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PT-PHOENIX MARKET CITY-PUNE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4000444792</v>
      </c>
      <c r="C5" s="50" t="inlineStr">
        <is>
          <t>PT-PHOENIX MARKET CITY-PUNE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4000444792</v>
      </c>
      <c r="B6" s="48" t="n">
        <v>4000444792</v>
      </c>
      <c r="C6" s="49" t="n">
        <v>4000444792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7613108153016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7613108159339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7613108159360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7613108159377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7613108159384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7613108159391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7613108159407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7613108159414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7613108159421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>
        <f>VLOOKUP(B18,'C:\Users\HP\Desktop\TrimphPO\Week\Master Files\[Item Master.xlsx]Item Master'!$A:$S,19,FALSE)</f>
        <v/>
      </c>
      <c r="B18" s="46" t="n">
        <v>7613108159438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>
        <f>VLOOKUP(B19,'C:\Users\HP\Desktop\TrimphPO\Week\Master Files\[Item Master.xlsx]Item Master'!$A:$S,19,FALSE)</f>
        <v/>
      </c>
      <c r="B19" s="46" t="n">
        <v>7613108840305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>
        <f>VLOOKUP(B20,'C:\Users\HP\Desktop\TrimphPO\Week\Master Files\[Item Master.xlsx]Item Master'!$A:$S,19,FALSE)</f>
        <v/>
      </c>
      <c r="B20" s="46" t="n">
        <v>7613108840312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>
        <f>VLOOKUP(B21,'C:\Users\HP\Desktop\TrimphPO\Week\Master Files\[Item Master.xlsx]Item Master'!$A:$S,19,FALSE)</f>
        <v/>
      </c>
      <c r="B21" s="46" t="n">
        <v>7613108840343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>
        <f>VLOOKUP(B22,'C:\Users\HP\Desktop\TrimphPO\Week\Master Files\[Item Master.xlsx]Item Master'!$A:$S,19,FALSE)</f>
        <v/>
      </c>
      <c r="B22" s="46" t="n">
        <v>7613108840367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2</v>
      </c>
      <c r="F22" s="47" t="n">
        <v>2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>
        <f>VLOOKUP(B23,'C:\Users\HP\Desktop\TrimphPO\Week\Master Files\[Item Master.xlsx]Item Master'!$A:$S,19,FALSE)</f>
        <v/>
      </c>
      <c r="B23" s="46" t="n">
        <v>7613108916307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>
        <f>VLOOKUP(B24,'C:\Users\HP\Desktop\TrimphPO\Week\Master Files\[Item Master.xlsx]Item Master'!$A:$S,19,FALSE)</f>
        <v/>
      </c>
      <c r="B24" s="46" t="n">
        <v>7613108917076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>
        <f>VLOOKUP(B25,'C:\Users\HP\Desktop\TrimphPO\Week\Master Files\[Item Master.xlsx]Item Master'!$A:$S,19,FALSE)</f>
        <v/>
      </c>
      <c r="B25" s="46" t="n">
        <v>7613109479665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>
        <f>VLOOKUP(B26,'C:\Users\HP\Desktop\TrimphPO\Week\Master Files\[Item Master.xlsx]Item Master'!$A:$S,19,FALSE)</f>
        <v/>
      </c>
      <c r="B26" s="46" t="n">
        <v>7613109479672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7613109951819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>
        <f>VLOOKUP(B28,'C:\Users\HP\Desktop\TrimphPO\Week\Master Files\[Item Master.xlsx]Item Master'!$A:$S,19,FALSE)</f>
        <v/>
      </c>
      <c r="B28" s="46" t="n">
        <v>7613109951833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>
        <f>VLOOKUP(B29,'C:\Users\HP\Desktop\TrimphPO\Week\Master Files\[Item Master.xlsx]Item Master'!$A:$S,19,FALSE)</f>
        <v/>
      </c>
      <c r="B29" s="46" t="n">
        <v>7613109951871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>
        <f>VLOOKUP(B30,'C:\Users\HP\Desktop\TrimphPO\Week\Master Files\[Item Master.xlsx]Item Master'!$A:$S,19,FALSE)</f>
        <v/>
      </c>
      <c r="B30" s="46" t="n">
        <v>7613109951895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>
        <f>VLOOKUP(B31,'C:\Users\HP\Desktop\TrimphPO\Week\Master Files\[Item Master.xlsx]Item Master'!$A:$S,19,FALSE)</f>
        <v/>
      </c>
      <c r="B31" s="46" t="n">
        <v>7613109951918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>
        <f>VLOOKUP(B32,'C:\Users\HP\Desktop\TrimphPO\Week\Master Files\[Item Master.xlsx]Item Master'!$A:$S,19,FALSE)</f>
        <v/>
      </c>
      <c r="B32" s="46" t="n">
        <v>7613109951949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2</v>
      </c>
      <c r="F32" s="47" t="n">
        <v>2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>
        <f>VLOOKUP(B33,'C:\Users\HP\Desktop\TrimphPO\Week\Master Files\[Item Master.xlsx]Item Master'!$A:$S,19,FALSE)</f>
        <v/>
      </c>
      <c r="B33" s="46" t="n">
        <v>7613109951956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>
        <f>VLOOKUP(B34,'C:\Users\HP\Desktop\TrimphPO\Week\Master Files\[Item Master.xlsx]Item Master'!$A:$S,19,FALSE)</f>
        <v/>
      </c>
      <c r="B34" s="46" t="n">
        <v>7613111258487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>
        <f>VLOOKUP(B35,'C:\Users\HP\Desktop\TrimphPO\Week\Master Files\[Item Master.xlsx]Item Master'!$A:$S,19,FALSE)</f>
        <v/>
      </c>
      <c r="B35" s="46" t="n">
        <v>7613111258494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>
        <f>VLOOKUP(B36,'C:\Users\HP\Desktop\TrimphPO\Week\Master Files\[Item Master.xlsx]Item Master'!$A:$S,19,FALSE)</f>
        <v/>
      </c>
      <c r="B36" s="46" t="n">
        <v>7613111259736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>
        <f>VLOOKUP(B37,'C:\Users\HP\Desktop\TrimphPO\Week\Master Files\[Item Master.xlsx]Item Master'!$A:$S,19,FALSE)</f>
        <v/>
      </c>
      <c r="B37" s="46" t="n">
        <v>7613111259750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>
        <f>VLOOKUP(B38,'C:\Users\HP\Desktop\TrimphPO\Week\Master Files\[Item Master.xlsx]Item Master'!$A:$S,19,FALSE)</f>
        <v/>
      </c>
      <c r="B38" s="46" t="n">
        <v>7613111259767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>
        <f>VLOOKUP(B39,'C:\Users\HP\Desktop\TrimphPO\Week\Master Files\[Item Master.xlsx]Item Master'!$A:$S,19,FALSE)</f>
        <v/>
      </c>
      <c r="B39" s="46" t="n">
        <v>7613111259774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>
        <f>VLOOKUP(B40,'C:\Users\HP\Desktop\TrimphPO\Week\Master Files\[Item Master.xlsx]Item Master'!$A:$S,19,FALSE)</f>
        <v/>
      </c>
      <c r="B40" s="46" t="n">
        <v>7613111321556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>
        <f>VLOOKUP(B41,'C:\Users\HP\Desktop\TrimphPO\Week\Master Files\[Item Master.xlsx]Item Master'!$A:$S,19,FALSE)</f>
        <v/>
      </c>
      <c r="B41" s="46" t="n">
        <v>7613111321624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>
        <f>VLOOKUP(B42,'C:\Users\HP\Desktop\TrimphPO\Week\Master Files\[Item Master.xlsx]Item Master'!$A:$S,19,FALSE)</f>
        <v/>
      </c>
      <c r="B42" s="46" t="n">
        <v>7613111324182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2</v>
      </c>
      <c r="F42" s="47" t="n">
        <v>2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>
        <f>VLOOKUP(B43,'C:\Users\HP\Desktop\TrimphPO\Week\Master Files\[Item Master.xlsx]Item Master'!$A:$S,19,FALSE)</f>
        <v/>
      </c>
      <c r="B43" s="46" t="n">
        <v>7613111324199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>
        <f>VLOOKUP(B44,'C:\Users\HP\Desktop\TrimphPO\Week\Master Files\[Item Master.xlsx]Item Master'!$A:$S,19,FALSE)</f>
        <v/>
      </c>
      <c r="B44" s="46" t="n">
        <v>7613112085808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>
        <f>VLOOKUP(B45,'C:\Users\HP\Desktop\TrimphPO\Week\Master Files\[Item Master.xlsx]Item Master'!$A:$S,19,FALSE)</f>
        <v/>
      </c>
      <c r="B45" s="46" t="n">
        <v>7613112085846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7613112448405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7613112448641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7613112448702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7613112448726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2</v>
      </c>
      <c r="F49" s="47" t="n">
        <v>2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7613112448771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7613112448801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2</v>
      </c>
      <c r="F51" s="47" t="n">
        <v>2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>
        <f>VLOOKUP(B52,'C:\Users\HP\Desktop\TrimphPO\Week\Master Files\[Item Master.xlsx]Item Master'!$A:$S,19,FALSE)</f>
        <v/>
      </c>
      <c r="B52" s="46" t="n">
        <v>7613112448818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2</v>
      </c>
      <c r="F52" s="47" t="n">
        <v>2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>
        <f>VLOOKUP(B53,'C:\Users\HP\Desktop\TrimphPO\Week\Master Files\[Item Master.xlsx]Item Master'!$A:$S,19,FALSE)</f>
        <v/>
      </c>
      <c r="B53" s="46" t="n">
        <v>7613112449136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>
        <f>VLOOKUP(B54,'C:\Users\HP\Desktop\TrimphPO\Week\Master Files\[Item Master.xlsx]Item Master'!$A:$S,19,FALSE)</f>
        <v/>
      </c>
      <c r="B54" s="46" t="n">
        <v>7613113513232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>
        <f>VLOOKUP(B55,'C:\Users\HP\Desktop\TrimphPO\Week\Master Files\[Item Master.xlsx]Item Master'!$A:$S,19,FALSE)</f>
        <v/>
      </c>
      <c r="B55" s="46" t="n">
        <v>7613113513256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7613113513270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7613113513287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7613113513294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>
        <f>VLOOKUP(B59,'C:\Users\HP\Desktop\TrimphPO\Week\Master Files\[Item Master.xlsx]Item Master'!$A:$S,19,FALSE)</f>
        <v/>
      </c>
      <c r="B59" s="46" t="n">
        <v>7613113513300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2</v>
      </c>
      <c r="F59" s="47" t="n">
        <v>2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7613113513324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7613113513331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7613113513850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7613113513898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7613113513904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7613113513911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7613113513935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>
        <f>VLOOKUP(B67,'C:\Users\HP\Desktop\TrimphPO\Week\Master Files\[Item Master.xlsx]Item Master'!$A:$S,19,FALSE)</f>
        <v/>
      </c>
      <c r="B67" s="46" t="n">
        <v>7613113513942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>
        <f>VLOOKUP(B68,'C:\Users\HP\Desktop\TrimphPO\Week\Master Files\[Item Master.xlsx]Item Master'!$A:$S,19,FALSE)</f>
        <v/>
      </c>
      <c r="B68" s="46" t="n">
        <v>7613113513959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>
        <f>VLOOKUP(B69,'C:\Users\HP\Desktop\TrimphPO\Week\Master Files\[Item Master.xlsx]Item Master'!$A:$S,19,FALSE)</f>
        <v/>
      </c>
      <c r="B69" s="46" t="n">
        <v>7613113513973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>
        <f>VLOOKUP(B70,'C:\Users\HP\Desktop\TrimphPO\Week\Master Files\[Item Master.xlsx]Item Master'!$A:$S,19,FALSE)</f>
        <v/>
      </c>
      <c r="B70" s="46" t="n">
        <v>7613113644240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>
        <f>VLOOKUP(B71,'C:\Users\HP\Desktop\TrimphPO\Week\Master Files\[Item Master.xlsx]Item Master'!$A:$S,19,FALSE)</f>
        <v/>
      </c>
      <c r="B71" s="46" t="n">
        <v>7613113644257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>
        <f>VLOOKUP(B72,'C:\Users\HP\Desktop\TrimphPO\Week\Master Files\[Item Master.xlsx]Item Master'!$A:$S,19,FALSE)</f>
        <v/>
      </c>
      <c r="B72" s="46" t="n">
        <v>7613113644271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2</v>
      </c>
      <c r="F72" s="47" t="n">
        <v>2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7613113644288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7613113644295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2</v>
      </c>
      <c r="F74" s="47" t="n">
        <v>2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7613113644301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>
        <f>VLOOKUP(B76,'C:\Users\HP\Desktop\TrimphPO\Week\Master Files\[Item Master.xlsx]Item Master'!$A:$S,19,FALSE)</f>
        <v/>
      </c>
      <c r="B76" s="46" t="n">
        <v>7613113644318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7613113644325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2</v>
      </c>
      <c r="F77" s="47" t="n">
        <v>2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7613113644332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7613113644349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7613113644356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2</v>
      </c>
      <c r="F80" s="47" t="n">
        <v>2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>
        <f>VLOOKUP(B81,'C:\Users\HP\Desktop\TrimphPO\Week\Master Files\[Item Master.xlsx]Item Master'!$A:$S,19,FALSE)</f>
        <v/>
      </c>
      <c r="B81" s="46" t="n">
        <v>7613113644363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2</v>
      </c>
      <c r="F81" s="47" t="n">
        <v>2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>
        <f>VLOOKUP(B82,'C:\Users\HP\Desktop\TrimphPO\Week\Master Files\[Item Master.xlsx]Item Master'!$A:$S,19,FALSE)</f>
        <v/>
      </c>
      <c r="B82" s="46" t="n">
        <v>7613114289921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>
        <f>VLOOKUP(B83,'C:\Users\HP\Desktop\TrimphPO\Week\Master Files\[Item Master.xlsx]Item Master'!$A:$S,19,FALSE)</f>
        <v/>
      </c>
      <c r="B83" s="46" t="n">
        <v>7613114289945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>
        <f>VLOOKUP(B84,'C:\Users\HP\Desktop\TrimphPO\Week\Master Files\[Item Master.xlsx]Item Master'!$A:$S,19,FALSE)</f>
        <v/>
      </c>
      <c r="B84" s="46" t="n">
        <v>7613114293935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1</v>
      </c>
      <c r="F84" s="47" t="n">
        <v>1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>
        <f>VLOOKUP(B85,'C:\Users\HP\Desktop\TrimphPO\Week\Master Files\[Item Master.xlsx]Item Master'!$A:$S,19,FALSE)</f>
        <v/>
      </c>
      <c r="B85" s="46" t="n">
        <v>7613114294031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2</v>
      </c>
      <c r="F85" s="47" t="n">
        <v>2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>
        <f>VLOOKUP(B86,'C:\Users\HP\Desktop\TrimphPO\Week\Master Files\[Item Master.xlsx]Item Master'!$A:$S,19,FALSE)</f>
        <v/>
      </c>
      <c r="B86" s="46" t="n">
        <v>7613114294055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2</v>
      </c>
      <c r="F86" s="47" t="n">
        <v>2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>
        <f>VLOOKUP(B87,'C:\Users\HP\Desktop\TrimphPO\Week\Master Files\[Item Master.xlsx]Item Master'!$A:$S,19,FALSE)</f>
        <v/>
      </c>
      <c r="B87" s="46" t="n">
        <v>7613114294086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>
        <f>VLOOKUP(B88,'C:\Users\HP\Desktop\TrimphPO\Week\Master Files\[Item Master.xlsx]Item Master'!$A:$S,19,FALSE)</f>
        <v/>
      </c>
      <c r="B88" s="46" t="n">
        <v>7613114294109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7613114294116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7613114294154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7613114294178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>
        <f>VLOOKUP(B92,'C:\Users\HP\Desktop\TrimphPO\Week\Master Files\[Item Master.xlsx]Item Master'!$A:$S,19,FALSE)</f>
        <v/>
      </c>
      <c r="B92" s="46" t="n">
        <v>7613114356470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>
        <f>VLOOKUP(B93,'C:\Users\HP\Desktop\TrimphPO\Week\Master Files\[Item Master.xlsx]Item Master'!$A:$S,19,FALSE)</f>
        <v/>
      </c>
      <c r="B93" s="46" t="n">
        <v>7613114356500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>
        <f>VLOOKUP(B94,'C:\Users\HP\Desktop\TrimphPO\Week\Master Files\[Item Master.xlsx]Item Master'!$A:$S,19,FALSE)</f>
        <v/>
      </c>
      <c r="B94" s="46" t="n">
        <v>7613114356531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2</v>
      </c>
      <c r="F94" s="47" t="n">
        <v>2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>
        <f>VLOOKUP(B95,'C:\Users\HP\Desktop\TrimphPO\Week\Master Files\[Item Master.xlsx]Item Master'!$A:$S,19,FALSE)</f>
        <v/>
      </c>
      <c r="B95" s="46" t="n">
        <v>7613114356548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>
        <f>VLOOKUP(B96,'C:\Users\HP\Desktop\TrimphPO\Week\Master Files\[Item Master.xlsx]Item Master'!$A:$S,19,FALSE)</f>
        <v/>
      </c>
      <c r="B96" s="46" t="n">
        <v>7613114356555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2</v>
      </c>
      <c r="F96" s="47" t="n">
        <v>2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>
        <f>VLOOKUP(B97,'C:\Users\HP\Desktop\TrimphPO\Week\Master Files\[Item Master.xlsx]Item Master'!$A:$S,19,FALSE)</f>
        <v/>
      </c>
      <c r="B97" s="46" t="n">
        <v>7613114356562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2</v>
      </c>
      <c r="F97" s="47" t="n">
        <v>2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>
        <f>VLOOKUP(B98,'C:\Users\HP\Desktop\TrimphPO\Week\Master Files\[Item Master.xlsx]Item Master'!$A:$S,19,FALSE)</f>
        <v/>
      </c>
      <c r="B98" s="46" t="n">
        <v>7613114356593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>
        <f>VLOOKUP(B99,'C:\Users\HP\Desktop\TrimphPO\Week\Master Files\[Item Master.xlsx]Item Master'!$A:$S,19,FALSE)</f>
        <v/>
      </c>
      <c r="B99" s="46" t="n">
        <v>7613114356616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7613114356623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2</v>
      </c>
      <c r="F100" s="47" t="n">
        <v>2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7613114364895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7613114364918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7613114364925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7613114364963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7613114364970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7613114376263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7613114674192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7613114674215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7613114674222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7613114674239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7613114674246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7613114674253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7613114674260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2</v>
      </c>
      <c r="F113" s="47" t="n">
        <v>2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7613124361891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7613124361914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7613124606046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7613124606077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7613124606091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7613124784966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7613124784980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7613124785017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7613124785048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7613124785055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7613124785079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7613124785888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7613124785901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7613124785956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7613124785963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7613124785994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7613124818944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7613124818951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7613124818982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7613124818999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7613125338168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7613125338175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7613125338229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7613125338250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7613125338311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7613125352232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2</v>
      </c>
      <c r="F139" s="47" t="n">
        <v>2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7613125352249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2</v>
      </c>
      <c r="F140" s="47" t="n">
        <v>2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7613125352256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2</v>
      </c>
      <c r="F141" s="47" t="n">
        <v>2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7613125352263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2</v>
      </c>
      <c r="F142" s="47" t="n">
        <v>2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7613125352270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7613125352317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1</v>
      </c>
      <c r="F144" s="47" t="n">
        <v>1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7613125352331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1</v>
      </c>
      <c r="F145" s="47" t="n">
        <v>1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7613125352348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7613125352355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1</v>
      </c>
      <c r="F147" s="47" t="n">
        <v>1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7613125352362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7613125352379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7613125352386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2</v>
      </c>
      <c r="F150" s="47" t="n">
        <v>2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7613125575396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7613125575402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2</v>
      </c>
      <c r="F152" s="47" t="n">
        <v>2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7613125575419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1</v>
      </c>
      <c r="F153" s="47" t="n">
        <v>1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7613125575488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2</v>
      </c>
      <c r="F154" s="47" t="n">
        <v>2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7613125575495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2</v>
      </c>
      <c r="F155" s="47" t="n">
        <v>2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7613125575549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1</v>
      </c>
      <c r="F156" s="47" t="n">
        <v>1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7613125575556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7613125576102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1</v>
      </c>
      <c r="F158" s="47" t="n">
        <v>1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7613125576164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7613125576218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7613125576225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2</v>
      </c>
      <c r="F161" s="47" t="n">
        <v>2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7613125576232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7613125576249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7613125576256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1</v>
      </c>
      <c r="F164" s="47" t="n">
        <v>1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7613125576294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1</v>
      </c>
      <c r="F165" s="47" t="n">
        <v>1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7613125576300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1</v>
      </c>
      <c r="F166" s="47" t="n">
        <v>1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7613125736711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1</v>
      </c>
      <c r="F167" s="47" t="n">
        <v>1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7613125738593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1</v>
      </c>
      <c r="F168" s="47" t="n">
        <v>1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7613125738630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7613126162618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7613126162656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2</v>
      </c>
      <c r="F171" s="47" t="n">
        <v>2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7613126162694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2</v>
      </c>
      <c r="F172" s="47" t="n">
        <v>2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7613126162939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1</v>
      </c>
      <c r="F173" s="47" t="n">
        <v>1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7613126163059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2</v>
      </c>
      <c r="F174" s="47" t="n">
        <v>2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7613126163332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7613136326482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1</v>
      </c>
      <c r="F176" s="47" t="n">
        <v>1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7613136326499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2</v>
      </c>
      <c r="F177" s="47" t="n">
        <v>2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7613136326635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1</v>
      </c>
      <c r="F178" s="47" t="n">
        <v>1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7613136326642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1</v>
      </c>
      <c r="F179" s="47" t="n">
        <v>1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>
        <f>VLOOKUP(B180,'C:\Users\HP\Desktop\TrimphPO\Week\Master Files\[Item Master.xlsx]Item Master'!$A:$S,19,FALSE)</f>
        <v/>
      </c>
      <c r="B180" s="46" t="n">
        <v>7613136327946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>
        <f>VLOOKUP(B181,'C:\Users\HP\Desktop\TrimphPO\Week\Master Files\[Item Master.xlsx]Item Master'!$A:$S,19,FALSE)</f>
        <v/>
      </c>
      <c r="B181" s="46" t="n">
        <v>7613136327977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1</v>
      </c>
      <c r="F181" s="47" t="n">
        <v>1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>
        <f>VLOOKUP(B182,'C:\Users\HP\Desktop\TrimphPO\Week\Master Files\[Item Master.xlsx]Item Master'!$A:$S,19,FALSE)</f>
        <v/>
      </c>
      <c r="B182" s="46" t="n">
        <v>7613136327984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>
        <f>VLOOKUP(B183,'C:\Users\HP\Desktop\TrimphPO\Week\Master Files\[Item Master.xlsx]Item Master'!$A:$S,19,FALSE)</f>
        <v/>
      </c>
      <c r="B183" s="46" t="n">
        <v>7613137011325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>
        <f>VLOOKUP(B184,'C:\Users\HP\Desktop\TrimphPO\Week\Master Files\[Item Master.xlsx]Item Master'!$A:$S,19,FALSE)</f>
        <v/>
      </c>
      <c r="B184" s="46" t="n">
        <v>7613137011356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2</v>
      </c>
      <c r="F184" s="47" t="n">
        <v>2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>
        <f>VLOOKUP(B185,'C:\Users\HP\Desktop\TrimphPO\Week\Master Files\[Item Master.xlsx]Item Master'!$A:$S,19,FALSE)</f>
        <v/>
      </c>
      <c r="B185" s="46" t="n">
        <v>7613137011363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2</v>
      </c>
      <c r="F185" s="47" t="n">
        <v>2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>
        <f>VLOOKUP(B186,'C:\Users\HP\Desktop\TrimphPO\Week\Master Files\[Item Master.xlsx]Item Master'!$A:$S,19,FALSE)</f>
        <v/>
      </c>
      <c r="B186" s="46" t="n">
        <v>7613137011370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>
        <f>VLOOKUP(B187,'C:\Users\HP\Desktop\TrimphPO\Week\Master Files\[Item Master.xlsx]Item Master'!$A:$S,19,FALSE)</f>
        <v/>
      </c>
      <c r="B187" s="46" t="n">
        <v>7613137011387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>
        <f>VLOOKUP(B188,'C:\Users\HP\Desktop\TrimphPO\Week\Master Files\[Item Master.xlsx]Item Master'!$A:$S,19,FALSE)</f>
        <v/>
      </c>
      <c r="B188" s="46" t="n">
        <v>7613137011400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>
        <f>VLOOKUP(B189,'C:\Users\HP\Desktop\TrimphPO\Week\Master Files\[Item Master.xlsx]Item Master'!$A:$S,19,FALSE)</f>
        <v/>
      </c>
      <c r="B189" s="46" t="n">
        <v>7613137011417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2</v>
      </c>
      <c r="F189" s="47" t="n">
        <v>2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>
        <f>VLOOKUP(B190,'C:\Users\HP\Desktop\TrimphPO\Week\Master Files\[Item Master.xlsx]Item Master'!$A:$S,19,FALSE)</f>
        <v/>
      </c>
      <c r="B190" s="46" t="n">
        <v>7613137011424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1</v>
      </c>
      <c r="F190" s="47" t="n">
        <v>1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>
        <f>VLOOKUP(B191,'C:\Users\HP\Desktop\TrimphPO\Week\Master Files\[Item Master.xlsx]Item Master'!$A:$S,19,FALSE)</f>
        <v/>
      </c>
      <c r="B191" s="46" t="n">
        <v>7613137011479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>
        <f>VLOOKUP(B192,'C:\Users\HP\Desktop\TrimphPO\Week\Master Files\[Item Master.xlsx]Item Master'!$A:$S,19,FALSE)</f>
        <v/>
      </c>
      <c r="B192" s="46" t="n">
        <v>7613137011486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>
        <f>VLOOKUP(B193,'C:\Users\HP\Desktop\TrimphPO\Week\Master Files\[Item Master.xlsx]Item Master'!$A:$S,19,FALSE)</f>
        <v/>
      </c>
      <c r="B193" s="46" t="n">
        <v>7613137011509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1</v>
      </c>
      <c r="F193" s="47" t="n">
        <v>1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>
        <f>VLOOKUP(B194,'C:\Users\HP\Desktop\TrimphPO\Week\Master Files\[Item Master.xlsx]Item Master'!$A:$S,19,FALSE)</f>
        <v/>
      </c>
      <c r="B194" s="46" t="n">
        <v>7613137364865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>
        <f>VLOOKUP(B195,'C:\Users\HP\Desktop\TrimphPO\Week\Master Files\[Item Master.xlsx]Item Master'!$A:$S,19,FALSE)</f>
        <v/>
      </c>
      <c r="B195" s="46" t="n">
        <v>7613137364872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1</v>
      </c>
      <c r="F195" s="47" t="n">
        <v>1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>
        <f>VLOOKUP(B196,'C:\Users\HP\Desktop\TrimphPO\Week\Master Files\[Item Master.xlsx]Item Master'!$A:$S,19,FALSE)</f>
        <v/>
      </c>
      <c r="B196" s="46" t="n">
        <v>7613137364896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7613137364902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2</v>
      </c>
      <c r="F197" s="47" t="n">
        <v>2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7613137364919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7613137366074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1</v>
      </c>
      <c r="F199" s="47" t="n">
        <v>1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7613137366098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1</v>
      </c>
      <c r="F200" s="47" t="n">
        <v>1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7613137366111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1</v>
      </c>
      <c r="F201" s="47" t="n">
        <v>1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7613137366128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1</v>
      </c>
      <c r="F202" s="47" t="n">
        <v>1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7613137366135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7613137366142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7613137366197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7613137366210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7613137366234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7613137841649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1</v>
      </c>
      <c r="F208" s="47" t="n">
        <v>1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7613138257531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1</v>
      </c>
      <c r="F209" s="47" t="n">
        <v>1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7613138257678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2</v>
      </c>
      <c r="F210" s="47" t="n">
        <v>2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7613138257791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7613138338490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1</v>
      </c>
      <c r="F212" s="47" t="n">
        <v>1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7613138338506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1</v>
      </c>
      <c r="F213" s="47" t="n">
        <v>1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7613138381670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1</v>
      </c>
      <c r="F214" s="47" t="n">
        <v>1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7613138381687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1</v>
      </c>
      <c r="F215" s="47" t="n">
        <v>1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7613138521489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1</v>
      </c>
      <c r="F216" s="47" t="n">
        <v>1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7613138626047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2</v>
      </c>
      <c r="F217" s="47" t="n">
        <v>2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7613138927540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1</v>
      </c>
      <c r="F218" s="47" t="n">
        <v>1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7613138933077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2</v>
      </c>
      <c r="F219" s="47" t="n">
        <v>2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7613138933084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2</v>
      </c>
      <c r="F220" s="47" t="n">
        <v>2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7613138933091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1</v>
      </c>
      <c r="F221" s="47" t="n">
        <v>1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7613138933107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1</v>
      </c>
      <c r="F222" s="47" t="n">
        <v>1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7613138934128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2</v>
      </c>
      <c r="F223" s="47" t="n">
        <v>2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7613138934135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2</v>
      </c>
      <c r="F224" s="47" t="n">
        <v>2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7613138934142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2</v>
      </c>
      <c r="F225" s="47" t="n">
        <v>2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7613138934159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1</v>
      </c>
      <c r="F226" s="47" t="n">
        <v>1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7613139315049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2</v>
      </c>
      <c r="F227" s="47" t="n">
        <v>2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7613139315056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2</v>
      </c>
      <c r="F228" s="47" t="n">
        <v>2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7613139315063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2</v>
      </c>
      <c r="F229" s="47" t="n">
        <v>2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7613139315100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1</v>
      </c>
      <c r="F230" s="47" t="n">
        <v>1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7613139315124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2</v>
      </c>
      <c r="F231" s="47" t="n">
        <v>2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7613141155688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1</v>
      </c>
      <c r="F232" s="47" t="n">
        <v>1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7613141155701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2</v>
      </c>
      <c r="F233" s="47" t="n">
        <v>2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7613141155763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7613141155817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2</v>
      </c>
      <c r="F235" s="47" t="n">
        <v>2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7613141155848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1</v>
      </c>
      <c r="F236" s="47" t="n">
        <v>1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>
        <f>VLOOKUP(B237,'C:\Users\HP\Desktop\TrimphPO\Week\Master Files\[Item Master.xlsx]Item Master'!$A:$S,19,FALSE)</f>
        <v/>
      </c>
      <c r="B237" s="46" t="n">
        <v>7613141155855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1</v>
      </c>
      <c r="F237" s="47" t="n">
        <v>1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>
        <f>VLOOKUP(B238,'C:\Users\HP\Desktop\TrimphPO\Week\Master Files\[Item Master.xlsx]Item Master'!$A:$S,19,FALSE)</f>
        <v/>
      </c>
      <c r="B238" s="46" t="n">
        <v>7613141155862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1</v>
      </c>
      <c r="F238" s="47" t="n">
        <v>1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>
        <f>VLOOKUP(B239,'C:\Users\HP\Desktop\TrimphPO\Week\Master Files\[Item Master.xlsx]Item Master'!$A:$S,19,FALSE)</f>
        <v/>
      </c>
      <c r="B239" s="46" t="n">
        <v>7613141155886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1</v>
      </c>
      <c r="F239" s="47" t="n">
        <v>1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>
        <f>VLOOKUP(B240,'C:\Users\HP\Desktop\TrimphPO\Week\Master Files\[Item Master.xlsx]Item Master'!$A:$S,19,FALSE)</f>
        <v/>
      </c>
      <c r="B240" s="46" t="n">
        <v>7613141155893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1</v>
      </c>
      <c r="F240" s="47" t="n">
        <v>1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>
        <f>VLOOKUP(B241,'C:\Users\HP\Desktop\TrimphPO\Week\Master Files\[Item Master.xlsx]Item Master'!$A:$S,19,FALSE)</f>
        <v/>
      </c>
      <c r="B241" s="46" t="n">
        <v>7613141155909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1</v>
      </c>
      <c r="F241" s="47" t="n">
        <v>1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>
        <f>VLOOKUP(B242,'C:\Users\HP\Desktop\TrimphPO\Week\Master Files\[Item Master.xlsx]Item Master'!$A:$S,19,FALSE)</f>
        <v/>
      </c>
      <c r="B242" s="46" t="n">
        <v>7613141155916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2</v>
      </c>
      <c r="F242" s="47" t="n">
        <v>2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>
        <f>VLOOKUP(B243,'C:\Users\HP\Desktop\TrimphPO\Week\Master Files\[Item Master.xlsx]Item Master'!$A:$S,19,FALSE)</f>
        <v/>
      </c>
      <c r="B243" s="46" t="n">
        <v>7613141155923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1</v>
      </c>
      <c r="F243" s="47" t="n">
        <v>1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>
        <f>VLOOKUP(B244,'C:\Users\HP\Desktop\TrimphPO\Week\Master Files\[Item Master.xlsx]Item Master'!$A:$S,19,FALSE)</f>
        <v/>
      </c>
      <c r="B244" s="46" t="n">
        <v>7613141185265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2</v>
      </c>
      <c r="F244" s="47" t="n">
        <v>2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>
        <f>VLOOKUP(B245,'C:\Users\HP\Desktop\TrimphPO\Week\Master Files\[Item Master.xlsx]Item Master'!$A:$S,19,FALSE)</f>
        <v/>
      </c>
      <c r="B245" s="46" t="n">
        <v>7613141185289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1</v>
      </c>
      <c r="F245" s="47" t="n">
        <v>1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>
        <f>VLOOKUP(B246,'C:\Users\HP\Desktop\TrimphPO\Week\Master Files\[Item Master.xlsx]Item Master'!$A:$S,19,FALSE)</f>
        <v/>
      </c>
      <c r="B246" s="46" t="n">
        <v>7613141185326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1</v>
      </c>
      <c r="F246" s="47" t="n">
        <v>1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>
        <f>VLOOKUP(B247,'C:\Users\HP\Desktop\TrimphPO\Week\Master Files\[Item Master.xlsx]Item Master'!$A:$S,19,FALSE)</f>
        <v/>
      </c>
      <c r="B247" s="46" t="n">
        <v>7613141185333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1</v>
      </c>
      <c r="F247" s="47" t="n">
        <v>1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>
        <f>VLOOKUP(B248,'C:\Users\HP\Desktop\TrimphPO\Week\Master Files\[Item Master.xlsx]Item Master'!$A:$S,19,FALSE)</f>
        <v/>
      </c>
      <c r="B248" s="46" t="n">
        <v>7613141185340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1</v>
      </c>
      <c r="F248" s="47" t="n">
        <v>1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>
        <f>VLOOKUP(B249,'C:\Users\HP\Desktop\TrimphPO\Week\Master Files\[Item Master.xlsx]Item Master'!$A:$S,19,FALSE)</f>
        <v/>
      </c>
      <c r="B249" s="46" t="n">
        <v>7613141185357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2</v>
      </c>
      <c r="F249" s="47" t="n">
        <v>2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>
        <f>VLOOKUP(B250,'C:\Users\HP\Desktop\TrimphPO\Week\Master Files\[Item Master.xlsx]Item Master'!$A:$S,19,FALSE)</f>
        <v/>
      </c>
      <c r="B250" s="46" t="n">
        <v>7613141185388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1</v>
      </c>
      <c r="F250" s="47" t="n">
        <v>1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>
        <f>VLOOKUP(B251,'C:\Users\HP\Desktop\TrimphPO\Week\Master Files\[Item Master.xlsx]Item Master'!$A:$S,19,FALSE)</f>
        <v/>
      </c>
      <c r="B251" s="46" t="n">
        <v>7613141185395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1</v>
      </c>
      <c r="F251" s="47" t="n">
        <v>1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>
        <f>VLOOKUP(B252,'C:\Users\HP\Desktop\TrimphPO\Week\Master Files\[Item Master.xlsx]Item Master'!$A:$S,19,FALSE)</f>
        <v/>
      </c>
      <c r="B252" s="46" t="n">
        <v>7613141185401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1</v>
      </c>
      <c r="F252" s="47" t="n">
        <v>1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>
        <f>VLOOKUP(B253,'C:\Users\HP\Desktop\TrimphPO\Week\Master Files\[Item Master.xlsx]Item Master'!$A:$S,19,FALSE)</f>
        <v/>
      </c>
      <c r="B253" s="46" t="n">
        <v>7613141186149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1</v>
      </c>
      <c r="F253" s="47" t="n">
        <v>1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7613141186156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1</v>
      </c>
      <c r="F254" s="47" t="n">
        <v>1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7613141186163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1</v>
      </c>
      <c r="F255" s="47" t="n">
        <v>1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7613141186200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1</v>
      </c>
      <c r="F256" s="47" t="n">
        <v>1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7613141189140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1</v>
      </c>
      <c r="F257" s="47" t="n">
        <v>1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7613141189157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1</v>
      </c>
      <c r="F258" s="47" t="n">
        <v>1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7613141189201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1</v>
      </c>
      <c r="F259" s="47" t="n">
        <v>1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7613141189300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1</v>
      </c>
      <c r="F260" s="47" t="n">
        <v>1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7613141189317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1</v>
      </c>
      <c r="F261" s="47" t="n">
        <v>1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7613141189362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1</v>
      </c>
      <c r="F262" s="47" t="n">
        <v>1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7613141280625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1</v>
      </c>
      <c r="F263" s="47" t="n">
        <v>1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7613141280632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1</v>
      </c>
      <c r="F264" s="47" t="n">
        <v>1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7613141280663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1</v>
      </c>
      <c r="F265" s="47" t="n">
        <v>1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7613141280670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2</v>
      </c>
      <c r="F266" s="47" t="n">
        <v>2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7613141280687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2</v>
      </c>
      <c r="F267" s="47" t="n">
        <v>2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>
        <f>VLOOKUP(B268,'C:\Users\HP\Desktop\TrimphPO\Week\Master Files\[Item Master.xlsx]Item Master'!$A:$S,19,FALSE)</f>
        <v/>
      </c>
      <c r="B268" s="46" t="n">
        <v>7613141280694</v>
      </c>
      <c r="C268" s="27">
        <f>VLOOKUP(B268,'C:\Users\HP\Desktop\TrimphPO\Week\Master Files\[Item Master.xlsx]Item Master'!$A:$C,3,FALSE)</f>
        <v/>
      </c>
      <c r="D268" s="9">
        <f>VLOOKUP(B268,'C:\Users\HP\Desktop\TrimphPO\Week\Master Files\[Item Master.xlsx]Item Master'!$A:$B,2,FALSE)</f>
        <v/>
      </c>
      <c r="E268" s="47" t="n">
        <v>1</v>
      </c>
      <c r="F268" s="47" t="n">
        <v>1</v>
      </c>
      <c r="G268" s="9" t="n">
        <v>0</v>
      </c>
      <c r="H268" s="27">
        <f>VLOOKUP(B268,'C:\Users\HP\Desktop\TrimphPO\Week\Master Files\[Item Master.xlsx]Item Master'!$A:$M,13,FALSE)</f>
        <v/>
      </c>
      <c r="I268" s="27" t="n">
        <v>0</v>
      </c>
      <c r="J268" s="29">
        <f>VLOOKUP(B268,'C:\Users\HP\Desktop\TrimphPO\Week\PivotTable\[PivotTableoutput.xlsx]Sheet1'!$A:$X,24,FALSE)</f>
        <v/>
      </c>
      <c r="K268" s="27">
        <f>J268-G268</f>
        <v/>
      </c>
      <c r="L268" s="30">
        <f>VLOOKUP(B268,'C:\Users\HP\Desktop\TrimphPO\Week\Master Files\[Location 2 Master.xlsx]Sheet1'!$A:$C,3,FALSE)</f>
        <v/>
      </c>
      <c r="M268" s="30">
        <f>VLOOKUP(B268,'C:\Users\HP\Desktop\TrimphPO\Week\Master Files\[Location 2 Master.xlsx]Sheet1'!$A:$D,4,FALSE)</f>
        <v/>
      </c>
      <c r="N268" s="31">
        <f>VLOOKUP(B268,'C:\Users\HP\Desktop\TrimphPO\Week\Master Files\[Item Master.xlsx]Item Master'!$A:$M,13,FALSE)</f>
        <v/>
      </c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>
        <f>VLOOKUP(B269,'C:\Users\HP\Desktop\TrimphPO\Week\Master Files\[Item Master.xlsx]Item Master'!$A:$S,19,FALSE)</f>
        <v/>
      </c>
      <c r="B269" s="46" t="n">
        <v>7613142658348</v>
      </c>
      <c r="C269" s="27">
        <f>VLOOKUP(B269,'C:\Users\HP\Desktop\TrimphPO\Week\Master Files\[Item Master.xlsx]Item Master'!$A:$C,3,FALSE)</f>
        <v/>
      </c>
      <c r="D269" s="9">
        <f>VLOOKUP(B269,'C:\Users\HP\Desktop\TrimphPO\Week\Master Files\[Item Master.xlsx]Item Master'!$A:$B,2,FALSE)</f>
        <v/>
      </c>
      <c r="E269" s="47" t="n">
        <v>1</v>
      </c>
      <c r="F269" s="47" t="n">
        <v>1</v>
      </c>
      <c r="G269" s="9" t="n">
        <v>0</v>
      </c>
      <c r="H269" s="27">
        <f>VLOOKUP(B269,'C:\Users\HP\Desktop\TrimphPO\Week\Master Files\[Item Master.xlsx]Item Master'!$A:$M,13,FALSE)</f>
        <v/>
      </c>
      <c r="I269" s="27" t="n">
        <v>0</v>
      </c>
      <c r="J269" s="29">
        <f>VLOOKUP(B269,'C:\Users\HP\Desktop\TrimphPO\Week\PivotTable\[PivotTableoutput.xlsx]Sheet1'!$A:$X,24,FALSE)</f>
        <v/>
      </c>
      <c r="K269" s="27">
        <f>J269-G269</f>
        <v/>
      </c>
      <c r="L269" s="30">
        <f>VLOOKUP(B269,'C:\Users\HP\Desktop\TrimphPO\Week\Master Files\[Location 2 Master.xlsx]Sheet1'!$A:$C,3,FALSE)</f>
        <v/>
      </c>
      <c r="M269" s="30">
        <f>VLOOKUP(B269,'C:\Users\HP\Desktop\TrimphPO\Week\Master Files\[Location 2 Master.xlsx]Sheet1'!$A:$D,4,FALSE)</f>
        <v/>
      </c>
      <c r="N269" s="31">
        <f>VLOOKUP(B269,'C:\Users\HP\Desktop\TrimphPO\Week\Master Files\[Item Master.xlsx]Item Master'!$A:$M,13,FALSE)</f>
        <v/>
      </c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>
        <f>VLOOKUP(B270,'C:\Users\HP\Desktop\TrimphPO\Week\Master Files\[Item Master.xlsx]Item Master'!$A:$S,19,FALSE)</f>
        <v/>
      </c>
      <c r="B270" s="46" t="n">
        <v>7613142658812</v>
      </c>
      <c r="C270" s="27">
        <f>VLOOKUP(B270,'C:\Users\HP\Desktop\TrimphPO\Week\Master Files\[Item Master.xlsx]Item Master'!$A:$C,3,FALSE)</f>
        <v/>
      </c>
      <c r="D270" s="9">
        <f>VLOOKUP(B270,'C:\Users\HP\Desktop\TrimphPO\Week\Master Files\[Item Master.xlsx]Item Master'!$A:$B,2,FALSE)</f>
        <v/>
      </c>
      <c r="E270" s="47" t="n">
        <v>1</v>
      </c>
      <c r="F270" s="47" t="n">
        <v>1</v>
      </c>
      <c r="G270" s="9" t="n">
        <v>0</v>
      </c>
      <c r="H270" s="27">
        <f>VLOOKUP(B270,'C:\Users\HP\Desktop\TrimphPO\Week\Master Files\[Item Master.xlsx]Item Master'!$A:$M,13,FALSE)</f>
        <v/>
      </c>
      <c r="I270" s="27" t="n">
        <v>0</v>
      </c>
      <c r="J270" s="29">
        <f>VLOOKUP(B270,'C:\Users\HP\Desktop\TrimphPO\Week\PivotTable\[PivotTableoutput.xlsx]Sheet1'!$A:$X,24,FALSE)</f>
        <v/>
      </c>
      <c r="K270" s="27">
        <f>J270-G270</f>
        <v/>
      </c>
      <c r="L270" s="30">
        <f>VLOOKUP(B270,'C:\Users\HP\Desktop\TrimphPO\Week\Master Files\[Location 2 Master.xlsx]Sheet1'!$A:$C,3,FALSE)</f>
        <v/>
      </c>
      <c r="M270" s="30">
        <f>VLOOKUP(B270,'C:\Users\HP\Desktop\TrimphPO\Week\Master Files\[Location 2 Master.xlsx]Sheet1'!$A:$D,4,FALSE)</f>
        <v/>
      </c>
      <c r="N270" s="31">
        <f>VLOOKUP(B270,'C:\Users\HP\Desktop\TrimphPO\Week\Master Files\[Item Master.xlsx]Item Master'!$A:$M,13,FALSE)</f>
        <v/>
      </c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>
        <f>VLOOKUP(B271,'C:\Users\HP\Desktop\TrimphPO\Week\Master Files\[Item Master.xlsx]Item Master'!$A:$S,19,FALSE)</f>
        <v/>
      </c>
      <c r="B271" s="46" t="n">
        <v>7613142658829</v>
      </c>
      <c r="C271" s="27">
        <f>VLOOKUP(B271,'C:\Users\HP\Desktop\TrimphPO\Week\Master Files\[Item Master.xlsx]Item Master'!$A:$C,3,FALSE)</f>
        <v/>
      </c>
      <c r="D271" s="9">
        <f>VLOOKUP(B271,'C:\Users\HP\Desktop\TrimphPO\Week\Master Files\[Item Master.xlsx]Item Master'!$A:$B,2,FALSE)</f>
        <v/>
      </c>
      <c r="E271" s="47" t="n">
        <v>1</v>
      </c>
      <c r="F271" s="47" t="n">
        <v>1</v>
      </c>
      <c r="G271" s="9" t="n">
        <v>0</v>
      </c>
      <c r="H271" s="27">
        <f>VLOOKUP(B271,'C:\Users\HP\Desktop\TrimphPO\Week\Master Files\[Item Master.xlsx]Item Master'!$A:$M,13,FALSE)</f>
        <v/>
      </c>
      <c r="I271" s="27" t="n">
        <v>0</v>
      </c>
      <c r="J271" s="29">
        <f>VLOOKUP(B271,'C:\Users\HP\Desktop\TrimphPO\Week\PivotTable\[PivotTableoutput.xlsx]Sheet1'!$A:$X,24,FALSE)</f>
        <v/>
      </c>
      <c r="K271" s="27">
        <f>J271-G271</f>
        <v/>
      </c>
      <c r="L271" s="30">
        <f>VLOOKUP(B271,'C:\Users\HP\Desktop\TrimphPO\Week\Master Files\[Location 2 Master.xlsx]Sheet1'!$A:$C,3,FALSE)</f>
        <v/>
      </c>
      <c r="M271" s="30">
        <f>VLOOKUP(B271,'C:\Users\HP\Desktop\TrimphPO\Week\Master Files\[Location 2 Master.xlsx]Sheet1'!$A:$D,4,FALSE)</f>
        <v/>
      </c>
      <c r="N271" s="31">
        <f>VLOOKUP(B271,'C:\Users\HP\Desktop\TrimphPO\Week\Master Files\[Item Master.xlsx]Item Master'!$A:$M,13,FALSE)</f>
        <v/>
      </c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>
        <f>VLOOKUP(B272,'C:\Users\HP\Desktop\TrimphPO\Week\Master Files\[Item Master.xlsx]Item Master'!$A:$S,19,FALSE)</f>
        <v/>
      </c>
      <c r="B272" s="46" t="n">
        <v>7613142658836</v>
      </c>
      <c r="C272" s="27">
        <f>VLOOKUP(B272,'C:\Users\HP\Desktop\TrimphPO\Week\Master Files\[Item Master.xlsx]Item Master'!$A:$C,3,FALSE)</f>
        <v/>
      </c>
      <c r="D272" s="9">
        <f>VLOOKUP(B272,'C:\Users\HP\Desktop\TrimphPO\Week\Master Files\[Item Master.xlsx]Item Master'!$A:$B,2,FALSE)</f>
        <v/>
      </c>
      <c r="E272" s="47" t="n">
        <v>2</v>
      </c>
      <c r="F272" s="47" t="n">
        <v>2</v>
      </c>
      <c r="G272" s="9" t="n">
        <v>0</v>
      </c>
      <c r="H272" s="27">
        <f>VLOOKUP(B272,'C:\Users\HP\Desktop\TrimphPO\Week\Master Files\[Item Master.xlsx]Item Master'!$A:$M,13,FALSE)</f>
        <v/>
      </c>
      <c r="I272" s="27" t="n">
        <v>0</v>
      </c>
      <c r="J272" s="29">
        <f>VLOOKUP(B272,'C:\Users\HP\Desktop\TrimphPO\Week\PivotTable\[PivotTableoutput.xlsx]Sheet1'!$A:$X,24,FALSE)</f>
        <v/>
      </c>
      <c r="K272" s="27">
        <f>J272-G272</f>
        <v/>
      </c>
      <c r="L272" s="30">
        <f>VLOOKUP(B272,'C:\Users\HP\Desktop\TrimphPO\Week\Master Files\[Location 2 Master.xlsx]Sheet1'!$A:$C,3,FALSE)</f>
        <v/>
      </c>
      <c r="M272" s="30">
        <f>VLOOKUP(B272,'C:\Users\HP\Desktop\TrimphPO\Week\Master Files\[Location 2 Master.xlsx]Sheet1'!$A:$D,4,FALSE)</f>
        <v/>
      </c>
      <c r="N272" s="31">
        <f>VLOOKUP(B272,'C:\Users\HP\Desktop\TrimphPO\Week\Master Files\[Item Master.xlsx]Item Master'!$A:$M,13,FALSE)</f>
        <v/>
      </c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/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/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/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/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/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/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/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/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/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/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/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/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/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/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/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/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/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/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/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/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/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/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/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/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/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/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/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/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/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/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/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/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/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/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/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266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  <row r="6">
      <c r="A6">
        <f>IF(ORDER!O12&gt;0,
 IF(ORDER!$D$1="SGST",
 VLOOKUP(H6,'C:\Users\HP\Desktop\TrimphPO\Week\Master Files\[SGST Master.xlsx]DBF'!$A:$B,2,FALSE),
   IF(ORDER!$D$1="IGST",
   VLOOKUP(H6,'C:\Users\HP\Desktop\TrimphPO\Week\Master Files\[IGST Master.xlsx]DBF'!$A:$B,2,FALSE),
   "Error")),
"")</f>
        <v/>
      </c>
      <c r="B6">
        <f>IF(ORDER!O12&gt;0,
 IF(ORDER!$D$1="SGST",
 VLOOKUP(H6,'C:\Users\HP\Desktop\TrimphPO\Week\Master Files\[SGST Master.xlsx]DBF'!$A:$C,3,FALSE),
   IF(ORDER!$D$1="IGST",
   VLOOKUP(H6,'C:\Users\HP\Desktop\TrimphPO\Week\Master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VLOOKUP(H6,'C:\Users\HP\Desktop\TrimphPO\Week\Master Files\[SGST Master.xlsx]DBF'!$A:$F,6,FALSE),
   IF(ORDER!$D$1="IGST",
   VLOOKUP(H6,'C:\Users\HP\Desktop\TrimphPO\Week\Master Files\[IGST Master.xlsx]DBF'!$A:$F,6,FALSE),
   "Error")),
"")</f>
        <v/>
      </c>
      <c r="F6">
        <f>IF(ORDER!O12&gt;0,ORDER!C12, "")</f>
        <v/>
      </c>
      <c r="G6">
        <f>IF(ORDER!O12&gt;0,
 IF(ORDER!$D$1="SGST",
 VLOOKUP(H6,'C:\Users\HP\Desktop\TrimphPO\Week\Master Files\[SGST Master.xlsx]DBF'!$A:$H,8,FALSE),
   IF(ORDER!$D$1="IGST",
   VLOOKUP(H6,'C:\Users\HP\Desktop\TrimphPO\Week\Master Files\[IGST Master.xlsx]DBF'!$A:$H,8,FALSE),
   "Error")),
"")</f>
        <v/>
      </c>
      <c r="H6">
        <f>IF(ORDER!O12&gt;0,ORDER!D12, "")</f>
        <v/>
      </c>
      <c r="I6">
        <f>IF(ORDER!O12&gt;0,
 IF(ORDER!$D$1="SGST",
 VLOOKUP(H6,'C:\Users\HP\Desktop\TrimphPO\Week\Master Files\[SGST Master.xlsx]DBF'!$A:$J,10,FALSE),
   IF(ORDER!$D$1="IGST",
   VLOOKUP(H6,'C:\Users\HP\Desktop\TrimphPO\Week\Master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VLOOKUP(H6,'C:\Users\HP\Desktop\TrimphPO\Week\Master Files\[SGST Master.xlsx]DBF'!$A:$N,14,FALSE),
   IF(ORDER!$D$1="IGST",
   VLOOKUP(H6,'C:\Users\HP\Desktop\TrimphPO\Week\Master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VLOOKUP(H6,'C:\Users\HP\Desktop\TrimphPO\Week\Master Files\[SGST Master.xlsx]DBF'!$A:$R,18,FALSE),
   IF(ORDER!$D$1="IGST",
   VLOOKUP(H6,'C:\Users\HP\Desktop\TrimphPO\Week\Master Files\[IGST Master.xlsx]DBF'!$A:$R,18,FALSE),
   "Error")),
"")</f>
        <v/>
      </c>
      <c r="R6">
        <f>IF(ORDER!O12&gt;0,
 IF(ORDER!$D$1="SGST",
 VLOOKUP(H6,'C:\Users\HP\Desktop\TrimphPO\Week\Master Files\[SGST Master.xlsx]DBF'!$A:$S,19,FALSE),
   IF(ORDER!$D$1="IGST",
   VLOOKUP(H6,'C:\Users\HP\Desktop\TrimphPO\Week\Master Files\[IGST Master.xlsx]DBF'!$A:$S,19,FALSE),
   "Error")),
"")</f>
        <v/>
      </c>
      <c r="S6">
        <f>IF(ORDER!O12&gt;0,
 IF(ORDER!$D$1="SGST",
 VLOOKUP(H6,'C:\Users\HP\Desktop\TrimphPO\Week\Master Files\[SGST Master.xlsx]DBF'!$A:$T,20,FALSE),
   IF(ORDER!$D$1="IGST",
   VLOOKUP(H6,'C:\Users\HP\Desktop\TrimphPO\Week\Master Files\[IGST Master.xlsx]DBF'!$A:$T,20,FALSE),
   "Error")),
"")</f>
        <v/>
      </c>
      <c r="T6">
        <f>IF(ORDER!O12&gt;0,
 IF(ORDER!$D$1="SGST",
 VLOOKUP(H6,'C:\Users\HP\Desktop\TrimphPO\Week\Master Files\[SGST Master.xlsx]DBF'!$A:$U,21,FALSE),
   IF(ORDER!$D$1="IGST",
   VLOOKUP(H6,'C:\Users\HP\Desktop\TrimphPO\Week\Master Files\[IGST Master.xlsx]DBF'!$A:$U,21,FALSE),
   "Error")),
"")</f>
        <v/>
      </c>
      <c r="U6">
        <f>IF(ORDER!O12&gt;0,
 IF(ORDER!$D$1="SGST",
 VLOOKUP(H6,'C:\Users\HP\Desktop\TrimphPO\Week\Master Files\[SGST Master.xlsx]DBF'!$A:$V,22,FALSE),
   IF(ORDER!$D$1="IGST",
   VLOOKUP(H6,'C:\Users\HP\Desktop\TrimphPO\Week\Master Files\[IGST Master.xlsx]DBF'!$A:$V,22,FALSE),
   "Error")),
"")</f>
        <v/>
      </c>
      <c r="V6">
        <f>IF(ORDER!O12&gt;0,
 IF(ORDER!$D$1="SGST",
 VLOOKUP(H6,'C:\Users\HP\Desktop\TrimphPO\Week\Master Files\[SGST Master.xlsx]DBF'!$A:$W,23,FALSE),
   IF(ORDER!$D$1="IGST",
   VLOOKUP(H6,'C:\Users\HP\Desktop\TrimphPO\Week\Master Files\[IGST Master.xlsx]DBF'!$A:$W,23,FALSE),
   "Error")),
"")</f>
        <v/>
      </c>
      <c r="W6">
        <f>IF(ORDER!O12&gt;0,
 IF(ORDER!$D$1="SGST",
 VLOOKUP(H6,'C:\Users\HP\Desktop\TrimphPO\Week\Master Files\[SGST Master.xlsx]DBF'!$A:$X,24,FALSE),
   IF(ORDER!$D$1="IGST",
   VLOOKUP(H6,'C:\Users\HP\Desktop\TrimphPO\Week\Master Files\[IGST Master.xlsx]DBF'!$A:$X,24,FALSE),
   "Error")),
"")</f>
        <v/>
      </c>
      <c r="X6">
        <f>IF(ORDER!O12&gt;0,
 IF(ORDER!$D$1="SGST",
 VLOOKUP(H6,'C:\Users\HP\Desktop\TrimphPO\Week\Master Files\[SGST Master.xlsx]DBF'!$A:$Y,25,FALSE),
   IF(ORDER!$D$1="IGST",
   VLOOKUP(H6,'C:\Users\HP\Desktop\TrimphPO\Week\Master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VLOOKUP(H6,'C:\Users\HP\Desktop\TrimphPO\Week\Master Files\[SGST Master.xlsx]DBF'!$A:$AB,28,FALSE),
   IF(ORDER!$D$1="IGST",
   VLOOKUP(H6,'C:\Users\HP\Desktop\TrimphPO\Week\Master Files\[IGST Master.xlsx]DBF'!$A:$AB,28,FALSE),
   "Error")),
"")</f>
        <v/>
      </c>
      <c r="AB6">
        <f>IF(ORDER!O12&gt;0,
 IF(ORDER!$D$1="SGST",
 VLOOKUP(H6,'C:\Users\HP\Desktop\TrimphPO\Week\Master Files\[SGST Master.xlsx]DBF'!$A:$AC,29,FALSE),
   IF(ORDER!$D$1="IGST",
   VLOOKUP(H6,'C:\Users\HP\Desktop\TrimphPO\Week\Master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VLOOKUP(H6,'C:\Users\HP\Desktop\TrimphPO\Week\Master Files\[SGST Master.xlsx]DBF'!$A:$AR,44,FALSE),
   IF(ORDER!$D$1="IGST",
   VLOOKUP(H6,'C:\Users\HP\Desktop\TrimphPO\Week\Master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VLOOKUP(H6,'C:\Users\HP\Desktop\TrimphPO\Week\Master Files\[SGST Master.xlsx]DBF'!$A:$AV,48,FALSE),
   IF(ORDER!$D$1="IGST",
   VLOOKUP(H6,'C:\Users\HP\Desktop\TrimphPO\Week\Master Files\[IGST Master.xlsx]DBF'!$A:$AV,48,FALSE),
   "Error")),
"")</f>
        <v/>
      </c>
      <c r="AV6">
        <f>IF(ORDER!O12&gt;0,
 IF(ORDER!$D$1="SGST",
 VLOOKUP(H6,'C:\Users\HP\Desktop\TrimphPO\Week\Master Files\[SGST Master.xlsx]DBF'!$A:$AW,49,FALSE),
   IF(ORDER!$D$1="IGST",
   VLOOKUP(H6,'C:\Users\HP\Desktop\TrimphPO\Week\Master Files\[IGST Master.xlsx]DBF'!$A:$AW,49,FALSE),
   "Error")),
"")</f>
        <v/>
      </c>
      <c r="AW6">
        <f>IF(ORDER!O12&gt;0,
 IF(ORDER!$D$1="SGST",
 VLOOKUP(H6,'C:\Users\HP\Desktop\TrimphPO\Week\Master Files\[SGST Master.xlsx]DBF'!$A:$AX,50,FALSE),
   IF(ORDER!$D$1="IGST",
   VLOOKUP(H6,'C:\Users\HP\Desktop\TrimphPO\Week\Master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VLOOKUP(H6,'C:\Users\HP\Desktop\TrimphPO\Week\Master Files\[SGST Master.xlsx]DBF'!$A:$BA,53,FALSE),
   IF(ORDER!$D$1="IGST",
   VLOOKUP(H6,'C:\Users\HP\Desktop\TrimphPO\Week\Master Files\[IGST Master.xlsx]DBF'!$A:$BA,53,FALSE),
   "Error")),
"")</f>
        <v/>
      </c>
      <c r="BA6">
        <f>IF(ORDER!O12&gt;0,
 IF(ORDER!$D$1="SGST",
 VLOOKUP(H6,'C:\Users\HP\Desktop\TrimphPO\Week\Master Files\[SGST Master.xlsx]DBF'!$A:$BB,54,FALSE),
   IF(ORDER!$D$1="IGST",
   VLOOKUP(H6,'C:\Users\HP\Desktop\TrimphPO\Week\Master Files\[IGST Master.xlsx]DBF'!$A:$BB,54,FALSE),
   "Error")),
"")</f>
        <v/>
      </c>
      <c r="BB6">
        <f>IF(ORDER!O12&gt;0,
 IF(ORDER!$D$1="SGST",
 VLOOKUP(H6,'C:\Users\HP\Desktop\TrimphPO\Week\Master Files\[SGST Master.xlsx]DBF'!$A:$BC,55,FALSE),
   IF(ORDER!$D$1="IGST",
   VLOOKUP(H6,'C:\Users\HP\Desktop\TrimphPO\Week\Master Files\[IGST Master.xlsx]DBF'!$A:$BC,55,FALSE),
   "Error")),
"")</f>
        <v/>
      </c>
      <c r="BC6">
        <f>IF(ORDER!O12&gt;0,
 IF(ORDER!$D$1="SGST",
 VLOOKUP(H6,'C:\Users\HP\Desktop\TrimphPO\Week\Master Files\[SGST Master.xlsx]DBF'!$A:$BD,56,FALSE),
   IF(ORDER!$D$1="IGST",
   VLOOKUP(H6,'C:\Users\HP\Desktop\TrimphPO\Week\Master Files\[IGST Master.xlsx]DBF'!$A:$BD,56,FALSE),
   "Error")),
"")</f>
        <v/>
      </c>
      <c r="BD6">
        <f>IF(ORDER!O12&gt;0,
 IF(ORDER!$D$1="SGST",
 VLOOKUP(H6,'C:\Users\HP\Desktop\TrimphPO\Week\Master Files\[SGST Master.xlsx]DBF'!$A:$BE,57,FALSE),
   IF(ORDER!$D$1="IGST",
   VLOOKUP(H6,'C:\Users\HP\Desktop\TrimphPO\Week\Master Files\[IGST Master.xlsx]DBF'!$A:$BE,57,FALSE),
   "Error")),
"")</f>
        <v/>
      </c>
    </row>
    <row r="7">
      <c r="A7">
        <f>IF(ORDER!O13&gt;0,
 IF(ORDER!$D$1="SGST",
 VLOOKUP(H7,'C:\Users\HP\Desktop\TrimphPO\Week\Master Files\[SGST Master.xlsx]DBF'!$A:$B,2,FALSE),
   IF(ORDER!$D$1="IGST",
   VLOOKUP(H7,'C:\Users\HP\Desktop\TrimphPO\Week\Master Files\[IGST Master.xlsx]DBF'!$A:$B,2,FALSE),
   "Error")),
"")</f>
        <v/>
      </c>
      <c r="B7">
        <f>IF(ORDER!O13&gt;0,
 IF(ORDER!$D$1="SGST",
 VLOOKUP(H7,'C:\Users\HP\Desktop\TrimphPO\Week\Master Files\[SGST Master.xlsx]DBF'!$A:$C,3,FALSE),
   IF(ORDER!$D$1="IGST",
   VLOOKUP(H7,'C:\Users\HP\Desktop\TrimphPO\Week\Master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VLOOKUP(H7,'C:\Users\HP\Desktop\TrimphPO\Week\Master Files\[SGST Master.xlsx]DBF'!$A:$F,6,FALSE),
   IF(ORDER!$D$1="IGST",
   VLOOKUP(H7,'C:\Users\HP\Desktop\TrimphPO\Week\Master Files\[IGST Master.xlsx]DBF'!$A:$F,6,FALSE),
   "Error")),
"")</f>
        <v/>
      </c>
      <c r="F7">
        <f>IF(ORDER!O13&gt;0,ORDER!C13, "")</f>
        <v/>
      </c>
      <c r="G7">
        <f>IF(ORDER!O13&gt;0,
 IF(ORDER!$D$1="SGST",
 VLOOKUP(H7,'C:\Users\HP\Desktop\TrimphPO\Week\Master Files\[SGST Master.xlsx]DBF'!$A:$H,8,FALSE),
   IF(ORDER!$D$1="IGST",
   VLOOKUP(H7,'C:\Users\HP\Desktop\TrimphPO\Week\Master Files\[IGST Master.xlsx]DBF'!$A:$H,8,FALSE),
   "Error")),
"")</f>
        <v/>
      </c>
      <c r="H7">
        <f>IF(ORDER!O13&gt;0,ORDER!D13, "")</f>
        <v/>
      </c>
      <c r="I7">
        <f>IF(ORDER!O13&gt;0,
 IF(ORDER!$D$1="SGST",
 VLOOKUP(H7,'C:\Users\HP\Desktop\TrimphPO\Week\Master Files\[SGST Master.xlsx]DBF'!$A:$J,10,FALSE),
   IF(ORDER!$D$1="IGST",
   VLOOKUP(H7,'C:\Users\HP\Desktop\TrimphPO\Week\Master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VLOOKUP(H7,'C:\Users\HP\Desktop\TrimphPO\Week\Master Files\[SGST Master.xlsx]DBF'!$A:$N,14,FALSE),
   IF(ORDER!$D$1="IGST",
   VLOOKUP(H7,'C:\Users\HP\Desktop\TrimphPO\Week\Master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VLOOKUP(H7,'C:\Users\HP\Desktop\TrimphPO\Week\Master Files\[SGST Master.xlsx]DBF'!$A:$R,18,FALSE),
   IF(ORDER!$D$1="IGST",
   VLOOKUP(H7,'C:\Users\HP\Desktop\TrimphPO\Week\Master Files\[IGST Master.xlsx]DBF'!$A:$R,18,FALSE),
   "Error")),
"")</f>
        <v/>
      </c>
      <c r="R7">
        <f>IF(ORDER!O13&gt;0,
 IF(ORDER!$D$1="SGST",
 VLOOKUP(H7,'C:\Users\HP\Desktop\TrimphPO\Week\Master Files\[SGST Master.xlsx]DBF'!$A:$S,19,FALSE),
   IF(ORDER!$D$1="IGST",
   VLOOKUP(H7,'C:\Users\HP\Desktop\TrimphPO\Week\Master Files\[IGST Master.xlsx]DBF'!$A:$S,19,FALSE),
   "Error")),
"")</f>
        <v/>
      </c>
      <c r="S7">
        <f>IF(ORDER!O13&gt;0,
 IF(ORDER!$D$1="SGST",
 VLOOKUP(H7,'C:\Users\HP\Desktop\TrimphPO\Week\Master Files\[SGST Master.xlsx]DBF'!$A:$T,20,FALSE),
   IF(ORDER!$D$1="IGST",
   VLOOKUP(H7,'C:\Users\HP\Desktop\TrimphPO\Week\Master Files\[IGST Master.xlsx]DBF'!$A:$T,20,FALSE),
   "Error")),
"")</f>
        <v/>
      </c>
      <c r="T7">
        <f>IF(ORDER!O13&gt;0,
 IF(ORDER!$D$1="SGST",
 VLOOKUP(H7,'C:\Users\HP\Desktop\TrimphPO\Week\Master Files\[SGST Master.xlsx]DBF'!$A:$U,21,FALSE),
   IF(ORDER!$D$1="IGST",
   VLOOKUP(H7,'C:\Users\HP\Desktop\TrimphPO\Week\Master Files\[IGST Master.xlsx]DBF'!$A:$U,21,FALSE),
   "Error")),
"")</f>
        <v/>
      </c>
      <c r="U7">
        <f>IF(ORDER!O13&gt;0,
 IF(ORDER!$D$1="SGST",
 VLOOKUP(H7,'C:\Users\HP\Desktop\TrimphPO\Week\Master Files\[SGST Master.xlsx]DBF'!$A:$V,22,FALSE),
   IF(ORDER!$D$1="IGST",
   VLOOKUP(H7,'C:\Users\HP\Desktop\TrimphPO\Week\Master Files\[IGST Master.xlsx]DBF'!$A:$V,22,FALSE),
   "Error")),
"")</f>
        <v/>
      </c>
      <c r="V7">
        <f>IF(ORDER!O13&gt;0,
 IF(ORDER!$D$1="SGST",
 VLOOKUP(H7,'C:\Users\HP\Desktop\TrimphPO\Week\Master Files\[SGST Master.xlsx]DBF'!$A:$W,23,FALSE),
   IF(ORDER!$D$1="IGST",
   VLOOKUP(H7,'C:\Users\HP\Desktop\TrimphPO\Week\Master Files\[IGST Master.xlsx]DBF'!$A:$W,23,FALSE),
   "Error")),
"")</f>
        <v/>
      </c>
      <c r="W7">
        <f>IF(ORDER!O13&gt;0,
 IF(ORDER!$D$1="SGST",
 VLOOKUP(H7,'C:\Users\HP\Desktop\TrimphPO\Week\Master Files\[SGST Master.xlsx]DBF'!$A:$X,24,FALSE),
   IF(ORDER!$D$1="IGST",
   VLOOKUP(H7,'C:\Users\HP\Desktop\TrimphPO\Week\Master Files\[IGST Master.xlsx]DBF'!$A:$X,24,FALSE),
   "Error")),
"")</f>
        <v/>
      </c>
      <c r="X7">
        <f>IF(ORDER!O13&gt;0,
 IF(ORDER!$D$1="SGST",
 VLOOKUP(H7,'C:\Users\HP\Desktop\TrimphPO\Week\Master Files\[SGST Master.xlsx]DBF'!$A:$Y,25,FALSE),
   IF(ORDER!$D$1="IGST",
   VLOOKUP(H7,'C:\Users\HP\Desktop\TrimphPO\Week\Master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VLOOKUP(H7,'C:\Users\HP\Desktop\TrimphPO\Week\Master Files\[SGST Master.xlsx]DBF'!$A:$AB,28,FALSE),
   IF(ORDER!$D$1="IGST",
   VLOOKUP(H7,'C:\Users\HP\Desktop\TrimphPO\Week\Master Files\[IGST Master.xlsx]DBF'!$A:$AB,28,FALSE),
   "Error")),
"")</f>
        <v/>
      </c>
      <c r="AB7">
        <f>IF(ORDER!O13&gt;0,
 IF(ORDER!$D$1="SGST",
 VLOOKUP(H7,'C:\Users\HP\Desktop\TrimphPO\Week\Master Files\[SGST Master.xlsx]DBF'!$A:$AC,29,FALSE),
   IF(ORDER!$D$1="IGST",
   VLOOKUP(H7,'C:\Users\HP\Desktop\TrimphPO\Week\Master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VLOOKUP(H7,'C:\Users\HP\Desktop\TrimphPO\Week\Master Files\[SGST Master.xlsx]DBF'!$A:$AR,44,FALSE),
   IF(ORDER!$D$1="IGST",
   VLOOKUP(H7,'C:\Users\HP\Desktop\TrimphPO\Week\Master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VLOOKUP(H7,'C:\Users\HP\Desktop\TrimphPO\Week\Master Files\[SGST Master.xlsx]DBF'!$A:$AV,48,FALSE),
   IF(ORDER!$D$1="IGST",
   VLOOKUP(H7,'C:\Users\HP\Desktop\TrimphPO\Week\Master Files\[IGST Master.xlsx]DBF'!$A:$AV,48,FALSE),
   "Error")),
"")</f>
        <v/>
      </c>
      <c r="AV7">
        <f>IF(ORDER!O13&gt;0,
 IF(ORDER!$D$1="SGST",
 VLOOKUP(H7,'C:\Users\HP\Desktop\TrimphPO\Week\Master Files\[SGST Master.xlsx]DBF'!$A:$AW,49,FALSE),
   IF(ORDER!$D$1="IGST",
   VLOOKUP(H7,'C:\Users\HP\Desktop\TrimphPO\Week\Master Files\[IGST Master.xlsx]DBF'!$A:$AW,49,FALSE),
   "Error")),
"")</f>
        <v/>
      </c>
      <c r="AW7">
        <f>IF(ORDER!O13&gt;0,
 IF(ORDER!$D$1="SGST",
 VLOOKUP(H7,'C:\Users\HP\Desktop\TrimphPO\Week\Master Files\[SGST Master.xlsx]DBF'!$A:$AX,50,FALSE),
   IF(ORDER!$D$1="IGST",
   VLOOKUP(H7,'C:\Users\HP\Desktop\TrimphPO\Week\Master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VLOOKUP(H7,'C:\Users\HP\Desktop\TrimphPO\Week\Master Files\[SGST Master.xlsx]DBF'!$A:$BA,53,FALSE),
   IF(ORDER!$D$1="IGST",
   VLOOKUP(H7,'C:\Users\HP\Desktop\TrimphPO\Week\Master Files\[IGST Master.xlsx]DBF'!$A:$BA,53,FALSE),
   "Error")),
"")</f>
        <v/>
      </c>
      <c r="BA7">
        <f>IF(ORDER!O13&gt;0,
 IF(ORDER!$D$1="SGST",
 VLOOKUP(H7,'C:\Users\HP\Desktop\TrimphPO\Week\Master Files\[SGST Master.xlsx]DBF'!$A:$BB,54,FALSE),
   IF(ORDER!$D$1="IGST",
   VLOOKUP(H7,'C:\Users\HP\Desktop\TrimphPO\Week\Master Files\[IGST Master.xlsx]DBF'!$A:$BB,54,FALSE),
   "Error")),
"")</f>
        <v/>
      </c>
      <c r="BB7">
        <f>IF(ORDER!O13&gt;0,
 IF(ORDER!$D$1="SGST",
 VLOOKUP(H7,'C:\Users\HP\Desktop\TrimphPO\Week\Master Files\[SGST Master.xlsx]DBF'!$A:$BC,55,FALSE),
   IF(ORDER!$D$1="IGST",
   VLOOKUP(H7,'C:\Users\HP\Desktop\TrimphPO\Week\Master Files\[IGST Master.xlsx]DBF'!$A:$BC,55,FALSE),
   "Error")),
"")</f>
        <v/>
      </c>
      <c r="BC7">
        <f>IF(ORDER!O13&gt;0,
 IF(ORDER!$D$1="SGST",
 VLOOKUP(H7,'C:\Users\HP\Desktop\TrimphPO\Week\Master Files\[SGST Master.xlsx]DBF'!$A:$BD,56,FALSE),
   IF(ORDER!$D$1="IGST",
   VLOOKUP(H7,'C:\Users\HP\Desktop\TrimphPO\Week\Master Files\[IGST Master.xlsx]DBF'!$A:$BD,56,FALSE),
   "Error")),
"")</f>
        <v/>
      </c>
      <c r="BD7">
        <f>IF(ORDER!O13&gt;0,
 IF(ORDER!$D$1="SGST",
 VLOOKUP(H7,'C:\Users\HP\Desktop\TrimphPO\Week\Master Files\[SGST Master.xlsx]DBF'!$A:$BE,57,FALSE),
   IF(ORDER!$D$1="IGST",
   VLOOKUP(H7,'C:\Users\HP\Desktop\TrimphPO\Week\Master Files\[IGST Master.xlsx]DBF'!$A:$BE,57,FALSE),
   "Error")),
"")</f>
        <v/>
      </c>
    </row>
    <row r="8">
      <c r="A8">
        <f>IF(ORDER!O14&gt;0,
 IF(ORDER!$D$1="SGST",
 VLOOKUP(H8,'C:\Users\HP\Desktop\TrimphPO\Week\Master Files\[SGST Master.xlsx]DBF'!$A:$B,2,FALSE),
   IF(ORDER!$D$1="IGST",
   VLOOKUP(H8,'C:\Users\HP\Desktop\TrimphPO\Week\Master Files\[IGST Master.xlsx]DBF'!$A:$B,2,FALSE),
   "Error")),
"")</f>
        <v/>
      </c>
      <c r="B8">
        <f>IF(ORDER!O14&gt;0,
 IF(ORDER!$D$1="SGST",
 VLOOKUP(H8,'C:\Users\HP\Desktop\TrimphPO\Week\Master Files\[SGST Master.xlsx]DBF'!$A:$C,3,FALSE),
   IF(ORDER!$D$1="IGST",
   VLOOKUP(H8,'C:\Users\HP\Desktop\TrimphPO\Week\Master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VLOOKUP(H8,'C:\Users\HP\Desktop\TrimphPO\Week\Master Files\[SGST Master.xlsx]DBF'!$A:$F,6,FALSE),
   IF(ORDER!$D$1="IGST",
   VLOOKUP(H8,'C:\Users\HP\Desktop\TrimphPO\Week\Master Files\[IGST Master.xlsx]DBF'!$A:$F,6,FALSE),
   "Error")),
"")</f>
        <v/>
      </c>
      <c r="F8">
        <f>IF(ORDER!O14&gt;0,ORDER!C14, "")</f>
        <v/>
      </c>
      <c r="G8">
        <f>IF(ORDER!O14&gt;0,
 IF(ORDER!$D$1="SGST",
 VLOOKUP(H8,'C:\Users\HP\Desktop\TrimphPO\Week\Master Files\[SGST Master.xlsx]DBF'!$A:$H,8,FALSE),
   IF(ORDER!$D$1="IGST",
   VLOOKUP(H8,'C:\Users\HP\Desktop\TrimphPO\Week\Master Files\[IGST Master.xlsx]DBF'!$A:$H,8,FALSE),
   "Error")),
"")</f>
        <v/>
      </c>
      <c r="H8">
        <f>IF(ORDER!O14&gt;0,ORDER!D14, "")</f>
        <v/>
      </c>
      <c r="I8">
        <f>IF(ORDER!O14&gt;0,
 IF(ORDER!$D$1="SGST",
 VLOOKUP(H8,'C:\Users\HP\Desktop\TrimphPO\Week\Master Files\[SGST Master.xlsx]DBF'!$A:$J,10,FALSE),
   IF(ORDER!$D$1="IGST",
   VLOOKUP(H8,'C:\Users\HP\Desktop\TrimphPO\Week\Master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VLOOKUP(H8,'C:\Users\HP\Desktop\TrimphPO\Week\Master Files\[SGST Master.xlsx]DBF'!$A:$N,14,FALSE),
   IF(ORDER!$D$1="IGST",
   VLOOKUP(H8,'C:\Users\HP\Desktop\TrimphPO\Week\Master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VLOOKUP(H8,'C:\Users\HP\Desktop\TrimphPO\Week\Master Files\[SGST Master.xlsx]DBF'!$A:$R,18,FALSE),
   IF(ORDER!$D$1="IGST",
   VLOOKUP(H8,'C:\Users\HP\Desktop\TrimphPO\Week\Master Files\[IGST Master.xlsx]DBF'!$A:$R,18,FALSE),
   "Error")),
"")</f>
        <v/>
      </c>
      <c r="R8">
        <f>IF(ORDER!O14&gt;0,
 IF(ORDER!$D$1="SGST",
 VLOOKUP(H8,'C:\Users\HP\Desktop\TrimphPO\Week\Master Files\[SGST Master.xlsx]DBF'!$A:$S,19,FALSE),
   IF(ORDER!$D$1="IGST",
   VLOOKUP(H8,'C:\Users\HP\Desktop\TrimphPO\Week\Master Files\[IGST Master.xlsx]DBF'!$A:$S,19,FALSE),
   "Error")),
"")</f>
        <v/>
      </c>
      <c r="S8">
        <f>IF(ORDER!O14&gt;0,
 IF(ORDER!$D$1="SGST",
 VLOOKUP(H8,'C:\Users\HP\Desktop\TrimphPO\Week\Master Files\[SGST Master.xlsx]DBF'!$A:$T,20,FALSE),
   IF(ORDER!$D$1="IGST",
   VLOOKUP(H8,'C:\Users\HP\Desktop\TrimphPO\Week\Master Files\[IGST Master.xlsx]DBF'!$A:$T,20,FALSE),
   "Error")),
"")</f>
        <v/>
      </c>
      <c r="T8">
        <f>IF(ORDER!O14&gt;0,
 IF(ORDER!$D$1="SGST",
 VLOOKUP(H8,'C:\Users\HP\Desktop\TrimphPO\Week\Master Files\[SGST Master.xlsx]DBF'!$A:$U,21,FALSE),
   IF(ORDER!$D$1="IGST",
   VLOOKUP(H8,'C:\Users\HP\Desktop\TrimphPO\Week\Master Files\[IGST Master.xlsx]DBF'!$A:$U,21,FALSE),
   "Error")),
"")</f>
        <v/>
      </c>
      <c r="U8">
        <f>IF(ORDER!O14&gt;0,
 IF(ORDER!$D$1="SGST",
 VLOOKUP(H8,'C:\Users\HP\Desktop\TrimphPO\Week\Master Files\[SGST Master.xlsx]DBF'!$A:$V,22,FALSE),
   IF(ORDER!$D$1="IGST",
   VLOOKUP(H8,'C:\Users\HP\Desktop\TrimphPO\Week\Master Files\[IGST Master.xlsx]DBF'!$A:$V,22,FALSE),
   "Error")),
"")</f>
        <v/>
      </c>
      <c r="V8">
        <f>IF(ORDER!O14&gt;0,
 IF(ORDER!$D$1="SGST",
 VLOOKUP(H8,'C:\Users\HP\Desktop\TrimphPO\Week\Master Files\[SGST Master.xlsx]DBF'!$A:$W,23,FALSE),
   IF(ORDER!$D$1="IGST",
   VLOOKUP(H8,'C:\Users\HP\Desktop\TrimphPO\Week\Master Files\[IGST Master.xlsx]DBF'!$A:$W,23,FALSE),
   "Error")),
"")</f>
        <v/>
      </c>
      <c r="W8">
        <f>IF(ORDER!O14&gt;0,
 IF(ORDER!$D$1="SGST",
 VLOOKUP(H8,'C:\Users\HP\Desktop\TrimphPO\Week\Master Files\[SGST Master.xlsx]DBF'!$A:$X,24,FALSE),
   IF(ORDER!$D$1="IGST",
   VLOOKUP(H8,'C:\Users\HP\Desktop\TrimphPO\Week\Master Files\[IGST Master.xlsx]DBF'!$A:$X,24,FALSE),
   "Error")),
"")</f>
        <v/>
      </c>
      <c r="X8">
        <f>IF(ORDER!O14&gt;0,
 IF(ORDER!$D$1="SGST",
 VLOOKUP(H8,'C:\Users\HP\Desktop\TrimphPO\Week\Master Files\[SGST Master.xlsx]DBF'!$A:$Y,25,FALSE),
   IF(ORDER!$D$1="IGST",
   VLOOKUP(H8,'C:\Users\HP\Desktop\TrimphPO\Week\Master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VLOOKUP(H8,'C:\Users\HP\Desktop\TrimphPO\Week\Master Files\[SGST Master.xlsx]DBF'!$A:$AB,28,FALSE),
   IF(ORDER!$D$1="IGST",
   VLOOKUP(H8,'C:\Users\HP\Desktop\TrimphPO\Week\Master Files\[IGST Master.xlsx]DBF'!$A:$AB,28,FALSE),
   "Error")),
"")</f>
        <v/>
      </c>
      <c r="AB8">
        <f>IF(ORDER!O14&gt;0,
 IF(ORDER!$D$1="SGST",
 VLOOKUP(H8,'C:\Users\HP\Desktop\TrimphPO\Week\Master Files\[SGST Master.xlsx]DBF'!$A:$AC,29,FALSE),
   IF(ORDER!$D$1="IGST",
   VLOOKUP(H8,'C:\Users\HP\Desktop\TrimphPO\Week\Master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VLOOKUP(H8,'C:\Users\HP\Desktop\TrimphPO\Week\Master Files\[SGST Master.xlsx]DBF'!$A:$AR,44,FALSE),
   IF(ORDER!$D$1="IGST",
   VLOOKUP(H8,'C:\Users\HP\Desktop\TrimphPO\Week\Master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VLOOKUP(H8,'C:\Users\HP\Desktop\TrimphPO\Week\Master Files\[SGST Master.xlsx]DBF'!$A:$AV,48,FALSE),
   IF(ORDER!$D$1="IGST",
   VLOOKUP(H8,'C:\Users\HP\Desktop\TrimphPO\Week\Master Files\[IGST Master.xlsx]DBF'!$A:$AV,48,FALSE),
   "Error")),
"")</f>
        <v/>
      </c>
      <c r="AV8">
        <f>IF(ORDER!O14&gt;0,
 IF(ORDER!$D$1="SGST",
 VLOOKUP(H8,'C:\Users\HP\Desktop\TrimphPO\Week\Master Files\[SGST Master.xlsx]DBF'!$A:$AW,49,FALSE),
   IF(ORDER!$D$1="IGST",
   VLOOKUP(H8,'C:\Users\HP\Desktop\TrimphPO\Week\Master Files\[IGST Master.xlsx]DBF'!$A:$AW,49,FALSE),
   "Error")),
"")</f>
        <v/>
      </c>
      <c r="AW8">
        <f>IF(ORDER!O14&gt;0,
 IF(ORDER!$D$1="SGST",
 VLOOKUP(H8,'C:\Users\HP\Desktop\TrimphPO\Week\Master Files\[SGST Master.xlsx]DBF'!$A:$AX,50,FALSE),
   IF(ORDER!$D$1="IGST",
   VLOOKUP(H8,'C:\Users\HP\Desktop\TrimphPO\Week\Master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VLOOKUP(H8,'C:\Users\HP\Desktop\TrimphPO\Week\Master Files\[SGST Master.xlsx]DBF'!$A:$BA,53,FALSE),
   IF(ORDER!$D$1="IGST",
   VLOOKUP(H8,'C:\Users\HP\Desktop\TrimphPO\Week\Master Files\[IGST Master.xlsx]DBF'!$A:$BA,53,FALSE),
   "Error")),
"")</f>
        <v/>
      </c>
      <c r="BA8">
        <f>IF(ORDER!O14&gt;0,
 IF(ORDER!$D$1="SGST",
 VLOOKUP(H8,'C:\Users\HP\Desktop\TrimphPO\Week\Master Files\[SGST Master.xlsx]DBF'!$A:$BB,54,FALSE),
   IF(ORDER!$D$1="IGST",
   VLOOKUP(H8,'C:\Users\HP\Desktop\TrimphPO\Week\Master Files\[IGST Master.xlsx]DBF'!$A:$BB,54,FALSE),
   "Error")),
"")</f>
        <v/>
      </c>
      <c r="BB8">
        <f>IF(ORDER!O14&gt;0,
 IF(ORDER!$D$1="SGST",
 VLOOKUP(H8,'C:\Users\HP\Desktop\TrimphPO\Week\Master Files\[SGST Master.xlsx]DBF'!$A:$BC,55,FALSE),
   IF(ORDER!$D$1="IGST",
   VLOOKUP(H8,'C:\Users\HP\Desktop\TrimphPO\Week\Master Files\[IGST Master.xlsx]DBF'!$A:$BC,55,FALSE),
   "Error")),
"")</f>
        <v/>
      </c>
      <c r="BC8">
        <f>IF(ORDER!O14&gt;0,
 IF(ORDER!$D$1="SGST",
 VLOOKUP(H8,'C:\Users\HP\Desktop\TrimphPO\Week\Master Files\[SGST Master.xlsx]DBF'!$A:$BD,56,FALSE),
   IF(ORDER!$D$1="IGST",
   VLOOKUP(H8,'C:\Users\HP\Desktop\TrimphPO\Week\Master Files\[IGST Master.xlsx]DBF'!$A:$BD,56,FALSE),
   "Error")),
"")</f>
        <v/>
      </c>
      <c r="BD8">
        <f>IF(ORDER!O14&gt;0,
 IF(ORDER!$D$1="SGST",
 VLOOKUP(H8,'C:\Users\HP\Desktop\TrimphPO\Week\Master Files\[SGST Master.xlsx]DBF'!$A:$BE,57,FALSE),
   IF(ORDER!$D$1="IGST",
   VLOOKUP(H8,'C:\Users\HP\Desktop\TrimphPO\Week\Master Files\[IGST Master.xlsx]DBF'!$A:$BE,57,FALSE),
   "Error")),
"")</f>
        <v/>
      </c>
    </row>
    <row r="9">
      <c r="A9">
        <f>IF(ORDER!O15&gt;0,
 IF(ORDER!$D$1="SGST",
 VLOOKUP(H9,'C:\Users\HP\Desktop\TrimphPO\Week\Master Files\[SGST Master.xlsx]DBF'!$A:$B,2,FALSE),
   IF(ORDER!$D$1="IGST",
   VLOOKUP(H9,'C:\Users\HP\Desktop\TrimphPO\Week\Master Files\[IGST Master.xlsx]DBF'!$A:$B,2,FALSE),
   "Error")),
"")</f>
        <v/>
      </c>
      <c r="B9">
        <f>IF(ORDER!O15&gt;0,
 IF(ORDER!$D$1="SGST",
 VLOOKUP(H9,'C:\Users\HP\Desktop\TrimphPO\Week\Master Files\[SGST Master.xlsx]DBF'!$A:$C,3,FALSE),
   IF(ORDER!$D$1="IGST",
   VLOOKUP(H9,'C:\Users\HP\Desktop\TrimphPO\Week\Master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VLOOKUP(H9,'C:\Users\HP\Desktop\TrimphPO\Week\Master Files\[SGST Master.xlsx]DBF'!$A:$F,6,FALSE),
   IF(ORDER!$D$1="IGST",
   VLOOKUP(H9,'C:\Users\HP\Desktop\TrimphPO\Week\Master Files\[IGST Master.xlsx]DBF'!$A:$F,6,FALSE),
   "Error")),
"")</f>
        <v/>
      </c>
      <c r="F9">
        <f>IF(ORDER!O15&gt;0,ORDER!C15, "")</f>
        <v/>
      </c>
      <c r="G9">
        <f>IF(ORDER!O15&gt;0,
 IF(ORDER!$D$1="SGST",
 VLOOKUP(H9,'C:\Users\HP\Desktop\TrimphPO\Week\Master Files\[SGST Master.xlsx]DBF'!$A:$H,8,FALSE),
   IF(ORDER!$D$1="IGST",
   VLOOKUP(H9,'C:\Users\HP\Desktop\TrimphPO\Week\Master Files\[IGST Master.xlsx]DBF'!$A:$H,8,FALSE),
   "Error")),
"")</f>
        <v/>
      </c>
      <c r="H9">
        <f>IF(ORDER!O15&gt;0,ORDER!D15, "")</f>
        <v/>
      </c>
      <c r="I9">
        <f>IF(ORDER!O15&gt;0,
 IF(ORDER!$D$1="SGST",
 VLOOKUP(H9,'C:\Users\HP\Desktop\TrimphPO\Week\Master Files\[SGST Master.xlsx]DBF'!$A:$J,10,FALSE),
   IF(ORDER!$D$1="IGST",
   VLOOKUP(H9,'C:\Users\HP\Desktop\TrimphPO\Week\Master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VLOOKUP(H9,'C:\Users\HP\Desktop\TrimphPO\Week\Master Files\[SGST Master.xlsx]DBF'!$A:$N,14,FALSE),
   IF(ORDER!$D$1="IGST",
   VLOOKUP(H9,'C:\Users\HP\Desktop\TrimphPO\Week\Master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VLOOKUP(H9,'C:\Users\HP\Desktop\TrimphPO\Week\Master Files\[SGST Master.xlsx]DBF'!$A:$R,18,FALSE),
   IF(ORDER!$D$1="IGST",
   VLOOKUP(H9,'C:\Users\HP\Desktop\TrimphPO\Week\Master Files\[IGST Master.xlsx]DBF'!$A:$R,18,FALSE),
   "Error")),
"")</f>
        <v/>
      </c>
      <c r="R9">
        <f>IF(ORDER!O15&gt;0,
 IF(ORDER!$D$1="SGST",
 VLOOKUP(H9,'C:\Users\HP\Desktop\TrimphPO\Week\Master Files\[SGST Master.xlsx]DBF'!$A:$S,19,FALSE),
   IF(ORDER!$D$1="IGST",
   VLOOKUP(H9,'C:\Users\HP\Desktop\TrimphPO\Week\Master Files\[IGST Master.xlsx]DBF'!$A:$S,19,FALSE),
   "Error")),
"")</f>
        <v/>
      </c>
      <c r="S9">
        <f>IF(ORDER!O15&gt;0,
 IF(ORDER!$D$1="SGST",
 VLOOKUP(H9,'C:\Users\HP\Desktop\TrimphPO\Week\Master Files\[SGST Master.xlsx]DBF'!$A:$T,20,FALSE),
   IF(ORDER!$D$1="IGST",
   VLOOKUP(H9,'C:\Users\HP\Desktop\TrimphPO\Week\Master Files\[IGST Master.xlsx]DBF'!$A:$T,20,FALSE),
   "Error")),
"")</f>
        <v/>
      </c>
      <c r="T9">
        <f>IF(ORDER!O15&gt;0,
 IF(ORDER!$D$1="SGST",
 VLOOKUP(H9,'C:\Users\HP\Desktop\TrimphPO\Week\Master Files\[SGST Master.xlsx]DBF'!$A:$U,21,FALSE),
   IF(ORDER!$D$1="IGST",
   VLOOKUP(H9,'C:\Users\HP\Desktop\TrimphPO\Week\Master Files\[IGST Master.xlsx]DBF'!$A:$U,21,FALSE),
   "Error")),
"")</f>
        <v/>
      </c>
      <c r="U9">
        <f>IF(ORDER!O15&gt;0,
 IF(ORDER!$D$1="SGST",
 VLOOKUP(H9,'C:\Users\HP\Desktop\TrimphPO\Week\Master Files\[SGST Master.xlsx]DBF'!$A:$V,22,FALSE),
   IF(ORDER!$D$1="IGST",
   VLOOKUP(H9,'C:\Users\HP\Desktop\TrimphPO\Week\Master Files\[IGST Master.xlsx]DBF'!$A:$V,22,FALSE),
   "Error")),
"")</f>
        <v/>
      </c>
      <c r="V9">
        <f>IF(ORDER!O15&gt;0,
 IF(ORDER!$D$1="SGST",
 VLOOKUP(H9,'C:\Users\HP\Desktop\TrimphPO\Week\Master Files\[SGST Master.xlsx]DBF'!$A:$W,23,FALSE),
   IF(ORDER!$D$1="IGST",
   VLOOKUP(H9,'C:\Users\HP\Desktop\TrimphPO\Week\Master Files\[IGST Master.xlsx]DBF'!$A:$W,23,FALSE),
   "Error")),
"")</f>
        <v/>
      </c>
      <c r="W9">
        <f>IF(ORDER!O15&gt;0,
 IF(ORDER!$D$1="SGST",
 VLOOKUP(H9,'C:\Users\HP\Desktop\TrimphPO\Week\Master Files\[SGST Master.xlsx]DBF'!$A:$X,24,FALSE),
   IF(ORDER!$D$1="IGST",
   VLOOKUP(H9,'C:\Users\HP\Desktop\TrimphPO\Week\Master Files\[IGST Master.xlsx]DBF'!$A:$X,24,FALSE),
   "Error")),
"")</f>
        <v/>
      </c>
      <c r="X9">
        <f>IF(ORDER!O15&gt;0,
 IF(ORDER!$D$1="SGST",
 VLOOKUP(H9,'C:\Users\HP\Desktop\TrimphPO\Week\Master Files\[SGST Master.xlsx]DBF'!$A:$Y,25,FALSE),
   IF(ORDER!$D$1="IGST",
   VLOOKUP(H9,'C:\Users\HP\Desktop\TrimphPO\Week\Master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VLOOKUP(H9,'C:\Users\HP\Desktop\TrimphPO\Week\Master Files\[SGST Master.xlsx]DBF'!$A:$AB,28,FALSE),
   IF(ORDER!$D$1="IGST",
   VLOOKUP(H9,'C:\Users\HP\Desktop\TrimphPO\Week\Master Files\[IGST Master.xlsx]DBF'!$A:$AB,28,FALSE),
   "Error")),
"")</f>
        <v/>
      </c>
      <c r="AB9">
        <f>IF(ORDER!O15&gt;0,
 IF(ORDER!$D$1="SGST",
 VLOOKUP(H9,'C:\Users\HP\Desktop\TrimphPO\Week\Master Files\[SGST Master.xlsx]DBF'!$A:$AC,29,FALSE),
   IF(ORDER!$D$1="IGST",
   VLOOKUP(H9,'C:\Users\HP\Desktop\TrimphPO\Week\Master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VLOOKUP(H9,'C:\Users\HP\Desktop\TrimphPO\Week\Master Files\[SGST Master.xlsx]DBF'!$A:$AR,44,FALSE),
   IF(ORDER!$D$1="IGST",
   VLOOKUP(H9,'C:\Users\HP\Desktop\TrimphPO\Week\Master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VLOOKUP(H9,'C:\Users\HP\Desktop\TrimphPO\Week\Master Files\[SGST Master.xlsx]DBF'!$A:$AV,48,FALSE),
   IF(ORDER!$D$1="IGST",
   VLOOKUP(H9,'C:\Users\HP\Desktop\TrimphPO\Week\Master Files\[IGST Master.xlsx]DBF'!$A:$AV,48,FALSE),
   "Error")),
"")</f>
        <v/>
      </c>
      <c r="AV9">
        <f>IF(ORDER!O15&gt;0,
 IF(ORDER!$D$1="SGST",
 VLOOKUP(H9,'C:\Users\HP\Desktop\TrimphPO\Week\Master Files\[SGST Master.xlsx]DBF'!$A:$AW,49,FALSE),
   IF(ORDER!$D$1="IGST",
   VLOOKUP(H9,'C:\Users\HP\Desktop\TrimphPO\Week\Master Files\[IGST Master.xlsx]DBF'!$A:$AW,49,FALSE),
   "Error")),
"")</f>
        <v/>
      </c>
      <c r="AW9">
        <f>IF(ORDER!O15&gt;0,
 IF(ORDER!$D$1="SGST",
 VLOOKUP(H9,'C:\Users\HP\Desktop\TrimphPO\Week\Master Files\[SGST Master.xlsx]DBF'!$A:$AX,50,FALSE),
   IF(ORDER!$D$1="IGST",
   VLOOKUP(H9,'C:\Users\HP\Desktop\TrimphPO\Week\Master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VLOOKUP(H9,'C:\Users\HP\Desktop\TrimphPO\Week\Master Files\[SGST Master.xlsx]DBF'!$A:$BA,53,FALSE),
   IF(ORDER!$D$1="IGST",
   VLOOKUP(H9,'C:\Users\HP\Desktop\TrimphPO\Week\Master Files\[IGST Master.xlsx]DBF'!$A:$BA,53,FALSE),
   "Error")),
"")</f>
        <v/>
      </c>
      <c r="BA9">
        <f>IF(ORDER!O15&gt;0,
 IF(ORDER!$D$1="SGST",
 VLOOKUP(H9,'C:\Users\HP\Desktop\TrimphPO\Week\Master Files\[SGST Master.xlsx]DBF'!$A:$BB,54,FALSE),
   IF(ORDER!$D$1="IGST",
   VLOOKUP(H9,'C:\Users\HP\Desktop\TrimphPO\Week\Master Files\[IGST Master.xlsx]DBF'!$A:$BB,54,FALSE),
   "Error")),
"")</f>
        <v/>
      </c>
      <c r="BB9">
        <f>IF(ORDER!O15&gt;0,
 IF(ORDER!$D$1="SGST",
 VLOOKUP(H9,'C:\Users\HP\Desktop\TrimphPO\Week\Master Files\[SGST Master.xlsx]DBF'!$A:$BC,55,FALSE),
   IF(ORDER!$D$1="IGST",
   VLOOKUP(H9,'C:\Users\HP\Desktop\TrimphPO\Week\Master Files\[IGST Master.xlsx]DBF'!$A:$BC,55,FALSE),
   "Error")),
"")</f>
        <v/>
      </c>
      <c r="BC9">
        <f>IF(ORDER!O15&gt;0,
 IF(ORDER!$D$1="SGST",
 VLOOKUP(H9,'C:\Users\HP\Desktop\TrimphPO\Week\Master Files\[SGST Master.xlsx]DBF'!$A:$BD,56,FALSE),
   IF(ORDER!$D$1="IGST",
   VLOOKUP(H9,'C:\Users\HP\Desktop\TrimphPO\Week\Master Files\[IGST Master.xlsx]DBF'!$A:$BD,56,FALSE),
   "Error")),
"")</f>
        <v/>
      </c>
      <c r="BD9">
        <f>IF(ORDER!O15&gt;0,
 IF(ORDER!$D$1="SGST",
 VLOOKUP(H9,'C:\Users\HP\Desktop\TrimphPO\Week\Master Files\[SGST Master.xlsx]DBF'!$A:$BE,57,FALSE),
   IF(ORDER!$D$1="IGST",
   VLOOKUP(H9,'C:\Users\HP\Desktop\TrimphPO\Week\Master Files\[IGST Master.xlsx]DBF'!$A:$BE,57,FALSE),
   "Error")),
"")</f>
        <v/>
      </c>
    </row>
    <row r="10">
      <c r="A10">
        <f>IF(ORDER!O16&gt;0,
 IF(ORDER!$D$1="SGST",
 VLOOKUP(H10,'C:\Users\HP\Desktop\TrimphPO\Week\Master Files\[SGST Master.xlsx]DBF'!$A:$B,2,FALSE),
   IF(ORDER!$D$1="IGST",
   VLOOKUP(H10,'C:\Users\HP\Desktop\TrimphPO\Week\Master Files\[IGST Master.xlsx]DBF'!$A:$B,2,FALSE),
   "Error")),
"")</f>
        <v/>
      </c>
      <c r="B10">
        <f>IF(ORDER!O16&gt;0,
 IF(ORDER!$D$1="SGST",
 VLOOKUP(H10,'C:\Users\HP\Desktop\TrimphPO\Week\Master Files\[SGST Master.xlsx]DBF'!$A:$C,3,FALSE),
   IF(ORDER!$D$1="IGST",
   VLOOKUP(H10,'C:\Users\HP\Desktop\TrimphPO\Week\Master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VLOOKUP(H10,'C:\Users\HP\Desktop\TrimphPO\Week\Master Files\[SGST Master.xlsx]DBF'!$A:$F,6,FALSE),
   IF(ORDER!$D$1="IGST",
   VLOOKUP(H10,'C:\Users\HP\Desktop\TrimphPO\Week\Master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VLOOKUP(H10,'C:\Users\HP\Desktop\TrimphPO\Week\Master Files\[SGST Master.xlsx]DBF'!$A:$H,8,FALSE),
   IF(ORDER!$D$1="IGST",
   VLOOKUP(H10,'C:\Users\HP\Desktop\TrimphPO\Week\Master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VLOOKUP(H10,'C:\Users\HP\Desktop\TrimphPO\Week\Master Files\[SGST Master.xlsx]DBF'!$A:$J,10,FALSE),
   IF(ORDER!$D$1="IGST",
   VLOOKUP(H10,'C:\Users\HP\Desktop\TrimphPO\Week\Master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VLOOKUP(H10,'C:\Users\HP\Desktop\TrimphPO\Week\Master Files\[SGST Master.xlsx]DBF'!$A:$N,14,FALSE),
   IF(ORDER!$D$1="IGST",
   VLOOKUP(H10,'C:\Users\HP\Desktop\TrimphPO\Week\Master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VLOOKUP(H10,'C:\Users\HP\Desktop\TrimphPO\Week\Master Files\[SGST Master.xlsx]DBF'!$A:$R,18,FALSE),
   IF(ORDER!$D$1="IGST",
   VLOOKUP(H10,'C:\Users\HP\Desktop\TrimphPO\Week\Master Files\[IGST Master.xlsx]DBF'!$A:$R,18,FALSE),
   "Error")),
"")</f>
        <v/>
      </c>
      <c r="R10">
        <f>IF(ORDER!O16&gt;0,
 IF(ORDER!$D$1="SGST",
 VLOOKUP(H10,'C:\Users\HP\Desktop\TrimphPO\Week\Master Files\[SGST Master.xlsx]DBF'!$A:$S,19,FALSE),
   IF(ORDER!$D$1="IGST",
   VLOOKUP(H10,'C:\Users\HP\Desktop\TrimphPO\Week\Master Files\[IGST Master.xlsx]DBF'!$A:$S,19,FALSE),
   "Error")),
"")</f>
        <v/>
      </c>
      <c r="S10">
        <f>IF(ORDER!O16&gt;0,
 IF(ORDER!$D$1="SGST",
 VLOOKUP(H10,'C:\Users\HP\Desktop\TrimphPO\Week\Master Files\[SGST Master.xlsx]DBF'!$A:$T,20,FALSE),
   IF(ORDER!$D$1="IGST",
   VLOOKUP(H10,'C:\Users\HP\Desktop\TrimphPO\Week\Master Files\[IGST Master.xlsx]DBF'!$A:$T,20,FALSE),
   "Error")),
"")</f>
        <v/>
      </c>
      <c r="T10">
        <f>IF(ORDER!O16&gt;0,
 IF(ORDER!$D$1="SGST",
 VLOOKUP(H10,'C:\Users\HP\Desktop\TrimphPO\Week\Master Files\[SGST Master.xlsx]DBF'!$A:$U,21,FALSE),
   IF(ORDER!$D$1="IGST",
   VLOOKUP(H10,'C:\Users\HP\Desktop\TrimphPO\Week\Master Files\[IGST Master.xlsx]DBF'!$A:$U,21,FALSE),
   "Error")),
"")</f>
        <v/>
      </c>
      <c r="U10">
        <f>IF(ORDER!O16&gt;0,
 IF(ORDER!$D$1="SGST",
 VLOOKUP(H10,'C:\Users\HP\Desktop\TrimphPO\Week\Master Files\[SGST Master.xlsx]DBF'!$A:$V,22,FALSE),
   IF(ORDER!$D$1="IGST",
   VLOOKUP(H10,'C:\Users\HP\Desktop\TrimphPO\Week\Master Files\[IGST Master.xlsx]DBF'!$A:$V,22,FALSE),
   "Error")),
"")</f>
        <v/>
      </c>
      <c r="V10">
        <f>IF(ORDER!O16&gt;0,
 IF(ORDER!$D$1="SGST",
 VLOOKUP(H10,'C:\Users\HP\Desktop\TrimphPO\Week\Master Files\[SGST Master.xlsx]DBF'!$A:$W,23,FALSE),
   IF(ORDER!$D$1="IGST",
   VLOOKUP(H10,'C:\Users\HP\Desktop\TrimphPO\Week\Master Files\[IGST Master.xlsx]DBF'!$A:$W,23,FALSE),
   "Error")),
"")</f>
        <v/>
      </c>
      <c r="W10">
        <f>IF(ORDER!O16&gt;0,
 IF(ORDER!$D$1="SGST",
 VLOOKUP(H10,'C:\Users\HP\Desktop\TrimphPO\Week\Master Files\[SGST Master.xlsx]DBF'!$A:$X,24,FALSE),
   IF(ORDER!$D$1="IGST",
   VLOOKUP(H10,'C:\Users\HP\Desktop\TrimphPO\Week\Master Files\[IGST Master.xlsx]DBF'!$A:$X,24,FALSE),
   "Error")),
"")</f>
        <v/>
      </c>
      <c r="X10">
        <f>IF(ORDER!O16&gt;0,
 IF(ORDER!$D$1="SGST",
 VLOOKUP(H10,'C:\Users\HP\Desktop\TrimphPO\Week\Master Files\[SGST Master.xlsx]DBF'!$A:$Y,25,FALSE),
   IF(ORDER!$D$1="IGST",
   VLOOKUP(H10,'C:\Users\HP\Desktop\TrimphPO\Week\Master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VLOOKUP(H10,'C:\Users\HP\Desktop\TrimphPO\Week\Master Files\[SGST Master.xlsx]DBF'!$A:$AB,28,FALSE),
   IF(ORDER!$D$1="IGST",
   VLOOKUP(H10,'C:\Users\HP\Desktop\TrimphPO\Week\Master Files\[IGST Master.xlsx]DBF'!$A:$AB,28,FALSE),
   "Error")),
"")</f>
        <v/>
      </c>
      <c r="AB10">
        <f>IF(ORDER!O16&gt;0,
 IF(ORDER!$D$1="SGST",
 VLOOKUP(H10,'C:\Users\HP\Desktop\TrimphPO\Week\Master Files\[SGST Master.xlsx]DBF'!$A:$AC,29,FALSE),
   IF(ORDER!$D$1="IGST",
   VLOOKUP(H10,'C:\Users\HP\Desktop\TrimphPO\Week\Master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VLOOKUP(H10,'C:\Users\HP\Desktop\TrimphPO\Week\Master Files\[SGST Master.xlsx]DBF'!$A:$AR,44,FALSE),
   IF(ORDER!$D$1="IGST",
   VLOOKUP(H10,'C:\Users\HP\Desktop\TrimphPO\Week\Master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VLOOKUP(H10,'C:\Users\HP\Desktop\TrimphPO\Week\Master Files\[SGST Master.xlsx]DBF'!$A:$AV,48,FALSE),
   IF(ORDER!$D$1="IGST",
   VLOOKUP(H10,'C:\Users\HP\Desktop\TrimphPO\Week\Master Files\[IGST Master.xlsx]DBF'!$A:$AV,48,FALSE),
   "Error")),
"")</f>
        <v/>
      </c>
      <c r="AV10">
        <f>IF(ORDER!O16&gt;0,
 IF(ORDER!$D$1="SGST",
 VLOOKUP(H10,'C:\Users\HP\Desktop\TrimphPO\Week\Master Files\[SGST Master.xlsx]DBF'!$A:$AW,49,FALSE),
   IF(ORDER!$D$1="IGST",
   VLOOKUP(H10,'C:\Users\HP\Desktop\TrimphPO\Week\Master Files\[IGST Master.xlsx]DBF'!$A:$AW,49,FALSE),
   "Error")),
"")</f>
        <v/>
      </c>
      <c r="AW10">
        <f>IF(ORDER!O16&gt;0,
 IF(ORDER!$D$1="SGST",
 VLOOKUP(H10,'C:\Users\HP\Desktop\TrimphPO\Week\Master Files\[SGST Master.xlsx]DBF'!$A:$AX,50,FALSE),
   IF(ORDER!$D$1="IGST",
   VLOOKUP(H10,'C:\Users\HP\Desktop\TrimphPO\Week\Master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VLOOKUP(H10,'C:\Users\HP\Desktop\TrimphPO\Week\Master Files\[SGST Master.xlsx]DBF'!$A:$BA,53,FALSE),
   IF(ORDER!$D$1="IGST",
   VLOOKUP(H10,'C:\Users\HP\Desktop\TrimphPO\Week\Master Files\[IGST Master.xlsx]DBF'!$A:$BA,53,FALSE),
   "Error")),
"")</f>
        <v/>
      </c>
      <c r="BA10">
        <f>IF(ORDER!O16&gt;0,
 IF(ORDER!$D$1="SGST",
 VLOOKUP(H10,'C:\Users\HP\Desktop\TrimphPO\Week\Master Files\[SGST Master.xlsx]DBF'!$A:$BB,54,FALSE),
   IF(ORDER!$D$1="IGST",
   VLOOKUP(H10,'C:\Users\HP\Desktop\TrimphPO\Week\Master Files\[IGST Master.xlsx]DBF'!$A:$BB,54,FALSE),
   "Error")),
"")</f>
        <v/>
      </c>
      <c r="BB10">
        <f>IF(ORDER!O16&gt;0,
 IF(ORDER!$D$1="SGST",
 VLOOKUP(H10,'C:\Users\HP\Desktop\TrimphPO\Week\Master Files\[SGST Master.xlsx]DBF'!$A:$BC,55,FALSE),
   IF(ORDER!$D$1="IGST",
   VLOOKUP(H10,'C:\Users\HP\Desktop\TrimphPO\Week\Master Files\[IGST Master.xlsx]DBF'!$A:$BC,55,FALSE),
   "Error")),
"")</f>
        <v/>
      </c>
      <c r="BC10">
        <f>IF(ORDER!O16&gt;0,
 IF(ORDER!$D$1="SGST",
 VLOOKUP(H10,'C:\Users\HP\Desktop\TrimphPO\Week\Master Files\[SGST Master.xlsx]DBF'!$A:$BD,56,FALSE),
   IF(ORDER!$D$1="IGST",
   VLOOKUP(H10,'C:\Users\HP\Desktop\TrimphPO\Week\Master Files\[IGST Master.xlsx]DBF'!$A:$BD,56,FALSE),
   "Error")),
"")</f>
        <v/>
      </c>
      <c r="BD10">
        <f>IF(ORDER!O16&gt;0,
 IF(ORDER!$D$1="SGST",
 VLOOKUP(H10,'C:\Users\HP\Desktop\TrimphPO\Week\Master Files\[SGST Master.xlsx]DBF'!$A:$BE,57,FALSE),
   IF(ORDER!$D$1="IGST",
   VLOOKUP(H10,'C:\Users\HP\Desktop\TrimphPO\Week\Master Files\[IGST Master.xlsx]DBF'!$A:$BE,57,FALSE),
   "Error")),
"")</f>
        <v/>
      </c>
    </row>
    <row r="11">
      <c r="A11">
        <f>IF(ORDER!O17&gt;0,
 IF(ORDER!$D$1="SGST",
 VLOOKUP(H11,'C:\Users\HP\Desktop\TrimphPO\Week\Master Files\[SGST Master.xlsx]DBF'!$A:$B,2,FALSE),
   IF(ORDER!$D$1="IGST",
   VLOOKUP(H11,'C:\Users\HP\Desktop\TrimphPO\Week\Master Files\[IGST Master.xlsx]DBF'!$A:$B,2,FALSE),
   "Error")),
"")</f>
        <v/>
      </c>
      <c r="B11">
        <f>IF(ORDER!O17&gt;0,
 IF(ORDER!$D$1="SGST",
 VLOOKUP(H11,'C:\Users\HP\Desktop\TrimphPO\Week\Master Files\[SGST Master.xlsx]DBF'!$A:$C,3,FALSE),
   IF(ORDER!$D$1="IGST",
   VLOOKUP(H11,'C:\Users\HP\Desktop\TrimphPO\Week\Master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VLOOKUP(H11,'C:\Users\HP\Desktop\TrimphPO\Week\Master Files\[SGST Master.xlsx]DBF'!$A:$F,6,FALSE),
   IF(ORDER!$D$1="IGST",
   VLOOKUP(H11,'C:\Users\HP\Desktop\TrimphPO\Week\Master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VLOOKUP(H11,'C:\Users\HP\Desktop\TrimphPO\Week\Master Files\[SGST Master.xlsx]DBF'!$A:$H,8,FALSE),
   IF(ORDER!$D$1="IGST",
   VLOOKUP(H11,'C:\Users\HP\Desktop\TrimphPO\Week\Master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VLOOKUP(H11,'C:\Users\HP\Desktop\TrimphPO\Week\Master Files\[SGST Master.xlsx]DBF'!$A:$J,10,FALSE),
   IF(ORDER!$D$1="IGST",
   VLOOKUP(H11,'C:\Users\HP\Desktop\TrimphPO\Week\Master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VLOOKUP(H11,'C:\Users\HP\Desktop\TrimphPO\Week\Master Files\[SGST Master.xlsx]DBF'!$A:$N,14,FALSE),
   IF(ORDER!$D$1="IGST",
   VLOOKUP(H11,'C:\Users\HP\Desktop\TrimphPO\Week\Master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VLOOKUP(H11,'C:\Users\HP\Desktop\TrimphPO\Week\Master Files\[SGST Master.xlsx]DBF'!$A:$R,18,FALSE),
   IF(ORDER!$D$1="IGST",
   VLOOKUP(H11,'C:\Users\HP\Desktop\TrimphPO\Week\Master Files\[IGST Master.xlsx]DBF'!$A:$R,18,FALSE),
   "Error")),
"")</f>
        <v/>
      </c>
      <c r="R11">
        <f>IF(ORDER!O17&gt;0,
 IF(ORDER!$D$1="SGST",
 VLOOKUP(H11,'C:\Users\HP\Desktop\TrimphPO\Week\Master Files\[SGST Master.xlsx]DBF'!$A:$S,19,FALSE),
   IF(ORDER!$D$1="IGST",
   VLOOKUP(H11,'C:\Users\HP\Desktop\TrimphPO\Week\Master Files\[IGST Master.xlsx]DBF'!$A:$S,19,FALSE),
   "Error")),
"")</f>
        <v/>
      </c>
      <c r="S11">
        <f>IF(ORDER!O17&gt;0,
 IF(ORDER!$D$1="SGST",
 VLOOKUP(H11,'C:\Users\HP\Desktop\TrimphPO\Week\Master Files\[SGST Master.xlsx]DBF'!$A:$T,20,FALSE),
   IF(ORDER!$D$1="IGST",
   VLOOKUP(H11,'C:\Users\HP\Desktop\TrimphPO\Week\Master Files\[IGST Master.xlsx]DBF'!$A:$T,20,FALSE),
   "Error")),
"")</f>
        <v/>
      </c>
      <c r="T11">
        <f>IF(ORDER!O17&gt;0,
 IF(ORDER!$D$1="SGST",
 VLOOKUP(H11,'C:\Users\HP\Desktop\TrimphPO\Week\Master Files\[SGST Master.xlsx]DBF'!$A:$U,21,FALSE),
   IF(ORDER!$D$1="IGST",
   VLOOKUP(H11,'C:\Users\HP\Desktop\TrimphPO\Week\Master Files\[IGST Master.xlsx]DBF'!$A:$U,21,FALSE),
   "Error")),
"")</f>
        <v/>
      </c>
      <c r="U11">
        <f>IF(ORDER!O17&gt;0,
 IF(ORDER!$D$1="SGST",
 VLOOKUP(H11,'C:\Users\HP\Desktop\TrimphPO\Week\Master Files\[SGST Master.xlsx]DBF'!$A:$V,22,FALSE),
   IF(ORDER!$D$1="IGST",
   VLOOKUP(H11,'C:\Users\HP\Desktop\TrimphPO\Week\Master Files\[IGST Master.xlsx]DBF'!$A:$V,22,FALSE),
   "Error")),
"")</f>
        <v/>
      </c>
      <c r="V11">
        <f>IF(ORDER!O17&gt;0,
 IF(ORDER!$D$1="SGST",
 VLOOKUP(H11,'C:\Users\HP\Desktop\TrimphPO\Week\Master Files\[SGST Master.xlsx]DBF'!$A:$W,23,FALSE),
   IF(ORDER!$D$1="IGST",
   VLOOKUP(H11,'C:\Users\HP\Desktop\TrimphPO\Week\Master Files\[IGST Master.xlsx]DBF'!$A:$W,23,FALSE),
   "Error")),
"")</f>
        <v/>
      </c>
      <c r="W11">
        <f>IF(ORDER!O17&gt;0,
 IF(ORDER!$D$1="SGST",
 VLOOKUP(H11,'C:\Users\HP\Desktop\TrimphPO\Week\Master Files\[SGST Master.xlsx]DBF'!$A:$X,24,FALSE),
   IF(ORDER!$D$1="IGST",
   VLOOKUP(H11,'C:\Users\HP\Desktop\TrimphPO\Week\Master Files\[IGST Master.xlsx]DBF'!$A:$X,24,FALSE),
   "Error")),
"")</f>
        <v/>
      </c>
      <c r="X11">
        <f>IF(ORDER!O17&gt;0,
 IF(ORDER!$D$1="SGST",
 VLOOKUP(H11,'C:\Users\HP\Desktop\TrimphPO\Week\Master Files\[SGST Master.xlsx]DBF'!$A:$Y,25,FALSE),
   IF(ORDER!$D$1="IGST",
   VLOOKUP(H11,'C:\Users\HP\Desktop\TrimphPO\Week\Master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VLOOKUP(H11,'C:\Users\HP\Desktop\TrimphPO\Week\Master Files\[SGST Master.xlsx]DBF'!$A:$AB,28,FALSE),
   IF(ORDER!$D$1="IGST",
   VLOOKUP(H11,'C:\Users\HP\Desktop\TrimphPO\Week\Master Files\[IGST Master.xlsx]DBF'!$A:$AB,28,FALSE),
   "Error")),
"")</f>
        <v/>
      </c>
      <c r="AB11">
        <f>IF(ORDER!O17&gt;0,
 IF(ORDER!$D$1="SGST",
 VLOOKUP(H11,'C:\Users\HP\Desktop\TrimphPO\Week\Master Files\[SGST Master.xlsx]DBF'!$A:$AC,29,FALSE),
   IF(ORDER!$D$1="IGST",
   VLOOKUP(H11,'C:\Users\HP\Desktop\TrimphPO\Week\Master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VLOOKUP(H11,'C:\Users\HP\Desktop\TrimphPO\Week\Master Files\[SGST Master.xlsx]DBF'!$A:$AR,44,FALSE),
   IF(ORDER!$D$1="IGST",
   VLOOKUP(H11,'C:\Users\HP\Desktop\TrimphPO\Week\Master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VLOOKUP(H11,'C:\Users\HP\Desktop\TrimphPO\Week\Master Files\[SGST Master.xlsx]DBF'!$A:$AV,48,FALSE),
   IF(ORDER!$D$1="IGST",
   VLOOKUP(H11,'C:\Users\HP\Desktop\TrimphPO\Week\Master Files\[IGST Master.xlsx]DBF'!$A:$AV,48,FALSE),
   "Error")),
"")</f>
        <v/>
      </c>
      <c r="AV11">
        <f>IF(ORDER!O17&gt;0,
 IF(ORDER!$D$1="SGST",
 VLOOKUP(H11,'C:\Users\HP\Desktop\TrimphPO\Week\Master Files\[SGST Master.xlsx]DBF'!$A:$AW,49,FALSE),
   IF(ORDER!$D$1="IGST",
   VLOOKUP(H11,'C:\Users\HP\Desktop\TrimphPO\Week\Master Files\[IGST Master.xlsx]DBF'!$A:$AW,49,FALSE),
   "Error")),
"")</f>
        <v/>
      </c>
      <c r="AW11">
        <f>IF(ORDER!O17&gt;0,
 IF(ORDER!$D$1="SGST",
 VLOOKUP(H11,'C:\Users\HP\Desktop\TrimphPO\Week\Master Files\[SGST Master.xlsx]DBF'!$A:$AX,50,FALSE),
   IF(ORDER!$D$1="IGST",
   VLOOKUP(H11,'C:\Users\HP\Desktop\TrimphPO\Week\Master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VLOOKUP(H11,'C:\Users\HP\Desktop\TrimphPO\Week\Master Files\[SGST Master.xlsx]DBF'!$A:$BA,53,FALSE),
   IF(ORDER!$D$1="IGST",
   VLOOKUP(H11,'C:\Users\HP\Desktop\TrimphPO\Week\Master Files\[IGST Master.xlsx]DBF'!$A:$BA,53,FALSE),
   "Error")),
"")</f>
        <v/>
      </c>
      <c r="BA11">
        <f>IF(ORDER!O17&gt;0,
 IF(ORDER!$D$1="SGST",
 VLOOKUP(H11,'C:\Users\HP\Desktop\TrimphPO\Week\Master Files\[SGST Master.xlsx]DBF'!$A:$BB,54,FALSE),
   IF(ORDER!$D$1="IGST",
   VLOOKUP(H11,'C:\Users\HP\Desktop\TrimphPO\Week\Master Files\[IGST Master.xlsx]DBF'!$A:$BB,54,FALSE),
   "Error")),
"")</f>
        <v/>
      </c>
      <c r="BB11">
        <f>IF(ORDER!O17&gt;0,
 IF(ORDER!$D$1="SGST",
 VLOOKUP(H11,'C:\Users\HP\Desktop\TrimphPO\Week\Master Files\[SGST Master.xlsx]DBF'!$A:$BC,55,FALSE),
   IF(ORDER!$D$1="IGST",
   VLOOKUP(H11,'C:\Users\HP\Desktop\TrimphPO\Week\Master Files\[IGST Master.xlsx]DBF'!$A:$BC,55,FALSE),
   "Error")),
"")</f>
        <v/>
      </c>
      <c r="BC11">
        <f>IF(ORDER!O17&gt;0,
 IF(ORDER!$D$1="SGST",
 VLOOKUP(H11,'C:\Users\HP\Desktop\TrimphPO\Week\Master Files\[SGST Master.xlsx]DBF'!$A:$BD,56,FALSE),
   IF(ORDER!$D$1="IGST",
   VLOOKUP(H11,'C:\Users\HP\Desktop\TrimphPO\Week\Master Files\[IGST Master.xlsx]DBF'!$A:$BD,56,FALSE),
   "Error")),
"")</f>
        <v/>
      </c>
      <c r="BD11">
        <f>IF(ORDER!O17&gt;0,
 IF(ORDER!$D$1="SGST",
 VLOOKUP(H11,'C:\Users\HP\Desktop\TrimphPO\Week\Master Files\[SGST Master.xlsx]DBF'!$A:$BE,57,FALSE),
   IF(ORDER!$D$1="IGST",
   VLOOKUP(H11,'C:\Users\HP\Desktop\TrimphPO\Week\Master Files\[IGST Master.xlsx]DBF'!$A:$BE,57,FALSE),
   "Error")),
"")</f>
        <v/>
      </c>
    </row>
    <row r="12">
      <c r="A12">
        <f>IF(ORDER!O18&gt;0,
 IF(ORDER!$D$1="SGST",
 VLOOKUP(H12,'C:\Users\HP\Desktop\TrimphPO\Week\Master Files\[SGST Master.xlsx]DBF'!$A:$B,2,FALSE),
   IF(ORDER!$D$1="IGST",
   VLOOKUP(H12,'C:\Users\HP\Desktop\TrimphPO\Week\Master Files\[IGST Master.xlsx]DBF'!$A:$B,2,FALSE),
   "Error")),
"")</f>
        <v/>
      </c>
      <c r="B12">
        <f>IF(ORDER!O18&gt;0,
 IF(ORDER!$D$1="SGST",
 VLOOKUP(H12,'C:\Users\HP\Desktop\TrimphPO\Week\Master Files\[SGST Master.xlsx]DBF'!$A:$C,3,FALSE),
   IF(ORDER!$D$1="IGST",
   VLOOKUP(H12,'C:\Users\HP\Desktop\TrimphPO\Week\Master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VLOOKUP(H12,'C:\Users\HP\Desktop\TrimphPO\Week\Master Files\[SGST Master.xlsx]DBF'!$A:$F,6,FALSE),
   IF(ORDER!$D$1="IGST",
   VLOOKUP(H12,'C:\Users\HP\Desktop\TrimphPO\Week\Master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VLOOKUP(H12,'C:\Users\HP\Desktop\TrimphPO\Week\Master Files\[SGST Master.xlsx]DBF'!$A:$H,8,FALSE),
   IF(ORDER!$D$1="IGST",
   VLOOKUP(H12,'C:\Users\HP\Desktop\TrimphPO\Week\Master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VLOOKUP(H12,'C:\Users\HP\Desktop\TrimphPO\Week\Master Files\[SGST Master.xlsx]DBF'!$A:$J,10,FALSE),
   IF(ORDER!$D$1="IGST",
   VLOOKUP(H12,'C:\Users\HP\Desktop\TrimphPO\Week\Master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VLOOKUP(H12,'C:\Users\HP\Desktop\TrimphPO\Week\Master Files\[SGST Master.xlsx]DBF'!$A:$N,14,FALSE),
   IF(ORDER!$D$1="IGST",
   VLOOKUP(H12,'C:\Users\HP\Desktop\TrimphPO\Week\Master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VLOOKUP(H12,'C:\Users\HP\Desktop\TrimphPO\Week\Master Files\[SGST Master.xlsx]DBF'!$A:$R,18,FALSE),
   IF(ORDER!$D$1="IGST",
   VLOOKUP(H12,'C:\Users\HP\Desktop\TrimphPO\Week\Master Files\[IGST Master.xlsx]DBF'!$A:$R,18,FALSE),
   "Error")),
"")</f>
        <v/>
      </c>
      <c r="R12">
        <f>IF(ORDER!O18&gt;0,
 IF(ORDER!$D$1="SGST",
 VLOOKUP(H12,'C:\Users\HP\Desktop\TrimphPO\Week\Master Files\[SGST Master.xlsx]DBF'!$A:$S,19,FALSE),
   IF(ORDER!$D$1="IGST",
   VLOOKUP(H12,'C:\Users\HP\Desktop\TrimphPO\Week\Master Files\[IGST Master.xlsx]DBF'!$A:$S,19,FALSE),
   "Error")),
"")</f>
        <v/>
      </c>
      <c r="S12">
        <f>IF(ORDER!O18&gt;0,
 IF(ORDER!$D$1="SGST",
 VLOOKUP(H12,'C:\Users\HP\Desktop\TrimphPO\Week\Master Files\[SGST Master.xlsx]DBF'!$A:$T,20,FALSE),
   IF(ORDER!$D$1="IGST",
   VLOOKUP(H12,'C:\Users\HP\Desktop\TrimphPO\Week\Master Files\[IGST Master.xlsx]DBF'!$A:$T,20,FALSE),
   "Error")),
"")</f>
        <v/>
      </c>
      <c r="T12">
        <f>IF(ORDER!O18&gt;0,
 IF(ORDER!$D$1="SGST",
 VLOOKUP(H12,'C:\Users\HP\Desktop\TrimphPO\Week\Master Files\[SGST Master.xlsx]DBF'!$A:$U,21,FALSE),
   IF(ORDER!$D$1="IGST",
   VLOOKUP(H12,'C:\Users\HP\Desktop\TrimphPO\Week\Master Files\[IGST Master.xlsx]DBF'!$A:$U,21,FALSE),
   "Error")),
"")</f>
        <v/>
      </c>
      <c r="U12">
        <f>IF(ORDER!O18&gt;0,
 IF(ORDER!$D$1="SGST",
 VLOOKUP(H12,'C:\Users\HP\Desktop\TrimphPO\Week\Master Files\[SGST Master.xlsx]DBF'!$A:$V,22,FALSE),
   IF(ORDER!$D$1="IGST",
   VLOOKUP(H12,'C:\Users\HP\Desktop\TrimphPO\Week\Master Files\[IGST Master.xlsx]DBF'!$A:$V,22,FALSE),
   "Error")),
"")</f>
        <v/>
      </c>
      <c r="V12">
        <f>IF(ORDER!O18&gt;0,
 IF(ORDER!$D$1="SGST",
 VLOOKUP(H12,'C:\Users\HP\Desktop\TrimphPO\Week\Master Files\[SGST Master.xlsx]DBF'!$A:$W,23,FALSE),
   IF(ORDER!$D$1="IGST",
   VLOOKUP(H12,'C:\Users\HP\Desktop\TrimphPO\Week\Master Files\[IGST Master.xlsx]DBF'!$A:$W,23,FALSE),
   "Error")),
"")</f>
        <v/>
      </c>
      <c r="W12">
        <f>IF(ORDER!O18&gt;0,
 IF(ORDER!$D$1="SGST",
 VLOOKUP(H12,'C:\Users\HP\Desktop\TrimphPO\Week\Master Files\[SGST Master.xlsx]DBF'!$A:$X,24,FALSE),
   IF(ORDER!$D$1="IGST",
   VLOOKUP(H12,'C:\Users\HP\Desktop\TrimphPO\Week\Master Files\[IGST Master.xlsx]DBF'!$A:$X,24,FALSE),
   "Error")),
"")</f>
        <v/>
      </c>
      <c r="X12">
        <f>IF(ORDER!O18&gt;0,
 IF(ORDER!$D$1="SGST",
 VLOOKUP(H12,'C:\Users\HP\Desktop\TrimphPO\Week\Master Files\[SGST Master.xlsx]DBF'!$A:$Y,25,FALSE),
   IF(ORDER!$D$1="IGST",
   VLOOKUP(H12,'C:\Users\HP\Desktop\TrimphPO\Week\Master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VLOOKUP(H12,'C:\Users\HP\Desktop\TrimphPO\Week\Master Files\[SGST Master.xlsx]DBF'!$A:$AB,28,FALSE),
   IF(ORDER!$D$1="IGST",
   VLOOKUP(H12,'C:\Users\HP\Desktop\TrimphPO\Week\Master Files\[IGST Master.xlsx]DBF'!$A:$AB,28,FALSE),
   "Error")),
"")</f>
        <v/>
      </c>
      <c r="AB12">
        <f>IF(ORDER!O18&gt;0,
 IF(ORDER!$D$1="SGST",
 VLOOKUP(H12,'C:\Users\HP\Desktop\TrimphPO\Week\Master Files\[SGST Master.xlsx]DBF'!$A:$AC,29,FALSE),
   IF(ORDER!$D$1="IGST",
   VLOOKUP(H12,'C:\Users\HP\Desktop\TrimphPO\Week\Master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VLOOKUP(H12,'C:\Users\HP\Desktop\TrimphPO\Week\Master Files\[SGST Master.xlsx]DBF'!$A:$AR,44,FALSE),
   IF(ORDER!$D$1="IGST",
   VLOOKUP(H12,'C:\Users\HP\Desktop\TrimphPO\Week\Master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VLOOKUP(H12,'C:\Users\HP\Desktop\TrimphPO\Week\Master Files\[SGST Master.xlsx]DBF'!$A:$AV,48,FALSE),
   IF(ORDER!$D$1="IGST",
   VLOOKUP(H12,'C:\Users\HP\Desktop\TrimphPO\Week\Master Files\[IGST Master.xlsx]DBF'!$A:$AV,48,FALSE),
   "Error")),
"")</f>
        <v/>
      </c>
      <c r="AV12">
        <f>IF(ORDER!O18&gt;0,
 IF(ORDER!$D$1="SGST",
 VLOOKUP(H12,'C:\Users\HP\Desktop\TrimphPO\Week\Master Files\[SGST Master.xlsx]DBF'!$A:$AW,49,FALSE),
   IF(ORDER!$D$1="IGST",
   VLOOKUP(H12,'C:\Users\HP\Desktop\TrimphPO\Week\Master Files\[IGST Master.xlsx]DBF'!$A:$AW,49,FALSE),
   "Error")),
"")</f>
        <v/>
      </c>
      <c r="AW12">
        <f>IF(ORDER!O18&gt;0,
 IF(ORDER!$D$1="SGST",
 VLOOKUP(H12,'C:\Users\HP\Desktop\TrimphPO\Week\Master Files\[SGST Master.xlsx]DBF'!$A:$AX,50,FALSE),
   IF(ORDER!$D$1="IGST",
   VLOOKUP(H12,'C:\Users\HP\Desktop\TrimphPO\Week\Master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VLOOKUP(H12,'C:\Users\HP\Desktop\TrimphPO\Week\Master Files\[SGST Master.xlsx]DBF'!$A:$BA,53,FALSE),
   IF(ORDER!$D$1="IGST",
   VLOOKUP(H12,'C:\Users\HP\Desktop\TrimphPO\Week\Master Files\[IGST Master.xlsx]DBF'!$A:$BA,53,FALSE),
   "Error")),
"")</f>
        <v/>
      </c>
      <c r="BA12">
        <f>IF(ORDER!O18&gt;0,
 IF(ORDER!$D$1="SGST",
 VLOOKUP(H12,'C:\Users\HP\Desktop\TrimphPO\Week\Master Files\[SGST Master.xlsx]DBF'!$A:$BB,54,FALSE),
   IF(ORDER!$D$1="IGST",
   VLOOKUP(H12,'C:\Users\HP\Desktop\TrimphPO\Week\Master Files\[IGST Master.xlsx]DBF'!$A:$BB,54,FALSE),
   "Error")),
"")</f>
        <v/>
      </c>
      <c r="BB12">
        <f>IF(ORDER!O18&gt;0,
 IF(ORDER!$D$1="SGST",
 VLOOKUP(H12,'C:\Users\HP\Desktop\TrimphPO\Week\Master Files\[SGST Master.xlsx]DBF'!$A:$BC,55,FALSE),
   IF(ORDER!$D$1="IGST",
   VLOOKUP(H12,'C:\Users\HP\Desktop\TrimphPO\Week\Master Files\[IGST Master.xlsx]DBF'!$A:$BC,55,FALSE),
   "Error")),
"")</f>
        <v/>
      </c>
      <c r="BC12">
        <f>IF(ORDER!O18&gt;0,
 IF(ORDER!$D$1="SGST",
 VLOOKUP(H12,'C:\Users\HP\Desktop\TrimphPO\Week\Master Files\[SGST Master.xlsx]DBF'!$A:$BD,56,FALSE),
   IF(ORDER!$D$1="IGST",
   VLOOKUP(H12,'C:\Users\HP\Desktop\TrimphPO\Week\Master Files\[IGST Master.xlsx]DBF'!$A:$BD,56,FALSE),
   "Error")),
"")</f>
        <v/>
      </c>
      <c r="BD12">
        <f>IF(ORDER!O18&gt;0,
 IF(ORDER!$D$1="SGST",
 VLOOKUP(H12,'C:\Users\HP\Desktop\TrimphPO\Week\Master Files\[SGST Master.xlsx]DBF'!$A:$BE,57,FALSE),
   IF(ORDER!$D$1="IGST",
   VLOOKUP(H12,'C:\Users\HP\Desktop\TrimphPO\Week\Master Files\[IGST Master.xlsx]DBF'!$A:$BE,57,FALSE),
   "Error")),
"")</f>
        <v/>
      </c>
    </row>
    <row r="13">
      <c r="A13">
        <f>IF(ORDER!O19&gt;0,
 IF(ORDER!$D$1="SGST",
 VLOOKUP(H13,'C:\Users\HP\Desktop\TrimphPO\Week\Master Files\[SGST Master.xlsx]DBF'!$A:$B,2,FALSE),
   IF(ORDER!$D$1="IGST",
   VLOOKUP(H13,'C:\Users\HP\Desktop\TrimphPO\Week\Master Files\[IGST Master.xlsx]DBF'!$A:$B,2,FALSE),
   "Error")),
"")</f>
        <v/>
      </c>
      <c r="B13">
        <f>IF(ORDER!O19&gt;0,
 IF(ORDER!$D$1="SGST",
 VLOOKUP(H13,'C:\Users\HP\Desktop\TrimphPO\Week\Master Files\[SGST Master.xlsx]DBF'!$A:$C,3,FALSE),
   IF(ORDER!$D$1="IGST",
   VLOOKUP(H13,'C:\Users\HP\Desktop\TrimphPO\Week\Master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VLOOKUP(H13,'C:\Users\HP\Desktop\TrimphPO\Week\Master Files\[SGST Master.xlsx]DBF'!$A:$F,6,FALSE),
   IF(ORDER!$D$1="IGST",
   VLOOKUP(H13,'C:\Users\HP\Desktop\TrimphPO\Week\Master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VLOOKUP(H13,'C:\Users\HP\Desktop\TrimphPO\Week\Master Files\[SGST Master.xlsx]DBF'!$A:$H,8,FALSE),
   IF(ORDER!$D$1="IGST",
   VLOOKUP(H13,'C:\Users\HP\Desktop\TrimphPO\Week\Master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VLOOKUP(H13,'C:\Users\HP\Desktop\TrimphPO\Week\Master Files\[SGST Master.xlsx]DBF'!$A:$J,10,FALSE),
   IF(ORDER!$D$1="IGST",
   VLOOKUP(H13,'C:\Users\HP\Desktop\TrimphPO\Week\Master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VLOOKUP(H13,'C:\Users\HP\Desktop\TrimphPO\Week\Master Files\[SGST Master.xlsx]DBF'!$A:$N,14,FALSE),
   IF(ORDER!$D$1="IGST",
   VLOOKUP(H13,'C:\Users\HP\Desktop\TrimphPO\Week\Master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VLOOKUP(H13,'C:\Users\HP\Desktop\TrimphPO\Week\Master Files\[SGST Master.xlsx]DBF'!$A:$R,18,FALSE),
   IF(ORDER!$D$1="IGST",
   VLOOKUP(H13,'C:\Users\HP\Desktop\TrimphPO\Week\Master Files\[IGST Master.xlsx]DBF'!$A:$R,18,FALSE),
   "Error")),
"")</f>
        <v/>
      </c>
      <c r="R13">
        <f>IF(ORDER!O19&gt;0,
 IF(ORDER!$D$1="SGST",
 VLOOKUP(H13,'C:\Users\HP\Desktop\TrimphPO\Week\Master Files\[SGST Master.xlsx]DBF'!$A:$S,19,FALSE),
   IF(ORDER!$D$1="IGST",
   VLOOKUP(H13,'C:\Users\HP\Desktop\TrimphPO\Week\Master Files\[IGST Master.xlsx]DBF'!$A:$S,19,FALSE),
   "Error")),
"")</f>
        <v/>
      </c>
      <c r="S13">
        <f>IF(ORDER!O19&gt;0,
 IF(ORDER!$D$1="SGST",
 VLOOKUP(H13,'C:\Users\HP\Desktop\TrimphPO\Week\Master Files\[SGST Master.xlsx]DBF'!$A:$T,20,FALSE),
   IF(ORDER!$D$1="IGST",
   VLOOKUP(H13,'C:\Users\HP\Desktop\TrimphPO\Week\Master Files\[IGST Master.xlsx]DBF'!$A:$T,20,FALSE),
   "Error")),
"")</f>
        <v/>
      </c>
      <c r="T13">
        <f>IF(ORDER!O19&gt;0,
 IF(ORDER!$D$1="SGST",
 VLOOKUP(H13,'C:\Users\HP\Desktop\TrimphPO\Week\Master Files\[SGST Master.xlsx]DBF'!$A:$U,21,FALSE),
   IF(ORDER!$D$1="IGST",
   VLOOKUP(H13,'C:\Users\HP\Desktop\TrimphPO\Week\Master Files\[IGST Master.xlsx]DBF'!$A:$U,21,FALSE),
   "Error")),
"")</f>
        <v/>
      </c>
      <c r="U13">
        <f>IF(ORDER!O19&gt;0,
 IF(ORDER!$D$1="SGST",
 VLOOKUP(H13,'C:\Users\HP\Desktop\TrimphPO\Week\Master Files\[SGST Master.xlsx]DBF'!$A:$V,22,FALSE),
   IF(ORDER!$D$1="IGST",
   VLOOKUP(H13,'C:\Users\HP\Desktop\TrimphPO\Week\Master Files\[IGST Master.xlsx]DBF'!$A:$V,22,FALSE),
   "Error")),
"")</f>
        <v/>
      </c>
      <c r="V13">
        <f>IF(ORDER!O19&gt;0,
 IF(ORDER!$D$1="SGST",
 VLOOKUP(H13,'C:\Users\HP\Desktop\TrimphPO\Week\Master Files\[SGST Master.xlsx]DBF'!$A:$W,23,FALSE),
   IF(ORDER!$D$1="IGST",
   VLOOKUP(H13,'C:\Users\HP\Desktop\TrimphPO\Week\Master Files\[IGST Master.xlsx]DBF'!$A:$W,23,FALSE),
   "Error")),
"")</f>
        <v/>
      </c>
      <c r="W13">
        <f>IF(ORDER!O19&gt;0,
 IF(ORDER!$D$1="SGST",
 VLOOKUP(H13,'C:\Users\HP\Desktop\TrimphPO\Week\Master Files\[SGST Master.xlsx]DBF'!$A:$X,24,FALSE),
   IF(ORDER!$D$1="IGST",
   VLOOKUP(H13,'C:\Users\HP\Desktop\TrimphPO\Week\Master Files\[IGST Master.xlsx]DBF'!$A:$X,24,FALSE),
   "Error")),
"")</f>
        <v/>
      </c>
      <c r="X13">
        <f>IF(ORDER!O19&gt;0,
 IF(ORDER!$D$1="SGST",
 VLOOKUP(H13,'C:\Users\HP\Desktop\TrimphPO\Week\Master Files\[SGST Master.xlsx]DBF'!$A:$Y,25,FALSE),
   IF(ORDER!$D$1="IGST",
   VLOOKUP(H13,'C:\Users\HP\Desktop\TrimphPO\Week\Master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VLOOKUP(H13,'C:\Users\HP\Desktop\TrimphPO\Week\Master Files\[SGST Master.xlsx]DBF'!$A:$AB,28,FALSE),
   IF(ORDER!$D$1="IGST",
   VLOOKUP(H13,'C:\Users\HP\Desktop\TrimphPO\Week\Master Files\[IGST Master.xlsx]DBF'!$A:$AB,28,FALSE),
   "Error")),
"")</f>
        <v/>
      </c>
      <c r="AB13">
        <f>IF(ORDER!O19&gt;0,
 IF(ORDER!$D$1="SGST",
 VLOOKUP(H13,'C:\Users\HP\Desktop\TrimphPO\Week\Master Files\[SGST Master.xlsx]DBF'!$A:$AC,29,FALSE),
   IF(ORDER!$D$1="IGST",
   VLOOKUP(H13,'C:\Users\HP\Desktop\TrimphPO\Week\Master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VLOOKUP(H13,'C:\Users\HP\Desktop\TrimphPO\Week\Master Files\[SGST Master.xlsx]DBF'!$A:$AR,44,FALSE),
   IF(ORDER!$D$1="IGST",
   VLOOKUP(H13,'C:\Users\HP\Desktop\TrimphPO\Week\Master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VLOOKUP(H13,'C:\Users\HP\Desktop\TrimphPO\Week\Master Files\[SGST Master.xlsx]DBF'!$A:$AV,48,FALSE),
   IF(ORDER!$D$1="IGST",
   VLOOKUP(H13,'C:\Users\HP\Desktop\TrimphPO\Week\Master Files\[IGST Master.xlsx]DBF'!$A:$AV,48,FALSE),
   "Error")),
"")</f>
        <v/>
      </c>
      <c r="AV13">
        <f>IF(ORDER!O19&gt;0,
 IF(ORDER!$D$1="SGST",
 VLOOKUP(H13,'C:\Users\HP\Desktop\TrimphPO\Week\Master Files\[SGST Master.xlsx]DBF'!$A:$AW,49,FALSE),
   IF(ORDER!$D$1="IGST",
   VLOOKUP(H13,'C:\Users\HP\Desktop\TrimphPO\Week\Master Files\[IGST Master.xlsx]DBF'!$A:$AW,49,FALSE),
   "Error")),
"")</f>
        <v/>
      </c>
      <c r="AW13">
        <f>IF(ORDER!O19&gt;0,
 IF(ORDER!$D$1="SGST",
 VLOOKUP(H13,'C:\Users\HP\Desktop\TrimphPO\Week\Master Files\[SGST Master.xlsx]DBF'!$A:$AX,50,FALSE),
   IF(ORDER!$D$1="IGST",
   VLOOKUP(H13,'C:\Users\HP\Desktop\TrimphPO\Week\Master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VLOOKUP(H13,'C:\Users\HP\Desktop\TrimphPO\Week\Master Files\[SGST Master.xlsx]DBF'!$A:$BA,53,FALSE),
   IF(ORDER!$D$1="IGST",
   VLOOKUP(H13,'C:\Users\HP\Desktop\TrimphPO\Week\Master Files\[IGST Master.xlsx]DBF'!$A:$BA,53,FALSE),
   "Error")),
"")</f>
        <v/>
      </c>
      <c r="BA13">
        <f>IF(ORDER!O19&gt;0,
 IF(ORDER!$D$1="SGST",
 VLOOKUP(H13,'C:\Users\HP\Desktop\TrimphPO\Week\Master Files\[SGST Master.xlsx]DBF'!$A:$BB,54,FALSE),
   IF(ORDER!$D$1="IGST",
   VLOOKUP(H13,'C:\Users\HP\Desktop\TrimphPO\Week\Master Files\[IGST Master.xlsx]DBF'!$A:$BB,54,FALSE),
   "Error")),
"")</f>
        <v/>
      </c>
      <c r="BB13">
        <f>IF(ORDER!O19&gt;0,
 IF(ORDER!$D$1="SGST",
 VLOOKUP(H13,'C:\Users\HP\Desktop\TrimphPO\Week\Master Files\[SGST Master.xlsx]DBF'!$A:$BC,55,FALSE),
   IF(ORDER!$D$1="IGST",
   VLOOKUP(H13,'C:\Users\HP\Desktop\TrimphPO\Week\Master Files\[IGST Master.xlsx]DBF'!$A:$BC,55,FALSE),
   "Error")),
"")</f>
        <v/>
      </c>
      <c r="BC13">
        <f>IF(ORDER!O19&gt;0,
 IF(ORDER!$D$1="SGST",
 VLOOKUP(H13,'C:\Users\HP\Desktop\TrimphPO\Week\Master Files\[SGST Master.xlsx]DBF'!$A:$BD,56,FALSE),
   IF(ORDER!$D$1="IGST",
   VLOOKUP(H13,'C:\Users\HP\Desktop\TrimphPO\Week\Master Files\[IGST Master.xlsx]DBF'!$A:$BD,56,FALSE),
   "Error")),
"")</f>
        <v/>
      </c>
      <c r="BD13">
        <f>IF(ORDER!O19&gt;0,
 IF(ORDER!$D$1="SGST",
 VLOOKUP(H13,'C:\Users\HP\Desktop\TrimphPO\Week\Master Files\[SGST Master.xlsx]DBF'!$A:$BE,57,FALSE),
   IF(ORDER!$D$1="IGST",
   VLOOKUP(H13,'C:\Users\HP\Desktop\TrimphPO\Week\Master Files\[IGST Master.xlsx]DBF'!$A:$BE,57,FALSE),
   "Error")),
"")</f>
        <v/>
      </c>
    </row>
    <row r="14">
      <c r="A14">
        <f>IF(ORDER!O20&gt;0,
 IF(ORDER!$D$1="SGST",
 VLOOKUP(H14,'C:\Users\HP\Desktop\TrimphPO\Week\Master Files\[SGST Master.xlsx]DBF'!$A:$B,2,FALSE),
   IF(ORDER!$D$1="IGST",
   VLOOKUP(H14,'C:\Users\HP\Desktop\TrimphPO\Week\Master Files\[IGST Master.xlsx]DBF'!$A:$B,2,FALSE),
   "Error")),
"")</f>
        <v/>
      </c>
      <c r="B14">
        <f>IF(ORDER!O20&gt;0,
 IF(ORDER!$D$1="SGST",
 VLOOKUP(H14,'C:\Users\HP\Desktop\TrimphPO\Week\Master Files\[SGST Master.xlsx]DBF'!$A:$C,3,FALSE),
   IF(ORDER!$D$1="IGST",
   VLOOKUP(H14,'C:\Users\HP\Desktop\TrimphPO\Week\Master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VLOOKUP(H14,'C:\Users\HP\Desktop\TrimphPO\Week\Master Files\[SGST Master.xlsx]DBF'!$A:$F,6,FALSE),
   IF(ORDER!$D$1="IGST",
   VLOOKUP(H14,'C:\Users\HP\Desktop\TrimphPO\Week\Master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VLOOKUP(H14,'C:\Users\HP\Desktop\TrimphPO\Week\Master Files\[SGST Master.xlsx]DBF'!$A:$H,8,FALSE),
   IF(ORDER!$D$1="IGST",
   VLOOKUP(H14,'C:\Users\HP\Desktop\TrimphPO\Week\Master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VLOOKUP(H14,'C:\Users\HP\Desktop\TrimphPO\Week\Master Files\[SGST Master.xlsx]DBF'!$A:$J,10,FALSE),
   IF(ORDER!$D$1="IGST",
   VLOOKUP(H14,'C:\Users\HP\Desktop\TrimphPO\Week\Master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VLOOKUP(H14,'C:\Users\HP\Desktop\TrimphPO\Week\Master Files\[SGST Master.xlsx]DBF'!$A:$N,14,FALSE),
   IF(ORDER!$D$1="IGST",
   VLOOKUP(H14,'C:\Users\HP\Desktop\TrimphPO\Week\Master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VLOOKUP(H14,'C:\Users\HP\Desktop\TrimphPO\Week\Master Files\[SGST Master.xlsx]DBF'!$A:$R,18,FALSE),
   IF(ORDER!$D$1="IGST",
   VLOOKUP(H14,'C:\Users\HP\Desktop\TrimphPO\Week\Master Files\[IGST Master.xlsx]DBF'!$A:$R,18,FALSE),
   "Error")),
"")</f>
        <v/>
      </c>
      <c r="R14">
        <f>IF(ORDER!O20&gt;0,
 IF(ORDER!$D$1="SGST",
 VLOOKUP(H14,'C:\Users\HP\Desktop\TrimphPO\Week\Master Files\[SGST Master.xlsx]DBF'!$A:$S,19,FALSE),
   IF(ORDER!$D$1="IGST",
   VLOOKUP(H14,'C:\Users\HP\Desktop\TrimphPO\Week\Master Files\[IGST Master.xlsx]DBF'!$A:$S,19,FALSE),
   "Error")),
"")</f>
        <v/>
      </c>
      <c r="S14">
        <f>IF(ORDER!O20&gt;0,
 IF(ORDER!$D$1="SGST",
 VLOOKUP(H14,'C:\Users\HP\Desktop\TrimphPO\Week\Master Files\[SGST Master.xlsx]DBF'!$A:$T,20,FALSE),
   IF(ORDER!$D$1="IGST",
   VLOOKUP(H14,'C:\Users\HP\Desktop\TrimphPO\Week\Master Files\[IGST Master.xlsx]DBF'!$A:$T,20,FALSE),
   "Error")),
"")</f>
        <v/>
      </c>
      <c r="T14">
        <f>IF(ORDER!O20&gt;0,
 IF(ORDER!$D$1="SGST",
 VLOOKUP(H14,'C:\Users\HP\Desktop\TrimphPO\Week\Master Files\[SGST Master.xlsx]DBF'!$A:$U,21,FALSE),
   IF(ORDER!$D$1="IGST",
   VLOOKUP(H14,'C:\Users\HP\Desktop\TrimphPO\Week\Master Files\[IGST Master.xlsx]DBF'!$A:$U,21,FALSE),
   "Error")),
"")</f>
        <v/>
      </c>
      <c r="U14">
        <f>IF(ORDER!O20&gt;0,
 IF(ORDER!$D$1="SGST",
 VLOOKUP(H14,'C:\Users\HP\Desktop\TrimphPO\Week\Master Files\[SGST Master.xlsx]DBF'!$A:$V,22,FALSE),
   IF(ORDER!$D$1="IGST",
   VLOOKUP(H14,'C:\Users\HP\Desktop\TrimphPO\Week\Master Files\[IGST Master.xlsx]DBF'!$A:$V,22,FALSE),
   "Error")),
"")</f>
        <v/>
      </c>
      <c r="V14">
        <f>IF(ORDER!O20&gt;0,
 IF(ORDER!$D$1="SGST",
 VLOOKUP(H14,'C:\Users\HP\Desktop\TrimphPO\Week\Master Files\[SGST Master.xlsx]DBF'!$A:$W,23,FALSE),
   IF(ORDER!$D$1="IGST",
   VLOOKUP(H14,'C:\Users\HP\Desktop\TrimphPO\Week\Master Files\[IGST Master.xlsx]DBF'!$A:$W,23,FALSE),
   "Error")),
"")</f>
        <v/>
      </c>
      <c r="W14">
        <f>IF(ORDER!O20&gt;0,
 IF(ORDER!$D$1="SGST",
 VLOOKUP(H14,'C:\Users\HP\Desktop\TrimphPO\Week\Master Files\[SGST Master.xlsx]DBF'!$A:$X,24,FALSE),
   IF(ORDER!$D$1="IGST",
   VLOOKUP(H14,'C:\Users\HP\Desktop\TrimphPO\Week\Master Files\[IGST Master.xlsx]DBF'!$A:$X,24,FALSE),
   "Error")),
"")</f>
        <v/>
      </c>
      <c r="X14">
        <f>IF(ORDER!O20&gt;0,
 IF(ORDER!$D$1="SGST",
 VLOOKUP(H14,'C:\Users\HP\Desktop\TrimphPO\Week\Master Files\[SGST Master.xlsx]DBF'!$A:$Y,25,FALSE),
   IF(ORDER!$D$1="IGST",
   VLOOKUP(H14,'C:\Users\HP\Desktop\TrimphPO\Week\Master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VLOOKUP(H14,'C:\Users\HP\Desktop\TrimphPO\Week\Master Files\[SGST Master.xlsx]DBF'!$A:$AB,28,FALSE),
   IF(ORDER!$D$1="IGST",
   VLOOKUP(H14,'C:\Users\HP\Desktop\TrimphPO\Week\Master Files\[IGST Master.xlsx]DBF'!$A:$AB,28,FALSE),
   "Error")),
"")</f>
        <v/>
      </c>
      <c r="AB14">
        <f>IF(ORDER!O20&gt;0,
 IF(ORDER!$D$1="SGST",
 VLOOKUP(H14,'C:\Users\HP\Desktop\TrimphPO\Week\Master Files\[SGST Master.xlsx]DBF'!$A:$AC,29,FALSE),
   IF(ORDER!$D$1="IGST",
   VLOOKUP(H14,'C:\Users\HP\Desktop\TrimphPO\Week\Master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VLOOKUP(H14,'C:\Users\HP\Desktop\TrimphPO\Week\Master Files\[SGST Master.xlsx]DBF'!$A:$AR,44,FALSE),
   IF(ORDER!$D$1="IGST",
   VLOOKUP(H14,'C:\Users\HP\Desktop\TrimphPO\Week\Master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VLOOKUP(H14,'C:\Users\HP\Desktop\TrimphPO\Week\Master Files\[SGST Master.xlsx]DBF'!$A:$AV,48,FALSE),
   IF(ORDER!$D$1="IGST",
   VLOOKUP(H14,'C:\Users\HP\Desktop\TrimphPO\Week\Master Files\[IGST Master.xlsx]DBF'!$A:$AV,48,FALSE),
   "Error")),
"")</f>
        <v/>
      </c>
      <c r="AV14">
        <f>IF(ORDER!O20&gt;0,
 IF(ORDER!$D$1="SGST",
 VLOOKUP(H14,'C:\Users\HP\Desktop\TrimphPO\Week\Master Files\[SGST Master.xlsx]DBF'!$A:$AW,49,FALSE),
   IF(ORDER!$D$1="IGST",
   VLOOKUP(H14,'C:\Users\HP\Desktop\TrimphPO\Week\Master Files\[IGST Master.xlsx]DBF'!$A:$AW,49,FALSE),
   "Error")),
"")</f>
        <v/>
      </c>
      <c r="AW14">
        <f>IF(ORDER!O20&gt;0,
 IF(ORDER!$D$1="SGST",
 VLOOKUP(H14,'C:\Users\HP\Desktop\TrimphPO\Week\Master Files\[SGST Master.xlsx]DBF'!$A:$AX,50,FALSE),
   IF(ORDER!$D$1="IGST",
   VLOOKUP(H14,'C:\Users\HP\Desktop\TrimphPO\Week\Master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VLOOKUP(H14,'C:\Users\HP\Desktop\TrimphPO\Week\Master Files\[SGST Master.xlsx]DBF'!$A:$BA,53,FALSE),
   IF(ORDER!$D$1="IGST",
   VLOOKUP(H14,'C:\Users\HP\Desktop\TrimphPO\Week\Master Files\[IGST Master.xlsx]DBF'!$A:$BA,53,FALSE),
   "Error")),
"")</f>
        <v/>
      </c>
      <c r="BA14">
        <f>IF(ORDER!O20&gt;0,
 IF(ORDER!$D$1="SGST",
 VLOOKUP(H14,'C:\Users\HP\Desktop\TrimphPO\Week\Master Files\[SGST Master.xlsx]DBF'!$A:$BB,54,FALSE),
   IF(ORDER!$D$1="IGST",
   VLOOKUP(H14,'C:\Users\HP\Desktop\TrimphPO\Week\Master Files\[IGST Master.xlsx]DBF'!$A:$BB,54,FALSE),
   "Error")),
"")</f>
        <v/>
      </c>
      <c r="BB14">
        <f>IF(ORDER!O20&gt;0,
 IF(ORDER!$D$1="SGST",
 VLOOKUP(H14,'C:\Users\HP\Desktop\TrimphPO\Week\Master Files\[SGST Master.xlsx]DBF'!$A:$BC,55,FALSE),
   IF(ORDER!$D$1="IGST",
   VLOOKUP(H14,'C:\Users\HP\Desktop\TrimphPO\Week\Master Files\[IGST Master.xlsx]DBF'!$A:$BC,55,FALSE),
   "Error")),
"")</f>
        <v/>
      </c>
      <c r="BC14">
        <f>IF(ORDER!O20&gt;0,
 IF(ORDER!$D$1="SGST",
 VLOOKUP(H14,'C:\Users\HP\Desktop\TrimphPO\Week\Master Files\[SGST Master.xlsx]DBF'!$A:$BD,56,FALSE),
   IF(ORDER!$D$1="IGST",
   VLOOKUP(H14,'C:\Users\HP\Desktop\TrimphPO\Week\Master Files\[IGST Master.xlsx]DBF'!$A:$BD,56,FALSE),
   "Error")),
"")</f>
        <v/>
      </c>
      <c r="BD14">
        <f>IF(ORDER!O20&gt;0,
 IF(ORDER!$D$1="SGST",
 VLOOKUP(H14,'C:\Users\HP\Desktop\TrimphPO\Week\Master Files\[SGST Master.xlsx]DBF'!$A:$BE,57,FALSE),
   IF(ORDER!$D$1="IGST",
   VLOOKUP(H14,'C:\Users\HP\Desktop\TrimphPO\Week\Master Files\[IGST Master.xlsx]DBF'!$A:$BE,57,FALSE),
   "Error")),
"")</f>
        <v/>
      </c>
    </row>
    <row r="15">
      <c r="A15">
        <f>IF(ORDER!O21&gt;0,
 IF(ORDER!$D$1="SGST",
 VLOOKUP(H15,'C:\Users\HP\Desktop\TrimphPO\Week\Master Files\[SGST Master.xlsx]DBF'!$A:$B,2,FALSE),
   IF(ORDER!$D$1="IGST",
   VLOOKUP(H15,'C:\Users\HP\Desktop\TrimphPO\Week\Master Files\[IGST Master.xlsx]DBF'!$A:$B,2,FALSE),
   "Error")),
"")</f>
        <v/>
      </c>
      <c r="B15">
        <f>IF(ORDER!O21&gt;0,
 IF(ORDER!$D$1="SGST",
 VLOOKUP(H15,'C:\Users\HP\Desktop\TrimphPO\Week\Master Files\[SGST Master.xlsx]DBF'!$A:$C,3,FALSE),
   IF(ORDER!$D$1="IGST",
   VLOOKUP(H15,'C:\Users\HP\Desktop\TrimphPO\Week\Master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VLOOKUP(H15,'C:\Users\HP\Desktop\TrimphPO\Week\Master Files\[SGST Master.xlsx]DBF'!$A:$F,6,FALSE),
   IF(ORDER!$D$1="IGST",
   VLOOKUP(H15,'C:\Users\HP\Desktop\TrimphPO\Week\Master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VLOOKUP(H15,'C:\Users\HP\Desktop\TrimphPO\Week\Master Files\[SGST Master.xlsx]DBF'!$A:$H,8,FALSE),
   IF(ORDER!$D$1="IGST",
   VLOOKUP(H15,'C:\Users\HP\Desktop\TrimphPO\Week\Master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VLOOKUP(H15,'C:\Users\HP\Desktop\TrimphPO\Week\Master Files\[SGST Master.xlsx]DBF'!$A:$J,10,FALSE),
   IF(ORDER!$D$1="IGST",
   VLOOKUP(H15,'C:\Users\HP\Desktop\TrimphPO\Week\Master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VLOOKUP(H15,'C:\Users\HP\Desktop\TrimphPO\Week\Master Files\[SGST Master.xlsx]DBF'!$A:$N,14,FALSE),
   IF(ORDER!$D$1="IGST",
   VLOOKUP(H15,'C:\Users\HP\Desktop\TrimphPO\Week\Master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VLOOKUP(H15,'C:\Users\HP\Desktop\TrimphPO\Week\Master Files\[SGST Master.xlsx]DBF'!$A:$R,18,FALSE),
   IF(ORDER!$D$1="IGST",
   VLOOKUP(H15,'C:\Users\HP\Desktop\TrimphPO\Week\Master Files\[IGST Master.xlsx]DBF'!$A:$R,18,FALSE),
   "Error")),
"")</f>
        <v/>
      </c>
      <c r="R15">
        <f>IF(ORDER!O21&gt;0,
 IF(ORDER!$D$1="SGST",
 VLOOKUP(H15,'C:\Users\HP\Desktop\TrimphPO\Week\Master Files\[SGST Master.xlsx]DBF'!$A:$S,19,FALSE),
   IF(ORDER!$D$1="IGST",
   VLOOKUP(H15,'C:\Users\HP\Desktop\TrimphPO\Week\Master Files\[IGST Master.xlsx]DBF'!$A:$S,19,FALSE),
   "Error")),
"")</f>
        <v/>
      </c>
      <c r="S15">
        <f>IF(ORDER!O21&gt;0,
 IF(ORDER!$D$1="SGST",
 VLOOKUP(H15,'C:\Users\HP\Desktop\TrimphPO\Week\Master Files\[SGST Master.xlsx]DBF'!$A:$T,20,FALSE),
   IF(ORDER!$D$1="IGST",
   VLOOKUP(H15,'C:\Users\HP\Desktop\TrimphPO\Week\Master Files\[IGST Master.xlsx]DBF'!$A:$T,20,FALSE),
   "Error")),
"")</f>
        <v/>
      </c>
      <c r="T15">
        <f>IF(ORDER!O21&gt;0,
 IF(ORDER!$D$1="SGST",
 VLOOKUP(H15,'C:\Users\HP\Desktop\TrimphPO\Week\Master Files\[SGST Master.xlsx]DBF'!$A:$U,21,FALSE),
   IF(ORDER!$D$1="IGST",
   VLOOKUP(H15,'C:\Users\HP\Desktop\TrimphPO\Week\Master Files\[IGST Master.xlsx]DBF'!$A:$U,21,FALSE),
   "Error")),
"")</f>
        <v/>
      </c>
      <c r="U15">
        <f>IF(ORDER!O21&gt;0,
 IF(ORDER!$D$1="SGST",
 VLOOKUP(H15,'C:\Users\HP\Desktop\TrimphPO\Week\Master Files\[SGST Master.xlsx]DBF'!$A:$V,22,FALSE),
   IF(ORDER!$D$1="IGST",
   VLOOKUP(H15,'C:\Users\HP\Desktop\TrimphPO\Week\Master Files\[IGST Master.xlsx]DBF'!$A:$V,22,FALSE),
   "Error")),
"")</f>
        <v/>
      </c>
      <c r="V15">
        <f>IF(ORDER!O21&gt;0,
 IF(ORDER!$D$1="SGST",
 VLOOKUP(H15,'C:\Users\HP\Desktop\TrimphPO\Week\Master Files\[SGST Master.xlsx]DBF'!$A:$W,23,FALSE),
   IF(ORDER!$D$1="IGST",
   VLOOKUP(H15,'C:\Users\HP\Desktop\TrimphPO\Week\Master Files\[IGST Master.xlsx]DBF'!$A:$W,23,FALSE),
   "Error")),
"")</f>
        <v/>
      </c>
      <c r="W15">
        <f>IF(ORDER!O21&gt;0,
 IF(ORDER!$D$1="SGST",
 VLOOKUP(H15,'C:\Users\HP\Desktop\TrimphPO\Week\Master Files\[SGST Master.xlsx]DBF'!$A:$X,24,FALSE),
   IF(ORDER!$D$1="IGST",
   VLOOKUP(H15,'C:\Users\HP\Desktop\TrimphPO\Week\Master Files\[IGST Master.xlsx]DBF'!$A:$X,24,FALSE),
   "Error")),
"")</f>
        <v/>
      </c>
      <c r="X15">
        <f>IF(ORDER!O21&gt;0,
 IF(ORDER!$D$1="SGST",
 VLOOKUP(H15,'C:\Users\HP\Desktop\TrimphPO\Week\Master Files\[SGST Master.xlsx]DBF'!$A:$Y,25,FALSE),
   IF(ORDER!$D$1="IGST",
   VLOOKUP(H15,'C:\Users\HP\Desktop\TrimphPO\Week\Master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VLOOKUP(H15,'C:\Users\HP\Desktop\TrimphPO\Week\Master Files\[SGST Master.xlsx]DBF'!$A:$AB,28,FALSE),
   IF(ORDER!$D$1="IGST",
   VLOOKUP(H15,'C:\Users\HP\Desktop\TrimphPO\Week\Master Files\[IGST Master.xlsx]DBF'!$A:$AB,28,FALSE),
   "Error")),
"")</f>
        <v/>
      </c>
      <c r="AB15">
        <f>IF(ORDER!O21&gt;0,
 IF(ORDER!$D$1="SGST",
 VLOOKUP(H15,'C:\Users\HP\Desktop\TrimphPO\Week\Master Files\[SGST Master.xlsx]DBF'!$A:$AC,29,FALSE),
   IF(ORDER!$D$1="IGST",
   VLOOKUP(H15,'C:\Users\HP\Desktop\TrimphPO\Week\Master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VLOOKUP(H15,'C:\Users\HP\Desktop\TrimphPO\Week\Master Files\[SGST Master.xlsx]DBF'!$A:$AR,44,FALSE),
   IF(ORDER!$D$1="IGST",
   VLOOKUP(H15,'C:\Users\HP\Desktop\TrimphPO\Week\Master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VLOOKUP(H15,'C:\Users\HP\Desktop\TrimphPO\Week\Master Files\[SGST Master.xlsx]DBF'!$A:$AV,48,FALSE),
   IF(ORDER!$D$1="IGST",
   VLOOKUP(H15,'C:\Users\HP\Desktop\TrimphPO\Week\Master Files\[IGST Master.xlsx]DBF'!$A:$AV,48,FALSE),
   "Error")),
"")</f>
        <v/>
      </c>
      <c r="AV15">
        <f>IF(ORDER!O21&gt;0,
 IF(ORDER!$D$1="SGST",
 VLOOKUP(H15,'C:\Users\HP\Desktop\TrimphPO\Week\Master Files\[SGST Master.xlsx]DBF'!$A:$AW,49,FALSE),
   IF(ORDER!$D$1="IGST",
   VLOOKUP(H15,'C:\Users\HP\Desktop\TrimphPO\Week\Master Files\[IGST Master.xlsx]DBF'!$A:$AW,49,FALSE),
   "Error")),
"")</f>
        <v/>
      </c>
      <c r="AW15">
        <f>IF(ORDER!O21&gt;0,
 IF(ORDER!$D$1="SGST",
 VLOOKUP(H15,'C:\Users\HP\Desktop\TrimphPO\Week\Master Files\[SGST Master.xlsx]DBF'!$A:$AX,50,FALSE),
   IF(ORDER!$D$1="IGST",
   VLOOKUP(H15,'C:\Users\HP\Desktop\TrimphPO\Week\Master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VLOOKUP(H15,'C:\Users\HP\Desktop\TrimphPO\Week\Master Files\[SGST Master.xlsx]DBF'!$A:$BA,53,FALSE),
   IF(ORDER!$D$1="IGST",
   VLOOKUP(H15,'C:\Users\HP\Desktop\TrimphPO\Week\Master Files\[IGST Master.xlsx]DBF'!$A:$BA,53,FALSE),
   "Error")),
"")</f>
        <v/>
      </c>
      <c r="BA15">
        <f>IF(ORDER!O21&gt;0,
 IF(ORDER!$D$1="SGST",
 VLOOKUP(H15,'C:\Users\HP\Desktop\TrimphPO\Week\Master Files\[SGST Master.xlsx]DBF'!$A:$BB,54,FALSE),
   IF(ORDER!$D$1="IGST",
   VLOOKUP(H15,'C:\Users\HP\Desktop\TrimphPO\Week\Master Files\[IGST Master.xlsx]DBF'!$A:$BB,54,FALSE),
   "Error")),
"")</f>
        <v/>
      </c>
      <c r="BB15">
        <f>IF(ORDER!O21&gt;0,
 IF(ORDER!$D$1="SGST",
 VLOOKUP(H15,'C:\Users\HP\Desktop\TrimphPO\Week\Master Files\[SGST Master.xlsx]DBF'!$A:$BC,55,FALSE),
   IF(ORDER!$D$1="IGST",
   VLOOKUP(H15,'C:\Users\HP\Desktop\TrimphPO\Week\Master Files\[IGST Master.xlsx]DBF'!$A:$BC,55,FALSE),
   "Error")),
"")</f>
        <v/>
      </c>
      <c r="BC15">
        <f>IF(ORDER!O21&gt;0,
 IF(ORDER!$D$1="SGST",
 VLOOKUP(H15,'C:\Users\HP\Desktop\TrimphPO\Week\Master Files\[SGST Master.xlsx]DBF'!$A:$BD,56,FALSE),
   IF(ORDER!$D$1="IGST",
   VLOOKUP(H15,'C:\Users\HP\Desktop\TrimphPO\Week\Master Files\[IGST Master.xlsx]DBF'!$A:$BD,56,FALSE),
   "Error")),
"")</f>
        <v/>
      </c>
      <c r="BD15">
        <f>IF(ORDER!O21&gt;0,
 IF(ORDER!$D$1="SGST",
 VLOOKUP(H15,'C:\Users\HP\Desktop\TrimphPO\Week\Master Files\[SGST Master.xlsx]DBF'!$A:$BE,57,FALSE),
   IF(ORDER!$D$1="IGST",
   VLOOKUP(H15,'C:\Users\HP\Desktop\TrimphPO\Week\Master Files\[IGST Master.xlsx]DBF'!$A:$BE,57,FALSE),
   "Error")),
"")</f>
        <v/>
      </c>
    </row>
    <row r="16">
      <c r="A16">
        <f>IF(ORDER!O22&gt;0,
 IF(ORDER!$D$1="SGST",
 VLOOKUP(H16,'C:\Users\HP\Desktop\TrimphPO\Week\Master Files\[SGST Master.xlsx]DBF'!$A:$B,2,FALSE),
   IF(ORDER!$D$1="IGST",
   VLOOKUP(H16,'C:\Users\HP\Desktop\TrimphPO\Week\Master Files\[IGST Master.xlsx]DBF'!$A:$B,2,FALSE),
   "Error")),
"")</f>
        <v/>
      </c>
      <c r="B16">
        <f>IF(ORDER!O22&gt;0,
 IF(ORDER!$D$1="SGST",
 VLOOKUP(H16,'C:\Users\HP\Desktop\TrimphPO\Week\Master Files\[SGST Master.xlsx]DBF'!$A:$C,3,FALSE),
   IF(ORDER!$D$1="IGST",
   VLOOKUP(H16,'C:\Users\HP\Desktop\TrimphPO\Week\Master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VLOOKUP(H16,'C:\Users\HP\Desktop\TrimphPO\Week\Master Files\[SGST Master.xlsx]DBF'!$A:$F,6,FALSE),
   IF(ORDER!$D$1="IGST",
   VLOOKUP(H16,'C:\Users\HP\Desktop\TrimphPO\Week\Master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VLOOKUP(H16,'C:\Users\HP\Desktop\TrimphPO\Week\Master Files\[SGST Master.xlsx]DBF'!$A:$H,8,FALSE),
   IF(ORDER!$D$1="IGST",
   VLOOKUP(H16,'C:\Users\HP\Desktop\TrimphPO\Week\Master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VLOOKUP(H16,'C:\Users\HP\Desktop\TrimphPO\Week\Master Files\[SGST Master.xlsx]DBF'!$A:$J,10,FALSE),
   IF(ORDER!$D$1="IGST",
   VLOOKUP(H16,'C:\Users\HP\Desktop\TrimphPO\Week\Master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VLOOKUP(H16,'C:\Users\HP\Desktop\TrimphPO\Week\Master Files\[SGST Master.xlsx]DBF'!$A:$N,14,FALSE),
   IF(ORDER!$D$1="IGST",
   VLOOKUP(H16,'C:\Users\HP\Desktop\TrimphPO\Week\Master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VLOOKUP(H16,'C:\Users\HP\Desktop\TrimphPO\Week\Master Files\[SGST Master.xlsx]DBF'!$A:$R,18,FALSE),
   IF(ORDER!$D$1="IGST",
   VLOOKUP(H16,'C:\Users\HP\Desktop\TrimphPO\Week\Master Files\[IGST Master.xlsx]DBF'!$A:$R,18,FALSE),
   "Error")),
"")</f>
        <v/>
      </c>
      <c r="R16">
        <f>IF(ORDER!O22&gt;0,
 IF(ORDER!$D$1="SGST",
 VLOOKUP(H16,'C:\Users\HP\Desktop\TrimphPO\Week\Master Files\[SGST Master.xlsx]DBF'!$A:$S,19,FALSE),
   IF(ORDER!$D$1="IGST",
   VLOOKUP(H16,'C:\Users\HP\Desktop\TrimphPO\Week\Master Files\[IGST Master.xlsx]DBF'!$A:$S,19,FALSE),
   "Error")),
"")</f>
        <v/>
      </c>
      <c r="S16">
        <f>IF(ORDER!O22&gt;0,
 IF(ORDER!$D$1="SGST",
 VLOOKUP(H16,'C:\Users\HP\Desktop\TrimphPO\Week\Master Files\[SGST Master.xlsx]DBF'!$A:$T,20,FALSE),
   IF(ORDER!$D$1="IGST",
   VLOOKUP(H16,'C:\Users\HP\Desktop\TrimphPO\Week\Master Files\[IGST Master.xlsx]DBF'!$A:$T,20,FALSE),
   "Error")),
"")</f>
        <v/>
      </c>
      <c r="T16">
        <f>IF(ORDER!O22&gt;0,
 IF(ORDER!$D$1="SGST",
 VLOOKUP(H16,'C:\Users\HP\Desktop\TrimphPO\Week\Master Files\[SGST Master.xlsx]DBF'!$A:$U,21,FALSE),
   IF(ORDER!$D$1="IGST",
   VLOOKUP(H16,'C:\Users\HP\Desktop\TrimphPO\Week\Master Files\[IGST Master.xlsx]DBF'!$A:$U,21,FALSE),
   "Error")),
"")</f>
        <v/>
      </c>
      <c r="U16">
        <f>IF(ORDER!O22&gt;0,
 IF(ORDER!$D$1="SGST",
 VLOOKUP(H16,'C:\Users\HP\Desktop\TrimphPO\Week\Master Files\[SGST Master.xlsx]DBF'!$A:$V,22,FALSE),
   IF(ORDER!$D$1="IGST",
   VLOOKUP(H16,'C:\Users\HP\Desktop\TrimphPO\Week\Master Files\[IGST Master.xlsx]DBF'!$A:$V,22,FALSE),
   "Error")),
"")</f>
        <v/>
      </c>
      <c r="V16">
        <f>IF(ORDER!O22&gt;0,
 IF(ORDER!$D$1="SGST",
 VLOOKUP(H16,'C:\Users\HP\Desktop\TrimphPO\Week\Master Files\[SGST Master.xlsx]DBF'!$A:$W,23,FALSE),
   IF(ORDER!$D$1="IGST",
   VLOOKUP(H16,'C:\Users\HP\Desktop\TrimphPO\Week\Master Files\[IGST Master.xlsx]DBF'!$A:$W,23,FALSE),
   "Error")),
"")</f>
        <v/>
      </c>
      <c r="W16">
        <f>IF(ORDER!O22&gt;0,
 IF(ORDER!$D$1="SGST",
 VLOOKUP(H16,'C:\Users\HP\Desktop\TrimphPO\Week\Master Files\[SGST Master.xlsx]DBF'!$A:$X,24,FALSE),
   IF(ORDER!$D$1="IGST",
   VLOOKUP(H16,'C:\Users\HP\Desktop\TrimphPO\Week\Master Files\[IGST Master.xlsx]DBF'!$A:$X,24,FALSE),
   "Error")),
"")</f>
        <v/>
      </c>
      <c r="X16">
        <f>IF(ORDER!O22&gt;0,
 IF(ORDER!$D$1="SGST",
 VLOOKUP(H16,'C:\Users\HP\Desktop\TrimphPO\Week\Master Files\[SGST Master.xlsx]DBF'!$A:$Y,25,FALSE),
   IF(ORDER!$D$1="IGST",
   VLOOKUP(H16,'C:\Users\HP\Desktop\TrimphPO\Week\Master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VLOOKUP(H16,'C:\Users\HP\Desktop\TrimphPO\Week\Master Files\[SGST Master.xlsx]DBF'!$A:$AB,28,FALSE),
   IF(ORDER!$D$1="IGST",
   VLOOKUP(H16,'C:\Users\HP\Desktop\TrimphPO\Week\Master Files\[IGST Master.xlsx]DBF'!$A:$AB,28,FALSE),
   "Error")),
"")</f>
        <v/>
      </c>
      <c r="AB16">
        <f>IF(ORDER!O22&gt;0,
 IF(ORDER!$D$1="SGST",
 VLOOKUP(H16,'C:\Users\HP\Desktop\TrimphPO\Week\Master Files\[SGST Master.xlsx]DBF'!$A:$AC,29,FALSE),
   IF(ORDER!$D$1="IGST",
   VLOOKUP(H16,'C:\Users\HP\Desktop\TrimphPO\Week\Master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VLOOKUP(H16,'C:\Users\HP\Desktop\TrimphPO\Week\Master Files\[SGST Master.xlsx]DBF'!$A:$AR,44,FALSE),
   IF(ORDER!$D$1="IGST",
   VLOOKUP(H16,'C:\Users\HP\Desktop\TrimphPO\Week\Master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VLOOKUP(H16,'C:\Users\HP\Desktop\TrimphPO\Week\Master Files\[SGST Master.xlsx]DBF'!$A:$AV,48,FALSE),
   IF(ORDER!$D$1="IGST",
   VLOOKUP(H16,'C:\Users\HP\Desktop\TrimphPO\Week\Master Files\[IGST Master.xlsx]DBF'!$A:$AV,48,FALSE),
   "Error")),
"")</f>
        <v/>
      </c>
      <c r="AV16">
        <f>IF(ORDER!O22&gt;0,
 IF(ORDER!$D$1="SGST",
 VLOOKUP(H16,'C:\Users\HP\Desktop\TrimphPO\Week\Master Files\[SGST Master.xlsx]DBF'!$A:$AW,49,FALSE),
   IF(ORDER!$D$1="IGST",
   VLOOKUP(H16,'C:\Users\HP\Desktop\TrimphPO\Week\Master Files\[IGST Master.xlsx]DBF'!$A:$AW,49,FALSE),
   "Error")),
"")</f>
        <v/>
      </c>
      <c r="AW16">
        <f>IF(ORDER!O22&gt;0,
 IF(ORDER!$D$1="SGST",
 VLOOKUP(H16,'C:\Users\HP\Desktop\TrimphPO\Week\Master Files\[SGST Master.xlsx]DBF'!$A:$AX,50,FALSE),
   IF(ORDER!$D$1="IGST",
   VLOOKUP(H16,'C:\Users\HP\Desktop\TrimphPO\Week\Master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VLOOKUP(H16,'C:\Users\HP\Desktop\TrimphPO\Week\Master Files\[SGST Master.xlsx]DBF'!$A:$BA,53,FALSE),
   IF(ORDER!$D$1="IGST",
   VLOOKUP(H16,'C:\Users\HP\Desktop\TrimphPO\Week\Master Files\[IGST Master.xlsx]DBF'!$A:$BA,53,FALSE),
   "Error")),
"")</f>
        <v/>
      </c>
      <c r="BA16">
        <f>IF(ORDER!O22&gt;0,
 IF(ORDER!$D$1="SGST",
 VLOOKUP(H16,'C:\Users\HP\Desktop\TrimphPO\Week\Master Files\[SGST Master.xlsx]DBF'!$A:$BB,54,FALSE),
   IF(ORDER!$D$1="IGST",
   VLOOKUP(H16,'C:\Users\HP\Desktop\TrimphPO\Week\Master Files\[IGST Master.xlsx]DBF'!$A:$BB,54,FALSE),
   "Error")),
"")</f>
        <v/>
      </c>
      <c r="BB16">
        <f>IF(ORDER!O22&gt;0,
 IF(ORDER!$D$1="SGST",
 VLOOKUP(H16,'C:\Users\HP\Desktop\TrimphPO\Week\Master Files\[SGST Master.xlsx]DBF'!$A:$BC,55,FALSE),
   IF(ORDER!$D$1="IGST",
   VLOOKUP(H16,'C:\Users\HP\Desktop\TrimphPO\Week\Master Files\[IGST Master.xlsx]DBF'!$A:$BC,55,FALSE),
   "Error")),
"")</f>
        <v/>
      </c>
      <c r="BC16">
        <f>IF(ORDER!O22&gt;0,
 IF(ORDER!$D$1="SGST",
 VLOOKUP(H16,'C:\Users\HP\Desktop\TrimphPO\Week\Master Files\[SGST Master.xlsx]DBF'!$A:$BD,56,FALSE),
   IF(ORDER!$D$1="IGST",
   VLOOKUP(H16,'C:\Users\HP\Desktop\TrimphPO\Week\Master Files\[IGST Master.xlsx]DBF'!$A:$BD,56,FALSE),
   "Error")),
"")</f>
        <v/>
      </c>
      <c r="BD16">
        <f>IF(ORDER!O22&gt;0,
 IF(ORDER!$D$1="SGST",
 VLOOKUP(H16,'C:\Users\HP\Desktop\TrimphPO\Week\Master Files\[SGST Master.xlsx]DBF'!$A:$BE,57,FALSE),
   IF(ORDER!$D$1="IGST",
   VLOOKUP(H16,'C:\Users\HP\Desktop\TrimphPO\Week\Master Files\[IGST Master.xlsx]DBF'!$A:$BE,57,FALSE),
   "Error")),
"")</f>
        <v/>
      </c>
    </row>
    <row r="17">
      <c r="A17">
        <f>IF(ORDER!O23&gt;0,
 IF(ORDER!$D$1="SGST",
 VLOOKUP(H17,'C:\Users\HP\Desktop\TrimphPO\Week\Master Files\[SGST Master.xlsx]DBF'!$A:$B,2,FALSE),
   IF(ORDER!$D$1="IGST",
   VLOOKUP(H17,'C:\Users\HP\Desktop\TrimphPO\Week\Master Files\[IGST Master.xlsx]DBF'!$A:$B,2,FALSE),
   "Error")),
"")</f>
        <v/>
      </c>
      <c r="B17">
        <f>IF(ORDER!O23&gt;0,
 IF(ORDER!$D$1="SGST",
 VLOOKUP(H17,'C:\Users\HP\Desktop\TrimphPO\Week\Master Files\[SGST Master.xlsx]DBF'!$A:$C,3,FALSE),
   IF(ORDER!$D$1="IGST",
   VLOOKUP(H17,'C:\Users\HP\Desktop\TrimphPO\Week\Master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VLOOKUP(H17,'C:\Users\HP\Desktop\TrimphPO\Week\Master Files\[SGST Master.xlsx]DBF'!$A:$F,6,FALSE),
   IF(ORDER!$D$1="IGST",
   VLOOKUP(H17,'C:\Users\HP\Desktop\TrimphPO\Week\Master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VLOOKUP(H17,'C:\Users\HP\Desktop\TrimphPO\Week\Master Files\[SGST Master.xlsx]DBF'!$A:$H,8,FALSE),
   IF(ORDER!$D$1="IGST",
   VLOOKUP(H17,'C:\Users\HP\Desktop\TrimphPO\Week\Master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VLOOKUP(H17,'C:\Users\HP\Desktop\TrimphPO\Week\Master Files\[SGST Master.xlsx]DBF'!$A:$J,10,FALSE),
   IF(ORDER!$D$1="IGST",
   VLOOKUP(H17,'C:\Users\HP\Desktop\TrimphPO\Week\Master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VLOOKUP(H17,'C:\Users\HP\Desktop\TrimphPO\Week\Master Files\[SGST Master.xlsx]DBF'!$A:$N,14,FALSE),
   IF(ORDER!$D$1="IGST",
   VLOOKUP(H17,'C:\Users\HP\Desktop\TrimphPO\Week\Master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VLOOKUP(H17,'C:\Users\HP\Desktop\TrimphPO\Week\Master Files\[SGST Master.xlsx]DBF'!$A:$R,18,FALSE),
   IF(ORDER!$D$1="IGST",
   VLOOKUP(H17,'C:\Users\HP\Desktop\TrimphPO\Week\Master Files\[IGST Master.xlsx]DBF'!$A:$R,18,FALSE),
   "Error")),
"")</f>
        <v/>
      </c>
      <c r="R17">
        <f>IF(ORDER!O23&gt;0,
 IF(ORDER!$D$1="SGST",
 VLOOKUP(H17,'C:\Users\HP\Desktop\TrimphPO\Week\Master Files\[SGST Master.xlsx]DBF'!$A:$S,19,FALSE),
   IF(ORDER!$D$1="IGST",
   VLOOKUP(H17,'C:\Users\HP\Desktop\TrimphPO\Week\Master Files\[IGST Master.xlsx]DBF'!$A:$S,19,FALSE),
   "Error")),
"")</f>
        <v/>
      </c>
      <c r="S17">
        <f>IF(ORDER!O23&gt;0,
 IF(ORDER!$D$1="SGST",
 VLOOKUP(H17,'C:\Users\HP\Desktop\TrimphPO\Week\Master Files\[SGST Master.xlsx]DBF'!$A:$T,20,FALSE),
   IF(ORDER!$D$1="IGST",
   VLOOKUP(H17,'C:\Users\HP\Desktop\TrimphPO\Week\Master Files\[IGST Master.xlsx]DBF'!$A:$T,20,FALSE),
   "Error")),
"")</f>
        <v/>
      </c>
      <c r="T17">
        <f>IF(ORDER!O23&gt;0,
 IF(ORDER!$D$1="SGST",
 VLOOKUP(H17,'C:\Users\HP\Desktop\TrimphPO\Week\Master Files\[SGST Master.xlsx]DBF'!$A:$U,21,FALSE),
   IF(ORDER!$D$1="IGST",
   VLOOKUP(H17,'C:\Users\HP\Desktop\TrimphPO\Week\Master Files\[IGST Master.xlsx]DBF'!$A:$U,21,FALSE),
   "Error")),
"")</f>
        <v/>
      </c>
      <c r="U17">
        <f>IF(ORDER!O23&gt;0,
 IF(ORDER!$D$1="SGST",
 VLOOKUP(H17,'C:\Users\HP\Desktop\TrimphPO\Week\Master Files\[SGST Master.xlsx]DBF'!$A:$V,22,FALSE),
   IF(ORDER!$D$1="IGST",
   VLOOKUP(H17,'C:\Users\HP\Desktop\TrimphPO\Week\Master Files\[IGST Master.xlsx]DBF'!$A:$V,22,FALSE),
   "Error")),
"")</f>
        <v/>
      </c>
      <c r="V17">
        <f>IF(ORDER!O23&gt;0,
 IF(ORDER!$D$1="SGST",
 VLOOKUP(H17,'C:\Users\HP\Desktop\TrimphPO\Week\Master Files\[SGST Master.xlsx]DBF'!$A:$W,23,FALSE),
   IF(ORDER!$D$1="IGST",
   VLOOKUP(H17,'C:\Users\HP\Desktop\TrimphPO\Week\Master Files\[IGST Master.xlsx]DBF'!$A:$W,23,FALSE),
   "Error")),
"")</f>
        <v/>
      </c>
      <c r="W17">
        <f>IF(ORDER!O23&gt;0,
 IF(ORDER!$D$1="SGST",
 VLOOKUP(H17,'C:\Users\HP\Desktop\TrimphPO\Week\Master Files\[SGST Master.xlsx]DBF'!$A:$X,24,FALSE),
   IF(ORDER!$D$1="IGST",
   VLOOKUP(H17,'C:\Users\HP\Desktop\TrimphPO\Week\Master Files\[IGST Master.xlsx]DBF'!$A:$X,24,FALSE),
   "Error")),
"")</f>
        <v/>
      </c>
      <c r="X17">
        <f>IF(ORDER!O23&gt;0,
 IF(ORDER!$D$1="SGST",
 VLOOKUP(H17,'C:\Users\HP\Desktop\TrimphPO\Week\Master Files\[SGST Master.xlsx]DBF'!$A:$Y,25,FALSE),
   IF(ORDER!$D$1="IGST",
   VLOOKUP(H17,'C:\Users\HP\Desktop\TrimphPO\Week\Master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VLOOKUP(H17,'C:\Users\HP\Desktop\TrimphPO\Week\Master Files\[SGST Master.xlsx]DBF'!$A:$AB,28,FALSE),
   IF(ORDER!$D$1="IGST",
   VLOOKUP(H17,'C:\Users\HP\Desktop\TrimphPO\Week\Master Files\[IGST Master.xlsx]DBF'!$A:$AB,28,FALSE),
   "Error")),
"")</f>
        <v/>
      </c>
      <c r="AB17">
        <f>IF(ORDER!O23&gt;0,
 IF(ORDER!$D$1="SGST",
 VLOOKUP(H17,'C:\Users\HP\Desktop\TrimphPO\Week\Master Files\[SGST Master.xlsx]DBF'!$A:$AC,29,FALSE),
   IF(ORDER!$D$1="IGST",
   VLOOKUP(H17,'C:\Users\HP\Desktop\TrimphPO\Week\Master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VLOOKUP(H17,'C:\Users\HP\Desktop\TrimphPO\Week\Master Files\[SGST Master.xlsx]DBF'!$A:$AR,44,FALSE),
   IF(ORDER!$D$1="IGST",
   VLOOKUP(H17,'C:\Users\HP\Desktop\TrimphPO\Week\Master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VLOOKUP(H17,'C:\Users\HP\Desktop\TrimphPO\Week\Master Files\[SGST Master.xlsx]DBF'!$A:$AV,48,FALSE),
   IF(ORDER!$D$1="IGST",
   VLOOKUP(H17,'C:\Users\HP\Desktop\TrimphPO\Week\Master Files\[IGST Master.xlsx]DBF'!$A:$AV,48,FALSE),
   "Error")),
"")</f>
        <v/>
      </c>
      <c r="AV17">
        <f>IF(ORDER!O23&gt;0,
 IF(ORDER!$D$1="SGST",
 VLOOKUP(H17,'C:\Users\HP\Desktop\TrimphPO\Week\Master Files\[SGST Master.xlsx]DBF'!$A:$AW,49,FALSE),
   IF(ORDER!$D$1="IGST",
   VLOOKUP(H17,'C:\Users\HP\Desktop\TrimphPO\Week\Master Files\[IGST Master.xlsx]DBF'!$A:$AW,49,FALSE),
   "Error")),
"")</f>
        <v/>
      </c>
      <c r="AW17">
        <f>IF(ORDER!O23&gt;0,
 IF(ORDER!$D$1="SGST",
 VLOOKUP(H17,'C:\Users\HP\Desktop\TrimphPO\Week\Master Files\[SGST Master.xlsx]DBF'!$A:$AX,50,FALSE),
   IF(ORDER!$D$1="IGST",
   VLOOKUP(H17,'C:\Users\HP\Desktop\TrimphPO\Week\Master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VLOOKUP(H17,'C:\Users\HP\Desktop\TrimphPO\Week\Master Files\[SGST Master.xlsx]DBF'!$A:$BA,53,FALSE),
   IF(ORDER!$D$1="IGST",
   VLOOKUP(H17,'C:\Users\HP\Desktop\TrimphPO\Week\Master Files\[IGST Master.xlsx]DBF'!$A:$BA,53,FALSE),
   "Error")),
"")</f>
        <v/>
      </c>
      <c r="BA17">
        <f>IF(ORDER!O23&gt;0,
 IF(ORDER!$D$1="SGST",
 VLOOKUP(H17,'C:\Users\HP\Desktop\TrimphPO\Week\Master Files\[SGST Master.xlsx]DBF'!$A:$BB,54,FALSE),
   IF(ORDER!$D$1="IGST",
   VLOOKUP(H17,'C:\Users\HP\Desktop\TrimphPO\Week\Master Files\[IGST Master.xlsx]DBF'!$A:$BB,54,FALSE),
   "Error")),
"")</f>
        <v/>
      </c>
      <c r="BB17">
        <f>IF(ORDER!O23&gt;0,
 IF(ORDER!$D$1="SGST",
 VLOOKUP(H17,'C:\Users\HP\Desktop\TrimphPO\Week\Master Files\[SGST Master.xlsx]DBF'!$A:$BC,55,FALSE),
   IF(ORDER!$D$1="IGST",
   VLOOKUP(H17,'C:\Users\HP\Desktop\TrimphPO\Week\Master Files\[IGST Master.xlsx]DBF'!$A:$BC,55,FALSE),
   "Error")),
"")</f>
        <v/>
      </c>
      <c r="BC17">
        <f>IF(ORDER!O23&gt;0,
 IF(ORDER!$D$1="SGST",
 VLOOKUP(H17,'C:\Users\HP\Desktop\TrimphPO\Week\Master Files\[SGST Master.xlsx]DBF'!$A:$BD,56,FALSE),
   IF(ORDER!$D$1="IGST",
   VLOOKUP(H17,'C:\Users\HP\Desktop\TrimphPO\Week\Master Files\[IGST Master.xlsx]DBF'!$A:$BD,56,FALSE),
   "Error")),
"")</f>
        <v/>
      </c>
      <c r="BD17">
        <f>IF(ORDER!O23&gt;0,
 IF(ORDER!$D$1="SGST",
 VLOOKUP(H17,'C:\Users\HP\Desktop\TrimphPO\Week\Master Files\[SGST Master.xlsx]DBF'!$A:$BE,57,FALSE),
   IF(ORDER!$D$1="IGST",
   VLOOKUP(H17,'C:\Users\HP\Desktop\TrimphPO\Week\Master Files\[IGST Master.xlsx]DBF'!$A:$BE,57,FALSE),
   "Error")),
"")</f>
        <v/>
      </c>
    </row>
    <row r="18">
      <c r="A18">
        <f>IF(ORDER!O24&gt;0,
 IF(ORDER!$D$1="SGST",
 VLOOKUP(H18,'C:\Users\HP\Desktop\TrimphPO\Week\Master Files\[SGST Master.xlsx]DBF'!$A:$B,2,FALSE),
   IF(ORDER!$D$1="IGST",
   VLOOKUP(H18,'C:\Users\HP\Desktop\TrimphPO\Week\Master Files\[IGST Master.xlsx]DBF'!$A:$B,2,FALSE),
   "Error")),
"")</f>
        <v/>
      </c>
      <c r="B18">
        <f>IF(ORDER!O24&gt;0,
 IF(ORDER!$D$1="SGST",
 VLOOKUP(H18,'C:\Users\HP\Desktop\TrimphPO\Week\Master Files\[SGST Master.xlsx]DBF'!$A:$C,3,FALSE),
   IF(ORDER!$D$1="IGST",
   VLOOKUP(H18,'C:\Users\HP\Desktop\TrimphPO\Week\Master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VLOOKUP(H18,'C:\Users\HP\Desktop\TrimphPO\Week\Master Files\[SGST Master.xlsx]DBF'!$A:$F,6,FALSE),
   IF(ORDER!$D$1="IGST",
   VLOOKUP(H18,'C:\Users\HP\Desktop\TrimphPO\Week\Master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VLOOKUP(H18,'C:\Users\HP\Desktop\TrimphPO\Week\Master Files\[SGST Master.xlsx]DBF'!$A:$H,8,FALSE),
   IF(ORDER!$D$1="IGST",
   VLOOKUP(H18,'C:\Users\HP\Desktop\TrimphPO\Week\Master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VLOOKUP(H18,'C:\Users\HP\Desktop\TrimphPO\Week\Master Files\[SGST Master.xlsx]DBF'!$A:$J,10,FALSE),
   IF(ORDER!$D$1="IGST",
   VLOOKUP(H18,'C:\Users\HP\Desktop\TrimphPO\Week\Master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VLOOKUP(H18,'C:\Users\HP\Desktop\TrimphPO\Week\Master Files\[SGST Master.xlsx]DBF'!$A:$N,14,FALSE),
   IF(ORDER!$D$1="IGST",
   VLOOKUP(H18,'C:\Users\HP\Desktop\TrimphPO\Week\Master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VLOOKUP(H18,'C:\Users\HP\Desktop\TrimphPO\Week\Master Files\[SGST Master.xlsx]DBF'!$A:$R,18,FALSE),
   IF(ORDER!$D$1="IGST",
   VLOOKUP(H18,'C:\Users\HP\Desktop\TrimphPO\Week\Master Files\[IGST Master.xlsx]DBF'!$A:$R,18,FALSE),
   "Error")),
"")</f>
        <v/>
      </c>
      <c r="R18">
        <f>IF(ORDER!O24&gt;0,
 IF(ORDER!$D$1="SGST",
 VLOOKUP(H18,'C:\Users\HP\Desktop\TrimphPO\Week\Master Files\[SGST Master.xlsx]DBF'!$A:$S,19,FALSE),
   IF(ORDER!$D$1="IGST",
   VLOOKUP(H18,'C:\Users\HP\Desktop\TrimphPO\Week\Master Files\[IGST Master.xlsx]DBF'!$A:$S,19,FALSE),
   "Error")),
"")</f>
        <v/>
      </c>
      <c r="S18">
        <f>IF(ORDER!O24&gt;0,
 IF(ORDER!$D$1="SGST",
 VLOOKUP(H18,'C:\Users\HP\Desktop\TrimphPO\Week\Master Files\[SGST Master.xlsx]DBF'!$A:$T,20,FALSE),
   IF(ORDER!$D$1="IGST",
   VLOOKUP(H18,'C:\Users\HP\Desktop\TrimphPO\Week\Master Files\[IGST Master.xlsx]DBF'!$A:$T,20,FALSE),
   "Error")),
"")</f>
        <v/>
      </c>
      <c r="T18">
        <f>IF(ORDER!O24&gt;0,
 IF(ORDER!$D$1="SGST",
 VLOOKUP(H18,'C:\Users\HP\Desktop\TrimphPO\Week\Master Files\[SGST Master.xlsx]DBF'!$A:$U,21,FALSE),
   IF(ORDER!$D$1="IGST",
   VLOOKUP(H18,'C:\Users\HP\Desktop\TrimphPO\Week\Master Files\[IGST Master.xlsx]DBF'!$A:$U,21,FALSE),
   "Error")),
"")</f>
        <v/>
      </c>
      <c r="U18">
        <f>IF(ORDER!O24&gt;0,
 IF(ORDER!$D$1="SGST",
 VLOOKUP(H18,'C:\Users\HP\Desktop\TrimphPO\Week\Master Files\[SGST Master.xlsx]DBF'!$A:$V,22,FALSE),
   IF(ORDER!$D$1="IGST",
   VLOOKUP(H18,'C:\Users\HP\Desktop\TrimphPO\Week\Master Files\[IGST Master.xlsx]DBF'!$A:$V,22,FALSE),
   "Error")),
"")</f>
        <v/>
      </c>
      <c r="V18">
        <f>IF(ORDER!O24&gt;0,
 IF(ORDER!$D$1="SGST",
 VLOOKUP(H18,'C:\Users\HP\Desktop\TrimphPO\Week\Master Files\[SGST Master.xlsx]DBF'!$A:$W,23,FALSE),
   IF(ORDER!$D$1="IGST",
   VLOOKUP(H18,'C:\Users\HP\Desktop\TrimphPO\Week\Master Files\[IGST Master.xlsx]DBF'!$A:$W,23,FALSE),
   "Error")),
"")</f>
        <v/>
      </c>
      <c r="W18">
        <f>IF(ORDER!O24&gt;0,
 IF(ORDER!$D$1="SGST",
 VLOOKUP(H18,'C:\Users\HP\Desktop\TrimphPO\Week\Master Files\[SGST Master.xlsx]DBF'!$A:$X,24,FALSE),
   IF(ORDER!$D$1="IGST",
   VLOOKUP(H18,'C:\Users\HP\Desktop\TrimphPO\Week\Master Files\[IGST Master.xlsx]DBF'!$A:$X,24,FALSE),
   "Error")),
"")</f>
        <v/>
      </c>
      <c r="X18">
        <f>IF(ORDER!O24&gt;0,
 IF(ORDER!$D$1="SGST",
 VLOOKUP(H18,'C:\Users\HP\Desktop\TrimphPO\Week\Master Files\[SGST Master.xlsx]DBF'!$A:$Y,25,FALSE),
   IF(ORDER!$D$1="IGST",
   VLOOKUP(H18,'C:\Users\HP\Desktop\TrimphPO\Week\Master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VLOOKUP(H18,'C:\Users\HP\Desktop\TrimphPO\Week\Master Files\[SGST Master.xlsx]DBF'!$A:$AB,28,FALSE),
   IF(ORDER!$D$1="IGST",
   VLOOKUP(H18,'C:\Users\HP\Desktop\TrimphPO\Week\Master Files\[IGST Master.xlsx]DBF'!$A:$AB,28,FALSE),
   "Error")),
"")</f>
        <v/>
      </c>
      <c r="AB18">
        <f>IF(ORDER!O24&gt;0,
 IF(ORDER!$D$1="SGST",
 VLOOKUP(H18,'C:\Users\HP\Desktop\TrimphPO\Week\Master Files\[SGST Master.xlsx]DBF'!$A:$AC,29,FALSE),
   IF(ORDER!$D$1="IGST",
   VLOOKUP(H18,'C:\Users\HP\Desktop\TrimphPO\Week\Master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VLOOKUP(H18,'C:\Users\HP\Desktop\TrimphPO\Week\Master Files\[SGST Master.xlsx]DBF'!$A:$AR,44,FALSE),
   IF(ORDER!$D$1="IGST",
   VLOOKUP(H18,'C:\Users\HP\Desktop\TrimphPO\Week\Master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VLOOKUP(H18,'C:\Users\HP\Desktop\TrimphPO\Week\Master Files\[SGST Master.xlsx]DBF'!$A:$AV,48,FALSE),
   IF(ORDER!$D$1="IGST",
   VLOOKUP(H18,'C:\Users\HP\Desktop\TrimphPO\Week\Master Files\[IGST Master.xlsx]DBF'!$A:$AV,48,FALSE),
   "Error")),
"")</f>
        <v/>
      </c>
      <c r="AV18">
        <f>IF(ORDER!O24&gt;0,
 IF(ORDER!$D$1="SGST",
 VLOOKUP(H18,'C:\Users\HP\Desktop\TrimphPO\Week\Master Files\[SGST Master.xlsx]DBF'!$A:$AW,49,FALSE),
   IF(ORDER!$D$1="IGST",
   VLOOKUP(H18,'C:\Users\HP\Desktop\TrimphPO\Week\Master Files\[IGST Master.xlsx]DBF'!$A:$AW,49,FALSE),
   "Error")),
"")</f>
        <v/>
      </c>
      <c r="AW18">
        <f>IF(ORDER!O24&gt;0,
 IF(ORDER!$D$1="SGST",
 VLOOKUP(H18,'C:\Users\HP\Desktop\TrimphPO\Week\Master Files\[SGST Master.xlsx]DBF'!$A:$AX,50,FALSE),
   IF(ORDER!$D$1="IGST",
   VLOOKUP(H18,'C:\Users\HP\Desktop\TrimphPO\Week\Master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VLOOKUP(H18,'C:\Users\HP\Desktop\TrimphPO\Week\Master Files\[SGST Master.xlsx]DBF'!$A:$BA,53,FALSE),
   IF(ORDER!$D$1="IGST",
   VLOOKUP(H18,'C:\Users\HP\Desktop\TrimphPO\Week\Master Files\[IGST Master.xlsx]DBF'!$A:$BA,53,FALSE),
   "Error")),
"")</f>
        <v/>
      </c>
      <c r="BA18">
        <f>IF(ORDER!O24&gt;0,
 IF(ORDER!$D$1="SGST",
 VLOOKUP(H18,'C:\Users\HP\Desktop\TrimphPO\Week\Master Files\[SGST Master.xlsx]DBF'!$A:$BB,54,FALSE),
   IF(ORDER!$D$1="IGST",
   VLOOKUP(H18,'C:\Users\HP\Desktop\TrimphPO\Week\Master Files\[IGST Master.xlsx]DBF'!$A:$BB,54,FALSE),
   "Error")),
"")</f>
        <v/>
      </c>
      <c r="BB18">
        <f>IF(ORDER!O24&gt;0,
 IF(ORDER!$D$1="SGST",
 VLOOKUP(H18,'C:\Users\HP\Desktop\TrimphPO\Week\Master Files\[SGST Master.xlsx]DBF'!$A:$BC,55,FALSE),
   IF(ORDER!$D$1="IGST",
   VLOOKUP(H18,'C:\Users\HP\Desktop\TrimphPO\Week\Master Files\[IGST Master.xlsx]DBF'!$A:$BC,55,FALSE),
   "Error")),
"")</f>
        <v/>
      </c>
      <c r="BC18">
        <f>IF(ORDER!O24&gt;0,
 IF(ORDER!$D$1="SGST",
 VLOOKUP(H18,'C:\Users\HP\Desktop\TrimphPO\Week\Master Files\[SGST Master.xlsx]DBF'!$A:$BD,56,FALSE),
   IF(ORDER!$D$1="IGST",
   VLOOKUP(H18,'C:\Users\HP\Desktop\TrimphPO\Week\Master Files\[IGST Master.xlsx]DBF'!$A:$BD,56,FALSE),
   "Error")),
"")</f>
        <v/>
      </c>
      <c r="BD18">
        <f>IF(ORDER!O24&gt;0,
 IF(ORDER!$D$1="SGST",
 VLOOKUP(H18,'C:\Users\HP\Desktop\TrimphPO\Week\Master Files\[SGST Master.xlsx]DBF'!$A:$BE,57,FALSE),
   IF(ORDER!$D$1="IGST",
   VLOOKUP(H18,'C:\Users\HP\Desktop\TrimphPO\Week\Master Files\[IGST Master.xlsx]DBF'!$A:$BE,57,FALSE),
   "Error")),
"")</f>
        <v/>
      </c>
    </row>
    <row r="19">
      <c r="A19">
        <f>IF(ORDER!O25&gt;0,
 IF(ORDER!$D$1="SGST",
 VLOOKUP(H19,'C:\Users\HP\Desktop\TrimphPO\Week\Master Files\[SGST Master.xlsx]DBF'!$A:$B,2,FALSE),
   IF(ORDER!$D$1="IGST",
   VLOOKUP(H19,'C:\Users\HP\Desktop\TrimphPO\Week\Master Files\[IGST Master.xlsx]DBF'!$A:$B,2,FALSE),
   "Error")),
"")</f>
        <v/>
      </c>
      <c r="B19">
        <f>IF(ORDER!O25&gt;0,
 IF(ORDER!$D$1="SGST",
 VLOOKUP(H19,'C:\Users\HP\Desktop\TrimphPO\Week\Master Files\[SGST Master.xlsx]DBF'!$A:$C,3,FALSE),
   IF(ORDER!$D$1="IGST",
   VLOOKUP(H19,'C:\Users\HP\Desktop\TrimphPO\Week\Master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VLOOKUP(H19,'C:\Users\HP\Desktop\TrimphPO\Week\Master Files\[SGST Master.xlsx]DBF'!$A:$F,6,FALSE),
   IF(ORDER!$D$1="IGST",
   VLOOKUP(H19,'C:\Users\HP\Desktop\TrimphPO\Week\Master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VLOOKUP(H19,'C:\Users\HP\Desktop\TrimphPO\Week\Master Files\[SGST Master.xlsx]DBF'!$A:$H,8,FALSE),
   IF(ORDER!$D$1="IGST",
   VLOOKUP(H19,'C:\Users\HP\Desktop\TrimphPO\Week\Master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VLOOKUP(H19,'C:\Users\HP\Desktop\TrimphPO\Week\Master Files\[SGST Master.xlsx]DBF'!$A:$J,10,FALSE),
   IF(ORDER!$D$1="IGST",
   VLOOKUP(H19,'C:\Users\HP\Desktop\TrimphPO\Week\Master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VLOOKUP(H19,'C:\Users\HP\Desktop\TrimphPO\Week\Master Files\[SGST Master.xlsx]DBF'!$A:$N,14,FALSE),
   IF(ORDER!$D$1="IGST",
   VLOOKUP(H19,'C:\Users\HP\Desktop\TrimphPO\Week\Master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VLOOKUP(H19,'C:\Users\HP\Desktop\TrimphPO\Week\Master Files\[SGST Master.xlsx]DBF'!$A:$R,18,FALSE),
   IF(ORDER!$D$1="IGST",
   VLOOKUP(H19,'C:\Users\HP\Desktop\TrimphPO\Week\Master Files\[IGST Master.xlsx]DBF'!$A:$R,18,FALSE),
   "Error")),
"")</f>
        <v/>
      </c>
      <c r="R19">
        <f>IF(ORDER!O25&gt;0,
 IF(ORDER!$D$1="SGST",
 VLOOKUP(H19,'C:\Users\HP\Desktop\TrimphPO\Week\Master Files\[SGST Master.xlsx]DBF'!$A:$S,19,FALSE),
   IF(ORDER!$D$1="IGST",
   VLOOKUP(H19,'C:\Users\HP\Desktop\TrimphPO\Week\Master Files\[IGST Master.xlsx]DBF'!$A:$S,19,FALSE),
   "Error")),
"")</f>
        <v/>
      </c>
      <c r="S19">
        <f>IF(ORDER!O25&gt;0,
 IF(ORDER!$D$1="SGST",
 VLOOKUP(H19,'C:\Users\HP\Desktop\TrimphPO\Week\Master Files\[SGST Master.xlsx]DBF'!$A:$T,20,FALSE),
   IF(ORDER!$D$1="IGST",
   VLOOKUP(H19,'C:\Users\HP\Desktop\TrimphPO\Week\Master Files\[IGST Master.xlsx]DBF'!$A:$T,20,FALSE),
   "Error")),
"")</f>
        <v/>
      </c>
      <c r="T19">
        <f>IF(ORDER!O25&gt;0,
 IF(ORDER!$D$1="SGST",
 VLOOKUP(H19,'C:\Users\HP\Desktop\TrimphPO\Week\Master Files\[SGST Master.xlsx]DBF'!$A:$U,21,FALSE),
   IF(ORDER!$D$1="IGST",
   VLOOKUP(H19,'C:\Users\HP\Desktop\TrimphPO\Week\Master Files\[IGST Master.xlsx]DBF'!$A:$U,21,FALSE),
   "Error")),
"")</f>
        <v/>
      </c>
      <c r="U19">
        <f>IF(ORDER!O25&gt;0,
 IF(ORDER!$D$1="SGST",
 VLOOKUP(H19,'C:\Users\HP\Desktop\TrimphPO\Week\Master Files\[SGST Master.xlsx]DBF'!$A:$V,22,FALSE),
   IF(ORDER!$D$1="IGST",
   VLOOKUP(H19,'C:\Users\HP\Desktop\TrimphPO\Week\Master Files\[IGST Master.xlsx]DBF'!$A:$V,22,FALSE),
   "Error")),
"")</f>
        <v/>
      </c>
      <c r="V19">
        <f>IF(ORDER!O25&gt;0,
 IF(ORDER!$D$1="SGST",
 VLOOKUP(H19,'C:\Users\HP\Desktop\TrimphPO\Week\Master Files\[SGST Master.xlsx]DBF'!$A:$W,23,FALSE),
   IF(ORDER!$D$1="IGST",
   VLOOKUP(H19,'C:\Users\HP\Desktop\TrimphPO\Week\Master Files\[IGST Master.xlsx]DBF'!$A:$W,23,FALSE),
   "Error")),
"")</f>
        <v/>
      </c>
      <c r="W19">
        <f>IF(ORDER!O25&gt;0,
 IF(ORDER!$D$1="SGST",
 VLOOKUP(H19,'C:\Users\HP\Desktop\TrimphPO\Week\Master Files\[SGST Master.xlsx]DBF'!$A:$X,24,FALSE),
   IF(ORDER!$D$1="IGST",
   VLOOKUP(H19,'C:\Users\HP\Desktop\TrimphPO\Week\Master Files\[IGST Master.xlsx]DBF'!$A:$X,24,FALSE),
   "Error")),
"")</f>
        <v/>
      </c>
      <c r="X19">
        <f>IF(ORDER!O25&gt;0,
 IF(ORDER!$D$1="SGST",
 VLOOKUP(H19,'C:\Users\HP\Desktop\TrimphPO\Week\Master Files\[SGST Master.xlsx]DBF'!$A:$Y,25,FALSE),
   IF(ORDER!$D$1="IGST",
   VLOOKUP(H19,'C:\Users\HP\Desktop\TrimphPO\Week\Master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VLOOKUP(H19,'C:\Users\HP\Desktop\TrimphPO\Week\Master Files\[SGST Master.xlsx]DBF'!$A:$AB,28,FALSE),
   IF(ORDER!$D$1="IGST",
   VLOOKUP(H19,'C:\Users\HP\Desktop\TrimphPO\Week\Master Files\[IGST Master.xlsx]DBF'!$A:$AB,28,FALSE),
   "Error")),
"")</f>
        <v/>
      </c>
      <c r="AB19">
        <f>IF(ORDER!O25&gt;0,
 IF(ORDER!$D$1="SGST",
 VLOOKUP(H19,'C:\Users\HP\Desktop\TrimphPO\Week\Master Files\[SGST Master.xlsx]DBF'!$A:$AC,29,FALSE),
   IF(ORDER!$D$1="IGST",
   VLOOKUP(H19,'C:\Users\HP\Desktop\TrimphPO\Week\Master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VLOOKUP(H19,'C:\Users\HP\Desktop\TrimphPO\Week\Master Files\[SGST Master.xlsx]DBF'!$A:$AR,44,FALSE),
   IF(ORDER!$D$1="IGST",
   VLOOKUP(H19,'C:\Users\HP\Desktop\TrimphPO\Week\Master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VLOOKUP(H19,'C:\Users\HP\Desktop\TrimphPO\Week\Master Files\[SGST Master.xlsx]DBF'!$A:$AV,48,FALSE),
   IF(ORDER!$D$1="IGST",
   VLOOKUP(H19,'C:\Users\HP\Desktop\TrimphPO\Week\Master Files\[IGST Master.xlsx]DBF'!$A:$AV,48,FALSE),
   "Error")),
"")</f>
        <v/>
      </c>
      <c r="AV19">
        <f>IF(ORDER!O25&gt;0,
 IF(ORDER!$D$1="SGST",
 VLOOKUP(H19,'C:\Users\HP\Desktop\TrimphPO\Week\Master Files\[SGST Master.xlsx]DBF'!$A:$AW,49,FALSE),
   IF(ORDER!$D$1="IGST",
   VLOOKUP(H19,'C:\Users\HP\Desktop\TrimphPO\Week\Master Files\[IGST Master.xlsx]DBF'!$A:$AW,49,FALSE),
   "Error")),
"")</f>
        <v/>
      </c>
      <c r="AW19">
        <f>IF(ORDER!O25&gt;0,
 IF(ORDER!$D$1="SGST",
 VLOOKUP(H19,'C:\Users\HP\Desktop\TrimphPO\Week\Master Files\[SGST Master.xlsx]DBF'!$A:$AX,50,FALSE),
   IF(ORDER!$D$1="IGST",
   VLOOKUP(H19,'C:\Users\HP\Desktop\TrimphPO\Week\Master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VLOOKUP(H19,'C:\Users\HP\Desktop\TrimphPO\Week\Master Files\[SGST Master.xlsx]DBF'!$A:$BA,53,FALSE),
   IF(ORDER!$D$1="IGST",
   VLOOKUP(H19,'C:\Users\HP\Desktop\TrimphPO\Week\Master Files\[IGST Master.xlsx]DBF'!$A:$BA,53,FALSE),
   "Error")),
"")</f>
        <v/>
      </c>
      <c r="BA19">
        <f>IF(ORDER!O25&gt;0,
 IF(ORDER!$D$1="SGST",
 VLOOKUP(H19,'C:\Users\HP\Desktop\TrimphPO\Week\Master Files\[SGST Master.xlsx]DBF'!$A:$BB,54,FALSE),
   IF(ORDER!$D$1="IGST",
   VLOOKUP(H19,'C:\Users\HP\Desktop\TrimphPO\Week\Master Files\[IGST Master.xlsx]DBF'!$A:$BB,54,FALSE),
   "Error")),
"")</f>
        <v/>
      </c>
      <c r="BB19">
        <f>IF(ORDER!O25&gt;0,
 IF(ORDER!$D$1="SGST",
 VLOOKUP(H19,'C:\Users\HP\Desktop\TrimphPO\Week\Master Files\[SGST Master.xlsx]DBF'!$A:$BC,55,FALSE),
   IF(ORDER!$D$1="IGST",
   VLOOKUP(H19,'C:\Users\HP\Desktop\TrimphPO\Week\Master Files\[IGST Master.xlsx]DBF'!$A:$BC,55,FALSE),
   "Error")),
"")</f>
        <v/>
      </c>
      <c r="BC19">
        <f>IF(ORDER!O25&gt;0,
 IF(ORDER!$D$1="SGST",
 VLOOKUP(H19,'C:\Users\HP\Desktop\TrimphPO\Week\Master Files\[SGST Master.xlsx]DBF'!$A:$BD,56,FALSE),
   IF(ORDER!$D$1="IGST",
   VLOOKUP(H19,'C:\Users\HP\Desktop\TrimphPO\Week\Master Files\[IGST Master.xlsx]DBF'!$A:$BD,56,FALSE),
   "Error")),
"")</f>
        <v/>
      </c>
      <c r="BD19">
        <f>IF(ORDER!O25&gt;0,
 IF(ORDER!$D$1="SGST",
 VLOOKUP(H19,'C:\Users\HP\Desktop\TrimphPO\Week\Master Files\[SGST Master.xlsx]DBF'!$A:$BE,57,FALSE),
   IF(ORDER!$D$1="IGST",
   VLOOKUP(H19,'C:\Users\HP\Desktop\TrimphPO\Week\Master Files\[IGST Master.xlsx]DBF'!$A:$BE,57,FALSE),
   "Error")),
"")</f>
        <v/>
      </c>
    </row>
    <row r="20">
      <c r="A20">
        <f>IF(ORDER!O26&gt;0,
 IF(ORDER!$D$1="SGST",
 VLOOKUP(H20,'C:\Users\HP\Desktop\TrimphPO\Week\Master Files\[SGST Master.xlsx]DBF'!$A:$B,2,FALSE),
   IF(ORDER!$D$1="IGST",
   VLOOKUP(H20,'C:\Users\HP\Desktop\TrimphPO\Week\Master Files\[IGST Master.xlsx]DBF'!$A:$B,2,FALSE),
   "Error")),
"")</f>
        <v/>
      </c>
      <c r="B20">
        <f>IF(ORDER!O26&gt;0,
 IF(ORDER!$D$1="SGST",
 VLOOKUP(H20,'C:\Users\HP\Desktop\TrimphPO\Week\Master Files\[SGST Master.xlsx]DBF'!$A:$C,3,FALSE),
   IF(ORDER!$D$1="IGST",
   VLOOKUP(H20,'C:\Users\HP\Desktop\TrimphPO\Week\Master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VLOOKUP(H20,'C:\Users\HP\Desktop\TrimphPO\Week\Master Files\[SGST Master.xlsx]DBF'!$A:$F,6,FALSE),
   IF(ORDER!$D$1="IGST",
   VLOOKUP(H20,'C:\Users\HP\Desktop\TrimphPO\Week\Master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VLOOKUP(H20,'C:\Users\HP\Desktop\TrimphPO\Week\Master Files\[SGST Master.xlsx]DBF'!$A:$H,8,FALSE),
   IF(ORDER!$D$1="IGST",
   VLOOKUP(H20,'C:\Users\HP\Desktop\TrimphPO\Week\Master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VLOOKUP(H20,'C:\Users\HP\Desktop\TrimphPO\Week\Master Files\[SGST Master.xlsx]DBF'!$A:$J,10,FALSE),
   IF(ORDER!$D$1="IGST",
   VLOOKUP(H20,'C:\Users\HP\Desktop\TrimphPO\Week\Master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VLOOKUP(H20,'C:\Users\HP\Desktop\TrimphPO\Week\Master Files\[SGST Master.xlsx]DBF'!$A:$N,14,FALSE),
   IF(ORDER!$D$1="IGST",
   VLOOKUP(H20,'C:\Users\HP\Desktop\TrimphPO\Week\Master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VLOOKUP(H20,'C:\Users\HP\Desktop\TrimphPO\Week\Master Files\[SGST Master.xlsx]DBF'!$A:$R,18,FALSE),
   IF(ORDER!$D$1="IGST",
   VLOOKUP(H20,'C:\Users\HP\Desktop\TrimphPO\Week\Master Files\[IGST Master.xlsx]DBF'!$A:$R,18,FALSE),
   "Error")),
"")</f>
        <v/>
      </c>
      <c r="R20">
        <f>IF(ORDER!O26&gt;0,
 IF(ORDER!$D$1="SGST",
 VLOOKUP(H20,'C:\Users\HP\Desktop\TrimphPO\Week\Master Files\[SGST Master.xlsx]DBF'!$A:$S,19,FALSE),
   IF(ORDER!$D$1="IGST",
   VLOOKUP(H20,'C:\Users\HP\Desktop\TrimphPO\Week\Master Files\[IGST Master.xlsx]DBF'!$A:$S,19,FALSE),
   "Error")),
"")</f>
        <v/>
      </c>
      <c r="S20">
        <f>IF(ORDER!O26&gt;0,
 IF(ORDER!$D$1="SGST",
 VLOOKUP(H20,'C:\Users\HP\Desktop\TrimphPO\Week\Master Files\[SGST Master.xlsx]DBF'!$A:$T,20,FALSE),
   IF(ORDER!$D$1="IGST",
   VLOOKUP(H20,'C:\Users\HP\Desktop\TrimphPO\Week\Master Files\[IGST Master.xlsx]DBF'!$A:$T,20,FALSE),
   "Error")),
"")</f>
        <v/>
      </c>
      <c r="T20">
        <f>IF(ORDER!O26&gt;0,
 IF(ORDER!$D$1="SGST",
 VLOOKUP(H20,'C:\Users\HP\Desktop\TrimphPO\Week\Master Files\[SGST Master.xlsx]DBF'!$A:$U,21,FALSE),
   IF(ORDER!$D$1="IGST",
   VLOOKUP(H20,'C:\Users\HP\Desktop\TrimphPO\Week\Master Files\[IGST Master.xlsx]DBF'!$A:$U,21,FALSE),
   "Error")),
"")</f>
        <v/>
      </c>
      <c r="U20">
        <f>IF(ORDER!O26&gt;0,
 IF(ORDER!$D$1="SGST",
 VLOOKUP(H20,'C:\Users\HP\Desktop\TrimphPO\Week\Master Files\[SGST Master.xlsx]DBF'!$A:$V,22,FALSE),
   IF(ORDER!$D$1="IGST",
   VLOOKUP(H20,'C:\Users\HP\Desktop\TrimphPO\Week\Master Files\[IGST Master.xlsx]DBF'!$A:$V,22,FALSE),
   "Error")),
"")</f>
        <v/>
      </c>
      <c r="V20">
        <f>IF(ORDER!O26&gt;0,
 IF(ORDER!$D$1="SGST",
 VLOOKUP(H20,'C:\Users\HP\Desktop\TrimphPO\Week\Master Files\[SGST Master.xlsx]DBF'!$A:$W,23,FALSE),
   IF(ORDER!$D$1="IGST",
   VLOOKUP(H20,'C:\Users\HP\Desktop\TrimphPO\Week\Master Files\[IGST Master.xlsx]DBF'!$A:$W,23,FALSE),
   "Error")),
"")</f>
        <v/>
      </c>
      <c r="W20">
        <f>IF(ORDER!O26&gt;0,
 IF(ORDER!$D$1="SGST",
 VLOOKUP(H20,'C:\Users\HP\Desktop\TrimphPO\Week\Master Files\[SGST Master.xlsx]DBF'!$A:$X,24,FALSE),
   IF(ORDER!$D$1="IGST",
   VLOOKUP(H20,'C:\Users\HP\Desktop\TrimphPO\Week\Master Files\[IGST Master.xlsx]DBF'!$A:$X,24,FALSE),
   "Error")),
"")</f>
        <v/>
      </c>
      <c r="X20">
        <f>IF(ORDER!O26&gt;0,
 IF(ORDER!$D$1="SGST",
 VLOOKUP(H20,'C:\Users\HP\Desktop\TrimphPO\Week\Master Files\[SGST Master.xlsx]DBF'!$A:$Y,25,FALSE),
   IF(ORDER!$D$1="IGST",
   VLOOKUP(H20,'C:\Users\HP\Desktop\TrimphPO\Week\Master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VLOOKUP(H20,'C:\Users\HP\Desktop\TrimphPO\Week\Master Files\[SGST Master.xlsx]DBF'!$A:$AB,28,FALSE),
   IF(ORDER!$D$1="IGST",
   VLOOKUP(H20,'C:\Users\HP\Desktop\TrimphPO\Week\Master Files\[IGST Master.xlsx]DBF'!$A:$AB,28,FALSE),
   "Error")),
"")</f>
        <v/>
      </c>
      <c r="AB20">
        <f>IF(ORDER!O26&gt;0,
 IF(ORDER!$D$1="SGST",
 VLOOKUP(H20,'C:\Users\HP\Desktop\TrimphPO\Week\Master Files\[SGST Master.xlsx]DBF'!$A:$AC,29,FALSE),
   IF(ORDER!$D$1="IGST",
   VLOOKUP(H20,'C:\Users\HP\Desktop\TrimphPO\Week\Master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VLOOKUP(H20,'C:\Users\HP\Desktop\TrimphPO\Week\Master Files\[SGST Master.xlsx]DBF'!$A:$AR,44,FALSE),
   IF(ORDER!$D$1="IGST",
   VLOOKUP(H20,'C:\Users\HP\Desktop\TrimphPO\Week\Master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VLOOKUP(H20,'C:\Users\HP\Desktop\TrimphPO\Week\Master Files\[SGST Master.xlsx]DBF'!$A:$AV,48,FALSE),
   IF(ORDER!$D$1="IGST",
   VLOOKUP(H20,'C:\Users\HP\Desktop\TrimphPO\Week\Master Files\[IGST Master.xlsx]DBF'!$A:$AV,48,FALSE),
   "Error")),
"")</f>
        <v/>
      </c>
      <c r="AV20">
        <f>IF(ORDER!O26&gt;0,
 IF(ORDER!$D$1="SGST",
 VLOOKUP(H20,'C:\Users\HP\Desktop\TrimphPO\Week\Master Files\[SGST Master.xlsx]DBF'!$A:$AW,49,FALSE),
   IF(ORDER!$D$1="IGST",
   VLOOKUP(H20,'C:\Users\HP\Desktop\TrimphPO\Week\Master Files\[IGST Master.xlsx]DBF'!$A:$AW,49,FALSE),
   "Error")),
"")</f>
        <v/>
      </c>
      <c r="AW20">
        <f>IF(ORDER!O26&gt;0,
 IF(ORDER!$D$1="SGST",
 VLOOKUP(H20,'C:\Users\HP\Desktop\TrimphPO\Week\Master Files\[SGST Master.xlsx]DBF'!$A:$AX,50,FALSE),
   IF(ORDER!$D$1="IGST",
   VLOOKUP(H20,'C:\Users\HP\Desktop\TrimphPO\Week\Master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VLOOKUP(H20,'C:\Users\HP\Desktop\TrimphPO\Week\Master Files\[SGST Master.xlsx]DBF'!$A:$BA,53,FALSE),
   IF(ORDER!$D$1="IGST",
   VLOOKUP(H20,'C:\Users\HP\Desktop\TrimphPO\Week\Master Files\[IGST Master.xlsx]DBF'!$A:$BA,53,FALSE),
   "Error")),
"")</f>
        <v/>
      </c>
      <c r="BA20">
        <f>IF(ORDER!O26&gt;0,
 IF(ORDER!$D$1="SGST",
 VLOOKUP(H20,'C:\Users\HP\Desktop\TrimphPO\Week\Master Files\[SGST Master.xlsx]DBF'!$A:$BB,54,FALSE),
   IF(ORDER!$D$1="IGST",
   VLOOKUP(H20,'C:\Users\HP\Desktop\TrimphPO\Week\Master Files\[IGST Master.xlsx]DBF'!$A:$BB,54,FALSE),
   "Error")),
"")</f>
        <v/>
      </c>
      <c r="BB20">
        <f>IF(ORDER!O26&gt;0,
 IF(ORDER!$D$1="SGST",
 VLOOKUP(H20,'C:\Users\HP\Desktop\TrimphPO\Week\Master Files\[SGST Master.xlsx]DBF'!$A:$BC,55,FALSE),
   IF(ORDER!$D$1="IGST",
   VLOOKUP(H20,'C:\Users\HP\Desktop\TrimphPO\Week\Master Files\[IGST Master.xlsx]DBF'!$A:$BC,55,FALSE),
   "Error")),
"")</f>
        <v/>
      </c>
      <c r="BC20">
        <f>IF(ORDER!O26&gt;0,
 IF(ORDER!$D$1="SGST",
 VLOOKUP(H20,'C:\Users\HP\Desktop\TrimphPO\Week\Master Files\[SGST Master.xlsx]DBF'!$A:$BD,56,FALSE),
   IF(ORDER!$D$1="IGST",
   VLOOKUP(H20,'C:\Users\HP\Desktop\TrimphPO\Week\Master Files\[IGST Master.xlsx]DBF'!$A:$BD,56,FALSE),
   "Error")),
"")</f>
        <v/>
      </c>
      <c r="BD20">
        <f>IF(ORDER!O26&gt;0,
 IF(ORDER!$D$1="SGST",
 VLOOKUP(H20,'C:\Users\HP\Desktop\TrimphPO\Week\Master Files\[SGST Master.xlsx]DBF'!$A:$BE,57,FALSE),
   IF(ORDER!$D$1="IGST",
   VLOOKUP(H20,'C:\Users\HP\Desktop\TrimphPO\Week\Master Files\[IGST Master.xlsx]DBF'!$A:$BE,57,FALSE),
   "Error")),
"")</f>
        <v/>
      </c>
    </row>
    <row r="21">
      <c r="A21">
        <f>IF(ORDER!O27&gt;0,
 IF(ORDER!$D$1="SGST",
 VLOOKUP(H21,'C:\Users\HP\Desktop\TrimphPO\Week\Master Files\[SGST Master.xlsx]DBF'!$A:$B,2,FALSE),
   IF(ORDER!$D$1="IGST",
   VLOOKUP(H21,'C:\Users\HP\Desktop\TrimphPO\Week\Master Files\[IGST Master.xlsx]DBF'!$A:$B,2,FALSE),
   "Error")),
"")</f>
        <v/>
      </c>
      <c r="B21">
        <f>IF(ORDER!O27&gt;0,
 IF(ORDER!$D$1="SGST",
 VLOOKUP(H21,'C:\Users\HP\Desktop\TrimphPO\Week\Master Files\[SGST Master.xlsx]DBF'!$A:$C,3,FALSE),
   IF(ORDER!$D$1="IGST",
   VLOOKUP(H21,'C:\Users\HP\Desktop\TrimphPO\Week\Master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VLOOKUP(H21,'C:\Users\HP\Desktop\TrimphPO\Week\Master Files\[SGST Master.xlsx]DBF'!$A:$F,6,FALSE),
   IF(ORDER!$D$1="IGST",
   VLOOKUP(H21,'C:\Users\HP\Desktop\TrimphPO\Week\Master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VLOOKUP(H21,'C:\Users\HP\Desktop\TrimphPO\Week\Master Files\[SGST Master.xlsx]DBF'!$A:$H,8,FALSE),
   IF(ORDER!$D$1="IGST",
   VLOOKUP(H21,'C:\Users\HP\Desktop\TrimphPO\Week\Master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VLOOKUP(H21,'C:\Users\HP\Desktop\TrimphPO\Week\Master Files\[SGST Master.xlsx]DBF'!$A:$J,10,FALSE),
   IF(ORDER!$D$1="IGST",
   VLOOKUP(H21,'C:\Users\HP\Desktop\TrimphPO\Week\Master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VLOOKUP(H21,'C:\Users\HP\Desktop\TrimphPO\Week\Master Files\[SGST Master.xlsx]DBF'!$A:$N,14,FALSE),
   IF(ORDER!$D$1="IGST",
   VLOOKUP(H21,'C:\Users\HP\Desktop\TrimphPO\Week\Master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VLOOKUP(H21,'C:\Users\HP\Desktop\TrimphPO\Week\Master Files\[SGST Master.xlsx]DBF'!$A:$R,18,FALSE),
   IF(ORDER!$D$1="IGST",
   VLOOKUP(H21,'C:\Users\HP\Desktop\TrimphPO\Week\Master Files\[IGST Master.xlsx]DBF'!$A:$R,18,FALSE),
   "Error")),
"")</f>
        <v/>
      </c>
      <c r="R21">
        <f>IF(ORDER!O27&gt;0,
 IF(ORDER!$D$1="SGST",
 VLOOKUP(H21,'C:\Users\HP\Desktop\TrimphPO\Week\Master Files\[SGST Master.xlsx]DBF'!$A:$S,19,FALSE),
   IF(ORDER!$D$1="IGST",
   VLOOKUP(H21,'C:\Users\HP\Desktop\TrimphPO\Week\Master Files\[IGST Master.xlsx]DBF'!$A:$S,19,FALSE),
   "Error")),
"")</f>
        <v/>
      </c>
      <c r="S21">
        <f>IF(ORDER!O27&gt;0,
 IF(ORDER!$D$1="SGST",
 VLOOKUP(H21,'C:\Users\HP\Desktop\TrimphPO\Week\Master Files\[SGST Master.xlsx]DBF'!$A:$T,20,FALSE),
   IF(ORDER!$D$1="IGST",
   VLOOKUP(H21,'C:\Users\HP\Desktop\TrimphPO\Week\Master Files\[IGST Master.xlsx]DBF'!$A:$T,20,FALSE),
   "Error")),
"")</f>
        <v/>
      </c>
      <c r="T21">
        <f>IF(ORDER!O27&gt;0,
 IF(ORDER!$D$1="SGST",
 VLOOKUP(H21,'C:\Users\HP\Desktop\TrimphPO\Week\Master Files\[SGST Master.xlsx]DBF'!$A:$U,21,FALSE),
   IF(ORDER!$D$1="IGST",
   VLOOKUP(H21,'C:\Users\HP\Desktop\TrimphPO\Week\Master Files\[IGST Master.xlsx]DBF'!$A:$U,21,FALSE),
   "Error")),
"")</f>
        <v/>
      </c>
      <c r="U21">
        <f>IF(ORDER!O27&gt;0,
 IF(ORDER!$D$1="SGST",
 VLOOKUP(H21,'C:\Users\HP\Desktop\TrimphPO\Week\Master Files\[SGST Master.xlsx]DBF'!$A:$V,22,FALSE),
   IF(ORDER!$D$1="IGST",
   VLOOKUP(H21,'C:\Users\HP\Desktop\TrimphPO\Week\Master Files\[IGST Master.xlsx]DBF'!$A:$V,22,FALSE),
   "Error")),
"")</f>
        <v/>
      </c>
      <c r="V21">
        <f>IF(ORDER!O27&gt;0,
 IF(ORDER!$D$1="SGST",
 VLOOKUP(H21,'C:\Users\HP\Desktop\TrimphPO\Week\Master Files\[SGST Master.xlsx]DBF'!$A:$W,23,FALSE),
   IF(ORDER!$D$1="IGST",
   VLOOKUP(H21,'C:\Users\HP\Desktop\TrimphPO\Week\Master Files\[IGST Master.xlsx]DBF'!$A:$W,23,FALSE),
   "Error")),
"")</f>
        <v/>
      </c>
      <c r="W21">
        <f>IF(ORDER!O27&gt;0,
 IF(ORDER!$D$1="SGST",
 VLOOKUP(H21,'C:\Users\HP\Desktop\TrimphPO\Week\Master Files\[SGST Master.xlsx]DBF'!$A:$X,24,FALSE),
   IF(ORDER!$D$1="IGST",
   VLOOKUP(H21,'C:\Users\HP\Desktop\TrimphPO\Week\Master Files\[IGST Master.xlsx]DBF'!$A:$X,24,FALSE),
   "Error")),
"")</f>
        <v/>
      </c>
      <c r="X21">
        <f>IF(ORDER!O27&gt;0,
 IF(ORDER!$D$1="SGST",
 VLOOKUP(H21,'C:\Users\HP\Desktop\TrimphPO\Week\Master Files\[SGST Master.xlsx]DBF'!$A:$Y,25,FALSE),
   IF(ORDER!$D$1="IGST",
   VLOOKUP(H21,'C:\Users\HP\Desktop\TrimphPO\Week\Master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VLOOKUP(H21,'C:\Users\HP\Desktop\TrimphPO\Week\Master Files\[SGST Master.xlsx]DBF'!$A:$AB,28,FALSE),
   IF(ORDER!$D$1="IGST",
   VLOOKUP(H21,'C:\Users\HP\Desktop\TrimphPO\Week\Master Files\[IGST Master.xlsx]DBF'!$A:$AB,28,FALSE),
   "Error")),
"")</f>
        <v/>
      </c>
      <c r="AB21">
        <f>IF(ORDER!O27&gt;0,
 IF(ORDER!$D$1="SGST",
 VLOOKUP(H21,'C:\Users\HP\Desktop\TrimphPO\Week\Master Files\[SGST Master.xlsx]DBF'!$A:$AC,29,FALSE),
   IF(ORDER!$D$1="IGST",
   VLOOKUP(H21,'C:\Users\HP\Desktop\TrimphPO\Week\Master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VLOOKUP(H21,'C:\Users\HP\Desktop\TrimphPO\Week\Master Files\[SGST Master.xlsx]DBF'!$A:$AR,44,FALSE),
   IF(ORDER!$D$1="IGST",
   VLOOKUP(H21,'C:\Users\HP\Desktop\TrimphPO\Week\Master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VLOOKUP(H21,'C:\Users\HP\Desktop\TrimphPO\Week\Master Files\[SGST Master.xlsx]DBF'!$A:$AV,48,FALSE),
   IF(ORDER!$D$1="IGST",
   VLOOKUP(H21,'C:\Users\HP\Desktop\TrimphPO\Week\Master Files\[IGST Master.xlsx]DBF'!$A:$AV,48,FALSE),
   "Error")),
"")</f>
        <v/>
      </c>
      <c r="AV21">
        <f>IF(ORDER!O27&gt;0,
 IF(ORDER!$D$1="SGST",
 VLOOKUP(H21,'C:\Users\HP\Desktop\TrimphPO\Week\Master Files\[SGST Master.xlsx]DBF'!$A:$AW,49,FALSE),
   IF(ORDER!$D$1="IGST",
   VLOOKUP(H21,'C:\Users\HP\Desktop\TrimphPO\Week\Master Files\[IGST Master.xlsx]DBF'!$A:$AW,49,FALSE),
   "Error")),
"")</f>
        <v/>
      </c>
      <c r="AW21">
        <f>IF(ORDER!O27&gt;0,
 IF(ORDER!$D$1="SGST",
 VLOOKUP(H21,'C:\Users\HP\Desktop\TrimphPO\Week\Master Files\[SGST Master.xlsx]DBF'!$A:$AX,50,FALSE),
   IF(ORDER!$D$1="IGST",
   VLOOKUP(H21,'C:\Users\HP\Desktop\TrimphPO\Week\Master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VLOOKUP(H21,'C:\Users\HP\Desktop\TrimphPO\Week\Master Files\[SGST Master.xlsx]DBF'!$A:$BA,53,FALSE),
   IF(ORDER!$D$1="IGST",
   VLOOKUP(H21,'C:\Users\HP\Desktop\TrimphPO\Week\Master Files\[IGST Master.xlsx]DBF'!$A:$BA,53,FALSE),
   "Error")),
"")</f>
        <v/>
      </c>
      <c r="BA21">
        <f>IF(ORDER!O27&gt;0,
 IF(ORDER!$D$1="SGST",
 VLOOKUP(H21,'C:\Users\HP\Desktop\TrimphPO\Week\Master Files\[SGST Master.xlsx]DBF'!$A:$BB,54,FALSE),
   IF(ORDER!$D$1="IGST",
   VLOOKUP(H21,'C:\Users\HP\Desktop\TrimphPO\Week\Master Files\[IGST Master.xlsx]DBF'!$A:$BB,54,FALSE),
   "Error")),
"")</f>
        <v/>
      </c>
      <c r="BB21">
        <f>IF(ORDER!O27&gt;0,
 IF(ORDER!$D$1="SGST",
 VLOOKUP(H21,'C:\Users\HP\Desktop\TrimphPO\Week\Master Files\[SGST Master.xlsx]DBF'!$A:$BC,55,FALSE),
   IF(ORDER!$D$1="IGST",
   VLOOKUP(H21,'C:\Users\HP\Desktop\TrimphPO\Week\Master Files\[IGST Master.xlsx]DBF'!$A:$BC,55,FALSE),
   "Error")),
"")</f>
        <v/>
      </c>
      <c r="BC21">
        <f>IF(ORDER!O27&gt;0,
 IF(ORDER!$D$1="SGST",
 VLOOKUP(H21,'C:\Users\HP\Desktop\TrimphPO\Week\Master Files\[SGST Master.xlsx]DBF'!$A:$BD,56,FALSE),
   IF(ORDER!$D$1="IGST",
   VLOOKUP(H21,'C:\Users\HP\Desktop\TrimphPO\Week\Master Files\[IGST Master.xlsx]DBF'!$A:$BD,56,FALSE),
   "Error")),
"")</f>
        <v/>
      </c>
      <c r="BD21">
        <f>IF(ORDER!O27&gt;0,
 IF(ORDER!$D$1="SGST",
 VLOOKUP(H21,'C:\Users\HP\Desktop\TrimphPO\Week\Master Files\[SGST Master.xlsx]DBF'!$A:$BE,57,FALSE),
   IF(ORDER!$D$1="IGST",
   VLOOKUP(H21,'C:\Users\HP\Desktop\TrimphPO\Week\Master Files\[IGST Master.xlsx]DBF'!$A:$BE,57,FALSE),
   "Error")),
"")</f>
        <v/>
      </c>
    </row>
    <row r="22">
      <c r="A22">
        <f>IF(ORDER!O28&gt;0,
 IF(ORDER!$D$1="SGST",
 VLOOKUP(H22,'C:\Users\HP\Desktop\TrimphPO\Week\Master Files\[SGST Master.xlsx]DBF'!$A:$B,2,FALSE),
   IF(ORDER!$D$1="IGST",
   VLOOKUP(H22,'C:\Users\HP\Desktop\TrimphPO\Week\Master Files\[IGST Master.xlsx]DBF'!$A:$B,2,FALSE),
   "Error")),
"")</f>
        <v/>
      </c>
      <c r="B22">
        <f>IF(ORDER!O28&gt;0,
 IF(ORDER!$D$1="SGST",
 VLOOKUP(H22,'C:\Users\HP\Desktop\TrimphPO\Week\Master Files\[SGST Master.xlsx]DBF'!$A:$C,3,FALSE),
   IF(ORDER!$D$1="IGST",
   VLOOKUP(H22,'C:\Users\HP\Desktop\TrimphPO\Week\Master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VLOOKUP(H22,'C:\Users\HP\Desktop\TrimphPO\Week\Master Files\[SGST Master.xlsx]DBF'!$A:$F,6,FALSE),
   IF(ORDER!$D$1="IGST",
   VLOOKUP(H22,'C:\Users\HP\Desktop\TrimphPO\Week\Master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VLOOKUP(H22,'C:\Users\HP\Desktop\TrimphPO\Week\Master Files\[SGST Master.xlsx]DBF'!$A:$H,8,FALSE),
   IF(ORDER!$D$1="IGST",
   VLOOKUP(H22,'C:\Users\HP\Desktop\TrimphPO\Week\Master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VLOOKUP(H22,'C:\Users\HP\Desktop\TrimphPO\Week\Master Files\[SGST Master.xlsx]DBF'!$A:$J,10,FALSE),
   IF(ORDER!$D$1="IGST",
   VLOOKUP(H22,'C:\Users\HP\Desktop\TrimphPO\Week\Master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VLOOKUP(H22,'C:\Users\HP\Desktop\TrimphPO\Week\Master Files\[SGST Master.xlsx]DBF'!$A:$N,14,FALSE),
   IF(ORDER!$D$1="IGST",
   VLOOKUP(H22,'C:\Users\HP\Desktop\TrimphPO\Week\Master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VLOOKUP(H22,'C:\Users\HP\Desktop\TrimphPO\Week\Master Files\[SGST Master.xlsx]DBF'!$A:$R,18,FALSE),
   IF(ORDER!$D$1="IGST",
   VLOOKUP(H22,'C:\Users\HP\Desktop\TrimphPO\Week\Master Files\[IGST Master.xlsx]DBF'!$A:$R,18,FALSE),
   "Error")),
"")</f>
        <v/>
      </c>
      <c r="R22">
        <f>IF(ORDER!O28&gt;0,
 IF(ORDER!$D$1="SGST",
 VLOOKUP(H22,'C:\Users\HP\Desktop\TrimphPO\Week\Master Files\[SGST Master.xlsx]DBF'!$A:$S,19,FALSE),
   IF(ORDER!$D$1="IGST",
   VLOOKUP(H22,'C:\Users\HP\Desktop\TrimphPO\Week\Master Files\[IGST Master.xlsx]DBF'!$A:$S,19,FALSE),
   "Error")),
"")</f>
        <v/>
      </c>
      <c r="S22">
        <f>IF(ORDER!O28&gt;0,
 IF(ORDER!$D$1="SGST",
 VLOOKUP(H22,'C:\Users\HP\Desktop\TrimphPO\Week\Master Files\[SGST Master.xlsx]DBF'!$A:$T,20,FALSE),
   IF(ORDER!$D$1="IGST",
   VLOOKUP(H22,'C:\Users\HP\Desktop\TrimphPO\Week\Master Files\[IGST Master.xlsx]DBF'!$A:$T,20,FALSE),
   "Error")),
"")</f>
        <v/>
      </c>
      <c r="T22">
        <f>IF(ORDER!O28&gt;0,
 IF(ORDER!$D$1="SGST",
 VLOOKUP(H22,'C:\Users\HP\Desktop\TrimphPO\Week\Master Files\[SGST Master.xlsx]DBF'!$A:$U,21,FALSE),
   IF(ORDER!$D$1="IGST",
   VLOOKUP(H22,'C:\Users\HP\Desktop\TrimphPO\Week\Master Files\[IGST Master.xlsx]DBF'!$A:$U,21,FALSE),
   "Error")),
"")</f>
        <v/>
      </c>
      <c r="U22">
        <f>IF(ORDER!O28&gt;0,
 IF(ORDER!$D$1="SGST",
 VLOOKUP(H22,'C:\Users\HP\Desktop\TrimphPO\Week\Master Files\[SGST Master.xlsx]DBF'!$A:$V,22,FALSE),
   IF(ORDER!$D$1="IGST",
   VLOOKUP(H22,'C:\Users\HP\Desktop\TrimphPO\Week\Master Files\[IGST Master.xlsx]DBF'!$A:$V,22,FALSE),
   "Error")),
"")</f>
        <v/>
      </c>
      <c r="V22">
        <f>IF(ORDER!O28&gt;0,
 IF(ORDER!$D$1="SGST",
 VLOOKUP(H22,'C:\Users\HP\Desktop\TrimphPO\Week\Master Files\[SGST Master.xlsx]DBF'!$A:$W,23,FALSE),
   IF(ORDER!$D$1="IGST",
   VLOOKUP(H22,'C:\Users\HP\Desktop\TrimphPO\Week\Master Files\[IGST Master.xlsx]DBF'!$A:$W,23,FALSE),
   "Error")),
"")</f>
        <v/>
      </c>
      <c r="W22">
        <f>IF(ORDER!O28&gt;0,
 IF(ORDER!$D$1="SGST",
 VLOOKUP(H22,'C:\Users\HP\Desktop\TrimphPO\Week\Master Files\[SGST Master.xlsx]DBF'!$A:$X,24,FALSE),
   IF(ORDER!$D$1="IGST",
   VLOOKUP(H22,'C:\Users\HP\Desktop\TrimphPO\Week\Master Files\[IGST Master.xlsx]DBF'!$A:$X,24,FALSE),
   "Error")),
"")</f>
        <v/>
      </c>
      <c r="X22">
        <f>IF(ORDER!O28&gt;0,
 IF(ORDER!$D$1="SGST",
 VLOOKUP(H22,'C:\Users\HP\Desktop\TrimphPO\Week\Master Files\[SGST Master.xlsx]DBF'!$A:$Y,25,FALSE),
   IF(ORDER!$D$1="IGST",
   VLOOKUP(H22,'C:\Users\HP\Desktop\TrimphPO\Week\Master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VLOOKUP(H22,'C:\Users\HP\Desktop\TrimphPO\Week\Master Files\[SGST Master.xlsx]DBF'!$A:$AB,28,FALSE),
   IF(ORDER!$D$1="IGST",
   VLOOKUP(H22,'C:\Users\HP\Desktop\TrimphPO\Week\Master Files\[IGST Master.xlsx]DBF'!$A:$AB,28,FALSE),
   "Error")),
"")</f>
        <v/>
      </c>
      <c r="AB22">
        <f>IF(ORDER!O28&gt;0,
 IF(ORDER!$D$1="SGST",
 VLOOKUP(H22,'C:\Users\HP\Desktop\TrimphPO\Week\Master Files\[SGST Master.xlsx]DBF'!$A:$AC,29,FALSE),
   IF(ORDER!$D$1="IGST",
   VLOOKUP(H22,'C:\Users\HP\Desktop\TrimphPO\Week\Master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VLOOKUP(H22,'C:\Users\HP\Desktop\TrimphPO\Week\Master Files\[SGST Master.xlsx]DBF'!$A:$AR,44,FALSE),
   IF(ORDER!$D$1="IGST",
   VLOOKUP(H22,'C:\Users\HP\Desktop\TrimphPO\Week\Master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VLOOKUP(H22,'C:\Users\HP\Desktop\TrimphPO\Week\Master Files\[SGST Master.xlsx]DBF'!$A:$AV,48,FALSE),
   IF(ORDER!$D$1="IGST",
   VLOOKUP(H22,'C:\Users\HP\Desktop\TrimphPO\Week\Master Files\[IGST Master.xlsx]DBF'!$A:$AV,48,FALSE),
   "Error")),
"")</f>
        <v/>
      </c>
      <c r="AV22">
        <f>IF(ORDER!O28&gt;0,
 IF(ORDER!$D$1="SGST",
 VLOOKUP(H22,'C:\Users\HP\Desktop\TrimphPO\Week\Master Files\[SGST Master.xlsx]DBF'!$A:$AW,49,FALSE),
   IF(ORDER!$D$1="IGST",
   VLOOKUP(H22,'C:\Users\HP\Desktop\TrimphPO\Week\Master Files\[IGST Master.xlsx]DBF'!$A:$AW,49,FALSE),
   "Error")),
"")</f>
        <v/>
      </c>
      <c r="AW22">
        <f>IF(ORDER!O28&gt;0,
 IF(ORDER!$D$1="SGST",
 VLOOKUP(H22,'C:\Users\HP\Desktop\TrimphPO\Week\Master Files\[SGST Master.xlsx]DBF'!$A:$AX,50,FALSE),
   IF(ORDER!$D$1="IGST",
   VLOOKUP(H22,'C:\Users\HP\Desktop\TrimphPO\Week\Master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VLOOKUP(H22,'C:\Users\HP\Desktop\TrimphPO\Week\Master Files\[SGST Master.xlsx]DBF'!$A:$BA,53,FALSE),
   IF(ORDER!$D$1="IGST",
   VLOOKUP(H22,'C:\Users\HP\Desktop\TrimphPO\Week\Master Files\[IGST Master.xlsx]DBF'!$A:$BA,53,FALSE),
   "Error")),
"")</f>
        <v/>
      </c>
      <c r="BA22">
        <f>IF(ORDER!O28&gt;0,
 IF(ORDER!$D$1="SGST",
 VLOOKUP(H22,'C:\Users\HP\Desktop\TrimphPO\Week\Master Files\[SGST Master.xlsx]DBF'!$A:$BB,54,FALSE),
   IF(ORDER!$D$1="IGST",
   VLOOKUP(H22,'C:\Users\HP\Desktop\TrimphPO\Week\Master Files\[IGST Master.xlsx]DBF'!$A:$BB,54,FALSE),
   "Error")),
"")</f>
        <v/>
      </c>
      <c r="BB22">
        <f>IF(ORDER!O28&gt;0,
 IF(ORDER!$D$1="SGST",
 VLOOKUP(H22,'C:\Users\HP\Desktop\TrimphPO\Week\Master Files\[SGST Master.xlsx]DBF'!$A:$BC,55,FALSE),
   IF(ORDER!$D$1="IGST",
   VLOOKUP(H22,'C:\Users\HP\Desktop\TrimphPO\Week\Master Files\[IGST Master.xlsx]DBF'!$A:$BC,55,FALSE),
   "Error")),
"")</f>
        <v/>
      </c>
      <c r="BC22">
        <f>IF(ORDER!O28&gt;0,
 IF(ORDER!$D$1="SGST",
 VLOOKUP(H22,'C:\Users\HP\Desktop\TrimphPO\Week\Master Files\[SGST Master.xlsx]DBF'!$A:$BD,56,FALSE),
   IF(ORDER!$D$1="IGST",
   VLOOKUP(H22,'C:\Users\HP\Desktop\TrimphPO\Week\Master Files\[IGST Master.xlsx]DBF'!$A:$BD,56,FALSE),
   "Error")),
"")</f>
        <v/>
      </c>
      <c r="BD22">
        <f>IF(ORDER!O28&gt;0,
 IF(ORDER!$D$1="SGST",
 VLOOKUP(H22,'C:\Users\HP\Desktop\TrimphPO\Week\Master Files\[SGST Master.xlsx]DBF'!$A:$BE,57,FALSE),
   IF(ORDER!$D$1="IGST",
   VLOOKUP(H22,'C:\Users\HP\Desktop\TrimphPO\Week\Master Files\[IGST Master.xlsx]DBF'!$A:$BE,57,FALSE),
   "Error")),
"")</f>
        <v/>
      </c>
    </row>
    <row r="23">
      <c r="A23">
        <f>IF(ORDER!O29&gt;0,
 IF(ORDER!$D$1="SGST",
 VLOOKUP(H23,'C:\Users\HP\Desktop\TrimphPO\Week\Master Files\[SGST Master.xlsx]DBF'!$A:$B,2,FALSE),
   IF(ORDER!$D$1="IGST",
   VLOOKUP(H23,'C:\Users\HP\Desktop\TrimphPO\Week\Master Files\[IGST Master.xlsx]DBF'!$A:$B,2,FALSE),
   "Error")),
"")</f>
        <v/>
      </c>
      <c r="B23">
        <f>IF(ORDER!O29&gt;0,
 IF(ORDER!$D$1="SGST",
 VLOOKUP(H23,'C:\Users\HP\Desktop\TrimphPO\Week\Master Files\[SGST Master.xlsx]DBF'!$A:$C,3,FALSE),
   IF(ORDER!$D$1="IGST",
   VLOOKUP(H23,'C:\Users\HP\Desktop\TrimphPO\Week\Master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VLOOKUP(H23,'C:\Users\HP\Desktop\TrimphPO\Week\Master Files\[SGST Master.xlsx]DBF'!$A:$F,6,FALSE),
   IF(ORDER!$D$1="IGST",
   VLOOKUP(H23,'C:\Users\HP\Desktop\TrimphPO\Week\Master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VLOOKUP(H23,'C:\Users\HP\Desktop\TrimphPO\Week\Master Files\[SGST Master.xlsx]DBF'!$A:$H,8,FALSE),
   IF(ORDER!$D$1="IGST",
   VLOOKUP(H23,'C:\Users\HP\Desktop\TrimphPO\Week\Master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VLOOKUP(H23,'C:\Users\HP\Desktop\TrimphPO\Week\Master Files\[SGST Master.xlsx]DBF'!$A:$J,10,FALSE),
   IF(ORDER!$D$1="IGST",
   VLOOKUP(H23,'C:\Users\HP\Desktop\TrimphPO\Week\Master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VLOOKUP(H23,'C:\Users\HP\Desktop\TrimphPO\Week\Master Files\[SGST Master.xlsx]DBF'!$A:$N,14,FALSE),
   IF(ORDER!$D$1="IGST",
   VLOOKUP(H23,'C:\Users\HP\Desktop\TrimphPO\Week\Master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VLOOKUP(H23,'C:\Users\HP\Desktop\TrimphPO\Week\Master Files\[SGST Master.xlsx]DBF'!$A:$R,18,FALSE),
   IF(ORDER!$D$1="IGST",
   VLOOKUP(H23,'C:\Users\HP\Desktop\TrimphPO\Week\Master Files\[IGST Master.xlsx]DBF'!$A:$R,18,FALSE),
   "Error")),
"")</f>
        <v/>
      </c>
      <c r="R23">
        <f>IF(ORDER!O29&gt;0,
 IF(ORDER!$D$1="SGST",
 VLOOKUP(H23,'C:\Users\HP\Desktop\TrimphPO\Week\Master Files\[SGST Master.xlsx]DBF'!$A:$S,19,FALSE),
   IF(ORDER!$D$1="IGST",
   VLOOKUP(H23,'C:\Users\HP\Desktop\TrimphPO\Week\Master Files\[IGST Master.xlsx]DBF'!$A:$S,19,FALSE),
   "Error")),
"")</f>
        <v/>
      </c>
      <c r="S23">
        <f>IF(ORDER!O29&gt;0,
 IF(ORDER!$D$1="SGST",
 VLOOKUP(H23,'C:\Users\HP\Desktop\TrimphPO\Week\Master Files\[SGST Master.xlsx]DBF'!$A:$T,20,FALSE),
   IF(ORDER!$D$1="IGST",
   VLOOKUP(H23,'C:\Users\HP\Desktop\TrimphPO\Week\Master Files\[IGST Master.xlsx]DBF'!$A:$T,20,FALSE),
   "Error")),
"")</f>
        <v/>
      </c>
      <c r="T23">
        <f>IF(ORDER!O29&gt;0,
 IF(ORDER!$D$1="SGST",
 VLOOKUP(H23,'C:\Users\HP\Desktop\TrimphPO\Week\Master Files\[SGST Master.xlsx]DBF'!$A:$U,21,FALSE),
   IF(ORDER!$D$1="IGST",
   VLOOKUP(H23,'C:\Users\HP\Desktop\TrimphPO\Week\Master Files\[IGST Master.xlsx]DBF'!$A:$U,21,FALSE),
   "Error")),
"")</f>
        <v/>
      </c>
      <c r="U23">
        <f>IF(ORDER!O29&gt;0,
 IF(ORDER!$D$1="SGST",
 VLOOKUP(H23,'C:\Users\HP\Desktop\TrimphPO\Week\Master Files\[SGST Master.xlsx]DBF'!$A:$V,22,FALSE),
   IF(ORDER!$D$1="IGST",
   VLOOKUP(H23,'C:\Users\HP\Desktop\TrimphPO\Week\Master Files\[IGST Master.xlsx]DBF'!$A:$V,22,FALSE),
   "Error")),
"")</f>
        <v/>
      </c>
      <c r="V23">
        <f>IF(ORDER!O29&gt;0,
 IF(ORDER!$D$1="SGST",
 VLOOKUP(H23,'C:\Users\HP\Desktop\TrimphPO\Week\Master Files\[SGST Master.xlsx]DBF'!$A:$W,23,FALSE),
   IF(ORDER!$D$1="IGST",
   VLOOKUP(H23,'C:\Users\HP\Desktop\TrimphPO\Week\Master Files\[IGST Master.xlsx]DBF'!$A:$W,23,FALSE),
   "Error")),
"")</f>
        <v/>
      </c>
      <c r="W23">
        <f>IF(ORDER!O29&gt;0,
 IF(ORDER!$D$1="SGST",
 VLOOKUP(H23,'C:\Users\HP\Desktop\TrimphPO\Week\Master Files\[SGST Master.xlsx]DBF'!$A:$X,24,FALSE),
   IF(ORDER!$D$1="IGST",
   VLOOKUP(H23,'C:\Users\HP\Desktop\TrimphPO\Week\Master Files\[IGST Master.xlsx]DBF'!$A:$X,24,FALSE),
   "Error")),
"")</f>
        <v/>
      </c>
      <c r="X23">
        <f>IF(ORDER!O29&gt;0,
 IF(ORDER!$D$1="SGST",
 VLOOKUP(H23,'C:\Users\HP\Desktop\TrimphPO\Week\Master Files\[SGST Master.xlsx]DBF'!$A:$Y,25,FALSE),
   IF(ORDER!$D$1="IGST",
   VLOOKUP(H23,'C:\Users\HP\Desktop\TrimphPO\Week\Master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VLOOKUP(H23,'C:\Users\HP\Desktop\TrimphPO\Week\Master Files\[SGST Master.xlsx]DBF'!$A:$AB,28,FALSE),
   IF(ORDER!$D$1="IGST",
   VLOOKUP(H23,'C:\Users\HP\Desktop\TrimphPO\Week\Master Files\[IGST Master.xlsx]DBF'!$A:$AB,28,FALSE),
   "Error")),
"")</f>
        <v/>
      </c>
      <c r="AB23">
        <f>IF(ORDER!O29&gt;0,
 IF(ORDER!$D$1="SGST",
 VLOOKUP(H23,'C:\Users\HP\Desktop\TrimphPO\Week\Master Files\[SGST Master.xlsx]DBF'!$A:$AC,29,FALSE),
   IF(ORDER!$D$1="IGST",
   VLOOKUP(H23,'C:\Users\HP\Desktop\TrimphPO\Week\Master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VLOOKUP(H23,'C:\Users\HP\Desktop\TrimphPO\Week\Master Files\[SGST Master.xlsx]DBF'!$A:$AR,44,FALSE),
   IF(ORDER!$D$1="IGST",
   VLOOKUP(H23,'C:\Users\HP\Desktop\TrimphPO\Week\Master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VLOOKUP(H23,'C:\Users\HP\Desktop\TrimphPO\Week\Master Files\[SGST Master.xlsx]DBF'!$A:$AV,48,FALSE),
   IF(ORDER!$D$1="IGST",
   VLOOKUP(H23,'C:\Users\HP\Desktop\TrimphPO\Week\Master Files\[IGST Master.xlsx]DBF'!$A:$AV,48,FALSE),
   "Error")),
"")</f>
        <v/>
      </c>
      <c r="AV23">
        <f>IF(ORDER!O29&gt;0,
 IF(ORDER!$D$1="SGST",
 VLOOKUP(H23,'C:\Users\HP\Desktop\TrimphPO\Week\Master Files\[SGST Master.xlsx]DBF'!$A:$AW,49,FALSE),
   IF(ORDER!$D$1="IGST",
   VLOOKUP(H23,'C:\Users\HP\Desktop\TrimphPO\Week\Master Files\[IGST Master.xlsx]DBF'!$A:$AW,49,FALSE),
   "Error")),
"")</f>
        <v/>
      </c>
      <c r="AW23">
        <f>IF(ORDER!O29&gt;0,
 IF(ORDER!$D$1="SGST",
 VLOOKUP(H23,'C:\Users\HP\Desktop\TrimphPO\Week\Master Files\[SGST Master.xlsx]DBF'!$A:$AX,50,FALSE),
   IF(ORDER!$D$1="IGST",
   VLOOKUP(H23,'C:\Users\HP\Desktop\TrimphPO\Week\Master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VLOOKUP(H23,'C:\Users\HP\Desktop\TrimphPO\Week\Master Files\[SGST Master.xlsx]DBF'!$A:$BA,53,FALSE),
   IF(ORDER!$D$1="IGST",
   VLOOKUP(H23,'C:\Users\HP\Desktop\TrimphPO\Week\Master Files\[IGST Master.xlsx]DBF'!$A:$BA,53,FALSE),
   "Error")),
"")</f>
        <v/>
      </c>
      <c r="BA23">
        <f>IF(ORDER!O29&gt;0,
 IF(ORDER!$D$1="SGST",
 VLOOKUP(H23,'C:\Users\HP\Desktop\TrimphPO\Week\Master Files\[SGST Master.xlsx]DBF'!$A:$BB,54,FALSE),
   IF(ORDER!$D$1="IGST",
   VLOOKUP(H23,'C:\Users\HP\Desktop\TrimphPO\Week\Master Files\[IGST Master.xlsx]DBF'!$A:$BB,54,FALSE),
   "Error")),
"")</f>
        <v/>
      </c>
      <c r="BB23">
        <f>IF(ORDER!O29&gt;0,
 IF(ORDER!$D$1="SGST",
 VLOOKUP(H23,'C:\Users\HP\Desktop\TrimphPO\Week\Master Files\[SGST Master.xlsx]DBF'!$A:$BC,55,FALSE),
   IF(ORDER!$D$1="IGST",
   VLOOKUP(H23,'C:\Users\HP\Desktop\TrimphPO\Week\Master Files\[IGST Master.xlsx]DBF'!$A:$BC,55,FALSE),
   "Error")),
"")</f>
        <v/>
      </c>
      <c r="BC23">
        <f>IF(ORDER!O29&gt;0,
 IF(ORDER!$D$1="SGST",
 VLOOKUP(H23,'C:\Users\HP\Desktop\TrimphPO\Week\Master Files\[SGST Master.xlsx]DBF'!$A:$BD,56,FALSE),
   IF(ORDER!$D$1="IGST",
   VLOOKUP(H23,'C:\Users\HP\Desktop\TrimphPO\Week\Master Files\[IGST Master.xlsx]DBF'!$A:$BD,56,FALSE),
   "Error")),
"")</f>
        <v/>
      </c>
      <c r="BD23">
        <f>IF(ORDER!O29&gt;0,
 IF(ORDER!$D$1="SGST",
 VLOOKUP(H23,'C:\Users\HP\Desktop\TrimphPO\Week\Master Files\[SGST Master.xlsx]DBF'!$A:$BE,57,FALSE),
   IF(ORDER!$D$1="IGST",
   VLOOKUP(H23,'C:\Users\HP\Desktop\TrimphPO\Week\Master Files\[IGST Master.xlsx]DBF'!$A:$BE,57,FALSE),
   "Error")),
"")</f>
        <v/>
      </c>
    </row>
    <row r="24">
      <c r="A24">
        <f>IF(ORDER!O30&gt;0,
 IF(ORDER!$D$1="SGST",
 VLOOKUP(H24,'C:\Users\HP\Desktop\TrimphPO\Week\Master Files\[SGST Master.xlsx]DBF'!$A:$B,2,FALSE),
   IF(ORDER!$D$1="IGST",
   VLOOKUP(H24,'C:\Users\HP\Desktop\TrimphPO\Week\Master Files\[IGST Master.xlsx]DBF'!$A:$B,2,FALSE),
   "Error")),
"")</f>
        <v/>
      </c>
      <c r="B24">
        <f>IF(ORDER!O30&gt;0,
 IF(ORDER!$D$1="SGST",
 VLOOKUP(H24,'C:\Users\HP\Desktop\TrimphPO\Week\Master Files\[SGST Master.xlsx]DBF'!$A:$C,3,FALSE),
   IF(ORDER!$D$1="IGST",
   VLOOKUP(H24,'C:\Users\HP\Desktop\TrimphPO\Week\Master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VLOOKUP(H24,'C:\Users\HP\Desktop\TrimphPO\Week\Master Files\[SGST Master.xlsx]DBF'!$A:$F,6,FALSE),
   IF(ORDER!$D$1="IGST",
   VLOOKUP(H24,'C:\Users\HP\Desktop\TrimphPO\Week\Master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VLOOKUP(H24,'C:\Users\HP\Desktop\TrimphPO\Week\Master Files\[SGST Master.xlsx]DBF'!$A:$H,8,FALSE),
   IF(ORDER!$D$1="IGST",
   VLOOKUP(H24,'C:\Users\HP\Desktop\TrimphPO\Week\Master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VLOOKUP(H24,'C:\Users\HP\Desktop\TrimphPO\Week\Master Files\[SGST Master.xlsx]DBF'!$A:$J,10,FALSE),
   IF(ORDER!$D$1="IGST",
   VLOOKUP(H24,'C:\Users\HP\Desktop\TrimphPO\Week\Master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VLOOKUP(H24,'C:\Users\HP\Desktop\TrimphPO\Week\Master Files\[SGST Master.xlsx]DBF'!$A:$N,14,FALSE),
   IF(ORDER!$D$1="IGST",
   VLOOKUP(H24,'C:\Users\HP\Desktop\TrimphPO\Week\Master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VLOOKUP(H24,'C:\Users\HP\Desktop\TrimphPO\Week\Master Files\[SGST Master.xlsx]DBF'!$A:$R,18,FALSE),
   IF(ORDER!$D$1="IGST",
   VLOOKUP(H24,'C:\Users\HP\Desktop\TrimphPO\Week\Master Files\[IGST Master.xlsx]DBF'!$A:$R,18,FALSE),
   "Error")),
"")</f>
        <v/>
      </c>
      <c r="R24">
        <f>IF(ORDER!O30&gt;0,
 IF(ORDER!$D$1="SGST",
 VLOOKUP(H24,'C:\Users\HP\Desktop\TrimphPO\Week\Master Files\[SGST Master.xlsx]DBF'!$A:$S,19,FALSE),
   IF(ORDER!$D$1="IGST",
   VLOOKUP(H24,'C:\Users\HP\Desktop\TrimphPO\Week\Master Files\[IGST Master.xlsx]DBF'!$A:$S,19,FALSE),
   "Error")),
"")</f>
        <v/>
      </c>
      <c r="S24">
        <f>IF(ORDER!O30&gt;0,
 IF(ORDER!$D$1="SGST",
 VLOOKUP(H24,'C:\Users\HP\Desktop\TrimphPO\Week\Master Files\[SGST Master.xlsx]DBF'!$A:$T,20,FALSE),
   IF(ORDER!$D$1="IGST",
   VLOOKUP(H24,'C:\Users\HP\Desktop\TrimphPO\Week\Master Files\[IGST Master.xlsx]DBF'!$A:$T,20,FALSE),
   "Error")),
"")</f>
        <v/>
      </c>
      <c r="T24">
        <f>IF(ORDER!O30&gt;0,
 IF(ORDER!$D$1="SGST",
 VLOOKUP(H24,'C:\Users\HP\Desktop\TrimphPO\Week\Master Files\[SGST Master.xlsx]DBF'!$A:$U,21,FALSE),
   IF(ORDER!$D$1="IGST",
   VLOOKUP(H24,'C:\Users\HP\Desktop\TrimphPO\Week\Master Files\[IGST Master.xlsx]DBF'!$A:$U,21,FALSE),
   "Error")),
"")</f>
        <v/>
      </c>
      <c r="U24">
        <f>IF(ORDER!O30&gt;0,
 IF(ORDER!$D$1="SGST",
 VLOOKUP(H24,'C:\Users\HP\Desktop\TrimphPO\Week\Master Files\[SGST Master.xlsx]DBF'!$A:$V,22,FALSE),
   IF(ORDER!$D$1="IGST",
   VLOOKUP(H24,'C:\Users\HP\Desktop\TrimphPO\Week\Master Files\[IGST Master.xlsx]DBF'!$A:$V,22,FALSE),
   "Error")),
"")</f>
        <v/>
      </c>
      <c r="V24">
        <f>IF(ORDER!O30&gt;0,
 IF(ORDER!$D$1="SGST",
 VLOOKUP(H24,'C:\Users\HP\Desktop\TrimphPO\Week\Master Files\[SGST Master.xlsx]DBF'!$A:$W,23,FALSE),
   IF(ORDER!$D$1="IGST",
   VLOOKUP(H24,'C:\Users\HP\Desktop\TrimphPO\Week\Master Files\[IGST Master.xlsx]DBF'!$A:$W,23,FALSE),
   "Error")),
"")</f>
        <v/>
      </c>
      <c r="W24">
        <f>IF(ORDER!O30&gt;0,
 IF(ORDER!$D$1="SGST",
 VLOOKUP(H24,'C:\Users\HP\Desktop\TrimphPO\Week\Master Files\[SGST Master.xlsx]DBF'!$A:$X,24,FALSE),
   IF(ORDER!$D$1="IGST",
   VLOOKUP(H24,'C:\Users\HP\Desktop\TrimphPO\Week\Master Files\[IGST Master.xlsx]DBF'!$A:$X,24,FALSE),
   "Error")),
"")</f>
        <v/>
      </c>
      <c r="X24">
        <f>IF(ORDER!O30&gt;0,
 IF(ORDER!$D$1="SGST",
 VLOOKUP(H24,'C:\Users\HP\Desktop\TrimphPO\Week\Master Files\[SGST Master.xlsx]DBF'!$A:$Y,25,FALSE),
   IF(ORDER!$D$1="IGST",
   VLOOKUP(H24,'C:\Users\HP\Desktop\TrimphPO\Week\Master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VLOOKUP(H24,'C:\Users\HP\Desktop\TrimphPO\Week\Master Files\[SGST Master.xlsx]DBF'!$A:$AB,28,FALSE),
   IF(ORDER!$D$1="IGST",
   VLOOKUP(H24,'C:\Users\HP\Desktop\TrimphPO\Week\Master Files\[IGST Master.xlsx]DBF'!$A:$AB,28,FALSE),
   "Error")),
"")</f>
        <v/>
      </c>
      <c r="AB24">
        <f>IF(ORDER!O30&gt;0,
 IF(ORDER!$D$1="SGST",
 VLOOKUP(H24,'C:\Users\HP\Desktop\TrimphPO\Week\Master Files\[SGST Master.xlsx]DBF'!$A:$AC,29,FALSE),
   IF(ORDER!$D$1="IGST",
   VLOOKUP(H24,'C:\Users\HP\Desktop\TrimphPO\Week\Master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VLOOKUP(H24,'C:\Users\HP\Desktop\TrimphPO\Week\Master Files\[SGST Master.xlsx]DBF'!$A:$AR,44,FALSE),
   IF(ORDER!$D$1="IGST",
   VLOOKUP(H24,'C:\Users\HP\Desktop\TrimphPO\Week\Master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VLOOKUP(H24,'C:\Users\HP\Desktop\TrimphPO\Week\Master Files\[SGST Master.xlsx]DBF'!$A:$AV,48,FALSE),
   IF(ORDER!$D$1="IGST",
   VLOOKUP(H24,'C:\Users\HP\Desktop\TrimphPO\Week\Master Files\[IGST Master.xlsx]DBF'!$A:$AV,48,FALSE),
   "Error")),
"")</f>
        <v/>
      </c>
      <c r="AV24">
        <f>IF(ORDER!O30&gt;0,
 IF(ORDER!$D$1="SGST",
 VLOOKUP(H24,'C:\Users\HP\Desktop\TrimphPO\Week\Master Files\[SGST Master.xlsx]DBF'!$A:$AW,49,FALSE),
   IF(ORDER!$D$1="IGST",
   VLOOKUP(H24,'C:\Users\HP\Desktop\TrimphPO\Week\Master Files\[IGST Master.xlsx]DBF'!$A:$AW,49,FALSE),
   "Error")),
"")</f>
        <v/>
      </c>
      <c r="AW24">
        <f>IF(ORDER!O30&gt;0,
 IF(ORDER!$D$1="SGST",
 VLOOKUP(H24,'C:\Users\HP\Desktop\TrimphPO\Week\Master Files\[SGST Master.xlsx]DBF'!$A:$AX,50,FALSE),
   IF(ORDER!$D$1="IGST",
   VLOOKUP(H24,'C:\Users\HP\Desktop\TrimphPO\Week\Master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VLOOKUP(H24,'C:\Users\HP\Desktop\TrimphPO\Week\Master Files\[SGST Master.xlsx]DBF'!$A:$BA,53,FALSE),
   IF(ORDER!$D$1="IGST",
   VLOOKUP(H24,'C:\Users\HP\Desktop\TrimphPO\Week\Master Files\[IGST Master.xlsx]DBF'!$A:$BA,53,FALSE),
   "Error")),
"")</f>
        <v/>
      </c>
      <c r="BA24">
        <f>IF(ORDER!O30&gt;0,
 IF(ORDER!$D$1="SGST",
 VLOOKUP(H24,'C:\Users\HP\Desktop\TrimphPO\Week\Master Files\[SGST Master.xlsx]DBF'!$A:$BB,54,FALSE),
   IF(ORDER!$D$1="IGST",
   VLOOKUP(H24,'C:\Users\HP\Desktop\TrimphPO\Week\Master Files\[IGST Master.xlsx]DBF'!$A:$BB,54,FALSE),
   "Error")),
"")</f>
        <v/>
      </c>
      <c r="BB24">
        <f>IF(ORDER!O30&gt;0,
 IF(ORDER!$D$1="SGST",
 VLOOKUP(H24,'C:\Users\HP\Desktop\TrimphPO\Week\Master Files\[SGST Master.xlsx]DBF'!$A:$BC,55,FALSE),
   IF(ORDER!$D$1="IGST",
   VLOOKUP(H24,'C:\Users\HP\Desktop\TrimphPO\Week\Master Files\[IGST Master.xlsx]DBF'!$A:$BC,55,FALSE),
   "Error")),
"")</f>
        <v/>
      </c>
      <c r="BC24">
        <f>IF(ORDER!O30&gt;0,
 IF(ORDER!$D$1="SGST",
 VLOOKUP(H24,'C:\Users\HP\Desktop\TrimphPO\Week\Master Files\[SGST Master.xlsx]DBF'!$A:$BD,56,FALSE),
   IF(ORDER!$D$1="IGST",
   VLOOKUP(H24,'C:\Users\HP\Desktop\TrimphPO\Week\Master Files\[IGST Master.xlsx]DBF'!$A:$BD,56,FALSE),
   "Error")),
"")</f>
        <v/>
      </c>
      <c r="BD24">
        <f>IF(ORDER!O30&gt;0,
 IF(ORDER!$D$1="SGST",
 VLOOKUP(H24,'C:\Users\HP\Desktop\TrimphPO\Week\Master Files\[SGST Master.xlsx]DBF'!$A:$BE,57,FALSE),
   IF(ORDER!$D$1="IGST",
   VLOOKUP(H24,'C:\Users\HP\Desktop\TrimphPO\Week\Master Files\[IGST Master.xlsx]DBF'!$A:$BE,57,FALSE),
   "Error")),
"")</f>
        <v/>
      </c>
    </row>
    <row r="25">
      <c r="A25">
        <f>IF(ORDER!O31&gt;0,
 IF(ORDER!$D$1="SGST",
 VLOOKUP(H25,'C:\Users\HP\Desktop\TrimphPO\Week\Master Files\[SGST Master.xlsx]DBF'!$A:$B,2,FALSE),
   IF(ORDER!$D$1="IGST",
   VLOOKUP(H25,'C:\Users\HP\Desktop\TrimphPO\Week\Master Files\[IGST Master.xlsx]DBF'!$A:$B,2,FALSE),
   "Error")),
"")</f>
        <v/>
      </c>
      <c r="B25">
        <f>IF(ORDER!O31&gt;0,
 IF(ORDER!$D$1="SGST",
 VLOOKUP(H25,'C:\Users\HP\Desktop\TrimphPO\Week\Master Files\[SGST Master.xlsx]DBF'!$A:$C,3,FALSE),
   IF(ORDER!$D$1="IGST",
   VLOOKUP(H25,'C:\Users\HP\Desktop\TrimphPO\Week\Master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VLOOKUP(H25,'C:\Users\HP\Desktop\TrimphPO\Week\Master Files\[SGST Master.xlsx]DBF'!$A:$F,6,FALSE),
   IF(ORDER!$D$1="IGST",
   VLOOKUP(H25,'C:\Users\HP\Desktop\TrimphPO\Week\Master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VLOOKUP(H25,'C:\Users\HP\Desktop\TrimphPO\Week\Master Files\[SGST Master.xlsx]DBF'!$A:$H,8,FALSE),
   IF(ORDER!$D$1="IGST",
   VLOOKUP(H25,'C:\Users\HP\Desktop\TrimphPO\Week\Master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VLOOKUP(H25,'C:\Users\HP\Desktop\TrimphPO\Week\Master Files\[SGST Master.xlsx]DBF'!$A:$J,10,FALSE),
   IF(ORDER!$D$1="IGST",
   VLOOKUP(H25,'C:\Users\HP\Desktop\TrimphPO\Week\Master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VLOOKUP(H25,'C:\Users\HP\Desktop\TrimphPO\Week\Master Files\[SGST Master.xlsx]DBF'!$A:$N,14,FALSE),
   IF(ORDER!$D$1="IGST",
   VLOOKUP(H25,'C:\Users\HP\Desktop\TrimphPO\Week\Master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VLOOKUP(H25,'C:\Users\HP\Desktop\TrimphPO\Week\Master Files\[SGST Master.xlsx]DBF'!$A:$R,18,FALSE),
   IF(ORDER!$D$1="IGST",
   VLOOKUP(H25,'C:\Users\HP\Desktop\TrimphPO\Week\Master Files\[IGST Master.xlsx]DBF'!$A:$R,18,FALSE),
   "Error")),
"")</f>
        <v/>
      </c>
      <c r="R25">
        <f>IF(ORDER!O31&gt;0,
 IF(ORDER!$D$1="SGST",
 VLOOKUP(H25,'C:\Users\HP\Desktop\TrimphPO\Week\Master Files\[SGST Master.xlsx]DBF'!$A:$S,19,FALSE),
   IF(ORDER!$D$1="IGST",
   VLOOKUP(H25,'C:\Users\HP\Desktop\TrimphPO\Week\Master Files\[IGST Master.xlsx]DBF'!$A:$S,19,FALSE),
   "Error")),
"")</f>
        <v/>
      </c>
      <c r="S25">
        <f>IF(ORDER!O31&gt;0,
 IF(ORDER!$D$1="SGST",
 VLOOKUP(H25,'C:\Users\HP\Desktop\TrimphPO\Week\Master Files\[SGST Master.xlsx]DBF'!$A:$T,20,FALSE),
   IF(ORDER!$D$1="IGST",
   VLOOKUP(H25,'C:\Users\HP\Desktop\TrimphPO\Week\Master Files\[IGST Master.xlsx]DBF'!$A:$T,20,FALSE),
   "Error")),
"")</f>
        <v/>
      </c>
      <c r="T25">
        <f>IF(ORDER!O31&gt;0,
 IF(ORDER!$D$1="SGST",
 VLOOKUP(H25,'C:\Users\HP\Desktop\TrimphPO\Week\Master Files\[SGST Master.xlsx]DBF'!$A:$U,21,FALSE),
   IF(ORDER!$D$1="IGST",
   VLOOKUP(H25,'C:\Users\HP\Desktop\TrimphPO\Week\Master Files\[IGST Master.xlsx]DBF'!$A:$U,21,FALSE),
   "Error")),
"")</f>
        <v/>
      </c>
      <c r="U25">
        <f>IF(ORDER!O31&gt;0,
 IF(ORDER!$D$1="SGST",
 VLOOKUP(H25,'C:\Users\HP\Desktop\TrimphPO\Week\Master Files\[SGST Master.xlsx]DBF'!$A:$V,22,FALSE),
   IF(ORDER!$D$1="IGST",
   VLOOKUP(H25,'C:\Users\HP\Desktop\TrimphPO\Week\Master Files\[IGST Master.xlsx]DBF'!$A:$V,22,FALSE),
   "Error")),
"")</f>
        <v/>
      </c>
      <c r="V25">
        <f>IF(ORDER!O31&gt;0,
 IF(ORDER!$D$1="SGST",
 VLOOKUP(H25,'C:\Users\HP\Desktop\TrimphPO\Week\Master Files\[SGST Master.xlsx]DBF'!$A:$W,23,FALSE),
   IF(ORDER!$D$1="IGST",
   VLOOKUP(H25,'C:\Users\HP\Desktop\TrimphPO\Week\Master Files\[IGST Master.xlsx]DBF'!$A:$W,23,FALSE),
   "Error")),
"")</f>
        <v/>
      </c>
      <c r="W25">
        <f>IF(ORDER!O31&gt;0,
 IF(ORDER!$D$1="SGST",
 VLOOKUP(H25,'C:\Users\HP\Desktop\TrimphPO\Week\Master Files\[SGST Master.xlsx]DBF'!$A:$X,24,FALSE),
   IF(ORDER!$D$1="IGST",
   VLOOKUP(H25,'C:\Users\HP\Desktop\TrimphPO\Week\Master Files\[IGST Master.xlsx]DBF'!$A:$X,24,FALSE),
   "Error")),
"")</f>
        <v/>
      </c>
      <c r="X25">
        <f>IF(ORDER!O31&gt;0,
 IF(ORDER!$D$1="SGST",
 VLOOKUP(H25,'C:\Users\HP\Desktop\TrimphPO\Week\Master Files\[SGST Master.xlsx]DBF'!$A:$Y,25,FALSE),
   IF(ORDER!$D$1="IGST",
   VLOOKUP(H25,'C:\Users\HP\Desktop\TrimphPO\Week\Master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VLOOKUP(H25,'C:\Users\HP\Desktop\TrimphPO\Week\Master Files\[SGST Master.xlsx]DBF'!$A:$AB,28,FALSE),
   IF(ORDER!$D$1="IGST",
   VLOOKUP(H25,'C:\Users\HP\Desktop\TrimphPO\Week\Master Files\[IGST Master.xlsx]DBF'!$A:$AB,28,FALSE),
   "Error")),
"")</f>
        <v/>
      </c>
      <c r="AB25">
        <f>IF(ORDER!O31&gt;0,
 IF(ORDER!$D$1="SGST",
 VLOOKUP(H25,'C:\Users\HP\Desktop\TrimphPO\Week\Master Files\[SGST Master.xlsx]DBF'!$A:$AC,29,FALSE),
   IF(ORDER!$D$1="IGST",
   VLOOKUP(H25,'C:\Users\HP\Desktop\TrimphPO\Week\Master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VLOOKUP(H25,'C:\Users\HP\Desktop\TrimphPO\Week\Master Files\[SGST Master.xlsx]DBF'!$A:$AR,44,FALSE),
   IF(ORDER!$D$1="IGST",
   VLOOKUP(H25,'C:\Users\HP\Desktop\TrimphPO\Week\Master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VLOOKUP(H25,'C:\Users\HP\Desktop\TrimphPO\Week\Master Files\[SGST Master.xlsx]DBF'!$A:$AV,48,FALSE),
   IF(ORDER!$D$1="IGST",
   VLOOKUP(H25,'C:\Users\HP\Desktop\TrimphPO\Week\Master Files\[IGST Master.xlsx]DBF'!$A:$AV,48,FALSE),
   "Error")),
"")</f>
        <v/>
      </c>
      <c r="AV25">
        <f>IF(ORDER!O31&gt;0,
 IF(ORDER!$D$1="SGST",
 VLOOKUP(H25,'C:\Users\HP\Desktop\TrimphPO\Week\Master Files\[SGST Master.xlsx]DBF'!$A:$AW,49,FALSE),
   IF(ORDER!$D$1="IGST",
   VLOOKUP(H25,'C:\Users\HP\Desktop\TrimphPO\Week\Master Files\[IGST Master.xlsx]DBF'!$A:$AW,49,FALSE),
   "Error")),
"")</f>
        <v/>
      </c>
      <c r="AW25">
        <f>IF(ORDER!O31&gt;0,
 IF(ORDER!$D$1="SGST",
 VLOOKUP(H25,'C:\Users\HP\Desktop\TrimphPO\Week\Master Files\[SGST Master.xlsx]DBF'!$A:$AX,50,FALSE),
   IF(ORDER!$D$1="IGST",
   VLOOKUP(H25,'C:\Users\HP\Desktop\TrimphPO\Week\Master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VLOOKUP(H25,'C:\Users\HP\Desktop\TrimphPO\Week\Master Files\[SGST Master.xlsx]DBF'!$A:$BA,53,FALSE),
   IF(ORDER!$D$1="IGST",
   VLOOKUP(H25,'C:\Users\HP\Desktop\TrimphPO\Week\Master Files\[IGST Master.xlsx]DBF'!$A:$BA,53,FALSE),
   "Error")),
"")</f>
        <v/>
      </c>
      <c r="BA25">
        <f>IF(ORDER!O31&gt;0,
 IF(ORDER!$D$1="SGST",
 VLOOKUP(H25,'C:\Users\HP\Desktop\TrimphPO\Week\Master Files\[SGST Master.xlsx]DBF'!$A:$BB,54,FALSE),
   IF(ORDER!$D$1="IGST",
   VLOOKUP(H25,'C:\Users\HP\Desktop\TrimphPO\Week\Master Files\[IGST Master.xlsx]DBF'!$A:$BB,54,FALSE),
   "Error")),
"")</f>
        <v/>
      </c>
      <c r="BB25">
        <f>IF(ORDER!O31&gt;0,
 IF(ORDER!$D$1="SGST",
 VLOOKUP(H25,'C:\Users\HP\Desktop\TrimphPO\Week\Master Files\[SGST Master.xlsx]DBF'!$A:$BC,55,FALSE),
   IF(ORDER!$D$1="IGST",
   VLOOKUP(H25,'C:\Users\HP\Desktop\TrimphPO\Week\Master Files\[IGST Master.xlsx]DBF'!$A:$BC,55,FALSE),
   "Error")),
"")</f>
        <v/>
      </c>
      <c r="BC25">
        <f>IF(ORDER!O31&gt;0,
 IF(ORDER!$D$1="SGST",
 VLOOKUP(H25,'C:\Users\HP\Desktop\TrimphPO\Week\Master Files\[SGST Master.xlsx]DBF'!$A:$BD,56,FALSE),
   IF(ORDER!$D$1="IGST",
   VLOOKUP(H25,'C:\Users\HP\Desktop\TrimphPO\Week\Master Files\[IGST Master.xlsx]DBF'!$A:$BD,56,FALSE),
   "Error")),
"")</f>
        <v/>
      </c>
      <c r="BD25">
        <f>IF(ORDER!O31&gt;0,
 IF(ORDER!$D$1="SGST",
 VLOOKUP(H25,'C:\Users\HP\Desktop\TrimphPO\Week\Master Files\[SGST Master.xlsx]DBF'!$A:$BE,57,FALSE),
   IF(ORDER!$D$1="IGST",
   VLOOKUP(H25,'C:\Users\HP\Desktop\TrimphPO\Week\Master Files\[IGST Master.xlsx]DBF'!$A:$BE,57,FALSE),
   "Error")),
"")</f>
        <v/>
      </c>
    </row>
    <row r="26">
      <c r="A26">
        <f>IF(ORDER!O32&gt;0,
 IF(ORDER!$D$1="SGST",
 VLOOKUP(H26,'C:\Users\HP\Desktop\TrimphPO\Week\Master Files\[SGST Master.xlsx]DBF'!$A:$B,2,FALSE),
   IF(ORDER!$D$1="IGST",
   VLOOKUP(H26,'C:\Users\HP\Desktop\TrimphPO\Week\Master Files\[IGST Master.xlsx]DBF'!$A:$B,2,FALSE),
   "Error")),
"")</f>
        <v/>
      </c>
      <c r="B26">
        <f>IF(ORDER!O32&gt;0,
 IF(ORDER!$D$1="SGST",
 VLOOKUP(H26,'C:\Users\HP\Desktop\TrimphPO\Week\Master Files\[SGST Master.xlsx]DBF'!$A:$C,3,FALSE),
   IF(ORDER!$D$1="IGST",
   VLOOKUP(H26,'C:\Users\HP\Desktop\TrimphPO\Week\Master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VLOOKUP(H26,'C:\Users\HP\Desktop\TrimphPO\Week\Master Files\[SGST Master.xlsx]DBF'!$A:$F,6,FALSE),
   IF(ORDER!$D$1="IGST",
   VLOOKUP(H26,'C:\Users\HP\Desktop\TrimphPO\Week\Master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VLOOKUP(H26,'C:\Users\HP\Desktop\TrimphPO\Week\Master Files\[SGST Master.xlsx]DBF'!$A:$H,8,FALSE),
   IF(ORDER!$D$1="IGST",
   VLOOKUP(H26,'C:\Users\HP\Desktop\TrimphPO\Week\Master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VLOOKUP(H26,'C:\Users\HP\Desktop\TrimphPO\Week\Master Files\[SGST Master.xlsx]DBF'!$A:$J,10,FALSE),
   IF(ORDER!$D$1="IGST",
   VLOOKUP(H26,'C:\Users\HP\Desktop\TrimphPO\Week\Master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VLOOKUP(H26,'C:\Users\HP\Desktop\TrimphPO\Week\Master Files\[SGST Master.xlsx]DBF'!$A:$N,14,FALSE),
   IF(ORDER!$D$1="IGST",
   VLOOKUP(H26,'C:\Users\HP\Desktop\TrimphPO\Week\Master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VLOOKUP(H26,'C:\Users\HP\Desktop\TrimphPO\Week\Master Files\[SGST Master.xlsx]DBF'!$A:$R,18,FALSE),
   IF(ORDER!$D$1="IGST",
   VLOOKUP(H26,'C:\Users\HP\Desktop\TrimphPO\Week\Master Files\[IGST Master.xlsx]DBF'!$A:$R,18,FALSE),
   "Error")),
"")</f>
        <v/>
      </c>
      <c r="R26">
        <f>IF(ORDER!O32&gt;0,
 IF(ORDER!$D$1="SGST",
 VLOOKUP(H26,'C:\Users\HP\Desktop\TrimphPO\Week\Master Files\[SGST Master.xlsx]DBF'!$A:$S,19,FALSE),
   IF(ORDER!$D$1="IGST",
   VLOOKUP(H26,'C:\Users\HP\Desktop\TrimphPO\Week\Master Files\[IGST Master.xlsx]DBF'!$A:$S,19,FALSE),
   "Error")),
"")</f>
        <v/>
      </c>
      <c r="S26">
        <f>IF(ORDER!O32&gt;0,
 IF(ORDER!$D$1="SGST",
 VLOOKUP(H26,'C:\Users\HP\Desktop\TrimphPO\Week\Master Files\[SGST Master.xlsx]DBF'!$A:$T,20,FALSE),
   IF(ORDER!$D$1="IGST",
   VLOOKUP(H26,'C:\Users\HP\Desktop\TrimphPO\Week\Master Files\[IGST Master.xlsx]DBF'!$A:$T,20,FALSE),
   "Error")),
"")</f>
        <v/>
      </c>
      <c r="T26">
        <f>IF(ORDER!O32&gt;0,
 IF(ORDER!$D$1="SGST",
 VLOOKUP(H26,'C:\Users\HP\Desktop\TrimphPO\Week\Master Files\[SGST Master.xlsx]DBF'!$A:$U,21,FALSE),
   IF(ORDER!$D$1="IGST",
   VLOOKUP(H26,'C:\Users\HP\Desktop\TrimphPO\Week\Master Files\[IGST Master.xlsx]DBF'!$A:$U,21,FALSE),
   "Error")),
"")</f>
        <v/>
      </c>
      <c r="U26">
        <f>IF(ORDER!O32&gt;0,
 IF(ORDER!$D$1="SGST",
 VLOOKUP(H26,'C:\Users\HP\Desktop\TrimphPO\Week\Master Files\[SGST Master.xlsx]DBF'!$A:$V,22,FALSE),
   IF(ORDER!$D$1="IGST",
   VLOOKUP(H26,'C:\Users\HP\Desktop\TrimphPO\Week\Master Files\[IGST Master.xlsx]DBF'!$A:$V,22,FALSE),
   "Error")),
"")</f>
        <v/>
      </c>
      <c r="V26">
        <f>IF(ORDER!O32&gt;0,
 IF(ORDER!$D$1="SGST",
 VLOOKUP(H26,'C:\Users\HP\Desktop\TrimphPO\Week\Master Files\[SGST Master.xlsx]DBF'!$A:$W,23,FALSE),
   IF(ORDER!$D$1="IGST",
   VLOOKUP(H26,'C:\Users\HP\Desktop\TrimphPO\Week\Master Files\[IGST Master.xlsx]DBF'!$A:$W,23,FALSE),
   "Error")),
"")</f>
        <v/>
      </c>
      <c r="W26">
        <f>IF(ORDER!O32&gt;0,
 IF(ORDER!$D$1="SGST",
 VLOOKUP(H26,'C:\Users\HP\Desktop\TrimphPO\Week\Master Files\[SGST Master.xlsx]DBF'!$A:$X,24,FALSE),
   IF(ORDER!$D$1="IGST",
   VLOOKUP(H26,'C:\Users\HP\Desktop\TrimphPO\Week\Master Files\[IGST Master.xlsx]DBF'!$A:$X,24,FALSE),
   "Error")),
"")</f>
        <v/>
      </c>
      <c r="X26">
        <f>IF(ORDER!O32&gt;0,
 IF(ORDER!$D$1="SGST",
 VLOOKUP(H26,'C:\Users\HP\Desktop\TrimphPO\Week\Master Files\[SGST Master.xlsx]DBF'!$A:$Y,25,FALSE),
   IF(ORDER!$D$1="IGST",
   VLOOKUP(H26,'C:\Users\HP\Desktop\TrimphPO\Week\Master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VLOOKUP(H26,'C:\Users\HP\Desktop\TrimphPO\Week\Master Files\[SGST Master.xlsx]DBF'!$A:$AB,28,FALSE),
   IF(ORDER!$D$1="IGST",
   VLOOKUP(H26,'C:\Users\HP\Desktop\TrimphPO\Week\Master Files\[IGST Master.xlsx]DBF'!$A:$AB,28,FALSE),
   "Error")),
"")</f>
        <v/>
      </c>
      <c r="AB26">
        <f>IF(ORDER!O32&gt;0,
 IF(ORDER!$D$1="SGST",
 VLOOKUP(H26,'C:\Users\HP\Desktop\TrimphPO\Week\Master Files\[SGST Master.xlsx]DBF'!$A:$AC,29,FALSE),
   IF(ORDER!$D$1="IGST",
   VLOOKUP(H26,'C:\Users\HP\Desktop\TrimphPO\Week\Master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VLOOKUP(H26,'C:\Users\HP\Desktop\TrimphPO\Week\Master Files\[SGST Master.xlsx]DBF'!$A:$AR,44,FALSE),
   IF(ORDER!$D$1="IGST",
   VLOOKUP(H26,'C:\Users\HP\Desktop\TrimphPO\Week\Master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VLOOKUP(H26,'C:\Users\HP\Desktop\TrimphPO\Week\Master Files\[SGST Master.xlsx]DBF'!$A:$AV,48,FALSE),
   IF(ORDER!$D$1="IGST",
   VLOOKUP(H26,'C:\Users\HP\Desktop\TrimphPO\Week\Master Files\[IGST Master.xlsx]DBF'!$A:$AV,48,FALSE),
   "Error")),
"")</f>
        <v/>
      </c>
      <c r="AV26">
        <f>IF(ORDER!O32&gt;0,
 IF(ORDER!$D$1="SGST",
 VLOOKUP(H26,'C:\Users\HP\Desktop\TrimphPO\Week\Master Files\[SGST Master.xlsx]DBF'!$A:$AW,49,FALSE),
   IF(ORDER!$D$1="IGST",
   VLOOKUP(H26,'C:\Users\HP\Desktop\TrimphPO\Week\Master Files\[IGST Master.xlsx]DBF'!$A:$AW,49,FALSE),
   "Error")),
"")</f>
        <v/>
      </c>
      <c r="AW26">
        <f>IF(ORDER!O32&gt;0,
 IF(ORDER!$D$1="SGST",
 VLOOKUP(H26,'C:\Users\HP\Desktop\TrimphPO\Week\Master Files\[SGST Master.xlsx]DBF'!$A:$AX,50,FALSE),
   IF(ORDER!$D$1="IGST",
   VLOOKUP(H26,'C:\Users\HP\Desktop\TrimphPO\Week\Master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VLOOKUP(H26,'C:\Users\HP\Desktop\TrimphPO\Week\Master Files\[SGST Master.xlsx]DBF'!$A:$BA,53,FALSE),
   IF(ORDER!$D$1="IGST",
   VLOOKUP(H26,'C:\Users\HP\Desktop\TrimphPO\Week\Master Files\[IGST Master.xlsx]DBF'!$A:$BA,53,FALSE),
   "Error")),
"")</f>
        <v/>
      </c>
      <c r="BA26">
        <f>IF(ORDER!O32&gt;0,
 IF(ORDER!$D$1="SGST",
 VLOOKUP(H26,'C:\Users\HP\Desktop\TrimphPO\Week\Master Files\[SGST Master.xlsx]DBF'!$A:$BB,54,FALSE),
   IF(ORDER!$D$1="IGST",
   VLOOKUP(H26,'C:\Users\HP\Desktop\TrimphPO\Week\Master Files\[IGST Master.xlsx]DBF'!$A:$BB,54,FALSE),
   "Error")),
"")</f>
        <v/>
      </c>
      <c r="BB26">
        <f>IF(ORDER!O32&gt;0,
 IF(ORDER!$D$1="SGST",
 VLOOKUP(H26,'C:\Users\HP\Desktop\TrimphPO\Week\Master Files\[SGST Master.xlsx]DBF'!$A:$BC,55,FALSE),
   IF(ORDER!$D$1="IGST",
   VLOOKUP(H26,'C:\Users\HP\Desktop\TrimphPO\Week\Master Files\[IGST Master.xlsx]DBF'!$A:$BC,55,FALSE),
   "Error")),
"")</f>
        <v/>
      </c>
      <c r="BC26">
        <f>IF(ORDER!O32&gt;0,
 IF(ORDER!$D$1="SGST",
 VLOOKUP(H26,'C:\Users\HP\Desktop\TrimphPO\Week\Master Files\[SGST Master.xlsx]DBF'!$A:$BD,56,FALSE),
   IF(ORDER!$D$1="IGST",
   VLOOKUP(H26,'C:\Users\HP\Desktop\TrimphPO\Week\Master Files\[IGST Master.xlsx]DBF'!$A:$BD,56,FALSE),
   "Error")),
"")</f>
        <v/>
      </c>
      <c r="BD26">
        <f>IF(ORDER!O32&gt;0,
 IF(ORDER!$D$1="SGST",
 VLOOKUP(H26,'C:\Users\HP\Desktop\TrimphPO\Week\Master Files\[SGST Master.xlsx]DBF'!$A:$BE,57,FALSE),
   IF(ORDER!$D$1="IGST",
   VLOOKUP(H26,'C:\Users\HP\Desktop\TrimphPO\Week\Master Files\[IGST Master.xlsx]DBF'!$A:$BE,57,FALSE),
   "Error")),
"")</f>
        <v/>
      </c>
    </row>
    <row r="27">
      <c r="A27">
        <f>IF(ORDER!O33&gt;0,
 IF(ORDER!$D$1="SGST",
 VLOOKUP(H27,'C:\Users\HP\Desktop\TrimphPO\Week\Master Files\[SGST Master.xlsx]DBF'!$A:$B,2,FALSE),
   IF(ORDER!$D$1="IGST",
   VLOOKUP(H27,'C:\Users\HP\Desktop\TrimphPO\Week\Master Files\[IGST Master.xlsx]DBF'!$A:$B,2,FALSE),
   "Error")),
"")</f>
        <v/>
      </c>
      <c r="B27">
        <f>IF(ORDER!O33&gt;0,
 IF(ORDER!$D$1="SGST",
 VLOOKUP(H27,'C:\Users\HP\Desktop\TrimphPO\Week\Master Files\[SGST Master.xlsx]DBF'!$A:$C,3,FALSE),
   IF(ORDER!$D$1="IGST",
   VLOOKUP(H27,'C:\Users\HP\Desktop\TrimphPO\Week\Master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VLOOKUP(H27,'C:\Users\HP\Desktop\TrimphPO\Week\Master Files\[SGST Master.xlsx]DBF'!$A:$F,6,FALSE),
   IF(ORDER!$D$1="IGST",
   VLOOKUP(H27,'C:\Users\HP\Desktop\TrimphPO\Week\Master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VLOOKUP(H27,'C:\Users\HP\Desktop\TrimphPO\Week\Master Files\[SGST Master.xlsx]DBF'!$A:$H,8,FALSE),
   IF(ORDER!$D$1="IGST",
   VLOOKUP(H27,'C:\Users\HP\Desktop\TrimphPO\Week\Master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VLOOKUP(H27,'C:\Users\HP\Desktop\TrimphPO\Week\Master Files\[SGST Master.xlsx]DBF'!$A:$J,10,FALSE),
   IF(ORDER!$D$1="IGST",
   VLOOKUP(H27,'C:\Users\HP\Desktop\TrimphPO\Week\Master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VLOOKUP(H27,'C:\Users\HP\Desktop\TrimphPO\Week\Master Files\[SGST Master.xlsx]DBF'!$A:$N,14,FALSE),
   IF(ORDER!$D$1="IGST",
   VLOOKUP(H27,'C:\Users\HP\Desktop\TrimphPO\Week\Master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VLOOKUP(H27,'C:\Users\HP\Desktop\TrimphPO\Week\Master Files\[SGST Master.xlsx]DBF'!$A:$R,18,FALSE),
   IF(ORDER!$D$1="IGST",
   VLOOKUP(H27,'C:\Users\HP\Desktop\TrimphPO\Week\Master Files\[IGST Master.xlsx]DBF'!$A:$R,18,FALSE),
   "Error")),
"")</f>
        <v/>
      </c>
      <c r="R27">
        <f>IF(ORDER!O33&gt;0,
 IF(ORDER!$D$1="SGST",
 VLOOKUP(H27,'C:\Users\HP\Desktop\TrimphPO\Week\Master Files\[SGST Master.xlsx]DBF'!$A:$S,19,FALSE),
   IF(ORDER!$D$1="IGST",
   VLOOKUP(H27,'C:\Users\HP\Desktop\TrimphPO\Week\Master Files\[IGST Master.xlsx]DBF'!$A:$S,19,FALSE),
   "Error")),
"")</f>
        <v/>
      </c>
      <c r="S27">
        <f>IF(ORDER!O33&gt;0,
 IF(ORDER!$D$1="SGST",
 VLOOKUP(H27,'C:\Users\HP\Desktop\TrimphPO\Week\Master Files\[SGST Master.xlsx]DBF'!$A:$T,20,FALSE),
   IF(ORDER!$D$1="IGST",
   VLOOKUP(H27,'C:\Users\HP\Desktop\TrimphPO\Week\Master Files\[IGST Master.xlsx]DBF'!$A:$T,20,FALSE),
   "Error")),
"")</f>
        <v/>
      </c>
      <c r="T27">
        <f>IF(ORDER!O33&gt;0,
 IF(ORDER!$D$1="SGST",
 VLOOKUP(H27,'C:\Users\HP\Desktop\TrimphPO\Week\Master Files\[SGST Master.xlsx]DBF'!$A:$U,21,FALSE),
   IF(ORDER!$D$1="IGST",
   VLOOKUP(H27,'C:\Users\HP\Desktop\TrimphPO\Week\Master Files\[IGST Master.xlsx]DBF'!$A:$U,21,FALSE),
   "Error")),
"")</f>
        <v/>
      </c>
      <c r="U27">
        <f>IF(ORDER!O33&gt;0,
 IF(ORDER!$D$1="SGST",
 VLOOKUP(H27,'C:\Users\HP\Desktop\TrimphPO\Week\Master Files\[SGST Master.xlsx]DBF'!$A:$V,22,FALSE),
   IF(ORDER!$D$1="IGST",
   VLOOKUP(H27,'C:\Users\HP\Desktop\TrimphPO\Week\Master Files\[IGST Master.xlsx]DBF'!$A:$V,22,FALSE),
   "Error")),
"")</f>
        <v/>
      </c>
      <c r="V27">
        <f>IF(ORDER!O33&gt;0,
 IF(ORDER!$D$1="SGST",
 VLOOKUP(H27,'C:\Users\HP\Desktop\TrimphPO\Week\Master Files\[SGST Master.xlsx]DBF'!$A:$W,23,FALSE),
   IF(ORDER!$D$1="IGST",
   VLOOKUP(H27,'C:\Users\HP\Desktop\TrimphPO\Week\Master Files\[IGST Master.xlsx]DBF'!$A:$W,23,FALSE),
   "Error")),
"")</f>
        <v/>
      </c>
      <c r="W27">
        <f>IF(ORDER!O33&gt;0,
 IF(ORDER!$D$1="SGST",
 VLOOKUP(H27,'C:\Users\HP\Desktop\TrimphPO\Week\Master Files\[SGST Master.xlsx]DBF'!$A:$X,24,FALSE),
   IF(ORDER!$D$1="IGST",
   VLOOKUP(H27,'C:\Users\HP\Desktop\TrimphPO\Week\Master Files\[IGST Master.xlsx]DBF'!$A:$X,24,FALSE),
   "Error")),
"")</f>
        <v/>
      </c>
      <c r="X27">
        <f>IF(ORDER!O33&gt;0,
 IF(ORDER!$D$1="SGST",
 VLOOKUP(H27,'C:\Users\HP\Desktop\TrimphPO\Week\Master Files\[SGST Master.xlsx]DBF'!$A:$Y,25,FALSE),
   IF(ORDER!$D$1="IGST",
   VLOOKUP(H27,'C:\Users\HP\Desktop\TrimphPO\Week\Master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VLOOKUP(H27,'C:\Users\HP\Desktop\TrimphPO\Week\Master Files\[SGST Master.xlsx]DBF'!$A:$AB,28,FALSE),
   IF(ORDER!$D$1="IGST",
   VLOOKUP(H27,'C:\Users\HP\Desktop\TrimphPO\Week\Master Files\[IGST Master.xlsx]DBF'!$A:$AB,28,FALSE),
   "Error")),
"")</f>
        <v/>
      </c>
      <c r="AB27">
        <f>IF(ORDER!O33&gt;0,
 IF(ORDER!$D$1="SGST",
 VLOOKUP(H27,'C:\Users\HP\Desktop\TrimphPO\Week\Master Files\[SGST Master.xlsx]DBF'!$A:$AC,29,FALSE),
   IF(ORDER!$D$1="IGST",
   VLOOKUP(H27,'C:\Users\HP\Desktop\TrimphPO\Week\Master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VLOOKUP(H27,'C:\Users\HP\Desktop\TrimphPO\Week\Master Files\[SGST Master.xlsx]DBF'!$A:$AR,44,FALSE),
   IF(ORDER!$D$1="IGST",
   VLOOKUP(H27,'C:\Users\HP\Desktop\TrimphPO\Week\Master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VLOOKUP(H27,'C:\Users\HP\Desktop\TrimphPO\Week\Master Files\[SGST Master.xlsx]DBF'!$A:$AV,48,FALSE),
   IF(ORDER!$D$1="IGST",
   VLOOKUP(H27,'C:\Users\HP\Desktop\TrimphPO\Week\Master Files\[IGST Master.xlsx]DBF'!$A:$AV,48,FALSE),
   "Error")),
"")</f>
        <v/>
      </c>
      <c r="AV27">
        <f>IF(ORDER!O33&gt;0,
 IF(ORDER!$D$1="SGST",
 VLOOKUP(H27,'C:\Users\HP\Desktop\TrimphPO\Week\Master Files\[SGST Master.xlsx]DBF'!$A:$AW,49,FALSE),
   IF(ORDER!$D$1="IGST",
   VLOOKUP(H27,'C:\Users\HP\Desktop\TrimphPO\Week\Master Files\[IGST Master.xlsx]DBF'!$A:$AW,49,FALSE),
   "Error")),
"")</f>
        <v/>
      </c>
      <c r="AW27">
        <f>IF(ORDER!O33&gt;0,
 IF(ORDER!$D$1="SGST",
 VLOOKUP(H27,'C:\Users\HP\Desktop\TrimphPO\Week\Master Files\[SGST Master.xlsx]DBF'!$A:$AX,50,FALSE),
   IF(ORDER!$D$1="IGST",
   VLOOKUP(H27,'C:\Users\HP\Desktop\TrimphPO\Week\Master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VLOOKUP(H27,'C:\Users\HP\Desktop\TrimphPO\Week\Master Files\[SGST Master.xlsx]DBF'!$A:$BA,53,FALSE),
   IF(ORDER!$D$1="IGST",
   VLOOKUP(H27,'C:\Users\HP\Desktop\TrimphPO\Week\Master Files\[IGST Master.xlsx]DBF'!$A:$BA,53,FALSE),
   "Error")),
"")</f>
        <v/>
      </c>
      <c r="BA27">
        <f>IF(ORDER!O33&gt;0,
 IF(ORDER!$D$1="SGST",
 VLOOKUP(H27,'C:\Users\HP\Desktop\TrimphPO\Week\Master Files\[SGST Master.xlsx]DBF'!$A:$BB,54,FALSE),
   IF(ORDER!$D$1="IGST",
   VLOOKUP(H27,'C:\Users\HP\Desktop\TrimphPO\Week\Master Files\[IGST Master.xlsx]DBF'!$A:$BB,54,FALSE),
   "Error")),
"")</f>
        <v/>
      </c>
      <c r="BB27">
        <f>IF(ORDER!O33&gt;0,
 IF(ORDER!$D$1="SGST",
 VLOOKUP(H27,'C:\Users\HP\Desktop\TrimphPO\Week\Master Files\[SGST Master.xlsx]DBF'!$A:$BC,55,FALSE),
   IF(ORDER!$D$1="IGST",
   VLOOKUP(H27,'C:\Users\HP\Desktop\TrimphPO\Week\Master Files\[IGST Master.xlsx]DBF'!$A:$BC,55,FALSE),
   "Error")),
"")</f>
        <v/>
      </c>
      <c r="BC27">
        <f>IF(ORDER!O33&gt;0,
 IF(ORDER!$D$1="SGST",
 VLOOKUP(H27,'C:\Users\HP\Desktop\TrimphPO\Week\Master Files\[SGST Master.xlsx]DBF'!$A:$BD,56,FALSE),
   IF(ORDER!$D$1="IGST",
   VLOOKUP(H27,'C:\Users\HP\Desktop\TrimphPO\Week\Master Files\[IGST Master.xlsx]DBF'!$A:$BD,56,FALSE),
   "Error")),
"")</f>
        <v/>
      </c>
      <c r="BD27">
        <f>IF(ORDER!O33&gt;0,
 IF(ORDER!$D$1="SGST",
 VLOOKUP(H27,'C:\Users\HP\Desktop\TrimphPO\Week\Master Files\[SGST Master.xlsx]DBF'!$A:$BE,57,FALSE),
   IF(ORDER!$D$1="IGST",
   VLOOKUP(H27,'C:\Users\HP\Desktop\TrimphPO\Week\Master Files\[IGST Master.xlsx]DBF'!$A:$BE,57,FALSE),
   "Error")),
"")</f>
        <v/>
      </c>
    </row>
    <row r="28">
      <c r="A28">
        <f>IF(ORDER!O34&gt;0,
 IF(ORDER!$D$1="SGST",
 VLOOKUP(H28,'C:\Users\HP\Desktop\TrimphPO\Week\Master Files\[SGST Master.xlsx]DBF'!$A:$B,2,FALSE),
   IF(ORDER!$D$1="IGST",
   VLOOKUP(H28,'C:\Users\HP\Desktop\TrimphPO\Week\Master Files\[IGST Master.xlsx]DBF'!$A:$B,2,FALSE),
   "Error")),
"")</f>
        <v/>
      </c>
      <c r="B28">
        <f>IF(ORDER!O34&gt;0,
 IF(ORDER!$D$1="SGST",
 VLOOKUP(H28,'C:\Users\HP\Desktop\TrimphPO\Week\Master Files\[SGST Master.xlsx]DBF'!$A:$C,3,FALSE),
   IF(ORDER!$D$1="IGST",
   VLOOKUP(H28,'C:\Users\HP\Desktop\TrimphPO\Week\Master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VLOOKUP(H28,'C:\Users\HP\Desktop\TrimphPO\Week\Master Files\[SGST Master.xlsx]DBF'!$A:$F,6,FALSE),
   IF(ORDER!$D$1="IGST",
   VLOOKUP(H28,'C:\Users\HP\Desktop\TrimphPO\Week\Master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VLOOKUP(H28,'C:\Users\HP\Desktop\TrimphPO\Week\Master Files\[SGST Master.xlsx]DBF'!$A:$H,8,FALSE),
   IF(ORDER!$D$1="IGST",
   VLOOKUP(H28,'C:\Users\HP\Desktop\TrimphPO\Week\Master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VLOOKUP(H28,'C:\Users\HP\Desktop\TrimphPO\Week\Master Files\[SGST Master.xlsx]DBF'!$A:$J,10,FALSE),
   IF(ORDER!$D$1="IGST",
   VLOOKUP(H28,'C:\Users\HP\Desktop\TrimphPO\Week\Master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VLOOKUP(H28,'C:\Users\HP\Desktop\TrimphPO\Week\Master Files\[SGST Master.xlsx]DBF'!$A:$N,14,FALSE),
   IF(ORDER!$D$1="IGST",
   VLOOKUP(H28,'C:\Users\HP\Desktop\TrimphPO\Week\Master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VLOOKUP(H28,'C:\Users\HP\Desktop\TrimphPO\Week\Master Files\[SGST Master.xlsx]DBF'!$A:$R,18,FALSE),
   IF(ORDER!$D$1="IGST",
   VLOOKUP(H28,'C:\Users\HP\Desktop\TrimphPO\Week\Master Files\[IGST Master.xlsx]DBF'!$A:$R,18,FALSE),
   "Error")),
"")</f>
        <v/>
      </c>
      <c r="R28">
        <f>IF(ORDER!O34&gt;0,
 IF(ORDER!$D$1="SGST",
 VLOOKUP(H28,'C:\Users\HP\Desktop\TrimphPO\Week\Master Files\[SGST Master.xlsx]DBF'!$A:$S,19,FALSE),
   IF(ORDER!$D$1="IGST",
   VLOOKUP(H28,'C:\Users\HP\Desktop\TrimphPO\Week\Master Files\[IGST Master.xlsx]DBF'!$A:$S,19,FALSE),
   "Error")),
"")</f>
        <v/>
      </c>
      <c r="S28">
        <f>IF(ORDER!O34&gt;0,
 IF(ORDER!$D$1="SGST",
 VLOOKUP(H28,'C:\Users\HP\Desktop\TrimphPO\Week\Master Files\[SGST Master.xlsx]DBF'!$A:$T,20,FALSE),
   IF(ORDER!$D$1="IGST",
   VLOOKUP(H28,'C:\Users\HP\Desktop\TrimphPO\Week\Master Files\[IGST Master.xlsx]DBF'!$A:$T,20,FALSE),
   "Error")),
"")</f>
        <v/>
      </c>
      <c r="T28">
        <f>IF(ORDER!O34&gt;0,
 IF(ORDER!$D$1="SGST",
 VLOOKUP(H28,'C:\Users\HP\Desktop\TrimphPO\Week\Master Files\[SGST Master.xlsx]DBF'!$A:$U,21,FALSE),
   IF(ORDER!$D$1="IGST",
   VLOOKUP(H28,'C:\Users\HP\Desktop\TrimphPO\Week\Master Files\[IGST Master.xlsx]DBF'!$A:$U,21,FALSE),
   "Error")),
"")</f>
        <v/>
      </c>
      <c r="U28">
        <f>IF(ORDER!O34&gt;0,
 IF(ORDER!$D$1="SGST",
 VLOOKUP(H28,'C:\Users\HP\Desktop\TrimphPO\Week\Master Files\[SGST Master.xlsx]DBF'!$A:$V,22,FALSE),
   IF(ORDER!$D$1="IGST",
   VLOOKUP(H28,'C:\Users\HP\Desktop\TrimphPO\Week\Master Files\[IGST Master.xlsx]DBF'!$A:$V,22,FALSE),
   "Error")),
"")</f>
        <v/>
      </c>
      <c r="V28">
        <f>IF(ORDER!O34&gt;0,
 IF(ORDER!$D$1="SGST",
 VLOOKUP(H28,'C:\Users\HP\Desktop\TrimphPO\Week\Master Files\[SGST Master.xlsx]DBF'!$A:$W,23,FALSE),
   IF(ORDER!$D$1="IGST",
   VLOOKUP(H28,'C:\Users\HP\Desktop\TrimphPO\Week\Master Files\[IGST Master.xlsx]DBF'!$A:$W,23,FALSE),
   "Error")),
"")</f>
        <v/>
      </c>
      <c r="W28">
        <f>IF(ORDER!O34&gt;0,
 IF(ORDER!$D$1="SGST",
 VLOOKUP(H28,'C:\Users\HP\Desktop\TrimphPO\Week\Master Files\[SGST Master.xlsx]DBF'!$A:$X,24,FALSE),
   IF(ORDER!$D$1="IGST",
   VLOOKUP(H28,'C:\Users\HP\Desktop\TrimphPO\Week\Master Files\[IGST Master.xlsx]DBF'!$A:$X,24,FALSE),
   "Error")),
"")</f>
        <v/>
      </c>
      <c r="X28">
        <f>IF(ORDER!O34&gt;0,
 IF(ORDER!$D$1="SGST",
 VLOOKUP(H28,'C:\Users\HP\Desktop\TrimphPO\Week\Master Files\[SGST Master.xlsx]DBF'!$A:$Y,25,FALSE),
   IF(ORDER!$D$1="IGST",
   VLOOKUP(H28,'C:\Users\HP\Desktop\TrimphPO\Week\Master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VLOOKUP(H28,'C:\Users\HP\Desktop\TrimphPO\Week\Master Files\[SGST Master.xlsx]DBF'!$A:$AB,28,FALSE),
   IF(ORDER!$D$1="IGST",
   VLOOKUP(H28,'C:\Users\HP\Desktop\TrimphPO\Week\Master Files\[IGST Master.xlsx]DBF'!$A:$AB,28,FALSE),
   "Error")),
"")</f>
        <v/>
      </c>
      <c r="AB28">
        <f>IF(ORDER!O34&gt;0,
 IF(ORDER!$D$1="SGST",
 VLOOKUP(H28,'C:\Users\HP\Desktop\TrimphPO\Week\Master Files\[SGST Master.xlsx]DBF'!$A:$AC,29,FALSE),
   IF(ORDER!$D$1="IGST",
   VLOOKUP(H28,'C:\Users\HP\Desktop\TrimphPO\Week\Master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VLOOKUP(H28,'C:\Users\HP\Desktop\TrimphPO\Week\Master Files\[SGST Master.xlsx]DBF'!$A:$AR,44,FALSE),
   IF(ORDER!$D$1="IGST",
   VLOOKUP(H28,'C:\Users\HP\Desktop\TrimphPO\Week\Master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VLOOKUP(H28,'C:\Users\HP\Desktop\TrimphPO\Week\Master Files\[SGST Master.xlsx]DBF'!$A:$AV,48,FALSE),
   IF(ORDER!$D$1="IGST",
   VLOOKUP(H28,'C:\Users\HP\Desktop\TrimphPO\Week\Master Files\[IGST Master.xlsx]DBF'!$A:$AV,48,FALSE),
   "Error")),
"")</f>
        <v/>
      </c>
      <c r="AV28">
        <f>IF(ORDER!O34&gt;0,
 IF(ORDER!$D$1="SGST",
 VLOOKUP(H28,'C:\Users\HP\Desktop\TrimphPO\Week\Master Files\[SGST Master.xlsx]DBF'!$A:$AW,49,FALSE),
   IF(ORDER!$D$1="IGST",
   VLOOKUP(H28,'C:\Users\HP\Desktop\TrimphPO\Week\Master Files\[IGST Master.xlsx]DBF'!$A:$AW,49,FALSE),
   "Error")),
"")</f>
        <v/>
      </c>
      <c r="AW28">
        <f>IF(ORDER!O34&gt;0,
 IF(ORDER!$D$1="SGST",
 VLOOKUP(H28,'C:\Users\HP\Desktop\TrimphPO\Week\Master Files\[SGST Master.xlsx]DBF'!$A:$AX,50,FALSE),
   IF(ORDER!$D$1="IGST",
   VLOOKUP(H28,'C:\Users\HP\Desktop\TrimphPO\Week\Master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VLOOKUP(H28,'C:\Users\HP\Desktop\TrimphPO\Week\Master Files\[SGST Master.xlsx]DBF'!$A:$BA,53,FALSE),
   IF(ORDER!$D$1="IGST",
   VLOOKUP(H28,'C:\Users\HP\Desktop\TrimphPO\Week\Master Files\[IGST Master.xlsx]DBF'!$A:$BA,53,FALSE),
   "Error")),
"")</f>
        <v/>
      </c>
      <c r="BA28">
        <f>IF(ORDER!O34&gt;0,
 IF(ORDER!$D$1="SGST",
 VLOOKUP(H28,'C:\Users\HP\Desktop\TrimphPO\Week\Master Files\[SGST Master.xlsx]DBF'!$A:$BB,54,FALSE),
   IF(ORDER!$D$1="IGST",
   VLOOKUP(H28,'C:\Users\HP\Desktop\TrimphPO\Week\Master Files\[IGST Master.xlsx]DBF'!$A:$BB,54,FALSE),
   "Error")),
"")</f>
        <v/>
      </c>
      <c r="BB28">
        <f>IF(ORDER!O34&gt;0,
 IF(ORDER!$D$1="SGST",
 VLOOKUP(H28,'C:\Users\HP\Desktop\TrimphPO\Week\Master Files\[SGST Master.xlsx]DBF'!$A:$BC,55,FALSE),
   IF(ORDER!$D$1="IGST",
   VLOOKUP(H28,'C:\Users\HP\Desktop\TrimphPO\Week\Master Files\[IGST Master.xlsx]DBF'!$A:$BC,55,FALSE),
   "Error")),
"")</f>
        <v/>
      </c>
      <c r="BC28">
        <f>IF(ORDER!O34&gt;0,
 IF(ORDER!$D$1="SGST",
 VLOOKUP(H28,'C:\Users\HP\Desktop\TrimphPO\Week\Master Files\[SGST Master.xlsx]DBF'!$A:$BD,56,FALSE),
   IF(ORDER!$D$1="IGST",
   VLOOKUP(H28,'C:\Users\HP\Desktop\TrimphPO\Week\Master Files\[IGST Master.xlsx]DBF'!$A:$BD,56,FALSE),
   "Error")),
"")</f>
        <v/>
      </c>
      <c r="BD28">
        <f>IF(ORDER!O34&gt;0,
 IF(ORDER!$D$1="SGST",
 VLOOKUP(H28,'C:\Users\HP\Desktop\TrimphPO\Week\Master Files\[SGST Master.xlsx]DBF'!$A:$BE,57,FALSE),
   IF(ORDER!$D$1="IGST",
   VLOOKUP(H28,'C:\Users\HP\Desktop\TrimphPO\Week\Master Files\[IGST Master.xlsx]DBF'!$A:$BE,57,FALSE),
   "Error")),
"")</f>
        <v/>
      </c>
    </row>
    <row r="29">
      <c r="A29">
        <f>IF(ORDER!O35&gt;0,
 IF(ORDER!$D$1="SGST",
 VLOOKUP(H29,'C:\Users\HP\Desktop\TrimphPO\Week\Master Files\[SGST Master.xlsx]DBF'!$A:$B,2,FALSE),
   IF(ORDER!$D$1="IGST",
   VLOOKUP(H29,'C:\Users\HP\Desktop\TrimphPO\Week\Master Files\[IGST Master.xlsx]DBF'!$A:$B,2,FALSE),
   "Error")),
"")</f>
        <v/>
      </c>
      <c r="B29">
        <f>IF(ORDER!O35&gt;0,
 IF(ORDER!$D$1="SGST",
 VLOOKUP(H29,'C:\Users\HP\Desktop\TrimphPO\Week\Master Files\[SGST Master.xlsx]DBF'!$A:$C,3,FALSE),
   IF(ORDER!$D$1="IGST",
   VLOOKUP(H29,'C:\Users\HP\Desktop\TrimphPO\Week\Master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VLOOKUP(H29,'C:\Users\HP\Desktop\TrimphPO\Week\Master Files\[SGST Master.xlsx]DBF'!$A:$F,6,FALSE),
   IF(ORDER!$D$1="IGST",
   VLOOKUP(H29,'C:\Users\HP\Desktop\TrimphPO\Week\Master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VLOOKUP(H29,'C:\Users\HP\Desktop\TrimphPO\Week\Master Files\[SGST Master.xlsx]DBF'!$A:$H,8,FALSE),
   IF(ORDER!$D$1="IGST",
   VLOOKUP(H29,'C:\Users\HP\Desktop\TrimphPO\Week\Master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VLOOKUP(H29,'C:\Users\HP\Desktop\TrimphPO\Week\Master Files\[SGST Master.xlsx]DBF'!$A:$J,10,FALSE),
   IF(ORDER!$D$1="IGST",
   VLOOKUP(H29,'C:\Users\HP\Desktop\TrimphPO\Week\Master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VLOOKUP(H29,'C:\Users\HP\Desktop\TrimphPO\Week\Master Files\[SGST Master.xlsx]DBF'!$A:$N,14,FALSE),
   IF(ORDER!$D$1="IGST",
   VLOOKUP(H29,'C:\Users\HP\Desktop\TrimphPO\Week\Master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VLOOKUP(H29,'C:\Users\HP\Desktop\TrimphPO\Week\Master Files\[SGST Master.xlsx]DBF'!$A:$R,18,FALSE),
   IF(ORDER!$D$1="IGST",
   VLOOKUP(H29,'C:\Users\HP\Desktop\TrimphPO\Week\Master Files\[IGST Master.xlsx]DBF'!$A:$R,18,FALSE),
   "Error")),
"")</f>
        <v/>
      </c>
      <c r="R29">
        <f>IF(ORDER!O35&gt;0,
 IF(ORDER!$D$1="SGST",
 VLOOKUP(H29,'C:\Users\HP\Desktop\TrimphPO\Week\Master Files\[SGST Master.xlsx]DBF'!$A:$S,19,FALSE),
   IF(ORDER!$D$1="IGST",
   VLOOKUP(H29,'C:\Users\HP\Desktop\TrimphPO\Week\Master Files\[IGST Master.xlsx]DBF'!$A:$S,19,FALSE),
   "Error")),
"")</f>
        <v/>
      </c>
      <c r="S29">
        <f>IF(ORDER!O35&gt;0,
 IF(ORDER!$D$1="SGST",
 VLOOKUP(H29,'C:\Users\HP\Desktop\TrimphPO\Week\Master Files\[SGST Master.xlsx]DBF'!$A:$T,20,FALSE),
   IF(ORDER!$D$1="IGST",
   VLOOKUP(H29,'C:\Users\HP\Desktop\TrimphPO\Week\Master Files\[IGST Master.xlsx]DBF'!$A:$T,20,FALSE),
   "Error")),
"")</f>
        <v/>
      </c>
      <c r="T29">
        <f>IF(ORDER!O35&gt;0,
 IF(ORDER!$D$1="SGST",
 VLOOKUP(H29,'C:\Users\HP\Desktop\TrimphPO\Week\Master Files\[SGST Master.xlsx]DBF'!$A:$U,21,FALSE),
   IF(ORDER!$D$1="IGST",
   VLOOKUP(H29,'C:\Users\HP\Desktop\TrimphPO\Week\Master Files\[IGST Master.xlsx]DBF'!$A:$U,21,FALSE),
   "Error")),
"")</f>
        <v/>
      </c>
      <c r="U29">
        <f>IF(ORDER!O35&gt;0,
 IF(ORDER!$D$1="SGST",
 VLOOKUP(H29,'C:\Users\HP\Desktop\TrimphPO\Week\Master Files\[SGST Master.xlsx]DBF'!$A:$V,22,FALSE),
   IF(ORDER!$D$1="IGST",
   VLOOKUP(H29,'C:\Users\HP\Desktop\TrimphPO\Week\Master Files\[IGST Master.xlsx]DBF'!$A:$V,22,FALSE),
   "Error")),
"")</f>
        <v/>
      </c>
      <c r="V29">
        <f>IF(ORDER!O35&gt;0,
 IF(ORDER!$D$1="SGST",
 VLOOKUP(H29,'C:\Users\HP\Desktop\TrimphPO\Week\Master Files\[SGST Master.xlsx]DBF'!$A:$W,23,FALSE),
   IF(ORDER!$D$1="IGST",
   VLOOKUP(H29,'C:\Users\HP\Desktop\TrimphPO\Week\Master Files\[IGST Master.xlsx]DBF'!$A:$W,23,FALSE),
   "Error")),
"")</f>
        <v/>
      </c>
      <c r="W29">
        <f>IF(ORDER!O35&gt;0,
 IF(ORDER!$D$1="SGST",
 VLOOKUP(H29,'C:\Users\HP\Desktop\TrimphPO\Week\Master Files\[SGST Master.xlsx]DBF'!$A:$X,24,FALSE),
   IF(ORDER!$D$1="IGST",
   VLOOKUP(H29,'C:\Users\HP\Desktop\TrimphPO\Week\Master Files\[IGST Master.xlsx]DBF'!$A:$X,24,FALSE),
   "Error")),
"")</f>
        <v/>
      </c>
      <c r="X29">
        <f>IF(ORDER!O35&gt;0,
 IF(ORDER!$D$1="SGST",
 VLOOKUP(H29,'C:\Users\HP\Desktop\TrimphPO\Week\Master Files\[SGST Master.xlsx]DBF'!$A:$Y,25,FALSE),
   IF(ORDER!$D$1="IGST",
   VLOOKUP(H29,'C:\Users\HP\Desktop\TrimphPO\Week\Master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VLOOKUP(H29,'C:\Users\HP\Desktop\TrimphPO\Week\Master Files\[SGST Master.xlsx]DBF'!$A:$AB,28,FALSE),
   IF(ORDER!$D$1="IGST",
   VLOOKUP(H29,'C:\Users\HP\Desktop\TrimphPO\Week\Master Files\[IGST Master.xlsx]DBF'!$A:$AB,28,FALSE),
   "Error")),
"")</f>
        <v/>
      </c>
      <c r="AB29">
        <f>IF(ORDER!O35&gt;0,
 IF(ORDER!$D$1="SGST",
 VLOOKUP(H29,'C:\Users\HP\Desktop\TrimphPO\Week\Master Files\[SGST Master.xlsx]DBF'!$A:$AC,29,FALSE),
   IF(ORDER!$D$1="IGST",
   VLOOKUP(H29,'C:\Users\HP\Desktop\TrimphPO\Week\Master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VLOOKUP(H29,'C:\Users\HP\Desktop\TrimphPO\Week\Master Files\[SGST Master.xlsx]DBF'!$A:$AR,44,FALSE),
   IF(ORDER!$D$1="IGST",
   VLOOKUP(H29,'C:\Users\HP\Desktop\TrimphPO\Week\Master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VLOOKUP(H29,'C:\Users\HP\Desktop\TrimphPO\Week\Master Files\[SGST Master.xlsx]DBF'!$A:$AV,48,FALSE),
   IF(ORDER!$D$1="IGST",
   VLOOKUP(H29,'C:\Users\HP\Desktop\TrimphPO\Week\Master Files\[IGST Master.xlsx]DBF'!$A:$AV,48,FALSE),
   "Error")),
"")</f>
        <v/>
      </c>
      <c r="AV29">
        <f>IF(ORDER!O35&gt;0,
 IF(ORDER!$D$1="SGST",
 VLOOKUP(H29,'C:\Users\HP\Desktop\TrimphPO\Week\Master Files\[SGST Master.xlsx]DBF'!$A:$AW,49,FALSE),
   IF(ORDER!$D$1="IGST",
   VLOOKUP(H29,'C:\Users\HP\Desktop\TrimphPO\Week\Master Files\[IGST Master.xlsx]DBF'!$A:$AW,49,FALSE),
   "Error")),
"")</f>
        <v/>
      </c>
      <c r="AW29">
        <f>IF(ORDER!O35&gt;0,
 IF(ORDER!$D$1="SGST",
 VLOOKUP(H29,'C:\Users\HP\Desktop\TrimphPO\Week\Master Files\[SGST Master.xlsx]DBF'!$A:$AX,50,FALSE),
   IF(ORDER!$D$1="IGST",
   VLOOKUP(H29,'C:\Users\HP\Desktop\TrimphPO\Week\Master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VLOOKUP(H29,'C:\Users\HP\Desktop\TrimphPO\Week\Master Files\[SGST Master.xlsx]DBF'!$A:$BA,53,FALSE),
   IF(ORDER!$D$1="IGST",
   VLOOKUP(H29,'C:\Users\HP\Desktop\TrimphPO\Week\Master Files\[IGST Master.xlsx]DBF'!$A:$BA,53,FALSE),
   "Error")),
"")</f>
        <v/>
      </c>
      <c r="BA29">
        <f>IF(ORDER!O35&gt;0,
 IF(ORDER!$D$1="SGST",
 VLOOKUP(H29,'C:\Users\HP\Desktop\TrimphPO\Week\Master Files\[SGST Master.xlsx]DBF'!$A:$BB,54,FALSE),
   IF(ORDER!$D$1="IGST",
   VLOOKUP(H29,'C:\Users\HP\Desktop\TrimphPO\Week\Master Files\[IGST Master.xlsx]DBF'!$A:$BB,54,FALSE),
   "Error")),
"")</f>
        <v/>
      </c>
      <c r="BB29">
        <f>IF(ORDER!O35&gt;0,
 IF(ORDER!$D$1="SGST",
 VLOOKUP(H29,'C:\Users\HP\Desktop\TrimphPO\Week\Master Files\[SGST Master.xlsx]DBF'!$A:$BC,55,FALSE),
   IF(ORDER!$D$1="IGST",
   VLOOKUP(H29,'C:\Users\HP\Desktop\TrimphPO\Week\Master Files\[IGST Master.xlsx]DBF'!$A:$BC,55,FALSE),
   "Error")),
"")</f>
        <v/>
      </c>
      <c r="BC29">
        <f>IF(ORDER!O35&gt;0,
 IF(ORDER!$D$1="SGST",
 VLOOKUP(H29,'C:\Users\HP\Desktop\TrimphPO\Week\Master Files\[SGST Master.xlsx]DBF'!$A:$BD,56,FALSE),
   IF(ORDER!$D$1="IGST",
   VLOOKUP(H29,'C:\Users\HP\Desktop\TrimphPO\Week\Master Files\[IGST Master.xlsx]DBF'!$A:$BD,56,FALSE),
   "Error")),
"")</f>
        <v/>
      </c>
      <c r="BD29">
        <f>IF(ORDER!O35&gt;0,
 IF(ORDER!$D$1="SGST",
 VLOOKUP(H29,'C:\Users\HP\Desktop\TrimphPO\Week\Master Files\[SGST Master.xlsx]DBF'!$A:$BE,57,FALSE),
   IF(ORDER!$D$1="IGST",
   VLOOKUP(H29,'C:\Users\HP\Desktop\TrimphPO\Week\Master Files\[IGST Master.xlsx]DBF'!$A:$BE,57,FALSE),
   "Error")),
"")</f>
        <v/>
      </c>
    </row>
    <row r="30">
      <c r="A30">
        <f>IF(ORDER!O36&gt;0,
 IF(ORDER!$D$1="SGST",
 VLOOKUP(H30,'C:\Users\HP\Desktop\TrimphPO\Week\Master Files\[SGST Master.xlsx]DBF'!$A:$B,2,FALSE),
   IF(ORDER!$D$1="IGST",
   VLOOKUP(H30,'C:\Users\HP\Desktop\TrimphPO\Week\Master Files\[IGST Master.xlsx]DBF'!$A:$B,2,FALSE),
   "Error")),
"")</f>
        <v/>
      </c>
      <c r="B30">
        <f>IF(ORDER!O36&gt;0,
 IF(ORDER!$D$1="SGST",
 VLOOKUP(H30,'C:\Users\HP\Desktop\TrimphPO\Week\Master Files\[SGST Master.xlsx]DBF'!$A:$C,3,FALSE),
   IF(ORDER!$D$1="IGST",
   VLOOKUP(H30,'C:\Users\HP\Desktop\TrimphPO\Week\Master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VLOOKUP(H30,'C:\Users\HP\Desktop\TrimphPO\Week\Master Files\[SGST Master.xlsx]DBF'!$A:$F,6,FALSE),
   IF(ORDER!$D$1="IGST",
   VLOOKUP(H30,'C:\Users\HP\Desktop\TrimphPO\Week\Master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VLOOKUP(H30,'C:\Users\HP\Desktop\TrimphPO\Week\Master Files\[SGST Master.xlsx]DBF'!$A:$H,8,FALSE),
   IF(ORDER!$D$1="IGST",
   VLOOKUP(H30,'C:\Users\HP\Desktop\TrimphPO\Week\Master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VLOOKUP(H30,'C:\Users\HP\Desktop\TrimphPO\Week\Master Files\[SGST Master.xlsx]DBF'!$A:$J,10,FALSE),
   IF(ORDER!$D$1="IGST",
   VLOOKUP(H30,'C:\Users\HP\Desktop\TrimphPO\Week\Master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VLOOKUP(H30,'C:\Users\HP\Desktop\TrimphPO\Week\Master Files\[SGST Master.xlsx]DBF'!$A:$N,14,FALSE),
   IF(ORDER!$D$1="IGST",
   VLOOKUP(H30,'C:\Users\HP\Desktop\TrimphPO\Week\Master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VLOOKUP(H30,'C:\Users\HP\Desktop\TrimphPO\Week\Master Files\[SGST Master.xlsx]DBF'!$A:$R,18,FALSE),
   IF(ORDER!$D$1="IGST",
   VLOOKUP(H30,'C:\Users\HP\Desktop\TrimphPO\Week\Master Files\[IGST Master.xlsx]DBF'!$A:$R,18,FALSE),
   "Error")),
"")</f>
        <v/>
      </c>
      <c r="R30">
        <f>IF(ORDER!O36&gt;0,
 IF(ORDER!$D$1="SGST",
 VLOOKUP(H30,'C:\Users\HP\Desktop\TrimphPO\Week\Master Files\[SGST Master.xlsx]DBF'!$A:$S,19,FALSE),
   IF(ORDER!$D$1="IGST",
   VLOOKUP(H30,'C:\Users\HP\Desktop\TrimphPO\Week\Master Files\[IGST Master.xlsx]DBF'!$A:$S,19,FALSE),
   "Error")),
"")</f>
        <v/>
      </c>
      <c r="S30">
        <f>IF(ORDER!O36&gt;0,
 IF(ORDER!$D$1="SGST",
 VLOOKUP(H30,'C:\Users\HP\Desktop\TrimphPO\Week\Master Files\[SGST Master.xlsx]DBF'!$A:$T,20,FALSE),
   IF(ORDER!$D$1="IGST",
   VLOOKUP(H30,'C:\Users\HP\Desktop\TrimphPO\Week\Master Files\[IGST Master.xlsx]DBF'!$A:$T,20,FALSE),
   "Error")),
"")</f>
        <v/>
      </c>
      <c r="T30">
        <f>IF(ORDER!O36&gt;0,
 IF(ORDER!$D$1="SGST",
 VLOOKUP(H30,'C:\Users\HP\Desktop\TrimphPO\Week\Master Files\[SGST Master.xlsx]DBF'!$A:$U,21,FALSE),
   IF(ORDER!$D$1="IGST",
   VLOOKUP(H30,'C:\Users\HP\Desktop\TrimphPO\Week\Master Files\[IGST Master.xlsx]DBF'!$A:$U,21,FALSE),
   "Error")),
"")</f>
        <v/>
      </c>
      <c r="U30">
        <f>IF(ORDER!O36&gt;0,
 IF(ORDER!$D$1="SGST",
 VLOOKUP(H30,'C:\Users\HP\Desktop\TrimphPO\Week\Master Files\[SGST Master.xlsx]DBF'!$A:$V,22,FALSE),
   IF(ORDER!$D$1="IGST",
   VLOOKUP(H30,'C:\Users\HP\Desktop\TrimphPO\Week\Master Files\[IGST Master.xlsx]DBF'!$A:$V,22,FALSE),
   "Error")),
"")</f>
        <v/>
      </c>
      <c r="V30">
        <f>IF(ORDER!O36&gt;0,
 IF(ORDER!$D$1="SGST",
 VLOOKUP(H30,'C:\Users\HP\Desktop\TrimphPO\Week\Master Files\[SGST Master.xlsx]DBF'!$A:$W,23,FALSE),
   IF(ORDER!$D$1="IGST",
   VLOOKUP(H30,'C:\Users\HP\Desktop\TrimphPO\Week\Master Files\[IGST Master.xlsx]DBF'!$A:$W,23,FALSE),
   "Error")),
"")</f>
        <v/>
      </c>
      <c r="W30">
        <f>IF(ORDER!O36&gt;0,
 IF(ORDER!$D$1="SGST",
 VLOOKUP(H30,'C:\Users\HP\Desktop\TrimphPO\Week\Master Files\[SGST Master.xlsx]DBF'!$A:$X,24,FALSE),
   IF(ORDER!$D$1="IGST",
   VLOOKUP(H30,'C:\Users\HP\Desktop\TrimphPO\Week\Master Files\[IGST Master.xlsx]DBF'!$A:$X,24,FALSE),
   "Error")),
"")</f>
        <v/>
      </c>
      <c r="X30">
        <f>IF(ORDER!O36&gt;0,
 IF(ORDER!$D$1="SGST",
 VLOOKUP(H30,'C:\Users\HP\Desktop\TrimphPO\Week\Master Files\[SGST Master.xlsx]DBF'!$A:$Y,25,FALSE),
   IF(ORDER!$D$1="IGST",
   VLOOKUP(H30,'C:\Users\HP\Desktop\TrimphPO\Week\Master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VLOOKUP(H30,'C:\Users\HP\Desktop\TrimphPO\Week\Master Files\[SGST Master.xlsx]DBF'!$A:$AB,28,FALSE),
   IF(ORDER!$D$1="IGST",
   VLOOKUP(H30,'C:\Users\HP\Desktop\TrimphPO\Week\Master Files\[IGST Master.xlsx]DBF'!$A:$AB,28,FALSE),
   "Error")),
"")</f>
        <v/>
      </c>
      <c r="AB30">
        <f>IF(ORDER!O36&gt;0,
 IF(ORDER!$D$1="SGST",
 VLOOKUP(H30,'C:\Users\HP\Desktop\TrimphPO\Week\Master Files\[SGST Master.xlsx]DBF'!$A:$AC,29,FALSE),
   IF(ORDER!$D$1="IGST",
   VLOOKUP(H30,'C:\Users\HP\Desktop\TrimphPO\Week\Master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VLOOKUP(H30,'C:\Users\HP\Desktop\TrimphPO\Week\Master Files\[SGST Master.xlsx]DBF'!$A:$AR,44,FALSE),
   IF(ORDER!$D$1="IGST",
   VLOOKUP(H30,'C:\Users\HP\Desktop\TrimphPO\Week\Master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VLOOKUP(H30,'C:\Users\HP\Desktop\TrimphPO\Week\Master Files\[SGST Master.xlsx]DBF'!$A:$AV,48,FALSE),
   IF(ORDER!$D$1="IGST",
   VLOOKUP(H30,'C:\Users\HP\Desktop\TrimphPO\Week\Master Files\[IGST Master.xlsx]DBF'!$A:$AV,48,FALSE),
   "Error")),
"")</f>
        <v/>
      </c>
      <c r="AV30">
        <f>IF(ORDER!O36&gt;0,
 IF(ORDER!$D$1="SGST",
 VLOOKUP(H30,'C:\Users\HP\Desktop\TrimphPO\Week\Master Files\[SGST Master.xlsx]DBF'!$A:$AW,49,FALSE),
   IF(ORDER!$D$1="IGST",
   VLOOKUP(H30,'C:\Users\HP\Desktop\TrimphPO\Week\Master Files\[IGST Master.xlsx]DBF'!$A:$AW,49,FALSE),
   "Error")),
"")</f>
        <v/>
      </c>
      <c r="AW30">
        <f>IF(ORDER!O36&gt;0,
 IF(ORDER!$D$1="SGST",
 VLOOKUP(H30,'C:\Users\HP\Desktop\TrimphPO\Week\Master Files\[SGST Master.xlsx]DBF'!$A:$AX,50,FALSE),
   IF(ORDER!$D$1="IGST",
   VLOOKUP(H30,'C:\Users\HP\Desktop\TrimphPO\Week\Master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VLOOKUP(H30,'C:\Users\HP\Desktop\TrimphPO\Week\Master Files\[SGST Master.xlsx]DBF'!$A:$BA,53,FALSE),
   IF(ORDER!$D$1="IGST",
   VLOOKUP(H30,'C:\Users\HP\Desktop\TrimphPO\Week\Master Files\[IGST Master.xlsx]DBF'!$A:$BA,53,FALSE),
   "Error")),
"")</f>
        <v/>
      </c>
      <c r="BA30">
        <f>IF(ORDER!O36&gt;0,
 IF(ORDER!$D$1="SGST",
 VLOOKUP(H30,'C:\Users\HP\Desktop\TrimphPO\Week\Master Files\[SGST Master.xlsx]DBF'!$A:$BB,54,FALSE),
   IF(ORDER!$D$1="IGST",
   VLOOKUP(H30,'C:\Users\HP\Desktop\TrimphPO\Week\Master Files\[IGST Master.xlsx]DBF'!$A:$BB,54,FALSE),
   "Error")),
"")</f>
        <v/>
      </c>
      <c r="BB30">
        <f>IF(ORDER!O36&gt;0,
 IF(ORDER!$D$1="SGST",
 VLOOKUP(H30,'C:\Users\HP\Desktop\TrimphPO\Week\Master Files\[SGST Master.xlsx]DBF'!$A:$BC,55,FALSE),
   IF(ORDER!$D$1="IGST",
   VLOOKUP(H30,'C:\Users\HP\Desktop\TrimphPO\Week\Master Files\[IGST Master.xlsx]DBF'!$A:$BC,55,FALSE),
   "Error")),
"")</f>
        <v/>
      </c>
      <c r="BC30">
        <f>IF(ORDER!O36&gt;0,
 IF(ORDER!$D$1="SGST",
 VLOOKUP(H30,'C:\Users\HP\Desktop\TrimphPO\Week\Master Files\[SGST Master.xlsx]DBF'!$A:$BD,56,FALSE),
   IF(ORDER!$D$1="IGST",
   VLOOKUP(H30,'C:\Users\HP\Desktop\TrimphPO\Week\Master Files\[IGST Master.xlsx]DBF'!$A:$BD,56,FALSE),
   "Error")),
"")</f>
        <v/>
      </c>
      <c r="BD30">
        <f>IF(ORDER!O36&gt;0,
 IF(ORDER!$D$1="SGST",
 VLOOKUP(H30,'C:\Users\HP\Desktop\TrimphPO\Week\Master Files\[SGST Master.xlsx]DBF'!$A:$BE,57,FALSE),
   IF(ORDER!$D$1="IGST",
   VLOOKUP(H30,'C:\Users\HP\Desktop\TrimphPO\Week\Master Files\[IGST Master.xlsx]DBF'!$A:$BE,57,FALSE),
   "Error")),
"")</f>
        <v/>
      </c>
    </row>
    <row r="31">
      <c r="A31">
        <f>IF(ORDER!O37&gt;0,
 IF(ORDER!$D$1="SGST",
 VLOOKUP(H31,'C:\Users\HP\Desktop\TrimphPO\Week\Master Files\[SGST Master.xlsx]DBF'!$A:$B,2,FALSE),
   IF(ORDER!$D$1="IGST",
   VLOOKUP(H31,'C:\Users\HP\Desktop\TrimphPO\Week\Master Files\[IGST Master.xlsx]DBF'!$A:$B,2,FALSE),
   "Error")),
"")</f>
        <v/>
      </c>
      <c r="B31">
        <f>IF(ORDER!O37&gt;0,
 IF(ORDER!$D$1="SGST",
 VLOOKUP(H31,'C:\Users\HP\Desktop\TrimphPO\Week\Master Files\[SGST Master.xlsx]DBF'!$A:$C,3,FALSE),
   IF(ORDER!$D$1="IGST",
   VLOOKUP(H31,'C:\Users\HP\Desktop\TrimphPO\Week\Master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VLOOKUP(H31,'C:\Users\HP\Desktop\TrimphPO\Week\Master Files\[SGST Master.xlsx]DBF'!$A:$F,6,FALSE),
   IF(ORDER!$D$1="IGST",
   VLOOKUP(H31,'C:\Users\HP\Desktop\TrimphPO\Week\Master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VLOOKUP(H31,'C:\Users\HP\Desktop\TrimphPO\Week\Master Files\[SGST Master.xlsx]DBF'!$A:$H,8,FALSE),
   IF(ORDER!$D$1="IGST",
   VLOOKUP(H31,'C:\Users\HP\Desktop\TrimphPO\Week\Master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VLOOKUP(H31,'C:\Users\HP\Desktop\TrimphPO\Week\Master Files\[SGST Master.xlsx]DBF'!$A:$J,10,FALSE),
   IF(ORDER!$D$1="IGST",
   VLOOKUP(H31,'C:\Users\HP\Desktop\TrimphPO\Week\Master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VLOOKUP(H31,'C:\Users\HP\Desktop\TrimphPO\Week\Master Files\[SGST Master.xlsx]DBF'!$A:$N,14,FALSE),
   IF(ORDER!$D$1="IGST",
   VLOOKUP(H31,'C:\Users\HP\Desktop\TrimphPO\Week\Master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VLOOKUP(H31,'C:\Users\HP\Desktop\TrimphPO\Week\Master Files\[SGST Master.xlsx]DBF'!$A:$R,18,FALSE),
   IF(ORDER!$D$1="IGST",
   VLOOKUP(H31,'C:\Users\HP\Desktop\TrimphPO\Week\Master Files\[IGST Master.xlsx]DBF'!$A:$R,18,FALSE),
   "Error")),
"")</f>
        <v/>
      </c>
      <c r="R31">
        <f>IF(ORDER!O37&gt;0,
 IF(ORDER!$D$1="SGST",
 VLOOKUP(H31,'C:\Users\HP\Desktop\TrimphPO\Week\Master Files\[SGST Master.xlsx]DBF'!$A:$S,19,FALSE),
   IF(ORDER!$D$1="IGST",
   VLOOKUP(H31,'C:\Users\HP\Desktop\TrimphPO\Week\Master Files\[IGST Master.xlsx]DBF'!$A:$S,19,FALSE),
   "Error")),
"")</f>
        <v/>
      </c>
      <c r="S31">
        <f>IF(ORDER!O37&gt;0,
 IF(ORDER!$D$1="SGST",
 VLOOKUP(H31,'C:\Users\HP\Desktop\TrimphPO\Week\Master Files\[SGST Master.xlsx]DBF'!$A:$T,20,FALSE),
   IF(ORDER!$D$1="IGST",
   VLOOKUP(H31,'C:\Users\HP\Desktop\TrimphPO\Week\Master Files\[IGST Master.xlsx]DBF'!$A:$T,20,FALSE),
   "Error")),
"")</f>
        <v/>
      </c>
      <c r="T31">
        <f>IF(ORDER!O37&gt;0,
 IF(ORDER!$D$1="SGST",
 VLOOKUP(H31,'C:\Users\HP\Desktop\TrimphPO\Week\Master Files\[SGST Master.xlsx]DBF'!$A:$U,21,FALSE),
   IF(ORDER!$D$1="IGST",
   VLOOKUP(H31,'C:\Users\HP\Desktop\TrimphPO\Week\Master Files\[IGST Master.xlsx]DBF'!$A:$U,21,FALSE),
   "Error")),
"")</f>
        <v/>
      </c>
      <c r="U31">
        <f>IF(ORDER!O37&gt;0,
 IF(ORDER!$D$1="SGST",
 VLOOKUP(H31,'C:\Users\HP\Desktop\TrimphPO\Week\Master Files\[SGST Master.xlsx]DBF'!$A:$V,22,FALSE),
   IF(ORDER!$D$1="IGST",
   VLOOKUP(H31,'C:\Users\HP\Desktop\TrimphPO\Week\Master Files\[IGST Master.xlsx]DBF'!$A:$V,22,FALSE),
   "Error")),
"")</f>
        <v/>
      </c>
      <c r="V31">
        <f>IF(ORDER!O37&gt;0,
 IF(ORDER!$D$1="SGST",
 VLOOKUP(H31,'C:\Users\HP\Desktop\TrimphPO\Week\Master Files\[SGST Master.xlsx]DBF'!$A:$W,23,FALSE),
   IF(ORDER!$D$1="IGST",
   VLOOKUP(H31,'C:\Users\HP\Desktop\TrimphPO\Week\Master Files\[IGST Master.xlsx]DBF'!$A:$W,23,FALSE),
   "Error")),
"")</f>
        <v/>
      </c>
      <c r="W31">
        <f>IF(ORDER!O37&gt;0,
 IF(ORDER!$D$1="SGST",
 VLOOKUP(H31,'C:\Users\HP\Desktop\TrimphPO\Week\Master Files\[SGST Master.xlsx]DBF'!$A:$X,24,FALSE),
   IF(ORDER!$D$1="IGST",
   VLOOKUP(H31,'C:\Users\HP\Desktop\TrimphPO\Week\Master Files\[IGST Master.xlsx]DBF'!$A:$X,24,FALSE),
   "Error")),
"")</f>
        <v/>
      </c>
      <c r="X31">
        <f>IF(ORDER!O37&gt;0,
 IF(ORDER!$D$1="SGST",
 VLOOKUP(H31,'C:\Users\HP\Desktop\TrimphPO\Week\Master Files\[SGST Master.xlsx]DBF'!$A:$Y,25,FALSE),
   IF(ORDER!$D$1="IGST",
   VLOOKUP(H31,'C:\Users\HP\Desktop\TrimphPO\Week\Master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VLOOKUP(H31,'C:\Users\HP\Desktop\TrimphPO\Week\Master Files\[SGST Master.xlsx]DBF'!$A:$AB,28,FALSE),
   IF(ORDER!$D$1="IGST",
   VLOOKUP(H31,'C:\Users\HP\Desktop\TrimphPO\Week\Master Files\[IGST Master.xlsx]DBF'!$A:$AB,28,FALSE),
   "Error")),
"")</f>
        <v/>
      </c>
      <c r="AB31">
        <f>IF(ORDER!O37&gt;0,
 IF(ORDER!$D$1="SGST",
 VLOOKUP(H31,'C:\Users\HP\Desktop\TrimphPO\Week\Master Files\[SGST Master.xlsx]DBF'!$A:$AC,29,FALSE),
   IF(ORDER!$D$1="IGST",
   VLOOKUP(H31,'C:\Users\HP\Desktop\TrimphPO\Week\Master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VLOOKUP(H31,'C:\Users\HP\Desktop\TrimphPO\Week\Master Files\[SGST Master.xlsx]DBF'!$A:$AR,44,FALSE),
   IF(ORDER!$D$1="IGST",
   VLOOKUP(H31,'C:\Users\HP\Desktop\TrimphPO\Week\Master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VLOOKUP(H31,'C:\Users\HP\Desktop\TrimphPO\Week\Master Files\[SGST Master.xlsx]DBF'!$A:$AV,48,FALSE),
   IF(ORDER!$D$1="IGST",
   VLOOKUP(H31,'C:\Users\HP\Desktop\TrimphPO\Week\Master Files\[IGST Master.xlsx]DBF'!$A:$AV,48,FALSE),
   "Error")),
"")</f>
        <v/>
      </c>
      <c r="AV31">
        <f>IF(ORDER!O37&gt;0,
 IF(ORDER!$D$1="SGST",
 VLOOKUP(H31,'C:\Users\HP\Desktop\TrimphPO\Week\Master Files\[SGST Master.xlsx]DBF'!$A:$AW,49,FALSE),
   IF(ORDER!$D$1="IGST",
   VLOOKUP(H31,'C:\Users\HP\Desktop\TrimphPO\Week\Master Files\[IGST Master.xlsx]DBF'!$A:$AW,49,FALSE),
   "Error")),
"")</f>
        <v/>
      </c>
      <c r="AW31">
        <f>IF(ORDER!O37&gt;0,
 IF(ORDER!$D$1="SGST",
 VLOOKUP(H31,'C:\Users\HP\Desktop\TrimphPO\Week\Master Files\[SGST Master.xlsx]DBF'!$A:$AX,50,FALSE),
   IF(ORDER!$D$1="IGST",
   VLOOKUP(H31,'C:\Users\HP\Desktop\TrimphPO\Week\Master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VLOOKUP(H31,'C:\Users\HP\Desktop\TrimphPO\Week\Master Files\[SGST Master.xlsx]DBF'!$A:$BA,53,FALSE),
   IF(ORDER!$D$1="IGST",
   VLOOKUP(H31,'C:\Users\HP\Desktop\TrimphPO\Week\Master Files\[IGST Master.xlsx]DBF'!$A:$BA,53,FALSE),
   "Error")),
"")</f>
        <v/>
      </c>
      <c r="BA31">
        <f>IF(ORDER!O37&gt;0,
 IF(ORDER!$D$1="SGST",
 VLOOKUP(H31,'C:\Users\HP\Desktop\TrimphPO\Week\Master Files\[SGST Master.xlsx]DBF'!$A:$BB,54,FALSE),
   IF(ORDER!$D$1="IGST",
   VLOOKUP(H31,'C:\Users\HP\Desktop\TrimphPO\Week\Master Files\[IGST Master.xlsx]DBF'!$A:$BB,54,FALSE),
   "Error")),
"")</f>
        <v/>
      </c>
      <c r="BB31">
        <f>IF(ORDER!O37&gt;0,
 IF(ORDER!$D$1="SGST",
 VLOOKUP(H31,'C:\Users\HP\Desktop\TrimphPO\Week\Master Files\[SGST Master.xlsx]DBF'!$A:$BC,55,FALSE),
   IF(ORDER!$D$1="IGST",
   VLOOKUP(H31,'C:\Users\HP\Desktop\TrimphPO\Week\Master Files\[IGST Master.xlsx]DBF'!$A:$BC,55,FALSE),
   "Error")),
"")</f>
        <v/>
      </c>
      <c r="BC31">
        <f>IF(ORDER!O37&gt;0,
 IF(ORDER!$D$1="SGST",
 VLOOKUP(H31,'C:\Users\HP\Desktop\TrimphPO\Week\Master Files\[SGST Master.xlsx]DBF'!$A:$BD,56,FALSE),
   IF(ORDER!$D$1="IGST",
   VLOOKUP(H31,'C:\Users\HP\Desktop\TrimphPO\Week\Master Files\[IGST Master.xlsx]DBF'!$A:$BD,56,FALSE),
   "Error")),
"")</f>
        <v/>
      </c>
      <c r="BD31">
        <f>IF(ORDER!O37&gt;0,
 IF(ORDER!$D$1="SGST",
 VLOOKUP(H31,'C:\Users\HP\Desktop\TrimphPO\Week\Master Files\[SGST Master.xlsx]DBF'!$A:$BE,57,FALSE),
   IF(ORDER!$D$1="IGST",
   VLOOKUP(H31,'C:\Users\HP\Desktop\TrimphPO\Week\Master Files\[IGST Master.xlsx]DBF'!$A:$BE,57,FALSE),
   "Error")),
"")</f>
        <v/>
      </c>
    </row>
    <row r="32">
      <c r="A32">
        <f>IF(ORDER!O38&gt;0,
 IF(ORDER!$D$1="SGST",
 VLOOKUP(H32,'C:\Users\HP\Desktop\TrimphPO\Week\Master Files\[SGST Master.xlsx]DBF'!$A:$B,2,FALSE),
   IF(ORDER!$D$1="IGST",
   VLOOKUP(H32,'C:\Users\HP\Desktop\TrimphPO\Week\Master Files\[IGST Master.xlsx]DBF'!$A:$B,2,FALSE),
   "Error")),
"")</f>
        <v/>
      </c>
      <c r="B32">
        <f>IF(ORDER!O38&gt;0,
 IF(ORDER!$D$1="SGST",
 VLOOKUP(H32,'C:\Users\HP\Desktop\TrimphPO\Week\Master Files\[SGST Master.xlsx]DBF'!$A:$C,3,FALSE),
   IF(ORDER!$D$1="IGST",
   VLOOKUP(H32,'C:\Users\HP\Desktop\TrimphPO\Week\Master Files\[IGST Master.xlsx]DBF'!$A:$C,3,FALSE),
   "Error")),
"")</f>
        <v/>
      </c>
      <c r="C32">
        <f>IF(ORDER!O38&gt;0,ORDER!L38, "")</f>
        <v/>
      </c>
      <c r="D32">
        <f>IF(ORDER!O38&gt;0,ORDER!A38, "")</f>
        <v/>
      </c>
      <c r="E32">
        <f>IF(ORDER!O38&gt;0,
 IF(ORDER!$D$1="SGST",
 VLOOKUP(H32,'C:\Users\HP\Desktop\TrimphPO\Week\Master Files\[SGST Master.xlsx]DBF'!$A:$F,6,FALSE),
   IF(ORDER!$D$1="IGST",
   VLOOKUP(H32,'C:\Users\HP\Desktop\TrimphPO\Week\Master Files\[IGST Master.xlsx]DBF'!$A:$F,6,FALSE),
   "Error")),
"")</f>
        <v/>
      </c>
      <c r="F32">
        <f>IF(ORDER!O38&gt;0,ORDER!C38, "")</f>
        <v/>
      </c>
      <c r="G32">
        <f>IF(ORDER!O38&gt;0,
 IF(ORDER!$D$1="SGST",
 VLOOKUP(H32,'C:\Users\HP\Desktop\TrimphPO\Week\Master Files\[SGST Master.xlsx]DBF'!$A:$H,8,FALSE),
   IF(ORDER!$D$1="IGST",
   VLOOKUP(H32,'C:\Users\HP\Desktop\TrimphPO\Week\Master Files\[IGST Master.xlsx]DBF'!$A:$H,8,FALSE),
   "Error")),
"")</f>
        <v/>
      </c>
      <c r="H32">
        <f>IF(ORDER!O38&gt;0,ORDER!D38, "")</f>
        <v/>
      </c>
      <c r="I32">
        <f>IF(ORDER!O38&gt;0,
 IF(ORDER!$D$1="SGST",
 VLOOKUP(H32,'C:\Users\HP\Desktop\TrimphPO\Week\Master Files\[SGST Master.xlsx]DBF'!$A:$J,10,FALSE),
   IF(ORDER!$D$1="IGST",
   VLOOKUP(H32,'C:\Users\HP\Desktop\TrimphPO\Week\Master Files\[IGST Master.xlsx]DBF'!$A:$J,10,FALSE),
   "Error")),
"")</f>
        <v/>
      </c>
      <c r="J32">
        <f>IF(ORDER!O38&gt;0,SUMIF(ORDER!$D$8:$D$22298,DBF!$H32,ORDER!$G$8:$G$22298), "")</f>
        <v/>
      </c>
      <c r="K32">
        <f>IF(ORDER!O38&gt;0,VLOOKUP($H32,ORDER!D:H,5,FALSE), "")</f>
        <v/>
      </c>
      <c r="L32">
        <f>IF(ORDER!O38&gt;0,ROUND(J32*K32,2), "")</f>
        <v/>
      </c>
      <c r="M32">
        <f>IF(ORDER!O38&gt;0,
 IF(ORDER!$D$1="SGST",
 VLOOKUP(H32,'C:\Users\HP\Desktop\TrimphPO\Week\Master Files\[SGST Master.xlsx]DBF'!$A:$N,14,FALSE),
   IF(ORDER!$D$1="IGST",
   VLOOKUP(H32,'C:\Users\HP\Desktop\TrimphPO\Week\Master Files\[IGST Master.xlsx]DBF'!$A:$N,14,FALSE),
   "Error")),
"")</f>
        <v/>
      </c>
      <c r="N32">
        <f>IF(ORDER!O38&gt;0,ROUND(L32*M32/100,2), "")</f>
        <v/>
      </c>
      <c r="O32">
        <f>IF(ORDER!O38&gt;0,L32-N32, "")</f>
        <v/>
      </c>
      <c r="P32">
        <f>IF(ORDER!O38&gt;0,IF(R32="Corsetry",IF(IFERROR((O32/J32),0)&lt;1000,"CC Sales- Corsetry-Wholesale - IGST 5%","CC Sales- Corsetry-Wholesale - IGST 12%")), "")</f>
        <v/>
      </c>
      <c r="Q32">
        <f>IF(ORDER!O38&gt;0,
 IF(ORDER!$D$1="SGST",
 VLOOKUP(H32,'C:\Users\HP\Desktop\TrimphPO\Week\Master Files\[SGST Master.xlsx]DBF'!$A:$R,18,FALSE),
   IF(ORDER!$D$1="IGST",
   VLOOKUP(H32,'C:\Users\HP\Desktop\TrimphPO\Week\Master Files\[IGST Master.xlsx]DBF'!$A:$R,18,FALSE),
   "Error")),
"")</f>
        <v/>
      </c>
      <c r="R32">
        <f>IF(ORDER!O38&gt;0,
 IF(ORDER!$D$1="SGST",
 VLOOKUP(H32,'C:\Users\HP\Desktop\TrimphPO\Week\Master Files\[SGST Master.xlsx]DBF'!$A:$S,19,FALSE),
   IF(ORDER!$D$1="IGST",
   VLOOKUP(H32,'C:\Users\HP\Desktop\TrimphPO\Week\Master Files\[IGST Master.xlsx]DBF'!$A:$S,19,FALSE),
   "Error")),
"")</f>
        <v/>
      </c>
      <c r="S32">
        <f>IF(ORDER!O38&gt;0,
 IF(ORDER!$D$1="SGST",
 VLOOKUP(H32,'C:\Users\HP\Desktop\TrimphPO\Week\Master Files\[SGST Master.xlsx]DBF'!$A:$T,20,FALSE),
   IF(ORDER!$D$1="IGST",
   VLOOKUP(H32,'C:\Users\HP\Desktop\TrimphPO\Week\Master Files\[IGST Master.xlsx]DBF'!$A:$T,20,FALSE),
   "Error")),
"")</f>
        <v/>
      </c>
      <c r="T32">
        <f>IF(ORDER!O38&gt;0,
 IF(ORDER!$D$1="SGST",
 VLOOKUP(H32,'C:\Users\HP\Desktop\TrimphPO\Week\Master Files\[SGST Master.xlsx]DBF'!$A:$U,21,FALSE),
   IF(ORDER!$D$1="IGST",
   VLOOKUP(H32,'C:\Users\HP\Desktop\TrimphPO\Week\Master Files\[IGST Master.xlsx]DBF'!$A:$U,21,FALSE),
   "Error")),
"")</f>
        <v/>
      </c>
      <c r="U32">
        <f>IF(ORDER!O38&gt;0,
 IF(ORDER!$D$1="SGST",
 VLOOKUP(H32,'C:\Users\HP\Desktop\TrimphPO\Week\Master Files\[SGST Master.xlsx]DBF'!$A:$V,22,FALSE),
   IF(ORDER!$D$1="IGST",
   VLOOKUP(H32,'C:\Users\HP\Desktop\TrimphPO\Week\Master Files\[IGST Master.xlsx]DBF'!$A:$V,22,FALSE),
   "Error")),
"")</f>
        <v/>
      </c>
      <c r="V32">
        <f>IF(ORDER!O38&gt;0,
 IF(ORDER!$D$1="SGST",
 VLOOKUP(H32,'C:\Users\HP\Desktop\TrimphPO\Week\Master Files\[SGST Master.xlsx]DBF'!$A:$W,23,FALSE),
   IF(ORDER!$D$1="IGST",
   VLOOKUP(H32,'C:\Users\HP\Desktop\TrimphPO\Week\Master Files\[IGST Master.xlsx]DBF'!$A:$W,23,FALSE),
   "Error")),
"")</f>
        <v/>
      </c>
      <c r="W32">
        <f>IF(ORDER!O38&gt;0,
 IF(ORDER!$D$1="SGST",
 VLOOKUP(H32,'C:\Users\HP\Desktop\TrimphPO\Week\Master Files\[SGST Master.xlsx]DBF'!$A:$X,24,FALSE),
   IF(ORDER!$D$1="IGST",
   VLOOKUP(H32,'C:\Users\HP\Desktop\TrimphPO\Week\Master Files\[IGST Master.xlsx]DBF'!$A:$X,24,FALSE),
   "Error")),
"")</f>
        <v/>
      </c>
      <c r="X32">
        <f>IF(ORDER!O38&gt;0,
 IF(ORDER!$D$1="SGST",
 VLOOKUP(H32,'C:\Users\HP\Desktop\TrimphPO\Week\Master Files\[SGST Master.xlsx]DBF'!$A:$Y,25,FALSE),
   IF(ORDER!$D$1="IGST",
   VLOOKUP(H32,'C:\Users\HP\Desktop\TrimphPO\Week\Master Files\[IGST Master.xlsx]DBF'!$A:$Y,25,FALSE),
   "Error")),
"")</f>
        <v/>
      </c>
      <c r="Y32">
        <f>IF(ORDER!O38&gt;0,+O32, "")</f>
        <v/>
      </c>
      <c r="Z32">
        <f>IF(ORDER!O38&gt;0,+J32, "")</f>
        <v/>
      </c>
      <c r="AA32">
        <f>IF(ORDER!O38&gt;0,
 IF(ORDER!$D$1="SGST",
 VLOOKUP(H32,'C:\Users\HP\Desktop\TrimphPO\Week\Master Files\[SGST Master.xlsx]DBF'!$A:$AB,28,FALSE),
   IF(ORDER!$D$1="IGST",
   VLOOKUP(H32,'C:\Users\HP\Desktop\TrimphPO\Week\Master Files\[IGST Master.xlsx]DBF'!$A:$AB,28,FALSE),
   "Error")),
"")</f>
        <v/>
      </c>
      <c r="AB32">
        <f>IF(ORDER!O38&gt;0,
 IF(ORDER!$D$1="SGST",
 VLOOKUP(H32,'C:\Users\HP\Desktop\TrimphPO\Week\Master Files\[SGST Master.xlsx]DBF'!$A:$AC,29,FALSE),
   IF(ORDER!$D$1="IGST",
   VLOOKUP(H32,'C:\Users\HP\Desktop\TrimphPO\Week\Master Files\[IGST Master.xlsx]DBF'!$A:$AC,29,FALSE),
   "Error")),
"")</f>
        <v/>
      </c>
      <c r="AC32">
        <f>IF(ORDER!O38&gt;0,ROUND(Y32*AB32/100,2), "")</f>
        <v/>
      </c>
      <c r="AD32">
        <f>IF(ORDER!O38&gt;0,ROUND(SUM(Y32,0)-AC32,2), "")</f>
        <v/>
      </c>
      <c r="AE32" t="inlineStr"/>
      <c r="AF32" t="inlineStr"/>
      <c r="AG32" t="inlineStr"/>
      <c r="AH32" t="inlineStr"/>
      <c r="AI32" t="inlineStr"/>
      <c r="AJ32" t="inlineStr"/>
      <c r="AK32">
        <f>IF(ORDER!O38&gt;0,IF(RIGHT(P32,2)="5%","Output IGST - 5% - Tamilnadu","Output IGST - 12% - Tamilnadu"), "")</f>
        <v/>
      </c>
      <c r="AL32">
        <f>IF(ORDER!O38&gt;0,IF(AK32="Output IGST - 12% - TamilNadu",12,5), "")</f>
        <v/>
      </c>
      <c r="AM32">
        <f>IF(ORDER!O38&gt;0,ROUND(SUM(AD32*AL32/100,0),2), "")</f>
        <v/>
      </c>
      <c r="AN32">
        <f>IF(ORDER!O38&gt;0,+AP32, "")</f>
        <v/>
      </c>
      <c r="AO32">
        <f>IF(ORDER!O38&gt;0,0.00, "")</f>
        <v/>
      </c>
      <c r="AP32">
        <f>IF(ORDER!O38&gt;0,+(Y32-AC32)+AM32, "")</f>
        <v/>
      </c>
      <c r="AQ32">
        <f>IF(ORDER!O38&gt;0,
 IF(ORDER!$D$1="SGST",
 VLOOKUP(H32,'C:\Users\HP\Desktop\TrimphPO\Week\Master Files\[SGST Master.xlsx]DBF'!$A:$AR,44,FALSE),
   IF(ORDER!$D$1="IGST",
   VLOOKUP(H32,'C:\Users\HP\Desktop\TrimphPO\Week\Master Files\[IGST Master.xlsx]DBF'!$A:$AR,44,FALSE),
   "Error")),
"")</f>
        <v/>
      </c>
      <c r="AR32">
        <f>IF(ORDER!O38&gt;0,B32, "")</f>
        <v/>
      </c>
      <c r="AS32">
        <f>IF(ORDER!O38&gt;0,AN32, "")</f>
        <v/>
      </c>
      <c r="AT32">
        <f>IF(ORDER!O38&gt;0,CONCATENATE($B$2," ",$C$2," ","QTY",  " ", $Z$2), "")</f>
        <v/>
      </c>
      <c r="AU32">
        <f>IF(ORDER!O38&gt;0,
 IF(ORDER!$D$1="SGST",
 VLOOKUP(H32,'C:\Users\HP\Desktop\TrimphPO\Week\Master Files\[SGST Master.xlsx]DBF'!$A:$AV,48,FALSE),
   IF(ORDER!$D$1="IGST",
   VLOOKUP(H32,'C:\Users\HP\Desktop\TrimphPO\Week\Master Files\[IGST Master.xlsx]DBF'!$A:$AV,48,FALSE),
   "Error")),
"")</f>
        <v/>
      </c>
      <c r="AV32">
        <f>IF(ORDER!O38&gt;0,
 IF(ORDER!$D$1="SGST",
 VLOOKUP(H32,'C:\Users\HP\Desktop\TrimphPO\Week\Master Files\[SGST Master.xlsx]DBF'!$A:$AW,49,FALSE),
   IF(ORDER!$D$1="IGST",
   VLOOKUP(H32,'C:\Users\HP\Desktop\TrimphPO\Week\Master Files\[IGST Master.xlsx]DBF'!$A:$AW,49,FALSE),
   "Error")),
"")</f>
        <v/>
      </c>
      <c r="AW32">
        <f>IF(ORDER!O38&gt;0,
 IF(ORDER!$D$1="SGST",
 VLOOKUP(H32,'C:\Users\HP\Desktop\TrimphPO\Week\Master Files\[SGST Master.xlsx]DBF'!$A:$AX,50,FALSE),
   IF(ORDER!$D$1="IGST",
   VLOOKUP(H32,'C:\Users\HP\Desktop\TrimphPO\Week\Master Files\[IGST Master.xlsx]DBF'!$A:$AX,50,FALSE),
   "Error")),
"")</f>
        <v/>
      </c>
      <c r="AX32">
        <f>IF(ORDER!O38&gt;0,ORDER!B5, "")</f>
        <v/>
      </c>
      <c r="AY32">
        <f>IF(ORDER!O38&gt;0,ORDER!B1, "")</f>
        <v/>
      </c>
      <c r="AZ32">
        <f>IF(ORDER!O38&gt;0,
 IF(ORDER!$D$1="SGST",
 VLOOKUP(H32,'C:\Users\HP\Desktop\TrimphPO\Week\Master Files\[SGST Master.xlsx]DBF'!$A:$BA,53,FALSE),
   IF(ORDER!$D$1="IGST",
   VLOOKUP(H32,'C:\Users\HP\Desktop\TrimphPO\Week\Master Files\[IGST Master.xlsx]DBF'!$A:$BA,53,FALSE),
   "Error")),
"")</f>
        <v/>
      </c>
      <c r="BA32">
        <f>IF(ORDER!O38&gt;0,
 IF(ORDER!$D$1="SGST",
 VLOOKUP(H32,'C:\Users\HP\Desktop\TrimphPO\Week\Master Files\[SGST Master.xlsx]DBF'!$A:$BB,54,FALSE),
   IF(ORDER!$D$1="IGST",
   VLOOKUP(H32,'C:\Users\HP\Desktop\TrimphPO\Week\Master Files\[IGST Master.xlsx]DBF'!$A:$BB,54,FALSE),
   "Error")),
"")</f>
        <v/>
      </c>
      <c r="BB32">
        <f>IF(ORDER!O38&gt;0,
 IF(ORDER!$D$1="SGST",
 VLOOKUP(H32,'C:\Users\HP\Desktop\TrimphPO\Week\Master Files\[SGST Master.xlsx]DBF'!$A:$BC,55,FALSE),
   IF(ORDER!$D$1="IGST",
   VLOOKUP(H32,'C:\Users\HP\Desktop\TrimphPO\Week\Master Files\[IGST Master.xlsx]DBF'!$A:$BC,55,FALSE),
   "Error")),
"")</f>
        <v/>
      </c>
      <c r="BC32">
        <f>IF(ORDER!O38&gt;0,
 IF(ORDER!$D$1="SGST",
 VLOOKUP(H32,'C:\Users\HP\Desktop\TrimphPO\Week\Master Files\[SGST Master.xlsx]DBF'!$A:$BD,56,FALSE),
   IF(ORDER!$D$1="IGST",
   VLOOKUP(H32,'C:\Users\HP\Desktop\TrimphPO\Week\Master Files\[IGST Master.xlsx]DBF'!$A:$BD,56,FALSE),
   "Error")),
"")</f>
        <v/>
      </c>
      <c r="BD32">
        <f>IF(ORDER!O38&gt;0,
 IF(ORDER!$D$1="SGST",
 VLOOKUP(H32,'C:\Users\HP\Desktop\TrimphPO\Week\Master Files\[SGST Master.xlsx]DBF'!$A:$BE,57,FALSE),
   IF(ORDER!$D$1="IGST",
   VLOOKUP(H32,'C:\Users\HP\Desktop\TrimphPO\Week\Master Files\[IGST Master.xlsx]DBF'!$A:$BE,57,FALSE),
   "Error")),
"")</f>
        <v/>
      </c>
    </row>
    <row r="33">
      <c r="A33">
        <f>IF(ORDER!O39&gt;0,
 IF(ORDER!$D$1="SGST",
 VLOOKUP(H33,'C:\Users\HP\Desktop\TrimphPO\Week\Master Files\[SGST Master.xlsx]DBF'!$A:$B,2,FALSE),
   IF(ORDER!$D$1="IGST",
   VLOOKUP(H33,'C:\Users\HP\Desktop\TrimphPO\Week\Master Files\[IGST Master.xlsx]DBF'!$A:$B,2,FALSE),
   "Error")),
"")</f>
        <v/>
      </c>
      <c r="B33">
        <f>IF(ORDER!O39&gt;0,
 IF(ORDER!$D$1="SGST",
 VLOOKUP(H33,'C:\Users\HP\Desktop\TrimphPO\Week\Master Files\[SGST Master.xlsx]DBF'!$A:$C,3,FALSE),
   IF(ORDER!$D$1="IGST",
   VLOOKUP(H33,'C:\Users\HP\Desktop\TrimphPO\Week\Master Files\[IGST Master.xlsx]DBF'!$A:$C,3,FALSE),
   "Error")),
"")</f>
        <v/>
      </c>
      <c r="C33">
        <f>IF(ORDER!O39&gt;0,ORDER!L39, "")</f>
        <v/>
      </c>
      <c r="D33">
        <f>IF(ORDER!O39&gt;0,ORDER!A39, "")</f>
        <v/>
      </c>
      <c r="E33">
        <f>IF(ORDER!O39&gt;0,
 IF(ORDER!$D$1="SGST",
 VLOOKUP(H33,'C:\Users\HP\Desktop\TrimphPO\Week\Master Files\[SGST Master.xlsx]DBF'!$A:$F,6,FALSE),
   IF(ORDER!$D$1="IGST",
   VLOOKUP(H33,'C:\Users\HP\Desktop\TrimphPO\Week\Master Files\[IGST Master.xlsx]DBF'!$A:$F,6,FALSE),
   "Error")),
"")</f>
        <v/>
      </c>
      <c r="F33">
        <f>IF(ORDER!O39&gt;0,ORDER!C39, "")</f>
        <v/>
      </c>
      <c r="G33">
        <f>IF(ORDER!O39&gt;0,
 IF(ORDER!$D$1="SGST",
 VLOOKUP(H33,'C:\Users\HP\Desktop\TrimphPO\Week\Master Files\[SGST Master.xlsx]DBF'!$A:$H,8,FALSE),
   IF(ORDER!$D$1="IGST",
   VLOOKUP(H33,'C:\Users\HP\Desktop\TrimphPO\Week\Master Files\[IGST Master.xlsx]DBF'!$A:$H,8,FALSE),
   "Error")),
"")</f>
        <v/>
      </c>
      <c r="H33">
        <f>IF(ORDER!O39&gt;0,ORDER!D39, "")</f>
        <v/>
      </c>
      <c r="I33">
        <f>IF(ORDER!O39&gt;0,
 IF(ORDER!$D$1="SGST",
 VLOOKUP(H33,'C:\Users\HP\Desktop\TrimphPO\Week\Master Files\[SGST Master.xlsx]DBF'!$A:$J,10,FALSE),
   IF(ORDER!$D$1="IGST",
   VLOOKUP(H33,'C:\Users\HP\Desktop\TrimphPO\Week\Master Files\[IGST Master.xlsx]DBF'!$A:$J,10,FALSE),
   "Error")),
"")</f>
        <v/>
      </c>
      <c r="J33">
        <f>IF(ORDER!O39&gt;0,SUMIF(ORDER!$D$8:$D$22298,DBF!$H33,ORDER!$G$8:$G$22298), "")</f>
        <v/>
      </c>
      <c r="K33">
        <f>IF(ORDER!O39&gt;0,VLOOKUP($H33,ORDER!D:H,5,FALSE), "")</f>
        <v/>
      </c>
      <c r="L33">
        <f>IF(ORDER!O39&gt;0,ROUND(J33*K33,2), "")</f>
        <v/>
      </c>
      <c r="M33">
        <f>IF(ORDER!O39&gt;0,
 IF(ORDER!$D$1="SGST",
 VLOOKUP(H33,'C:\Users\HP\Desktop\TrimphPO\Week\Master Files\[SGST Master.xlsx]DBF'!$A:$N,14,FALSE),
   IF(ORDER!$D$1="IGST",
   VLOOKUP(H33,'C:\Users\HP\Desktop\TrimphPO\Week\Master Files\[IGST Master.xlsx]DBF'!$A:$N,14,FALSE),
   "Error")),
"")</f>
        <v/>
      </c>
      <c r="N33">
        <f>IF(ORDER!O39&gt;0,ROUND(L33*M33/100,2), "")</f>
        <v/>
      </c>
      <c r="O33">
        <f>IF(ORDER!O39&gt;0,L33-N33, "")</f>
        <v/>
      </c>
      <c r="P33">
        <f>IF(ORDER!O39&gt;0,IF(R33="Corsetry",IF(IFERROR((O33/J33),0)&lt;1000,"CC Sales- Corsetry-Wholesale - IGST 5%","CC Sales- Corsetry-Wholesale - IGST 12%")), "")</f>
        <v/>
      </c>
      <c r="Q33">
        <f>IF(ORDER!O39&gt;0,
 IF(ORDER!$D$1="SGST",
 VLOOKUP(H33,'C:\Users\HP\Desktop\TrimphPO\Week\Master Files\[SGST Master.xlsx]DBF'!$A:$R,18,FALSE),
   IF(ORDER!$D$1="IGST",
   VLOOKUP(H33,'C:\Users\HP\Desktop\TrimphPO\Week\Master Files\[IGST Master.xlsx]DBF'!$A:$R,18,FALSE),
   "Error")),
"")</f>
        <v/>
      </c>
      <c r="R33">
        <f>IF(ORDER!O39&gt;0,
 IF(ORDER!$D$1="SGST",
 VLOOKUP(H33,'C:\Users\HP\Desktop\TrimphPO\Week\Master Files\[SGST Master.xlsx]DBF'!$A:$S,19,FALSE),
   IF(ORDER!$D$1="IGST",
   VLOOKUP(H33,'C:\Users\HP\Desktop\TrimphPO\Week\Master Files\[IGST Master.xlsx]DBF'!$A:$S,19,FALSE),
   "Error")),
"")</f>
        <v/>
      </c>
      <c r="S33">
        <f>IF(ORDER!O39&gt;0,
 IF(ORDER!$D$1="SGST",
 VLOOKUP(H33,'C:\Users\HP\Desktop\TrimphPO\Week\Master Files\[SGST Master.xlsx]DBF'!$A:$T,20,FALSE),
   IF(ORDER!$D$1="IGST",
   VLOOKUP(H33,'C:\Users\HP\Desktop\TrimphPO\Week\Master Files\[IGST Master.xlsx]DBF'!$A:$T,20,FALSE),
   "Error")),
"")</f>
        <v/>
      </c>
      <c r="T33">
        <f>IF(ORDER!O39&gt;0,
 IF(ORDER!$D$1="SGST",
 VLOOKUP(H33,'C:\Users\HP\Desktop\TrimphPO\Week\Master Files\[SGST Master.xlsx]DBF'!$A:$U,21,FALSE),
   IF(ORDER!$D$1="IGST",
   VLOOKUP(H33,'C:\Users\HP\Desktop\TrimphPO\Week\Master Files\[IGST Master.xlsx]DBF'!$A:$U,21,FALSE),
   "Error")),
"")</f>
        <v/>
      </c>
      <c r="U33">
        <f>IF(ORDER!O39&gt;0,
 IF(ORDER!$D$1="SGST",
 VLOOKUP(H33,'C:\Users\HP\Desktop\TrimphPO\Week\Master Files\[SGST Master.xlsx]DBF'!$A:$V,22,FALSE),
   IF(ORDER!$D$1="IGST",
   VLOOKUP(H33,'C:\Users\HP\Desktop\TrimphPO\Week\Master Files\[IGST Master.xlsx]DBF'!$A:$V,22,FALSE),
   "Error")),
"")</f>
        <v/>
      </c>
      <c r="V33">
        <f>IF(ORDER!O39&gt;0,
 IF(ORDER!$D$1="SGST",
 VLOOKUP(H33,'C:\Users\HP\Desktop\TrimphPO\Week\Master Files\[SGST Master.xlsx]DBF'!$A:$W,23,FALSE),
   IF(ORDER!$D$1="IGST",
   VLOOKUP(H33,'C:\Users\HP\Desktop\TrimphPO\Week\Master Files\[IGST Master.xlsx]DBF'!$A:$W,23,FALSE),
   "Error")),
"")</f>
        <v/>
      </c>
      <c r="W33">
        <f>IF(ORDER!O39&gt;0,
 IF(ORDER!$D$1="SGST",
 VLOOKUP(H33,'C:\Users\HP\Desktop\TrimphPO\Week\Master Files\[SGST Master.xlsx]DBF'!$A:$X,24,FALSE),
   IF(ORDER!$D$1="IGST",
   VLOOKUP(H33,'C:\Users\HP\Desktop\TrimphPO\Week\Master Files\[IGST Master.xlsx]DBF'!$A:$X,24,FALSE),
   "Error")),
"")</f>
        <v/>
      </c>
      <c r="X33">
        <f>IF(ORDER!O39&gt;0,
 IF(ORDER!$D$1="SGST",
 VLOOKUP(H33,'C:\Users\HP\Desktop\TrimphPO\Week\Master Files\[SGST Master.xlsx]DBF'!$A:$Y,25,FALSE),
   IF(ORDER!$D$1="IGST",
   VLOOKUP(H33,'C:\Users\HP\Desktop\TrimphPO\Week\Master Files\[IGST Master.xlsx]DBF'!$A:$Y,25,FALSE),
   "Error")),
"")</f>
        <v/>
      </c>
      <c r="Y33">
        <f>IF(ORDER!O39&gt;0,+O33, "")</f>
        <v/>
      </c>
      <c r="Z33">
        <f>IF(ORDER!O39&gt;0,+J33, "")</f>
        <v/>
      </c>
      <c r="AA33">
        <f>IF(ORDER!O39&gt;0,
 IF(ORDER!$D$1="SGST",
 VLOOKUP(H33,'C:\Users\HP\Desktop\TrimphPO\Week\Master Files\[SGST Master.xlsx]DBF'!$A:$AB,28,FALSE),
   IF(ORDER!$D$1="IGST",
   VLOOKUP(H33,'C:\Users\HP\Desktop\TrimphPO\Week\Master Files\[IGST Master.xlsx]DBF'!$A:$AB,28,FALSE),
   "Error")),
"")</f>
        <v/>
      </c>
      <c r="AB33">
        <f>IF(ORDER!O39&gt;0,
 IF(ORDER!$D$1="SGST",
 VLOOKUP(H33,'C:\Users\HP\Desktop\TrimphPO\Week\Master Files\[SGST Master.xlsx]DBF'!$A:$AC,29,FALSE),
   IF(ORDER!$D$1="IGST",
   VLOOKUP(H33,'C:\Users\HP\Desktop\TrimphPO\Week\Master Files\[IGST Master.xlsx]DBF'!$A:$AC,29,FALSE),
   "Error")),
"")</f>
        <v/>
      </c>
      <c r="AC33">
        <f>IF(ORDER!O39&gt;0,ROUND(Y33*AB33/100,2), "")</f>
        <v/>
      </c>
      <c r="AD33">
        <f>IF(ORDER!O39&gt;0,ROUND(SUM(Y33,0)-AC33,2), "")</f>
        <v/>
      </c>
      <c r="AE33" t="inlineStr"/>
      <c r="AF33" t="inlineStr"/>
      <c r="AG33" t="inlineStr"/>
      <c r="AH33" t="inlineStr"/>
      <c r="AI33" t="inlineStr"/>
      <c r="AJ33" t="inlineStr"/>
      <c r="AK33">
        <f>IF(ORDER!O39&gt;0,IF(RIGHT(P33,2)="5%","Output IGST - 5% - Tamilnadu","Output IGST - 12% - Tamilnadu"), "")</f>
        <v/>
      </c>
      <c r="AL33">
        <f>IF(ORDER!O39&gt;0,IF(AK33="Output IGST - 12% - TamilNadu",12,5), "")</f>
        <v/>
      </c>
      <c r="AM33">
        <f>IF(ORDER!O39&gt;0,ROUND(SUM(AD33*AL33/100,0),2), "")</f>
        <v/>
      </c>
      <c r="AN33">
        <f>IF(ORDER!O39&gt;0,+AP33, "")</f>
        <v/>
      </c>
      <c r="AO33">
        <f>IF(ORDER!O39&gt;0,0.00, "")</f>
        <v/>
      </c>
      <c r="AP33">
        <f>IF(ORDER!O39&gt;0,+(Y33-AC33)+AM33, "")</f>
        <v/>
      </c>
      <c r="AQ33">
        <f>IF(ORDER!O39&gt;0,
 IF(ORDER!$D$1="SGST",
 VLOOKUP(H33,'C:\Users\HP\Desktop\TrimphPO\Week\Master Files\[SGST Master.xlsx]DBF'!$A:$AR,44,FALSE),
   IF(ORDER!$D$1="IGST",
   VLOOKUP(H33,'C:\Users\HP\Desktop\TrimphPO\Week\Master Files\[IGST Master.xlsx]DBF'!$A:$AR,44,FALSE),
   "Error")),
"")</f>
        <v/>
      </c>
      <c r="AR33">
        <f>IF(ORDER!O39&gt;0,B33, "")</f>
        <v/>
      </c>
      <c r="AS33">
        <f>IF(ORDER!O39&gt;0,AN33, "")</f>
        <v/>
      </c>
      <c r="AT33">
        <f>IF(ORDER!O39&gt;0,CONCATENATE($B$2," ",$C$2," ","QTY",  " ", $Z$2), "")</f>
        <v/>
      </c>
      <c r="AU33">
        <f>IF(ORDER!O39&gt;0,
 IF(ORDER!$D$1="SGST",
 VLOOKUP(H33,'C:\Users\HP\Desktop\TrimphPO\Week\Master Files\[SGST Master.xlsx]DBF'!$A:$AV,48,FALSE),
   IF(ORDER!$D$1="IGST",
   VLOOKUP(H33,'C:\Users\HP\Desktop\TrimphPO\Week\Master Files\[IGST Master.xlsx]DBF'!$A:$AV,48,FALSE),
   "Error")),
"")</f>
        <v/>
      </c>
      <c r="AV33">
        <f>IF(ORDER!O39&gt;0,
 IF(ORDER!$D$1="SGST",
 VLOOKUP(H33,'C:\Users\HP\Desktop\TrimphPO\Week\Master Files\[SGST Master.xlsx]DBF'!$A:$AW,49,FALSE),
   IF(ORDER!$D$1="IGST",
   VLOOKUP(H33,'C:\Users\HP\Desktop\TrimphPO\Week\Master Files\[IGST Master.xlsx]DBF'!$A:$AW,49,FALSE),
   "Error")),
"")</f>
        <v/>
      </c>
      <c r="AW33">
        <f>IF(ORDER!O39&gt;0,
 IF(ORDER!$D$1="SGST",
 VLOOKUP(H33,'C:\Users\HP\Desktop\TrimphPO\Week\Master Files\[SGST Master.xlsx]DBF'!$A:$AX,50,FALSE),
   IF(ORDER!$D$1="IGST",
   VLOOKUP(H33,'C:\Users\HP\Desktop\TrimphPO\Week\Master Files\[IGST Master.xlsx]DBF'!$A:$AX,50,FALSE),
   "Error")),
"")</f>
        <v/>
      </c>
      <c r="AX33">
        <f>IF(ORDER!O39&gt;0,ORDER!B5, "")</f>
        <v/>
      </c>
      <c r="AY33">
        <f>IF(ORDER!O39&gt;0,ORDER!B1, "")</f>
        <v/>
      </c>
      <c r="AZ33">
        <f>IF(ORDER!O39&gt;0,
 IF(ORDER!$D$1="SGST",
 VLOOKUP(H33,'C:\Users\HP\Desktop\TrimphPO\Week\Master Files\[SGST Master.xlsx]DBF'!$A:$BA,53,FALSE),
   IF(ORDER!$D$1="IGST",
   VLOOKUP(H33,'C:\Users\HP\Desktop\TrimphPO\Week\Master Files\[IGST Master.xlsx]DBF'!$A:$BA,53,FALSE),
   "Error")),
"")</f>
        <v/>
      </c>
      <c r="BA33">
        <f>IF(ORDER!O39&gt;0,
 IF(ORDER!$D$1="SGST",
 VLOOKUP(H33,'C:\Users\HP\Desktop\TrimphPO\Week\Master Files\[SGST Master.xlsx]DBF'!$A:$BB,54,FALSE),
   IF(ORDER!$D$1="IGST",
   VLOOKUP(H33,'C:\Users\HP\Desktop\TrimphPO\Week\Master Files\[IGST Master.xlsx]DBF'!$A:$BB,54,FALSE),
   "Error")),
"")</f>
        <v/>
      </c>
      <c r="BB33">
        <f>IF(ORDER!O39&gt;0,
 IF(ORDER!$D$1="SGST",
 VLOOKUP(H33,'C:\Users\HP\Desktop\TrimphPO\Week\Master Files\[SGST Master.xlsx]DBF'!$A:$BC,55,FALSE),
   IF(ORDER!$D$1="IGST",
   VLOOKUP(H33,'C:\Users\HP\Desktop\TrimphPO\Week\Master Files\[IGST Master.xlsx]DBF'!$A:$BC,55,FALSE),
   "Error")),
"")</f>
        <v/>
      </c>
      <c r="BC33">
        <f>IF(ORDER!O39&gt;0,
 IF(ORDER!$D$1="SGST",
 VLOOKUP(H33,'C:\Users\HP\Desktop\TrimphPO\Week\Master Files\[SGST Master.xlsx]DBF'!$A:$BD,56,FALSE),
   IF(ORDER!$D$1="IGST",
   VLOOKUP(H33,'C:\Users\HP\Desktop\TrimphPO\Week\Master Files\[IGST Master.xlsx]DBF'!$A:$BD,56,FALSE),
   "Error")),
"")</f>
        <v/>
      </c>
      <c r="BD33">
        <f>IF(ORDER!O39&gt;0,
 IF(ORDER!$D$1="SGST",
 VLOOKUP(H33,'C:\Users\HP\Desktop\TrimphPO\Week\Master Files\[SGST Master.xlsx]DBF'!$A:$BE,57,FALSE),
   IF(ORDER!$D$1="IGST",
   VLOOKUP(H33,'C:\Users\HP\Desktop\TrimphPO\Week\Master Files\[IGST Master.xlsx]DBF'!$A:$BE,57,FALSE),
   "Error")),
"")</f>
        <v/>
      </c>
    </row>
    <row r="34">
      <c r="A34">
        <f>IF(ORDER!O40&gt;0,
 IF(ORDER!$D$1="SGST",
 VLOOKUP(H34,'C:\Users\HP\Desktop\TrimphPO\Week\Master Files\[SGST Master.xlsx]DBF'!$A:$B,2,FALSE),
   IF(ORDER!$D$1="IGST",
   VLOOKUP(H34,'C:\Users\HP\Desktop\TrimphPO\Week\Master Files\[IGST Master.xlsx]DBF'!$A:$B,2,FALSE),
   "Error")),
"")</f>
        <v/>
      </c>
      <c r="B34">
        <f>IF(ORDER!O40&gt;0,
 IF(ORDER!$D$1="SGST",
 VLOOKUP(H34,'C:\Users\HP\Desktop\TrimphPO\Week\Master Files\[SGST Master.xlsx]DBF'!$A:$C,3,FALSE),
   IF(ORDER!$D$1="IGST",
   VLOOKUP(H34,'C:\Users\HP\Desktop\TrimphPO\Week\Master Files\[IGST Master.xlsx]DBF'!$A:$C,3,FALSE),
   "Error")),
"")</f>
        <v/>
      </c>
      <c r="C34">
        <f>IF(ORDER!O40&gt;0,ORDER!L40, "")</f>
        <v/>
      </c>
      <c r="D34">
        <f>IF(ORDER!O40&gt;0,ORDER!A40, "")</f>
        <v/>
      </c>
      <c r="E34">
        <f>IF(ORDER!O40&gt;0,
 IF(ORDER!$D$1="SGST",
 VLOOKUP(H34,'C:\Users\HP\Desktop\TrimphPO\Week\Master Files\[SGST Master.xlsx]DBF'!$A:$F,6,FALSE),
   IF(ORDER!$D$1="IGST",
   VLOOKUP(H34,'C:\Users\HP\Desktop\TrimphPO\Week\Master Files\[IGST Master.xlsx]DBF'!$A:$F,6,FALSE),
   "Error")),
"")</f>
        <v/>
      </c>
      <c r="F34">
        <f>IF(ORDER!O40&gt;0,ORDER!C40, "")</f>
        <v/>
      </c>
      <c r="G34">
        <f>IF(ORDER!O40&gt;0,
 IF(ORDER!$D$1="SGST",
 VLOOKUP(H34,'C:\Users\HP\Desktop\TrimphPO\Week\Master Files\[SGST Master.xlsx]DBF'!$A:$H,8,FALSE),
   IF(ORDER!$D$1="IGST",
   VLOOKUP(H34,'C:\Users\HP\Desktop\TrimphPO\Week\Master Files\[IGST Master.xlsx]DBF'!$A:$H,8,FALSE),
   "Error")),
"")</f>
        <v/>
      </c>
      <c r="H34">
        <f>IF(ORDER!O40&gt;0,ORDER!D40, "")</f>
        <v/>
      </c>
      <c r="I34">
        <f>IF(ORDER!O40&gt;0,
 IF(ORDER!$D$1="SGST",
 VLOOKUP(H34,'C:\Users\HP\Desktop\TrimphPO\Week\Master Files\[SGST Master.xlsx]DBF'!$A:$J,10,FALSE),
   IF(ORDER!$D$1="IGST",
   VLOOKUP(H34,'C:\Users\HP\Desktop\TrimphPO\Week\Master Files\[IGST Master.xlsx]DBF'!$A:$J,10,FALSE),
   "Error")),
"")</f>
        <v/>
      </c>
      <c r="J34">
        <f>IF(ORDER!O40&gt;0,SUMIF(ORDER!$D$8:$D$22298,DBF!$H34,ORDER!$G$8:$G$22298), "")</f>
        <v/>
      </c>
      <c r="K34">
        <f>IF(ORDER!O40&gt;0,VLOOKUP($H34,ORDER!D:H,5,FALSE), "")</f>
        <v/>
      </c>
      <c r="L34">
        <f>IF(ORDER!O40&gt;0,ROUND(J34*K34,2), "")</f>
        <v/>
      </c>
      <c r="M34">
        <f>IF(ORDER!O40&gt;0,
 IF(ORDER!$D$1="SGST",
 VLOOKUP(H34,'C:\Users\HP\Desktop\TrimphPO\Week\Master Files\[SGST Master.xlsx]DBF'!$A:$N,14,FALSE),
   IF(ORDER!$D$1="IGST",
   VLOOKUP(H34,'C:\Users\HP\Desktop\TrimphPO\Week\Master Files\[IGST Master.xlsx]DBF'!$A:$N,14,FALSE),
   "Error")),
"")</f>
        <v/>
      </c>
      <c r="N34">
        <f>IF(ORDER!O40&gt;0,ROUND(L34*M34/100,2), "")</f>
        <v/>
      </c>
      <c r="O34">
        <f>IF(ORDER!O40&gt;0,L34-N34, "")</f>
        <v/>
      </c>
      <c r="P34">
        <f>IF(ORDER!O40&gt;0,IF(R34="Corsetry",IF(IFERROR((O34/J34),0)&lt;1000,"CC Sales- Corsetry-Wholesale - IGST 5%","CC Sales- Corsetry-Wholesale - IGST 12%")), "")</f>
        <v/>
      </c>
      <c r="Q34">
        <f>IF(ORDER!O40&gt;0,
 IF(ORDER!$D$1="SGST",
 VLOOKUP(H34,'C:\Users\HP\Desktop\TrimphPO\Week\Master Files\[SGST Master.xlsx]DBF'!$A:$R,18,FALSE),
   IF(ORDER!$D$1="IGST",
   VLOOKUP(H34,'C:\Users\HP\Desktop\TrimphPO\Week\Master Files\[IGST Master.xlsx]DBF'!$A:$R,18,FALSE),
   "Error")),
"")</f>
        <v/>
      </c>
      <c r="R34">
        <f>IF(ORDER!O40&gt;0,
 IF(ORDER!$D$1="SGST",
 VLOOKUP(H34,'C:\Users\HP\Desktop\TrimphPO\Week\Master Files\[SGST Master.xlsx]DBF'!$A:$S,19,FALSE),
   IF(ORDER!$D$1="IGST",
   VLOOKUP(H34,'C:\Users\HP\Desktop\TrimphPO\Week\Master Files\[IGST Master.xlsx]DBF'!$A:$S,19,FALSE),
   "Error")),
"")</f>
        <v/>
      </c>
      <c r="S34">
        <f>IF(ORDER!O40&gt;0,
 IF(ORDER!$D$1="SGST",
 VLOOKUP(H34,'C:\Users\HP\Desktop\TrimphPO\Week\Master Files\[SGST Master.xlsx]DBF'!$A:$T,20,FALSE),
   IF(ORDER!$D$1="IGST",
   VLOOKUP(H34,'C:\Users\HP\Desktop\TrimphPO\Week\Master Files\[IGST Master.xlsx]DBF'!$A:$T,20,FALSE),
   "Error")),
"")</f>
        <v/>
      </c>
      <c r="T34">
        <f>IF(ORDER!O40&gt;0,
 IF(ORDER!$D$1="SGST",
 VLOOKUP(H34,'C:\Users\HP\Desktop\TrimphPO\Week\Master Files\[SGST Master.xlsx]DBF'!$A:$U,21,FALSE),
   IF(ORDER!$D$1="IGST",
   VLOOKUP(H34,'C:\Users\HP\Desktop\TrimphPO\Week\Master Files\[IGST Master.xlsx]DBF'!$A:$U,21,FALSE),
   "Error")),
"")</f>
        <v/>
      </c>
      <c r="U34">
        <f>IF(ORDER!O40&gt;0,
 IF(ORDER!$D$1="SGST",
 VLOOKUP(H34,'C:\Users\HP\Desktop\TrimphPO\Week\Master Files\[SGST Master.xlsx]DBF'!$A:$V,22,FALSE),
   IF(ORDER!$D$1="IGST",
   VLOOKUP(H34,'C:\Users\HP\Desktop\TrimphPO\Week\Master Files\[IGST Master.xlsx]DBF'!$A:$V,22,FALSE),
   "Error")),
"")</f>
        <v/>
      </c>
      <c r="V34">
        <f>IF(ORDER!O40&gt;0,
 IF(ORDER!$D$1="SGST",
 VLOOKUP(H34,'C:\Users\HP\Desktop\TrimphPO\Week\Master Files\[SGST Master.xlsx]DBF'!$A:$W,23,FALSE),
   IF(ORDER!$D$1="IGST",
   VLOOKUP(H34,'C:\Users\HP\Desktop\TrimphPO\Week\Master Files\[IGST Master.xlsx]DBF'!$A:$W,23,FALSE),
   "Error")),
"")</f>
        <v/>
      </c>
      <c r="W34">
        <f>IF(ORDER!O40&gt;0,
 IF(ORDER!$D$1="SGST",
 VLOOKUP(H34,'C:\Users\HP\Desktop\TrimphPO\Week\Master Files\[SGST Master.xlsx]DBF'!$A:$X,24,FALSE),
   IF(ORDER!$D$1="IGST",
   VLOOKUP(H34,'C:\Users\HP\Desktop\TrimphPO\Week\Master Files\[IGST Master.xlsx]DBF'!$A:$X,24,FALSE),
   "Error")),
"")</f>
        <v/>
      </c>
      <c r="X34">
        <f>IF(ORDER!O40&gt;0,
 IF(ORDER!$D$1="SGST",
 VLOOKUP(H34,'C:\Users\HP\Desktop\TrimphPO\Week\Master Files\[SGST Master.xlsx]DBF'!$A:$Y,25,FALSE),
   IF(ORDER!$D$1="IGST",
   VLOOKUP(H34,'C:\Users\HP\Desktop\TrimphPO\Week\Master Files\[IGST Master.xlsx]DBF'!$A:$Y,25,FALSE),
   "Error")),
"")</f>
        <v/>
      </c>
      <c r="Y34">
        <f>IF(ORDER!O40&gt;0,+O34, "")</f>
        <v/>
      </c>
      <c r="Z34">
        <f>IF(ORDER!O40&gt;0,+J34, "")</f>
        <v/>
      </c>
      <c r="AA34">
        <f>IF(ORDER!O40&gt;0,
 IF(ORDER!$D$1="SGST",
 VLOOKUP(H34,'C:\Users\HP\Desktop\TrimphPO\Week\Master Files\[SGST Master.xlsx]DBF'!$A:$AB,28,FALSE),
   IF(ORDER!$D$1="IGST",
   VLOOKUP(H34,'C:\Users\HP\Desktop\TrimphPO\Week\Master Files\[IGST Master.xlsx]DBF'!$A:$AB,28,FALSE),
   "Error")),
"")</f>
        <v/>
      </c>
      <c r="AB34">
        <f>IF(ORDER!O40&gt;0,
 IF(ORDER!$D$1="SGST",
 VLOOKUP(H34,'C:\Users\HP\Desktop\TrimphPO\Week\Master Files\[SGST Master.xlsx]DBF'!$A:$AC,29,FALSE),
   IF(ORDER!$D$1="IGST",
   VLOOKUP(H34,'C:\Users\HP\Desktop\TrimphPO\Week\Master Files\[IGST Master.xlsx]DBF'!$A:$AC,29,FALSE),
   "Error")),
"")</f>
        <v/>
      </c>
      <c r="AC34">
        <f>IF(ORDER!O40&gt;0,ROUND(Y34*AB34/100,2), "")</f>
        <v/>
      </c>
      <c r="AD34">
        <f>IF(ORDER!O40&gt;0,ROUND(SUM(Y34,0)-AC34,2), "")</f>
        <v/>
      </c>
      <c r="AE34" t="inlineStr"/>
      <c r="AF34" t="inlineStr"/>
      <c r="AG34" t="inlineStr"/>
      <c r="AH34" t="inlineStr"/>
      <c r="AI34" t="inlineStr"/>
      <c r="AJ34" t="inlineStr"/>
      <c r="AK34">
        <f>IF(ORDER!O40&gt;0,IF(RIGHT(P34,2)="5%","Output IGST - 5% - Tamilnadu","Output IGST - 12% - Tamilnadu"), "")</f>
        <v/>
      </c>
      <c r="AL34">
        <f>IF(ORDER!O40&gt;0,IF(AK34="Output IGST - 12% - TamilNadu",12,5), "")</f>
        <v/>
      </c>
      <c r="AM34">
        <f>IF(ORDER!O40&gt;0,ROUND(SUM(AD34*AL34/100,0),2), "")</f>
        <v/>
      </c>
      <c r="AN34">
        <f>IF(ORDER!O40&gt;0,+AP34, "")</f>
        <v/>
      </c>
      <c r="AO34">
        <f>IF(ORDER!O40&gt;0,0.00, "")</f>
        <v/>
      </c>
      <c r="AP34">
        <f>IF(ORDER!O40&gt;0,+(Y34-AC34)+AM34, "")</f>
        <v/>
      </c>
      <c r="AQ34">
        <f>IF(ORDER!O40&gt;0,
 IF(ORDER!$D$1="SGST",
 VLOOKUP(H34,'C:\Users\HP\Desktop\TrimphPO\Week\Master Files\[SGST Master.xlsx]DBF'!$A:$AR,44,FALSE),
   IF(ORDER!$D$1="IGST",
   VLOOKUP(H34,'C:\Users\HP\Desktop\TrimphPO\Week\Master Files\[IGST Master.xlsx]DBF'!$A:$AR,44,FALSE),
   "Error")),
"")</f>
        <v/>
      </c>
      <c r="AR34">
        <f>IF(ORDER!O40&gt;0,B34, "")</f>
        <v/>
      </c>
      <c r="AS34">
        <f>IF(ORDER!O40&gt;0,AN34, "")</f>
        <v/>
      </c>
      <c r="AT34">
        <f>IF(ORDER!O40&gt;0,CONCATENATE($B$2," ",$C$2," ","QTY",  " ", $Z$2), "")</f>
        <v/>
      </c>
      <c r="AU34">
        <f>IF(ORDER!O40&gt;0,
 IF(ORDER!$D$1="SGST",
 VLOOKUP(H34,'C:\Users\HP\Desktop\TrimphPO\Week\Master Files\[SGST Master.xlsx]DBF'!$A:$AV,48,FALSE),
   IF(ORDER!$D$1="IGST",
   VLOOKUP(H34,'C:\Users\HP\Desktop\TrimphPO\Week\Master Files\[IGST Master.xlsx]DBF'!$A:$AV,48,FALSE),
   "Error")),
"")</f>
        <v/>
      </c>
      <c r="AV34">
        <f>IF(ORDER!O40&gt;0,
 IF(ORDER!$D$1="SGST",
 VLOOKUP(H34,'C:\Users\HP\Desktop\TrimphPO\Week\Master Files\[SGST Master.xlsx]DBF'!$A:$AW,49,FALSE),
   IF(ORDER!$D$1="IGST",
   VLOOKUP(H34,'C:\Users\HP\Desktop\TrimphPO\Week\Master Files\[IGST Master.xlsx]DBF'!$A:$AW,49,FALSE),
   "Error")),
"")</f>
        <v/>
      </c>
      <c r="AW34">
        <f>IF(ORDER!O40&gt;0,
 IF(ORDER!$D$1="SGST",
 VLOOKUP(H34,'C:\Users\HP\Desktop\TrimphPO\Week\Master Files\[SGST Master.xlsx]DBF'!$A:$AX,50,FALSE),
   IF(ORDER!$D$1="IGST",
   VLOOKUP(H34,'C:\Users\HP\Desktop\TrimphPO\Week\Master Files\[IGST Master.xlsx]DBF'!$A:$AX,50,FALSE),
   "Error")),
"")</f>
        <v/>
      </c>
      <c r="AX34">
        <f>IF(ORDER!O40&gt;0,ORDER!B5, "")</f>
        <v/>
      </c>
      <c r="AY34">
        <f>IF(ORDER!O40&gt;0,ORDER!B1, "")</f>
        <v/>
      </c>
      <c r="AZ34">
        <f>IF(ORDER!O40&gt;0,
 IF(ORDER!$D$1="SGST",
 VLOOKUP(H34,'C:\Users\HP\Desktop\TrimphPO\Week\Master Files\[SGST Master.xlsx]DBF'!$A:$BA,53,FALSE),
   IF(ORDER!$D$1="IGST",
   VLOOKUP(H34,'C:\Users\HP\Desktop\TrimphPO\Week\Master Files\[IGST Master.xlsx]DBF'!$A:$BA,53,FALSE),
   "Error")),
"")</f>
        <v/>
      </c>
      <c r="BA34">
        <f>IF(ORDER!O40&gt;0,
 IF(ORDER!$D$1="SGST",
 VLOOKUP(H34,'C:\Users\HP\Desktop\TrimphPO\Week\Master Files\[SGST Master.xlsx]DBF'!$A:$BB,54,FALSE),
   IF(ORDER!$D$1="IGST",
   VLOOKUP(H34,'C:\Users\HP\Desktop\TrimphPO\Week\Master Files\[IGST Master.xlsx]DBF'!$A:$BB,54,FALSE),
   "Error")),
"")</f>
        <v/>
      </c>
      <c r="BB34">
        <f>IF(ORDER!O40&gt;0,
 IF(ORDER!$D$1="SGST",
 VLOOKUP(H34,'C:\Users\HP\Desktop\TrimphPO\Week\Master Files\[SGST Master.xlsx]DBF'!$A:$BC,55,FALSE),
   IF(ORDER!$D$1="IGST",
   VLOOKUP(H34,'C:\Users\HP\Desktop\TrimphPO\Week\Master Files\[IGST Master.xlsx]DBF'!$A:$BC,55,FALSE),
   "Error")),
"")</f>
        <v/>
      </c>
      <c r="BC34">
        <f>IF(ORDER!O40&gt;0,
 IF(ORDER!$D$1="SGST",
 VLOOKUP(H34,'C:\Users\HP\Desktop\TrimphPO\Week\Master Files\[SGST Master.xlsx]DBF'!$A:$BD,56,FALSE),
   IF(ORDER!$D$1="IGST",
   VLOOKUP(H34,'C:\Users\HP\Desktop\TrimphPO\Week\Master Files\[IGST Master.xlsx]DBF'!$A:$BD,56,FALSE),
   "Error")),
"")</f>
        <v/>
      </c>
      <c r="BD34">
        <f>IF(ORDER!O40&gt;0,
 IF(ORDER!$D$1="SGST",
 VLOOKUP(H34,'C:\Users\HP\Desktop\TrimphPO\Week\Master Files\[SGST Master.xlsx]DBF'!$A:$BE,57,FALSE),
   IF(ORDER!$D$1="IGST",
   VLOOKUP(H34,'C:\Users\HP\Desktop\TrimphPO\Week\Master Files\[IGST Master.xlsx]DBF'!$A:$BE,57,FALSE),
   "Error")),
"")</f>
        <v/>
      </c>
    </row>
    <row r="35">
      <c r="A35">
        <f>IF(ORDER!O41&gt;0,
 IF(ORDER!$D$1="SGST",
 VLOOKUP(H35,'C:\Users\HP\Desktop\TrimphPO\Week\Master Files\[SGST Master.xlsx]DBF'!$A:$B,2,FALSE),
   IF(ORDER!$D$1="IGST",
   VLOOKUP(H35,'C:\Users\HP\Desktop\TrimphPO\Week\Master Files\[IGST Master.xlsx]DBF'!$A:$B,2,FALSE),
   "Error")),
"")</f>
        <v/>
      </c>
      <c r="B35">
        <f>IF(ORDER!O41&gt;0,
 IF(ORDER!$D$1="SGST",
 VLOOKUP(H35,'C:\Users\HP\Desktop\TrimphPO\Week\Master Files\[SGST Master.xlsx]DBF'!$A:$C,3,FALSE),
   IF(ORDER!$D$1="IGST",
   VLOOKUP(H35,'C:\Users\HP\Desktop\TrimphPO\Week\Master Files\[IGST Master.xlsx]DBF'!$A:$C,3,FALSE),
   "Error")),
"")</f>
        <v/>
      </c>
      <c r="C35">
        <f>IF(ORDER!O41&gt;0,ORDER!L41, "")</f>
        <v/>
      </c>
      <c r="D35">
        <f>IF(ORDER!O41&gt;0,ORDER!A41, "")</f>
        <v/>
      </c>
      <c r="E35">
        <f>IF(ORDER!O41&gt;0,
 IF(ORDER!$D$1="SGST",
 VLOOKUP(H35,'C:\Users\HP\Desktop\TrimphPO\Week\Master Files\[SGST Master.xlsx]DBF'!$A:$F,6,FALSE),
   IF(ORDER!$D$1="IGST",
   VLOOKUP(H35,'C:\Users\HP\Desktop\TrimphPO\Week\Master Files\[IGST Master.xlsx]DBF'!$A:$F,6,FALSE),
   "Error")),
"")</f>
        <v/>
      </c>
      <c r="F35">
        <f>IF(ORDER!O41&gt;0,ORDER!C41, "")</f>
        <v/>
      </c>
      <c r="G35">
        <f>IF(ORDER!O41&gt;0,
 IF(ORDER!$D$1="SGST",
 VLOOKUP(H35,'C:\Users\HP\Desktop\TrimphPO\Week\Master Files\[SGST Master.xlsx]DBF'!$A:$H,8,FALSE),
   IF(ORDER!$D$1="IGST",
   VLOOKUP(H35,'C:\Users\HP\Desktop\TrimphPO\Week\Master Files\[IGST Master.xlsx]DBF'!$A:$H,8,FALSE),
   "Error")),
"")</f>
        <v/>
      </c>
      <c r="H35">
        <f>IF(ORDER!O41&gt;0,ORDER!D41, "")</f>
        <v/>
      </c>
      <c r="I35">
        <f>IF(ORDER!O41&gt;0,
 IF(ORDER!$D$1="SGST",
 VLOOKUP(H35,'C:\Users\HP\Desktop\TrimphPO\Week\Master Files\[SGST Master.xlsx]DBF'!$A:$J,10,FALSE),
   IF(ORDER!$D$1="IGST",
   VLOOKUP(H35,'C:\Users\HP\Desktop\TrimphPO\Week\Master Files\[IGST Master.xlsx]DBF'!$A:$J,10,FALSE),
   "Error")),
"")</f>
        <v/>
      </c>
      <c r="J35">
        <f>IF(ORDER!O41&gt;0,SUMIF(ORDER!$D$8:$D$22298,DBF!$H35,ORDER!$G$8:$G$22298), "")</f>
        <v/>
      </c>
      <c r="K35">
        <f>IF(ORDER!O41&gt;0,VLOOKUP($H35,ORDER!D:H,5,FALSE), "")</f>
        <v/>
      </c>
      <c r="L35">
        <f>IF(ORDER!O41&gt;0,ROUND(J35*K35,2), "")</f>
        <v/>
      </c>
      <c r="M35">
        <f>IF(ORDER!O41&gt;0,
 IF(ORDER!$D$1="SGST",
 VLOOKUP(H35,'C:\Users\HP\Desktop\TrimphPO\Week\Master Files\[SGST Master.xlsx]DBF'!$A:$N,14,FALSE),
   IF(ORDER!$D$1="IGST",
   VLOOKUP(H35,'C:\Users\HP\Desktop\TrimphPO\Week\Master Files\[IGST Master.xlsx]DBF'!$A:$N,14,FALSE),
   "Error")),
"")</f>
        <v/>
      </c>
      <c r="N35">
        <f>IF(ORDER!O41&gt;0,ROUND(L35*M35/100,2), "")</f>
        <v/>
      </c>
      <c r="O35">
        <f>IF(ORDER!O41&gt;0,L35-N35, "")</f>
        <v/>
      </c>
      <c r="P35">
        <f>IF(ORDER!O41&gt;0,IF(R35="Corsetry",IF(IFERROR((O35/J35),0)&lt;1000,"CC Sales- Corsetry-Wholesale - IGST 5%","CC Sales- Corsetry-Wholesale - IGST 12%")), "")</f>
        <v/>
      </c>
      <c r="Q35">
        <f>IF(ORDER!O41&gt;0,
 IF(ORDER!$D$1="SGST",
 VLOOKUP(H35,'C:\Users\HP\Desktop\TrimphPO\Week\Master Files\[SGST Master.xlsx]DBF'!$A:$R,18,FALSE),
   IF(ORDER!$D$1="IGST",
   VLOOKUP(H35,'C:\Users\HP\Desktop\TrimphPO\Week\Master Files\[IGST Master.xlsx]DBF'!$A:$R,18,FALSE),
   "Error")),
"")</f>
        <v/>
      </c>
      <c r="R35">
        <f>IF(ORDER!O41&gt;0,
 IF(ORDER!$D$1="SGST",
 VLOOKUP(H35,'C:\Users\HP\Desktop\TrimphPO\Week\Master Files\[SGST Master.xlsx]DBF'!$A:$S,19,FALSE),
   IF(ORDER!$D$1="IGST",
   VLOOKUP(H35,'C:\Users\HP\Desktop\TrimphPO\Week\Master Files\[IGST Master.xlsx]DBF'!$A:$S,19,FALSE),
   "Error")),
"")</f>
        <v/>
      </c>
      <c r="S35">
        <f>IF(ORDER!O41&gt;0,
 IF(ORDER!$D$1="SGST",
 VLOOKUP(H35,'C:\Users\HP\Desktop\TrimphPO\Week\Master Files\[SGST Master.xlsx]DBF'!$A:$T,20,FALSE),
   IF(ORDER!$D$1="IGST",
   VLOOKUP(H35,'C:\Users\HP\Desktop\TrimphPO\Week\Master Files\[IGST Master.xlsx]DBF'!$A:$T,20,FALSE),
   "Error")),
"")</f>
        <v/>
      </c>
      <c r="T35">
        <f>IF(ORDER!O41&gt;0,
 IF(ORDER!$D$1="SGST",
 VLOOKUP(H35,'C:\Users\HP\Desktop\TrimphPO\Week\Master Files\[SGST Master.xlsx]DBF'!$A:$U,21,FALSE),
   IF(ORDER!$D$1="IGST",
   VLOOKUP(H35,'C:\Users\HP\Desktop\TrimphPO\Week\Master Files\[IGST Master.xlsx]DBF'!$A:$U,21,FALSE),
   "Error")),
"")</f>
        <v/>
      </c>
      <c r="U35">
        <f>IF(ORDER!O41&gt;0,
 IF(ORDER!$D$1="SGST",
 VLOOKUP(H35,'C:\Users\HP\Desktop\TrimphPO\Week\Master Files\[SGST Master.xlsx]DBF'!$A:$V,22,FALSE),
   IF(ORDER!$D$1="IGST",
   VLOOKUP(H35,'C:\Users\HP\Desktop\TrimphPO\Week\Master Files\[IGST Master.xlsx]DBF'!$A:$V,22,FALSE),
   "Error")),
"")</f>
        <v/>
      </c>
      <c r="V35">
        <f>IF(ORDER!O41&gt;0,
 IF(ORDER!$D$1="SGST",
 VLOOKUP(H35,'C:\Users\HP\Desktop\TrimphPO\Week\Master Files\[SGST Master.xlsx]DBF'!$A:$W,23,FALSE),
   IF(ORDER!$D$1="IGST",
   VLOOKUP(H35,'C:\Users\HP\Desktop\TrimphPO\Week\Master Files\[IGST Master.xlsx]DBF'!$A:$W,23,FALSE),
   "Error")),
"")</f>
        <v/>
      </c>
      <c r="W35">
        <f>IF(ORDER!O41&gt;0,
 IF(ORDER!$D$1="SGST",
 VLOOKUP(H35,'C:\Users\HP\Desktop\TrimphPO\Week\Master Files\[SGST Master.xlsx]DBF'!$A:$X,24,FALSE),
   IF(ORDER!$D$1="IGST",
   VLOOKUP(H35,'C:\Users\HP\Desktop\TrimphPO\Week\Master Files\[IGST Master.xlsx]DBF'!$A:$X,24,FALSE),
   "Error")),
"")</f>
        <v/>
      </c>
      <c r="X35">
        <f>IF(ORDER!O41&gt;0,
 IF(ORDER!$D$1="SGST",
 VLOOKUP(H35,'C:\Users\HP\Desktop\TrimphPO\Week\Master Files\[SGST Master.xlsx]DBF'!$A:$Y,25,FALSE),
   IF(ORDER!$D$1="IGST",
   VLOOKUP(H35,'C:\Users\HP\Desktop\TrimphPO\Week\Master Files\[IGST Master.xlsx]DBF'!$A:$Y,25,FALSE),
   "Error")),
"")</f>
        <v/>
      </c>
      <c r="Y35">
        <f>IF(ORDER!O41&gt;0,+O35, "")</f>
        <v/>
      </c>
      <c r="Z35">
        <f>IF(ORDER!O41&gt;0,+J35, "")</f>
        <v/>
      </c>
      <c r="AA35">
        <f>IF(ORDER!O41&gt;0,
 IF(ORDER!$D$1="SGST",
 VLOOKUP(H35,'C:\Users\HP\Desktop\TrimphPO\Week\Master Files\[SGST Master.xlsx]DBF'!$A:$AB,28,FALSE),
   IF(ORDER!$D$1="IGST",
   VLOOKUP(H35,'C:\Users\HP\Desktop\TrimphPO\Week\Master Files\[IGST Master.xlsx]DBF'!$A:$AB,28,FALSE),
   "Error")),
"")</f>
        <v/>
      </c>
      <c r="AB35">
        <f>IF(ORDER!O41&gt;0,
 IF(ORDER!$D$1="SGST",
 VLOOKUP(H35,'C:\Users\HP\Desktop\TrimphPO\Week\Master Files\[SGST Master.xlsx]DBF'!$A:$AC,29,FALSE),
   IF(ORDER!$D$1="IGST",
   VLOOKUP(H35,'C:\Users\HP\Desktop\TrimphPO\Week\Master Files\[IGST Master.xlsx]DBF'!$A:$AC,29,FALSE),
   "Error")),
"")</f>
        <v/>
      </c>
      <c r="AC35">
        <f>IF(ORDER!O41&gt;0,ROUND(Y35*AB35/100,2), "")</f>
        <v/>
      </c>
      <c r="AD35">
        <f>IF(ORDER!O41&gt;0,ROUND(SUM(Y35,0)-AC35,2), "")</f>
        <v/>
      </c>
      <c r="AE35" t="inlineStr"/>
      <c r="AF35" t="inlineStr"/>
      <c r="AG35" t="inlineStr"/>
      <c r="AH35" t="inlineStr"/>
      <c r="AI35" t="inlineStr"/>
      <c r="AJ35" t="inlineStr"/>
      <c r="AK35">
        <f>IF(ORDER!O41&gt;0,IF(RIGHT(P35,2)="5%","Output IGST - 5% - Tamilnadu","Output IGST - 12% - Tamilnadu"), "")</f>
        <v/>
      </c>
      <c r="AL35">
        <f>IF(ORDER!O41&gt;0,IF(AK35="Output IGST - 12% - TamilNadu",12,5), "")</f>
        <v/>
      </c>
      <c r="AM35">
        <f>IF(ORDER!O41&gt;0,ROUND(SUM(AD35*AL35/100,0),2), "")</f>
        <v/>
      </c>
      <c r="AN35">
        <f>IF(ORDER!O41&gt;0,+AP35, "")</f>
        <v/>
      </c>
      <c r="AO35">
        <f>IF(ORDER!O41&gt;0,0.00, "")</f>
        <v/>
      </c>
      <c r="AP35">
        <f>IF(ORDER!O41&gt;0,+(Y35-AC35)+AM35, "")</f>
        <v/>
      </c>
      <c r="AQ35">
        <f>IF(ORDER!O41&gt;0,
 IF(ORDER!$D$1="SGST",
 VLOOKUP(H35,'C:\Users\HP\Desktop\TrimphPO\Week\Master Files\[SGST Master.xlsx]DBF'!$A:$AR,44,FALSE),
   IF(ORDER!$D$1="IGST",
   VLOOKUP(H35,'C:\Users\HP\Desktop\TrimphPO\Week\Master Files\[IGST Master.xlsx]DBF'!$A:$AR,44,FALSE),
   "Error")),
"")</f>
        <v/>
      </c>
      <c r="AR35">
        <f>IF(ORDER!O41&gt;0,B35, "")</f>
        <v/>
      </c>
      <c r="AS35">
        <f>IF(ORDER!O41&gt;0,AN35, "")</f>
        <v/>
      </c>
      <c r="AT35">
        <f>IF(ORDER!O41&gt;0,CONCATENATE($B$2," ",$C$2," ","QTY",  " ", $Z$2), "")</f>
        <v/>
      </c>
      <c r="AU35">
        <f>IF(ORDER!O41&gt;0,
 IF(ORDER!$D$1="SGST",
 VLOOKUP(H35,'C:\Users\HP\Desktop\TrimphPO\Week\Master Files\[SGST Master.xlsx]DBF'!$A:$AV,48,FALSE),
   IF(ORDER!$D$1="IGST",
   VLOOKUP(H35,'C:\Users\HP\Desktop\TrimphPO\Week\Master Files\[IGST Master.xlsx]DBF'!$A:$AV,48,FALSE),
   "Error")),
"")</f>
        <v/>
      </c>
      <c r="AV35">
        <f>IF(ORDER!O41&gt;0,
 IF(ORDER!$D$1="SGST",
 VLOOKUP(H35,'C:\Users\HP\Desktop\TrimphPO\Week\Master Files\[SGST Master.xlsx]DBF'!$A:$AW,49,FALSE),
   IF(ORDER!$D$1="IGST",
   VLOOKUP(H35,'C:\Users\HP\Desktop\TrimphPO\Week\Master Files\[IGST Master.xlsx]DBF'!$A:$AW,49,FALSE),
   "Error")),
"")</f>
        <v/>
      </c>
      <c r="AW35">
        <f>IF(ORDER!O41&gt;0,
 IF(ORDER!$D$1="SGST",
 VLOOKUP(H35,'C:\Users\HP\Desktop\TrimphPO\Week\Master Files\[SGST Master.xlsx]DBF'!$A:$AX,50,FALSE),
   IF(ORDER!$D$1="IGST",
   VLOOKUP(H35,'C:\Users\HP\Desktop\TrimphPO\Week\Master Files\[IGST Master.xlsx]DBF'!$A:$AX,50,FALSE),
   "Error")),
"")</f>
        <v/>
      </c>
      <c r="AX35">
        <f>IF(ORDER!O41&gt;0,ORDER!B5, "")</f>
        <v/>
      </c>
      <c r="AY35">
        <f>IF(ORDER!O41&gt;0,ORDER!B1, "")</f>
        <v/>
      </c>
      <c r="AZ35">
        <f>IF(ORDER!O41&gt;0,
 IF(ORDER!$D$1="SGST",
 VLOOKUP(H35,'C:\Users\HP\Desktop\TrimphPO\Week\Master Files\[SGST Master.xlsx]DBF'!$A:$BA,53,FALSE),
   IF(ORDER!$D$1="IGST",
   VLOOKUP(H35,'C:\Users\HP\Desktop\TrimphPO\Week\Master Files\[IGST Master.xlsx]DBF'!$A:$BA,53,FALSE),
   "Error")),
"")</f>
        <v/>
      </c>
      <c r="BA35">
        <f>IF(ORDER!O41&gt;0,
 IF(ORDER!$D$1="SGST",
 VLOOKUP(H35,'C:\Users\HP\Desktop\TrimphPO\Week\Master Files\[SGST Master.xlsx]DBF'!$A:$BB,54,FALSE),
   IF(ORDER!$D$1="IGST",
   VLOOKUP(H35,'C:\Users\HP\Desktop\TrimphPO\Week\Master Files\[IGST Master.xlsx]DBF'!$A:$BB,54,FALSE),
   "Error")),
"")</f>
        <v/>
      </c>
      <c r="BB35">
        <f>IF(ORDER!O41&gt;0,
 IF(ORDER!$D$1="SGST",
 VLOOKUP(H35,'C:\Users\HP\Desktop\TrimphPO\Week\Master Files\[SGST Master.xlsx]DBF'!$A:$BC,55,FALSE),
   IF(ORDER!$D$1="IGST",
   VLOOKUP(H35,'C:\Users\HP\Desktop\TrimphPO\Week\Master Files\[IGST Master.xlsx]DBF'!$A:$BC,55,FALSE),
   "Error")),
"")</f>
        <v/>
      </c>
      <c r="BC35">
        <f>IF(ORDER!O41&gt;0,
 IF(ORDER!$D$1="SGST",
 VLOOKUP(H35,'C:\Users\HP\Desktop\TrimphPO\Week\Master Files\[SGST Master.xlsx]DBF'!$A:$BD,56,FALSE),
   IF(ORDER!$D$1="IGST",
   VLOOKUP(H35,'C:\Users\HP\Desktop\TrimphPO\Week\Master Files\[IGST Master.xlsx]DBF'!$A:$BD,56,FALSE),
   "Error")),
"")</f>
        <v/>
      </c>
      <c r="BD35">
        <f>IF(ORDER!O41&gt;0,
 IF(ORDER!$D$1="SGST",
 VLOOKUP(H35,'C:\Users\HP\Desktop\TrimphPO\Week\Master Files\[SGST Master.xlsx]DBF'!$A:$BE,57,FALSE),
   IF(ORDER!$D$1="IGST",
   VLOOKUP(H35,'C:\Users\HP\Desktop\TrimphPO\Week\Master Files\[IGST Master.xlsx]DBF'!$A:$BE,57,FALSE),
   "Error")),
"")</f>
        <v/>
      </c>
    </row>
    <row r="36">
      <c r="A36">
        <f>IF(ORDER!O42&gt;0,
 IF(ORDER!$D$1="SGST",
 VLOOKUP(H36,'C:\Users\HP\Desktop\TrimphPO\Week\Master Files\[SGST Master.xlsx]DBF'!$A:$B,2,FALSE),
   IF(ORDER!$D$1="IGST",
   VLOOKUP(H36,'C:\Users\HP\Desktop\TrimphPO\Week\Master Files\[IGST Master.xlsx]DBF'!$A:$B,2,FALSE),
   "Error")),
"")</f>
        <v/>
      </c>
      <c r="B36">
        <f>IF(ORDER!O42&gt;0,
 IF(ORDER!$D$1="SGST",
 VLOOKUP(H36,'C:\Users\HP\Desktop\TrimphPO\Week\Master Files\[SGST Master.xlsx]DBF'!$A:$C,3,FALSE),
   IF(ORDER!$D$1="IGST",
   VLOOKUP(H36,'C:\Users\HP\Desktop\TrimphPO\Week\Master Files\[IGST Master.xlsx]DBF'!$A:$C,3,FALSE),
   "Error")),
"")</f>
        <v/>
      </c>
      <c r="C36">
        <f>IF(ORDER!O42&gt;0,ORDER!L42, "")</f>
        <v/>
      </c>
      <c r="D36">
        <f>IF(ORDER!O42&gt;0,ORDER!A42, "")</f>
        <v/>
      </c>
      <c r="E36">
        <f>IF(ORDER!O42&gt;0,
 IF(ORDER!$D$1="SGST",
 VLOOKUP(H36,'C:\Users\HP\Desktop\TrimphPO\Week\Master Files\[SGST Master.xlsx]DBF'!$A:$F,6,FALSE),
   IF(ORDER!$D$1="IGST",
   VLOOKUP(H36,'C:\Users\HP\Desktop\TrimphPO\Week\Master Files\[IGST Master.xlsx]DBF'!$A:$F,6,FALSE),
   "Error")),
"")</f>
        <v/>
      </c>
      <c r="F36">
        <f>IF(ORDER!O42&gt;0,ORDER!C42, "")</f>
        <v/>
      </c>
      <c r="G36">
        <f>IF(ORDER!O42&gt;0,
 IF(ORDER!$D$1="SGST",
 VLOOKUP(H36,'C:\Users\HP\Desktop\TrimphPO\Week\Master Files\[SGST Master.xlsx]DBF'!$A:$H,8,FALSE),
   IF(ORDER!$D$1="IGST",
   VLOOKUP(H36,'C:\Users\HP\Desktop\TrimphPO\Week\Master Files\[IGST Master.xlsx]DBF'!$A:$H,8,FALSE),
   "Error")),
"")</f>
        <v/>
      </c>
      <c r="H36">
        <f>IF(ORDER!O42&gt;0,ORDER!D42, "")</f>
        <v/>
      </c>
      <c r="I36">
        <f>IF(ORDER!O42&gt;0,
 IF(ORDER!$D$1="SGST",
 VLOOKUP(H36,'C:\Users\HP\Desktop\TrimphPO\Week\Master Files\[SGST Master.xlsx]DBF'!$A:$J,10,FALSE),
   IF(ORDER!$D$1="IGST",
   VLOOKUP(H36,'C:\Users\HP\Desktop\TrimphPO\Week\Master Files\[IGST Master.xlsx]DBF'!$A:$J,10,FALSE),
   "Error")),
"")</f>
        <v/>
      </c>
      <c r="J36">
        <f>IF(ORDER!O42&gt;0,SUMIF(ORDER!$D$8:$D$22298,DBF!$H36,ORDER!$G$8:$G$22298), "")</f>
        <v/>
      </c>
      <c r="K36">
        <f>IF(ORDER!O42&gt;0,VLOOKUP($H36,ORDER!D:H,5,FALSE), "")</f>
        <v/>
      </c>
      <c r="L36">
        <f>IF(ORDER!O42&gt;0,ROUND(J36*K36,2), "")</f>
        <v/>
      </c>
      <c r="M36">
        <f>IF(ORDER!O42&gt;0,
 IF(ORDER!$D$1="SGST",
 VLOOKUP(H36,'C:\Users\HP\Desktop\TrimphPO\Week\Master Files\[SGST Master.xlsx]DBF'!$A:$N,14,FALSE),
   IF(ORDER!$D$1="IGST",
   VLOOKUP(H36,'C:\Users\HP\Desktop\TrimphPO\Week\Master Files\[IGST Master.xlsx]DBF'!$A:$N,14,FALSE),
   "Error")),
"")</f>
        <v/>
      </c>
      <c r="N36">
        <f>IF(ORDER!O42&gt;0,ROUND(L36*M36/100,2), "")</f>
        <v/>
      </c>
      <c r="O36">
        <f>IF(ORDER!O42&gt;0,L36-N36, "")</f>
        <v/>
      </c>
      <c r="P36">
        <f>IF(ORDER!O42&gt;0,IF(R36="Corsetry",IF(IFERROR((O36/J36),0)&lt;1000,"CC Sales- Corsetry-Wholesale - IGST 5%","CC Sales- Corsetry-Wholesale - IGST 12%")), "")</f>
        <v/>
      </c>
      <c r="Q36">
        <f>IF(ORDER!O42&gt;0,
 IF(ORDER!$D$1="SGST",
 VLOOKUP(H36,'C:\Users\HP\Desktop\TrimphPO\Week\Master Files\[SGST Master.xlsx]DBF'!$A:$R,18,FALSE),
   IF(ORDER!$D$1="IGST",
   VLOOKUP(H36,'C:\Users\HP\Desktop\TrimphPO\Week\Master Files\[IGST Master.xlsx]DBF'!$A:$R,18,FALSE),
   "Error")),
"")</f>
        <v/>
      </c>
      <c r="R36">
        <f>IF(ORDER!O42&gt;0,
 IF(ORDER!$D$1="SGST",
 VLOOKUP(H36,'C:\Users\HP\Desktop\TrimphPO\Week\Master Files\[SGST Master.xlsx]DBF'!$A:$S,19,FALSE),
   IF(ORDER!$D$1="IGST",
   VLOOKUP(H36,'C:\Users\HP\Desktop\TrimphPO\Week\Master Files\[IGST Master.xlsx]DBF'!$A:$S,19,FALSE),
   "Error")),
"")</f>
        <v/>
      </c>
      <c r="S36">
        <f>IF(ORDER!O42&gt;0,
 IF(ORDER!$D$1="SGST",
 VLOOKUP(H36,'C:\Users\HP\Desktop\TrimphPO\Week\Master Files\[SGST Master.xlsx]DBF'!$A:$T,20,FALSE),
   IF(ORDER!$D$1="IGST",
   VLOOKUP(H36,'C:\Users\HP\Desktop\TrimphPO\Week\Master Files\[IGST Master.xlsx]DBF'!$A:$T,20,FALSE),
   "Error")),
"")</f>
        <v/>
      </c>
      <c r="T36">
        <f>IF(ORDER!O42&gt;0,
 IF(ORDER!$D$1="SGST",
 VLOOKUP(H36,'C:\Users\HP\Desktop\TrimphPO\Week\Master Files\[SGST Master.xlsx]DBF'!$A:$U,21,FALSE),
   IF(ORDER!$D$1="IGST",
   VLOOKUP(H36,'C:\Users\HP\Desktop\TrimphPO\Week\Master Files\[IGST Master.xlsx]DBF'!$A:$U,21,FALSE),
   "Error")),
"")</f>
        <v/>
      </c>
      <c r="U36">
        <f>IF(ORDER!O42&gt;0,
 IF(ORDER!$D$1="SGST",
 VLOOKUP(H36,'C:\Users\HP\Desktop\TrimphPO\Week\Master Files\[SGST Master.xlsx]DBF'!$A:$V,22,FALSE),
   IF(ORDER!$D$1="IGST",
   VLOOKUP(H36,'C:\Users\HP\Desktop\TrimphPO\Week\Master Files\[IGST Master.xlsx]DBF'!$A:$V,22,FALSE),
   "Error")),
"")</f>
        <v/>
      </c>
      <c r="V36">
        <f>IF(ORDER!O42&gt;0,
 IF(ORDER!$D$1="SGST",
 VLOOKUP(H36,'C:\Users\HP\Desktop\TrimphPO\Week\Master Files\[SGST Master.xlsx]DBF'!$A:$W,23,FALSE),
   IF(ORDER!$D$1="IGST",
   VLOOKUP(H36,'C:\Users\HP\Desktop\TrimphPO\Week\Master Files\[IGST Master.xlsx]DBF'!$A:$W,23,FALSE),
   "Error")),
"")</f>
        <v/>
      </c>
      <c r="W36">
        <f>IF(ORDER!O42&gt;0,
 IF(ORDER!$D$1="SGST",
 VLOOKUP(H36,'C:\Users\HP\Desktop\TrimphPO\Week\Master Files\[SGST Master.xlsx]DBF'!$A:$X,24,FALSE),
   IF(ORDER!$D$1="IGST",
   VLOOKUP(H36,'C:\Users\HP\Desktop\TrimphPO\Week\Master Files\[IGST Master.xlsx]DBF'!$A:$X,24,FALSE),
   "Error")),
"")</f>
        <v/>
      </c>
      <c r="X36">
        <f>IF(ORDER!O42&gt;0,
 IF(ORDER!$D$1="SGST",
 VLOOKUP(H36,'C:\Users\HP\Desktop\TrimphPO\Week\Master Files\[SGST Master.xlsx]DBF'!$A:$Y,25,FALSE),
   IF(ORDER!$D$1="IGST",
   VLOOKUP(H36,'C:\Users\HP\Desktop\TrimphPO\Week\Master Files\[IGST Master.xlsx]DBF'!$A:$Y,25,FALSE),
   "Error")),
"")</f>
        <v/>
      </c>
      <c r="Y36">
        <f>IF(ORDER!O42&gt;0,+O36, "")</f>
        <v/>
      </c>
      <c r="Z36">
        <f>IF(ORDER!O42&gt;0,+J36, "")</f>
        <v/>
      </c>
      <c r="AA36">
        <f>IF(ORDER!O42&gt;0,
 IF(ORDER!$D$1="SGST",
 VLOOKUP(H36,'C:\Users\HP\Desktop\TrimphPO\Week\Master Files\[SGST Master.xlsx]DBF'!$A:$AB,28,FALSE),
   IF(ORDER!$D$1="IGST",
   VLOOKUP(H36,'C:\Users\HP\Desktop\TrimphPO\Week\Master Files\[IGST Master.xlsx]DBF'!$A:$AB,28,FALSE),
   "Error")),
"")</f>
        <v/>
      </c>
      <c r="AB36">
        <f>IF(ORDER!O42&gt;0,
 IF(ORDER!$D$1="SGST",
 VLOOKUP(H36,'C:\Users\HP\Desktop\TrimphPO\Week\Master Files\[SGST Master.xlsx]DBF'!$A:$AC,29,FALSE),
   IF(ORDER!$D$1="IGST",
   VLOOKUP(H36,'C:\Users\HP\Desktop\TrimphPO\Week\Master Files\[IGST Master.xlsx]DBF'!$A:$AC,29,FALSE),
   "Error")),
"")</f>
        <v/>
      </c>
      <c r="AC36">
        <f>IF(ORDER!O42&gt;0,ROUND(Y36*AB36/100,2), "")</f>
        <v/>
      </c>
      <c r="AD36">
        <f>IF(ORDER!O42&gt;0,ROUND(SUM(Y36,0)-AC36,2), "")</f>
        <v/>
      </c>
      <c r="AE36" t="inlineStr"/>
      <c r="AF36" t="inlineStr"/>
      <c r="AG36" t="inlineStr"/>
      <c r="AH36" t="inlineStr"/>
      <c r="AI36" t="inlineStr"/>
      <c r="AJ36" t="inlineStr"/>
      <c r="AK36">
        <f>IF(ORDER!O42&gt;0,IF(RIGHT(P36,2)="5%","Output IGST - 5% - Tamilnadu","Output IGST - 12% - Tamilnadu"), "")</f>
        <v/>
      </c>
      <c r="AL36">
        <f>IF(ORDER!O42&gt;0,IF(AK36="Output IGST - 12% - TamilNadu",12,5), "")</f>
        <v/>
      </c>
      <c r="AM36">
        <f>IF(ORDER!O42&gt;0,ROUND(SUM(AD36*AL36/100,0),2), "")</f>
        <v/>
      </c>
      <c r="AN36">
        <f>IF(ORDER!O42&gt;0,+AP36, "")</f>
        <v/>
      </c>
      <c r="AO36">
        <f>IF(ORDER!O42&gt;0,0.00, "")</f>
        <v/>
      </c>
      <c r="AP36">
        <f>IF(ORDER!O42&gt;0,+(Y36-AC36)+AM36, "")</f>
        <v/>
      </c>
      <c r="AQ36">
        <f>IF(ORDER!O42&gt;0,
 IF(ORDER!$D$1="SGST",
 VLOOKUP(H36,'C:\Users\HP\Desktop\TrimphPO\Week\Master Files\[SGST Master.xlsx]DBF'!$A:$AR,44,FALSE),
   IF(ORDER!$D$1="IGST",
   VLOOKUP(H36,'C:\Users\HP\Desktop\TrimphPO\Week\Master Files\[IGST Master.xlsx]DBF'!$A:$AR,44,FALSE),
   "Error")),
"")</f>
        <v/>
      </c>
      <c r="AR36">
        <f>IF(ORDER!O42&gt;0,B36, "")</f>
        <v/>
      </c>
      <c r="AS36">
        <f>IF(ORDER!O42&gt;0,AN36, "")</f>
        <v/>
      </c>
      <c r="AT36">
        <f>IF(ORDER!O42&gt;0,CONCATENATE($B$2," ",$C$2," ","QTY",  " ", $Z$2), "")</f>
        <v/>
      </c>
      <c r="AU36">
        <f>IF(ORDER!O42&gt;0,
 IF(ORDER!$D$1="SGST",
 VLOOKUP(H36,'C:\Users\HP\Desktop\TrimphPO\Week\Master Files\[SGST Master.xlsx]DBF'!$A:$AV,48,FALSE),
   IF(ORDER!$D$1="IGST",
   VLOOKUP(H36,'C:\Users\HP\Desktop\TrimphPO\Week\Master Files\[IGST Master.xlsx]DBF'!$A:$AV,48,FALSE),
   "Error")),
"")</f>
        <v/>
      </c>
      <c r="AV36">
        <f>IF(ORDER!O42&gt;0,
 IF(ORDER!$D$1="SGST",
 VLOOKUP(H36,'C:\Users\HP\Desktop\TrimphPO\Week\Master Files\[SGST Master.xlsx]DBF'!$A:$AW,49,FALSE),
   IF(ORDER!$D$1="IGST",
   VLOOKUP(H36,'C:\Users\HP\Desktop\TrimphPO\Week\Master Files\[IGST Master.xlsx]DBF'!$A:$AW,49,FALSE),
   "Error")),
"")</f>
        <v/>
      </c>
      <c r="AW36">
        <f>IF(ORDER!O42&gt;0,
 IF(ORDER!$D$1="SGST",
 VLOOKUP(H36,'C:\Users\HP\Desktop\TrimphPO\Week\Master Files\[SGST Master.xlsx]DBF'!$A:$AX,50,FALSE),
   IF(ORDER!$D$1="IGST",
   VLOOKUP(H36,'C:\Users\HP\Desktop\TrimphPO\Week\Master Files\[IGST Master.xlsx]DBF'!$A:$AX,50,FALSE),
   "Error")),
"")</f>
        <v/>
      </c>
      <c r="AX36">
        <f>IF(ORDER!O42&gt;0,ORDER!B5, "")</f>
        <v/>
      </c>
      <c r="AY36">
        <f>IF(ORDER!O42&gt;0,ORDER!B1, "")</f>
        <v/>
      </c>
      <c r="AZ36">
        <f>IF(ORDER!O42&gt;0,
 IF(ORDER!$D$1="SGST",
 VLOOKUP(H36,'C:\Users\HP\Desktop\TrimphPO\Week\Master Files\[SGST Master.xlsx]DBF'!$A:$BA,53,FALSE),
   IF(ORDER!$D$1="IGST",
   VLOOKUP(H36,'C:\Users\HP\Desktop\TrimphPO\Week\Master Files\[IGST Master.xlsx]DBF'!$A:$BA,53,FALSE),
   "Error")),
"")</f>
        <v/>
      </c>
      <c r="BA36">
        <f>IF(ORDER!O42&gt;0,
 IF(ORDER!$D$1="SGST",
 VLOOKUP(H36,'C:\Users\HP\Desktop\TrimphPO\Week\Master Files\[SGST Master.xlsx]DBF'!$A:$BB,54,FALSE),
   IF(ORDER!$D$1="IGST",
   VLOOKUP(H36,'C:\Users\HP\Desktop\TrimphPO\Week\Master Files\[IGST Master.xlsx]DBF'!$A:$BB,54,FALSE),
   "Error")),
"")</f>
        <v/>
      </c>
      <c r="BB36">
        <f>IF(ORDER!O42&gt;0,
 IF(ORDER!$D$1="SGST",
 VLOOKUP(H36,'C:\Users\HP\Desktop\TrimphPO\Week\Master Files\[SGST Master.xlsx]DBF'!$A:$BC,55,FALSE),
   IF(ORDER!$D$1="IGST",
   VLOOKUP(H36,'C:\Users\HP\Desktop\TrimphPO\Week\Master Files\[IGST Master.xlsx]DBF'!$A:$BC,55,FALSE),
   "Error")),
"")</f>
        <v/>
      </c>
      <c r="BC36">
        <f>IF(ORDER!O42&gt;0,
 IF(ORDER!$D$1="SGST",
 VLOOKUP(H36,'C:\Users\HP\Desktop\TrimphPO\Week\Master Files\[SGST Master.xlsx]DBF'!$A:$BD,56,FALSE),
   IF(ORDER!$D$1="IGST",
   VLOOKUP(H36,'C:\Users\HP\Desktop\TrimphPO\Week\Master Files\[IGST Master.xlsx]DBF'!$A:$BD,56,FALSE),
   "Error")),
"")</f>
        <v/>
      </c>
      <c r="BD36">
        <f>IF(ORDER!O42&gt;0,
 IF(ORDER!$D$1="SGST",
 VLOOKUP(H36,'C:\Users\HP\Desktop\TrimphPO\Week\Master Files\[SGST Master.xlsx]DBF'!$A:$BE,57,FALSE),
   IF(ORDER!$D$1="IGST",
   VLOOKUP(H36,'C:\Users\HP\Desktop\TrimphPO\Week\Master Files\[IGST Master.xlsx]DBF'!$A:$BE,57,FALSE),
   "Error")),
"")</f>
        <v/>
      </c>
    </row>
    <row r="37">
      <c r="A37">
        <f>IF(ORDER!O43&gt;0,
 IF(ORDER!$D$1="SGST",
 VLOOKUP(H37,'C:\Users\HP\Desktop\TrimphPO\Week\Master Files\[SGST Master.xlsx]DBF'!$A:$B,2,FALSE),
   IF(ORDER!$D$1="IGST",
   VLOOKUP(H37,'C:\Users\HP\Desktop\TrimphPO\Week\Master Files\[IGST Master.xlsx]DBF'!$A:$B,2,FALSE),
   "Error")),
"")</f>
        <v/>
      </c>
      <c r="B37">
        <f>IF(ORDER!O43&gt;0,
 IF(ORDER!$D$1="SGST",
 VLOOKUP(H37,'C:\Users\HP\Desktop\TrimphPO\Week\Master Files\[SGST Master.xlsx]DBF'!$A:$C,3,FALSE),
   IF(ORDER!$D$1="IGST",
   VLOOKUP(H37,'C:\Users\HP\Desktop\TrimphPO\Week\Master Files\[IGST Master.xlsx]DBF'!$A:$C,3,FALSE),
   "Error")),
"")</f>
        <v/>
      </c>
      <c r="C37">
        <f>IF(ORDER!O43&gt;0,ORDER!L43, "")</f>
        <v/>
      </c>
      <c r="D37">
        <f>IF(ORDER!O43&gt;0,ORDER!A43, "")</f>
        <v/>
      </c>
      <c r="E37">
        <f>IF(ORDER!O43&gt;0,
 IF(ORDER!$D$1="SGST",
 VLOOKUP(H37,'C:\Users\HP\Desktop\TrimphPO\Week\Master Files\[SGST Master.xlsx]DBF'!$A:$F,6,FALSE),
   IF(ORDER!$D$1="IGST",
   VLOOKUP(H37,'C:\Users\HP\Desktop\TrimphPO\Week\Master Files\[IGST Master.xlsx]DBF'!$A:$F,6,FALSE),
   "Error")),
"")</f>
        <v/>
      </c>
      <c r="F37">
        <f>IF(ORDER!O43&gt;0,ORDER!C43, "")</f>
        <v/>
      </c>
      <c r="G37">
        <f>IF(ORDER!O43&gt;0,
 IF(ORDER!$D$1="SGST",
 VLOOKUP(H37,'C:\Users\HP\Desktop\TrimphPO\Week\Master Files\[SGST Master.xlsx]DBF'!$A:$H,8,FALSE),
   IF(ORDER!$D$1="IGST",
   VLOOKUP(H37,'C:\Users\HP\Desktop\TrimphPO\Week\Master Files\[IGST Master.xlsx]DBF'!$A:$H,8,FALSE),
   "Error")),
"")</f>
        <v/>
      </c>
      <c r="H37">
        <f>IF(ORDER!O43&gt;0,ORDER!D43, "")</f>
        <v/>
      </c>
      <c r="I37">
        <f>IF(ORDER!O43&gt;0,
 IF(ORDER!$D$1="SGST",
 VLOOKUP(H37,'C:\Users\HP\Desktop\TrimphPO\Week\Master Files\[SGST Master.xlsx]DBF'!$A:$J,10,FALSE),
   IF(ORDER!$D$1="IGST",
   VLOOKUP(H37,'C:\Users\HP\Desktop\TrimphPO\Week\Master Files\[IGST Master.xlsx]DBF'!$A:$J,10,FALSE),
   "Error")),
"")</f>
        <v/>
      </c>
      <c r="J37">
        <f>IF(ORDER!O43&gt;0,SUMIF(ORDER!$D$8:$D$22298,DBF!$H37,ORDER!$G$8:$G$22298), "")</f>
        <v/>
      </c>
      <c r="K37">
        <f>IF(ORDER!O43&gt;0,VLOOKUP($H37,ORDER!D:H,5,FALSE), "")</f>
        <v/>
      </c>
      <c r="L37">
        <f>IF(ORDER!O43&gt;0,ROUND(J37*K37,2), "")</f>
        <v/>
      </c>
      <c r="M37">
        <f>IF(ORDER!O43&gt;0,
 IF(ORDER!$D$1="SGST",
 VLOOKUP(H37,'C:\Users\HP\Desktop\TrimphPO\Week\Master Files\[SGST Master.xlsx]DBF'!$A:$N,14,FALSE),
   IF(ORDER!$D$1="IGST",
   VLOOKUP(H37,'C:\Users\HP\Desktop\TrimphPO\Week\Master Files\[IGST Master.xlsx]DBF'!$A:$N,14,FALSE),
   "Error")),
"")</f>
        <v/>
      </c>
      <c r="N37">
        <f>IF(ORDER!O43&gt;0,ROUND(L37*M37/100,2), "")</f>
        <v/>
      </c>
      <c r="O37">
        <f>IF(ORDER!O43&gt;0,L37-N37, "")</f>
        <v/>
      </c>
      <c r="P37">
        <f>IF(ORDER!O43&gt;0,IF(R37="Corsetry",IF(IFERROR((O37/J37),0)&lt;1000,"CC Sales- Corsetry-Wholesale - IGST 5%","CC Sales- Corsetry-Wholesale - IGST 12%")), "")</f>
        <v/>
      </c>
      <c r="Q37">
        <f>IF(ORDER!O43&gt;0,
 IF(ORDER!$D$1="SGST",
 VLOOKUP(H37,'C:\Users\HP\Desktop\TrimphPO\Week\Master Files\[SGST Master.xlsx]DBF'!$A:$R,18,FALSE),
   IF(ORDER!$D$1="IGST",
   VLOOKUP(H37,'C:\Users\HP\Desktop\TrimphPO\Week\Master Files\[IGST Master.xlsx]DBF'!$A:$R,18,FALSE),
   "Error")),
"")</f>
        <v/>
      </c>
      <c r="R37">
        <f>IF(ORDER!O43&gt;0,
 IF(ORDER!$D$1="SGST",
 VLOOKUP(H37,'C:\Users\HP\Desktop\TrimphPO\Week\Master Files\[SGST Master.xlsx]DBF'!$A:$S,19,FALSE),
   IF(ORDER!$D$1="IGST",
   VLOOKUP(H37,'C:\Users\HP\Desktop\TrimphPO\Week\Master Files\[IGST Master.xlsx]DBF'!$A:$S,19,FALSE),
   "Error")),
"")</f>
        <v/>
      </c>
      <c r="S37">
        <f>IF(ORDER!O43&gt;0,
 IF(ORDER!$D$1="SGST",
 VLOOKUP(H37,'C:\Users\HP\Desktop\TrimphPO\Week\Master Files\[SGST Master.xlsx]DBF'!$A:$T,20,FALSE),
   IF(ORDER!$D$1="IGST",
   VLOOKUP(H37,'C:\Users\HP\Desktop\TrimphPO\Week\Master Files\[IGST Master.xlsx]DBF'!$A:$T,20,FALSE),
   "Error")),
"")</f>
        <v/>
      </c>
      <c r="T37">
        <f>IF(ORDER!O43&gt;0,
 IF(ORDER!$D$1="SGST",
 VLOOKUP(H37,'C:\Users\HP\Desktop\TrimphPO\Week\Master Files\[SGST Master.xlsx]DBF'!$A:$U,21,FALSE),
   IF(ORDER!$D$1="IGST",
   VLOOKUP(H37,'C:\Users\HP\Desktop\TrimphPO\Week\Master Files\[IGST Master.xlsx]DBF'!$A:$U,21,FALSE),
   "Error")),
"")</f>
        <v/>
      </c>
      <c r="U37">
        <f>IF(ORDER!O43&gt;0,
 IF(ORDER!$D$1="SGST",
 VLOOKUP(H37,'C:\Users\HP\Desktop\TrimphPO\Week\Master Files\[SGST Master.xlsx]DBF'!$A:$V,22,FALSE),
   IF(ORDER!$D$1="IGST",
   VLOOKUP(H37,'C:\Users\HP\Desktop\TrimphPO\Week\Master Files\[IGST Master.xlsx]DBF'!$A:$V,22,FALSE),
   "Error")),
"")</f>
        <v/>
      </c>
      <c r="V37">
        <f>IF(ORDER!O43&gt;0,
 IF(ORDER!$D$1="SGST",
 VLOOKUP(H37,'C:\Users\HP\Desktop\TrimphPO\Week\Master Files\[SGST Master.xlsx]DBF'!$A:$W,23,FALSE),
   IF(ORDER!$D$1="IGST",
   VLOOKUP(H37,'C:\Users\HP\Desktop\TrimphPO\Week\Master Files\[IGST Master.xlsx]DBF'!$A:$W,23,FALSE),
   "Error")),
"")</f>
        <v/>
      </c>
      <c r="W37">
        <f>IF(ORDER!O43&gt;0,
 IF(ORDER!$D$1="SGST",
 VLOOKUP(H37,'C:\Users\HP\Desktop\TrimphPO\Week\Master Files\[SGST Master.xlsx]DBF'!$A:$X,24,FALSE),
   IF(ORDER!$D$1="IGST",
   VLOOKUP(H37,'C:\Users\HP\Desktop\TrimphPO\Week\Master Files\[IGST Master.xlsx]DBF'!$A:$X,24,FALSE),
   "Error")),
"")</f>
        <v/>
      </c>
      <c r="X37">
        <f>IF(ORDER!O43&gt;0,
 IF(ORDER!$D$1="SGST",
 VLOOKUP(H37,'C:\Users\HP\Desktop\TrimphPO\Week\Master Files\[SGST Master.xlsx]DBF'!$A:$Y,25,FALSE),
   IF(ORDER!$D$1="IGST",
   VLOOKUP(H37,'C:\Users\HP\Desktop\TrimphPO\Week\Master Files\[IGST Master.xlsx]DBF'!$A:$Y,25,FALSE),
   "Error")),
"")</f>
        <v/>
      </c>
      <c r="Y37">
        <f>IF(ORDER!O43&gt;0,+O37, "")</f>
        <v/>
      </c>
      <c r="Z37">
        <f>IF(ORDER!O43&gt;0,+J37, "")</f>
        <v/>
      </c>
      <c r="AA37">
        <f>IF(ORDER!O43&gt;0,
 IF(ORDER!$D$1="SGST",
 VLOOKUP(H37,'C:\Users\HP\Desktop\TrimphPO\Week\Master Files\[SGST Master.xlsx]DBF'!$A:$AB,28,FALSE),
   IF(ORDER!$D$1="IGST",
   VLOOKUP(H37,'C:\Users\HP\Desktop\TrimphPO\Week\Master Files\[IGST Master.xlsx]DBF'!$A:$AB,28,FALSE),
   "Error")),
"")</f>
        <v/>
      </c>
      <c r="AB37">
        <f>IF(ORDER!O43&gt;0,
 IF(ORDER!$D$1="SGST",
 VLOOKUP(H37,'C:\Users\HP\Desktop\TrimphPO\Week\Master Files\[SGST Master.xlsx]DBF'!$A:$AC,29,FALSE),
   IF(ORDER!$D$1="IGST",
   VLOOKUP(H37,'C:\Users\HP\Desktop\TrimphPO\Week\Master Files\[IGST Master.xlsx]DBF'!$A:$AC,29,FALSE),
   "Error")),
"")</f>
        <v/>
      </c>
      <c r="AC37">
        <f>IF(ORDER!O43&gt;0,ROUND(Y37*AB37/100,2), "")</f>
        <v/>
      </c>
      <c r="AD37">
        <f>IF(ORDER!O43&gt;0,ROUND(SUM(Y37,0)-AC37,2), "")</f>
        <v/>
      </c>
      <c r="AE37" t="inlineStr"/>
      <c r="AF37" t="inlineStr"/>
      <c r="AG37" t="inlineStr"/>
      <c r="AH37" t="inlineStr"/>
      <c r="AI37" t="inlineStr"/>
      <c r="AJ37" t="inlineStr"/>
      <c r="AK37">
        <f>IF(ORDER!O43&gt;0,IF(RIGHT(P37,2)="5%","Output IGST - 5% - Tamilnadu","Output IGST - 12% - Tamilnadu"), "")</f>
        <v/>
      </c>
      <c r="AL37">
        <f>IF(ORDER!O43&gt;0,IF(AK37="Output IGST - 12% - TamilNadu",12,5), "")</f>
        <v/>
      </c>
      <c r="AM37">
        <f>IF(ORDER!O43&gt;0,ROUND(SUM(AD37*AL37/100,0),2), "")</f>
        <v/>
      </c>
      <c r="AN37">
        <f>IF(ORDER!O43&gt;0,+AP37, "")</f>
        <v/>
      </c>
      <c r="AO37">
        <f>IF(ORDER!O43&gt;0,0.00, "")</f>
        <v/>
      </c>
      <c r="AP37">
        <f>IF(ORDER!O43&gt;0,+(Y37-AC37)+AM37, "")</f>
        <v/>
      </c>
      <c r="AQ37">
        <f>IF(ORDER!O43&gt;0,
 IF(ORDER!$D$1="SGST",
 VLOOKUP(H37,'C:\Users\HP\Desktop\TrimphPO\Week\Master Files\[SGST Master.xlsx]DBF'!$A:$AR,44,FALSE),
   IF(ORDER!$D$1="IGST",
   VLOOKUP(H37,'C:\Users\HP\Desktop\TrimphPO\Week\Master Files\[IGST Master.xlsx]DBF'!$A:$AR,44,FALSE),
   "Error")),
"")</f>
        <v/>
      </c>
      <c r="AR37">
        <f>IF(ORDER!O43&gt;0,B37, "")</f>
        <v/>
      </c>
      <c r="AS37">
        <f>IF(ORDER!O43&gt;0,AN37, "")</f>
        <v/>
      </c>
      <c r="AT37">
        <f>IF(ORDER!O43&gt;0,CONCATENATE($B$2," ",$C$2," ","QTY",  " ", $Z$2), "")</f>
        <v/>
      </c>
      <c r="AU37">
        <f>IF(ORDER!O43&gt;0,
 IF(ORDER!$D$1="SGST",
 VLOOKUP(H37,'C:\Users\HP\Desktop\TrimphPO\Week\Master Files\[SGST Master.xlsx]DBF'!$A:$AV,48,FALSE),
   IF(ORDER!$D$1="IGST",
   VLOOKUP(H37,'C:\Users\HP\Desktop\TrimphPO\Week\Master Files\[IGST Master.xlsx]DBF'!$A:$AV,48,FALSE),
   "Error")),
"")</f>
        <v/>
      </c>
      <c r="AV37">
        <f>IF(ORDER!O43&gt;0,
 IF(ORDER!$D$1="SGST",
 VLOOKUP(H37,'C:\Users\HP\Desktop\TrimphPO\Week\Master Files\[SGST Master.xlsx]DBF'!$A:$AW,49,FALSE),
   IF(ORDER!$D$1="IGST",
   VLOOKUP(H37,'C:\Users\HP\Desktop\TrimphPO\Week\Master Files\[IGST Master.xlsx]DBF'!$A:$AW,49,FALSE),
   "Error")),
"")</f>
        <v/>
      </c>
      <c r="AW37">
        <f>IF(ORDER!O43&gt;0,
 IF(ORDER!$D$1="SGST",
 VLOOKUP(H37,'C:\Users\HP\Desktop\TrimphPO\Week\Master Files\[SGST Master.xlsx]DBF'!$A:$AX,50,FALSE),
   IF(ORDER!$D$1="IGST",
   VLOOKUP(H37,'C:\Users\HP\Desktop\TrimphPO\Week\Master Files\[IGST Master.xlsx]DBF'!$A:$AX,50,FALSE),
   "Error")),
"")</f>
        <v/>
      </c>
      <c r="AX37">
        <f>IF(ORDER!O43&gt;0,ORDER!B5, "")</f>
        <v/>
      </c>
      <c r="AY37">
        <f>IF(ORDER!O43&gt;0,ORDER!B1, "")</f>
        <v/>
      </c>
      <c r="AZ37">
        <f>IF(ORDER!O43&gt;0,
 IF(ORDER!$D$1="SGST",
 VLOOKUP(H37,'C:\Users\HP\Desktop\TrimphPO\Week\Master Files\[SGST Master.xlsx]DBF'!$A:$BA,53,FALSE),
   IF(ORDER!$D$1="IGST",
   VLOOKUP(H37,'C:\Users\HP\Desktop\TrimphPO\Week\Master Files\[IGST Master.xlsx]DBF'!$A:$BA,53,FALSE),
   "Error")),
"")</f>
        <v/>
      </c>
      <c r="BA37">
        <f>IF(ORDER!O43&gt;0,
 IF(ORDER!$D$1="SGST",
 VLOOKUP(H37,'C:\Users\HP\Desktop\TrimphPO\Week\Master Files\[SGST Master.xlsx]DBF'!$A:$BB,54,FALSE),
   IF(ORDER!$D$1="IGST",
   VLOOKUP(H37,'C:\Users\HP\Desktop\TrimphPO\Week\Master Files\[IGST Master.xlsx]DBF'!$A:$BB,54,FALSE),
   "Error")),
"")</f>
        <v/>
      </c>
      <c r="BB37">
        <f>IF(ORDER!O43&gt;0,
 IF(ORDER!$D$1="SGST",
 VLOOKUP(H37,'C:\Users\HP\Desktop\TrimphPO\Week\Master Files\[SGST Master.xlsx]DBF'!$A:$BC,55,FALSE),
   IF(ORDER!$D$1="IGST",
   VLOOKUP(H37,'C:\Users\HP\Desktop\TrimphPO\Week\Master Files\[IGST Master.xlsx]DBF'!$A:$BC,55,FALSE),
   "Error")),
"")</f>
        <v/>
      </c>
      <c r="BC37">
        <f>IF(ORDER!O43&gt;0,
 IF(ORDER!$D$1="SGST",
 VLOOKUP(H37,'C:\Users\HP\Desktop\TrimphPO\Week\Master Files\[SGST Master.xlsx]DBF'!$A:$BD,56,FALSE),
   IF(ORDER!$D$1="IGST",
   VLOOKUP(H37,'C:\Users\HP\Desktop\TrimphPO\Week\Master Files\[IGST Master.xlsx]DBF'!$A:$BD,56,FALSE),
   "Error")),
"")</f>
        <v/>
      </c>
      <c r="BD37">
        <f>IF(ORDER!O43&gt;0,
 IF(ORDER!$D$1="SGST",
 VLOOKUP(H37,'C:\Users\HP\Desktop\TrimphPO\Week\Master Files\[SGST Master.xlsx]DBF'!$A:$BE,57,FALSE),
   IF(ORDER!$D$1="IGST",
   VLOOKUP(H37,'C:\Users\HP\Desktop\TrimphPO\Week\Master Files\[IGST Master.xlsx]DBF'!$A:$BE,57,FALSE),
   "Error")),
"")</f>
        <v/>
      </c>
    </row>
    <row r="38">
      <c r="A38">
        <f>IF(ORDER!O44&gt;0,
 IF(ORDER!$D$1="SGST",
 VLOOKUP(H38,'C:\Users\HP\Desktop\TrimphPO\Week\Master Files\[SGST Master.xlsx]DBF'!$A:$B,2,FALSE),
   IF(ORDER!$D$1="IGST",
   VLOOKUP(H38,'C:\Users\HP\Desktop\TrimphPO\Week\Master Files\[IGST Master.xlsx]DBF'!$A:$B,2,FALSE),
   "Error")),
"")</f>
        <v/>
      </c>
      <c r="B38">
        <f>IF(ORDER!O44&gt;0,
 IF(ORDER!$D$1="SGST",
 VLOOKUP(H38,'C:\Users\HP\Desktop\TrimphPO\Week\Master Files\[SGST Master.xlsx]DBF'!$A:$C,3,FALSE),
   IF(ORDER!$D$1="IGST",
   VLOOKUP(H38,'C:\Users\HP\Desktop\TrimphPO\Week\Master Files\[IGST Master.xlsx]DBF'!$A:$C,3,FALSE),
   "Error")),
"")</f>
        <v/>
      </c>
      <c r="C38">
        <f>IF(ORDER!O44&gt;0,ORDER!L44, "")</f>
        <v/>
      </c>
      <c r="D38">
        <f>IF(ORDER!O44&gt;0,ORDER!A44, "")</f>
        <v/>
      </c>
      <c r="E38">
        <f>IF(ORDER!O44&gt;0,
 IF(ORDER!$D$1="SGST",
 VLOOKUP(H38,'C:\Users\HP\Desktop\TrimphPO\Week\Master Files\[SGST Master.xlsx]DBF'!$A:$F,6,FALSE),
   IF(ORDER!$D$1="IGST",
   VLOOKUP(H38,'C:\Users\HP\Desktop\TrimphPO\Week\Master Files\[IGST Master.xlsx]DBF'!$A:$F,6,FALSE),
   "Error")),
"")</f>
        <v/>
      </c>
      <c r="F38">
        <f>IF(ORDER!O44&gt;0,ORDER!C44, "")</f>
        <v/>
      </c>
      <c r="G38">
        <f>IF(ORDER!O44&gt;0,
 IF(ORDER!$D$1="SGST",
 VLOOKUP(H38,'C:\Users\HP\Desktop\TrimphPO\Week\Master Files\[SGST Master.xlsx]DBF'!$A:$H,8,FALSE),
   IF(ORDER!$D$1="IGST",
   VLOOKUP(H38,'C:\Users\HP\Desktop\TrimphPO\Week\Master Files\[IGST Master.xlsx]DBF'!$A:$H,8,FALSE),
   "Error")),
"")</f>
        <v/>
      </c>
      <c r="H38">
        <f>IF(ORDER!O44&gt;0,ORDER!D44, "")</f>
        <v/>
      </c>
      <c r="I38">
        <f>IF(ORDER!O44&gt;0,
 IF(ORDER!$D$1="SGST",
 VLOOKUP(H38,'C:\Users\HP\Desktop\TrimphPO\Week\Master Files\[SGST Master.xlsx]DBF'!$A:$J,10,FALSE),
   IF(ORDER!$D$1="IGST",
   VLOOKUP(H38,'C:\Users\HP\Desktop\TrimphPO\Week\Master Files\[IGST Master.xlsx]DBF'!$A:$J,10,FALSE),
   "Error")),
"")</f>
        <v/>
      </c>
      <c r="J38">
        <f>IF(ORDER!O44&gt;0,SUMIF(ORDER!$D$8:$D$22298,DBF!$H38,ORDER!$G$8:$G$22298), "")</f>
        <v/>
      </c>
      <c r="K38">
        <f>IF(ORDER!O44&gt;0,VLOOKUP($H38,ORDER!D:H,5,FALSE), "")</f>
        <v/>
      </c>
      <c r="L38">
        <f>IF(ORDER!O44&gt;0,ROUND(J38*K38,2), "")</f>
        <v/>
      </c>
      <c r="M38">
        <f>IF(ORDER!O44&gt;0,
 IF(ORDER!$D$1="SGST",
 VLOOKUP(H38,'C:\Users\HP\Desktop\TrimphPO\Week\Master Files\[SGST Master.xlsx]DBF'!$A:$N,14,FALSE),
   IF(ORDER!$D$1="IGST",
   VLOOKUP(H38,'C:\Users\HP\Desktop\TrimphPO\Week\Master Files\[IGST Master.xlsx]DBF'!$A:$N,14,FALSE),
   "Error")),
"")</f>
        <v/>
      </c>
      <c r="N38">
        <f>IF(ORDER!O44&gt;0,ROUND(L38*M38/100,2), "")</f>
        <v/>
      </c>
      <c r="O38">
        <f>IF(ORDER!O44&gt;0,L38-N38, "")</f>
        <v/>
      </c>
      <c r="P38">
        <f>IF(ORDER!O44&gt;0,IF(R38="Corsetry",IF(IFERROR((O38/J38),0)&lt;1000,"CC Sales- Corsetry-Wholesale - IGST 5%","CC Sales- Corsetry-Wholesale - IGST 12%")), "")</f>
        <v/>
      </c>
      <c r="Q38">
        <f>IF(ORDER!O44&gt;0,
 IF(ORDER!$D$1="SGST",
 VLOOKUP(H38,'C:\Users\HP\Desktop\TrimphPO\Week\Master Files\[SGST Master.xlsx]DBF'!$A:$R,18,FALSE),
   IF(ORDER!$D$1="IGST",
   VLOOKUP(H38,'C:\Users\HP\Desktop\TrimphPO\Week\Master Files\[IGST Master.xlsx]DBF'!$A:$R,18,FALSE),
   "Error")),
"")</f>
        <v/>
      </c>
      <c r="R38">
        <f>IF(ORDER!O44&gt;0,
 IF(ORDER!$D$1="SGST",
 VLOOKUP(H38,'C:\Users\HP\Desktop\TrimphPO\Week\Master Files\[SGST Master.xlsx]DBF'!$A:$S,19,FALSE),
   IF(ORDER!$D$1="IGST",
   VLOOKUP(H38,'C:\Users\HP\Desktop\TrimphPO\Week\Master Files\[IGST Master.xlsx]DBF'!$A:$S,19,FALSE),
   "Error")),
"")</f>
        <v/>
      </c>
      <c r="S38">
        <f>IF(ORDER!O44&gt;0,
 IF(ORDER!$D$1="SGST",
 VLOOKUP(H38,'C:\Users\HP\Desktop\TrimphPO\Week\Master Files\[SGST Master.xlsx]DBF'!$A:$T,20,FALSE),
   IF(ORDER!$D$1="IGST",
   VLOOKUP(H38,'C:\Users\HP\Desktop\TrimphPO\Week\Master Files\[IGST Master.xlsx]DBF'!$A:$T,20,FALSE),
   "Error")),
"")</f>
        <v/>
      </c>
      <c r="T38">
        <f>IF(ORDER!O44&gt;0,
 IF(ORDER!$D$1="SGST",
 VLOOKUP(H38,'C:\Users\HP\Desktop\TrimphPO\Week\Master Files\[SGST Master.xlsx]DBF'!$A:$U,21,FALSE),
   IF(ORDER!$D$1="IGST",
   VLOOKUP(H38,'C:\Users\HP\Desktop\TrimphPO\Week\Master Files\[IGST Master.xlsx]DBF'!$A:$U,21,FALSE),
   "Error")),
"")</f>
        <v/>
      </c>
      <c r="U38">
        <f>IF(ORDER!O44&gt;0,
 IF(ORDER!$D$1="SGST",
 VLOOKUP(H38,'C:\Users\HP\Desktop\TrimphPO\Week\Master Files\[SGST Master.xlsx]DBF'!$A:$V,22,FALSE),
   IF(ORDER!$D$1="IGST",
   VLOOKUP(H38,'C:\Users\HP\Desktop\TrimphPO\Week\Master Files\[IGST Master.xlsx]DBF'!$A:$V,22,FALSE),
   "Error")),
"")</f>
        <v/>
      </c>
      <c r="V38">
        <f>IF(ORDER!O44&gt;0,
 IF(ORDER!$D$1="SGST",
 VLOOKUP(H38,'C:\Users\HP\Desktop\TrimphPO\Week\Master Files\[SGST Master.xlsx]DBF'!$A:$W,23,FALSE),
   IF(ORDER!$D$1="IGST",
   VLOOKUP(H38,'C:\Users\HP\Desktop\TrimphPO\Week\Master Files\[IGST Master.xlsx]DBF'!$A:$W,23,FALSE),
   "Error")),
"")</f>
        <v/>
      </c>
      <c r="W38">
        <f>IF(ORDER!O44&gt;0,
 IF(ORDER!$D$1="SGST",
 VLOOKUP(H38,'C:\Users\HP\Desktop\TrimphPO\Week\Master Files\[SGST Master.xlsx]DBF'!$A:$X,24,FALSE),
   IF(ORDER!$D$1="IGST",
   VLOOKUP(H38,'C:\Users\HP\Desktop\TrimphPO\Week\Master Files\[IGST Master.xlsx]DBF'!$A:$X,24,FALSE),
   "Error")),
"")</f>
        <v/>
      </c>
      <c r="X38">
        <f>IF(ORDER!O44&gt;0,
 IF(ORDER!$D$1="SGST",
 VLOOKUP(H38,'C:\Users\HP\Desktop\TrimphPO\Week\Master Files\[SGST Master.xlsx]DBF'!$A:$Y,25,FALSE),
   IF(ORDER!$D$1="IGST",
   VLOOKUP(H38,'C:\Users\HP\Desktop\TrimphPO\Week\Master Files\[IGST Master.xlsx]DBF'!$A:$Y,25,FALSE),
   "Error")),
"")</f>
        <v/>
      </c>
      <c r="Y38">
        <f>IF(ORDER!O44&gt;0,+O38, "")</f>
        <v/>
      </c>
      <c r="Z38">
        <f>IF(ORDER!O44&gt;0,+J38, "")</f>
        <v/>
      </c>
      <c r="AA38">
        <f>IF(ORDER!O44&gt;0,
 IF(ORDER!$D$1="SGST",
 VLOOKUP(H38,'C:\Users\HP\Desktop\TrimphPO\Week\Master Files\[SGST Master.xlsx]DBF'!$A:$AB,28,FALSE),
   IF(ORDER!$D$1="IGST",
   VLOOKUP(H38,'C:\Users\HP\Desktop\TrimphPO\Week\Master Files\[IGST Master.xlsx]DBF'!$A:$AB,28,FALSE),
   "Error")),
"")</f>
        <v/>
      </c>
      <c r="AB38">
        <f>IF(ORDER!O44&gt;0,
 IF(ORDER!$D$1="SGST",
 VLOOKUP(H38,'C:\Users\HP\Desktop\TrimphPO\Week\Master Files\[SGST Master.xlsx]DBF'!$A:$AC,29,FALSE),
   IF(ORDER!$D$1="IGST",
   VLOOKUP(H38,'C:\Users\HP\Desktop\TrimphPO\Week\Master Files\[IGST Master.xlsx]DBF'!$A:$AC,29,FALSE),
   "Error")),
"")</f>
        <v/>
      </c>
      <c r="AC38">
        <f>IF(ORDER!O44&gt;0,ROUND(Y38*AB38/100,2), "")</f>
        <v/>
      </c>
      <c r="AD38">
        <f>IF(ORDER!O44&gt;0,ROUND(SUM(Y38,0)-AC38,2), "")</f>
        <v/>
      </c>
      <c r="AE38" t="inlineStr"/>
      <c r="AF38" t="inlineStr"/>
      <c r="AG38" t="inlineStr"/>
      <c r="AH38" t="inlineStr"/>
      <c r="AI38" t="inlineStr"/>
      <c r="AJ38" t="inlineStr"/>
      <c r="AK38">
        <f>IF(ORDER!O44&gt;0,IF(RIGHT(P38,2)="5%","Output IGST - 5% - Tamilnadu","Output IGST - 12% - Tamilnadu"), "")</f>
        <v/>
      </c>
      <c r="AL38">
        <f>IF(ORDER!O44&gt;0,IF(AK38="Output IGST - 12% - TamilNadu",12,5), "")</f>
        <v/>
      </c>
      <c r="AM38">
        <f>IF(ORDER!O44&gt;0,ROUND(SUM(AD38*AL38/100,0),2), "")</f>
        <v/>
      </c>
      <c r="AN38">
        <f>IF(ORDER!O44&gt;0,+AP38, "")</f>
        <v/>
      </c>
      <c r="AO38">
        <f>IF(ORDER!O44&gt;0,0.00, "")</f>
        <v/>
      </c>
      <c r="AP38">
        <f>IF(ORDER!O44&gt;0,+(Y38-AC38)+AM38, "")</f>
        <v/>
      </c>
      <c r="AQ38">
        <f>IF(ORDER!O44&gt;0,
 IF(ORDER!$D$1="SGST",
 VLOOKUP(H38,'C:\Users\HP\Desktop\TrimphPO\Week\Master Files\[SGST Master.xlsx]DBF'!$A:$AR,44,FALSE),
   IF(ORDER!$D$1="IGST",
   VLOOKUP(H38,'C:\Users\HP\Desktop\TrimphPO\Week\Master Files\[IGST Master.xlsx]DBF'!$A:$AR,44,FALSE),
   "Error")),
"")</f>
        <v/>
      </c>
      <c r="AR38">
        <f>IF(ORDER!O44&gt;0,B38, "")</f>
        <v/>
      </c>
      <c r="AS38">
        <f>IF(ORDER!O44&gt;0,AN38, "")</f>
        <v/>
      </c>
      <c r="AT38">
        <f>IF(ORDER!O44&gt;0,CONCATENATE($B$2," ",$C$2," ","QTY",  " ", $Z$2), "")</f>
        <v/>
      </c>
      <c r="AU38">
        <f>IF(ORDER!O44&gt;0,
 IF(ORDER!$D$1="SGST",
 VLOOKUP(H38,'C:\Users\HP\Desktop\TrimphPO\Week\Master Files\[SGST Master.xlsx]DBF'!$A:$AV,48,FALSE),
   IF(ORDER!$D$1="IGST",
   VLOOKUP(H38,'C:\Users\HP\Desktop\TrimphPO\Week\Master Files\[IGST Master.xlsx]DBF'!$A:$AV,48,FALSE),
   "Error")),
"")</f>
        <v/>
      </c>
      <c r="AV38">
        <f>IF(ORDER!O44&gt;0,
 IF(ORDER!$D$1="SGST",
 VLOOKUP(H38,'C:\Users\HP\Desktop\TrimphPO\Week\Master Files\[SGST Master.xlsx]DBF'!$A:$AW,49,FALSE),
   IF(ORDER!$D$1="IGST",
   VLOOKUP(H38,'C:\Users\HP\Desktop\TrimphPO\Week\Master Files\[IGST Master.xlsx]DBF'!$A:$AW,49,FALSE),
   "Error")),
"")</f>
        <v/>
      </c>
      <c r="AW38">
        <f>IF(ORDER!O44&gt;0,
 IF(ORDER!$D$1="SGST",
 VLOOKUP(H38,'C:\Users\HP\Desktop\TrimphPO\Week\Master Files\[SGST Master.xlsx]DBF'!$A:$AX,50,FALSE),
   IF(ORDER!$D$1="IGST",
   VLOOKUP(H38,'C:\Users\HP\Desktop\TrimphPO\Week\Master Files\[IGST Master.xlsx]DBF'!$A:$AX,50,FALSE),
   "Error")),
"")</f>
        <v/>
      </c>
      <c r="AX38">
        <f>IF(ORDER!O44&gt;0,ORDER!B5, "")</f>
        <v/>
      </c>
      <c r="AY38">
        <f>IF(ORDER!O44&gt;0,ORDER!B1, "")</f>
        <v/>
      </c>
      <c r="AZ38">
        <f>IF(ORDER!O44&gt;0,
 IF(ORDER!$D$1="SGST",
 VLOOKUP(H38,'C:\Users\HP\Desktop\TrimphPO\Week\Master Files\[SGST Master.xlsx]DBF'!$A:$BA,53,FALSE),
   IF(ORDER!$D$1="IGST",
   VLOOKUP(H38,'C:\Users\HP\Desktop\TrimphPO\Week\Master Files\[IGST Master.xlsx]DBF'!$A:$BA,53,FALSE),
   "Error")),
"")</f>
        <v/>
      </c>
      <c r="BA38">
        <f>IF(ORDER!O44&gt;0,
 IF(ORDER!$D$1="SGST",
 VLOOKUP(H38,'C:\Users\HP\Desktop\TrimphPO\Week\Master Files\[SGST Master.xlsx]DBF'!$A:$BB,54,FALSE),
   IF(ORDER!$D$1="IGST",
   VLOOKUP(H38,'C:\Users\HP\Desktop\TrimphPO\Week\Master Files\[IGST Master.xlsx]DBF'!$A:$BB,54,FALSE),
   "Error")),
"")</f>
        <v/>
      </c>
      <c r="BB38">
        <f>IF(ORDER!O44&gt;0,
 IF(ORDER!$D$1="SGST",
 VLOOKUP(H38,'C:\Users\HP\Desktop\TrimphPO\Week\Master Files\[SGST Master.xlsx]DBF'!$A:$BC,55,FALSE),
   IF(ORDER!$D$1="IGST",
   VLOOKUP(H38,'C:\Users\HP\Desktop\TrimphPO\Week\Master Files\[IGST Master.xlsx]DBF'!$A:$BC,55,FALSE),
   "Error")),
"")</f>
        <v/>
      </c>
      <c r="BC38">
        <f>IF(ORDER!O44&gt;0,
 IF(ORDER!$D$1="SGST",
 VLOOKUP(H38,'C:\Users\HP\Desktop\TrimphPO\Week\Master Files\[SGST Master.xlsx]DBF'!$A:$BD,56,FALSE),
   IF(ORDER!$D$1="IGST",
   VLOOKUP(H38,'C:\Users\HP\Desktop\TrimphPO\Week\Master Files\[IGST Master.xlsx]DBF'!$A:$BD,56,FALSE),
   "Error")),
"")</f>
        <v/>
      </c>
      <c r="BD38">
        <f>IF(ORDER!O44&gt;0,
 IF(ORDER!$D$1="SGST",
 VLOOKUP(H38,'C:\Users\HP\Desktop\TrimphPO\Week\Master Files\[SGST Master.xlsx]DBF'!$A:$BE,57,FALSE),
   IF(ORDER!$D$1="IGST",
   VLOOKUP(H38,'C:\Users\HP\Desktop\TrimphPO\Week\Master Files\[IGST Master.xlsx]DBF'!$A:$BE,57,FALSE),
   "Error")),
"")</f>
        <v/>
      </c>
    </row>
    <row r="39">
      <c r="A39">
        <f>IF(ORDER!O45&gt;0,
 IF(ORDER!$D$1="SGST",
 VLOOKUP(H39,'C:\Users\HP\Desktop\TrimphPO\Week\Master Files\[SGST Master.xlsx]DBF'!$A:$B,2,FALSE),
   IF(ORDER!$D$1="IGST",
   VLOOKUP(H39,'C:\Users\HP\Desktop\TrimphPO\Week\Master Files\[IGST Master.xlsx]DBF'!$A:$B,2,FALSE),
   "Error")),
"")</f>
        <v/>
      </c>
      <c r="B39">
        <f>IF(ORDER!O45&gt;0,
 IF(ORDER!$D$1="SGST",
 VLOOKUP(H39,'C:\Users\HP\Desktop\TrimphPO\Week\Master Files\[SGST Master.xlsx]DBF'!$A:$C,3,FALSE),
   IF(ORDER!$D$1="IGST",
   VLOOKUP(H39,'C:\Users\HP\Desktop\TrimphPO\Week\Master Files\[IGST Master.xlsx]DBF'!$A:$C,3,FALSE),
   "Error")),
"")</f>
        <v/>
      </c>
      <c r="C39">
        <f>IF(ORDER!O45&gt;0,ORDER!L45, "")</f>
        <v/>
      </c>
      <c r="D39">
        <f>IF(ORDER!O45&gt;0,ORDER!A45, "")</f>
        <v/>
      </c>
      <c r="E39">
        <f>IF(ORDER!O45&gt;0,
 IF(ORDER!$D$1="SGST",
 VLOOKUP(H39,'C:\Users\HP\Desktop\TrimphPO\Week\Master Files\[SGST Master.xlsx]DBF'!$A:$F,6,FALSE),
   IF(ORDER!$D$1="IGST",
   VLOOKUP(H39,'C:\Users\HP\Desktop\TrimphPO\Week\Master Files\[IGST Master.xlsx]DBF'!$A:$F,6,FALSE),
   "Error")),
"")</f>
        <v/>
      </c>
      <c r="F39">
        <f>IF(ORDER!O45&gt;0,ORDER!C45, "")</f>
        <v/>
      </c>
      <c r="G39">
        <f>IF(ORDER!O45&gt;0,
 IF(ORDER!$D$1="SGST",
 VLOOKUP(H39,'C:\Users\HP\Desktop\TrimphPO\Week\Master Files\[SGST Master.xlsx]DBF'!$A:$H,8,FALSE),
   IF(ORDER!$D$1="IGST",
   VLOOKUP(H39,'C:\Users\HP\Desktop\TrimphPO\Week\Master Files\[IGST Master.xlsx]DBF'!$A:$H,8,FALSE),
   "Error")),
"")</f>
        <v/>
      </c>
      <c r="H39">
        <f>IF(ORDER!O45&gt;0,ORDER!D45, "")</f>
        <v/>
      </c>
      <c r="I39">
        <f>IF(ORDER!O45&gt;0,
 IF(ORDER!$D$1="SGST",
 VLOOKUP(H39,'C:\Users\HP\Desktop\TrimphPO\Week\Master Files\[SGST Master.xlsx]DBF'!$A:$J,10,FALSE),
   IF(ORDER!$D$1="IGST",
   VLOOKUP(H39,'C:\Users\HP\Desktop\TrimphPO\Week\Master Files\[IGST Master.xlsx]DBF'!$A:$J,10,FALSE),
   "Error")),
"")</f>
        <v/>
      </c>
      <c r="J39">
        <f>IF(ORDER!O45&gt;0,SUMIF(ORDER!$D$8:$D$22298,DBF!$H39,ORDER!$G$8:$G$22298), "")</f>
        <v/>
      </c>
      <c r="K39">
        <f>IF(ORDER!O45&gt;0,VLOOKUP($H39,ORDER!D:H,5,FALSE), "")</f>
        <v/>
      </c>
      <c r="L39">
        <f>IF(ORDER!O45&gt;0,ROUND(J39*K39,2), "")</f>
        <v/>
      </c>
      <c r="M39">
        <f>IF(ORDER!O45&gt;0,
 IF(ORDER!$D$1="SGST",
 VLOOKUP(H39,'C:\Users\HP\Desktop\TrimphPO\Week\Master Files\[SGST Master.xlsx]DBF'!$A:$N,14,FALSE),
   IF(ORDER!$D$1="IGST",
   VLOOKUP(H39,'C:\Users\HP\Desktop\TrimphPO\Week\Master Files\[IGST Master.xlsx]DBF'!$A:$N,14,FALSE),
   "Error")),
"")</f>
        <v/>
      </c>
      <c r="N39">
        <f>IF(ORDER!O45&gt;0,ROUND(L39*M39/100,2), "")</f>
        <v/>
      </c>
      <c r="O39">
        <f>IF(ORDER!O45&gt;0,L39-N39, "")</f>
        <v/>
      </c>
      <c r="P39">
        <f>IF(ORDER!O45&gt;0,IF(R39="Corsetry",IF(IFERROR((O39/J39),0)&lt;1000,"CC Sales- Corsetry-Wholesale - IGST 5%","CC Sales- Corsetry-Wholesale - IGST 12%")), "")</f>
        <v/>
      </c>
      <c r="Q39">
        <f>IF(ORDER!O45&gt;0,
 IF(ORDER!$D$1="SGST",
 VLOOKUP(H39,'C:\Users\HP\Desktop\TrimphPO\Week\Master Files\[SGST Master.xlsx]DBF'!$A:$R,18,FALSE),
   IF(ORDER!$D$1="IGST",
   VLOOKUP(H39,'C:\Users\HP\Desktop\TrimphPO\Week\Master Files\[IGST Master.xlsx]DBF'!$A:$R,18,FALSE),
   "Error")),
"")</f>
        <v/>
      </c>
      <c r="R39">
        <f>IF(ORDER!O45&gt;0,
 IF(ORDER!$D$1="SGST",
 VLOOKUP(H39,'C:\Users\HP\Desktop\TrimphPO\Week\Master Files\[SGST Master.xlsx]DBF'!$A:$S,19,FALSE),
   IF(ORDER!$D$1="IGST",
   VLOOKUP(H39,'C:\Users\HP\Desktop\TrimphPO\Week\Master Files\[IGST Master.xlsx]DBF'!$A:$S,19,FALSE),
   "Error")),
"")</f>
        <v/>
      </c>
      <c r="S39">
        <f>IF(ORDER!O45&gt;0,
 IF(ORDER!$D$1="SGST",
 VLOOKUP(H39,'C:\Users\HP\Desktop\TrimphPO\Week\Master Files\[SGST Master.xlsx]DBF'!$A:$T,20,FALSE),
   IF(ORDER!$D$1="IGST",
   VLOOKUP(H39,'C:\Users\HP\Desktop\TrimphPO\Week\Master Files\[IGST Master.xlsx]DBF'!$A:$T,20,FALSE),
   "Error")),
"")</f>
        <v/>
      </c>
      <c r="T39">
        <f>IF(ORDER!O45&gt;0,
 IF(ORDER!$D$1="SGST",
 VLOOKUP(H39,'C:\Users\HP\Desktop\TrimphPO\Week\Master Files\[SGST Master.xlsx]DBF'!$A:$U,21,FALSE),
   IF(ORDER!$D$1="IGST",
   VLOOKUP(H39,'C:\Users\HP\Desktop\TrimphPO\Week\Master Files\[IGST Master.xlsx]DBF'!$A:$U,21,FALSE),
   "Error")),
"")</f>
        <v/>
      </c>
      <c r="U39">
        <f>IF(ORDER!O45&gt;0,
 IF(ORDER!$D$1="SGST",
 VLOOKUP(H39,'C:\Users\HP\Desktop\TrimphPO\Week\Master Files\[SGST Master.xlsx]DBF'!$A:$V,22,FALSE),
   IF(ORDER!$D$1="IGST",
   VLOOKUP(H39,'C:\Users\HP\Desktop\TrimphPO\Week\Master Files\[IGST Master.xlsx]DBF'!$A:$V,22,FALSE),
   "Error")),
"")</f>
        <v/>
      </c>
      <c r="V39">
        <f>IF(ORDER!O45&gt;0,
 IF(ORDER!$D$1="SGST",
 VLOOKUP(H39,'C:\Users\HP\Desktop\TrimphPO\Week\Master Files\[SGST Master.xlsx]DBF'!$A:$W,23,FALSE),
   IF(ORDER!$D$1="IGST",
   VLOOKUP(H39,'C:\Users\HP\Desktop\TrimphPO\Week\Master Files\[IGST Master.xlsx]DBF'!$A:$W,23,FALSE),
   "Error")),
"")</f>
        <v/>
      </c>
      <c r="W39">
        <f>IF(ORDER!O45&gt;0,
 IF(ORDER!$D$1="SGST",
 VLOOKUP(H39,'C:\Users\HP\Desktop\TrimphPO\Week\Master Files\[SGST Master.xlsx]DBF'!$A:$X,24,FALSE),
   IF(ORDER!$D$1="IGST",
   VLOOKUP(H39,'C:\Users\HP\Desktop\TrimphPO\Week\Master Files\[IGST Master.xlsx]DBF'!$A:$X,24,FALSE),
   "Error")),
"")</f>
        <v/>
      </c>
      <c r="X39">
        <f>IF(ORDER!O45&gt;0,
 IF(ORDER!$D$1="SGST",
 VLOOKUP(H39,'C:\Users\HP\Desktop\TrimphPO\Week\Master Files\[SGST Master.xlsx]DBF'!$A:$Y,25,FALSE),
   IF(ORDER!$D$1="IGST",
   VLOOKUP(H39,'C:\Users\HP\Desktop\TrimphPO\Week\Master Files\[IGST Master.xlsx]DBF'!$A:$Y,25,FALSE),
   "Error")),
"")</f>
        <v/>
      </c>
      <c r="Y39">
        <f>IF(ORDER!O45&gt;0,+O39, "")</f>
        <v/>
      </c>
      <c r="Z39">
        <f>IF(ORDER!O45&gt;0,+J39, "")</f>
        <v/>
      </c>
      <c r="AA39">
        <f>IF(ORDER!O45&gt;0,
 IF(ORDER!$D$1="SGST",
 VLOOKUP(H39,'C:\Users\HP\Desktop\TrimphPO\Week\Master Files\[SGST Master.xlsx]DBF'!$A:$AB,28,FALSE),
   IF(ORDER!$D$1="IGST",
   VLOOKUP(H39,'C:\Users\HP\Desktop\TrimphPO\Week\Master Files\[IGST Master.xlsx]DBF'!$A:$AB,28,FALSE),
   "Error")),
"")</f>
        <v/>
      </c>
      <c r="AB39">
        <f>IF(ORDER!O45&gt;0,
 IF(ORDER!$D$1="SGST",
 VLOOKUP(H39,'C:\Users\HP\Desktop\TrimphPO\Week\Master Files\[SGST Master.xlsx]DBF'!$A:$AC,29,FALSE),
   IF(ORDER!$D$1="IGST",
   VLOOKUP(H39,'C:\Users\HP\Desktop\TrimphPO\Week\Master Files\[IGST Master.xlsx]DBF'!$A:$AC,29,FALSE),
   "Error")),
"")</f>
        <v/>
      </c>
      <c r="AC39">
        <f>IF(ORDER!O45&gt;0,ROUND(Y39*AB39/100,2), "")</f>
        <v/>
      </c>
      <c r="AD39">
        <f>IF(ORDER!O45&gt;0,ROUND(SUM(Y39,0)-AC39,2), "")</f>
        <v/>
      </c>
      <c r="AE39" t="inlineStr"/>
      <c r="AF39" t="inlineStr"/>
      <c r="AG39" t="inlineStr"/>
      <c r="AH39" t="inlineStr"/>
      <c r="AI39" t="inlineStr"/>
      <c r="AJ39" t="inlineStr"/>
      <c r="AK39">
        <f>IF(ORDER!O45&gt;0,IF(RIGHT(P39,2)="5%","Output IGST - 5% - Tamilnadu","Output IGST - 12% - Tamilnadu"), "")</f>
        <v/>
      </c>
      <c r="AL39">
        <f>IF(ORDER!O45&gt;0,IF(AK39="Output IGST - 12% - TamilNadu",12,5), "")</f>
        <v/>
      </c>
      <c r="AM39">
        <f>IF(ORDER!O45&gt;0,ROUND(SUM(AD39*AL39/100,0),2), "")</f>
        <v/>
      </c>
      <c r="AN39">
        <f>IF(ORDER!O45&gt;0,+AP39, "")</f>
        <v/>
      </c>
      <c r="AO39">
        <f>IF(ORDER!O45&gt;0,0.00, "")</f>
        <v/>
      </c>
      <c r="AP39">
        <f>IF(ORDER!O45&gt;0,+(Y39-AC39)+AM39, "")</f>
        <v/>
      </c>
      <c r="AQ39">
        <f>IF(ORDER!O45&gt;0,
 IF(ORDER!$D$1="SGST",
 VLOOKUP(H39,'C:\Users\HP\Desktop\TrimphPO\Week\Master Files\[SGST Master.xlsx]DBF'!$A:$AR,44,FALSE),
   IF(ORDER!$D$1="IGST",
   VLOOKUP(H39,'C:\Users\HP\Desktop\TrimphPO\Week\Master Files\[IGST Master.xlsx]DBF'!$A:$AR,44,FALSE),
   "Error")),
"")</f>
        <v/>
      </c>
      <c r="AR39">
        <f>IF(ORDER!O45&gt;0,B39, "")</f>
        <v/>
      </c>
      <c r="AS39">
        <f>IF(ORDER!O45&gt;0,AN39, "")</f>
        <v/>
      </c>
      <c r="AT39">
        <f>IF(ORDER!O45&gt;0,CONCATENATE($B$2," ",$C$2," ","QTY",  " ", $Z$2), "")</f>
        <v/>
      </c>
      <c r="AU39">
        <f>IF(ORDER!O45&gt;0,
 IF(ORDER!$D$1="SGST",
 VLOOKUP(H39,'C:\Users\HP\Desktop\TrimphPO\Week\Master Files\[SGST Master.xlsx]DBF'!$A:$AV,48,FALSE),
   IF(ORDER!$D$1="IGST",
   VLOOKUP(H39,'C:\Users\HP\Desktop\TrimphPO\Week\Master Files\[IGST Master.xlsx]DBF'!$A:$AV,48,FALSE),
   "Error")),
"")</f>
        <v/>
      </c>
      <c r="AV39">
        <f>IF(ORDER!O45&gt;0,
 IF(ORDER!$D$1="SGST",
 VLOOKUP(H39,'C:\Users\HP\Desktop\TrimphPO\Week\Master Files\[SGST Master.xlsx]DBF'!$A:$AW,49,FALSE),
   IF(ORDER!$D$1="IGST",
   VLOOKUP(H39,'C:\Users\HP\Desktop\TrimphPO\Week\Master Files\[IGST Master.xlsx]DBF'!$A:$AW,49,FALSE),
   "Error")),
"")</f>
        <v/>
      </c>
      <c r="AW39">
        <f>IF(ORDER!O45&gt;0,
 IF(ORDER!$D$1="SGST",
 VLOOKUP(H39,'C:\Users\HP\Desktop\TrimphPO\Week\Master Files\[SGST Master.xlsx]DBF'!$A:$AX,50,FALSE),
   IF(ORDER!$D$1="IGST",
   VLOOKUP(H39,'C:\Users\HP\Desktop\TrimphPO\Week\Master Files\[IGST Master.xlsx]DBF'!$A:$AX,50,FALSE),
   "Error")),
"")</f>
        <v/>
      </c>
      <c r="AX39">
        <f>IF(ORDER!O45&gt;0,ORDER!B5, "")</f>
        <v/>
      </c>
      <c r="AY39">
        <f>IF(ORDER!O45&gt;0,ORDER!B1, "")</f>
        <v/>
      </c>
      <c r="AZ39">
        <f>IF(ORDER!O45&gt;0,
 IF(ORDER!$D$1="SGST",
 VLOOKUP(H39,'C:\Users\HP\Desktop\TrimphPO\Week\Master Files\[SGST Master.xlsx]DBF'!$A:$BA,53,FALSE),
   IF(ORDER!$D$1="IGST",
   VLOOKUP(H39,'C:\Users\HP\Desktop\TrimphPO\Week\Master Files\[IGST Master.xlsx]DBF'!$A:$BA,53,FALSE),
   "Error")),
"")</f>
        <v/>
      </c>
      <c r="BA39">
        <f>IF(ORDER!O45&gt;0,
 IF(ORDER!$D$1="SGST",
 VLOOKUP(H39,'C:\Users\HP\Desktop\TrimphPO\Week\Master Files\[SGST Master.xlsx]DBF'!$A:$BB,54,FALSE),
   IF(ORDER!$D$1="IGST",
   VLOOKUP(H39,'C:\Users\HP\Desktop\TrimphPO\Week\Master Files\[IGST Master.xlsx]DBF'!$A:$BB,54,FALSE),
   "Error")),
"")</f>
        <v/>
      </c>
      <c r="BB39">
        <f>IF(ORDER!O45&gt;0,
 IF(ORDER!$D$1="SGST",
 VLOOKUP(H39,'C:\Users\HP\Desktop\TrimphPO\Week\Master Files\[SGST Master.xlsx]DBF'!$A:$BC,55,FALSE),
   IF(ORDER!$D$1="IGST",
   VLOOKUP(H39,'C:\Users\HP\Desktop\TrimphPO\Week\Master Files\[IGST Master.xlsx]DBF'!$A:$BC,55,FALSE),
   "Error")),
"")</f>
        <v/>
      </c>
      <c r="BC39">
        <f>IF(ORDER!O45&gt;0,
 IF(ORDER!$D$1="SGST",
 VLOOKUP(H39,'C:\Users\HP\Desktop\TrimphPO\Week\Master Files\[SGST Master.xlsx]DBF'!$A:$BD,56,FALSE),
   IF(ORDER!$D$1="IGST",
   VLOOKUP(H39,'C:\Users\HP\Desktop\TrimphPO\Week\Master Files\[IGST Master.xlsx]DBF'!$A:$BD,56,FALSE),
   "Error")),
"")</f>
        <v/>
      </c>
      <c r="BD39">
        <f>IF(ORDER!O45&gt;0,
 IF(ORDER!$D$1="SGST",
 VLOOKUP(H39,'C:\Users\HP\Desktop\TrimphPO\Week\Master Files\[SGST Master.xlsx]DBF'!$A:$BE,57,FALSE),
   IF(ORDER!$D$1="IGST",
   VLOOKUP(H39,'C:\Users\HP\Desktop\TrimphPO\Week\Master Files\[IGST Master.xlsx]DBF'!$A:$BE,57,FALSE),
   "Error")),
"")</f>
        <v/>
      </c>
    </row>
    <row r="40">
      <c r="A40">
        <f>IF(ORDER!O46&gt;0,
 IF(ORDER!$D$1="SGST",
 VLOOKUP(H40,'C:\Users\HP\Desktop\TrimphPO\Week\Master Files\[SGST Master.xlsx]DBF'!$A:$B,2,FALSE),
   IF(ORDER!$D$1="IGST",
   VLOOKUP(H40,'C:\Users\HP\Desktop\TrimphPO\Week\Master Files\[IGST Master.xlsx]DBF'!$A:$B,2,FALSE),
   "Error")),
"")</f>
        <v/>
      </c>
      <c r="B40">
        <f>IF(ORDER!O46&gt;0,
 IF(ORDER!$D$1="SGST",
 VLOOKUP(H40,'C:\Users\HP\Desktop\TrimphPO\Week\Master Files\[SGST Master.xlsx]DBF'!$A:$C,3,FALSE),
   IF(ORDER!$D$1="IGST",
   VLOOKUP(H40,'C:\Users\HP\Desktop\TrimphPO\Week\Master Files\[IGST Master.xlsx]DBF'!$A:$C,3,FALSE),
   "Error")),
"")</f>
        <v/>
      </c>
      <c r="C40">
        <f>IF(ORDER!O46&gt;0,ORDER!L46, "")</f>
        <v/>
      </c>
      <c r="D40">
        <f>IF(ORDER!O46&gt;0,ORDER!A46, "")</f>
        <v/>
      </c>
      <c r="E40">
        <f>IF(ORDER!O46&gt;0,
 IF(ORDER!$D$1="SGST",
 VLOOKUP(H40,'C:\Users\HP\Desktop\TrimphPO\Week\Master Files\[SGST Master.xlsx]DBF'!$A:$F,6,FALSE),
   IF(ORDER!$D$1="IGST",
   VLOOKUP(H40,'C:\Users\HP\Desktop\TrimphPO\Week\Master Files\[IGST Master.xlsx]DBF'!$A:$F,6,FALSE),
   "Error")),
"")</f>
        <v/>
      </c>
      <c r="F40">
        <f>IF(ORDER!O46&gt;0,ORDER!C46, "")</f>
        <v/>
      </c>
      <c r="G40">
        <f>IF(ORDER!O46&gt;0,
 IF(ORDER!$D$1="SGST",
 VLOOKUP(H40,'C:\Users\HP\Desktop\TrimphPO\Week\Master Files\[SGST Master.xlsx]DBF'!$A:$H,8,FALSE),
   IF(ORDER!$D$1="IGST",
   VLOOKUP(H40,'C:\Users\HP\Desktop\TrimphPO\Week\Master Files\[IGST Master.xlsx]DBF'!$A:$H,8,FALSE),
   "Error")),
"")</f>
        <v/>
      </c>
      <c r="H40">
        <f>IF(ORDER!O46&gt;0,ORDER!D46, "")</f>
        <v/>
      </c>
      <c r="I40">
        <f>IF(ORDER!O46&gt;0,
 IF(ORDER!$D$1="SGST",
 VLOOKUP(H40,'C:\Users\HP\Desktop\TrimphPO\Week\Master Files\[SGST Master.xlsx]DBF'!$A:$J,10,FALSE),
   IF(ORDER!$D$1="IGST",
   VLOOKUP(H40,'C:\Users\HP\Desktop\TrimphPO\Week\Master Files\[IGST Master.xlsx]DBF'!$A:$J,10,FALSE),
   "Error")),
"")</f>
        <v/>
      </c>
      <c r="J40">
        <f>IF(ORDER!O46&gt;0,SUMIF(ORDER!$D$8:$D$22298,DBF!$H40,ORDER!$G$8:$G$22298), "")</f>
        <v/>
      </c>
      <c r="K40">
        <f>IF(ORDER!O46&gt;0,VLOOKUP($H40,ORDER!D:H,5,FALSE), "")</f>
        <v/>
      </c>
      <c r="L40">
        <f>IF(ORDER!O46&gt;0,ROUND(J40*K40,2), "")</f>
        <v/>
      </c>
      <c r="M40">
        <f>IF(ORDER!O46&gt;0,
 IF(ORDER!$D$1="SGST",
 VLOOKUP(H40,'C:\Users\HP\Desktop\TrimphPO\Week\Master Files\[SGST Master.xlsx]DBF'!$A:$N,14,FALSE),
   IF(ORDER!$D$1="IGST",
   VLOOKUP(H40,'C:\Users\HP\Desktop\TrimphPO\Week\Master Files\[IGST Master.xlsx]DBF'!$A:$N,14,FALSE),
   "Error")),
"")</f>
        <v/>
      </c>
      <c r="N40">
        <f>IF(ORDER!O46&gt;0,ROUND(L40*M40/100,2), "")</f>
        <v/>
      </c>
      <c r="O40">
        <f>IF(ORDER!O46&gt;0,L40-N40, "")</f>
        <v/>
      </c>
      <c r="P40">
        <f>IF(ORDER!O46&gt;0,IF(R40="Corsetry",IF(IFERROR((O40/J40),0)&lt;1000,"CC Sales- Corsetry-Wholesale - IGST 5%","CC Sales- Corsetry-Wholesale - IGST 12%")), "")</f>
        <v/>
      </c>
      <c r="Q40">
        <f>IF(ORDER!O46&gt;0,
 IF(ORDER!$D$1="SGST",
 VLOOKUP(H40,'C:\Users\HP\Desktop\TrimphPO\Week\Master Files\[SGST Master.xlsx]DBF'!$A:$R,18,FALSE),
   IF(ORDER!$D$1="IGST",
   VLOOKUP(H40,'C:\Users\HP\Desktop\TrimphPO\Week\Master Files\[IGST Master.xlsx]DBF'!$A:$R,18,FALSE),
   "Error")),
"")</f>
        <v/>
      </c>
      <c r="R40">
        <f>IF(ORDER!O46&gt;0,
 IF(ORDER!$D$1="SGST",
 VLOOKUP(H40,'C:\Users\HP\Desktop\TrimphPO\Week\Master Files\[SGST Master.xlsx]DBF'!$A:$S,19,FALSE),
   IF(ORDER!$D$1="IGST",
   VLOOKUP(H40,'C:\Users\HP\Desktop\TrimphPO\Week\Master Files\[IGST Master.xlsx]DBF'!$A:$S,19,FALSE),
   "Error")),
"")</f>
        <v/>
      </c>
      <c r="S40">
        <f>IF(ORDER!O46&gt;0,
 IF(ORDER!$D$1="SGST",
 VLOOKUP(H40,'C:\Users\HP\Desktop\TrimphPO\Week\Master Files\[SGST Master.xlsx]DBF'!$A:$T,20,FALSE),
   IF(ORDER!$D$1="IGST",
   VLOOKUP(H40,'C:\Users\HP\Desktop\TrimphPO\Week\Master Files\[IGST Master.xlsx]DBF'!$A:$T,20,FALSE),
   "Error")),
"")</f>
        <v/>
      </c>
      <c r="T40">
        <f>IF(ORDER!O46&gt;0,
 IF(ORDER!$D$1="SGST",
 VLOOKUP(H40,'C:\Users\HP\Desktop\TrimphPO\Week\Master Files\[SGST Master.xlsx]DBF'!$A:$U,21,FALSE),
   IF(ORDER!$D$1="IGST",
   VLOOKUP(H40,'C:\Users\HP\Desktop\TrimphPO\Week\Master Files\[IGST Master.xlsx]DBF'!$A:$U,21,FALSE),
   "Error")),
"")</f>
        <v/>
      </c>
      <c r="U40">
        <f>IF(ORDER!O46&gt;0,
 IF(ORDER!$D$1="SGST",
 VLOOKUP(H40,'C:\Users\HP\Desktop\TrimphPO\Week\Master Files\[SGST Master.xlsx]DBF'!$A:$V,22,FALSE),
   IF(ORDER!$D$1="IGST",
   VLOOKUP(H40,'C:\Users\HP\Desktop\TrimphPO\Week\Master Files\[IGST Master.xlsx]DBF'!$A:$V,22,FALSE),
   "Error")),
"")</f>
        <v/>
      </c>
      <c r="V40">
        <f>IF(ORDER!O46&gt;0,
 IF(ORDER!$D$1="SGST",
 VLOOKUP(H40,'C:\Users\HP\Desktop\TrimphPO\Week\Master Files\[SGST Master.xlsx]DBF'!$A:$W,23,FALSE),
   IF(ORDER!$D$1="IGST",
   VLOOKUP(H40,'C:\Users\HP\Desktop\TrimphPO\Week\Master Files\[IGST Master.xlsx]DBF'!$A:$W,23,FALSE),
   "Error")),
"")</f>
        <v/>
      </c>
      <c r="W40">
        <f>IF(ORDER!O46&gt;0,
 IF(ORDER!$D$1="SGST",
 VLOOKUP(H40,'C:\Users\HP\Desktop\TrimphPO\Week\Master Files\[SGST Master.xlsx]DBF'!$A:$X,24,FALSE),
   IF(ORDER!$D$1="IGST",
   VLOOKUP(H40,'C:\Users\HP\Desktop\TrimphPO\Week\Master Files\[IGST Master.xlsx]DBF'!$A:$X,24,FALSE),
   "Error")),
"")</f>
        <v/>
      </c>
      <c r="X40">
        <f>IF(ORDER!O46&gt;0,
 IF(ORDER!$D$1="SGST",
 VLOOKUP(H40,'C:\Users\HP\Desktop\TrimphPO\Week\Master Files\[SGST Master.xlsx]DBF'!$A:$Y,25,FALSE),
   IF(ORDER!$D$1="IGST",
   VLOOKUP(H40,'C:\Users\HP\Desktop\TrimphPO\Week\Master Files\[IGST Master.xlsx]DBF'!$A:$Y,25,FALSE),
   "Error")),
"")</f>
        <v/>
      </c>
      <c r="Y40">
        <f>IF(ORDER!O46&gt;0,+O40, "")</f>
        <v/>
      </c>
      <c r="Z40">
        <f>IF(ORDER!O46&gt;0,+J40, "")</f>
        <v/>
      </c>
      <c r="AA40">
        <f>IF(ORDER!O46&gt;0,
 IF(ORDER!$D$1="SGST",
 VLOOKUP(H40,'C:\Users\HP\Desktop\TrimphPO\Week\Master Files\[SGST Master.xlsx]DBF'!$A:$AB,28,FALSE),
   IF(ORDER!$D$1="IGST",
   VLOOKUP(H40,'C:\Users\HP\Desktop\TrimphPO\Week\Master Files\[IGST Master.xlsx]DBF'!$A:$AB,28,FALSE),
   "Error")),
"")</f>
        <v/>
      </c>
      <c r="AB40">
        <f>IF(ORDER!O46&gt;0,
 IF(ORDER!$D$1="SGST",
 VLOOKUP(H40,'C:\Users\HP\Desktop\TrimphPO\Week\Master Files\[SGST Master.xlsx]DBF'!$A:$AC,29,FALSE),
   IF(ORDER!$D$1="IGST",
   VLOOKUP(H40,'C:\Users\HP\Desktop\TrimphPO\Week\Master Files\[IGST Master.xlsx]DBF'!$A:$AC,29,FALSE),
   "Error")),
"")</f>
        <v/>
      </c>
      <c r="AC40">
        <f>IF(ORDER!O46&gt;0,ROUND(Y40*AB40/100,2), "")</f>
        <v/>
      </c>
      <c r="AD40">
        <f>IF(ORDER!O46&gt;0,ROUND(SUM(Y40,0)-AC40,2), "")</f>
        <v/>
      </c>
      <c r="AE40" t="inlineStr"/>
      <c r="AF40" t="inlineStr"/>
      <c r="AG40" t="inlineStr"/>
      <c r="AH40" t="inlineStr"/>
      <c r="AI40" t="inlineStr"/>
      <c r="AJ40" t="inlineStr"/>
      <c r="AK40">
        <f>IF(ORDER!O46&gt;0,IF(RIGHT(P40,2)="5%","Output IGST - 5% - Tamilnadu","Output IGST - 12% - Tamilnadu"), "")</f>
        <v/>
      </c>
      <c r="AL40">
        <f>IF(ORDER!O46&gt;0,IF(AK40="Output IGST - 12% - TamilNadu",12,5), "")</f>
        <v/>
      </c>
      <c r="AM40">
        <f>IF(ORDER!O46&gt;0,ROUND(SUM(AD40*AL40/100,0),2), "")</f>
        <v/>
      </c>
      <c r="AN40">
        <f>IF(ORDER!O46&gt;0,+AP40, "")</f>
        <v/>
      </c>
      <c r="AO40">
        <f>IF(ORDER!O46&gt;0,0.00, "")</f>
        <v/>
      </c>
      <c r="AP40">
        <f>IF(ORDER!O46&gt;0,+(Y40-AC40)+AM40, "")</f>
        <v/>
      </c>
      <c r="AQ40">
        <f>IF(ORDER!O46&gt;0,
 IF(ORDER!$D$1="SGST",
 VLOOKUP(H40,'C:\Users\HP\Desktop\TrimphPO\Week\Master Files\[SGST Master.xlsx]DBF'!$A:$AR,44,FALSE),
   IF(ORDER!$D$1="IGST",
   VLOOKUP(H40,'C:\Users\HP\Desktop\TrimphPO\Week\Master Files\[IGST Master.xlsx]DBF'!$A:$AR,44,FALSE),
   "Error")),
"")</f>
        <v/>
      </c>
      <c r="AR40">
        <f>IF(ORDER!O46&gt;0,B40, "")</f>
        <v/>
      </c>
      <c r="AS40">
        <f>IF(ORDER!O46&gt;0,AN40, "")</f>
        <v/>
      </c>
      <c r="AT40">
        <f>IF(ORDER!O46&gt;0,CONCATENATE($B$2," ",$C$2," ","QTY",  " ", $Z$2), "")</f>
        <v/>
      </c>
      <c r="AU40">
        <f>IF(ORDER!O46&gt;0,
 IF(ORDER!$D$1="SGST",
 VLOOKUP(H40,'C:\Users\HP\Desktop\TrimphPO\Week\Master Files\[SGST Master.xlsx]DBF'!$A:$AV,48,FALSE),
   IF(ORDER!$D$1="IGST",
   VLOOKUP(H40,'C:\Users\HP\Desktop\TrimphPO\Week\Master Files\[IGST Master.xlsx]DBF'!$A:$AV,48,FALSE),
   "Error")),
"")</f>
        <v/>
      </c>
      <c r="AV40">
        <f>IF(ORDER!O46&gt;0,
 IF(ORDER!$D$1="SGST",
 VLOOKUP(H40,'C:\Users\HP\Desktop\TrimphPO\Week\Master Files\[SGST Master.xlsx]DBF'!$A:$AW,49,FALSE),
   IF(ORDER!$D$1="IGST",
   VLOOKUP(H40,'C:\Users\HP\Desktop\TrimphPO\Week\Master Files\[IGST Master.xlsx]DBF'!$A:$AW,49,FALSE),
   "Error")),
"")</f>
        <v/>
      </c>
      <c r="AW40">
        <f>IF(ORDER!O46&gt;0,
 IF(ORDER!$D$1="SGST",
 VLOOKUP(H40,'C:\Users\HP\Desktop\TrimphPO\Week\Master Files\[SGST Master.xlsx]DBF'!$A:$AX,50,FALSE),
   IF(ORDER!$D$1="IGST",
   VLOOKUP(H40,'C:\Users\HP\Desktop\TrimphPO\Week\Master Files\[IGST Master.xlsx]DBF'!$A:$AX,50,FALSE),
   "Error")),
"")</f>
        <v/>
      </c>
      <c r="AX40">
        <f>IF(ORDER!O46&gt;0,ORDER!B5, "")</f>
        <v/>
      </c>
      <c r="AY40">
        <f>IF(ORDER!O46&gt;0,ORDER!B1, "")</f>
        <v/>
      </c>
      <c r="AZ40">
        <f>IF(ORDER!O46&gt;0,
 IF(ORDER!$D$1="SGST",
 VLOOKUP(H40,'C:\Users\HP\Desktop\TrimphPO\Week\Master Files\[SGST Master.xlsx]DBF'!$A:$BA,53,FALSE),
   IF(ORDER!$D$1="IGST",
   VLOOKUP(H40,'C:\Users\HP\Desktop\TrimphPO\Week\Master Files\[IGST Master.xlsx]DBF'!$A:$BA,53,FALSE),
   "Error")),
"")</f>
        <v/>
      </c>
      <c r="BA40">
        <f>IF(ORDER!O46&gt;0,
 IF(ORDER!$D$1="SGST",
 VLOOKUP(H40,'C:\Users\HP\Desktop\TrimphPO\Week\Master Files\[SGST Master.xlsx]DBF'!$A:$BB,54,FALSE),
   IF(ORDER!$D$1="IGST",
   VLOOKUP(H40,'C:\Users\HP\Desktop\TrimphPO\Week\Master Files\[IGST Master.xlsx]DBF'!$A:$BB,54,FALSE),
   "Error")),
"")</f>
        <v/>
      </c>
      <c r="BB40">
        <f>IF(ORDER!O46&gt;0,
 IF(ORDER!$D$1="SGST",
 VLOOKUP(H40,'C:\Users\HP\Desktop\TrimphPO\Week\Master Files\[SGST Master.xlsx]DBF'!$A:$BC,55,FALSE),
   IF(ORDER!$D$1="IGST",
   VLOOKUP(H40,'C:\Users\HP\Desktop\TrimphPO\Week\Master Files\[IGST Master.xlsx]DBF'!$A:$BC,55,FALSE),
   "Error")),
"")</f>
        <v/>
      </c>
      <c r="BC40">
        <f>IF(ORDER!O46&gt;0,
 IF(ORDER!$D$1="SGST",
 VLOOKUP(H40,'C:\Users\HP\Desktop\TrimphPO\Week\Master Files\[SGST Master.xlsx]DBF'!$A:$BD,56,FALSE),
   IF(ORDER!$D$1="IGST",
   VLOOKUP(H40,'C:\Users\HP\Desktop\TrimphPO\Week\Master Files\[IGST Master.xlsx]DBF'!$A:$BD,56,FALSE),
   "Error")),
"")</f>
        <v/>
      </c>
      <c r="BD40">
        <f>IF(ORDER!O46&gt;0,
 IF(ORDER!$D$1="SGST",
 VLOOKUP(H40,'C:\Users\HP\Desktop\TrimphPO\Week\Master Files\[SGST Master.xlsx]DBF'!$A:$BE,57,FALSE),
   IF(ORDER!$D$1="IGST",
   VLOOKUP(H40,'C:\Users\HP\Desktop\TrimphPO\Week\Master Files\[IGST Master.xlsx]DBF'!$A:$BE,57,FALSE),
   "Error")),
"")</f>
        <v/>
      </c>
    </row>
    <row r="41">
      <c r="A41">
        <f>IF(ORDER!O47&gt;0,
 IF(ORDER!$D$1="SGST",
 VLOOKUP(H41,'C:\Users\HP\Desktop\TrimphPO\Week\Master Files\[SGST Master.xlsx]DBF'!$A:$B,2,FALSE),
   IF(ORDER!$D$1="IGST",
   VLOOKUP(H41,'C:\Users\HP\Desktop\TrimphPO\Week\Master Files\[IGST Master.xlsx]DBF'!$A:$B,2,FALSE),
   "Error")),
"")</f>
        <v/>
      </c>
      <c r="B41">
        <f>IF(ORDER!O47&gt;0,
 IF(ORDER!$D$1="SGST",
 VLOOKUP(H41,'C:\Users\HP\Desktop\TrimphPO\Week\Master Files\[SGST Master.xlsx]DBF'!$A:$C,3,FALSE),
   IF(ORDER!$D$1="IGST",
   VLOOKUP(H41,'C:\Users\HP\Desktop\TrimphPO\Week\Master Files\[IGST Master.xlsx]DBF'!$A:$C,3,FALSE),
   "Error")),
"")</f>
        <v/>
      </c>
      <c r="C41">
        <f>IF(ORDER!O47&gt;0,ORDER!L47, "")</f>
        <v/>
      </c>
      <c r="D41">
        <f>IF(ORDER!O47&gt;0,ORDER!A47, "")</f>
        <v/>
      </c>
      <c r="E41">
        <f>IF(ORDER!O47&gt;0,
 IF(ORDER!$D$1="SGST",
 VLOOKUP(H41,'C:\Users\HP\Desktop\TrimphPO\Week\Master Files\[SGST Master.xlsx]DBF'!$A:$F,6,FALSE),
   IF(ORDER!$D$1="IGST",
   VLOOKUP(H41,'C:\Users\HP\Desktop\TrimphPO\Week\Master Files\[IGST Master.xlsx]DBF'!$A:$F,6,FALSE),
   "Error")),
"")</f>
        <v/>
      </c>
      <c r="F41">
        <f>IF(ORDER!O47&gt;0,ORDER!C47, "")</f>
        <v/>
      </c>
      <c r="G41">
        <f>IF(ORDER!O47&gt;0,
 IF(ORDER!$D$1="SGST",
 VLOOKUP(H41,'C:\Users\HP\Desktop\TrimphPO\Week\Master Files\[SGST Master.xlsx]DBF'!$A:$H,8,FALSE),
   IF(ORDER!$D$1="IGST",
   VLOOKUP(H41,'C:\Users\HP\Desktop\TrimphPO\Week\Master Files\[IGST Master.xlsx]DBF'!$A:$H,8,FALSE),
   "Error")),
"")</f>
        <v/>
      </c>
      <c r="H41">
        <f>IF(ORDER!O47&gt;0,ORDER!D47, "")</f>
        <v/>
      </c>
      <c r="I41">
        <f>IF(ORDER!O47&gt;0,
 IF(ORDER!$D$1="SGST",
 VLOOKUP(H41,'C:\Users\HP\Desktop\TrimphPO\Week\Master Files\[SGST Master.xlsx]DBF'!$A:$J,10,FALSE),
   IF(ORDER!$D$1="IGST",
   VLOOKUP(H41,'C:\Users\HP\Desktop\TrimphPO\Week\Master Files\[IGST Master.xlsx]DBF'!$A:$J,10,FALSE),
   "Error")),
"")</f>
        <v/>
      </c>
      <c r="J41">
        <f>IF(ORDER!O47&gt;0,SUMIF(ORDER!$D$8:$D$22298,DBF!$H41,ORDER!$G$8:$G$22298), "")</f>
        <v/>
      </c>
      <c r="K41">
        <f>IF(ORDER!O47&gt;0,VLOOKUP($H41,ORDER!D:H,5,FALSE), "")</f>
        <v/>
      </c>
      <c r="L41">
        <f>IF(ORDER!O47&gt;0,ROUND(J41*K41,2), "")</f>
        <v/>
      </c>
      <c r="M41">
        <f>IF(ORDER!O47&gt;0,
 IF(ORDER!$D$1="SGST",
 VLOOKUP(H41,'C:\Users\HP\Desktop\TrimphPO\Week\Master Files\[SGST Master.xlsx]DBF'!$A:$N,14,FALSE),
   IF(ORDER!$D$1="IGST",
   VLOOKUP(H41,'C:\Users\HP\Desktop\TrimphPO\Week\Master Files\[IGST Master.xlsx]DBF'!$A:$N,14,FALSE),
   "Error")),
"")</f>
        <v/>
      </c>
      <c r="N41">
        <f>IF(ORDER!O47&gt;0,ROUND(L41*M41/100,2), "")</f>
        <v/>
      </c>
      <c r="O41">
        <f>IF(ORDER!O47&gt;0,L41-N41, "")</f>
        <v/>
      </c>
      <c r="P41">
        <f>IF(ORDER!O47&gt;0,IF(R41="Corsetry",IF(IFERROR((O41/J41),0)&lt;1000,"CC Sales- Corsetry-Wholesale - IGST 5%","CC Sales- Corsetry-Wholesale - IGST 12%")), "")</f>
        <v/>
      </c>
      <c r="Q41">
        <f>IF(ORDER!O47&gt;0,
 IF(ORDER!$D$1="SGST",
 VLOOKUP(H41,'C:\Users\HP\Desktop\TrimphPO\Week\Master Files\[SGST Master.xlsx]DBF'!$A:$R,18,FALSE),
   IF(ORDER!$D$1="IGST",
   VLOOKUP(H41,'C:\Users\HP\Desktop\TrimphPO\Week\Master Files\[IGST Master.xlsx]DBF'!$A:$R,18,FALSE),
   "Error")),
"")</f>
        <v/>
      </c>
      <c r="R41">
        <f>IF(ORDER!O47&gt;0,
 IF(ORDER!$D$1="SGST",
 VLOOKUP(H41,'C:\Users\HP\Desktop\TrimphPO\Week\Master Files\[SGST Master.xlsx]DBF'!$A:$S,19,FALSE),
   IF(ORDER!$D$1="IGST",
   VLOOKUP(H41,'C:\Users\HP\Desktop\TrimphPO\Week\Master Files\[IGST Master.xlsx]DBF'!$A:$S,19,FALSE),
   "Error")),
"")</f>
        <v/>
      </c>
      <c r="S41">
        <f>IF(ORDER!O47&gt;0,
 IF(ORDER!$D$1="SGST",
 VLOOKUP(H41,'C:\Users\HP\Desktop\TrimphPO\Week\Master Files\[SGST Master.xlsx]DBF'!$A:$T,20,FALSE),
   IF(ORDER!$D$1="IGST",
   VLOOKUP(H41,'C:\Users\HP\Desktop\TrimphPO\Week\Master Files\[IGST Master.xlsx]DBF'!$A:$T,20,FALSE),
   "Error")),
"")</f>
        <v/>
      </c>
      <c r="T41">
        <f>IF(ORDER!O47&gt;0,
 IF(ORDER!$D$1="SGST",
 VLOOKUP(H41,'C:\Users\HP\Desktop\TrimphPO\Week\Master Files\[SGST Master.xlsx]DBF'!$A:$U,21,FALSE),
   IF(ORDER!$D$1="IGST",
   VLOOKUP(H41,'C:\Users\HP\Desktop\TrimphPO\Week\Master Files\[IGST Master.xlsx]DBF'!$A:$U,21,FALSE),
   "Error")),
"")</f>
        <v/>
      </c>
      <c r="U41">
        <f>IF(ORDER!O47&gt;0,
 IF(ORDER!$D$1="SGST",
 VLOOKUP(H41,'C:\Users\HP\Desktop\TrimphPO\Week\Master Files\[SGST Master.xlsx]DBF'!$A:$V,22,FALSE),
   IF(ORDER!$D$1="IGST",
   VLOOKUP(H41,'C:\Users\HP\Desktop\TrimphPO\Week\Master Files\[IGST Master.xlsx]DBF'!$A:$V,22,FALSE),
   "Error")),
"")</f>
        <v/>
      </c>
      <c r="V41">
        <f>IF(ORDER!O47&gt;0,
 IF(ORDER!$D$1="SGST",
 VLOOKUP(H41,'C:\Users\HP\Desktop\TrimphPO\Week\Master Files\[SGST Master.xlsx]DBF'!$A:$W,23,FALSE),
   IF(ORDER!$D$1="IGST",
   VLOOKUP(H41,'C:\Users\HP\Desktop\TrimphPO\Week\Master Files\[IGST Master.xlsx]DBF'!$A:$W,23,FALSE),
   "Error")),
"")</f>
        <v/>
      </c>
      <c r="W41">
        <f>IF(ORDER!O47&gt;0,
 IF(ORDER!$D$1="SGST",
 VLOOKUP(H41,'C:\Users\HP\Desktop\TrimphPO\Week\Master Files\[SGST Master.xlsx]DBF'!$A:$X,24,FALSE),
   IF(ORDER!$D$1="IGST",
   VLOOKUP(H41,'C:\Users\HP\Desktop\TrimphPO\Week\Master Files\[IGST Master.xlsx]DBF'!$A:$X,24,FALSE),
   "Error")),
"")</f>
        <v/>
      </c>
      <c r="X41">
        <f>IF(ORDER!O47&gt;0,
 IF(ORDER!$D$1="SGST",
 VLOOKUP(H41,'C:\Users\HP\Desktop\TrimphPO\Week\Master Files\[SGST Master.xlsx]DBF'!$A:$Y,25,FALSE),
   IF(ORDER!$D$1="IGST",
   VLOOKUP(H41,'C:\Users\HP\Desktop\TrimphPO\Week\Master Files\[IGST Master.xlsx]DBF'!$A:$Y,25,FALSE),
   "Error")),
"")</f>
        <v/>
      </c>
      <c r="Y41">
        <f>IF(ORDER!O47&gt;0,+O41, "")</f>
        <v/>
      </c>
      <c r="Z41">
        <f>IF(ORDER!O47&gt;0,+J41, "")</f>
        <v/>
      </c>
      <c r="AA41">
        <f>IF(ORDER!O47&gt;0,
 IF(ORDER!$D$1="SGST",
 VLOOKUP(H41,'C:\Users\HP\Desktop\TrimphPO\Week\Master Files\[SGST Master.xlsx]DBF'!$A:$AB,28,FALSE),
   IF(ORDER!$D$1="IGST",
   VLOOKUP(H41,'C:\Users\HP\Desktop\TrimphPO\Week\Master Files\[IGST Master.xlsx]DBF'!$A:$AB,28,FALSE),
   "Error")),
"")</f>
        <v/>
      </c>
      <c r="AB41">
        <f>IF(ORDER!O47&gt;0,
 IF(ORDER!$D$1="SGST",
 VLOOKUP(H41,'C:\Users\HP\Desktop\TrimphPO\Week\Master Files\[SGST Master.xlsx]DBF'!$A:$AC,29,FALSE),
   IF(ORDER!$D$1="IGST",
   VLOOKUP(H41,'C:\Users\HP\Desktop\TrimphPO\Week\Master Files\[IGST Master.xlsx]DBF'!$A:$AC,29,FALSE),
   "Error")),
"")</f>
        <v/>
      </c>
      <c r="AC41">
        <f>IF(ORDER!O47&gt;0,ROUND(Y41*AB41/100,2), "")</f>
        <v/>
      </c>
      <c r="AD41">
        <f>IF(ORDER!O47&gt;0,ROUND(SUM(Y41,0)-AC41,2), "")</f>
        <v/>
      </c>
      <c r="AE41" t="inlineStr"/>
      <c r="AF41" t="inlineStr"/>
      <c r="AG41" t="inlineStr"/>
      <c r="AH41" t="inlineStr"/>
      <c r="AI41" t="inlineStr"/>
      <c r="AJ41" t="inlineStr"/>
      <c r="AK41">
        <f>IF(ORDER!O47&gt;0,IF(RIGHT(P41,2)="5%","Output IGST - 5% - Tamilnadu","Output IGST - 12% - Tamilnadu"), "")</f>
        <v/>
      </c>
      <c r="AL41">
        <f>IF(ORDER!O47&gt;0,IF(AK41="Output IGST - 12% - TamilNadu",12,5), "")</f>
        <v/>
      </c>
      <c r="AM41">
        <f>IF(ORDER!O47&gt;0,ROUND(SUM(AD41*AL41/100,0),2), "")</f>
        <v/>
      </c>
      <c r="AN41">
        <f>IF(ORDER!O47&gt;0,+AP41, "")</f>
        <v/>
      </c>
      <c r="AO41">
        <f>IF(ORDER!O47&gt;0,0.00, "")</f>
        <v/>
      </c>
      <c r="AP41">
        <f>IF(ORDER!O47&gt;0,+(Y41-AC41)+AM41, "")</f>
        <v/>
      </c>
      <c r="AQ41">
        <f>IF(ORDER!O47&gt;0,
 IF(ORDER!$D$1="SGST",
 VLOOKUP(H41,'C:\Users\HP\Desktop\TrimphPO\Week\Master Files\[SGST Master.xlsx]DBF'!$A:$AR,44,FALSE),
   IF(ORDER!$D$1="IGST",
   VLOOKUP(H41,'C:\Users\HP\Desktop\TrimphPO\Week\Master Files\[IGST Master.xlsx]DBF'!$A:$AR,44,FALSE),
   "Error")),
"")</f>
        <v/>
      </c>
      <c r="AR41">
        <f>IF(ORDER!O47&gt;0,B41, "")</f>
        <v/>
      </c>
      <c r="AS41">
        <f>IF(ORDER!O47&gt;0,AN41, "")</f>
        <v/>
      </c>
      <c r="AT41">
        <f>IF(ORDER!O47&gt;0,CONCATENATE($B$2," ",$C$2," ","QTY",  " ", $Z$2), "")</f>
        <v/>
      </c>
      <c r="AU41">
        <f>IF(ORDER!O47&gt;0,
 IF(ORDER!$D$1="SGST",
 VLOOKUP(H41,'C:\Users\HP\Desktop\TrimphPO\Week\Master Files\[SGST Master.xlsx]DBF'!$A:$AV,48,FALSE),
   IF(ORDER!$D$1="IGST",
   VLOOKUP(H41,'C:\Users\HP\Desktop\TrimphPO\Week\Master Files\[IGST Master.xlsx]DBF'!$A:$AV,48,FALSE),
   "Error")),
"")</f>
        <v/>
      </c>
      <c r="AV41">
        <f>IF(ORDER!O47&gt;0,
 IF(ORDER!$D$1="SGST",
 VLOOKUP(H41,'C:\Users\HP\Desktop\TrimphPO\Week\Master Files\[SGST Master.xlsx]DBF'!$A:$AW,49,FALSE),
   IF(ORDER!$D$1="IGST",
   VLOOKUP(H41,'C:\Users\HP\Desktop\TrimphPO\Week\Master Files\[IGST Master.xlsx]DBF'!$A:$AW,49,FALSE),
   "Error")),
"")</f>
        <v/>
      </c>
      <c r="AW41">
        <f>IF(ORDER!O47&gt;0,
 IF(ORDER!$D$1="SGST",
 VLOOKUP(H41,'C:\Users\HP\Desktop\TrimphPO\Week\Master Files\[SGST Master.xlsx]DBF'!$A:$AX,50,FALSE),
   IF(ORDER!$D$1="IGST",
   VLOOKUP(H41,'C:\Users\HP\Desktop\TrimphPO\Week\Master Files\[IGST Master.xlsx]DBF'!$A:$AX,50,FALSE),
   "Error")),
"")</f>
        <v/>
      </c>
      <c r="AX41">
        <f>IF(ORDER!O47&gt;0,ORDER!B5, "")</f>
        <v/>
      </c>
      <c r="AY41">
        <f>IF(ORDER!O47&gt;0,ORDER!B1, "")</f>
        <v/>
      </c>
      <c r="AZ41">
        <f>IF(ORDER!O47&gt;0,
 IF(ORDER!$D$1="SGST",
 VLOOKUP(H41,'C:\Users\HP\Desktop\TrimphPO\Week\Master Files\[SGST Master.xlsx]DBF'!$A:$BA,53,FALSE),
   IF(ORDER!$D$1="IGST",
   VLOOKUP(H41,'C:\Users\HP\Desktop\TrimphPO\Week\Master Files\[IGST Master.xlsx]DBF'!$A:$BA,53,FALSE),
   "Error")),
"")</f>
        <v/>
      </c>
      <c r="BA41">
        <f>IF(ORDER!O47&gt;0,
 IF(ORDER!$D$1="SGST",
 VLOOKUP(H41,'C:\Users\HP\Desktop\TrimphPO\Week\Master Files\[SGST Master.xlsx]DBF'!$A:$BB,54,FALSE),
   IF(ORDER!$D$1="IGST",
   VLOOKUP(H41,'C:\Users\HP\Desktop\TrimphPO\Week\Master Files\[IGST Master.xlsx]DBF'!$A:$BB,54,FALSE),
   "Error")),
"")</f>
        <v/>
      </c>
      <c r="BB41">
        <f>IF(ORDER!O47&gt;0,
 IF(ORDER!$D$1="SGST",
 VLOOKUP(H41,'C:\Users\HP\Desktop\TrimphPO\Week\Master Files\[SGST Master.xlsx]DBF'!$A:$BC,55,FALSE),
   IF(ORDER!$D$1="IGST",
   VLOOKUP(H41,'C:\Users\HP\Desktop\TrimphPO\Week\Master Files\[IGST Master.xlsx]DBF'!$A:$BC,55,FALSE),
   "Error")),
"")</f>
        <v/>
      </c>
      <c r="BC41">
        <f>IF(ORDER!O47&gt;0,
 IF(ORDER!$D$1="SGST",
 VLOOKUP(H41,'C:\Users\HP\Desktop\TrimphPO\Week\Master Files\[SGST Master.xlsx]DBF'!$A:$BD,56,FALSE),
   IF(ORDER!$D$1="IGST",
   VLOOKUP(H41,'C:\Users\HP\Desktop\TrimphPO\Week\Master Files\[IGST Master.xlsx]DBF'!$A:$BD,56,FALSE),
   "Error")),
"")</f>
        <v/>
      </c>
      <c r="BD41">
        <f>IF(ORDER!O47&gt;0,
 IF(ORDER!$D$1="SGST",
 VLOOKUP(H41,'C:\Users\HP\Desktop\TrimphPO\Week\Master Files\[SGST Master.xlsx]DBF'!$A:$BE,57,FALSE),
   IF(ORDER!$D$1="IGST",
   VLOOKUP(H41,'C:\Users\HP\Desktop\TrimphPO\Week\Master Files\[IGST Master.xlsx]DBF'!$A:$BE,57,FALSE),
   "Error")),
"")</f>
        <v/>
      </c>
    </row>
    <row r="42">
      <c r="A42">
        <f>IF(ORDER!O48&gt;0,
 IF(ORDER!$D$1="SGST",
 VLOOKUP(H42,'C:\Users\HP\Desktop\TrimphPO\Week\Master Files\[SGST Master.xlsx]DBF'!$A:$B,2,FALSE),
   IF(ORDER!$D$1="IGST",
   VLOOKUP(H42,'C:\Users\HP\Desktop\TrimphPO\Week\Master Files\[IGST Master.xlsx]DBF'!$A:$B,2,FALSE),
   "Error")),
"")</f>
        <v/>
      </c>
      <c r="B42">
        <f>IF(ORDER!O48&gt;0,
 IF(ORDER!$D$1="SGST",
 VLOOKUP(H42,'C:\Users\HP\Desktop\TrimphPO\Week\Master Files\[SGST Master.xlsx]DBF'!$A:$C,3,FALSE),
   IF(ORDER!$D$1="IGST",
   VLOOKUP(H42,'C:\Users\HP\Desktop\TrimphPO\Week\Master Files\[IGST Master.xlsx]DBF'!$A:$C,3,FALSE),
   "Error")),
"")</f>
        <v/>
      </c>
      <c r="C42">
        <f>IF(ORDER!O48&gt;0,ORDER!L48, "")</f>
        <v/>
      </c>
      <c r="D42">
        <f>IF(ORDER!O48&gt;0,ORDER!A48, "")</f>
        <v/>
      </c>
      <c r="E42">
        <f>IF(ORDER!O48&gt;0,
 IF(ORDER!$D$1="SGST",
 VLOOKUP(H42,'C:\Users\HP\Desktop\TrimphPO\Week\Master Files\[SGST Master.xlsx]DBF'!$A:$F,6,FALSE),
   IF(ORDER!$D$1="IGST",
   VLOOKUP(H42,'C:\Users\HP\Desktop\TrimphPO\Week\Master Files\[IGST Master.xlsx]DBF'!$A:$F,6,FALSE),
   "Error")),
"")</f>
        <v/>
      </c>
      <c r="F42">
        <f>IF(ORDER!O48&gt;0,ORDER!C48, "")</f>
        <v/>
      </c>
      <c r="G42">
        <f>IF(ORDER!O48&gt;0,
 IF(ORDER!$D$1="SGST",
 VLOOKUP(H42,'C:\Users\HP\Desktop\TrimphPO\Week\Master Files\[SGST Master.xlsx]DBF'!$A:$H,8,FALSE),
   IF(ORDER!$D$1="IGST",
   VLOOKUP(H42,'C:\Users\HP\Desktop\TrimphPO\Week\Master Files\[IGST Master.xlsx]DBF'!$A:$H,8,FALSE),
   "Error")),
"")</f>
        <v/>
      </c>
      <c r="H42">
        <f>IF(ORDER!O48&gt;0,ORDER!D48, "")</f>
        <v/>
      </c>
      <c r="I42">
        <f>IF(ORDER!O48&gt;0,
 IF(ORDER!$D$1="SGST",
 VLOOKUP(H42,'C:\Users\HP\Desktop\TrimphPO\Week\Master Files\[SGST Master.xlsx]DBF'!$A:$J,10,FALSE),
   IF(ORDER!$D$1="IGST",
   VLOOKUP(H42,'C:\Users\HP\Desktop\TrimphPO\Week\Master Files\[IGST Master.xlsx]DBF'!$A:$J,10,FALSE),
   "Error")),
"")</f>
        <v/>
      </c>
      <c r="J42">
        <f>IF(ORDER!O48&gt;0,SUMIF(ORDER!$D$8:$D$22298,DBF!$H42,ORDER!$G$8:$G$22298), "")</f>
        <v/>
      </c>
      <c r="K42">
        <f>IF(ORDER!O48&gt;0,VLOOKUP($H42,ORDER!D:H,5,FALSE), "")</f>
        <v/>
      </c>
      <c r="L42">
        <f>IF(ORDER!O48&gt;0,ROUND(J42*K42,2), "")</f>
        <v/>
      </c>
      <c r="M42">
        <f>IF(ORDER!O48&gt;0,
 IF(ORDER!$D$1="SGST",
 VLOOKUP(H42,'C:\Users\HP\Desktop\TrimphPO\Week\Master Files\[SGST Master.xlsx]DBF'!$A:$N,14,FALSE),
   IF(ORDER!$D$1="IGST",
   VLOOKUP(H42,'C:\Users\HP\Desktop\TrimphPO\Week\Master Files\[IGST Master.xlsx]DBF'!$A:$N,14,FALSE),
   "Error")),
"")</f>
        <v/>
      </c>
      <c r="N42">
        <f>IF(ORDER!O48&gt;0,ROUND(L42*M42/100,2), "")</f>
        <v/>
      </c>
      <c r="O42">
        <f>IF(ORDER!O48&gt;0,L42-N42, "")</f>
        <v/>
      </c>
      <c r="P42">
        <f>IF(ORDER!O48&gt;0,IF(R42="Corsetry",IF(IFERROR((O42/J42),0)&lt;1000,"CC Sales- Corsetry-Wholesale - IGST 5%","CC Sales- Corsetry-Wholesale - IGST 12%")), "")</f>
        <v/>
      </c>
      <c r="Q42">
        <f>IF(ORDER!O48&gt;0,
 IF(ORDER!$D$1="SGST",
 VLOOKUP(H42,'C:\Users\HP\Desktop\TrimphPO\Week\Master Files\[SGST Master.xlsx]DBF'!$A:$R,18,FALSE),
   IF(ORDER!$D$1="IGST",
   VLOOKUP(H42,'C:\Users\HP\Desktop\TrimphPO\Week\Master Files\[IGST Master.xlsx]DBF'!$A:$R,18,FALSE),
   "Error")),
"")</f>
        <v/>
      </c>
      <c r="R42">
        <f>IF(ORDER!O48&gt;0,
 IF(ORDER!$D$1="SGST",
 VLOOKUP(H42,'C:\Users\HP\Desktop\TrimphPO\Week\Master Files\[SGST Master.xlsx]DBF'!$A:$S,19,FALSE),
   IF(ORDER!$D$1="IGST",
   VLOOKUP(H42,'C:\Users\HP\Desktop\TrimphPO\Week\Master Files\[IGST Master.xlsx]DBF'!$A:$S,19,FALSE),
   "Error")),
"")</f>
        <v/>
      </c>
      <c r="S42">
        <f>IF(ORDER!O48&gt;0,
 IF(ORDER!$D$1="SGST",
 VLOOKUP(H42,'C:\Users\HP\Desktop\TrimphPO\Week\Master Files\[SGST Master.xlsx]DBF'!$A:$T,20,FALSE),
   IF(ORDER!$D$1="IGST",
   VLOOKUP(H42,'C:\Users\HP\Desktop\TrimphPO\Week\Master Files\[IGST Master.xlsx]DBF'!$A:$T,20,FALSE),
   "Error")),
"")</f>
        <v/>
      </c>
      <c r="T42">
        <f>IF(ORDER!O48&gt;0,
 IF(ORDER!$D$1="SGST",
 VLOOKUP(H42,'C:\Users\HP\Desktop\TrimphPO\Week\Master Files\[SGST Master.xlsx]DBF'!$A:$U,21,FALSE),
   IF(ORDER!$D$1="IGST",
   VLOOKUP(H42,'C:\Users\HP\Desktop\TrimphPO\Week\Master Files\[IGST Master.xlsx]DBF'!$A:$U,21,FALSE),
   "Error")),
"")</f>
        <v/>
      </c>
      <c r="U42">
        <f>IF(ORDER!O48&gt;0,
 IF(ORDER!$D$1="SGST",
 VLOOKUP(H42,'C:\Users\HP\Desktop\TrimphPO\Week\Master Files\[SGST Master.xlsx]DBF'!$A:$V,22,FALSE),
   IF(ORDER!$D$1="IGST",
   VLOOKUP(H42,'C:\Users\HP\Desktop\TrimphPO\Week\Master Files\[IGST Master.xlsx]DBF'!$A:$V,22,FALSE),
   "Error")),
"")</f>
        <v/>
      </c>
      <c r="V42">
        <f>IF(ORDER!O48&gt;0,
 IF(ORDER!$D$1="SGST",
 VLOOKUP(H42,'C:\Users\HP\Desktop\TrimphPO\Week\Master Files\[SGST Master.xlsx]DBF'!$A:$W,23,FALSE),
   IF(ORDER!$D$1="IGST",
   VLOOKUP(H42,'C:\Users\HP\Desktop\TrimphPO\Week\Master Files\[IGST Master.xlsx]DBF'!$A:$W,23,FALSE),
   "Error")),
"")</f>
        <v/>
      </c>
      <c r="W42">
        <f>IF(ORDER!O48&gt;0,
 IF(ORDER!$D$1="SGST",
 VLOOKUP(H42,'C:\Users\HP\Desktop\TrimphPO\Week\Master Files\[SGST Master.xlsx]DBF'!$A:$X,24,FALSE),
   IF(ORDER!$D$1="IGST",
   VLOOKUP(H42,'C:\Users\HP\Desktop\TrimphPO\Week\Master Files\[IGST Master.xlsx]DBF'!$A:$X,24,FALSE),
   "Error")),
"")</f>
        <v/>
      </c>
      <c r="X42">
        <f>IF(ORDER!O48&gt;0,
 IF(ORDER!$D$1="SGST",
 VLOOKUP(H42,'C:\Users\HP\Desktop\TrimphPO\Week\Master Files\[SGST Master.xlsx]DBF'!$A:$Y,25,FALSE),
   IF(ORDER!$D$1="IGST",
   VLOOKUP(H42,'C:\Users\HP\Desktop\TrimphPO\Week\Master Files\[IGST Master.xlsx]DBF'!$A:$Y,25,FALSE),
   "Error")),
"")</f>
        <v/>
      </c>
      <c r="Y42">
        <f>IF(ORDER!O48&gt;0,+O42, "")</f>
        <v/>
      </c>
      <c r="Z42">
        <f>IF(ORDER!O48&gt;0,+J42, "")</f>
        <v/>
      </c>
      <c r="AA42">
        <f>IF(ORDER!O48&gt;0,
 IF(ORDER!$D$1="SGST",
 VLOOKUP(H42,'C:\Users\HP\Desktop\TrimphPO\Week\Master Files\[SGST Master.xlsx]DBF'!$A:$AB,28,FALSE),
   IF(ORDER!$D$1="IGST",
   VLOOKUP(H42,'C:\Users\HP\Desktop\TrimphPO\Week\Master Files\[IGST Master.xlsx]DBF'!$A:$AB,28,FALSE),
   "Error")),
"")</f>
        <v/>
      </c>
      <c r="AB42">
        <f>IF(ORDER!O48&gt;0,
 IF(ORDER!$D$1="SGST",
 VLOOKUP(H42,'C:\Users\HP\Desktop\TrimphPO\Week\Master Files\[SGST Master.xlsx]DBF'!$A:$AC,29,FALSE),
   IF(ORDER!$D$1="IGST",
   VLOOKUP(H42,'C:\Users\HP\Desktop\TrimphPO\Week\Master Files\[IGST Master.xlsx]DBF'!$A:$AC,29,FALSE),
   "Error")),
"")</f>
        <v/>
      </c>
      <c r="AC42">
        <f>IF(ORDER!O48&gt;0,ROUND(Y42*AB42/100,2), "")</f>
        <v/>
      </c>
      <c r="AD42">
        <f>IF(ORDER!O48&gt;0,ROUND(SUM(Y42,0)-AC42,2), "")</f>
        <v/>
      </c>
      <c r="AE42" t="inlineStr"/>
      <c r="AF42" t="inlineStr"/>
      <c r="AG42" t="inlineStr"/>
      <c r="AH42" t="inlineStr"/>
      <c r="AI42" t="inlineStr"/>
      <c r="AJ42" t="inlineStr"/>
      <c r="AK42">
        <f>IF(ORDER!O48&gt;0,IF(RIGHT(P42,2)="5%","Output IGST - 5% - Tamilnadu","Output IGST - 12% - Tamilnadu"), "")</f>
        <v/>
      </c>
      <c r="AL42">
        <f>IF(ORDER!O48&gt;0,IF(AK42="Output IGST - 12% - TamilNadu",12,5), "")</f>
        <v/>
      </c>
      <c r="AM42">
        <f>IF(ORDER!O48&gt;0,ROUND(SUM(AD42*AL42/100,0),2), "")</f>
        <v/>
      </c>
      <c r="AN42">
        <f>IF(ORDER!O48&gt;0,+AP42, "")</f>
        <v/>
      </c>
      <c r="AO42">
        <f>IF(ORDER!O48&gt;0,0.00, "")</f>
        <v/>
      </c>
      <c r="AP42">
        <f>IF(ORDER!O48&gt;0,+(Y42-AC42)+AM42, "")</f>
        <v/>
      </c>
      <c r="AQ42">
        <f>IF(ORDER!O48&gt;0,
 IF(ORDER!$D$1="SGST",
 VLOOKUP(H42,'C:\Users\HP\Desktop\TrimphPO\Week\Master Files\[SGST Master.xlsx]DBF'!$A:$AR,44,FALSE),
   IF(ORDER!$D$1="IGST",
   VLOOKUP(H42,'C:\Users\HP\Desktop\TrimphPO\Week\Master Files\[IGST Master.xlsx]DBF'!$A:$AR,44,FALSE),
   "Error")),
"")</f>
        <v/>
      </c>
      <c r="AR42">
        <f>IF(ORDER!O48&gt;0,B42, "")</f>
        <v/>
      </c>
      <c r="AS42">
        <f>IF(ORDER!O48&gt;0,AN42, "")</f>
        <v/>
      </c>
      <c r="AT42">
        <f>IF(ORDER!O48&gt;0,CONCATENATE($B$2," ",$C$2," ","QTY",  " ", $Z$2), "")</f>
        <v/>
      </c>
      <c r="AU42">
        <f>IF(ORDER!O48&gt;0,
 IF(ORDER!$D$1="SGST",
 VLOOKUP(H42,'C:\Users\HP\Desktop\TrimphPO\Week\Master Files\[SGST Master.xlsx]DBF'!$A:$AV,48,FALSE),
   IF(ORDER!$D$1="IGST",
   VLOOKUP(H42,'C:\Users\HP\Desktop\TrimphPO\Week\Master Files\[IGST Master.xlsx]DBF'!$A:$AV,48,FALSE),
   "Error")),
"")</f>
        <v/>
      </c>
      <c r="AV42">
        <f>IF(ORDER!O48&gt;0,
 IF(ORDER!$D$1="SGST",
 VLOOKUP(H42,'C:\Users\HP\Desktop\TrimphPO\Week\Master Files\[SGST Master.xlsx]DBF'!$A:$AW,49,FALSE),
   IF(ORDER!$D$1="IGST",
   VLOOKUP(H42,'C:\Users\HP\Desktop\TrimphPO\Week\Master Files\[IGST Master.xlsx]DBF'!$A:$AW,49,FALSE),
   "Error")),
"")</f>
        <v/>
      </c>
      <c r="AW42">
        <f>IF(ORDER!O48&gt;0,
 IF(ORDER!$D$1="SGST",
 VLOOKUP(H42,'C:\Users\HP\Desktop\TrimphPO\Week\Master Files\[SGST Master.xlsx]DBF'!$A:$AX,50,FALSE),
   IF(ORDER!$D$1="IGST",
   VLOOKUP(H42,'C:\Users\HP\Desktop\TrimphPO\Week\Master Files\[IGST Master.xlsx]DBF'!$A:$AX,50,FALSE),
   "Error")),
"")</f>
        <v/>
      </c>
      <c r="AX42">
        <f>IF(ORDER!O48&gt;0,ORDER!B5, "")</f>
        <v/>
      </c>
      <c r="AY42">
        <f>IF(ORDER!O48&gt;0,ORDER!B1, "")</f>
        <v/>
      </c>
      <c r="AZ42">
        <f>IF(ORDER!O48&gt;0,
 IF(ORDER!$D$1="SGST",
 VLOOKUP(H42,'C:\Users\HP\Desktop\TrimphPO\Week\Master Files\[SGST Master.xlsx]DBF'!$A:$BA,53,FALSE),
   IF(ORDER!$D$1="IGST",
   VLOOKUP(H42,'C:\Users\HP\Desktop\TrimphPO\Week\Master Files\[IGST Master.xlsx]DBF'!$A:$BA,53,FALSE),
   "Error")),
"")</f>
        <v/>
      </c>
      <c r="BA42">
        <f>IF(ORDER!O48&gt;0,
 IF(ORDER!$D$1="SGST",
 VLOOKUP(H42,'C:\Users\HP\Desktop\TrimphPO\Week\Master Files\[SGST Master.xlsx]DBF'!$A:$BB,54,FALSE),
   IF(ORDER!$D$1="IGST",
   VLOOKUP(H42,'C:\Users\HP\Desktop\TrimphPO\Week\Master Files\[IGST Master.xlsx]DBF'!$A:$BB,54,FALSE),
   "Error")),
"")</f>
        <v/>
      </c>
      <c r="BB42">
        <f>IF(ORDER!O48&gt;0,
 IF(ORDER!$D$1="SGST",
 VLOOKUP(H42,'C:\Users\HP\Desktop\TrimphPO\Week\Master Files\[SGST Master.xlsx]DBF'!$A:$BC,55,FALSE),
   IF(ORDER!$D$1="IGST",
   VLOOKUP(H42,'C:\Users\HP\Desktop\TrimphPO\Week\Master Files\[IGST Master.xlsx]DBF'!$A:$BC,55,FALSE),
   "Error")),
"")</f>
        <v/>
      </c>
      <c r="BC42">
        <f>IF(ORDER!O48&gt;0,
 IF(ORDER!$D$1="SGST",
 VLOOKUP(H42,'C:\Users\HP\Desktop\TrimphPO\Week\Master Files\[SGST Master.xlsx]DBF'!$A:$BD,56,FALSE),
   IF(ORDER!$D$1="IGST",
   VLOOKUP(H42,'C:\Users\HP\Desktop\TrimphPO\Week\Master Files\[IGST Master.xlsx]DBF'!$A:$BD,56,FALSE),
   "Error")),
"")</f>
        <v/>
      </c>
      <c r="BD42">
        <f>IF(ORDER!O48&gt;0,
 IF(ORDER!$D$1="SGST",
 VLOOKUP(H42,'C:\Users\HP\Desktop\TrimphPO\Week\Master Files\[SGST Master.xlsx]DBF'!$A:$BE,57,FALSE),
   IF(ORDER!$D$1="IGST",
   VLOOKUP(H42,'C:\Users\HP\Desktop\TrimphPO\Week\Master Files\[IGST Master.xlsx]DBF'!$A:$BE,57,FALSE),
   "Error")),
"")</f>
        <v/>
      </c>
    </row>
    <row r="43">
      <c r="A43">
        <f>IF(ORDER!O49&gt;0,
 IF(ORDER!$D$1="SGST",
 VLOOKUP(H43,'C:\Users\HP\Desktop\TrimphPO\Week\Master Files\[SGST Master.xlsx]DBF'!$A:$B,2,FALSE),
   IF(ORDER!$D$1="IGST",
   VLOOKUP(H43,'C:\Users\HP\Desktop\TrimphPO\Week\Master Files\[IGST Master.xlsx]DBF'!$A:$B,2,FALSE),
   "Error")),
"")</f>
        <v/>
      </c>
      <c r="B43">
        <f>IF(ORDER!O49&gt;0,
 IF(ORDER!$D$1="SGST",
 VLOOKUP(H43,'C:\Users\HP\Desktop\TrimphPO\Week\Master Files\[SGST Master.xlsx]DBF'!$A:$C,3,FALSE),
   IF(ORDER!$D$1="IGST",
   VLOOKUP(H43,'C:\Users\HP\Desktop\TrimphPO\Week\Master Files\[IGST Master.xlsx]DBF'!$A:$C,3,FALSE),
   "Error")),
"")</f>
        <v/>
      </c>
      <c r="C43">
        <f>IF(ORDER!O49&gt;0,ORDER!L49, "")</f>
        <v/>
      </c>
      <c r="D43">
        <f>IF(ORDER!O49&gt;0,ORDER!A49, "")</f>
        <v/>
      </c>
      <c r="E43">
        <f>IF(ORDER!O49&gt;0,
 IF(ORDER!$D$1="SGST",
 VLOOKUP(H43,'C:\Users\HP\Desktop\TrimphPO\Week\Master Files\[SGST Master.xlsx]DBF'!$A:$F,6,FALSE),
   IF(ORDER!$D$1="IGST",
   VLOOKUP(H43,'C:\Users\HP\Desktop\TrimphPO\Week\Master Files\[IGST Master.xlsx]DBF'!$A:$F,6,FALSE),
   "Error")),
"")</f>
        <v/>
      </c>
      <c r="F43">
        <f>IF(ORDER!O49&gt;0,ORDER!C49, "")</f>
        <v/>
      </c>
      <c r="G43">
        <f>IF(ORDER!O49&gt;0,
 IF(ORDER!$D$1="SGST",
 VLOOKUP(H43,'C:\Users\HP\Desktop\TrimphPO\Week\Master Files\[SGST Master.xlsx]DBF'!$A:$H,8,FALSE),
   IF(ORDER!$D$1="IGST",
   VLOOKUP(H43,'C:\Users\HP\Desktop\TrimphPO\Week\Master Files\[IGST Master.xlsx]DBF'!$A:$H,8,FALSE),
   "Error")),
"")</f>
        <v/>
      </c>
      <c r="H43">
        <f>IF(ORDER!O49&gt;0,ORDER!D49, "")</f>
        <v/>
      </c>
      <c r="I43">
        <f>IF(ORDER!O49&gt;0,
 IF(ORDER!$D$1="SGST",
 VLOOKUP(H43,'C:\Users\HP\Desktop\TrimphPO\Week\Master Files\[SGST Master.xlsx]DBF'!$A:$J,10,FALSE),
   IF(ORDER!$D$1="IGST",
   VLOOKUP(H43,'C:\Users\HP\Desktop\TrimphPO\Week\Master Files\[IGST Master.xlsx]DBF'!$A:$J,10,FALSE),
   "Error")),
"")</f>
        <v/>
      </c>
      <c r="J43">
        <f>IF(ORDER!O49&gt;0,SUMIF(ORDER!$D$8:$D$22298,DBF!$H43,ORDER!$G$8:$G$22298), "")</f>
        <v/>
      </c>
      <c r="K43">
        <f>IF(ORDER!O49&gt;0,VLOOKUP($H43,ORDER!D:H,5,FALSE), "")</f>
        <v/>
      </c>
      <c r="L43">
        <f>IF(ORDER!O49&gt;0,ROUND(J43*K43,2), "")</f>
        <v/>
      </c>
      <c r="M43">
        <f>IF(ORDER!O49&gt;0,
 IF(ORDER!$D$1="SGST",
 VLOOKUP(H43,'C:\Users\HP\Desktop\TrimphPO\Week\Master Files\[SGST Master.xlsx]DBF'!$A:$N,14,FALSE),
   IF(ORDER!$D$1="IGST",
   VLOOKUP(H43,'C:\Users\HP\Desktop\TrimphPO\Week\Master Files\[IGST Master.xlsx]DBF'!$A:$N,14,FALSE),
   "Error")),
"")</f>
        <v/>
      </c>
      <c r="N43">
        <f>IF(ORDER!O49&gt;0,ROUND(L43*M43/100,2), "")</f>
        <v/>
      </c>
      <c r="O43">
        <f>IF(ORDER!O49&gt;0,L43-N43, "")</f>
        <v/>
      </c>
      <c r="P43">
        <f>IF(ORDER!O49&gt;0,IF(R43="Corsetry",IF(IFERROR((O43/J43),0)&lt;1000,"CC Sales- Corsetry-Wholesale - IGST 5%","CC Sales- Corsetry-Wholesale - IGST 12%")), "")</f>
        <v/>
      </c>
      <c r="Q43">
        <f>IF(ORDER!O49&gt;0,
 IF(ORDER!$D$1="SGST",
 VLOOKUP(H43,'C:\Users\HP\Desktop\TrimphPO\Week\Master Files\[SGST Master.xlsx]DBF'!$A:$R,18,FALSE),
   IF(ORDER!$D$1="IGST",
   VLOOKUP(H43,'C:\Users\HP\Desktop\TrimphPO\Week\Master Files\[IGST Master.xlsx]DBF'!$A:$R,18,FALSE),
   "Error")),
"")</f>
        <v/>
      </c>
      <c r="R43">
        <f>IF(ORDER!O49&gt;0,
 IF(ORDER!$D$1="SGST",
 VLOOKUP(H43,'C:\Users\HP\Desktop\TrimphPO\Week\Master Files\[SGST Master.xlsx]DBF'!$A:$S,19,FALSE),
   IF(ORDER!$D$1="IGST",
   VLOOKUP(H43,'C:\Users\HP\Desktop\TrimphPO\Week\Master Files\[IGST Master.xlsx]DBF'!$A:$S,19,FALSE),
   "Error")),
"")</f>
        <v/>
      </c>
      <c r="S43">
        <f>IF(ORDER!O49&gt;0,
 IF(ORDER!$D$1="SGST",
 VLOOKUP(H43,'C:\Users\HP\Desktop\TrimphPO\Week\Master Files\[SGST Master.xlsx]DBF'!$A:$T,20,FALSE),
   IF(ORDER!$D$1="IGST",
   VLOOKUP(H43,'C:\Users\HP\Desktop\TrimphPO\Week\Master Files\[IGST Master.xlsx]DBF'!$A:$T,20,FALSE),
   "Error")),
"")</f>
        <v/>
      </c>
      <c r="T43">
        <f>IF(ORDER!O49&gt;0,
 IF(ORDER!$D$1="SGST",
 VLOOKUP(H43,'C:\Users\HP\Desktop\TrimphPO\Week\Master Files\[SGST Master.xlsx]DBF'!$A:$U,21,FALSE),
   IF(ORDER!$D$1="IGST",
   VLOOKUP(H43,'C:\Users\HP\Desktop\TrimphPO\Week\Master Files\[IGST Master.xlsx]DBF'!$A:$U,21,FALSE),
   "Error")),
"")</f>
        <v/>
      </c>
      <c r="U43">
        <f>IF(ORDER!O49&gt;0,
 IF(ORDER!$D$1="SGST",
 VLOOKUP(H43,'C:\Users\HP\Desktop\TrimphPO\Week\Master Files\[SGST Master.xlsx]DBF'!$A:$V,22,FALSE),
   IF(ORDER!$D$1="IGST",
   VLOOKUP(H43,'C:\Users\HP\Desktop\TrimphPO\Week\Master Files\[IGST Master.xlsx]DBF'!$A:$V,22,FALSE),
   "Error")),
"")</f>
        <v/>
      </c>
      <c r="V43">
        <f>IF(ORDER!O49&gt;0,
 IF(ORDER!$D$1="SGST",
 VLOOKUP(H43,'C:\Users\HP\Desktop\TrimphPO\Week\Master Files\[SGST Master.xlsx]DBF'!$A:$W,23,FALSE),
   IF(ORDER!$D$1="IGST",
   VLOOKUP(H43,'C:\Users\HP\Desktop\TrimphPO\Week\Master Files\[IGST Master.xlsx]DBF'!$A:$W,23,FALSE),
   "Error")),
"")</f>
        <v/>
      </c>
      <c r="W43">
        <f>IF(ORDER!O49&gt;0,
 IF(ORDER!$D$1="SGST",
 VLOOKUP(H43,'C:\Users\HP\Desktop\TrimphPO\Week\Master Files\[SGST Master.xlsx]DBF'!$A:$X,24,FALSE),
   IF(ORDER!$D$1="IGST",
   VLOOKUP(H43,'C:\Users\HP\Desktop\TrimphPO\Week\Master Files\[IGST Master.xlsx]DBF'!$A:$X,24,FALSE),
   "Error")),
"")</f>
        <v/>
      </c>
      <c r="X43">
        <f>IF(ORDER!O49&gt;0,
 IF(ORDER!$D$1="SGST",
 VLOOKUP(H43,'C:\Users\HP\Desktop\TrimphPO\Week\Master Files\[SGST Master.xlsx]DBF'!$A:$Y,25,FALSE),
   IF(ORDER!$D$1="IGST",
   VLOOKUP(H43,'C:\Users\HP\Desktop\TrimphPO\Week\Master Files\[IGST Master.xlsx]DBF'!$A:$Y,25,FALSE),
   "Error")),
"")</f>
        <v/>
      </c>
      <c r="Y43">
        <f>IF(ORDER!O49&gt;0,+O43, "")</f>
        <v/>
      </c>
      <c r="Z43">
        <f>IF(ORDER!O49&gt;0,+J43, "")</f>
        <v/>
      </c>
      <c r="AA43">
        <f>IF(ORDER!O49&gt;0,
 IF(ORDER!$D$1="SGST",
 VLOOKUP(H43,'C:\Users\HP\Desktop\TrimphPO\Week\Master Files\[SGST Master.xlsx]DBF'!$A:$AB,28,FALSE),
   IF(ORDER!$D$1="IGST",
   VLOOKUP(H43,'C:\Users\HP\Desktop\TrimphPO\Week\Master Files\[IGST Master.xlsx]DBF'!$A:$AB,28,FALSE),
   "Error")),
"")</f>
        <v/>
      </c>
      <c r="AB43">
        <f>IF(ORDER!O49&gt;0,
 IF(ORDER!$D$1="SGST",
 VLOOKUP(H43,'C:\Users\HP\Desktop\TrimphPO\Week\Master Files\[SGST Master.xlsx]DBF'!$A:$AC,29,FALSE),
   IF(ORDER!$D$1="IGST",
   VLOOKUP(H43,'C:\Users\HP\Desktop\TrimphPO\Week\Master Files\[IGST Master.xlsx]DBF'!$A:$AC,29,FALSE),
   "Error")),
"")</f>
        <v/>
      </c>
      <c r="AC43">
        <f>IF(ORDER!O49&gt;0,ROUND(Y43*AB43/100,2), "")</f>
        <v/>
      </c>
      <c r="AD43">
        <f>IF(ORDER!O49&gt;0,ROUND(SUM(Y43,0)-AC43,2), "")</f>
        <v/>
      </c>
      <c r="AE43" t="inlineStr"/>
      <c r="AF43" t="inlineStr"/>
      <c r="AG43" t="inlineStr"/>
      <c r="AH43" t="inlineStr"/>
      <c r="AI43" t="inlineStr"/>
      <c r="AJ43" t="inlineStr"/>
      <c r="AK43">
        <f>IF(ORDER!O49&gt;0,IF(RIGHT(P43,2)="5%","Output IGST - 5% - Tamilnadu","Output IGST - 12% - Tamilnadu"), "")</f>
        <v/>
      </c>
      <c r="AL43">
        <f>IF(ORDER!O49&gt;0,IF(AK43="Output IGST - 12% - TamilNadu",12,5), "")</f>
        <v/>
      </c>
      <c r="AM43">
        <f>IF(ORDER!O49&gt;0,ROUND(SUM(AD43*AL43/100,0),2), "")</f>
        <v/>
      </c>
      <c r="AN43">
        <f>IF(ORDER!O49&gt;0,+AP43, "")</f>
        <v/>
      </c>
      <c r="AO43">
        <f>IF(ORDER!O49&gt;0,0.00, "")</f>
        <v/>
      </c>
      <c r="AP43">
        <f>IF(ORDER!O49&gt;0,+(Y43-AC43)+AM43, "")</f>
        <v/>
      </c>
      <c r="AQ43">
        <f>IF(ORDER!O49&gt;0,
 IF(ORDER!$D$1="SGST",
 VLOOKUP(H43,'C:\Users\HP\Desktop\TrimphPO\Week\Master Files\[SGST Master.xlsx]DBF'!$A:$AR,44,FALSE),
   IF(ORDER!$D$1="IGST",
   VLOOKUP(H43,'C:\Users\HP\Desktop\TrimphPO\Week\Master Files\[IGST Master.xlsx]DBF'!$A:$AR,44,FALSE),
   "Error")),
"")</f>
        <v/>
      </c>
      <c r="AR43">
        <f>IF(ORDER!O49&gt;0,B43, "")</f>
        <v/>
      </c>
      <c r="AS43">
        <f>IF(ORDER!O49&gt;0,AN43, "")</f>
        <v/>
      </c>
      <c r="AT43">
        <f>IF(ORDER!O49&gt;0,CONCATENATE($B$2," ",$C$2," ","QTY",  " ", $Z$2), "")</f>
        <v/>
      </c>
      <c r="AU43">
        <f>IF(ORDER!O49&gt;0,
 IF(ORDER!$D$1="SGST",
 VLOOKUP(H43,'C:\Users\HP\Desktop\TrimphPO\Week\Master Files\[SGST Master.xlsx]DBF'!$A:$AV,48,FALSE),
   IF(ORDER!$D$1="IGST",
   VLOOKUP(H43,'C:\Users\HP\Desktop\TrimphPO\Week\Master Files\[IGST Master.xlsx]DBF'!$A:$AV,48,FALSE),
   "Error")),
"")</f>
        <v/>
      </c>
      <c r="AV43">
        <f>IF(ORDER!O49&gt;0,
 IF(ORDER!$D$1="SGST",
 VLOOKUP(H43,'C:\Users\HP\Desktop\TrimphPO\Week\Master Files\[SGST Master.xlsx]DBF'!$A:$AW,49,FALSE),
   IF(ORDER!$D$1="IGST",
   VLOOKUP(H43,'C:\Users\HP\Desktop\TrimphPO\Week\Master Files\[IGST Master.xlsx]DBF'!$A:$AW,49,FALSE),
   "Error")),
"")</f>
        <v/>
      </c>
      <c r="AW43">
        <f>IF(ORDER!O49&gt;0,
 IF(ORDER!$D$1="SGST",
 VLOOKUP(H43,'C:\Users\HP\Desktop\TrimphPO\Week\Master Files\[SGST Master.xlsx]DBF'!$A:$AX,50,FALSE),
   IF(ORDER!$D$1="IGST",
   VLOOKUP(H43,'C:\Users\HP\Desktop\TrimphPO\Week\Master Files\[IGST Master.xlsx]DBF'!$A:$AX,50,FALSE),
   "Error")),
"")</f>
        <v/>
      </c>
      <c r="AX43">
        <f>IF(ORDER!O49&gt;0,ORDER!B5, "")</f>
        <v/>
      </c>
      <c r="AY43">
        <f>IF(ORDER!O49&gt;0,ORDER!B1, "")</f>
        <v/>
      </c>
      <c r="AZ43">
        <f>IF(ORDER!O49&gt;0,
 IF(ORDER!$D$1="SGST",
 VLOOKUP(H43,'C:\Users\HP\Desktop\TrimphPO\Week\Master Files\[SGST Master.xlsx]DBF'!$A:$BA,53,FALSE),
   IF(ORDER!$D$1="IGST",
   VLOOKUP(H43,'C:\Users\HP\Desktop\TrimphPO\Week\Master Files\[IGST Master.xlsx]DBF'!$A:$BA,53,FALSE),
   "Error")),
"")</f>
        <v/>
      </c>
      <c r="BA43">
        <f>IF(ORDER!O49&gt;0,
 IF(ORDER!$D$1="SGST",
 VLOOKUP(H43,'C:\Users\HP\Desktop\TrimphPO\Week\Master Files\[SGST Master.xlsx]DBF'!$A:$BB,54,FALSE),
   IF(ORDER!$D$1="IGST",
   VLOOKUP(H43,'C:\Users\HP\Desktop\TrimphPO\Week\Master Files\[IGST Master.xlsx]DBF'!$A:$BB,54,FALSE),
   "Error")),
"")</f>
        <v/>
      </c>
      <c r="BB43">
        <f>IF(ORDER!O49&gt;0,
 IF(ORDER!$D$1="SGST",
 VLOOKUP(H43,'C:\Users\HP\Desktop\TrimphPO\Week\Master Files\[SGST Master.xlsx]DBF'!$A:$BC,55,FALSE),
   IF(ORDER!$D$1="IGST",
   VLOOKUP(H43,'C:\Users\HP\Desktop\TrimphPO\Week\Master Files\[IGST Master.xlsx]DBF'!$A:$BC,55,FALSE),
   "Error")),
"")</f>
        <v/>
      </c>
      <c r="BC43">
        <f>IF(ORDER!O49&gt;0,
 IF(ORDER!$D$1="SGST",
 VLOOKUP(H43,'C:\Users\HP\Desktop\TrimphPO\Week\Master Files\[SGST Master.xlsx]DBF'!$A:$BD,56,FALSE),
   IF(ORDER!$D$1="IGST",
   VLOOKUP(H43,'C:\Users\HP\Desktop\TrimphPO\Week\Master Files\[IGST Master.xlsx]DBF'!$A:$BD,56,FALSE),
   "Error")),
"")</f>
        <v/>
      </c>
      <c r="BD43">
        <f>IF(ORDER!O49&gt;0,
 IF(ORDER!$D$1="SGST",
 VLOOKUP(H43,'C:\Users\HP\Desktop\TrimphPO\Week\Master Files\[SGST Master.xlsx]DBF'!$A:$BE,57,FALSE),
   IF(ORDER!$D$1="IGST",
   VLOOKUP(H43,'C:\Users\HP\Desktop\TrimphPO\Week\Master Files\[IGST Master.xlsx]DBF'!$A:$BE,57,FALSE),
   "Error")),
"")</f>
        <v/>
      </c>
    </row>
    <row r="44">
      <c r="A44">
        <f>IF(ORDER!O50&gt;0,
 IF(ORDER!$D$1="SGST",
 VLOOKUP(H44,'C:\Users\HP\Desktop\TrimphPO\Week\Master Files\[SGST Master.xlsx]DBF'!$A:$B,2,FALSE),
   IF(ORDER!$D$1="IGST",
   VLOOKUP(H44,'C:\Users\HP\Desktop\TrimphPO\Week\Master Files\[IGST Master.xlsx]DBF'!$A:$B,2,FALSE),
   "Error")),
"")</f>
        <v/>
      </c>
      <c r="B44">
        <f>IF(ORDER!O50&gt;0,
 IF(ORDER!$D$1="SGST",
 VLOOKUP(H44,'C:\Users\HP\Desktop\TrimphPO\Week\Master Files\[SGST Master.xlsx]DBF'!$A:$C,3,FALSE),
   IF(ORDER!$D$1="IGST",
   VLOOKUP(H44,'C:\Users\HP\Desktop\TrimphPO\Week\Master Files\[IGST Master.xlsx]DBF'!$A:$C,3,FALSE),
   "Error")),
"")</f>
        <v/>
      </c>
      <c r="C44">
        <f>IF(ORDER!O50&gt;0,ORDER!L50, "")</f>
        <v/>
      </c>
      <c r="D44">
        <f>IF(ORDER!O50&gt;0,ORDER!A50, "")</f>
        <v/>
      </c>
      <c r="E44">
        <f>IF(ORDER!O50&gt;0,
 IF(ORDER!$D$1="SGST",
 VLOOKUP(H44,'C:\Users\HP\Desktop\TrimphPO\Week\Master Files\[SGST Master.xlsx]DBF'!$A:$F,6,FALSE),
   IF(ORDER!$D$1="IGST",
   VLOOKUP(H44,'C:\Users\HP\Desktop\TrimphPO\Week\Master Files\[IGST Master.xlsx]DBF'!$A:$F,6,FALSE),
   "Error")),
"")</f>
        <v/>
      </c>
      <c r="F44">
        <f>IF(ORDER!O50&gt;0,ORDER!C50, "")</f>
        <v/>
      </c>
      <c r="G44">
        <f>IF(ORDER!O50&gt;0,
 IF(ORDER!$D$1="SGST",
 VLOOKUP(H44,'C:\Users\HP\Desktop\TrimphPO\Week\Master Files\[SGST Master.xlsx]DBF'!$A:$H,8,FALSE),
   IF(ORDER!$D$1="IGST",
   VLOOKUP(H44,'C:\Users\HP\Desktop\TrimphPO\Week\Master Files\[IGST Master.xlsx]DBF'!$A:$H,8,FALSE),
   "Error")),
"")</f>
        <v/>
      </c>
      <c r="H44">
        <f>IF(ORDER!O50&gt;0,ORDER!D50, "")</f>
        <v/>
      </c>
      <c r="I44">
        <f>IF(ORDER!O50&gt;0,
 IF(ORDER!$D$1="SGST",
 VLOOKUP(H44,'C:\Users\HP\Desktop\TrimphPO\Week\Master Files\[SGST Master.xlsx]DBF'!$A:$J,10,FALSE),
   IF(ORDER!$D$1="IGST",
   VLOOKUP(H44,'C:\Users\HP\Desktop\TrimphPO\Week\Master Files\[IGST Master.xlsx]DBF'!$A:$J,10,FALSE),
   "Error")),
"")</f>
        <v/>
      </c>
      <c r="J44">
        <f>IF(ORDER!O50&gt;0,SUMIF(ORDER!$D$8:$D$22298,DBF!$H44,ORDER!$G$8:$G$22298), "")</f>
        <v/>
      </c>
      <c r="K44">
        <f>IF(ORDER!O50&gt;0,VLOOKUP($H44,ORDER!D:H,5,FALSE), "")</f>
        <v/>
      </c>
      <c r="L44">
        <f>IF(ORDER!O50&gt;0,ROUND(J44*K44,2), "")</f>
        <v/>
      </c>
      <c r="M44">
        <f>IF(ORDER!O50&gt;0,
 IF(ORDER!$D$1="SGST",
 VLOOKUP(H44,'C:\Users\HP\Desktop\TrimphPO\Week\Master Files\[SGST Master.xlsx]DBF'!$A:$N,14,FALSE),
   IF(ORDER!$D$1="IGST",
   VLOOKUP(H44,'C:\Users\HP\Desktop\TrimphPO\Week\Master Files\[IGST Master.xlsx]DBF'!$A:$N,14,FALSE),
   "Error")),
"")</f>
        <v/>
      </c>
      <c r="N44">
        <f>IF(ORDER!O50&gt;0,ROUND(L44*M44/100,2), "")</f>
        <v/>
      </c>
      <c r="O44">
        <f>IF(ORDER!O50&gt;0,L44-N44, "")</f>
        <v/>
      </c>
      <c r="P44">
        <f>IF(ORDER!O50&gt;0,IF(R44="Corsetry",IF(IFERROR((O44/J44),0)&lt;1000,"CC Sales- Corsetry-Wholesale - IGST 5%","CC Sales- Corsetry-Wholesale - IGST 12%")), "")</f>
        <v/>
      </c>
      <c r="Q44">
        <f>IF(ORDER!O50&gt;0,
 IF(ORDER!$D$1="SGST",
 VLOOKUP(H44,'C:\Users\HP\Desktop\TrimphPO\Week\Master Files\[SGST Master.xlsx]DBF'!$A:$R,18,FALSE),
   IF(ORDER!$D$1="IGST",
   VLOOKUP(H44,'C:\Users\HP\Desktop\TrimphPO\Week\Master Files\[IGST Master.xlsx]DBF'!$A:$R,18,FALSE),
   "Error")),
"")</f>
        <v/>
      </c>
      <c r="R44">
        <f>IF(ORDER!O50&gt;0,
 IF(ORDER!$D$1="SGST",
 VLOOKUP(H44,'C:\Users\HP\Desktop\TrimphPO\Week\Master Files\[SGST Master.xlsx]DBF'!$A:$S,19,FALSE),
   IF(ORDER!$D$1="IGST",
   VLOOKUP(H44,'C:\Users\HP\Desktop\TrimphPO\Week\Master Files\[IGST Master.xlsx]DBF'!$A:$S,19,FALSE),
   "Error")),
"")</f>
        <v/>
      </c>
      <c r="S44">
        <f>IF(ORDER!O50&gt;0,
 IF(ORDER!$D$1="SGST",
 VLOOKUP(H44,'C:\Users\HP\Desktop\TrimphPO\Week\Master Files\[SGST Master.xlsx]DBF'!$A:$T,20,FALSE),
   IF(ORDER!$D$1="IGST",
   VLOOKUP(H44,'C:\Users\HP\Desktop\TrimphPO\Week\Master Files\[IGST Master.xlsx]DBF'!$A:$T,20,FALSE),
   "Error")),
"")</f>
        <v/>
      </c>
      <c r="T44">
        <f>IF(ORDER!O50&gt;0,
 IF(ORDER!$D$1="SGST",
 VLOOKUP(H44,'C:\Users\HP\Desktop\TrimphPO\Week\Master Files\[SGST Master.xlsx]DBF'!$A:$U,21,FALSE),
   IF(ORDER!$D$1="IGST",
   VLOOKUP(H44,'C:\Users\HP\Desktop\TrimphPO\Week\Master Files\[IGST Master.xlsx]DBF'!$A:$U,21,FALSE),
   "Error")),
"")</f>
        <v/>
      </c>
      <c r="U44">
        <f>IF(ORDER!O50&gt;0,
 IF(ORDER!$D$1="SGST",
 VLOOKUP(H44,'C:\Users\HP\Desktop\TrimphPO\Week\Master Files\[SGST Master.xlsx]DBF'!$A:$V,22,FALSE),
   IF(ORDER!$D$1="IGST",
   VLOOKUP(H44,'C:\Users\HP\Desktop\TrimphPO\Week\Master Files\[IGST Master.xlsx]DBF'!$A:$V,22,FALSE),
   "Error")),
"")</f>
        <v/>
      </c>
      <c r="V44">
        <f>IF(ORDER!O50&gt;0,
 IF(ORDER!$D$1="SGST",
 VLOOKUP(H44,'C:\Users\HP\Desktop\TrimphPO\Week\Master Files\[SGST Master.xlsx]DBF'!$A:$W,23,FALSE),
   IF(ORDER!$D$1="IGST",
   VLOOKUP(H44,'C:\Users\HP\Desktop\TrimphPO\Week\Master Files\[IGST Master.xlsx]DBF'!$A:$W,23,FALSE),
   "Error")),
"")</f>
        <v/>
      </c>
      <c r="W44">
        <f>IF(ORDER!O50&gt;0,
 IF(ORDER!$D$1="SGST",
 VLOOKUP(H44,'C:\Users\HP\Desktop\TrimphPO\Week\Master Files\[SGST Master.xlsx]DBF'!$A:$X,24,FALSE),
   IF(ORDER!$D$1="IGST",
   VLOOKUP(H44,'C:\Users\HP\Desktop\TrimphPO\Week\Master Files\[IGST Master.xlsx]DBF'!$A:$X,24,FALSE),
   "Error")),
"")</f>
        <v/>
      </c>
      <c r="X44">
        <f>IF(ORDER!O50&gt;0,
 IF(ORDER!$D$1="SGST",
 VLOOKUP(H44,'C:\Users\HP\Desktop\TrimphPO\Week\Master Files\[SGST Master.xlsx]DBF'!$A:$Y,25,FALSE),
   IF(ORDER!$D$1="IGST",
   VLOOKUP(H44,'C:\Users\HP\Desktop\TrimphPO\Week\Master Files\[IGST Master.xlsx]DBF'!$A:$Y,25,FALSE),
   "Error")),
"")</f>
        <v/>
      </c>
      <c r="Y44">
        <f>IF(ORDER!O50&gt;0,+O44, "")</f>
        <v/>
      </c>
      <c r="Z44">
        <f>IF(ORDER!O50&gt;0,+J44, "")</f>
        <v/>
      </c>
      <c r="AA44">
        <f>IF(ORDER!O50&gt;0,
 IF(ORDER!$D$1="SGST",
 VLOOKUP(H44,'C:\Users\HP\Desktop\TrimphPO\Week\Master Files\[SGST Master.xlsx]DBF'!$A:$AB,28,FALSE),
   IF(ORDER!$D$1="IGST",
   VLOOKUP(H44,'C:\Users\HP\Desktop\TrimphPO\Week\Master Files\[IGST Master.xlsx]DBF'!$A:$AB,28,FALSE),
   "Error")),
"")</f>
        <v/>
      </c>
      <c r="AB44">
        <f>IF(ORDER!O50&gt;0,
 IF(ORDER!$D$1="SGST",
 VLOOKUP(H44,'C:\Users\HP\Desktop\TrimphPO\Week\Master Files\[SGST Master.xlsx]DBF'!$A:$AC,29,FALSE),
   IF(ORDER!$D$1="IGST",
   VLOOKUP(H44,'C:\Users\HP\Desktop\TrimphPO\Week\Master Files\[IGST Master.xlsx]DBF'!$A:$AC,29,FALSE),
   "Error")),
"")</f>
        <v/>
      </c>
      <c r="AC44">
        <f>IF(ORDER!O50&gt;0,ROUND(Y44*AB44/100,2), "")</f>
        <v/>
      </c>
      <c r="AD44">
        <f>IF(ORDER!O50&gt;0,ROUND(SUM(Y44,0)-AC44,2), "")</f>
        <v/>
      </c>
      <c r="AE44" t="inlineStr"/>
      <c r="AF44" t="inlineStr"/>
      <c r="AG44" t="inlineStr"/>
      <c r="AH44" t="inlineStr"/>
      <c r="AI44" t="inlineStr"/>
      <c r="AJ44" t="inlineStr"/>
      <c r="AK44">
        <f>IF(ORDER!O50&gt;0,IF(RIGHT(P44,2)="5%","Output IGST - 5% - Tamilnadu","Output IGST - 12% - Tamilnadu"), "")</f>
        <v/>
      </c>
      <c r="AL44">
        <f>IF(ORDER!O50&gt;0,IF(AK44="Output IGST - 12% - TamilNadu",12,5), "")</f>
        <v/>
      </c>
      <c r="AM44">
        <f>IF(ORDER!O50&gt;0,ROUND(SUM(AD44*AL44/100,0),2), "")</f>
        <v/>
      </c>
      <c r="AN44">
        <f>IF(ORDER!O50&gt;0,+AP44, "")</f>
        <v/>
      </c>
      <c r="AO44">
        <f>IF(ORDER!O50&gt;0,0.00, "")</f>
        <v/>
      </c>
      <c r="AP44">
        <f>IF(ORDER!O50&gt;0,+(Y44-AC44)+AM44, "")</f>
        <v/>
      </c>
      <c r="AQ44">
        <f>IF(ORDER!O50&gt;0,
 IF(ORDER!$D$1="SGST",
 VLOOKUP(H44,'C:\Users\HP\Desktop\TrimphPO\Week\Master Files\[SGST Master.xlsx]DBF'!$A:$AR,44,FALSE),
   IF(ORDER!$D$1="IGST",
   VLOOKUP(H44,'C:\Users\HP\Desktop\TrimphPO\Week\Master Files\[IGST Master.xlsx]DBF'!$A:$AR,44,FALSE),
   "Error")),
"")</f>
        <v/>
      </c>
      <c r="AR44">
        <f>IF(ORDER!O50&gt;0,B44, "")</f>
        <v/>
      </c>
      <c r="AS44">
        <f>IF(ORDER!O50&gt;0,AN44, "")</f>
        <v/>
      </c>
      <c r="AT44">
        <f>IF(ORDER!O50&gt;0,CONCATENATE($B$2," ",$C$2," ","QTY",  " ", $Z$2), "")</f>
        <v/>
      </c>
      <c r="AU44">
        <f>IF(ORDER!O50&gt;0,
 IF(ORDER!$D$1="SGST",
 VLOOKUP(H44,'C:\Users\HP\Desktop\TrimphPO\Week\Master Files\[SGST Master.xlsx]DBF'!$A:$AV,48,FALSE),
   IF(ORDER!$D$1="IGST",
   VLOOKUP(H44,'C:\Users\HP\Desktop\TrimphPO\Week\Master Files\[IGST Master.xlsx]DBF'!$A:$AV,48,FALSE),
   "Error")),
"")</f>
        <v/>
      </c>
      <c r="AV44">
        <f>IF(ORDER!O50&gt;0,
 IF(ORDER!$D$1="SGST",
 VLOOKUP(H44,'C:\Users\HP\Desktop\TrimphPO\Week\Master Files\[SGST Master.xlsx]DBF'!$A:$AW,49,FALSE),
   IF(ORDER!$D$1="IGST",
   VLOOKUP(H44,'C:\Users\HP\Desktop\TrimphPO\Week\Master Files\[IGST Master.xlsx]DBF'!$A:$AW,49,FALSE),
   "Error")),
"")</f>
        <v/>
      </c>
      <c r="AW44">
        <f>IF(ORDER!O50&gt;0,
 IF(ORDER!$D$1="SGST",
 VLOOKUP(H44,'C:\Users\HP\Desktop\TrimphPO\Week\Master Files\[SGST Master.xlsx]DBF'!$A:$AX,50,FALSE),
   IF(ORDER!$D$1="IGST",
   VLOOKUP(H44,'C:\Users\HP\Desktop\TrimphPO\Week\Master Files\[IGST Master.xlsx]DBF'!$A:$AX,50,FALSE),
   "Error")),
"")</f>
        <v/>
      </c>
      <c r="AX44">
        <f>IF(ORDER!O50&gt;0,ORDER!B5, "")</f>
        <v/>
      </c>
      <c r="AY44">
        <f>IF(ORDER!O50&gt;0,ORDER!B1, "")</f>
        <v/>
      </c>
      <c r="AZ44">
        <f>IF(ORDER!O50&gt;0,
 IF(ORDER!$D$1="SGST",
 VLOOKUP(H44,'C:\Users\HP\Desktop\TrimphPO\Week\Master Files\[SGST Master.xlsx]DBF'!$A:$BA,53,FALSE),
   IF(ORDER!$D$1="IGST",
   VLOOKUP(H44,'C:\Users\HP\Desktop\TrimphPO\Week\Master Files\[IGST Master.xlsx]DBF'!$A:$BA,53,FALSE),
   "Error")),
"")</f>
        <v/>
      </c>
      <c r="BA44">
        <f>IF(ORDER!O50&gt;0,
 IF(ORDER!$D$1="SGST",
 VLOOKUP(H44,'C:\Users\HP\Desktop\TrimphPO\Week\Master Files\[SGST Master.xlsx]DBF'!$A:$BB,54,FALSE),
   IF(ORDER!$D$1="IGST",
   VLOOKUP(H44,'C:\Users\HP\Desktop\TrimphPO\Week\Master Files\[IGST Master.xlsx]DBF'!$A:$BB,54,FALSE),
   "Error")),
"")</f>
        <v/>
      </c>
      <c r="BB44">
        <f>IF(ORDER!O50&gt;0,
 IF(ORDER!$D$1="SGST",
 VLOOKUP(H44,'C:\Users\HP\Desktop\TrimphPO\Week\Master Files\[SGST Master.xlsx]DBF'!$A:$BC,55,FALSE),
   IF(ORDER!$D$1="IGST",
   VLOOKUP(H44,'C:\Users\HP\Desktop\TrimphPO\Week\Master Files\[IGST Master.xlsx]DBF'!$A:$BC,55,FALSE),
   "Error")),
"")</f>
        <v/>
      </c>
      <c r="BC44">
        <f>IF(ORDER!O50&gt;0,
 IF(ORDER!$D$1="SGST",
 VLOOKUP(H44,'C:\Users\HP\Desktop\TrimphPO\Week\Master Files\[SGST Master.xlsx]DBF'!$A:$BD,56,FALSE),
   IF(ORDER!$D$1="IGST",
   VLOOKUP(H44,'C:\Users\HP\Desktop\TrimphPO\Week\Master Files\[IGST Master.xlsx]DBF'!$A:$BD,56,FALSE),
   "Error")),
"")</f>
        <v/>
      </c>
      <c r="BD44">
        <f>IF(ORDER!O50&gt;0,
 IF(ORDER!$D$1="SGST",
 VLOOKUP(H44,'C:\Users\HP\Desktop\TrimphPO\Week\Master Files\[SGST Master.xlsx]DBF'!$A:$BE,57,FALSE),
   IF(ORDER!$D$1="IGST",
   VLOOKUP(H44,'C:\Users\HP\Desktop\TrimphPO\Week\Master Files\[IGST Master.xlsx]DBF'!$A:$BE,57,FALSE),
   "Error")),
"")</f>
        <v/>
      </c>
    </row>
    <row r="45">
      <c r="A45">
        <f>IF(ORDER!O51&gt;0,
 IF(ORDER!$D$1="SGST",
 VLOOKUP(H45,'C:\Users\HP\Desktop\TrimphPO\Week\Master Files\[SGST Master.xlsx]DBF'!$A:$B,2,FALSE),
   IF(ORDER!$D$1="IGST",
   VLOOKUP(H45,'C:\Users\HP\Desktop\TrimphPO\Week\Master Files\[IGST Master.xlsx]DBF'!$A:$B,2,FALSE),
   "Error")),
"")</f>
        <v/>
      </c>
      <c r="B45">
        <f>IF(ORDER!O51&gt;0,
 IF(ORDER!$D$1="SGST",
 VLOOKUP(H45,'C:\Users\HP\Desktop\TrimphPO\Week\Master Files\[SGST Master.xlsx]DBF'!$A:$C,3,FALSE),
   IF(ORDER!$D$1="IGST",
   VLOOKUP(H45,'C:\Users\HP\Desktop\TrimphPO\Week\Master Files\[IGST Master.xlsx]DBF'!$A:$C,3,FALSE),
   "Error")),
"")</f>
        <v/>
      </c>
      <c r="C45">
        <f>IF(ORDER!O51&gt;0,ORDER!L51, "")</f>
        <v/>
      </c>
      <c r="D45">
        <f>IF(ORDER!O51&gt;0,ORDER!A51, "")</f>
        <v/>
      </c>
      <c r="E45">
        <f>IF(ORDER!O51&gt;0,
 IF(ORDER!$D$1="SGST",
 VLOOKUP(H45,'C:\Users\HP\Desktop\TrimphPO\Week\Master Files\[SGST Master.xlsx]DBF'!$A:$F,6,FALSE),
   IF(ORDER!$D$1="IGST",
   VLOOKUP(H45,'C:\Users\HP\Desktop\TrimphPO\Week\Master Files\[IGST Master.xlsx]DBF'!$A:$F,6,FALSE),
   "Error")),
"")</f>
        <v/>
      </c>
      <c r="F45">
        <f>IF(ORDER!O51&gt;0,ORDER!C51, "")</f>
        <v/>
      </c>
      <c r="G45">
        <f>IF(ORDER!O51&gt;0,
 IF(ORDER!$D$1="SGST",
 VLOOKUP(H45,'C:\Users\HP\Desktop\TrimphPO\Week\Master Files\[SGST Master.xlsx]DBF'!$A:$H,8,FALSE),
   IF(ORDER!$D$1="IGST",
   VLOOKUP(H45,'C:\Users\HP\Desktop\TrimphPO\Week\Master Files\[IGST Master.xlsx]DBF'!$A:$H,8,FALSE),
   "Error")),
"")</f>
        <v/>
      </c>
      <c r="H45">
        <f>IF(ORDER!O51&gt;0,ORDER!D51, "")</f>
        <v/>
      </c>
      <c r="I45">
        <f>IF(ORDER!O51&gt;0,
 IF(ORDER!$D$1="SGST",
 VLOOKUP(H45,'C:\Users\HP\Desktop\TrimphPO\Week\Master Files\[SGST Master.xlsx]DBF'!$A:$J,10,FALSE),
   IF(ORDER!$D$1="IGST",
   VLOOKUP(H45,'C:\Users\HP\Desktop\TrimphPO\Week\Master Files\[IGST Master.xlsx]DBF'!$A:$J,10,FALSE),
   "Error")),
"")</f>
        <v/>
      </c>
      <c r="J45">
        <f>IF(ORDER!O51&gt;0,SUMIF(ORDER!$D$8:$D$22298,DBF!$H45,ORDER!$G$8:$G$22298), "")</f>
        <v/>
      </c>
      <c r="K45">
        <f>IF(ORDER!O51&gt;0,VLOOKUP($H45,ORDER!D:H,5,FALSE), "")</f>
        <v/>
      </c>
      <c r="L45">
        <f>IF(ORDER!O51&gt;0,ROUND(J45*K45,2), "")</f>
        <v/>
      </c>
      <c r="M45">
        <f>IF(ORDER!O51&gt;0,
 IF(ORDER!$D$1="SGST",
 VLOOKUP(H45,'C:\Users\HP\Desktop\TrimphPO\Week\Master Files\[SGST Master.xlsx]DBF'!$A:$N,14,FALSE),
   IF(ORDER!$D$1="IGST",
   VLOOKUP(H45,'C:\Users\HP\Desktop\TrimphPO\Week\Master Files\[IGST Master.xlsx]DBF'!$A:$N,14,FALSE),
   "Error")),
"")</f>
        <v/>
      </c>
      <c r="N45">
        <f>IF(ORDER!O51&gt;0,ROUND(L45*M45/100,2), "")</f>
        <v/>
      </c>
      <c r="O45">
        <f>IF(ORDER!O51&gt;0,L45-N45, "")</f>
        <v/>
      </c>
      <c r="P45">
        <f>IF(ORDER!O51&gt;0,IF(R45="Corsetry",IF(IFERROR((O45/J45),0)&lt;1000,"CC Sales- Corsetry-Wholesale - IGST 5%","CC Sales- Corsetry-Wholesale - IGST 12%")), "")</f>
        <v/>
      </c>
      <c r="Q45">
        <f>IF(ORDER!O51&gt;0,
 IF(ORDER!$D$1="SGST",
 VLOOKUP(H45,'C:\Users\HP\Desktop\TrimphPO\Week\Master Files\[SGST Master.xlsx]DBF'!$A:$R,18,FALSE),
   IF(ORDER!$D$1="IGST",
   VLOOKUP(H45,'C:\Users\HP\Desktop\TrimphPO\Week\Master Files\[IGST Master.xlsx]DBF'!$A:$R,18,FALSE),
   "Error")),
"")</f>
        <v/>
      </c>
      <c r="R45">
        <f>IF(ORDER!O51&gt;0,
 IF(ORDER!$D$1="SGST",
 VLOOKUP(H45,'C:\Users\HP\Desktop\TrimphPO\Week\Master Files\[SGST Master.xlsx]DBF'!$A:$S,19,FALSE),
   IF(ORDER!$D$1="IGST",
   VLOOKUP(H45,'C:\Users\HP\Desktop\TrimphPO\Week\Master Files\[IGST Master.xlsx]DBF'!$A:$S,19,FALSE),
   "Error")),
"")</f>
        <v/>
      </c>
      <c r="S45">
        <f>IF(ORDER!O51&gt;0,
 IF(ORDER!$D$1="SGST",
 VLOOKUP(H45,'C:\Users\HP\Desktop\TrimphPO\Week\Master Files\[SGST Master.xlsx]DBF'!$A:$T,20,FALSE),
   IF(ORDER!$D$1="IGST",
   VLOOKUP(H45,'C:\Users\HP\Desktop\TrimphPO\Week\Master Files\[IGST Master.xlsx]DBF'!$A:$T,20,FALSE),
   "Error")),
"")</f>
        <v/>
      </c>
      <c r="T45">
        <f>IF(ORDER!O51&gt;0,
 IF(ORDER!$D$1="SGST",
 VLOOKUP(H45,'C:\Users\HP\Desktop\TrimphPO\Week\Master Files\[SGST Master.xlsx]DBF'!$A:$U,21,FALSE),
   IF(ORDER!$D$1="IGST",
   VLOOKUP(H45,'C:\Users\HP\Desktop\TrimphPO\Week\Master Files\[IGST Master.xlsx]DBF'!$A:$U,21,FALSE),
   "Error")),
"")</f>
        <v/>
      </c>
      <c r="U45">
        <f>IF(ORDER!O51&gt;0,
 IF(ORDER!$D$1="SGST",
 VLOOKUP(H45,'C:\Users\HP\Desktop\TrimphPO\Week\Master Files\[SGST Master.xlsx]DBF'!$A:$V,22,FALSE),
   IF(ORDER!$D$1="IGST",
   VLOOKUP(H45,'C:\Users\HP\Desktop\TrimphPO\Week\Master Files\[IGST Master.xlsx]DBF'!$A:$V,22,FALSE),
   "Error")),
"")</f>
        <v/>
      </c>
      <c r="V45">
        <f>IF(ORDER!O51&gt;0,
 IF(ORDER!$D$1="SGST",
 VLOOKUP(H45,'C:\Users\HP\Desktop\TrimphPO\Week\Master Files\[SGST Master.xlsx]DBF'!$A:$W,23,FALSE),
   IF(ORDER!$D$1="IGST",
   VLOOKUP(H45,'C:\Users\HP\Desktop\TrimphPO\Week\Master Files\[IGST Master.xlsx]DBF'!$A:$W,23,FALSE),
   "Error")),
"")</f>
        <v/>
      </c>
      <c r="W45">
        <f>IF(ORDER!O51&gt;0,
 IF(ORDER!$D$1="SGST",
 VLOOKUP(H45,'C:\Users\HP\Desktop\TrimphPO\Week\Master Files\[SGST Master.xlsx]DBF'!$A:$X,24,FALSE),
   IF(ORDER!$D$1="IGST",
   VLOOKUP(H45,'C:\Users\HP\Desktop\TrimphPO\Week\Master Files\[IGST Master.xlsx]DBF'!$A:$X,24,FALSE),
   "Error")),
"")</f>
        <v/>
      </c>
      <c r="X45">
        <f>IF(ORDER!O51&gt;0,
 IF(ORDER!$D$1="SGST",
 VLOOKUP(H45,'C:\Users\HP\Desktop\TrimphPO\Week\Master Files\[SGST Master.xlsx]DBF'!$A:$Y,25,FALSE),
   IF(ORDER!$D$1="IGST",
   VLOOKUP(H45,'C:\Users\HP\Desktop\TrimphPO\Week\Master Files\[IGST Master.xlsx]DBF'!$A:$Y,25,FALSE),
   "Error")),
"")</f>
        <v/>
      </c>
      <c r="Y45">
        <f>IF(ORDER!O51&gt;0,+O45, "")</f>
        <v/>
      </c>
      <c r="Z45">
        <f>IF(ORDER!O51&gt;0,+J45, "")</f>
        <v/>
      </c>
      <c r="AA45">
        <f>IF(ORDER!O51&gt;0,
 IF(ORDER!$D$1="SGST",
 VLOOKUP(H45,'C:\Users\HP\Desktop\TrimphPO\Week\Master Files\[SGST Master.xlsx]DBF'!$A:$AB,28,FALSE),
   IF(ORDER!$D$1="IGST",
   VLOOKUP(H45,'C:\Users\HP\Desktop\TrimphPO\Week\Master Files\[IGST Master.xlsx]DBF'!$A:$AB,28,FALSE),
   "Error")),
"")</f>
        <v/>
      </c>
      <c r="AB45">
        <f>IF(ORDER!O51&gt;0,
 IF(ORDER!$D$1="SGST",
 VLOOKUP(H45,'C:\Users\HP\Desktop\TrimphPO\Week\Master Files\[SGST Master.xlsx]DBF'!$A:$AC,29,FALSE),
   IF(ORDER!$D$1="IGST",
   VLOOKUP(H45,'C:\Users\HP\Desktop\TrimphPO\Week\Master Files\[IGST Master.xlsx]DBF'!$A:$AC,29,FALSE),
   "Error")),
"")</f>
        <v/>
      </c>
      <c r="AC45">
        <f>IF(ORDER!O51&gt;0,ROUND(Y45*AB45/100,2), "")</f>
        <v/>
      </c>
      <c r="AD45">
        <f>IF(ORDER!O51&gt;0,ROUND(SUM(Y45,0)-AC45,2), "")</f>
        <v/>
      </c>
      <c r="AE45" t="inlineStr"/>
      <c r="AF45" t="inlineStr"/>
      <c r="AG45" t="inlineStr"/>
      <c r="AH45" t="inlineStr"/>
      <c r="AI45" t="inlineStr"/>
      <c r="AJ45" t="inlineStr"/>
      <c r="AK45">
        <f>IF(ORDER!O51&gt;0,IF(RIGHT(P45,2)="5%","Output IGST - 5% - Tamilnadu","Output IGST - 12% - Tamilnadu"), "")</f>
        <v/>
      </c>
      <c r="AL45">
        <f>IF(ORDER!O51&gt;0,IF(AK45="Output IGST - 12% - TamilNadu",12,5), "")</f>
        <v/>
      </c>
      <c r="AM45">
        <f>IF(ORDER!O51&gt;0,ROUND(SUM(AD45*AL45/100,0),2), "")</f>
        <v/>
      </c>
      <c r="AN45">
        <f>IF(ORDER!O51&gt;0,+AP45, "")</f>
        <v/>
      </c>
      <c r="AO45">
        <f>IF(ORDER!O51&gt;0,0.00, "")</f>
        <v/>
      </c>
      <c r="AP45">
        <f>IF(ORDER!O51&gt;0,+(Y45-AC45)+AM45, "")</f>
        <v/>
      </c>
      <c r="AQ45">
        <f>IF(ORDER!O51&gt;0,
 IF(ORDER!$D$1="SGST",
 VLOOKUP(H45,'C:\Users\HP\Desktop\TrimphPO\Week\Master Files\[SGST Master.xlsx]DBF'!$A:$AR,44,FALSE),
   IF(ORDER!$D$1="IGST",
   VLOOKUP(H45,'C:\Users\HP\Desktop\TrimphPO\Week\Master Files\[IGST Master.xlsx]DBF'!$A:$AR,44,FALSE),
   "Error")),
"")</f>
        <v/>
      </c>
      <c r="AR45">
        <f>IF(ORDER!O51&gt;0,B45, "")</f>
        <v/>
      </c>
      <c r="AS45">
        <f>IF(ORDER!O51&gt;0,AN45, "")</f>
        <v/>
      </c>
      <c r="AT45">
        <f>IF(ORDER!O51&gt;0,CONCATENATE($B$2," ",$C$2," ","QTY",  " ", $Z$2), "")</f>
        <v/>
      </c>
      <c r="AU45">
        <f>IF(ORDER!O51&gt;0,
 IF(ORDER!$D$1="SGST",
 VLOOKUP(H45,'C:\Users\HP\Desktop\TrimphPO\Week\Master Files\[SGST Master.xlsx]DBF'!$A:$AV,48,FALSE),
   IF(ORDER!$D$1="IGST",
   VLOOKUP(H45,'C:\Users\HP\Desktop\TrimphPO\Week\Master Files\[IGST Master.xlsx]DBF'!$A:$AV,48,FALSE),
   "Error")),
"")</f>
        <v/>
      </c>
      <c r="AV45">
        <f>IF(ORDER!O51&gt;0,
 IF(ORDER!$D$1="SGST",
 VLOOKUP(H45,'C:\Users\HP\Desktop\TrimphPO\Week\Master Files\[SGST Master.xlsx]DBF'!$A:$AW,49,FALSE),
   IF(ORDER!$D$1="IGST",
   VLOOKUP(H45,'C:\Users\HP\Desktop\TrimphPO\Week\Master Files\[IGST Master.xlsx]DBF'!$A:$AW,49,FALSE),
   "Error")),
"")</f>
        <v/>
      </c>
      <c r="AW45">
        <f>IF(ORDER!O51&gt;0,
 IF(ORDER!$D$1="SGST",
 VLOOKUP(H45,'C:\Users\HP\Desktop\TrimphPO\Week\Master Files\[SGST Master.xlsx]DBF'!$A:$AX,50,FALSE),
   IF(ORDER!$D$1="IGST",
   VLOOKUP(H45,'C:\Users\HP\Desktop\TrimphPO\Week\Master Files\[IGST Master.xlsx]DBF'!$A:$AX,50,FALSE),
   "Error")),
"")</f>
        <v/>
      </c>
      <c r="AX45">
        <f>IF(ORDER!O51&gt;0,ORDER!B5, "")</f>
        <v/>
      </c>
      <c r="AY45">
        <f>IF(ORDER!O51&gt;0,ORDER!B1, "")</f>
        <v/>
      </c>
      <c r="AZ45">
        <f>IF(ORDER!O51&gt;0,
 IF(ORDER!$D$1="SGST",
 VLOOKUP(H45,'C:\Users\HP\Desktop\TrimphPO\Week\Master Files\[SGST Master.xlsx]DBF'!$A:$BA,53,FALSE),
   IF(ORDER!$D$1="IGST",
   VLOOKUP(H45,'C:\Users\HP\Desktop\TrimphPO\Week\Master Files\[IGST Master.xlsx]DBF'!$A:$BA,53,FALSE),
   "Error")),
"")</f>
        <v/>
      </c>
      <c r="BA45">
        <f>IF(ORDER!O51&gt;0,
 IF(ORDER!$D$1="SGST",
 VLOOKUP(H45,'C:\Users\HP\Desktop\TrimphPO\Week\Master Files\[SGST Master.xlsx]DBF'!$A:$BB,54,FALSE),
   IF(ORDER!$D$1="IGST",
   VLOOKUP(H45,'C:\Users\HP\Desktop\TrimphPO\Week\Master Files\[IGST Master.xlsx]DBF'!$A:$BB,54,FALSE),
   "Error")),
"")</f>
        <v/>
      </c>
      <c r="BB45">
        <f>IF(ORDER!O51&gt;0,
 IF(ORDER!$D$1="SGST",
 VLOOKUP(H45,'C:\Users\HP\Desktop\TrimphPO\Week\Master Files\[SGST Master.xlsx]DBF'!$A:$BC,55,FALSE),
   IF(ORDER!$D$1="IGST",
   VLOOKUP(H45,'C:\Users\HP\Desktop\TrimphPO\Week\Master Files\[IGST Master.xlsx]DBF'!$A:$BC,55,FALSE),
   "Error")),
"")</f>
        <v/>
      </c>
      <c r="BC45">
        <f>IF(ORDER!O51&gt;0,
 IF(ORDER!$D$1="SGST",
 VLOOKUP(H45,'C:\Users\HP\Desktop\TrimphPO\Week\Master Files\[SGST Master.xlsx]DBF'!$A:$BD,56,FALSE),
   IF(ORDER!$D$1="IGST",
   VLOOKUP(H45,'C:\Users\HP\Desktop\TrimphPO\Week\Master Files\[IGST Master.xlsx]DBF'!$A:$BD,56,FALSE),
   "Error")),
"")</f>
        <v/>
      </c>
      <c r="BD45">
        <f>IF(ORDER!O51&gt;0,
 IF(ORDER!$D$1="SGST",
 VLOOKUP(H45,'C:\Users\HP\Desktop\TrimphPO\Week\Master Files\[SGST Master.xlsx]DBF'!$A:$BE,57,FALSE),
   IF(ORDER!$D$1="IGST",
   VLOOKUP(H45,'C:\Users\HP\Desktop\TrimphPO\Week\Master Files\[IGST Master.xlsx]DBF'!$A:$BE,57,FALSE),
   "Error")),
"")</f>
        <v/>
      </c>
    </row>
    <row r="46">
      <c r="A46">
        <f>IF(ORDER!O52&gt;0,
 IF(ORDER!$D$1="SGST",
 VLOOKUP(H46,'C:\Users\HP\Desktop\TrimphPO\Week\Master Files\[SGST Master.xlsx]DBF'!$A:$B,2,FALSE),
   IF(ORDER!$D$1="IGST",
   VLOOKUP(H46,'C:\Users\HP\Desktop\TrimphPO\Week\Master Files\[IGST Master.xlsx]DBF'!$A:$B,2,FALSE),
   "Error")),
"")</f>
        <v/>
      </c>
      <c r="B46">
        <f>IF(ORDER!O52&gt;0,
 IF(ORDER!$D$1="SGST",
 VLOOKUP(H46,'C:\Users\HP\Desktop\TrimphPO\Week\Master Files\[SGST Master.xlsx]DBF'!$A:$C,3,FALSE),
   IF(ORDER!$D$1="IGST",
   VLOOKUP(H46,'C:\Users\HP\Desktop\TrimphPO\Week\Master Files\[IGST Master.xlsx]DBF'!$A:$C,3,FALSE),
   "Error")),
"")</f>
        <v/>
      </c>
      <c r="C46">
        <f>IF(ORDER!O52&gt;0,ORDER!L52, "")</f>
        <v/>
      </c>
      <c r="D46">
        <f>IF(ORDER!O52&gt;0,ORDER!A52, "")</f>
        <v/>
      </c>
      <c r="E46">
        <f>IF(ORDER!O52&gt;0,
 IF(ORDER!$D$1="SGST",
 VLOOKUP(H46,'C:\Users\HP\Desktop\TrimphPO\Week\Master Files\[SGST Master.xlsx]DBF'!$A:$F,6,FALSE),
   IF(ORDER!$D$1="IGST",
   VLOOKUP(H46,'C:\Users\HP\Desktop\TrimphPO\Week\Master Files\[IGST Master.xlsx]DBF'!$A:$F,6,FALSE),
   "Error")),
"")</f>
        <v/>
      </c>
      <c r="F46">
        <f>IF(ORDER!O52&gt;0,ORDER!C52, "")</f>
        <v/>
      </c>
      <c r="G46">
        <f>IF(ORDER!O52&gt;0,
 IF(ORDER!$D$1="SGST",
 VLOOKUP(H46,'C:\Users\HP\Desktop\TrimphPO\Week\Master Files\[SGST Master.xlsx]DBF'!$A:$H,8,FALSE),
   IF(ORDER!$D$1="IGST",
   VLOOKUP(H46,'C:\Users\HP\Desktop\TrimphPO\Week\Master Files\[IGST Master.xlsx]DBF'!$A:$H,8,FALSE),
   "Error")),
"")</f>
        <v/>
      </c>
      <c r="H46">
        <f>IF(ORDER!O52&gt;0,ORDER!D52, "")</f>
        <v/>
      </c>
      <c r="I46">
        <f>IF(ORDER!O52&gt;0,
 IF(ORDER!$D$1="SGST",
 VLOOKUP(H46,'C:\Users\HP\Desktop\TrimphPO\Week\Master Files\[SGST Master.xlsx]DBF'!$A:$J,10,FALSE),
   IF(ORDER!$D$1="IGST",
   VLOOKUP(H46,'C:\Users\HP\Desktop\TrimphPO\Week\Master Files\[IGST Master.xlsx]DBF'!$A:$J,10,FALSE),
   "Error")),
"")</f>
        <v/>
      </c>
      <c r="J46">
        <f>IF(ORDER!O52&gt;0,SUMIF(ORDER!$D$8:$D$22298,DBF!$H46,ORDER!$G$8:$G$22298), "")</f>
        <v/>
      </c>
      <c r="K46">
        <f>IF(ORDER!O52&gt;0,VLOOKUP($H46,ORDER!D:H,5,FALSE), "")</f>
        <v/>
      </c>
      <c r="L46">
        <f>IF(ORDER!O52&gt;0,ROUND(J46*K46,2), "")</f>
        <v/>
      </c>
      <c r="M46">
        <f>IF(ORDER!O52&gt;0,
 IF(ORDER!$D$1="SGST",
 VLOOKUP(H46,'C:\Users\HP\Desktop\TrimphPO\Week\Master Files\[SGST Master.xlsx]DBF'!$A:$N,14,FALSE),
   IF(ORDER!$D$1="IGST",
   VLOOKUP(H46,'C:\Users\HP\Desktop\TrimphPO\Week\Master Files\[IGST Master.xlsx]DBF'!$A:$N,14,FALSE),
   "Error")),
"")</f>
        <v/>
      </c>
      <c r="N46">
        <f>IF(ORDER!O52&gt;0,ROUND(L46*M46/100,2), "")</f>
        <v/>
      </c>
      <c r="O46">
        <f>IF(ORDER!O52&gt;0,L46-N46, "")</f>
        <v/>
      </c>
      <c r="P46">
        <f>IF(ORDER!O52&gt;0,IF(R46="Corsetry",IF(IFERROR((O46/J46),0)&lt;1000,"CC Sales- Corsetry-Wholesale - IGST 5%","CC Sales- Corsetry-Wholesale - IGST 12%")), "")</f>
        <v/>
      </c>
      <c r="Q46">
        <f>IF(ORDER!O52&gt;0,
 IF(ORDER!$D$1="SGST",
 VLOOKUP(H46,'C:\Users\HP\Desktop\TrimphPO\Week\Master Files\[SGST Master.xlsx]DBF'!$A:$R,18,FALSE),
   IF(ORDER!$D$1="IGST",
   VLOOKUP(H46,'C:\Users\HP\Desktop\TrimphPO\Week\Master Files\[IGST Master.xlsx]DBF'!$A:$R,18,FALSE),
   "Error")),
"")</f>
        <v/>
      </c>
      <c r="R46">
        <f>IF(ORDER!O52&gt;0,
 IF(ORDER!$D$1="SGST",
 VLOOKUP(H46,'C:\Users\HP\Desktop\TrimphPO\Week\Master Files\[SGST Master.xlsx]DBF'!$A:$S,19,FALSE),
   IF(ORDER!$D$1="IGST",
   VLOOKUP(H46,'C:\Users\HP\Desktop\TrimphPO\Week\Master Files\[IGST Master.xlsx]DBF'!$A:$S,19,FALSE),
   "Error")),
"")</f>
        <v/>
      </c>
      <c r="S46">
        <f>IF(ORDER!O52&gt;0,
 IF(ORDER!$D$1="SGST",
 VLOOKUP(H46,'C:\Users\HP\Desktop\TrimphPO\Week\Master Files\[SGST Master.xlsx]DBF'!$A:$T,20,FALSE),
   IF(ORDER!$D$1="IGST",
   VLOOKUP(H46,'C:\Users\HP\Desktop\TrimphPO\Week\Master Files\[IGST Master.xlsx]DBF'!$A:$T,20,FALSE),
   "Error")),
"")</f>
        <v/>
      </c>
      <c r="T46">
        <f>IF(ORDER!O52&gt;0,
 IF(ORDER!$D$1="SGST",
 VLOOKUP(H46,'C:\Users\HP\Desktop\TrimphPO\Week\Master Files\[SGST Master.xlsx]DBF'!$A:$U,21,FALSE),
   IF(ORDER!$D$1="IGST",
   VLOOKUP(H46,'C:\Users\HP\Desktop\TrimphPO\Week\Master Files\[IGST Master.xlsx]DBF'!$A:$U,21,FALSE),
   "Error")),
"")</f>
        <v/>
      </c>
      <c r="U46">
        <f>IF(ORDER!O52&gt;0,
 IF(ORDER!$D$1="SGST",
 VLOOKUP(H46,'C:\Users\HP\Desktop\TrimphPO\Week\Master Files\[SGST Master.xlsx]DBF'!$A:$V,22,FALSE),
   IF(ORDER!$D$1="IGST",
   VLOOKUP(H46,'C:\Users\HP\Desktop\TrimphPO\Week\Master Files\[IGST Master.xlsx]DBF'!$A:$V,22,FALSE),
   "Error")),
"")</f>
        <v/>
      </c>
      <c r="V46">
        <f>IF(ORDER!O52&gt;0,
 IF(ORDER!$D$1="SGST",
 VLOOKUP(H46,'C:\Users\HP\Desktop\TrimphPO\Week\Master Files\[SGST Master.xlsx]DBF'!$A:$W,23,FALSE),
   IF(ORDER!$D$1="IGST",
   VLOOKUP(H46,'C:\Users\HP\Desktop\TrimphPO\Week\Master Files\[IGST Master.xlsx]DBF'!$A:$W,23,FALSE),
   "Error")),
"")</f>
        <v/>
      </c>
      <c r="W46">
        <f>IF(ORDER!O52&gt;0,
 IF(ORDER!$D$1="SGST",
 VLOOKUP(H46,'C:\Users\HP\Desktop\TrimphPO\Week\Master Files\[SGST Master.xlsx]DBF'!$A:$X,24,FALSE),
   IF(ORDER!$D$1="IGST",
   VLOOKUP(H46,'C:\Users\HP\Desktop\TrimphPO\Week\Master Files\[IGST Master.xlsx]DBF'!$A:$X,24,FALSE),
   "Error")),
"")</f>
        <v/>
      </c>
      <c r="X46">
        <f>IF(ORDER!O52&gt;0,
 IF(ORDER!$D$1="SGST",
 VLOOKUP(H46,'C:\Users\HP\Desktop\TrimphPO\Week\Master Files\[SGST Master.xlsx]DBF'!$A:$Y,25,FALSE),
   IF(ORDER!$D$1="IGST",
   VLOOKUP(H46,'C:\Users\HP\Desktop\TrimphPO\Week\Master Files\[IGST Master.xlsx]DBF'!$A:$Y,25,FALSE),
   "Error")),
"")</f>
        <v/>
      </c>
      <c r="Y46">
        <f>IF(ORDER!O52&gt;0,+O46, "")</f>
        <v/>
      </c>
      <c r="Z46">
        <f>IF(ORDER!O52&gt;0,+J46, "")</f>
        <v/>
      </c>
      <c r="AA46">
        <f>IF(ORDER!O52&gt;0,
 IF(ORDER!$D$1="SGST",
 VLOOKUP(H46,'C:\Users\HP\Desktop\TrimphPO\Week\Master Files\[SGST Master.xlsx]DBF'!$A:$AB,28,FALSE),
   IF(ORDER!$D$1="IGST",
   VLOOKUP(H46,'C:\Users\HP\Desktop\TrimphPO\Week\Master Files\[IGST Master.xlsx]DBF'!$A:$AB,28,FALSE),
   "Error")),
"")</f>
        <v/>
      </c>
      <c r="AB46">
        <f>IF(ORDER!O52&gt;0,
 IF(ORDER!$D$1="SGST",
 VLOOKUP(H46,'C:\Users\HP\Desktop\TrimphPO\Week\Master Files\[SGST Master.xlsx]DBF'!$A:$AC,29,FALSE),
   IF(ORDER!$D$1="IGST",
   VLOOKUP(H46,'C:\Users\HP\Desktop\TrimphPO\Week\Master Files\[IGST Master.xlsx]DBF'!$A:$AC,29,FALSE),
   "Error")),
"")</f>
        <v/>
      </c>
      <c r="AC46">
        <f>IF(ORDER!O52&gt;0,ROUND(Y46*AB46/100,2), "")</f>
        <v/>
      </c>
      <c r="AD46">
        <f>IF(ORDER!O52&gt;0,ROUND(SUM(Y46,0)-AC46,2), "")</f>
        <v/>
      </c>
      <c r="AE46" t="inlineStr"/>
      <c r="AF46" t="inlineStr"/>
      <c r="AG46" t="inlineStr"/>
      <c r="AH46" t="inlineStr"/>
      <c r="AI46" t="inlineStr"/>
      <c r="AJ46" t="inlineStr"/>
      <c r="AK46">
        <f>IF(ORDER!O52&gt;0,IF(RIGHT(P46,2)="5%","Output IGST - 5% - Tamilnadu","Output IGST - 12% - Tamilnadu"), "")</f>
        <v/>
      </c>
      <c r="AL46">
        <f>IF(ORDER!O52&gt;0,IF(AK46="Output IGST - 12% - TamilNadu",12,5), "")</f>
        <v/>
      </c>
      <c r="AM46">
        <f>IF(ORDER!O52&gt;0,ROUND(SUM(AD46*AL46/100,0),2), "")</f>
        <v/>
      </c>
      <c r="AN46">
        <f>IF(ORDER!O52&gt;0,+AP46, "")</f>
        <v/>
      </c>
      <c r="AO46">
        <f>IF(ORDER!O52&gt;0,0.00, "")</f>
        <v/>
      </c>
      <c r="AP46">
        <f>IF(ORDER!O52&gt;0,+(Y46-AC46)+AM46, "")</f>
        <v/>
      </c>
      <c r="AQ46">
        <f>IF(ORDER!O52&gt;0,
 IF(ORDER!$D$1="SGST",
 VLOOKUP(H46,'C:\Users\HP\Desktop\TrimphPO\Week\Master Files\[SGST Master.xlsx]DBF'!$A:$AR,44,FALSE),
   IF(ORDER!$D$1="IGST",
   VLOOKUP(H46,'C:\Users\HP\Desktop\TrimphPO\Week\Master Files\[IGST Master.xlsx]DBF'!$A:$AR,44,FALSE),
   "Error")),
"")</f>
        <v/>
      </c>
      <c r="AR46">
        <f>IF(ORDER!O52&gt;0,B46, "")</f>
        <v/>
      </c>
      <c r="AS46">
        <f>IF(ORDER!O52&gt;0,AN46, "")</f>
        <v/>
      </c>
      <c r="AT46">
        <f>IF(ORDER!O52&gt;0,CONCATENATE($B$2," ",$C$2," ","QTY",  " ", $Z$2), "")</f>
        <v/>
      </c>
      <c r="AU46">
        <f>IF(ORDER!O52&gt;0,
 IF(ORDER!$D$1="SGST",
 VLOOKUP(H46,'C:\Users\HP\Desktop\TrimphPO\Week\Master Files\[SGST Master.xlsx]DBF'!$A:$AV,48,FALSE),
   IF(ORDER!$D$1="IGST",
   VLOOKUP(H46,'C:\Users\HP\Desktop\TrimphPO\Week\Master Files\[IGST Master.xlsx]DBF'!$A:$AV,48,FALSE),
   "Error")),
"")</f>
        <v/>
      </c>
      <c r="AV46">
        <f>IF(ORDER!O52&gt;0,
 IF(ORDER!$D$1="SGST",
 VLOOKUP(H46,'C:\Users\HP\Desktop\TrimphPO\Week\Master Files\[SGST Master.xlsx]DBF'!$A:$AW,49,FALSE),
   IF(ORDER!$D$1="IGST",
   VLOOKUP(H46,'C:\Users\HP\Desktop\TrimphPO\Week\Master Files\[IGST Master.xlsx]DBF'!$A:$AW,49,FALSE),
   "Error")),
"")</f>
        <v/>
      </c>
      <c r="AW46">
        <f>IF(ORDER!O52&gt;0,
 IF(ORDER!$D$1="SGST",
 VLOOKUP(H46,'C:\Users\HP\Desktop\TrimphPO\Week\Master Files\[SGST Master.xlsx]DBF'!$A:$AX,50,FALSE),
   IF(ORDER!$D$1="IGST",
   VLOOKUP(H46,'C:\Users\HP\Desktop\TrimphPO\Week\Master Files\[IGST Master.xlsx]DBF'!$A:$AX,50,FALSE),
   "Error")),
"")</f>
        <v/>
      </c>
      <c r="AX46">
        <f>IF(ORDER!O52&gt;0,ORDER!B5, "")</f>
        <v/>
      </c>
      <c r="AY46">
        <f>IF(ORDER!O52&gt;0,ORDER!B1, "")</f>
        <v/>
      </c>
      <c r="AZ46">
        <f>IF(ORDER!O52&gt;0,
 IF(ORDER!$D$1="SGST",
 VLOOKUP(H46,'C:\Users\HP\Desktop\TrimphPO\Week\Master Files\[SGST Master.xlsx]DBF'!$A:$BA,53,FALSE),
   IF(ORDER!$D$1="IGST",
   VLOOKUP(H46,'C:\Users\HP\Desktop\TrimphPO\Week\Master Files\[IGST Master.xlsx]DBF'!$A:$BA,53,FALSE),
   "Error")),
"")</f>
        <v/>
      </c>
      <c r="BA46">
        <f>IF(ORDER!O52&gt;0,
 IF(ORDER!$D$1="SGST",
 VLOOKUP(H46,'C:\Users\HP\Desktop\TrimphPO\Week\Master Files\[SGST Master.xlsx]DBF'!$A:$BB,54,FALSE),
   IF(ORDER!$D$1="IGST",
   VLOOKUP(H46,'C:\Users\HP\Desktop\TrimphPO\Week\Master Files\[IGST Master.xlsx]DBF'!$A:$BB,54,FALSE),
   "Error")),
"")</f>
        <v/>
      </c>
      <c r="BB46">
        <f>IF(ORDER!O52&gt;0,
 IF(ORDER!$D$1="SGST",
 VLOOKUP(H46,'C:\Users\HP\Desktop\TrimphPO\Week\Master Files\[SGST Master.xlsx]DBF'!$A:$BC,55,FALSE),
   IF(ORDER!$D$1="IGST",
   VLOOKUP(H46,'C:\Users\HP\Desktop\TrimphPO\Week\Master Files\[IGST Master.xlsx]DBF'!$A:$BC,55,FALSE),
   "Error")),
"")</f>
        <v/>
      </c>
      <c r="BC46">
        <f>IF(ORDER!O52&gt;0,
 IF(ORDER!$D$1="SGST",
 VLOOKUP(H46,'C:\Users\HP\Desktop\TrimphPO\Week\Master Files\[SGST Master.xlsx]DBF'!$A:$BD,56,FALSE),
   IF(ORDER!$D$1="IGST",
   VLOOKUP(H46,'C:\Users\HP\Desktop\TrimphPO\Week\Master Files\[IGST Master.xlsx]DBF'!$A:$BD,56,FALSE),
   "Error")),
"")</f>
        <v/>
      </c>
      <c r="BD46">
        <f>IF(ORDER!O52&gt;0,
 IF(ORDER!$D$1="SGST",
 VLOOKUP(H46,'C:\Users\HP\Desktop\TrimphPO\Week\Master Files\[SGST Master.xlsx]DBF'!$A:$BE,57,FALSE),
   IF(ORDER!$D$1="IGST",
   VLOOKUP(H46,'C:\Users\HP\Desktop\TrimphPO\Week\Master Files\[IGST Master.xlsx]DBF'!$A:$BE,57,FALSE),
   "Error")),
"")</f>
        <v/>
      </c>
    </row>
    <row r="47">
      <c r="A47">
        <f>IF(ORDER!O53&gt;0,
 IF(ORDER!$D$1="SGST",
 VLOOKUP(H47,'C:\Users\HP\Desktop\TrimphPO\Week\Master Files\[SGST Master.xlsx]DBF'!$A:$B,2,FALSE),
   IF(ORDER!$D$1="IGST",
   VLOOKUP(H47,'C:\Users\HP\Desktop\TrimphPO\Week\Master Files\[IGST Master.xlsx]DBF'!$A:$B,2,FALSE),
   "Error")),
"")</f>
        <v/>
      </c>
      <c r="B47">
        <f>IF(ORDER!O53&gt;0,
 IF(ORDER!$D$1="SGST",
 VLOOKUP(H47,'C:\Users\HP\Desktop\TrimphPO\Week\Master Files\[SGST Master.xlsx]DBF'!$A:$C,3,FALSE),
   IF(ORDER!$D$1="IGST",
   VLOOKUP(H47,'C:\Users\HP\Desktop\TrimphPO\Week\Master Files\[IGST Master.xlsx]DBF'!$A:$C,3,FALSE),
   "Error")),
"")</f>
        <v/>
      </c>
      <c r="C47">
        <f>IF(ORDER!O53&gt;0,ORDER!L53, "")</f>
        <v/>
      </c>
      <c r="D47">
        <f>IF(ORDER!O53&gt;0,ORDER!A53, "")</f>
        <v/>
      </c>
      <c r="E47">
        <f>IF(ORDER!O53&gt;0,
 IF(ORDER!$D$1="SGST",
 VLOOKUP(H47,'C:\Users\HP\Desktop\TrimphPO\Week\Master Files\[SGST Master.xlsx]DBF'!$A:$F,6,FALSE),
   IF(ORDER!$D$1="IGST",
   VLOOKUP(H47,'C:\Users\HP\Desktop\TrimphPO\Week\Master Files\[IGST Master.xlsx]DBF'!$A:$F,6,FALSE),
   "Error")),
"")</f>
        <v/>
      </c>
      <c r="F47">
        <f>IF(ORDER!O53&gt;0,ORDER!C53, "")</f>
        <v/>
      </c>
      <c r="G47">
        <f>IF(ORDER!O53&gt;0,
 IF(ORDER!$D$1="SGST",
 VLOOKUP(H47,'C:\Users\HP\Desktop\TrimphPO\Week\Master Files\[SGST Master.xlsx]DBF'!$A:$H,8,FALSE),
   IF(ORDER!$D$1="IGST",
   VLOOKUP(H47,'C:\Users\HP\Desktop\TrimphPO\Week\Master Files\[IGST Master.xlsx]DBF'!$A:$H,8,FALSE),
   "Error")),
"")</f>
        <v/>
      </c>
      <c r="H47">
        <f>IF(ORDER!O53&gt;0,ORDER!D53, "")</f>
        <v/>
      </c>
      <c r="I47">
        <f>IF(ORDER!O53&gt;0,
 IF(ORDER!$D$1="SGST",
 VLOOKUP(H47,'C:\Users\HP\Desktop\TrimphPO\Week\Master Files\[SGST Master.xlsx]DBF'!$A:$J,10,FALSE),
   IF(ORDER!$D$1="IGST",
   VLOOKUP(H47,'C:\Users\HP\Desktop\TrimphPO\Week\Master Files\[IGST Master.xlsx]DBF'!$A:$J,10,FALSE),
   "Error")),
"")</f>
        <v/>
      </c>
      <c r="J47">
        <f>IF(ORDER!O53&gt;0,SUMIF(ORDER!$D$8:$D$22298,DBF!$H47,ORDER!$G$8:$G$22298), "")</f>
        <v/>
      </c>
      <c r="K47">
        <f>IF(ORDER!O53&gt;0,VLOOKUP($H47,ORDER!D:H,5,FALSE), "")</f>
        <v/>
      </c>
      <c r="L47">
        <f>IF(ORDER!O53&gt;0,ROUND(J47*K47,2), "")</f>
        <v/>
      </c>
      <c r="M47">
        <f>IF(ORDER!O53&gt;0,
 IF(ORDER!$D$1="SGST",
 VLOOKUP(H47,'C:\Users\HP\Desktop\TrimphPO\Week\Master Files\[SGST Master.xlsx]DBF'!$A:$N,14,FALSE),
   IF(ORDER!$D$1="IGST",
   VLOOKUP(H47,'C:\Users\HP\Desktop\TrimphPO\Week\Master Files\[IGST Master.xlsx]DBF'!$A:$N,14,FALSE),
   "Error")),
"")</f>
        <v/>
      </c>
      <c r="N47">
        <f>IF(ORDER!O53&gt;0,ROUND(L47*M47/100,2), "")</f>
        <v/>
      </c>
      <c r="O47">
        <f>IF(ORDER!O53&gt;0,L47-N47, "")</f>
        <v/>
      </c>
      <c r="P47">
        <f>IF(ORDER!O53&gt;0,IF(R47="Corsetry",IF(IFERROR((O47/J47),0)&lt;1000,"CC Sales- Corsetry-Wholesale - IGST 5%","CC Sales- Corsetry-Wholesale - IGST 12%")), "")</f>
        <v/>
      </c>
      <c r="Q47">
        <f>IF(ORDER!O53&gt;0,
 IF(ORDER!$D$1="SGST",
 VLOOKUP(H47,'C:\Users\HP\Desktop\TrimphPO\Week\Master Files\[SGST Master.xlsx]DBF'!$A:$R,18,FALSE),
   IF(ORDER!$D$1="IGST",
   VLOOKUP(H47,'C:\Users\HP\Desktop\TrimphPO\Week\Master Files\[IGST Master.xlsx]DBF'!$A:$R,18,FALSE),
   "Error")),
"")</f>
        <v/>
      </c>
      <c r="R47">
        <f>IF(ORDER!O53&gt;0,
 IF(ORDER!$D$1="SGST",
 VLOOKUP(H47,'C:\Users\HP\Desktop\TrimphPO\Week\Master Files\[SGST Master.xlsx]DBF'!$A:$S,19,FALSE),
   IF(ORDER!$D$1="IGST",
   VLOOKUP(H47,'C:\Users\HP\Desktop\TrimphPO\Week\Master Files\[IGST Master.xlsx]DBF'!$A:$S,19,FALSE),
   "Error")),
"")</f>
        <v/>
      </c>
      <c r="S47">
        <f>IF(ORDER!O53&gt;0,
 IF(ORDER!$D$1="SGST",
 VLOOKUP(H47,'C:\Users\HP\Desktop\TrimphPO\Week\Master Files\[SGST Master.xlsx]DBF'!$A:$T,20,FALSE),
   IF(ORDER!$D$1="IGST",
   VLOOKUP(H47,'C:\Users\HP\Desktop\TrimphPO\Week\Master Files\[IGST Master.xlsx]DBF'!$A:$T,20,FALSE),
   "Error")),
"")</f>
        <v/>
      </c>
      <c r="T47">
        <f>IF(ORDER!O53&gt;0,
 IF(ORDER!$D$1="SGST",
 VLOOKUP(H47,'C:\Users\HP\Desktop\TrimphPO\Week\Master Files\[SGST Master.xlsx]DBF'!$A:$U,21,FALSE),
   IF(ORDER!$D$1="IGST",
   VLOOKUP(H47,'C:\Users\HP\Desktop\TrimphPO\Week\Master Files\[IGST Master.xlsx]DBF'!$A:$U,21,FALSE),
   "Error")),
"")</f>
        <v/>
      </c>
      <c r="U47">
        <f>IF(ORDER!O53&gt;0,
 IF(ORDER!$D$1="SGST",
 VLOOKUP(H47,'C:\Users\HP\Desktop\TrimphPO\Week\Master Files\[SGST Master.xlsx]DBF'!$A:$V,22,FALSE),
   IF(ORDER!$D$1="IGST",
   VLOOKUP(H47,'C:\Users\HP\Desktop\TrimphPO\Week\Master Files\[IGST Master.xlsx]DBF'!$A:$V,22,FALSE),
   "Error")),
"")</f>
        <v/>
      </c>
      <c r="V47">
        <f>IF(ORDER!O53&gt;0,
 IF(ORDER!$D$1="SGST",
 VLOOKUP(H47,'C:\Users\HP\Desktop\TrimphPO\Week\Master Files\[SGST Master.xlsx]DBF'!$A:$W,23,FALSE),
   IF(ORDER!$D$1="IGST",
   VLOOKUP(H47,'C:\Users\HP\Desktop\TrimphPO\Week\Master Files\[IGST Master.xlsx]DBF'!$A:$W,23,FALSE),
   "Error")),
"")</f>
        <v/>
      </c>
      <c r="W47">
        <f>IF(ORDER!O53&gt;0,
 IF(ORDER!$D$1="SGST",
 VLOOKUP(H47,'C:\Users\HP\Desktop\TrimphPO\Week\Master Files\[SGST Master.xlsx]DBF'!$A:$X,24,FALSE),
   IF(ORDER!$D$1="IGST",
   VLOOKUP(H47,'C:\Users\HP\Desktop\TrimphPO\Week\Master Files\[IGST Master.xlsx]DBF'!$A:$X,24,FALSE),
   "Error")),
"")</f>
        <v/>
      </c>
      <c r="X47">
        <f>IF(ORDER!O53&gt;0,
 IF(ORDER!$D$1="SGST",
 VLOOKUP(H47,'C:\Users\HP\Desktop\TrimphPO\Week\Master Files\[SGST Master.xlsx]DBF'!$A:$Y,25,FALSE),
   IF(ORDER!$D$1="IGST",
   VLOOKUP(H47,'C:\Users\HP\Desktop\TrimphPO\Week\Master Files\[IGST Master.xlsx]DBF'!$A:$Y,25,FALSE),
   "Error")),
"")</f>
        <v/>
      </c>
      <c r="Y47">
        <f>IF(ORDER!O53&gt;0,+O47, "")</f>
        <v/>
      </c>
      <c r="Z47">
        <f>IF(ORDER!O53&gt;0,+J47, "")</f>
        <v/>
      </c>
      <c r="AA47">
        <f>IF(ORDER!O53&gt;0,
 IF(ORDER!$D$1="SGST",
 VLOOKUP(H47,'C:\Users\HP\Desktop\TrimphPO\Week\Master Files\[SGST Master.xlsx]DBF'!$A:$AB,28,FALSE),
   IF(ORDER!$D$1="IGST",
   VLOOKUP(H47,'C:\Users\HP\Desktop\TrimphPO\Week\Master Files\[IGST Master.xlsx]DBF'!$A:$AB,28,FALSE),
   "Error")),
"")</f>
        <v/>
      </c>
      <c r="AB47">
        <f>IF(ORDER!O53&gt;0,
 IF(ORDER!$D$1="SGST",
 VLOOKUP(H47,'C:\Users\HP\Desktop\TrimphPO\Week\Master Files\[SGST Master.xlsx]DBF'!$A:$AC,29,FALSE),
   IF(ORDER!$D$1="IGST",
   VLOOKUP(H47,'C:\Users\HP\Desktop\TrimphPO\Week\Master Files\[IGST Master.xlsx]DBF'!$A:$AC,29,FALSE),
   "Error")),
"")</f>
        <v/>
      </c>
      <c r="AC47">
        <f>IF(ORDER!O53&gt;0,ROUND(Y47*AB47/100,2), "")</f>
        <v/>
      </c>
      <c r="AD47">
        <f>IF(ORDER!O53&gt;0,ROUND(SUM(Y47,0)-AC47,2), "")</f>
        <v/>
      </c>
      <c r="AE47" t="inlineStr"/>
      <c r="AF47" t="inlineStr"/>
      <c r="AG47" t="inlineStr"/>
      <c r="AH47" t="inlineStr"/>
      <c r="AI47" t="inlineStr"/>
      <c r="AJ47" t="inlineStr"/>
      <c r="AK47">
        <f>IF(ORDER!O53&gt;0,IF(RIGHT(P47,2)="5%","Output IGST - 5% - Tamilnadu","Output IGST - 12% - Tamilnadu"), "")</f>
        <v/>
      </c>
      <c r="AL47">
        <f>IF(ORDER!O53&gt;0,IF(AK47="Output IGST - 12% - TamilNadu",12,5), "")</f>
        <v/>
      </c>
      <c r="AM47">
        <f>IF(ORDER!O53&gt;0,ROUND(SUM(AD47*AL47/100,0),2), "")</f>
        <v/>
      </c>
      <c r="AN47">
        <f>IF(ORDER!O53&gt;0,+AP47, "")</f>
        <v/>
      </c>
      <c r="AO47">
        <f>IF(ORDER!O53&gt;0,0.00, "")</f>
        <v/>
      </c>
      <c r="AP47">
        <f>IF(ORDER!O53&gt;0,+(Y47-AC47)+AM47, "")</f>
        <v/>
      </c>
      <c r="AQ47">
        <f>IF(ORDER!O53&gt;0,
 IF(ORDER!$D$1="SGST",
 VLOOKUP(H47,'C:\Users\HP\Desktop\TrimphPO\Week\Master Files\[SGST Master.xlsx]DBF'!$A:$AR,44,FALSE),
   IF(ORDER!$D$1="IGST",
   VLOOKUP(H47,'C:\Users\HP\Desktop\TrimphPO\Week\Master Files\[IGST Master.xlsx]DBF'!$A:$AR,44,FALSE),
   "Error")),
"")</f>
        <v/>
      </c>
      <c r="AR47">
        <f>IF(ORDER!O53&gt;0,B47, "")</f>
        <v/>
      </c>
      <c r="AS47">
        <f>IF(ORDER!O53&gt;0,AN47, "")</f>
        <v/>
      </c>
      <c r="AT47">
        <f>IF(ORDER!O53&gt;0,CONCATENATE($B$2," ",$C$2," ","QTY",  " ", $Z$2), "")</f>
        <v/>
      </c>
      <c r="AU47">
        <f>IF(ORDER!O53&gt;0,
 IF(ORDER!$D$1="SGST",
 VLOOKUP(H47,'C:\Users\HP\Desktop\TrimphPO\Week\Master Files\[SGST Master.xlsx]DBF'!$A:$AV,48,FALSE),
   IF(ORDER!$D$1="IGST",
   VLOOKUP(H47,'C:\Users\HP\Desktop\TrimphPO\Week\Master Files\[IGST Master.xlsx]DBF'!$A:$AV,48,FALSE),
   "Error")),
"")</f>
        <v/>
      </c>
      <c r="AV47">
        <f>IF(ORDER!O53&gt;0,
 IF(ORDER!$D$1="SGST",
 VLOOKUP(H47,'C:\Users\HP\Desktop\TrimphPO\Week\Master Files\[SGST Master.xlsx]DBF'!$A:$AW,49,FALSE),
   IF(ORDER!$D$1="IGST",
   VLOOKUP(H47,'C:\Users\HP\Desktop\TrimphPO\Week\Master Files\[IGST Master.xlsx]DBF'!$A:$AW,49,FALSE),
   "Error")),
"")</f>
        <v/>
      </c>
      <c r="AW47">
        <f>IF(ORDER!O53&gt;0,
 IF(ORDER!$D$1="SGST",
 VLOOKUP(H47,'C:\Users\HP\Desktop\TrimphPO\Week\Master Files\[SGST Master.xlsx]DBF'!$A:$AX,50,FALSE),
   IF(ORDER!$D$1="IGST",
   VLOOKUP(H47,'C:\Users\HP\Desktop\TrimphPO\Week\Master Files\[IGST Master.xlsx]DBF'!$A:$AX,50,FALSE),
   "Error")),
"")</f>
        <v/>
      </c>
      <c r="AX47">
        <f>IF(ORDER!O53&gt;0,ORDER!B5, "")</f>
        <v/>
      </c>
      <c r="AY47">
        <f>IF(ORDER!O53&gt;0,ORDER!B1, "")</f>
        <v/>
      </c>
      <c r="AZ47">
        <f>IF(ORDER!O53&gt;0,
 IF(ORDER!$D$1="SGST",
 VLOOKUP(H47,'C:\Users\HP\Desktop\TrimphPO\Week\Master Files\[SGST Master.xlsx]DBF'!$A:$BA,53,FALSE),
   IF(ORDER!$D$1="IGST",
   VLOOKUP(H47,'C:\Users\HP\Desktop\TrimphPO\Week\Master Files\[IGST Master.xlsx]DBF'!$A:$BA,53,FALSE),
   "Error")),
"")</f>
        <v/>
      </c>
      <c r="BA47">
        <f>IF(ORDER!O53&gt;0,
 IF(ORDER!$D$1="SGST",
 VLOOKUP(H47,'C:\Users\HP\Desktop\TrimphPO\Week\Master Files\[SGST Master.xlsx]DBF'!$A:$BB,54,FALSE),
   IF(ORDER!$D$1="IGST",
   VLOOKUP(H47,'C:\Users\HP\Desktop\TrimphPO\Week\Master Files\[IGST Master.xlsx]DBF'!$A:$BB,54,FALSE),
   "Error")),
"")</f>
        <v/>
      </c>
      <c r="BB47">
        <f>IF(ORDER!O53&gt;0,
 IF(ORDER!$D$1="SGST",
 VLOOKUP(H47,'C:\Users\HP\Desktop\TrimphPO\Week\Master Files\[SGST Master.xlsx]DBF'!$A:$BC,55,FALSE),
   IF(ORDER!$D$1="IGST",
   VLOOKUP(H47,'C:\Users\HP\Desktop\TrimphPO\Week\Master Files\[IGST Master.xlsx]DBF'!$A:$BC,55,FALSE),
   "Error")),
"")</f>
        <v/>
      </c>
      <c r="BC47">
        <f>IF(ORDER!O53&gt;0,
 IF(ORDER!$D$1="SGST",
 VLOOKUP(H47,'C:\Users\HP\Desktop\TrimphPO\Week\Master Files\[SGST Master.xlsx]DBF'!$A:$BD,56,FALSE),
   IF(ORDER!$D$1="IGST",
   VLOOKUP(H47,'C:\Users\HP\Desktop\TrimphPO\Week\Master Files\[IGST Master.xlsx]DBF'!$A:$BD,56,FALSE),
   "Error")),
"")</f>
        <v/>
      </c>
      <c r="BD47">
        <f>IF(ORDER!O53&gt;0,
 IF(ORDER!$D$1="SGST",
 VLOOKUP(H47,'C:\Users\HP\Desktop\TrimphPO\Week\Master Files\[SGST Master.xlsx]DBF'!$A:$BE,57,FALSE),
   IF(ORDER!$D$1="IGST",
   VLOOKUP(H47,'C:\Users\HP\Desktop\TrimphPO\Week\Master Files\[IGST Master.xlsx]DBF'!$A:$BE,57,FALSE),
   "Error")),
"")</f>
        <v/>
      </c>
    </row>
    <row r="48">
      <c r="A48">
        <f>IF(ORDER!O54&gt;0,
 IF(ORDER!$D$1="SGST",
 VLOOKUP(H48,'C:\Users\HP\Desktop\TrimphPO\Week\Master Files\[SGST Master.xlsx]DBF'!$A:$B,2,FALSE),
   IF(ORDER!$D$1="IGST",
   VLOOKUP(H48,'C:\Users\HP\Desktop\TrimphPO\Week\Master Files\[IGST Master.xlsx]DBF'!$A:$B,2,FALSE),
   "Error")),
"")</f>
        <v/>
      </c>
      <c r="B48">
        <f>IF(ORDER!O54&gt;0,
 IF(ORDER!$D$1="SGST",
 VLOOKUP(H48,'C:\Users\HP\Desktop\TrimphPO\Week\Master Files\[SGST Master.xlsx]DBF'!$A:$C,3,FALSE),
   IF(ORDER!$D$1="IGST",
   VLOOKUP(H48,'C:\Users\HP\Desktop\TrimphPO\Week\Master Files\[IGST Master.xlsx]DBF'!$A:$C,3,FALSE),
   "Error")),
"")</f>
        <v/>
      </c>
      <c r="C48">
        <f>IF(ORDER!O54&gt;0,ORDER!L54, "")</f>
        <v/>
      </c>
      <c r="D48">
        <f>IF(ORDER!O54&gt;0,ORDER!A54, "")</f>
        <v/>
      </c>
      <c r="E48">
        <f>IF(ORDER!O54&gt;0,
 IF(ORDER!$D$1="SGST",
 VLOOKUP(H48,'C:\Users\HP\Desktop\TrimphPO\Week\Master Files\[SGST Master.xlsx]DBF'!$A:$F,6,FALSE),
   IF(ORDER!$D$1="IGST",
   VLOOKUP(H48,'C:\Users\HP\Desktop\TrimphPO\Week\Master Files\[IGST Master.xlsx]DBF'!$A:$F,6,FALSE),
   "Error")),
"")</f>
        <v/>
      </c>
      <c r="F48">
        <f>IF(ORDER!O54&gt;0,ORDER!C54, "")</f>
        <v/>
      </c>
      <c r="G48">
        <f>IF(ORDER!O54&gt;0,
 IF(ORDER!$D$1="SGST",
 VLOOKUP(H48,'C:\Users\HP\Desktop\TrimphPO\Week\Master Files\[SGST Master.xlsx]DBF'!$A:$H,8,FALSE),
   IF(ORDER!$D$1="IGST",
   VLOOKUP(H48,'C:\Users\HP\Desktop\TrimphPO\Week\Master Files\[IGST Master.xlsx]DBF'!$A:$H,8,FALSE),
   "Error")),
"")</f>
        <v/>
      </c>
      <c r="H48">
        <f>IF(ORDER!O54&gt;0,ORDER!D54, "")</f>
        <v/>
      </c>
      <c r="I48">
        <f>IF(ORDER!O54&gt;0,
 IF(ORDER!$D$1="SGST",
 VLOOKUP(H48,'C:\Users\HP\Desktop\TrimphPO\Week\Master Files\[SGST Master.xlsx]DBF'!$A:$J,10,FALSE),
   IF(ORDER!$D$1="IGST",
   VLOOKUP(H48,'C:\Users\HP\Desktop\TrimphPO\Week\Master Files\[IGST Master.xlsx]DBF'!$A:$J,10,FALSE),
   "Error")),
"")</f>
        <v/>
      </c>
      <c r="J48">
        <f>IF(ORDER!O54&gt;0,SUMIF(ORDER!$D$8:$D$22298,DBF!$H48,ORDER!$G$8:$G$22298), "")</f>
        <v/>
      </c>
      <c r="K48">
        <f>IF(ORDER!O54&gt;0,VLOOKUP($H48,ORDER!D:H,5,FALSE), "")</f>
        <v/>
      </c>
      <c r="L48">
        <f>IF(ORDER!O54&gt;0,ROUND(J48*K48,2), "")</f>
        <v/>
      </c>
      <c r="M48">
        <f>IF(ORDER!O54&gt;0,
 IF(ORDER!$D$1="SGST",
 VLOOKUP(H48,'C:\Users\HP\Desktop\TrimphPO\Week\Master Files\[SGST Master.xlsx]DBF'!$A:$N,14,FALSE),
   IF(ORDER!$D$1="IGST",
   VLOOKUP(H48,'C:\Users\HP\Desktop\TrimphPO\Week\Master Files\[IGST Master.xlsx]DBF'!$A:$N,14,FALSE),
   "Error")),
"")</f>
        <v/>
      </c>
      <c r="N48">
        <f>IF(ORDER!O54&gt;0,ROUND(L48*M48/100,2), "")</f>
        <v/>
      </c>
      <c r="O48">
        <f>IF(ORDER!O54&gt;0,L48-N48, "")</f>
        <v/>
      </c>
      <c r="P48">
        <f>IF(ORDER!O54&gt;0,IF(R48="Corsetry",IF(IFERROR((O48/J48),0)&lt;1000,"CC Sales- Corsetry-Wholesale - IGST 5%","CC Sales- Corsetry-Wholesale - IGST 12%")), "")</f>
        <v/>
      </c>
      <c r="Q48">
        <f>IF(ORDER!O54&gt;0,
 IF(ORDER!$D$1="SGST",
 VLOOKUP(H48,'C:\Users\HP\Desktop\TrimphPO\Week\Master Files\[SGST Master.xlsx]DBF'!$A:$R,18,FALSE),
   IF(ORDER!$D$1="IGST",
   VLOOKUP(H48,'C:\Users\HP\Desktop\TrimphPO\Week\Master Files\[IGST Master.xlsx]DBF'!$A:$R,18,FALSE),
   "Error")),
"")</f>
        <v/>
      </c>
      <c r="R48">
        <f>IF(ORDER!O54&gt;0,
 IF(ORDER!$D$1="SGST",
 VLOOKUP(H48,'C:\Users\HP\Desktop\TrimphPO\Week\Master Files\[SGST Master.xlsx]DBF'!$A:$S,19,FALSE),
   IF(ORDER!$D$1="IGST",
   VLOOKUP(H48,'C:\Users\HP\Desktop\TrimphPO\Week\Master Files\[IGST Master.xlsx]DBF'!$A:$S,19,FALSE),
   "Error")),
"")</f>
        <v/>
      </c>
      <c r="S48">
        <f>IF(ORDER!O54&gt;0,
 IF(ORDER!$D$1="SGST",
 VLOOKUP(H48,'C:\Users\HP\Desktop\TrimphPO\Week\Master Files\[SGST Master.xlsx]DBF'!$A:$T,20,FALSE),
   IF(ORDER!$D$1="IGST",
   VLOOKUP(H48,'C:\Users\HP\Desktop\TrimphPO\Week\Master Files\[IGST Master.xlsx]DBF'!$A:$T,20,FALSE),
   "Error")),
"")</f>
        <v/>
      </c>
      <c r="T48">
        <f>IF(ORDER!O54&gt;0,
 IF(ORDER!$D$1="SGST",
 VLOOKUP(H48,'C:\Users\HP\Desktop\TrimphPO\Week\Master Files\[SGST Master.xlsx]DBF'!$A:$U,21,FALSE),
   IF(ORDER!$D$1="IGST",
   VLOOKUP(H48,'C:\Users\HP\Desktop\TrimphPO\Week\Master Files\[IGST Master.xlsx]DBF'!$A:$U,21,FALSE),
   "Error")),
"")</f>
        <v/>
      </c>
      <c r="U48">
        <f>IF(ORDER!O54&gt;0,
 IF(ORDER!$D$1="SGST",
 VLOOKUP(H48,'C:\Users\HP\Desktop\TrimphPO\Week\Master Files\[SGST Master.xlsx]DBF'!$A:$V,22,FALSE),
   IF(ORDER!$D$1="IGST",
   VLOOKUP(H48,'C:\Users\HP\Desktop\TrimphPO\Week\Master Files\[IGST Master.xlsx]DBF'!$A:$V,22,FALSE),
   "Error")),
"")</f>
        <v/>
      </c>
      <c r="V48">
        <f>IF(ORDER!O54&gt;0,
 IF(ORDER!$D$1="SGST",
 VLOOKUP(H48,'C:\Users\HP\Desktop\TrimphPO\Week\Master Files\[SGST Master.xlsx]DBF'!$A:$W,23,FALSE),
   IF(ORDER!$D$1="IGST",
   VLOOKUP(H48,'C:\Users\HP\Desktop\TrimphPO\Week\Master Files\[IGST Master.xlsx]DBF'!$A:$W,23,FALSE),
   "Error")),
"")</f>
        <v/>
      </c>
      <c r="W48">
        <f>IF(ORDER!O54&gt;0,
 IF(ORDER!$D$1="SGST",
 VLOOKUP(H48,'C:\Users\HP\Desktop\TrimphPO\Week\Master Files\[SGST Master.xlsx]DBF'!$A:$X,24,FALSE),
   IF(ORDER!$D$1="IGST",
   VLOOKUP(H48,'C:\Users\HP\Desktop\TrimphPO\Week\Master Files\[IGST Master.xlsx]DBF'!$A:$X,24,FALSE),
   "Error")),
"")</f>
        <v/>
      </c>
      <c r="X48">
        <f>IF(ORDER!O54&gt;0,
 IF(ORDER!$D$1="SGST",
 VLOOKUP(H48,'C:\Users\HP\Desktop\TrimphPO\Week\Master Files\[SGST Master.xlsx]DBF'!$A:$Y,25,FALSE),
   IF(ORDER!$D$1="IGST",
   VLOOKUP(H48,'C:\Users\HP\Desktop\TrimphPO\Week\Master Files\[IGST Master.xlsx]DBF'!$A:$Y,25,FALSE),
   "Error")),
"")</f>
        <v/>
      </c>
      <c r="Y48">
        <f>IF(ORDER!O54&gt;0,+O48, "")</f>
        <v/>
      </c>
      <c r="Z48">
        <f>IF(ORDER!O54&gt;0,+J48, "")</f>
        <v/>
      </c>
      <c r="AA48">
        <f>IF(ORDER!O54&gt;0,
 IF(ORDER!$D$1="SGST",
 VLOOKUP(H48,'C:\Users\HP\Desktop\TrimphPO\Week\Master Files\[SGST Master.xlsx]DBF'!$A:$AB,28,FALSE),
   IF(ORDER!$D$1="IGST",
   VLOOKUP(H48,'C:\Users\HP\Desktop\TrimphPO\Week\Master Files\[IGST Master.xlsx]DBF'!$A:$AB,28,FALSE),
   "Error")),
"")</f>
        <v/>
      </c>
      <c r="AB48">
        <f>IF(ORDER!O54&gt;0,
 IF(ORDER!$D$1="SGST",
 VLOOKUP(H48,'C:\Users\HP\Desktop\TrimphPO\Week\Master Files\[SGST Master.xlsx]DBF'!$A:$AC,29,FALSE),
   IF(ORDER!$D$1="IGST",
   VLOOKUP(H48,'C:\Users\HP\Desktop\TrimphPO\Week\Master Files\[IGST Master.xlsx]DBF'!$A:$AC,29,FALSE),
   "Error")),
"")</f>
        <v/>
      </c>
      <c r="AC48">
        <f>IF(ORDER!O54&gt;0,ROUND(Y48*AB48/100,2), "")</f>
        <v/>
      </c>
      <c r="AD48">
        <f>IF(ORDER!O54&gt;0,ROUND(SUM(Y48,0)-AC48,2), "")</f>
        <v/>
      </c>
      <c r="AE48" t="inlineStr"/>
      <c r="AF48" t="inlineStr"/>
      <c r="AG48" t="inlineStr"/>
      <c r="AH48" t="inlineStr"/>
      <c r="AI48" t="inlineStr"/>
      <c r="AJ48" t="inlineStr"/>
      <c r="AK48">
        <f>IF(ORDER!O54&gt;0,IF(RIGHT(P48,2)="5%","Output IGST - 5% - Tamilnadu","Output IGST - 12% - Tamilnadu"), "")</f>
        <v/>
      </c>
      <c r="AL48">
        <f>IF(ORDER!O54&gt;0,IF(AK48="Output IGST - 12% - TamilNadu",12,5), "")</f>
        <v/>
      </c>
      <c r="AM48">
        <f>IF(ORDER!O54&gt;0,ROUND(SUM(AD48*AL48/100,0),2), "")</f>
        <v/>
      </c>
      <c r="AN48">
        <f>IF(ORDER!O54&gt;0,+AP48, "")</f>
        <v/>
      </c>
      <c r="AO48">
        <f>IF(ORDER!O54&gt;0,0.00, "")</f>
        <v/>
      </c>
      <c r="AP48">
        <f>IF(ORDER!O54&gt;0,+(Y48-AC48)+AM48, "")</f>
        <v/>
      </c>
      <c r="AQ48">
        <f>IF(ORDER!O54&gt;0,
 IF(ORDER!$D$1="SGST",
 VLOOKUP(H48,'C:\Users\HP\Desktop\TrimphPO\Week\Master Files\[SGST Master.xlsx]DBF'!$A:$AR,44,FALSE),
   IF(ORDER!$D$1="IGST",
   VLOOKUP(H48,'C:\Users\HP\Desktop\TrimphPO\Week\Master Files\[IGST Master.xlsx]DBF'!$A:$AR,44,FALSE),
   "Error")),
"")</f>
        <v/>
      </c>
      <c r="AR48">
        <f>IF(ORDER!O54&gt;0,B48, "")</f>
        <v/>
      </c>
      <c r="AS48">
        <f>IF(ORDER!O54&gt;0,AN48, "")</f>
        <v/>
      </c>
      <c r="AT48">
        <f>IF(ORDER!O54&gt;0,CONCATENATE($B$2," ",$C$2," ","QTY",  " ", $Z$2), "")</f>
        <v/>
      </c>
      <c r="AU48">
        <f>IF(ORDER!O54&gt;0,
 IF(ORDER!$D$1="SGST",
 VLOOKUP(H48,'C:\Users\HP\Desktop\TrimphPO\Week\Master Files\[SGST Master.xlsx]DBF'!$A:$AV,48,FALSE),
   IF(ORDER!$D$1="IGST",
   VLOOKUP(H48,'C:\Users\HP\Desktop\TrimphPO\Week\Master Files\[IGST Master.xlsx]DBF'!$A:$AV,48,FALSE),
   "Error")),
"")</f>
        <v/>
      </c>
      <c r="AV48">
        <f>IF(ORDER!O54&gt;0,
 IF(ORDER!$D$1="SGST",
 VLOOKUP(H48,'C:\Users\HP\Desktop\TrimphPO\Week\Master Files\[SGST Master.xlsx]DBF'!$A:$AW,49,FALSE),
   IF(ORDER!$D$1="IGST",
   VLOOKUP(H48,'C:\Users\HP\Desktop\TrimphPO\Week\Master Files\[IGST Master.xlsx]DBF'!$A:$AW,49,FALSE),
   "Error")),
"")</f>
        <v/>
      </c>
      <c r="AW48">
        <f>IF(ORDER!O54&gt;0,
 IF(ORDER!$D$1="SGST",
 VLOOKUP(H48,'C:\Users\HP\Desktop\TrimphPO\Week\Master Files\[SGST Master.xlsx]DBF'!$A:$AX,50,FALSE),
   IF(ORDER!$D$1="IGST",
   VLOOKUP(H48,'C:\Users\HP\Desktop\TrimphPO\Week\Master Files\[IGST Master.xlsx]DBF'!$A:$AX,50,FALSE),
   "Error")),
"")</f>
        <v/>
      </c>
      <c r="AX48">
        <f>IF(ORDER!O54&gt;0,ORDER!B5, "")</f>
        <v/>
      </c>
      <c r="AY48">
        <f>IF(ORDER!O54&gt;0,ORDER!B1, "")</f>
        <v/>
      </c>
      <c r="AZ48">
        <f>IF(ORDER!O54&gt;0,
 IF(ORDER!$D$1="SGST",
 VLOOKUP(H48,'C:\Users\HP\Desktop\TrimphPO\Week\Master Files\[SGST Master.xlsx]DBF'!$A:$BA,53,FALSE),
   IF(ORDER!$D$1="IGST",
   VLOOKUP(H48,'C:\Users\HP\Desktop\TrimphPO\Week\Master Files\[IGST Master.xlsx]DBF'!$A:$BA,53,FALSE),
   "Error")),
"")</f>
        <v/>
      </c>
      <c r="BA48">
        <f>IF(ORDER!O54&gt;0,
 IF(ORDER!$D$1="SGST",
 VLOOKUP(H48,'C:\Users\HP\Desktop\TrimphPO\Week\Master Files\[SGST Master.xlsx]DBF'!$A:$BB,54,FALSE),
   IF(ORDER!$D$1="IGST",
   VLOOKUP(H48,'C:\Users\HP\Desktop\TrimphPO\Week\Master Files\[IGST Master.xlsx]DBF'!$A:$BB,54,FALSE),
   "Error")),
"")</f>
        <v/>
      </c>
      <c r="BB48">
        <f>IF(ORDER!O54&gt;0,
 IF(ORDER!$D$1="SGST",
 VLOOKUP(H48,'C:\Users\HP\Desktop\TrimphPO\Week\Master Files\[SGST Master.xlsx]DBF'!$A:$BC,55,FALSE),
   IF(ORDER!$D$1="IGST",
   VLOOKUP(H48,'C:\Users\HP\Desktop\TrimphPO\Week\Master Files\[IGST Master.xlsx]DBF'!$A:$BC,55,FALSE),
   "Error")),
"")</f>
        <v/>
      </c>
      <c r="BC48">
        <f>IF(ORDER!O54&gt;0,
 IF(ORDER!$D$1="SGST",
 VLOOKUP(H48,'C:\Users\HP\Desktop\TrimphPO\Week\Master Files\[SGST Master.xlsx]DBF'!$A:$BD,56,FALSE),
   IF(ORDER!$D$1="IGST",
   VLOOKUP(H48,'C:\Users\HP\Desktop\TrimphPO\Week\Master Files\[IGST Master.xlsx]DBF'!$A:$BD,56,FALSE),
   "Error")),
"")</f>
        <v/>
      </c>
      <c r="BD48">
        <f>IF(ORDER!O54&gt;0,
 IF(ORDER!$D$1="SGST",
 VLOOKUP(H48,'C:\Users\HP\Desktop\TrimphPO\Week\Master Files\[SGST Master.xlsx]DBF'!$A:$BE,57,FALSE),
   IF(ORDER!$D$1="IGST",
   VLOOKUP(H48,'C:\Users\HP\Desktop\TrimphPO\Week\Master Files\[IGST Master.xlsx]DBF'!$A:$BE,57,FALSE),
   "Error")),
"")</f>
        <v/>
      </c>
    </row>
    <row r="49">
      <c r="A49">
        <f>IF(ORDER!O55&gt;0,
 IF(ORDER!$D$1="SGST",
 VLOOKUP(H49,'C:\Users\HP\Desktop\TrimphPO\Week\Master Files\[SGST Master.xlsx]DBF'!$A:$B,2,FALSE),
   IF(ORDER!$D$1="IGST",
   VLOOKUP(H49,'C:\Users\HP\Desktop\TrimphPO\Week\Master Files\[IGST Master.xlsx]DBF'!$A:$B,2,FALSE),
   "Error")),
"")</f>
        <v/>
      </c>
      <c r="B49">
        <f>IF(ORDER!O55&gt;0,
 IF(ORDER!$D$1="SGST",
 VLOOKUP(H49,'C:\Users\HP\Desktop\TrimphPO\Week\Master Files\[SGST Master.xlsx]DBF'!$A:$C,3,FALSE),
   IF(ORDER!$D$1="IGST",
   VLOOKUP(H49,'C:\Users\HP\Desktop\TrimphPO\Week\Master Files\[IGST Master.xlsx]DBF'!$A:$C,3,FALSE),
   "Error")),
"")</f>
        <v/>
      </c>
      <c r="C49">
        <f>IF(ORDER!O55&gt;0,ORDER!L55, "")</f>
        <v/>
      </c>
      <c r="D49">
        <f>IF(ORDER!O55&gt;0,ORDER!A55, "")</f>
        <v/>
      </c>
      <c r="E49">
        <f>IF(ORDER!O55&gt;0,
 IF(ORDER!$D$1="SGST",
 VLOOKUP(H49,'C:\Users\HP\Desktop\TrimphPO\Week\Master Files\[SGST Master.xlsx]DBF'!$A:$F,6,FALSE),
   IF(ORDER!$D$1="IGST",
   VLOOKUP(H49,'C:\Users\HP\Desktop\TrimphPO\Week\Master Files\[IGST Master.xlsx]DBF'!$A:$F,6,FALSE),
   "Error")),
"")</f>
        <v/>
      </c>
      <c r="F49">
        <f>IF(ORDER!O55&gt;0,ORDER!C55, "")</f>
        <v/>
      </c>
      <c r="G49">
        <f>IF(ORDER!O55&gt;0,
 IF(ORDER!$D$1="SGST",
 VLOOKUP(H49,'C:\Users\HP\Desktop\TrimphPO\Week\Master Files\[SGST Master.xlsx]DBF'!$A:$H,8,FALSE),
   IF(ORDER!$D$1="IGST",
   VLOOKUP(H49,'C:\Users\HP\Desktop\TrimphPO\Week\Master Files\[IGST Master.xlsx]DBF'!$A:$H,8,FALSE),
   "Error")),
"")</f>
        <v/>
      </c>
      <c r="H49">
        <f>IF(ORDER!O55&gt;0,ORDER!D55, "")</f>
        <v/>
      </c>
      <c r="I49">
        <f>IF(ORDER!O55&gt;0,
 IF(ORDER!$D$1="SGST",
 VLOOKUP(H49,'C:\Users\HP\Desktop\TrimphPO\Week\Master Files\[SGST Master.xlsx]DBF'!$A:$J,10,FALSE),
   IF(ORDER!$D$1="IGST",
   VLOOKUP(H49,'C:\Users\HP\Desktop\TrimphPO\Week\Master Files\[IGST Master.xlsx]DBF'!$A:$J,10,FALSE),
   "Error")),
"")</f>
        <v/>
      </c>
      <c r="J49">
        <f>IF(ORDER!O55&gt;0,SUMIF(ORDER!$D$8:$D$22298,DBF!$H49,ORDER!$G$8:$G$22298), "")</f>
        <v/>
      </c>
      <c r="K49">
        <f>IF(ORDER!O55&gt;0,VLOOKUP($H49,ORDER!D:H,5,FALSE), "")</f>
        <v/>
      </c>
      <c r="L49">
        <f>IF(ORDER!O55&gt;0,ROUND(J49*K49,2), "")</f>
        <v/>
      </c>
      <c r="M49">
        <f>IF(ORDER!O55&gt;0,
 IF(ORDER!$D$1="SGST",
 VLOOKUP(H49,'C:\Users\HP\Desktop\TrimphPO\Week\Master Files\[SGST Master.xlsx]DBF'!$A:$N,14,FALSE),
   IF(ORDER!$D$1="IGST",
   VLOOKUP(H49,'C:\Users\HP\Desktop\TrimphPO\Week\Master Files\[IGST Master.xlsx]DBF'!$A:$N,14,FALSE),
   "Error")),
"")</f>
        <v/>
      </c>
      <c r="N49">
        <f>IF(ORDER!O55&gt;0,ROUND(L49*M49/100,2), "")</f>
        <v/>
      </c>
      <c r="O49">
        <f>IF(ORDER!O55&gt;0,L49-N49, "")</f>
        <v/>
      </c>
      <c r="P49">
        <f>IF(ORDER!O55&gt;0,IF(R49="Corsetry",IF(IFERROR((O49/J49),0)&lt;1000,"CC Sales- Corsetry-Wholesale - IGST 5%","CC Sales- Corsetry-Wholesale - IGST 12%")), "")</f>
        <v/>
      </c>
      <c r="Q49">
        <f>IF(ORDER!O55&gt;0,
 IF(ORDER!$D$1="SGST",
 VLOOKUP(H49,'C:\Users\HP\Desktop\TrimphPO\Week\Master Files\[SGST Master.xlsx]DBF'!$A:$R,18,FALSE),
   IF(ORDER!$D$1="IGST",
   VLOOKUP(H49,'C:\Users\HP\Desktop\TrimphPO\Week\Master Files\[IGST Master.xlsx]DBF'!$A:$R,18,FALSE),
   "Error")),
"")</f>
        <v/>
      </c>
      <c r="R49">
        <f>IF(ORDER!O55&gt;0,
 IF(ORDER!$D$1="SGST",
 VLOOKUP(H49,'C:\Users\HP\Desktop\TrimphPO\Week\Master Files\[SGST Master.xlsx]DBF'!$A:$S,19,FALSE),
   IF(ORDER!$D$1="IGST",
   VLOOKUP(H49,'C:\Users\HP\Desktop\TrimphPO\Week\Master Files\[IGST Master.xlsx]DBF'!$A:$S,19,FALSE),
   "Error")),
"")</f>
        <v/>
      </c>
      <c r="S49">
        <f>IF(ORDER!O55&gt;0,
 IF(ORDER!$D$1="SGST",
 VLOOKUP(H49,'C:\Users\HP\Desktop\TrimphPO\Week\Master Files\[SGST Master.xlsx]DBF'!$A:$T,20,FALSE),
   IF(ORDER!$D$1="IGST",
   VLOOKUP(H49,'C:\Users\HP\Desktop\TrimphPO\Week\Master Files\[IGST Master.xlsx]DBF'!$A:$T,20,FALSE),
   "Error")),
"")</f>
        <v/>
      </c>
      <c r="T49">
        <f>IF(ORDER!O55&gt;0,
 IF(ORDER!$D$1="SGST",
 VLOOKUP(H49,'C:\Users\HP\Desktop\TrimphPO\Week\Master Files\[SGST Master.xlsx]DBF'!$A:$U,21,FALSE),
   IF(ORDER!$D$1="IGST",
   VLOOKUP(H49,'C:\Users\HP\Desktop\TrimphPO\Week\Master Files\[IGST Master.xlsx]DBF'!$A:$U,21,FALSE),
   "Error")),
"")</f>
        <v/>
      </c>
      <c r="U49">
        <f>IF(ORDER!O55&gt;0,
 IF(ORDER!$D$1="SGST",
 VLOOKUP(H49,'C:\Users\HP\Desktop\TrimphPO\Week\Master Files\[SGST Master.xlsx]DBF'!$A:$V,22,FALSE),
   IF(ORDER!$D$1="IGST",
   VLOOKUP(H49,'C:\Users\HP\Desktop\TrimphPO\Week\Master Files\[IGST Master.xlsx]DBF'!$A:$V,22,FALSE),
   "Error")),
"")</f>
        <v/>
      </c>
      <c r="V49">
        <f>IF(ORDER!O55&gt;0,
 IF(ORDER!$D$1="SGST",
 VLOOKUP(H49,'C:\Users\HP\Desktop\TrimphPO\Week\Master Files\[SGST Master.xlsx]DBF'!$A:$W,23,FALSE),
   IF(ORDER!$D$1="IGST",
   VLOOKUP(H49,'C:\Users\HP\Desktop\TrimphPO\Week\Master Files\[IGST Master.xlsx]DBF'!$A:$W,23,FALSE),
   "Error")),
"")</f>
        <v/>
      </c>
      <c r="W49">
        <f>IF(ORDER!O55&gt;0,
 IF(ORDER!$D$1="SGST",
 VLOOKUP(H49,'C:\Users\HP\Desktop\TrimphPO\Week\Master Files\[SGST Master.xlsx]DBF'!$A:$X,24,FALSE),
   IF(ORDER!$D$1="IGST",
   VLOOKUP(H49,'C:\Users\HP\Desktop\TrimphPO\Week\Master Files\[IGST Master.xlsx]DBF'!$A:$X,24,FALSE),
   "Error")),
"")</f>
        <v/>
      </c>
      <c r="X49">
        <f>IF(ORDER!O55&gt;0,
 IF(ORDER!$D$1="SGST",
 VLOOKUP(H49,'C:\Users\HP\Desktop\TrimphPO\Week\Master Files\[SGST Master.xlsx]DBF'!$A:$Y,25,FALSE),
   IF(ORDER!$D$1="IGST",
   VLOOKUP(H49,'C:\Users\HP\Desktop\TrimphPO\Week\Master Files\[IGST Master.xlsx]DBF'!$A:$Y,25,FALSE),
   "Error")),
"")</f>
        <v/>
      </c>
      <c r="Y49">
        <f>IF(ORDER!O55&gt;0,+O49, "")</f>
        <v/>
      </c>
      <c r="Z49">
        <f>IF(ORDER!O55&gt;0,+J49, "")</f>
        <v/>
      </c>
      <c r="AA49">
        <f>IF(ORDER!O55&gt;0,
 IF(ORDER!$D$1="SGST",
 VLOOKUP(H49,'C:\Users\HP\Desktop\TrimphPO\Week\Master Files\[SGST Master.xlsx]DBF'!$A:$AB,28,FALSE),
   IF(ORDER!$D$1="IGST",
   VLOOKUP(H49,'C:\Users\HP\Desktop\TrimphPO\Week\Master Files\[IGST Master.xlsx]DBF'!$A:$AB,28,FALSE),
   "Error")),
"")</f>
        <v/>
      </c>
      <c r="AB49">
        <f>IF(ORDER!O55&gt;0,
 IF(ORDER!$D$1="SGST",
 VLOOKUP(H49,'C:\Users\HP\Desktop\TrimphPO\Week\Master Files\[SGST Master.xlsx]DBF'!$A:$AC,29,FALSE),
   IF(ORDER!$D$1="IGST",
   VLOOKUP(H49,'C:\Users\HP\Desktop\TrimphPO\Week\Master Files\[IGST Master.xlsx]DBF'!$A:$AC,29,FALSE),
   "Error")),
"")</f>
        <v/>
      </c>
      <c r="AC49">
        <f>IF(ORDER!O55&gt;0,ROUND(Y49*AB49/100,2), "")</f>
        <v/>
      </c>
      <c r="AD49">
        <f>IF(ORDER!O55&gt;0,ROUND(SUM(Y49,0)-AC49,2), "")</f>
        <v/>
      </c>
      <c r="AE49" t="inlineStr"/>
      <c r="AF49" t="inlineStr"/>
      <c r="AG49" t="inlineStr"/>
      <c r="AH49" t="inlineStr"/>
      <c r="AI49" t="inlineStr"/>
      <c r="AJ49" t="inlineStr"/>
      <c r="AK49">
        <f>IF(ORDER!O55&gt;0,IF(RIGHT(P49,2)="5%","Output IGST - 5% - Tamilnadu","Output IGST - 12% - Tamilnadu"), "")</f>
        <v/>
      </c>
      <c r="AL49">
        <f>IF(ORDER!O55&gt;0,IF(AK49="Output IGST - 12% - TamilNadu",12,5), "")</f>
        <v/>
      </c>
      <c r="AM49">
        <f>IF(ORDER!O55&gt;0,ROUND(SUM(AD49*AL49/100,0),2), "")</f>
        <v/>
      </c>
      <c r="AN49">
        <f>IF(ORDER!O55&gt;0,+AP49, "")</f>
        <v/>
      </c>
      <c r="AO49">
        <f>IF(ORDER!O55&gt;0,0.00, "")</f>
        <v/>
      </c>
      <c r="AP49">
        <f>IF(ORDER!O55&gt;0,+(Y49-AC49)+AM49, "")</f>
        <v/>
      </c>
      <c r="AQ49">
        <f>IF(ORDER!O55&gt;0,
 IF(ORDER!$D$1="SGST",
 VLOOKUP(H49,'C:\Users\HP\Desktop\TrimphPO\Week\Master Files\[SGST Master.xlsx]DBF'!$A:$AR,44,FALSE),
   IF(ORDER!$D$1="IGST",
   VLOOKUP(H49,'C:\Users\HP\Desktop\TrimphPO\Week\Master Files\[IGST Master.xlsx]DBF'!$A:$AR,44,FALSE),
   "Error")),
"")</f>
        <v/>
      </c>
      <c r="AR49">
        <f>IF(ORDER!O55&gt;0,B49, "")</f>
        <v/>
      </c>
      <c r="AS49">
        <f>IF(ORDER!O55&gt;0,AN49, "")</f>
        <v/>
      </c>
      <c r="AT49">
        <f>IF(ORDER!O55&gt;0,CONCATENATE($B$2," ",$C$2," ","QTY",  " ", $Z$2), "")</f>
        <v/>
      </c>
      <c r="AU49">
        <f>IF(ORDER!O55&gt;0,
 IF(ORDER!$D$1="SGST",
 VLOOKUP(H49,'C:\Users\HP\Desktop\TrimphPO\Week\Master Files\[SGST Master.xlsx]DBF'!$A:$AV,48,FALSE),
   IF(ORDER!$D$1="IGST",
   VLOOKUP(H49,'C:\Users\HP\Desktop\TrimphPO\Week\Master Files\[IGST Master.xlsx]DBF'!$A:$AV,48,FALSE),
   "Error")),
"")</f>
        <v/>
      </c>
      <c r="AV49">
        <f>IF(ORDER!O55&gt;0,
 IF(ORDER!$D$1="SGST",
 VLOOKUP(H49,'C:\Users\HP\Desktop\TrimphPO\Week\Master Files\[SGST Master.xlsx]DBF'!$A:$AW,49,FALSE),
   IF(ORDER!$D$1="IGST",
   VLOOKUP(H49,'C:\Users\HP\Desktop\TrimphPO\Week\Master Files\[IGST Master.xlsx]DBF'!$A:$AW,49,FALSE),
   "Error")),
"")</f>
        <v/>
      </c>
      <c r="AW49">
        <f>IF(ORDER!O55&gt;0,
 IF(ORDER!$D$1="SGST",
 VLOOKUP(H49,'C:\Users\HP\Desktop\TrimphPO\Week\Master Files\[SGST Master.xlsx]DBF'!$A:$AX,50,FALSE),
   IF(ORDER!$D$1="IGST",
   VLOOKUP(H49,'C:\Users\HP\Desktop\TrimphPO\Week\Master Files\[IGST Master.xlsx]DBF'!$A:$AX,50,FALSE),
   "Error")),
"")</f>
        <v/>
      </c>
      <c r="AX49">
        <f>IF(ORDER!O55&gt;0,ORDER!B5, "")</f>
        <v/>
      </c>
      <c r="AY49">
        <f>IF(ORDER!O55&gt;0,ORDER!B1, "")</f>
        <v/>
      </c>
      <c r="AZ49">
        <f>IF(ORDER!O55&gt;0,
 IF(ORDER!$D$1="SGST",
 VLOOKUP(H49,'C:\Users\HP\Desktop\TrimphPO\Week\Master Files\[SGST Master.xlsx]DBF'!$A:$BA,53,FALSE),
   IF(ORDER!$D$1="IGST",
   VLOOKUP(H49,'C:\Users\HP\Desktop\TrimphPO\Week\Master Files\[IGST Master.xlsx]DBF'!$A:$BA,53,FALSE),
   "Error")),
"")</f>
        <v/>
      </c>
      <c r="BA49">
        <f>IF(ORDER!O55&gt;0,
 IF(ORDER!$D$1="SGST",
 VLOOKUP(H49,'C:\Users\HP\Desktop\TrimphPO\Week\Master Files\[SGST Master.xlsx]DBF'!$A:$BB,54,FALSE),
   IF(ORDER!$D$1="IGST",
   VLOOKUP(H49,'C:\Users\HP\Desktop\TrimphPO\Week\Master Files\[IGST Master.xlsx]DBF'!$A:$BB,54,FALSE),
   "Error")),
"")</f>
        <v/>
      </c>
      <c r="BB49">
        <f>IF(ORDER!O55&gt;0,
 IF(ORDER!$D$1="SGST",
 VLOOKUP(H49,'C:\Users\HP\Desktop\TrimphPO\Week\Master Files\[SGST Master.xlsx]DBF'!$A:$BC,55,FALSE),
   IF(ORDER!$D$1="IGST",
   VLOOKUP(H49,'C:\Users\HP\Desktop\TrimphPO\Week\Master Files\[IGST Master.xlsx]DBF'!$A:$BC,55,FALSE),
   "Error")),
"")</f>
        <v/>
      </c>
      <c r="BC49">
        <f>IF(ORDER!O55&gt;0,
 IF(ORDER!$D$1="SGST",
 VLOOKUP(H49,'C:\Users\HP\Desktop\TrimphPO\Week\Master Files\[SGST Master.xlsx]DBF'!$A:$BD,56,FALSE),
   IF(ORDER!$D$1="IGST",
   VLOOKUP(H49,'C:\Users\HP\Desktop\TrimphPO\Week\Master Files\[IGST Master.xlsx]DBF'!$A:$BD,56,FALSE),
   "Error")),
"")</f>
        <v/>
      </c>
      <c r="BD49">
        <f>IF(ORDER!O55&gt;0,
 IF(ORDER!$D$1="SGST",
 VLOOKUP(H49,'C:\Users\HP\Desktop\TrimphPO\Week\Master Files\[SGST Master.xlsx]DBF'!$A:$BE,57,FALSE),
   IF(ORDER!$D$1="IGST",
   VLOOKUP(H49,'C:\Users\HP\Desktop\TrimphPO\Week\Master Files\[IGST Master.xlsx]DBF'!$A:$BE,57,FALSE),
   "Error")),
"")</f>
        <v/>
      </c>
    </row>
    <row r="50">
      <c r="A50">
        <f>IF(ORDER!O56&gt;0,
 IF(ORDER!$D$1="SGST",
 VLOOKUP(H50,'C:\Users\HP\Desktop\TrimphPO\Week\Master Files\[SGST Master.xlsx]DBF'!$A:$B,2,FALSE),
   IF(ORDER!$D$1="IGST",
   VLOOKUP(H50,'C:\Users\HP\Desktop\TrimphPO\Week\Master Files\[IGST Master.xlsx]DBF'!$A:$B,2,FALSE),
   "Error")),
"")</f>
        <v/>
      </c>
      <c r="B50">
        <f>IF(ORDER!O56&gt;0,
 IF(ORDER!$D$1="SGST",
 VLOOKUP(H50,'C:\Users\HP\Desktop\TrimphPO\Week\Master Files\[SGST Master.xlsx]DBF'!$A:$C,3,FALSE),
   IF(ORDER!$D$1="IGST",
   VLOOKUP(H50,'C:\Users\HP\Desktop\TrimphPO\Week\Master Files\[IGST Master.xlsx]DBF'!$A:$C,3,FALSE),
   "Error")),
"")</f>
        <v/>
      </c>
      <c r="C50">
        <f>IF(ORDER!O56&gt;0,ORDER!L56, "")</f>
        <v/>
      </c>
      <c r="D50">
        <f>IF(ORDER!O56&gt;0,ORDER!A56, "")</f>
        <v/>
      </c>
      <c r="E50">
        <f>IF(ORDER!O56&gt;0,
 IF(ORDER!$D$1="SGST",
 VLOOKUP(H50,'C:\Users\HP\Desktop\TrimphPO\Week\Master Files\[SGST Master.xlsx]DBF'!$A:$F,6,FALSE),
   IF(ORDER!$D$1="IGST",
   VLOOKUP(H50,'C:\Users\HP\Desktop\TrimphPO\Week\Master Files\[IGST Master.xlsx]DBF'!$A:$F,6,FALSE),
   "Error")),
"")</f>
        <v/>
      </c>
      <c r="F50">
        <f>IF(ORDER!O56&gt;0,ORDER!C56, "")</f>
        <v/>
      </c>
      <c r="G50">
        <f>IF(ORDER!O56&gt;0,
 IF(ORDER!$D$1="SGST",
 VLOOKUP(H50,'C:\Users\HP\Desktop\TrimphPO\Week\Master Files\[SGST Master.xlsx]DBF'!$A:$H,8,FALSE),
   IF(ORDER!$D$1="IGST",
   VLOOKUP(H50,'C:\Users\HP\Desktop\TrimphPO\Week\Master Files\[IGST Master.xlsx]DBF'!$A:$H,8,FALSE),
   "Error")),
"")</f>
        <v/>
      </c>
      <c r="H50">
        <f>IF(ORDER!O56&gt;0,ORDER!D56, "")</f>
        <v/>
      </c>
      <c r="I50">
        <f>IF(ORDER!O56&gt;0,
 IF(ORDER!$D$1="SGST",
 VLOOKUP(H50,'C:\Users\HP\Desktop\TrimphPO\Week\Master Files\[SGST Master.xlsx]DBF'!$A:$J,10,FALSE),
   IF(ORDER!$D$1="IGST",
   VLOOKUP(H50,'C:\Users\HP\Desktop\TrimphPO\Week\Master Files\[IGST Master.xlsx]DBF'!$A:$J,10,FALSE),
   "Error")),
"")</f>
        <v/>
      </c>
      <c r="J50">
        <f>IF(ORDER!O56&gt;0,SUMIF(ORDER!$D$8:$D$22298,DBF!$H50,ORDER!$G$8:$G$22298), "")</f>
        <v/>
      </c>
      <c r="K50">
        <f>IF(ORDER!O56&gt;0,VLOOKUP($H50,ORDER!D:H,5,FALSE), "")</f>
        <v/>
      </c>
      <c r="L50">
        <f>IF(ORDER!O56&gt;0,ROUND(J50*K50,2), "")</f>
        <v/>
      </c>
      <c r="M50">
        <f>IF(ORDER!O56&gt;0,
 IF(ORDER!$D$1="SGST",
 VLOOKUP(H50,'C:\Users\HP\Desktop\TrimphPO\Week\Master Files\[SGST Master.xlsx]DBF'!$A:$N,14,FALSE),
   IF(ORDER!$D$1="IGST",
   VLOOKUP(H50,'C:\Users\HP\Desktop\TrimphPO\Week\Master Files\[IGST Master.xlsx]DBF'!$A:$N,14,FALSE),
   "Error")),
"")</f>
        <v/>
      </c>
      <c r="N50">
        <f>IF(ORDER!O56&gt;0,ROUND(L50*M50/100,2), "")</f>
        <v/>
      </c>
      <c r="O50">
        <f>IF(ORDER!O56&gt;0,L50-N50, "")</f>
        <v/>
      </c>
      <c r="P50">
        <f>IF(ORDER!O56&gt;0,IF(R50="Corsetry",IF(IFERROR((O50/J50),0)&lt;1000,"CC Sales- Corsetry-Wholesale - IGST 5%","CC Sales- Corsetry-Wholesale - IGST 12%")), "")</f>
        <v/>
      </c>
      <c r="Q50">
        <f>IF(ORDER!O56&gt;0,
 IF(ORDER!$D$1="SGST",
 VLOOKUP(H50,'C:\Users\HP\Desktop\TrimphPO\Week\Master Files\[SGST Master.xlsx]DBF'!$A:$R,18,FALSE),
   IF(ORDER!$D$1="IGST",
   VLOOKUP(H50,'C:\Users\HP\Desktop\TrimphPO\Week\Master Files\[IGST Master.xlsx]DBF'!$A:$R,18,FALSE),
   "Error")),
"")</f>
        <v/>
      </c>
      <c r="R50">
        <f>IF(ORDER!O56&gt;0,
 IF(ORDER!$D$1="SGST",
 VLOOKUP(H50,'C:\Users\HP\Desktop\TrimphPO\Week\Master Files\[SGST Master.xlsx]DBF'!$A:$S,19,FALSE),
   IF(ORDER!$D$1="IGST",
   VLOOKUP(H50,'C:\Users\HP\Desktop\TrimphPO\Week\Master Files\[IGST Master.xlsx]DBF'!$A:$S,19,FALSE),
   "Error")),
"")</f>
        <v/>
      </c>
      <c r="S50">
        <f>IF(ORDER!O56&gt;0,
 IF(ORDER!$D$1="SGST",
 VLOOKUP(H50,'C:\Users\HP\Desktop\TrimphPO\Week\Master Files\[SGST Master.xlsx]DBF'!$A:$T,20,FALSE),
   IF(ORDER!$D$1="IGST",
   VLOOKUP(H50,'C:\Users\HP\Desktop\TrimphPO\Week\Master Files\[IGST Master.xlsx]DBF'!$A:$T,20,FALSE),
   "Error")),
"")</f>
        <v/>
      </c>
      <c r="T50">
        <f>IF(ORDER!O56&gt;0,
 IF(ORDER!$D$1="SGST",
 VLOOKUP(H50,'C:\Users\HP\Desktop\TrimphPO\Week\Master Files\[SGST Master.xlsx]DBF'!$A:$U,21,FALSE),
   IF(ORDER!$D$1="IGST",
   VLOOKUP(H50,'C:\Users\HP\Desktop\TrimphPO\Week\Master Files\[IGST Master.xlsx]DBF'!$A:$U,21,FALSE),
   "Error")),
"")</f>
        <v/>
      </c>
      <c r="U50">
        <f>IF(ORDER!O56&gt;0,
 IF(ORDER!$D$1="SGST",
 VLOOKUP(H50,'C:\Users\HP\Desktop\TrimphPO\Week\Master Files\[SGST Master.xlsx]DBF'!$A:$V,22,FALSE),
   IF(ORDER!$D$1="IGST",
   VLOOKUP(H50,'C:\Users\HP\Desktop\TrimphPO\Week\Master Files\[IGST Master.xlsx]DBF'!$A:$V,22,FALSE),
   "Error")),
"")</f>
        <v/>
      </c>
      <c r="V50">
        <f>IF(ORDER!O56&gt;0,
 IF(ORDER!$D$1="SGST",
 VLOOKUP(H50,'C:\Users\HP\Desktop\TrimphPO\Week\Master Files\[SGST Master.xlsx]DBF'!$A:$W,23,FALSE),
   IF(ORDER!$D$1="IGST",
   VLOOKUP(H50,'C:\Users\HP\Desktop\TrimphPO\Week\Master Files\[IGST Master.xlsx]DBF'!$A:$W,23,FALSE),
   "Error")),
"")</f>
        <v/>
      </c>
      <c r="W50">
        <f>IF(ORDER!O56&gt;0,
 IF(ORDER!$D$1="SGST",
 VLOOKUP(H50,'C:\Users\HP\Desktop\TrimphPO\Week\Master Files\[SGST Master.xlsx]DBF'!$A:$X,24,FALSE),
   IF(ORDER!$D$1="IGST",
   VLOOKUP(H50,'C:\Users\HP\Desktop\TrimphPO\Week\Master Files\[IGST Master.xlsx]DBF'!$A:$X,24,FALSE),
   "Error")),
"")</f>
        <v/>
      </c>
      <c r="X50">
        <f>IF(ORDER!O56&gt;0,
 IF(ORDER!$D$1="SGST",
 VLOOKUP(H50,'C:\Users\HP\Desktop\TrimphPO\Week\Master Files\[SGST Master.xlsx]DBF'!$A:$Y,25,FALSE),
   IF(ORDER!$D$1="IGST",
   VLOOKUP(H50,'C:\Users\HP\Desktop\TrimphPO\Week\Master Files\[IGST Master.xlsx]DBF'!$A:$Y,25,FALSE),
   "Error")),
"")</f>
        <v/>
      </c>
      <c r="Y50">
        <f>IF(ORDER!O56&gt;0,+O50, "")</f>
        <v/>
      </c>
      <c r="Z50">
        <f>IF(ORDER!O56&gt;0,+J50, "")</f>
        <v/>
      </c>
      <c r="AA50">
        <f>IF(ORDER!O56&gt;0,
 IF(ORDER!$D$1="SGST",
 VLOOKUP(H50,'C:\Users\HP\Desktop\TrimphPO\Week\Master Files\[SGST Master.xlsx]DBF'!$A:$AB,28,FALSE),
   IF(ORDER!$D$1="IGST",
   VLOOKUP(H50,'C:\Users\HP\Desktop\TrimphPO\Week\Master Files\[IGST Master.xlsx]DBF'!$A:$AB,28,FALSE),
   "Error")),
"")</f>
        <v/>
      </c>
      <c r="AB50">
        <f>IF(ORDER!O56&gt;0,
 IF(ORDER!$D$1="SGST",
 VLOOKUP(H50,'C:\Users\HP\Desktop\TrimphPO\Week\Master Files\[SGST Master.xlsx]DBF'!$A:$AC,29,FALSE),
   IF(ORDER!$D$1="IGST",
   VLOOKUP(H50,'C:\Users\HP\Desktop\TrimphPO\Week\Master Files\[IGST Master.xlsx]DBF'!$A:$AC,29,FALSE),
   "Error")),
"")</f>
        <v/>
      </c>
      <c r="AC50">
        <f>IF(ORDER!O56&gt;0,ROUND(Y50*AB50/100,2), "")</f>
        <v/>
      </c>
      <c r="AD50">
        <f>IF(ORDER!O56&gt;0,ROUND(SUM(Y50,0)-AC50,2), "")</f>
        <v/>
      </c>
      <c r="AE50" t="inlineStr"/>
      <c r="AF50" t="inlineStr"/>
      <c r="AG50" t="inlineStr"/>
      <c r="AH50" t="inlineStr"/>
      <c r="AI50" t="inlineStr"/>
      <c r="AJ50" t="inlineStr"/>
      <c r="AK50">
        <f>IF(ORDER!O56&gt;0,IF(RIGHT(P50,2)="5%","Output IGST - 5% - Tamilnadu","Output IGST - 12% - Tamilnadu"), "")</f>
        <v/>
      </c>
      <c r="AL50">
        <f>IF(ORDER!O56&gt;0,IF(AK50="Output IGST - 12% - TamilNadu",12,5), "")</f>
        <v/>
      </c>
      <c r="AM50">
        <f>IF(ORDER!O56&gt;0,ROUND(SUM(AD50*AL50/100,0),2), "")</f>
        <v/>
      </c>
      <c r="AN50">
        <f>IF(ORDER!O56&gt;0,+AP50, "")</f>
        <v/>
      </c>
      <c r="AO50">
        <f>IF(ORDER!O56&gt;0,0.00, "")</f>
        <v/>
      </c>
      <c r="AP50">
        <f>IF(ORDER!O56&gt;0,+(Y50-AC50)+AM50, "")</f>
        <v/>
      </c>
      <c r="AQ50">
        <f>IF(ORDER!O56&gt;0,
 IF(ORDER!$D$1="SGST",
 VLOOKUP(H50,'C:\Users\HP\Desktop\TrimphPO\Week\Master Files\[SGST Master.xlsx]DBF'!$A:$AR,44,FALSE),
   IF(ORDER!$D$1="IGST",
   VLOOKUP(H50,'C:\Users\HP\Desktop\TrimphPO\Week\Master Files\[IGST Master.xlsx]DBF'!$A:$AR,44,FALSE),
   "Error")),
"")</f>
        <v/>
      </c>
      <c r="AR50">
        <f>IF(ORDER!O56&gt;0,B50, "")</f>
        <v/>
      </c>
      <c r="AS50">
        <f>IF(ORDER!O56&gt;0,AN50, "")</f>
        <v/>
      </c>
      <c r="AT50">
        <f>IF(ORDER!O56&gt;0,CONCATENATE($B$2," ",$C$2," ","QTY",  " ", $Z$2), "")</f>
        <v/>
      </c>
      <c r="AU50">
        <f>IF(ORDER!O56&gt;0,
 IF(ORDER!$D$1="SGST",
 VLOOKUP(H50,'C:\Users\HP\Desktop\TrimphPO\Week\Master Files\[SGST Master.xlsx]DBF'!$A:$AV,48,FALSE),
   IF(ORDER!$D$1="IGST",
   VLOOKUP(H50,'C:\Users\HP\Desktop\TrimphPO\Week\Master Files\[IGST Master.xlsx]DBF'!$A:$AV,48,FALSE),
   "Error")),
"")</f>
        <v/>
      </c>
      <c r="AV50">
        <f>IF(ORDER!O56&gt;0,
 IF(ORDER!$D$1="SGST",
 VLOOKUP(H50,'C:\Users\HP\Desktop\TrimphPO\Week\Master Files\[SGST Master.xlsx]DBF'!$A:$AW,49,FALSE),
   IF(ORDER!$D$1="IGST",
   VLOOKUP(H50,'C:\Users\HP\Desktop\TrimphPO\Week\Master Files\[IGST Master.xlsx]DBF'!$A:$AW,49,FALSE),
   "Error")),
"")</f>
        <v/>
      </c>
      <c r="AW50">
        <f>IF(ORDER!O56&gt;0,
 IF(ORDER!$D$1="SGST",
 VLOOKUP(H50,'C:\Users\HP\Desktop\TrimphPO\Week\Master Files\[SGST Master.xlsx]DBF'!$A:$AX,50,FALSE),
   IF(ORDER!$D$1="IGST",
   VLOOKUP(H50,'C:\Users\HP\Desktop\TrimphPO\Week\Master Files\[IGST Master.xlsx]DBF'!$A:$AX,50,FALSE),
   "Error")),
"")</f>
        <v/>
      </c>
      <c r="AX50">
        <f>IF(ORDER!O56&gt;0,ORDER!B5, "")</f>
        <v/>
      </c>
      <c r="AY50">
        <f>IF(ORDER!O56&gt;0,ORDER!B1, "")</f>
        <v/>
      </c>
      <c r="AZ50">
        <f>IF(ORDER!O56&gt;0,
 IF(ORDER!$D$1="SGST",
 VLOOKUP(H50,'C:\Users\HP\Desktop\TrimphPO\Week\Master Files\[SGST Master.xlsx]DBF'!$A:$BA,53,FALSE),
   IF(ORDER!$D$1="IGST",
   VLOOKUP(H50,'C:\Users\HP\Desktop\TrimphPO\Week\Master Files\[IGST Master.xlsx]DBF'!$A:$BA,53,FALSE),
   "Error")),
"")</f>
        <v/>
      </c>
      <c r="BA50">
        <f>IF(ORDER!O56&gt;0,
 IF(ORDER!$D$1="SGST",
 VLOOKUP(H50,'C:\Users\HP\Desktop\TrimphPO\Week\Master Files\[SGST Master.xlsx]DBF'!$A:$BB,54,FALSE),
   IF(ORDER!$D$1="IGST",
   VLOOKUP(H50,'C:\Users\HP\Desktop\TrimphPO\Week\Master Files\[IGST Master.xlsx]DBF'!$A:$BB,54,FALSE),
   "Error")),
"")</f>
        <v/>
      </c>
      <c r="BB50">
        <f>IF(ORDER!O56&gt;0,
 IF(ORDER!$D$1="SGST",
 VLOOKUP(H50,'C:\Users\HP\Desktop\TrimphPO\Week\Master Files\[SGST Master.xlsx]DBF'!$A:$BC,55,FALSE),
   IF(ORDER!$D$1="IGST",
   VLOOKUP(H50,'C:\Users\HP\Desktop\TrimphPO\Week\Master Files\[IGST Master.xlsx]DBF'!$A:$BC,55,FALSE),
   "Error")),
"")</f>
        <v/>
      </c>
      <c r="BC50">
        <f>IF(ORDER!O56&gt;0,
 IF(ORDER!$D$1="SGST",
 VLOOKUP(H50,'C:\Users\HP\Desktop\TrimphPO\Week\Master Files\[SGST Master.xlsx]DBF'!$A:$BD,56,FALSE),
   IF(ORDER!$D$1="IGST",
   VLOOKUP(H50,'C:\Users\HP\Desktop\TrimphPO\Week\Master Files\[IGST Master.xlsx]DBF'!$A:$BD,56,FALSE),
   "Error")),
"")</f>
        <v/>
      </c>
      <c r="BD50">
        <f>IF(ORDER!O56&gt;0,
 IF(ORDER!$D$1="SGST",
 VLOOKUP(H50,'C:\Users\HP\Desktop\TrimphPO\Week\Master Files\[SGST Master.xlsx]DBF'!$A:$BE,57,FALSE),
   IF(ORDER!$D$1="IGST",
   VLOOKUP(H50,'C:\Users\HP\Desktop\TrimphPO\Week\Master Files\[IGST Master.xlsx]DBF'!$A:$BE,57,FALSE),
   "Error")),
"")</f>
        <v/>
      </c>
    </row>
    <row r="51">
      <c r="A51">
        <f>IF(ORDER!O57&gt;0,
 IF(ORDER!$D$1="SGST",
 VLOOKUP(H51,'C:\Users\HP\Desktop\TrimphPO\Week\Master Files\[SGST Master.xlsx]DBF'!$A:$B,2,FALSE),
   IF(ORDER!$D$1="IGST",
   VLOOKUP(H51,'C:\Users\HP\Desktop\TrimphPO\Week\Master Files\[IGST Master.xlsx]DBF'!$A:$B,2,FALSE),
   "Error")),
"")</f>
        <v/>
      </c>
      <c r="B51">
        <f>IF(ORDER!O57&gt;0,
 IF(ORDER!$D$1="SGST",
 VLOOKUP(H51,'C:\Users\HP\Desktop\TrimphPO\Week\Master Files\[SGST Master.xlsx]DBF'!$A:$C,3,FALSE),
   IF(ORDER!$D$1="IGST",
   VLOOKUP(H51,'C:\Users\HP\Desktop\TrimphPO\Week\Master Files\[IGST Master.xlsx]DBF'!$A:$C,3,FALSE),
   "Error")),
"")</f>
        <v/>
      </c>
      <c r="C51">
        <f>IF(ORDER!O57&gt;0,ORDER!L57, "")</f>
        <v/>
      </c>
      <c r="D51">
        <f>IF(ORDER!O57&gt;0,ORDER!A57, "")</f>
        <v/>
      </c>
      <c r="E51">
        <f>IF(ORDER!O57&gt;0,
 IF(ORDER!$D$1="SGST",
 VLOOKUP(H51,'C:\Users\HP\Desktop\TrimphPO\Week\Master Files\[SGST Master.xlsx]DBF'!$A:$F,6,FALSE),
   IF(ORDER!$D$1="IGST",
   VLOOKUP(H51,'C:\Users\HP\Desktop\TrimphPO\Week\Master Files\[IGST Master.xlsx]DBF'!$A:$F,6,FALSE),
   "Error")),
"")</f>
        <v/>
      </c>
      <c r="F51">
        <f>IF(ORDER!O57&gt;0,ORDER!C57, "")</f>
        <v/>
      </c>
      <c r="G51">
        <f>IF(ORDER!O57&gt;0,
 IF(ORDER!$D$1="SGST",
 VLOOKUP(H51,'C:\Users\HP\Desktop\TrimphPO\Week\Master Files\[SGST Master.xlsx]DBF'!$A:$H,8,FALSE),
   IF(ORDER!$D$1="IGST",
   VLOOKUP(H51,'C:\Users\HP\Desktop\TrimphPO\Week\Master Files\[IGST Master.xlsx]DBF'!$A:$H,8,FALSE),
   "Error")),
"")</f>
        <v/>
      </c>
      <c r="H51">
        <f>IF(ORDER!O57&gt;0,ORDER!D57, "")</f>
        <v/>
      </c>
      <c r="I51">
        <f>IF(ORDER!O57&gt;0,
 IF(ORDER!$D$1="SGST",
 VLOOKUP(H51,'C:\Users\HP\Desktop\TrimphPO\Week\Master Files\[SGST Master.xlsx]DBF'!$A:$J,10,FALSE),
   IF(ORDER!$D$1="IGST",
   VLOOKUP(H51,'C:\Users\HP\Desktop\TrimphPO\Week\Master Files\[IGST Master.xlsx]DBF'!$A:$J,10,FALSE),
   "Error")),
"")</f>
        <v/>
      </c>
      <c r="J51">
        <f>IF(ORDER!O57&gt;0,SUMIF(ORDER!$D$8:$D$22298,DBF!$H51,ORDER!$G$8:$G$22298), "")</f>
        <v/>
      </c>
      <c r="K51">
        <f>IF(ORDER!O57&gt;0,VLOOKUP($H51,ORDER!D:H,5,FALSE), "")</f>
        <v/>
      </c>
      <c r="L51">
        <f>IF(ORDER!O57&gt;0,ROUND(J51*K51,2), "")</f>
        <v/>
      </c>
      <c r="M51">
        <f>IF(ORDER!O57&gt;0,
 IF(ORDER!$D$1="SGST",
 VLOOKUP(H51,'C:\Users\HP\Desktop\TrimphPO\Week\Master Files\[SGST Master.xlsx]DBF'!$A:$N,14,FALSE),
   IF(ORDER!$D$1="IGST",
   VLOOKUP(H51,'C:\Users\HP\Desktop\TrimphPO\Week\Master Files\[IGST Master.xlsx]DBF'!$A:$N,14,FALSE),
   "Error")),
"")</f>
        <v/>
      </c>
      <c r="N51">
        <f>IF(ORDER!O57&gt;0,ROUND(L51*M51/100,2), "")</f>
        <v/>
      </c>
      <c r="O51">
        <f>IF(ORDER!O57&gt;0,L51-N51, "")</f>
        <v/>
      </c>
      <c r="P51">
        <f>IF(ORDER!O57&gt;0,IF(R51="Corsetry",IF(IFERROR((O51/J51),0)&lt;1000,"CC Sales- Corsetry-Wholesale - IGST 5%","CC Sales- Corsetry-Wholesale - IGST 12%")), "")</f>
        <v/>
      </c>
      <c r="Q51">
        <f>IF(ORDER!O57&gt;0,
 IF(ORDER!$D$1="SGST",
 VLOOKUP(H51,'C:\Users\HP\Desktop\TrimphPO\Week\Master Files\[SGST Master.xlsx]DBF'!$A:$R,18,FALSE),
   IF(ORDER!$D$1="IGST",
   VLOOKUP(H51,'C:\Users\HP\Desktop\TrimphPO\Week\Master Files\[IGST Master.xlsx]DBF'!$A:$R,18,FALSE),
   "Error")),
"")</f>
        <v/>
      </c>
      <c r="R51">
        <f>IF(ORDER!O57&gt;0,
 IF(ORDER!$D$1="SGST",
 VLOOKUP(H51,'C:\Users\HP\Desktop\TrimphPO\Week\Master Files\[SGST Master.xlsx]DBF'!$A:$S,19,FALSE),
   IF(ORDER!$D$1="IGST",
   VLOOKUP(H51,'C:\Users\HP\Desktop\TrimphPO\Week\Master Files\[IGST Master.xlsx]DBF'!$A:$S,19,FALSE),
   "Error")),
"")</f>
        <v/>
      </c>
      <c r="S51">
        <f>IF(ORDER!O57&gt;0,
 IF(ORDER!$D$1="SGST",
 VLOOKUP(H51,'C:\Users\HP\Desktop\TrimphPO\Week\Master Files\[SGST Master.xlsx]DBF'!$A:$T,20,FALSE),
   IF(ORDER!$D$1="IGST",
   VLOOKUP(H51,'C:\Users\HP\Desktop\TrimphPO\Week\Master Files\[IGST Master.xlsx]DBF'!$A:$T,20,FALSE),
   "Error")),
"")</f>
        <v/>
      </c>
      <c r="T51">
        <f>IF(ORDER!O57&gt;0,
 IF(ORDER!$D$1="SGST",
 VLOOKUP(H51,'C:\Users\HP\Desktop\TrimphPO\Week\Master Files\[SGST Master.xlsx]DBF'!$A:$U,21,FALSE),
   IF(ORDER!$D$1="IGST",
   VLOOKUP(H51,'C:\Users\HP\Desktop\TrimphPO\Week\Master Files\[IGST Master.xlsx]DBF'!$A:$U,21,FALSE),
   "Error")),
"")</f>
        <v/>
      </c>
      <c r="U51">
        <f>IF(ORDER!O57&gt;0,
 IF(ORDER!$D$1="SGST",
 VLOOKUP(H51,'C:\Users\HP\Desktop\TrimphPO\Week\Master Files\[SGST Master.xlsx]DBF'!$A:$V,22,FALSE),
   IF(ORDER!$D$1="IGST",
   VLOOKUP(H51,'C:\Users\HP\Desktop\TrimphPO\Week\Master Files\[IGST Master.xlsx]DBF'!$A:$V,22,FALSE),
   "Error")),
"")</f>
        <v/>
      </c>
      <c r="V51">
        <f>IF(ORDER!O57&gt;0,
 IF(ORDER!$D$1="SGST",
 VLOOKUP(H51,'C:\Users\HP\Desktop\TrimphPO\Week\Master Files\[SGST Master.xlsx]DBF'!$A:$W,23,FALSE),
   IF(ORDER!$D$1="IGST",
   VLOOKUP(H51,'C:\Users\HP\Desktop\TrimphPO\Week\Master Files\[IGST Master.xlsx]DBF'!$A:$W,23,FALSE),
   "Error")),
"")</f>
        <v/>
      </c>
      <c r="W51">
        <f>IF(ORDER!O57&gt;0,
 IF(ORDER!$D$1="SGST",
 VLOOKUP(H51,'C:\Users\HP\Desktop\TrimphPO\Week\Master Files\[SGST Master.xlsx]DBF'!$A:$X,24,FALSE),
   IF(ORDER!$D$1="IGST",
   VLOOKUP(H51,'C:\Users\HP\Desktop\TrimphPO\Week\Master Files\[IGST Master.xlsx]DBF'!$A:$X,24,FALSE),
   "Error")),
"")</f>
        <v/>
      </c>
      <c r="X51">
        <f>IF(ORDER!O57&gt;0,
 IF(ORDER!$D$1="SGST",
 VLOOKUP(H51,'C:\Users\HP\Desktop\TrimphPO\Week\Master Files\[SGST Master.xlsx]DBF'!$A:$Y,25,FALSE),
   IF(ORDER!$D$1="IGST",
   VLOOKUP(H51,'C:\Users\HP\Desktop\TrimphPO\Week\Master Files\[IGST Master.xlsx]DBF'!$A:$Y,25,FALSE),
   "Error")),
"")</f>
        <v/>
      </c>
      <c r="Y51">
        <f>IF(ORDER!O57&gt;0,+O51, "")</f>
        <v/>
      </c>
      <c r="Z51">
        <f>IF(ORDER!O57&gt;0,+J51, "")</f>
        <v/>
      </c>
      <c r="AA51">
        <f>IF(ORDER!O57&gt;0,
 IF(ORDER!$D$1="SGST",
 VLOOKUP(H51,'C:\Users\HP\Desktop\TrimphPO\Week\Master Files\[SGST Master.xlsx]DBF'!$A:$AB,28,FALSE),
   IF(ORDER!$D$1="IGST",
   VLOOKUP(H51,'C:\Users\HP\Desktop\TrimphPO\Week\Master Files\[IGST Master.xlsx]DBF'!$A:$AB,28,FALSE),
   "Error")),
"")</f>
        <v/>
      </c>
      <c r="AB51">
        <f>IF(ORDER!O57&gt;0,
 IF(ORDER!$D$1="SGST",
 VLOOKUP(H51,'C:\Users\HP\Desktop\TrimphPO\Week\Master Files\[SGST Master.xlsx]DBF'!$A:$AC,29,FALSE),
   IF(ORDER!$D$1="IGST",
   VLOOKUP(H51,'C:\Users\HP\Desktop\TrimphPO\Week\Master Files\[IGST Master.xlsx]DBF'!$A:$AC,29,FALSE),
   "Error")),
"")</f>
        <v/>
      </c>
      <c r="AC51">
        <f>IF(ORDER!O57&gt;0,ROUND(Y51*AB51/100,2), "")</f>
        <v/>
      </c>
      <c r="AD51">
        <f>IF(ORDER!O57&gt;0,ROUND(SUM(Y51,0)-AC51,2), "")</f>
        <v/>
      </c>
      <c r="AE51" t="inlineStr"/>
      <c r="AF51" t="inlineStr"/>
      <c r="AG51" t="inlineStr"/>
      <c r="AH51" t="inlineStr"/>
      <c r="AI51" t="inlineStr"/>
      <c r="AJ51" t="inlineStr"/>
      <c r="AK51">
        <f>IF(ORDER!O57&gt;0,IF(RIGHT(P51,2)="5%","Output IGST - 5% - Tamilnadu","Output IGST - 12% - Tamilnadu"), "")</f>
        <v/>
      </c>
      <c r="AL51">
        <f>IF(ORDER!O57&gt;0,IF(AK51="Output IGST - 12% - TamilNadu",12,5), "")</f>
        <v/>
      </c>
      <c r="AM51">
        <f>IF(ORDER!O57&gt;0,ROUND(SUM(AD51*AL51/100,0),2), "")</f>
        <v/>
      </c>
      <c r="AN51">
        <f>IF(ORDER!O57&gt;0,+AP51, "")</f>
        <v/>
      </c>
      <c r="AO51">
        <f>IF(ORDER!O57&gt;0,0.00, "")</f>
        <v/>
      </c>
      <c r="AP51">
        <f>IF(ORDER!O57&gt;0,+(Y51-AC51)+AM51, "")</f>
        <v/>
      </c>
      <c r="AQ51">
        <f>IF(ORDER!O57&gt;0,
 IF(ORDER!$D$1="SGST",
 VLOOKUP(H51,'C:\Users\HP\Desktop\TrimphPO\Week\Master Files\[SGST Master.xlsx]DBF'!$A:$AR,44,FALSE),
   IF(ORDER!$D$1="IGST",
   VLOOKUP(H51,'C:\Users\HP\Desktop\TrimphPO\Week\Master Files\[IGST Master.xlsx]DBF'!$A:$AR,44,FALSE),
   "Error")),
"")</f>
        <v/>
      </c>
      <c r="AR51">
        <f>IF(ORDER!O57&gt;0,B51, "")</f>
        <v/>
      </c>
      <c r="AS51">
        <f>IF(ORDER!O57&gt;0,AN51, "")</f>
        <v/>
      </c>
      <c r="AT51">
        <f>IF(ORDER!O57&gt;0,CONCATENATE($B$2," ",$C$2," ","QTY",  " ", $Z$2), "")</f>
        <v/>
      </c>
      <c r="AU51">
        <f>IF(ORDER!O57&gt;0,
 IF(ORDER!$D$1="SGST",
 VLOOKUP(H51,'C:\Users\HP\Desktop\TrimphPO\Week\Master Files\[SGST Master.xlsx]DBF'!$A:$AV,48,FALSE),
   IF(ORDER!$D$1="IGST",
   VLOOKUP(H51,'C:\Users\HP\Desktop\TrimphPO\Week\Master Files\[IGST Master.xlsx]DBF'!$A:$AV,48,FALSE),
   "Error")),
"")</f>
        <v/>
      </c>
      <c r="AV51">
        <f>IF(ORDER!O57&gt;0,
 IF(ORDER!$D$1="SGST",
 VLOOKUP(H51,'C:\Users\HP\Desktop\TrimphPO\Week\Master Files\[SGST Master.xlsx]DBF'!$A:$AW,49,FALSE),
   IF(ORDER!$D$1="IGST",
   VLOOKUP(H51,'C:\Users\HP\Desktop\TrimphPO\Week\Master Files\[IGST Master.xlsx]DBF'!$A:$AW,49,FALSE),
   "Error")),
"")</f>
        <v/>
      </c>
      <c r="AW51">
        <f>IF(ORDER!O57&gt;0,
 IF(ORDER!$D$1="SGST",
 VLOOKUP(H51,'C:\Users\HP\Desktop\TrimphPO\Week\Master Files\[SGST Master.xlsx]DBF'!$A:$AX,50,FALSE),
   IF(ORDER!$D$1="IGST",
   VLOOKUP(H51,'C:\Users\HP\Desktop\TrimphPO\Week\Master Files\[IGST Master.xlsx]DBF'!$A:$AX,50,FALSE),
   "Error")),
"")</f>
        <v/>
      </c>
      <c r="AX51">
        <f>IF(ORDER!O57&gt;0,ORDER!B5, "")</f>
        <v/>
      </c>
      <c r="AY51">
        <f>IF(ORDER!O57&gt;0,ORDER!B1, "")</f>
        <v/>
      </c>
      <c r="AZ51">
        <f>IF(ORDER!O57&gt;0,
 IF(ORDER!$D$1="SGST",
 VLOOKUP(H51,'C:\Users\HP\Desktop\TrimphPO\Week\Master Files\[SGST Master.xlsx]DBF'!$A:$BA,53,FALSE),
   IF(ORDER!$D$1="IGST",
   VLOOKUP(H51,'C:\Users\HP\Desktop\TrimphPO\Week\Master Files\[IGST Master.xlsx]DBF'!$A:$BA,53,FALSE),
   "Error")),
"")</f>
        <v/>
      </c>
      <c r="BA51">
        <f>IF(ORDER!O57&gt;0,
 IF(ORDER!$D$1="SGST",
 VLOOKUP(H51,'C:\Users\HP\Desktop\TrimphPO\Week\Master Files\[SGST Master.xlsx]DBF'!$A:$BB,54,FALSE),
   IF(ORDER!$D$1="IGST",
   VLOOKUP(H51,'C:\Users\HP\Desktop\TrimphPO\Week\Master Files\[IGST Master.xlsx]DBF'!$A:$BB,54,FALSE),
   "Error")),
"")</f>
        <v/>
      </c>
      <c r="BB51">
        <f>IF(ORDER!O57&gt;0,
 IF(ORDER!$D$1="SGST",
 VLOOKUP(H51,'C:\Users\HP\Desktop\TrimphPO\Week\Master Files\[SGST Master.xlsx]DBF'!$A:$BC,55,FALSE),
   IF(ORDER!$D$1="IGST",
   VLOOKUP(H51,'C:\Users\HP\Desktop\TrimphPO\Week\Master Files\[IGST Master.xlsx]DBF'!$A:$BC,55,FALSE),
   "Error")),
"")</f>
        <v/>
      </c>
      <c r="BC51">
        <f>IF(ORDER!O57&gt;0,
 IF(ORDER!$D$1="SGST",
 VLOOKUP(H51,'C:\Users\HP\Desktop\TrimphPO\Week\Master Files\[SGST Master.xlsx]DBF'!$A:$BD,56,FALSE),
   IF(ORDER!$D$1="IGST",
   VLOOKUP(H51,'C:\Users\HP\Desktop\TrimphPO\Week\Master Files\[IGST Master.xlsx]DBF'!$A:$BD,56,FALSE),
   "Error")),
"")</f>
        <v/>
      </c>
      <c r="BD51">
        <f>IF(ORDER!O57&gt;0,
 IF(ORDER!$D$1="SGST",
 VLOOKUP(H51,'C:\Users\HP\Desktop\TrimphPO\Week\Master Files\[SGST Master.xlsx]DBF'!$A:$BE,57,FALSE),
   IF(ORDER!$D$1="IGST",
   VLOOKUP(H51,'C:\Users\HP\Desktop\TrimphPO\Week\Master Files\[IGST Master.xlsx]DBF'!$A:$BE,57,FALSE),
   "Error")),
"")</f>
        <v/>
      </c>
    </row>
    <row r="52">
      <c r="A52">
        <f>IF(ORDER!O58&gt;0,
 IF(ORDER!$D$1="SGST",
 VLOOKUP(H52,'C:\Users\HP\Desktop\TrimphPO\Week\Master Files\[SGST Master.xlsx]DBF'!$A:$B,2,FALSE),
   IF(ORDER!$D$1="IGST",
   VLOOKUP(H52,'C:\Users\HP\Desktop\TrimphPO\Week\Master Files\[IGST Master.xlsx]DBF'!$A:$B,2,FALSE),
   "Error")),
"")</f>
        <v/>
      </c>
      <c r="B52">
        <f>IF(ORDER!O58&gt;0,
 IF(ORDER!$D$1="SGST",
 VLOOKUP(H52,'C:\Users\HP\Desktop\TrimphPO\Week\Master Files\[SGST Master.xlsx]DBF'!$A:$C,3,FALSE),
   IF(ORDER!$D$1="IGST",
   VLOOKUP(H52,'C:\Users\HP\Desktop\TrimphPO\Week\Master Files\[IGST Master.xlsx]DBF'!$A:$C,3,FALSE),
   "Error")),
"")</f>
        <v/>
      </c>
      <c r="C52">
        <f>IF(ORDER!O58&gt;0,ORDER!L58, "")</f>
        <v/>
      </c>
      <c r="D52">
        <f>IF(ORDER!O58&gt;0,ORDER!A58, "")</f>
        <v/>
      </c>
      <c r="E52">
        <f>IF(ORDER!O58&gt;0,
 IF(ORDER!$D$1="SGST",
 VLOOKUP(H52,'C:\Users\HP\Desktop\TrimphPO\Week\Master Files\[SGST Master.xlsx]DBF'!$A:$F,6,FALSE),
   IF(ORDER!$D$1="IGST",
   VLOOKUP(H52,'C:\Users\HP\Desktop\TrimphPO\Week\Master Files\[IGST Master.xlsx]DBF'!$A:$F,6,FALSE),
   "Error")),
"")</f>
        <v/>
      </c>
      <c r="F52">
        <f>IF(ORDER!O58&gt;0,ORDER!C58, "")</f>
        <v/>
      </c>
      <c r="G52">
        <f>IF(ORDER!O58&gt;0,
 IF(ORDER!$D$1="SGST",
 VLOOKUP(H52,'C:\Users\HP\Desktop\TrimphPO\Week\Master Files\[SGST Master.xlsx]DBF'!$A:$H,8,FALSE),
   IF(ORDER!$D$1="IGST",
   VLOOKUP(H52,'C:\Users\HP\Desktop\TrimphPO\Week\Master Files\[IGST Master.xlsx]DBF'!$A:$H,8,FALSE),
   "Error")),
"")</f>
        <v/>
      </c>
      <c r="H52">
        <f>IF(ORDER!O58&gt;0,ORDER!D58, "")</f>
        <v/>
      </c>
      <c r="I52">
        <f>IF(ORDER!O58&gt;0,
 IF(ORDER!$D$1="SGST",
 VLOOKUP(H52,'C:\Users\HP\Desktop\TrimphPO\Week\Master Files\[SGST Master.xlsx]DBF'!$A:$J,10,FALSE),
   IF(ORDER!$D$1="IGST",
   VLOOKUP(H52,'C:\Users\HP\Desktop\TrimphPO\Week\Master Files\[IGST Master.xlsx]DBF'!$A:$J,10,FALSE),
   "Error")),
"")</f>
        <v/>
      </c>
      <c r="J52">
        <f>IF(ORDER!O58&gt;0,SUMIF(ORDER!$D$8:$D$22298,DBF!$H52,ORDER!$G$8:$G$22298), "")</f>
        <v/>
      </c>
      <c r="K52">
        <f>IF(ORDER!O58&gt;0,VLOOKUP($H52,ORDER!D:H,5,FALSE), "")</f>
        <v/>
      </c>
      <c r="L52">
        <f>IF(ORDER!O58&gt;0,ROUND(J52*K52,2), "")</f>
        <v/>
      </c>
      <c r="M52">
        <f>IF(ORDER!O58&gt;0,
 IF(ORDER!$D$1="SGST",
 VLOOKUP(H52,'C:\Users\HP\Desktop\TrimphPO\Week\Master Files\[SGST Master.xlsx]DBF'!$A:$N,14,FALSE),
   IF(ORDER!$D$1="IGST",
   VLOOKUP(H52,'C:\Users\HP\Desktop\TrimphPO\Week\Master Files\[IGST Master.xlsx]DBF'!$A:$N,14,FALSE),
   "Error")),
"")</f>
        <v/>
      </c>
      <c r="N52">
        <f>IF(ORDER!O58&gt;0,ROUND(L52*M52/100,2), "")</f>
        <v/>
      </c>
      <c r="O52">
        <f>IF(ORDER!O58&gt;0,L52-N52, "")</f>
        <v/>
      </c>
      <c r="P52">
        <f>IF(ORDER!O58&gt;0,IF(R52="Corsetry",IF(IFERROR((O52/J52),0)&lt;1000,"CC Sales- Corsetry-Wholesale - IGST 5%","CC Sales- Corsetry-Wholesale - IGST 12%")), "")</f>
        <v/>
      </c>
      <c r="Q52">
        <f>IF(ORDER!O58&gt;0,
 IF(ORDER!$D$1="SGST",
 VLOOKUP(H52,'C:\Users\HP\Desktop\TrimphPO\Week\Master Files\[SGST Master.xlsx]DBF'!$A:$R,18,FALSE),
   IF(ORDER!$D$1="IGST",
   VLOOKUP(H52,'C:\Users\HP\Desktop\TrimphPO\Week\Master Files\[IGST Master.xlsx]DBF'!$A:$R,18,FALSE),
   "Error")),
"")</f>
        <v/>
      </c>
      <c r="R52">
        <f>IF(ORDER!O58&gt;0,
 IF(ORDER!$D$1="SGST",
 VLOOKUP(H52,'C:\Users\HP\Desktop\TrimphPO\Week\Master Files\[SGST Master.xlsx]DBF'!$A:$S,19,FALSE),
   IF(ORDER!$D$1="IGST",
   VLOOKUP(H52,'C:\Users\HP\Desktop\TrimphPO\Week\Master Files\[IGST Master.xlsx]DBF'!$A:$S,19,FALSE),
   "Error")),
"")</f>
        <v/>
      </c>
      <c r="S52">
        <f>IF(ORDER!O58&gt;0,
 IF(ORDER!$D$1="SGST",
 VLOOKUP(H52,'C:\Users\HP\Desktop\TrimphPO\Week\Master Files\[SGST Master.xlsx]DBF'!$A:$T,20,FALSE),
   IF(ORDER!$D$1="IGST",
   VLOOKUP(H52,'C:\Users\HP\Desktop\TrimphPO\Week\Master Files\[IGST Master.xlsx]DBF'!$A:$T,20,FALSE),
   "Error")),
"")</f>
        <v/>
      </c>
      <c r="T52">
        <f>IF(ORDER!O58&gt;0,
 IF(ORDER!$D$1="SGST",
 VLOOKUP(H52,'C:\Users\HP\Desktop\TrimphPO\Week\Master Files\[SGST Master.xlsx]DBF'!$A:$U,21,FALSE),
   IF(ORDER!$D$1="IGST",
   VLOOKUP(H52,'C:\Users\HP\Desktop\TrimphPO\Week\Master Files\[IGST Master.xlsx]DBF'!$A:$U,21,FALSE),
   "Error")),
"")</f>
        <v/>
      </c>
      <c r="U52">
        <f>IF(ORDER!O58&gt;0,
 IF(ORDER!$D$1="SGST",
 VLOOKUP(H52,'C:\Users\HP\Desktop\TrimphPO\Week\Master Files\[SGST Master.xlsx]DBF'!$A:$V,22,FALSE),
   IF(ORDER!$D$1="IGST",
   VLOOKUP(H52,'C:\Users\HP\Desktop\TrimphPO\Week\Master Files\[IGST Master.xlsx]DBF'!$A:$V,22,FALSE),
   "Error")),
"")</f>
        <v/>
      </c>
      <c r="V52">
        <f>IF(ORDER!O58&gt;0,
 IF(ORDER!$D$1="SGST",
 VLOOKUP(H52,'C:\Users\HP\Desktop\TrimphPO\Week\Master Files\[SGST Master.xlsx]DBF'!$A:$W,23,FALSE),
   IF(ORDER!$D$1="IGST",
   VLOOKUP(H52,'C:\Users\HP\Desktop\TrimphPO\Week\Master Files\[IGST Master.xlsx]DBF'!$A:$W,23,FALSE),
   "Error")),
"")</f>
        <v/>
      </c>
      <c r="W52">
        <f>IF(ORDER!O58&gt;0,
 IF(ORDER!$D$1="SGST",
 VLOOKUP(H52,'C:\Users\HP\Desktop\TrimphPO\Week\Master Files\[SGST Master.xlsx]DBF'!$A:$X,24,FALSE),
   IF(ORDER!$D$1="IGST",
   VLOOKUP(H52,'C:\Users\HP\Desktop\TrimphPO\Week\Master Files\[IGST Master.xlsx]DBF'!$A:$X,24,FALSE),
   "Error")),
"")</f>
        <v/>
      </c>
      <c r="X52">
        <f>IF(ORDER!O58&gt;0,
 IF(ORDER!$D$1="SGST",
 VLOOKUP(H52,'C:\Users\HP\Desktop\TrimphPO\Week\Master Files\[SGST Master.xlsx]DBF'!$A:$Y,25,FALSE),
   IF(ORDER!$D$1="IGST",
   VLOOKUP(H52,'C:\Users\HP\Desktop\TrimphPO\Week\Master Files\[IGST Master.xlsx]DBF'!$A:$Y,25,FALSE),
   "Error")),
"")</f>
        <v/>
      </c>
      <c r="Y52">
        <f>IF(ORDER!O58&gt;0,+O52, "")</f>
        <v/>
      </c>
      <c r="Z52">
        <f>IF(ORDER!O58&gt;0,+J52, "")</f>
        <v/>
      </c>
      <c r="AA52">
        <f>IF(ORDER!O58&gt;0,
 IF(ORDER!$D$1="SGST",
 VLOOKUP(H52,'C:\Users\HP\Desktop\TrimphPO\Week\Master Files\[SGST Master.xlsx]DBF'!$A:$AB,28,FALSE),
   IF(ORDER!$D$1="IGST",
   VLOOKUP(H52,'C:\Users\HP\Desktop\TrimphPO\Week\Master Files\[IGST Master.xlsx]DBF'!$A:$AB,28,FALSE),
   "Error")),
"")</f>
        <v/>
      </c>
      <c r="AB52">
        <f>IF(ORDER!O58&gt;0,
 IF(ORDER!$D$1="SGST",
 VLOOKUP(H52,'C:\Users\HP\Desktop\TrimphPO\Week\Master Files\[SGST Master.xlsx]DBF'!$A:$AC,29,FALSE),
   IF(ORDER!$D$1="IGST",
   VLOOKUP(H52,'C:\Users\HP\Desktop\TrimphPO\Week\Master Files\[IGST Master.xlsx]DBF'!$A:$AC,29,FALSE),
   "Error")),
"")</f>
        <v/>
      </c>
      <c r="AC52">
        <f>IF(ORDER!O58&gt;0,ROUND(Y52*AB52/100,2), "")</f>
        <v/>
      </c>
      <c r="AD52">
        <f>IF(ORDER!O58&gt;0,ROUND(SUM(Y52,0)-AC52,2), "")</f>
        <v/>
      </c>
      <c r="AE52" t="inlineStr"/>
      <c r="AF52" t="inlineStr"/>
      <c r="AG52" t="inlineStr"/>
      <c r="AH52" t="inlineStr"/>
      <c r="AI52" t="inlineStr"/>
      <c r="AJ52" t="inlineStr"/>
      <c r="AK52">
        <f>IF(ORDER!O58&gt;0,IF(RIGHT(P52,2)="5%","Output IGST - 5% - Tamilnadu","Output IGST - 12% - Tamilnadu"), "")</f>
        <v/>
      </c>
      <c r="AL52">
        <f>IF(ORDER!O58&gt;0,IF(AK52="Output IGST - 12% - TamilNadu",12,5), "")</f>
        <v/>
      </c>
      <c r="AM52">
        <f>IF(ORDER!O58&gt;0,ROUND(SUM(AD52*AL52/100,0),2), "")</f>
        <v/>
      </c>
      <c r="AN52">
        <f>IF(ORDER!O58&gt;0,+AP52, "")</f>
        <v/>
      </c>
      <c r="AO52">
        <f>IF(ORDER!O58&gt;0,0.00, "")</f>
        <v/>
      </c>
      <c r="AP52">
        <f>IF(ORDER!O58&gt;0,+(Y52-AC52)+AM52, "")</f>
        <v/>
      </c>
      <c r="AQ52">
        <f>IF(ORDER!O58&gt;0,
 IF(ORDER!$D$1="SGST",
 VLOOKUP(H52,'C:\Users\HP\Desktop\TrimphPO\Week\Master Files\[SGST Master.xlsx]DBF'!$A:$AR,44,FALSE),
   IF(ORDER!$D$1="IGST",
   VLOOKUP(H52,'C:\Users\HP\Desktop\TrimphPO\Week\Master Files\[IGST Master.xlsx]DBF'!$A:$AR,44,FALSE),
   "Error")),
"")</f>
        <v/>
      </c>
      <c r="AR52">
        <f>IF(ORDER!O58&gt;0,B52, "")</f>
        <v/>
      </c>
      <c r="AS52">
        <f>IF(ORDER!O58&gt;0,AN52, "")</f>
        <v/>
      </c>
      <c r="AT52">
        <f>IF(ORDER!O58&gt;0,CONCATENATE($B$2," ",$C$2," ","QTY",  " ", $Z$2), "")</f>
        <v/>
      </c>
      <c r="AU52">
        <f>IF(ORDER!O58&gt;0,
 IF(ORDER!$D$1="SGST",
 VLOOKUP(H52,'C:\Users\HP\Desktop\TrimphPO\Week\Master Files\[SGST Master.xlsx]DBF'!$A:$AV,48,FALSE),
   IF(ORDER!$D$1="IGST",
   VLOOKUP(H52,'C:\Users\HP\Desktop\TrimphPO\Week\Master Files\[IGST Master.xlsx]DBF'!$A:$AV,48,FALSE),
   "Error")),
"")</f>
        <v/>
      </c>
      <c r="AV52">
        <f>IF(ORDER!O58&gt;0,
 IF(ORDER!$D$1="SGST",
 VLOOKUP(H52,'C:\Users\HP\Desktop\TrimphPO\Week\Master Files\[SGST Master.xlsx]DBF'!$A:$AW,49,FALSE),
   IF(ORDER!$D$1="IGST",
   VLOOKUP(H52,'C:\Users\HP\Desktop\TrimphPO\Week\Master Files\[IGST Master.xlsx]DBF'!$A:$AW,49,FALSE),
   "Error")),
"")</f>
        <v/>
      </c>
      <c r="AW52">
        <f>IF(ORDER!O58&gt;0,
 IF(ORDER!$D$1="SGST",
 VLOOKUP(H52,'C:\Users\HP\Desktop\TrimphPO\Week\Master Files\[SGST Master.xlsx]DBF'!$A:$AX,50,FALSE),
   IF(ORDER!$D$1="IGST",
   VLOOKUP(H52,'C:\Users\HP\Desktop\TrimphPO\Week\Master Files\[IGST Master.xlsx]DBF'!$A:$AX,50,FALSE),
   "Error")),
"")</f>
        <v/>
      </c>
      <c r="AX52">
        <f>IF(ORDER!O58&gt;0,ORDER!B5, "")</f>
        <v/>
      </c>
      <c r="AY52">
        <f>IF(ORDER!O58&gt;0,ORDER!B1, "")</f>
        <v/>
      </c>
      <c r="AZ52">
        <f>IF(ORDER!O58&gt;0,
 IF(ORDER!$D$1="SGST",
 VLOOKUP(H52,'C:\Users\HP\Desktop\TrimphPO\Week\Master Files\[SGST Master.xlsx]DBF'!$A:$BA,53,FALSE),
   IF(ORDER!$D$1="IGST",
   VLOOKUP(H52,'C:\Users\HP\Desktop\TrimphPO\Week\Master Files\[IGST Master.xlsx]DBF'!$A:$BA,53,FALSE),
   "Error")),
"")</f>
        <v/>
      </c>
      <c r="BA52">
        <f>IF(ORDER!O58&gt;0,
 IF(ORDER!$D$1="SGST",
 VLOOKUP(H52,'C:\Users\HP\Desktop\TrimphPO\Week\Master Files\[SGST Master.xlsx]DBF'!$A:$BB,54,FALSE),
   IF(ORDER!$D$1="IGST",
   VLOOKUP(H52,'C:\Users\HP\Desktop\TrimphPO\Week\Master Files\[IGST Master.xlsx]DBF'!$A:$BB,54,FALSE),
   "Error")),
"")</f>
        <v/>
      </c>
      <c r="BB52">
        <f>IF(ORDER!O58&gt;0,
 IF(ORDER!$D$1="SGST",
 VLOOKUP(H52,'C:\Users\HP\Desktop\TrimphPO\Week\Master Files\[SGST Master.xlsx]DBF'!$A:$BC,55,FALSE),
   IF(ORDER!$D$1="IGST",
   VLOOKUP(H52,'C:\Users\HP\Desktop\TrimphPO\Week\Master Files\[IGST Master.xlsx]DBF'!$A:$BC,55,FALSE),
   "Error")),
"")</f>
        <v/>
      </c>
      <c r="BC52">
        <f>IF(ORDER!O58&gt;0,
 IF(ORDER!$D$1="SGST",
 VLOOKUP(H52,'C:\Users\HP\Desktop\TrimphPO\Week\Master Files\[SGST Master.xlsx]DBF'!$A:$BD,56,FALSE),
   IF(ORDER!$D$1="IGST",
   VLOOKUP(H52,'C:\Users\HP\Desktop\TrimphPO\Week\Master Files\[IGST Master.xlsx]DBF'!$A:$BD,56,FALSE),
   "Error")),
"")</f>
        <v/>
      </c>
      <c r="BD52">
        <f>IF(ORDER!O58&gt;0,
 IF(ORDER!$D$1="SGST",
 VLOOKUP(H52,'C:\Users\HP\Desktop\TrimphPO\Week\Master Files\[SGST Master.xlsx]DBF'!$A:$BE,57,FALSE),
   IF(ORDER!$D$1="IGST",
   VLOOKUP(H52,'C:\Users\HP\Desktop\TrimphPO\Week\Master Files\[IGST Master.xlsx]DBF'!$A:$BE,57,FALSE),
   "Error")),
"")</f>
        <v/>
      </c>
    </row>
    <row r="53">
      <c r="A53">
        <f>IF(ORDER!O59&gt;0,
 IF(ORDER!$D$1="SGST",
 VLOOKUP(H53,'C:\Users\HP\Desktop\TrimphPO\Week\Master Files\[SGST Master.xlsx]DBF'!$A:$B,2,FALSE),
   IF(ORDER!$D$1="IGST",
   VLOOKUP(H53,'C:\Users\HP\Desktop\TrimphPO\Week\Master Files\[IGST Master.xlsx]DBF'!$A:$B,2,FALSE),
   "Error")),
"")</f>
        <v/>
      </c>
      <c r="B53">
        <f>IF(ORDER!O59&gt;0,
 IF(ORDER!$D$1="SGST",
 VLOOKUP(H53,'C:\Users\HP\Desktop\TrimphPO\Week\Master Files\[SGST Master.xlsx]DBF'!$A:$C,3,FALSE),
   IF(ORDER!$D$1="IGST",
   VLOOKUP(H53,'C:\Users\HP\Desktop\TrimphPO\Week\Master Files\[IGST Master.xlsx]DBF'!$A:$C,3,FALSE),
   "Error")),
"")</f>
        <v/>
      </c>
      <c r="C53">
        <f>IF(ORDER!O59&gt;0,ORDER!L59, "")</f>
        <v/>
      </c>
      <c r="D53">
        <f>IF(ORDER!O59&gt;0,ORDER!A59, "")</f>
        <v/>
      </c>
      <c r="E53">
        <f>IF(ORDER!O59&gt;0,
 IF(ORDER!$D$1="SGST",
 VLOOKUP(H53,'C:\Users\HP\Desktop\TrimphPO\Week\Master Files\[SGST Master.xlsx]DBF'!$A:$F,6,FALSE),
   IF(ORDER!$D$1="IGST",
   VLOOKUP(H53,'C:\Users\HP\Desktop\TrimphPO\Week\Master Files\[IGST Master.xlsx]DBF'!$A:$F,6,FALSE),
   "Error")),
"")</f>
        <v/>
      </c>
      <c r="F53">
        <f>IF(ORDER!O59&gt;0,ORDER!C59, "")</f>
        <v/>
      </c>
      <c r="G53">
        <f>IF(ORDER!O59&gt;0,
 IF(ORDER!$D$1="SGST",
 VLOOKUP(H53,'C:\Users\HP\Desktop\TrimphPO\Week\Master Files\[SGST Master.xlsx]DBF'!$A:$H,8,FALSE),
   IF(ORDER!$D$1="IGST",
   VLOOKUP(H53,'C:\Users\HP\Desktop\TrimphPO\Week\Master Files\[IGST Master.xlsx]DBF'!$A:$H,8,FALSE),
   "Error")),
"")</f>
        <v/>
      </c>
      <c r="H53">
        <f>IF(ORDER!O59&gt;0,ORDER!D59, "")</f>
        <v/>
      </c>
      <c r="I53">
        <f>IF(ORDER!O59&gt;0,
 IF(ORDER!$D$1="SGST",
 VLOOKUP(H53,'C:\Users\HP\Desktop\TrimphPO\Week\Master Files\[SGST Master.xlsx]DBF'!$A:$J,10,FALSE),
   IF(ORDER!$D$1="IGST",
   VLOOKUP(H53,'C:\Users\HP\Desktop\TrimphPO\Week\Master Files\[IGST Master.xlsx]DBF'!$A:$J,10,FALSE),
   "Error")),
"")</f>
        <v/>
      </c>
      <c r="J53">
        <f>IF(ORDER!O59&gt;0,SUMIF(ORDER!$D$8:$D$22298,DBF!$H53,ORDER!$G$8:$G$22298), "")</f>
        <v/>
      </c>
      <c r="K53">
        <f>IF(ORDER!O59&gt;0,VLOOKUP($H53,ORDER!D:H,5,FALSE), "")</f>
        <v/>
      </c>
      <c r="L53">
        <f>IF(ORDER!O59&gt;0,ROUND(J53*K53,2), "")</f>
        <v/>
      </c>
      <c r="M53">
        <f>IF(ORDER!O59&gt;0,
 IF(ORDER!$D$1="SGST",
 VLOOKUP(H53,'C:\Users\HP\Desktop\TrimphPO\Week\Master Files\[SGST Master.xlsx]DBF'!$A:$N,14,FALSE),
   IF(ORDER!$D$1="IGST",
   VLOOKUP(H53,'C:\Users\HP\Desktop\TrimphPO\Week\Master Files\[IGST Master.xlsx]DBF'!$A:$N,14,FALSE),
   "Error")),
"")</f>
        <v/>
      </c>
      <c r="N53">
        <f>IF(ORDER!O59&gt;0,ROUND(L53*M53/100,2), "")</f>
        <v/>
      </c>
      <c r="O53">
        <f>IF(ORDER!O59&gt;0,L53-N53, "")</f>
        <v/>
      </c>
      <c r="P53">
        <f>IF(ORDER!O59&gt;0,IF(R53="Corsetry",IF(IFERROR((O53/J53),0)&lt;1000,"CC Sales- Corsetry-Wholesale - IGST 5%","CC Sales- Corsetry-Wholesale - IGST 12%")), "")</f>
        <v/>
      </c>
      <c r="Q53">
        <f>IF(ORDER!O59&gt;0,
 IF(ORDER!$D$1="SGST",
 VLOOKUP(H53,'C:\Users\HP\Desktop\TrimphPO\Week\Master Files\[SGST Master.xlsx]DBF'!$A:$R,18,FALSE),
   IF(ORDER!$D$1="IGST",
   VLOOKUP(H53,'C:\Users\HP\Desktop\TrimphPO\Week\Master Files\[IGST Master.xlsx]DBF'!$A:$R,18,FALSE),
   "Error")),
"")</f>
        <v/>
      </c>
      <c r="R53">
        <f>IF(ORDER!O59&gt;0,
 IF(ORDER!$D$1="SGST",
 VLOOKUP(H53,'C:\Users\HP\Desktop\TrimphPO\Week\Master Files\[SGST Master.xlsx]DBF'!$A:$S,19,FALSE),
   IF(ORDER!$D$1="IGST",
   VLOOKUP(H53,'C:\Users\HP\Desktop\TrimphPO\Week\Master Files\[IGST Master.xlsx]DBF'!$A:$S,19,FALSE),
   "Error")),
"")</f>
        <v/>
      </c>
      <c r="S53">
        <f>IF(ORDER!O59&gt;0,
 IF(ORDER!$D$1="SGST",
 VLOOKUP(H53,'C:\Users\HP\Desktop\TrimphPO\Week\Master Files\[SGST Master.xlsx]DBF'!$A:$T,20,FALSE),
   IF(ORDER!$D$1="IGST",
   VLOOKUP(H53,'C:\Users\HP\Desktop\TrimphPO\Week\Master Files\[IGST Master.xlsx]DBF'!$A:$T,20,FALSE),
   "Error")),
"")</f>
        <v/>
      </c>
      <c r="T53">
        <f>IF(ORDER!O59&gt;0,
 IF(ORDER!$D$1="SGST",
 VLOOKUP(H53,'C:\Users\HP\Desktop\TrimphPO\Week\Master Files\[SGST Master.xlsx]DBF'!$A:$U,21,FALSE),
   IF(ORDER!$D$1="IGST",
   VLOOKUP(H53,'C:\Users\HP\Desktop\TrimphPO\Week\Master Files\[IGST Master.xlsx]DBF'!$A:$U,21,FALSE),
   "Error")),
"")</f>
        <v/>
      </c>
      <c r="U53">
        <f>IF(ORDER!O59&gt;0,
 IF(ORDER!$D$1="SGST",
 VLOOKUP(H53,'C:\Users\HP\Desktop\TrimphPO\Week\Master Files\[SGST Master.xlsx]DBF'!$A:$V,22,FALSE),
   IF(ORDER!$D$1="IGST",
   VLOOKUP(H53,'C:\Users\HP\Desktop\TrimphPO\Week\Master Files\[IGST Master.xlsx]DBF'!$A:$V,22,FALSE),
   "Error")),
"")</f>
        <v/>
      </c>
      <c r="V53">
        <f>IF(ORDER!O59&gt;0,
 IF(ORDER!$D$1="SGST",
 VLOOKUP(H53,'C:\Users\HP\Desktop\TrimphPO\Week\Master Files\[SGST Master.xlsx]DBF'!$A:$W,23,FALSE),
   IF(ORDER!$D$1="IGST",
   VLOOKUP(H53,'C:\Users\HP\Desktop\TrimphPO\Week\Master Files\[IGST Master.xlsx]DBF'!$A:$W,23,FALSE),
   "Error")),
"")</f>
        <v/>
      </c>
      <c r="W53">
        <f>IF(ORDER!O59&gt;0,
 IF(ORDER!$D$1="SGST",
 VLOOKUP(H53,'C:\Users\HP\Desktop\TrimphPO\Week\Master Files\[SGST Master.xlsx]DBF'!$A:$X,24,FALSE),
   IF(ORDER!$D$1="IGST",
   VLOOKUP(H53,'C:\Users\HP\Desktop\TrimphPO\Week\Master Files\[IGST Master.xlsx]DBF'!$A:$X,24,FALSE),
   "Error")),
"")</f>
        <v/>
      </c>
      <c r="X53">
        <f>IF(ORDER!O59&gt;0,
 IF(ORDER!$D$1="SGST",
 VLOOKUP(H53,'C:\Users\HP\Desktop\TrimphPO\Week\Master Files\[SGST Master.xlsx]DBF'!$A:$Y,25,FALSE),
   IF(ORDER!$D$1="IGST",
   VLOOKUP(H53,'C:\Users\HP\Desktop\TrimphPO\Week\Master Files\[IGST Master.xlsx]DBF'!$A:$Y,25,FALSE),
   "Error")),
"")</f>
        <v/>
      </c>
      <c r="Y53">
        <f>IF(ORDER!O59&gt;0,+O53, "")</f>
        <v/>
      </c>
      <c r="Z53">
        <f>IF(ORDER!O59&gt;0,+J53, "")</f>
        <v/>
      </c>
      <c r="AA53">
        <f>IF(ORDER!O59&gt;0,
 IF(ORDER!$D$1="SGST",
 VLOOKUP(H53,'C:\Users\HP\Desktop\TrimphPO\Week\Master Files\[SGST Master.xlsx]DBF'!$A:$AB,28,FALSE),
   IF(ORDER!$D$1="IGST",
   VLOOKUP(H53,'C:\Users\HP\Desktop\TrimphPO\Week\Master Files\[IGST Master.xlsx]DBF'!$A:$AB,28,FALSE),
   "Error")),
"")</f>
        <v/>
      </c>
      <c r="AB53">
        <f>IF(ORDER!O59&gt;0,
 IF(ORDER!$D$1="SGST",
 VLOOKUP(H53,'C:\Users\HP\Desktop\TrimphPO\Week\Master Files\[SGST Master.xlsx]DBF'!$A:$AC,29,FALSE),
   IF(ORDER!$D$1="IGST",
   VLOOKUP(H53,'C:\Users\HP\Desktop\TrimphPO\Week\Master Files\[IGST Master.xlsx]DBF'!$A:$AC,29,FALSE),
   "Error")),
"")</f>
        <v/>
      </c>
      <c r="AC53">
        <f>IF(ORDER!O59&gt;0,ROUND(Y53*AB53/100,2), "")</f>
        <v/>
      </c>
      <c r="AD53">
        <f>IF(ORDER!O59&gt;0,ROUND(SUM(Y53,0)-AC53,2), "")</f>
        <v/>
      </c>
      <c r="AE53" t="inlineStr"/>
      <c r="AF53" t="inlineStr"/>
      <c r="AG53" t="inlineStr"/>
      <c r="AH53" t="inlineStr"/>
      <c r="AI53" t="inlineStr"/>
      <c r="AJ53" t="inlineStr"/>
      <c r="AK53">
        <f>IF(ORDER!O59&gt;0,IF(RIGHT(P53,2)="5%","Output IGST - 5% - Tamilnadu","Output IGST - 12% - Tamilnadu"), "")</f>
        <v/>
      </c>
      <c r="AL53">
        <f>IF(ORDER!O59&gt;0,IF(AK53="Output IGST - 12% - TamilNadu",12,5), "")</f>
        <v/>
      </c>
      <c r="AM53">
        <f>IF(ORDER!O59&gt;0,ROUND(SUM(AD53*AL53/100,0),2), "")</f>
        <v/>
      </c>
      <c r="AN53">
        <f>IF(ORDER!O59&gt;0,+AP53, "")</f>
        <v/>
      </c>
      <c r="AO53">
        <f>IF(ORDER!O59&gt;0,0.00, "")</f>
        <v/>
      </c>
      <c r="AP53">
        <f>IF(ORDER!O59&gt;0,+(Y53-AC53)+AM53, "")</f>
        <v/>
      </c>
      <c r="AQ53">
        <f>IF(ORDER!O59&gt;0,
 IF(ORDER!$D$1="SGST",
 VLOOKUP(H53,'C:\Users\HP\Desktop\TrimphPO\Week\Master Files\[SGST Master.xlsx]DBF'!$A:$AR,44,FALSE),
   IF(ORDER!$D$1="IGST",
   VLOOKUP(H53,'C:\Users\HP\Desktop\TrimphPO\Week\Master Files\[IGST Master.xlsx]DBF'!$A:$AR,44,FALSE),
   "Error")),
"")</f>
        <v/>
      </c>
      <c r="AR53">
        <f>IF(ORDER!O59&gt;0,B53, "")</f>
        <v/>
      </c>
      <c r="AS53">
        <f>IF(ORDER!O59&gt;0,AN53, "")</f>
        <v/>
      </c>
      <c r="AT53">
        <f>IF(ORDER!O59&gt;0,CONCATENATE($B$2," ",$C$2," ","QTY",  " ", $Z$2), "")</f>
        <v/>
      </c>
      <c r="AU53">
        <f>IF(ORDER!O59&gt;0,
 IF(ORDER!$D$1="SGST",
 VLOOKUP(H53,'C:\Users\HP\Desktop\TrimphPO\Week\Master Files\[SGST Master.xlsx]DBF'!$A:$AV,48,FALSE),
   IF(ORDER!$D$1="IGST",
   VLOOKUP(H53,'C:\Users\HP\Desktop\TrimphPO\Week\Master Files\[IGST Master.xlsx]DBF'!$A:$AV,48,FALSE),
   "Error")),
"")</f>
        <v/>
      </c>
      <c r="AV53">
        <f>IF(ORDER!O59&gt;0,
 IF(ORDER!$D$1="SGST",
 VLOOKUP(H53,'C:\Users\HP\Desktop\TrimphPO\Week\Master Files\[SGST Master.xlsx]DBF'!$A:$AW,49,FALSE),
   IF(ORDER!$D$1="IGST",
   VLOOKUP(H53,'C:\Users\HP\Desktop\TrimphPO\Week\Master Files\[IGST Master.xlsx]DBF'!$A:$AW,49,FALSE),
   "Error")),
"")</f>
        <v/>
      </c>
      <c r="AW53">
        <f>IF(ORDER!O59&gt;0,
 IF(ORDER!$D$1="SGST",
 VLOOKUP(H53,'C:\Users\HP\Desktop\TrimphPO\Week\Master Files\[SGST Master.xlsx]DBF'!$A:$AX,50,FALSE),
   IF(ORDER!$D$1="IGST",
   VLOOKUP(H53,'C:\Users\HP\Desktop\TrimphPO\Week\Master Files\[IGST Master.xlsx]DBF'!$A:$AX,50,FALSE),
   "Error")),
"")</f>
        <v/>
      </c>
      <c r="AX53">
        <f>IF(ORDER!O59&gt;0,ORDER!B5, "")</f>
        <v/>
      </c>
      <c r="AY53">
        <f>IF(ORDER!O59&gt;0,ORDER!B1, "")</f>
        <v/>
      </c>
      <c r="AZ53">
        <f>IF(ORDER!O59&gt;0,
 IF(ORDER!$D$1="SGST",
 VLOOKUP(H53,'C:\Users\HP\Desktop\TrimphPO\Week\Master Files\[SGST Master.xlsx]DBF'!$A:$BA,53,FALSE),
   IF(ORDER!$D$1="IGST",
   VLOOKUP(H53,'C:\Users\HP\Desktop\TrimphPO\Week\Master Files\[IGST Master.xlsx]DBF'!$A:$BA,53,FALSE),
   "Error")),
"")</f>
        <v/>
      </c>
      <c r="BA53">
        <f>IF(ORDER!O59&gt;0,
 IF(ORDER!$D$1="SGST",
 VLOOKUP(H53,'C:\Users\HP\Desktop\TrimphPO\Week\Master Files\[SGST Master.xlsx]DBF'!$A:$BB,54,FALSE),
   IF(ORDER!$D$1="IGST",
   VLOOKUP(H53,'C:\Users\HP\Desktop\TrimphPO\Week\Master Files\[IGST Master.xlsx]DBF'!$A:$BB,54,FALSE),
   "Error")),
"")</f>
        <v/>
      </c>
      <c r="BB53">
        <f>IF(ORDER!O59&gt;0,
 IF(ORDER!$D$1="SGST",
 VLOOKUP(H53,'C:\Users\HP\Desktop\TrimphPO\Week\Master Files\[SGST Master.xlsx]DBF'!$A:$BC,55,FALSE),
   IF(ORDER!$D$1="IGST",
   VLOOKUP(H53,'C:\Users\HP\Desktop\TrimphPO\Week\Master Files\[IGST Master.xlsx]DBF'!$A:$BC,55,FALSE),
   "Error")),
"")</f>
        <v/>
      </c>
      <c r="BC53">
        <f>IF(ORDER!O59&gt;0,
 IF(ORDER!$D$1="SGST",
 VLOOKUP(H53,'C:\Users\HP\Desktop\TrimphPO\Week\Master Files\[SGST Master.xlsx]DBF'!$A:$BD,56,FALSE),
   IF(ORDER!$D$1="IGST",
   VLOOKUP(H53,'C:\Users\HP\Desktop\TrimphPO\Week\Master Files\[IGST Master.xlsx]DBF'!$A:$BD,56,FALSE),
   "Error")),
"")</f>
        <v/>
      </c>
      <c r="BD53">
        <f>IF(ORDER!O59&gt;0,
 IF(ORDER!$D$1="SGST",
 VLOOKUP(H53,'C:\Users\HP\Desktop\TrimphPO\Week\Master Files\[SGST Master.xlsx]DBF'!$A:$BE,57,FALSE),
   IF(ORDER!$D$1="IGST",
   VLOOKUP(H53,'C:\Users\HP\Desktop\TrimphPO\Week\Master Files\[IGST Master.xlsx]DBF'!$A:$BE,57,FALSE),
   "Error")),
"")</f>
        <v/>
      </c>
    </row>
    <row r="54">
      <c r="A54">
        <f>IF(ORDER!O60&gt;0,
 IF(ORDER!$D$1="SGST",
 VLOOKUP(H54,'C:\Users\HP\Desktop\TrimphPO\Week\Master Files\[SGST Master.xlsx]DBF'!$A:$B,2,FALSE),
   IF(ORDER!$D$1="IGST",
   VLOOKUP(H54,'C:\Users\HP\Desktop\TrimphPO\Week\Master Files\[IGST Master.xlsx]DBF'!$A:$B,2,FALSE),
   "Error")),
"")</f>
        <v/>
      </c>
      <c r="B54">
        <f>IF(ORDER!O60&gt;0,
 IF(ORDER!$D$1="SGST",
 VLOOKUP(H54,'C:\Users\HP\Desktop\TrimphPO\Week\Master Files\[SGST Master.xlsx]DBF'!$A:$C,3,FALSE),
   IF(ORDER!$D$1="IGST",
   VLOOKUP(H54,'C:\Users\HP\Desktop\TrimphPO\Week\Master Files\[IGST Master.xlsx]DBF'!$A:$C,3,FALSE),
   "Error")),
"")</f>
        <v/>
      </c>
      <c r="C54">
        <f>IF(ORDER!O60&gt;0,ORDER!L60, "")</f>
        <v/>
      </c>
      <c r="D54">
        <f>IF(ORDER!O60&gt;0,ORDER!A60, "")</f>
        <v/>
      </c>
      <c r="E54">
        <f>IF(ORDER!O60&gt;0,
 IF(ORDER!$D$1="SGST",
 VLOOKUP(H54,'C:\Users\HP\Desktop\TrimphPO\Week\Master Files\[SGST Master.xlsx]DBF'!$A:$F,6,FALSE),
   IF(ORDER!$D$1="IGST",
   VLOOKUP(H54,'C:\Users\HP\Desktop\TrimphPO\Week\Master Files\[IGST Master.xlsx]DBF'!$A:$F,6,FALSE),
   "Error")),
"")</f>
        <v/>
      </c>
      <c r="F54">
        <f>IF(ORDER!O60&gt;0,ORDER!C60, "")</f>
        <v/>
      </c>
      <c r="G54">
        <f>IF(ORDER!O60&gt;0,
 IF(ORDER!$D$1="SGST",
 VLOOKUP(H54,'C:\Users\HP\Desktop\TrimphPO\Week\Master Files\[SGST Master.xlsx]DBF'!$A:$H,8,FALSE),
   IF(ORDER!$D$1="IGST",
   VLOOKUP(H54,'C:\Users\HP\Desktop\TrimphPO\Week\Master Files\[IGST Master.xlsx]DBF'!$A:$H,8,FALSE),
   "Error")),
"")</f>
        <v/>
      </c>
      <c r="H54">
        <f>IF(ORDER!O60&gt;0,ORDER!D60, "")</f>
        <v/>
      </c>
      <c r="I54">
        <f>IF(ORDER!O60&gt;0,
 IF(ORDER!$D$1="SGST",
 VLOOKUP(H54,'C:\Users\HP\Desktop\TrimphPO\Week\Master Files\[SGST Master.xlsx]DBF'!$A:$J,10,FALSE),
   IF(ORDER!$D$1="IGST",
   VLOOKUP(H54,'C:\Users\HP\Desktop\TrimphPO\Week\Master Files\[IGST Master.xlsx]DBF'!$A:$J,10,FALSE),
   "Error")),
"")</f>
        <v/>
      </c>
      <c r="J54">
        <f>IF(ORDER!O60&gt;0,SUMIF(ORDER!$D$8:$D$22298,DBF!$H54,ORDER!$G$8:$G$22298), "")</f>
        <v/>
      </c>
      <c r="K54">
        <f>IF(ORDER!O60&gt;0,VLOOKUP($H54,ORDER!D:H,5,FALSE), "")</f>
        <v/>
      </c>
      <c r="L54">
        <f>IF(ORDER!O60&gt;0,ROUND(J54*K54,2), "")</f>
        <v/>
      </c>
      <c r="M54">
        <f>IF(ORDER!O60&gt;0,
 IF(ORDER!$D$1="SGST",
 VLOOKUP(H54,'C:\Users\HP\Desktop\TrimphPO\Week\Master Files\[SGST Master.xlsx]DBF'!$A:$N,14,FALSE),
   IF(ORDER!$D$1="IGST",
   VLOOKUP(H54,'C:\Users\HP\Desktop\TrimphPO\Week\Master Files\[IGST Master.xlsx]DBF'!$A:$N,14,FALSE),
   "Error")),
"")</f>
        <v/>
      </c>
      <c r="N54">
        <f>IF(ORDER!O60&gt;0,ROUND(L54*M54/100,2), "")</f>
        <v/>
      </c>
      <c r="O54">
        <f>IF(ORDER!O60&gt;0,L54-N54, "")</f>
        <v/>
      </c>
      <c r="P54">
        <f>IF(ORDER!O60&gt;0,IF(R54="Corsetry",IF(IFERROR((O54/J54),0)&lt;1000,"CC Sales- Corsetry-Wholesale - IGST 5%","CC Sales- Corsetry-Wholesale - IGST 12%")), "")</f>
        <v/>
      </c>
      <c r="Q54">
        <f>IF(ORDER!O60&gt;0,
 IF(ORDER!$D$1="SGST",
 VLOOKUP(H54,'C:\Users\HP\Desktop\TrimphPO\Week\Master Files\[SGST Master.xlsx]DBF'!$A:$R,18,FALSE),
   IF(ORDER!$D$1="IGST",
   VLOOKUP(H54,'C:\Users\HP\Desktop\TrimphPO\Week\Master Files\[IGST Master.xlsx]DBF'!$A:$R,18,FALSE),
   "Error")),
"")</f>
        <v/>
      </c>
      <c r="R54">
        <f>IF(ORDER!O60&gt;0,
 IF(ORDER!$D$1="SGST",
 VLOOKUP(H54,'C:\Users\HP\Desktop\TrimphPO\Week\Master Files\[SGST Master.xlsx]DBF'!$A:$S,19,FALSE),
   IF(ORDER!$D$1="IGST",
   VLOOKUP(H54,'C:\Users\HP\Desktop\TrimphPO\Week\Master Files\[IGST Master.xlsx]DBF'!$A:$S,19,FALSE),
   "Error")),
"")</f>
        <v/>
      </c>
      <c r="S54">
        <f>IF(ORDER!O60&gt;0,
 IF(ORDER!$D$1="SGST",
 VLOOKUP(H54,'C:\Users\HP\Desktop\TrimphPO\Week\Master Files\[SGST Master.xlsx]DBF'!$A:$T,20,FALSE),
   IF(ORDER!$D$1="IGST",
   VLOOKUP(H54,'C:\Users\HP\Desktop\TrimphPO\Week\Master Files\[IGST Master.xlsx]DBF'!$A:$T,20,FALSE),
   "Error")),
"")</f>
        <v/>
      </c>
      <c r="T54">
        <f>IF(ORDER!O60&gt;0,
 IF(ORDER!$D$1="SGST",
 VLOOKUP(H54,'C:\Users\HP\Desktop\TrimphPO\Week\Master Files\[SGST Master.xlsx]DBF'!$A:$U,21,FALSE),
   IF(ORDER!$D$1="IGST",
   VLOOKUP(H54,'C:\Users\HP\Desktop\TrimphPO\Week\Master Files\[IGST Master.xlsx]DBF'!$A:$U,21,FALSE),
   "Error")),
"")</f>
        <v/>
      </c>
      <c r="U54">
        <f>IF(ORDER!O60&gt;0,
 IF(ORDER!$D$1="SGST",
 VLOOKUP(H54,'C:\Users\HP\Desktop\TrimphPO\Week\Master Files\[SGST Master.xlsx]DBF'!$A:$V,22,FALSE),
   IF(ORDER!$D$1="IGST",
   VLOOKUP(H54,'C:\Users\HP\Desktop\TrimphPO\Week\Master Files\[IGST Master.xlsx]DBF'!$A:$V,22,FALSE),
   "Error")),
"")</f>
        <v/>
      </c>
      <c r="V54">
        <f>IF(ORDER!O60&gt;0,
 IF(ORDER!$D$1="SGST",
 VLOOKUP(H54,'C:\Users\HP\Desktop\TrimphPO\Week\Master Files\[SGST Master.xlsx]DBF'!$A:$W,23,FALSE),
   IF(ORDER!$D$1="IGST",
   VLOOKUP(H54,'C:\Users\HP\Desktop\TrimphPO\Week\Master Files\[IGST Master.xlsx]DBF'!$A:$W,23,FALSE),
   "Error")),
"")</f>
        <v/>
      </c>
      <c r="W54">
        <f>IF(ORDER!O60&gt;0,
 IF(ORDER!$D$1="SGST",
 VLOOKUP(H54,'C:\Users\HP\Desktop\TrimphPO\Week\Master Files\[SGST Master.xlsx]DBF'!$A:$X,24,FALSE),
   IF(ORDER!$D$1="IGST",
   VLOOKUP(H54,'C:\Users\HP\Desktop\TrimphPO\Week\Master Files\[IGST Master.xlsx]DBF'!$A:$X,24,FALSE),
   "Error")),
"")</f>
        <v/>
      </c>
      <c r="X54">
        <f>IF(ORDER!O60&gt;0,
 IF(ORDER!$D$1="SGST",
 VLOOKUP(H54,'C:\Users\HP\Desktop\TrimphPO\Week\Master Files\[SGST Master.xlsx]DBF'!$A:$Y,25,FALSE),
   IF(ORDER!$D$1="IGST",
   VLOOKUP(H54,'C:\Users\HP\Desktop\TrimphPO\Week\Master Files\[IGST Master.xlsx]DBF'!$A:$Y,25,FALSE),
   "Error")),
"")</f>
        <v/>
      </c>
      <c r="Y54">
        <f>IF(ORDER!O60&gt;0,+O54, "")</f>
        <v/>
      </c>
      <c r="Z54">
        <f>IF(ORDER!O60&gt;0,+J54, "")</f>
        <v/>
      </c>
      <c r="AA54">
        <f>IF(ORDER!O60&gt;0,
 IF(ORDER!$D$1="SGST",
 VLOOKUP(H54,'C:\Users\HP\Desktop\TrimphPO\Week\Master Files\[SGST Master.xlsx]DBF'!$A:$AB,28,FALSE),
   IF(ORDER!$D$1="IGST",
   VLOOKUP(H54,'C:\Users\HP\Desktop\TrimphPO\Week\Master Files\[IGST Master.xlsx]DBF'!$A:$AB,28,FALSE),
   "Error")),
"")</f>
        <v/>
      </c>
      <c r="AB54">
        <f>IF(ORDER!O60&gt;0,
 IF(ORDER!$D$1="SGST",
 VLOOKUP(H54,'C:\Users\HP\Desktop\TrimphPO\Week\Master Files\[SGST Master.xlsx]DBF'!$A:$AC,29,FALSE),
   IF(ORDER!$D$1="IGST",
   VLOOKUP(H54,'C:\Users\HP\Desktop\TrimphPO\Week\Master Files\[IGST Master.xlsx]DBF'!$A:$AC,29,FALSE),
   "Error")),
"")</f>
        <v/>
      </c>
      <c r="AC54">
        <f>IF(ORDER!O60&gt;0,ROUND(Y54*AB54/100,2), "")</f>
        <v/>
      </c>
      <c r="AD54">
        <f>IF(ORDER!O60&gt;0,ROUND(SUM(Y54,0)-AC54,2), "")</f>
        <v/>
      </c>
      <c r="AE54" t="inlineStr"/>
      <c r="AF54" t="inlineStr"/>
      <c r="AG54" t="inlineStr"/>
      <c r="AH54" t="inlineStr"/>
      <c r="AI54" t="inlineStr"/>
      <c r="AJ54" t="inlineStr"/>
      <c r="AK54">
        <f>IF(ORDER!O60&gt;0,IF(RIGHT(P54,2)="5%","Output IGST - 5% - Tamilnadu","Output IGST - 12% - Tamilnadu"), "")</f>
        <v/>
      </c>
      <c r="AL54">
        <f>IF(ORDER!O60&gt;0,IF(AK54="Output IGST - 12% - TamilNadu",12,5), "")</f>
        <v/>
      </c>
      <c r="AM54">
        <f>IF(ORDER!O60&gt;0,ROUND(SUM(AD54*AL54/100,0),2), "")</f>
        <v/>
      </c>
      <c r="AN54">
        <f>IF(ORDER!O60&gt;0,+AP54, "")</f>
        <v/>
      </c>
      <c r="AO54">
        <f>IF(ORDER!O60&gt;0,0.00, "")</f>
        <v/>
      </c>
      <c r="AP54">
        <f>IF(ORDER!O60&gt;0,+(Y54-AC54)+AM54, "")</f>
        <v/>
      </c>
      <c r="AQ54">
        <f>IF(ORDER!O60&gt;0,
 IF(ORDER!$D$1="SGST",
 VLOOKUP(H54,'C:\Users\HP\Desktop\TrimphPO\Week\Master Files\[SGST Master.xlsx]DBF'!$A:$AR,44,FALSE),
   IF(ORDER!$D$1="IGST",
   VLOOKUP(H54,'C:\Users\HP\Desktop\TrimphPO\Week\Master Files\[IGST Master.xlsx]DBF'!$A:$AR,44,FALSE),
   "Error")),
"")</f>
        <v/>
      </c>
      <c r="AR54">
        <f>IF(ORDER!O60&gt;0,B54, "")</f>
        <v/>
      </c>
      <c r="AS54">
        <f>IF(ORDER!O60&gt;0,AN54, "")</f>
        <v/>
      </c>
      <c r="AT54">
        <f>IF(ORDER!O60&gt;0,CONCATENATE($B$2," ",$C$2," ","QTY",  " ", $Z$2), "")</f>
        <v/>
      </c>
      <c r="AU54">
        <f>IF(ORDER!O60&gt;0,
 IF(ORDER!$D$1="SGST",
 VLOOKUP(H54,'C:\Users\HP\Desktop\TrimphPO\Week\Master Files\[SGST Master.xlsx]DBF'!$A:$AV,48,FALSE),
   IF(ORDER!$D$1="IGST",
   VLOOKUP(H54,'C:\Users\HP\Desktop\TrimphPO\Week\Master Files\[IGST Master.xlsx]DBF'!$A:$AV,48,FALSE),
   "Error")),
"")</f>
        <v/>
      </c>
      <c r="AV54">
        <f>IF(ORDER!O60&gt;0,
 IF(ORDER!$D$1="SGST",
 VLOOKUP(H54,'C:\Users\HP\Desktop\TrimphPO\Week\Master Files\[SGST Master.xlsx]DBF'!$A:$AW,49,FALSE),
   IF(ORDER!$D$1="IGST",
   VLOOKUP(H54,'C:\Users\HP\Desktop\TrimphPO\Week\Master Files\[IGST Master.xlsx]DBF'!$A:$AW,49,FALSE),
   "Error")),
"")</f>
        <v/>
      </c>
      <c r="AW54">
        <f>IF(ORDER!O60&gt;0,
 IF(ORDER!$D$1="SGST",
 VLOOKUP(H54,'C:\Users\HP\Desktop\TrimphPO\Week\Master Files\[SGST Master.xlsx]DBF'!$A:$AX,50,FALSE),
   IF(ORDER!$D$1="IGST",
   VLOOKUP(H54,'C:\Users\HP\Desktop\TrimphPO\Week\Master Files\[IGST Master.xlsx]DBF'!$A:$AX,50,FALSE),
   "Error")),
"")</f>
        <v/>
      </c>
      <c r="AX54">
        <f>IF(ORDER!O60&gt;0,ORDER!B5, "")</f>
        <v/>
      </c>
      <c r="AY54">
        <f>IF(ORDER!O60&gt;0,ORDER!B1, "")</f>
        <v/>
      </c>
      <c r="AZ54">
        <f>IF(ORDER!O60&gt;0,
 IF(ORDER!$D$1="SGST",
 VLOOKUP(H54,'C:\Users\HP\Desktop\TrimphPO\Week\Master Files\[SGST Master.xlsx]DBF'!$A:$BA,53,FALSE),
   IF(ORDER!$D$1="IGST",
   VLOOKUP(H54,'C:\Users\HP\Desktop\TrimphPO\Week\Master Files\[IGST Master.xlsx]DBF'!$A:$BA,53,FALSE),
   "Error")),
"")</f>
        <v/>
      </c>
      <c r="BA54">
        <f>IF(ORDER!O60&gt;0,
 IF(ORDER!$D$1="SGST",
 VLOOKUP(H54,'C:\Users\HP\Desktop\TrimphPO\Week\Master Files\[SGST Master.xlsx]DBF'!$A:$BB,54,FALSE),
   IF(ORDER!$D$1="IGST",
   VLOOKUP(H54,'C:\Users\HP\Desktop\TrimphPO\Week\Master Files\[IGST Master.xlsx]DBF'!$A:$BB,54,FALSE),
   "Error")),
"")</f>
        <v/>
      </c>
      <c r="BB54">
        <f>IF(ORDER!O60&gt;0,
 IF(ORDER!$D$1="SGST",
 VLOOKUP(H54,'C:\Users\HP\Desktop\TrimphPO\Week\Master Files\[SGST Master.xlsx]DBF'!$A:$BC,55,FALSE),
   IF(ORDER!$D$1="IGST",
   VLOOKUP(H54,'C:\Users\HP\Desktop\TrimphPO\Week\Master Files\[IGST Master.xlsx]DBF'!$A:$BC,55,FALSE),
   "Error")),
"")</f>
        <v/>
      </c>
      <c r="BC54">
        <f>IF(ORDER!O60&gt;0,
 IF(ORDER!$D$1="SGST",
 VLOOKUP(H54,'C:\Users\HP\Desktop\TrimphPO\Week\Master Files\[SGST Master.xlsx]DBF'!$A:$BD,56,FALSE),
   IF(ORDER!$D$1="IGST",
   VLOOKUP(H54,'C:\Users\HP\Desktop\TrimphPO\Week\Master Files\[IGST Master.xlsx]DBF'!$A:$BD,56,FALSE),
   "Error")),
"")</f>
        <v/>
      </c>
      <c r="BD54">
        <f>IF(ORDER!O60&gt;0,
 IF(ORDER!$D$1="SGST",
 VLOOKUP(H54,'C:\Users\HP\Desktop\TrimphPO\Week\Master Files\[SGST Master.xlsx]DBF'!$A:$BE,57,FALSE),
   IF(ORDER!$D$1="IGST",
   VLOOKUP(H54,'C:\Users\HP\Desktop\TrimphPO\Week\Master Files\[IGST Master.xlsx]DBF'!$A:$BE,57,FALSE),
   "Error")),
"")</f>
        <v/>
      </c>
    </row>
    <row r="55">
      <c r="A55">
        <f>IF(ORDER!O61&gt;0,
 IF(ORDER!$D$1="SGST",
 VLOOKUP(H55,'C:\Users\HP\Desktop\TrimphPO\Week\Master Files\[SGST Master.xlsx]DBF'!$A:$B,2,FALSE),
   IF(ORDER!$D$1="IGST",
   VLOOKUP(H55,'C:\Users\HP\Desktop\TrimphPO\Week\Master Files\[IGST Master.xlsx]DBF'!$A:$B,2,FALSE),
   "Error")),
"")</f>
        <v/>
      </c>
      <c r="B55">
        <f>IF(ORDER!O61&gt;0,
 IF(ORDER!$D$1="SGST",
 VLOOKUP(H55,'C:\Users\HP\Desktop\TrimphPO\Week\Master Files\[SGST Master.xlsx]DBF'!$A:$C,3,FALSE),
   IF(ORDER!$D$1="IGST",
   VLOOKUP(H55,'C:\Users\HP\Desktop\TrimphPO\Week\Master Files\[IGST Master.xlsx]DBF'!$A:$C,3,FALSE),
   "Error")),
"")</f>
        <v/>
      </c>
      <c r="C55">
        <f>IF(ORDER!O61&gt;0,ORDER!L61, "")</f>
        <v/>
      </c>
      <c r="D55">
        <f>IF(ORDER!O61&gt;0,ORDER!A61, "")</f>
        <v/>
      </c>
      <c r="E55">
        <f>IF(ORDER!O61&gt;0,
 IF(ORDER!$D$1="SGST",
 VLOOKUP(H55,'C:\Users\HP\Desktop\TrimphPO\Week\Master Files\[SGST Master.xlsx]DBF'!$A:$F,6,FALSE),
   IF(ORDER!$D$1="IGST",
   VLOOKUP(H55,'C:\Users\HP\Desktop\TrimphPO\Week\Master Files\[IGST Master.xlsx]DBF'!$A:$F,6,FALSE),
   "Error")),
"")</f>
        <v/>
      </c>
      <c r="F55">
        <f>IF(ORDER!O61&gt;0,ORDER!C61, "")</f>
        <v/>
      </c>
      <c r="G55">
        <f>IF(ORDER!O61&gt;0,
 IF(ORDER!$D$1="SGST",
 VLOOKUP(H55,'C:\Users\HP\Desktop\TrimphPO\Week\Master Files\[SGST Master.xlsx]DBF'!$A:$H,8,FALSE),
   IF(ORDER!$D$1="IGST",
   VLOOKUP(H55,'C:\Users\HP\Desktop\TrimphPO\Week\Master Files\[IGST Master.xlsx]DBF'!$A:$H,8,FALSE),
   "Error")),
"")</f>
        <v/>
      </c>
      <c r="H55">
        <f>IF(ORDER!O61&gt;0,ORDER!D61, "")</f>
        <v/>
      </c>
      <c r="I55">
        <f>IF(ORDER!O61&gt;0,
 IF(ORDER!$D$1="SGST",
 VLOOKUP(H55,'C:\Users\HP\Desktop\TrimphPO\Week\Master Files\[SGST Master.xlsx]DBF'!$A:$J,10,FALSE),
   IF(ORDER!$D$1="IGST",
   VLOOKUP(H55,'C:\Users\HP\Desktop\TrimphPO\Week\Master Files\[IGST Master.xlsx]DBF'!$A:$J,10,FALSE),
   "Error")),
"")</f>
        <v/>
      </c>
      <c r="J55">
        <f>IF(ORDER!O61&gt;0,SUMIF(ORDER!$D$8:$D$22298,DBF!$H55,ORDER!$G$8:$G$22298), "")</f>
        <v/>
      </c>
      <c r="K55">
        <f>IF(ORDER!O61&gt;0,VLOOKUP($H55,ORDER!D:H,5,FALSE), "")</f>
        <v/>
      </c>
      <c r="L55">
        <f>IF(ORDER!O61&gt;0,ROUND(J55*K55,2), "")</f>
        <v/>
      </c>
      <c r="M55">
        <f>IF(ORDER!O61&gt;0,
 IF(ORDER!$D$1="SGST",
 VLOOKUP(H55,'C:\Users\HP\Desktop\TrimphPO\Week\Master Files\[SGST Master.xlsx]DBF'!$A:$N,14,FALSE),
   IF(ORDER!$D$1="IGST",
   VLOOKUP(H55,'C:\Users\HP\Desktop\TrimphPO\Week\Master Files\[IGST Master.xlsx]DBF'!$A:$N,14,FALSE),
   "Error")),
"")</f>
        <v/>
      </c>
      <c r="N55">
        <f>IF(ORDER!O61&gt;0,ROUND(L55*M55/100,2), "")</f>
        <v/>
      </c>
      <c r="O55">
        <f>IF(ORDER!O61&gt;0,L55-N55, "")</f>
        <v/>
      </c>
      <c r="P55">
        <f>IF(ORDER!O61&gt;0,IF(R55="Corsetry",IF(IFERROR((O55/J55),0)&lt;1000,"CC Sales- Corsetry-Wholesale - IGST 5%","CC Sales- Corsetry-Wholesale - IGST 12%")), "")</f>
        <v/>
      </c>
      <c r="Q55">
        <f>IF(ORDER!O61&gt;0,
 IF(ORDER!$D$1="SGST",
 VLOOKUP(H55,'C:\Users\HP\Desktop\TrimphPO\Week\Master Files\[SGST Master.xlsx]DBF'!$A:$R,18,FALSE),
   IF(ORDER!$D$1="IGST",
   VLOOKUP(H55,'C:\Users\HP\Desktop\TrimphPO\Week\Master Files\[IGST Master.xlsx]DBF'!$A:$R,18,FALSE),
   "Error")),
"")</f>
        <v/>
      </c>
      <c r="R55">
        <f>IF(ORDER!O61&gt;0,
 IF(ORDER!$D$1="SGST",
 VLOOKUP(H55,'C:\Users\HP\Desktop\TrimphPO\Week\Master Files\[SGST Master.xlsx]DBF'!$A:$S,19,FALSE),
   IF(ORDER!$D$1="IGST",
   VLOOKUP(H55,'C:\Users\HP\Desktop\TrimphPO\Week\Master Files\[IGST Master.xlsx]DBF'!$A:$S,19,FALSE),
   "Error")),
"")</f>
        <v/>
      </c>
      <c r="S55">
        <f>IF(ORDER!O61&gt;0,
 IF(ORDER!$D$1="SGST",
 VLOOKUP(H55,'C:\Users\HP\Desktop\TrimphPO\Week\Master Files\[SGST Master.xlsx]DBF'!$A:$T,20,FALSE),
   IF(ORDER!$D$1="IGST",
   VLOOKUP(H55,'C:\Users\HP\Desktop\TrimphPO\Week\Master Files\[IGST Master.xlsx]DBF'!$A:$T,20,FALSE),
   "Error")),
"")</f>
        <v/>
      </c>
      <c r="T55">
        <f>IF(ORDER!O61&gt;0,
 IF(ORDER!$D$1="SGST",
 VLOOKUP(H55,'C:\Users\HP\Desktop\TrimphPO\Week\Master Files\[SGST Master.xlsx]DBF'!$A:$U,21,FALSE),
   IF(ORDER!$D$1="IGST",
   VLOOKUP(H55,'C:\Users\HP\Desktop\TrimphPO\Week\Master Files\[IGST Master.xlsx]DBF'!$A:$U,21,FALSE),
   "Error")),
"")</f>
        <v/>
      </c>
      <c r="U55">
        <f>IF(ORDER!O61&gt;0,
 IF(ORDER!$D$1="SGST",
 VLOOKUP(H55,'C:\Users\HP\Desktop\TrimphPO\Week\Master Files\[SGST Master.xlsx]DBF'!$A:$V,22,FALSE),
   IF(ORDER!$D$1="IGST",
   VLOOKUP(H55,'C:\Users\HP\Desktop\TrimphPO\Week\Master Files\[IGST Master.xlsx]DBF'!$A:$V,22,FALSE),
   "Error")),
"")</f>
        <v/>
      </c>
      <c r="V55">
        <f>IF(ORDER!O61&gt;0,
 IF(ORDER!$D$1="SGST",
 VLOOKUP(H55,'C:\Users\HP\Desktop\TrimphPO\Week\Master Files\[SGST Master.xlsx]DBF'!$A:$W,23,FALSE),
   IF(ORDER!$D$1="IGST",
   VLOOKUP(H55,'C:\Users\HP\Desktop\TrimphPO\Week\Master Files\[IGST Master.xlsx]DBF'!$A:$W,23,FALSE),
   "Error")),
"")</f>
        <v/>
      </c>
      <c r="W55">
        <f>IF(ORDER!O61&gt;0,
 IF(ORDER!$D$1="SGST",
 VLOOKUP(H55,'C:\Users\HP\Desktop\TrimphPO\Week\Master Files\[SGST Master.xlsx]DBF'!$A:$X,24,FALSE),
   IF(ORDER!$D$1="IGST",
   VLOOKUP(H55,'C:\Users\HP\Desktop\TrimphPO\Week\Master Files\[IGST Master.xlsx]DBF'!$A:$X,24,FALSE),
   "Error")),
"")</f>
        <v/>
      </c>
      <c r="X55">
        <f>IF(ORDER!O61&gt;0,
 IF(ORDER!$D$1="SGST",
 VLOOKUP(H55,'C:\Users\HP\Desktop\TrimphPO\Week\Master Files\[SGST Master.xlsx]DBF'!$A:$Y,25,FALSE),
   IF(ORDER!$D$1="IGST",
   VLOOKUP(H55,'C:\Users\HP\Desktop\TrimphPO\Week\Master Files\[IGST Master.xlsx]DBF'!$A:$Y,25,FALSE),
   "Error")),
"")</f>
        <v/>
      </c>
      <c r="Y55">
        <f>IF(ORDER!O61&gt;0,+O55, "")</f>
        <v/>
      </c>
      <c r="Z55">
        <f>IF(ORDER!O61&gt;0,+J55, "")</f>
        <v/>
      </c>
      <c r="AA55">
        <f>IF(ORDER!O61&gt;0,
 IF(ORDER!$D$1="SGST",
 VLOOKUP(H55,'C:\Users\HP\Desktop\TrimphPO\Week\Master Files\[SGST Master.xlsx]DBF'!$A:$AB,28,FALSE),
   IF(ORDER!$D$1="IGST",
   VLOOKUP(H55,'C:\Users\HP\Desktop\TrimphPO\Week\Master Files\[IGST Master.xlsx]DBF'!$A:$AB,28,FALSE),
   "Error")),
"")</f>
        <v/>
      </c>
      <c r="AB55">
        <f>IF(ORDER!O61&gt;0,
 IF(ORDER!$D$1="SGST",
 VLOOKUP(H55,'C:\Users\HP\Desktop\TrimphPO\Week\Master Files\[SGST Master.xlsx]DBF'!$A:$AC,29,FALSE),
   IF(ORDER!$D$1="IGST",
   VLOOKUP(H55,'C:\Users\HP\Desktop\TrimphPO\Week\Master Files\[IGST Master.xlsx]DBF'!$A:$AC,29,FALSE),
   "Error")),
"")</f>
        <v/>
      </c>
      <c r="AC55">
        <f>IF(ORDER!O61&gt;0,ROUND(Y55*AB55/100,2), "")</f>
        <v/>
      </c>
      <c r="AD55">
        <f>IF(ORDER!O61&gt;0,ROUND(SUM(Y55,0)-AC55,2), "")</f>
        <v/>
      </c>
      <c r="AE55" t="inlineStr"/>
      <c r="AF55" t="inlineStr"/>
      <c r="AG55" t="inlineStr"/>
      <c r="AH55" t="inlineStr"/>
      <c r="AI55" t="inlineStr"/>
      <c r="AJ55" t="inlineStr"/>
      <c r="AK55">
        <f>IF(ORDER!O61&gt;0,IF(RIGHT(P55,2)="5%","Output IGST - 5% - Tamilnadu","Output IGST - 12% - Tamilnadu"), "")</f>
        <v/>
      </c>
      <c r="AL55">
        <f>IF(ORDER!O61&gt;0,IF(AK55="Output IGST - 12% - TamilNadu",12,5), "")</f>
        <v/>
      </c>
      <c r="AM55">
        <f>IF(ORDER!O61&gt;0,ROUND(SUM(AD55*AL55/100,0),2), "")</f>
        <v/>
      </c>
      <c r="AN55">
        <f>IF(ORDER!O61&gt;0,+AP55, "")</f>
        <v/>
      </c>
      <c r="AO55">
        <f>IF(ORDER!O61&gt;0,0.00, "")</f>
        <v/>
      </c>
      <c r="AP55">
        <f>IF(ORDER!O61&gt;0,+(Y55-AC55)+AM55, "")</f>
        <v/>
      </c>
      <c r="AQ55">
        <f>IF(ORDER!O61&gt;0,
 IF(ORDER!$D$1="SGST",
 VLOOKUP(H55,'C:\Users\HP\Desktop\TrimphPO\Week\Master Files\[SGST Master.xlsx]DBF'!$A:$AR,44,FALSE),
   IF(ORDER!$D$1="IGST",
   VLOOKUP(H55,'C:\Users\HP\Desktop\TrimphPO\Week\Master Files\[IGST Master.xlsx]DBF'!$A:$AR,44,FALSE),
   "Error")),
"")</f>
        <v/>
      </c>
      <c r="AR55">
        <f>IF(ORDER!O61&gt;0,B55, "")</f>
        <v/>
      </c>
      <c r="AS55">
        <f>IF(ORDER!O61&gt;0,AN55, "")</f>
        <v/>
      </c>
      <c r="AT55">
        <f>IF(ORDER!O61&gt;0,CONCATENATE($B$2," ",$C$2," ","QTY",  " ", $Z$2), "")</f>
        <v/>
      </c>
      <c r="AU55">
        <f>IF(ORDER!O61&gt;0,
 IF(ORDER!$D$1="SGST",
 VLOOKUP(H55,'C:\Users\HP\Desktop\TrimphPO\Week\Master Files\[SGST Master.xlsx]DBF'!$A:$AV,48,FALSE),
   IF(ORDER!$D$1="IGST",
   VLOOKUP(H55,'C:\Users\HP\Desktop\TrimphPO\Week\Master Files\[IGST Master.xlsx]DBF'!$A:$AV,48,FALSE),
   "Error")),
"")</f>
        <v/>
      </c>
      <c r="AV55">
        <f>IF(ORDER!O61&gt;0,
 IF(ORDER!$D$1="SGST",
 VLOOKUP(H55,'C:\Users\HP\Desktop\TrimphPO\Week\Master Files\[SGST Master.xlsx]DBF'!$A:$AW,49,FALSE),
   IF(ORDER!$D$1="IGST",
   VLOOKUP(H55,'C:\Users\HP\Desktop\TrimphPO\Week\Master Files\[IGST Master.xlsx]DBF'!$A:$AW,49,FALSE),
   "Error")),
"")</f>
        <v/>
      </c>
      <c r="AW55">
        <f>IF(ORDER!O61&gt;0,
 IF(ORDER!$D$1="SGST",
 VLOOKUP(H55,'C:\Users\HP\Desktop\TrimphPO\Week\Master Files\[SGST Master.xlsx]DBF'!$A:$AX,50,FALSE),
   IF(ORDER!$D$1="IGST",
   VLOOKUP(H55,'C:\Users\HP\Desktop\TrimphPO\Week\Master Files\[IGST Master.xlsx]DBF'!$A:$AX,50,FALSE),
   "Error")),
"")</f>
        <v/>
      </c>
      <c r="AX55">
        <f>IF(ORDER!O61&gt;0,ORDER!B5, "")</f>
        <v/>
      </c>
      <c r="AY55">
        <f>IF(ORDER!O61&gt;0,ORDER!B1, "")</f>
        <v/>
      </c>
      <c r="AZ55">
        <f>IF(ORDER!O61&gt;0,
 IF(ORDER!$D$1="SGST",
 VLOOKUP(H55,'C:\Users\HP\Desktop\TrimphPO\Week\Master Files\[SGST Master.xlsx]DBF'!$A:$BA,53,FALSE),
   IF(ORDER!$D$1="IGST",
   VLOOKUP(H55,'C:\Users\HP\Desktop\TrimphPO\Week\Master Files\[IGST Master.xlsx]DBF'!$A:$BA,53,FALSE),
   "Error")),
"")</f>
        <v/>
      </c>
      <c r="BA55">
        <f>IF(ORDER!O61&gt;0,
 IF(ORDER!$D$1="SGST",
 VLOOKUP(H55,'C:\Users\HP\Desktop\TrimphPO\Week\Master Files\[SGST Master.xlsx]DBF'!$A:$BB,54,FALSE),
   IF(ORDER!$D$1="IGST",
   VLOOKUP(H55,'C:\Users\HP\Desktop\TrimphPO\Week\Master Files\[IGST Master.xlsx]DBF'!$A:$BB,54,FALSE),
   "Error")),
"")</f>
        <v/>
      </c>
      <c r="BB55">
        <f>IF(ORDER!O61&gt;0,
 IF(ORDER!$D$1="SGST",
 VLOOKUP(H55,'C:\Users\HP\Desktop\TrimphPO\Week\Master Files\[SGST Master.xlsx]DBF'!$A:$BC,55,FALSE),
   IF(ORDER!$D$1="IGST",
   VLOOKUP(H55,'C:\Users\HP\Desktop\TrimphPO\Week\Master Files\[IGST Master.xlsx]DBF'!$A:$BC,55,FALSE),
   "Error")),
"")</f>
        <v/>
      </c>
      <c r="BC55">
        <f>IF(ORDER!O61&gt;0,
 IF(ORDER!$D$1="SGST",
 VLOOKUP(H55,'C:\Users\HP\Desktop\TrimphPO\Week\Master Files\[SGST Master.xlsx]DBF'!$A:$BD,56,FALSE),
   IF(ORDER!$D$1="IGST",
   VLOOKUP(H55,'C:\Users\HP\Desktop\TrimphPO\Week\Master Files\[IGST Master.xlsx]DBF'!$A:$BD,56,FALSE),
   "Error")),
"")</f>
        <v/>
      </c>
      <c r="BD55">
        <f>IF(ORDER!O61&gt;0,
 IF(ORDER!$D$1="SGST",
 VLOOKUP(H55,'C:\Users\HP\Desktop\TrimphPO\Week\Master Files\[SGST Master.xlsx]DBF'!$A:$BE,57,FALSE),
   IF(ORDER!$D$1="IGST",
   VLOOKUP(H55,'C:\Users\HP\Desktop\TrimphPO\Week\Master Files\[IGST Master.xlsx]DBF'!$A:$BE,57,FALSE),
   "Error")),
"")</f>
        <v/>
      </c>
    </row>
    <row r="56">
      <c r="A56">
        <f>IF(ORDER!O62&gt;0,
 IF(ORDER!$D$1="SGST",
 VLOOKUP(H56,'C:\Users\HP\Desktop\TrimphPO\Week\Master Files\[SGST Master.xlsx]DBF'!$A:$B,2,FALSE),
   IF(ORDER!$D$1="IGST",
   VLOOKUP(H56,'C:\Users\HP\Desktop\TrimphPO\Week\Master Files\[IGST Master.xlsx]DBF'!$A:$B,2,FALSE),
   "Error")),
"")</f>
        <v/>
      </c>
      <c r="B56">
        <f>IF(ORDER!O62&gt;0,
 IF(ORDER!$D$1="SGST",
 VLOOKUP(H56,'C:\Users\HP\Desktop\TrimphPO\Week\Master Files\[SGST Master.xlsx]DBF'!$A:$C,3,FALSE),
   IF(ORDER!$D$1="IGST",
   VLOOKUP(H56,'C:\Users\HP\Desktop\TrimphPO\Week\Master Files\[IGST Master.xlsx]DBF'!$A:$C,3,FALSE),
   "Error")),
"")</f>
        <v/>
      </c>
      <c r="C56">
        <f>IF(ORDER!O62&gt;0,ORDER!L62, "")</f>
        <v/>
      </c>
      <c r="D56">
        <f>IF(ORDER!O62&gt;0,ORDER!A62, "")</f>
        <v/>
      </c>
      <c r="E56">
        <f>IF(ORDER!O62&gt;0,
 IF(ORDER!$D$1="SGST",
 VLOOKUP(H56,'C:\Users\HP\Desktop\TrimphPO\Week\Master Files\[SGST Master.xlsx]DBF'!$A:$F,6,FALSE),
   IF(ORDER!$D$1="IGST",
   VLOOKUP(H56,'C:\Users\HP\Desktop\TrimphPO\Week\Master Files\[IGST Master.xlsx]DBF'!$A:$F,6,FALSE),
   "Error")),
"")</f>
        <v/>
      </c>
      <c r="F56">
        <f>IF(ORDER!O62&gt;0,ORDER!C62, "")</f>
        <v/>
      </c>
      <c r="G56">
        <f>IF(ORDER!O62&gt;0,
 IF(ORDER!$D$1="SGST",
 VLOOKUP(H56,'C:\Users\HP\Desktop\TrimphPO\Week\Master Files\[SGST Master.xlsx]DBF'!$A:$H,8,FALSE),
   IF(ORDER!$D$1="IGST",
   VLOOKUP(H56,'C:\Users\HP\Desktop\TrimphPO\Week\Master Files\[IGST Master.xlsx]DBF'!$A:$H,8,FALSE),
   "Error")),
"")</f>
        <v/>
      </c>
      <c r="H56">
        <f>IF(ORDER!O62&gt;0,ORDER!D62, "")</f>
        <v/>
      </c>
      <c r="I56">
        <f>IF(ORDER!O62&gt;0,
 IF(ORDER!$D$1="SGST",
 VLOOKUP(H56,'C:\Users\HP\Desktop\TrimphPO\Week\Master Files\[SGST Master.xlsx]DBF'!$A:$J,10,FALSE),
   IF(ORDER!$D$1="IGST",
   VLOOKUP(H56,'C:\Users\HP\Desktop\TrimphPO\Week\Master Files\[IGST Master.xlsx]DBF'!$A:$J,10,FALSE),
   "Error")),
"")</f>
        <v/>
      </c>
      <c r="J56">
        <f>IF(ORDER!O62&gt;0,SUMIF(ORDER!$D$8:$D$22298,DBF!$H56,ORDER!$G$8:$G$22298), "")</f>
        <v/>
      </c>
      <c r="K56">
        <f>IF(ORDER!O62&gt;0,VLOOKUP($H56,ORDER!D:H,5,FALSE), "")</f>
        <v/>
      </c>
      <c r="L56">
        <f>IF(ORDER!O62&gt;0,ROUND(J56*K56,2), "")</f>
        <v/>
      </c>
      <c r="M56">
        <f>IF(ORDER!O62&gt;0,
 IF(ORDER!$D$1="SGST",
 VLOOKUP(H56,'C:\Users\HP\Desktop\TrimphPO\Week\Master Files\[SGST Master.xlsx]DBF'!$A:$N,14,FALSE),
   IF(ORDER!$D$1="IGST",
   VLOOKUP(H56,'C:\Users\HP\Desktop\TrimphPO\Week\Master Files\[IGST Master.xlsx]DBF'!$A:$N,14,FALSE),
   "Error")),
"")</f>
        <v/>
      </c>
      <c r="N56">
        <f>IF(ORDER!O62&gt;0,ROUND(L56*M56/100,2), "")</f>
        <v/>
      </c>
      <c r="O56">
        <f>IF(ORDER!O62&gt;0,L56-N56, "")</f>
        <v/>
      </c>
      <c r="P56">
        <f>IF(ORDER!O62&gt;0,IF(R56="Corsetry",IF(IFERROR((O56/J56),0)&lt;1000,"CC Sales- Corsetry-Wholesale - IGST 5%","CC Sales- Corsetry-Wholesale - IGST 12%")), "")</f>
        <v/>
      </c>
      <c r="Q56">
        <f>IF(ORDER!O62&gt;0,
 IF(ORDER!$D$1="SGST",
 VLOOKUP(H56,'C:\Users\HP\Desktop\TrimphPO\Week\Master Files\[SGST Master.xlsx]DBF'!$A:$R,18,FALSE),
   IF(ORDER!$D$1="IGST",
   VLOOKUP(H56,'C:\Users\HP\Desktop\TrimphPO\Week\Master Files\[IGST Master.xlsx]DBF'!$A:$R,18,FALSE),
   "Error")),
"")</f>
        <v/>
      </c>
      <c r="R56">
        <f>IF(ORDER!O62&gt;0,
 IF(ORDER!$D$1="SGST",
 VLOOKUP(H56,'C:\Users\HP\Desktop\TrimphPO\Week\Master Files\[SGST Master.xlsx]DBF'!$A:$S,19,FALSE),
   IF(ORDER!$D$1="IGST",
   VLOOKUP(H56,'C:\Users\HP\Desktop\TrimphPO\Week\Master Files\[IGST Master.xlsx]DBF'!$A:$S,19,FALSE),
   "Error")),
"")</f>
        <v/>
      </c>
      <c r="S56">
        <f>IF(ORDER!O62&gt;0,
 IF(ORDER!$D$1="SGST",
 VLOOKUP(H56,'C:\Users\HP\Desktop\TrimphPO\Week\Master Files\[SGST Master.xlsx]DBF'!$A:$T,20,FALSE),
   IF(ORDER!$D$1="IGST",
   VLOOKUP(H56,'C:\Users\HP\Desktop\TrimphPO\Week\Master Files\[IGST Master.xlsx]DBF'!$A:$T,20,FALSE),
   "Error")),
"")</f>
        <v/>
      </c>
      <c r="T56">
        <f>IF(ORDER!O62&gt;0,
 IF(ORDER!$D$1="SGST",
 VLOOKUP(H56,'C:\Users\HP\Desktop\TrimphPO\Week\Master Files\[SGST Master.xlsx]DBF'!$A:$U,21,FALSE),
   IF(ORDER!$D$1="IGST",
   VLOOKUP(H56,'C:\Users\HP\Desktop\TrimphPO\Week\Master Files\[IGST Master.xlsx]DBF'!$A:$U,21,FALSE),
   "Error")),
"")</f>
        <v/>
      </c>
      <c r="U56">
        <f>IF(ORDER!O62&gt;0,
 IF(ORDER!$D$1="SGST",
 VLOOKUP(H56,'C:\Users\HP\Desktop\TrimphPO\Week\Master Files\[SGST Master.xlsx]DBF'!$A:$V,22,FALSE),
   IF(ORDER!$D$1="IGST",
   VLOOKUP(H56,'C:\Users\HP\Desktop\TrimphPO\Week\Master Files\[IGST Master.xlsx]DBF'!$A:$V,22,FALSE),
   "Error")),
"")</f>
        <v/>
      </c>
      <c r="V56">
        <f>IF(ORDER!O62&gt;0,
 IF(ORDER!$D$1="SGST",
 VLOOKUP(H56,'C:\Users\HP\Desktop\TrimphPO\Week\Master Files\[SGST Master.xlsx]DBF'!$A:$W,23,FALSE),
   IF(ORDER!$D$1="IGST",
   VLOOKUP(H56,'C:\Users\HP\Desktop\TrimphPO\Week\Master Files\[IGST Master.xlsx]DBF'!$A:$W,23,FALSE),
   "Error")),
"")</f>
        <v/>
      </c>
      <c r="W56">
        <f>IF(ORDER!O62&gt;0,
 IF(ORDER!$D$1="SGST",
 VLOOKUP(H56,'C:\Users\HP\Desktop\TrimphPO\Week\Master Files\[SGST Master.xlsx]DBF'!$A:$X,24,FALSE),
   IF(ORDER!$D$1="IGST",
   VLOOKUP(H56,'C:\Users\HP\Desktop\TrimphPO\Week\Master Files\[IGST Master.xlsx]DBF'!$A:$X,24,FALSE),
   "Error")),
"")</f>
        <v/>
      </c>
      <c r="X56">
        <f>IF(ORDER!O62&gt;0,
 IF(ORDER!$D$1="SGST",
 VLOOKUP(H56,'C:\Users\HP\Desktop\TrimphPO\Week\Master Files\[SGST Master.xlsx]DBF'!$A:$Y,25,FALSE),
   IF(ORDER!$D$1="IGST",
   VLOOKUP(H56,'C:\Users\HP\Desktop\TrimphPO\Week\Master Files\[IGST Master.xlsx]DBF'!$A:$Y,25,FALSE),
   "Error")),
"")</f>
        <v/>
      </c>
      <c r="Y56">
        <f>IF(ORDER!O62&gt;0,+O56, "")</f>
        <v/>
      </c>
      <c r="Z56">
        <f>IF(ORDER!O62&gt;0,+J56, "")</f>
        <v/>
      </c>
      <c r="AA56">
        <f>IF(ORDER!O62&gt;0,
 IF(ORDER!$D$1="SGST",
 VLOOKUP(H56,'C:\Users\HP\Desktop\TrimphPO\Week\Master Files\[SGST Master.xlsx]DBF'!$A:$AB,28,FALSE),
   IF(ORDER!$D$1="IGST",
   VLOOKUP(H56,'C:\Users\HP\Desktop\TrimphPO\Week\Master Files\[IGST Master.xlsx]DBF'!$A:$AB,28,FALSE),
   "Error")),
"")</f>
        <v/>
      </c>
      <c r="AB56">
        <f>IF(ORDER!O62&gt;0,
 IF(ORDER!$D$1="SGST",
 VLOOKUP(H56,'C:\Users\HP\Desktop\TrimphPO\Week\Master Files\[SGST Master.xlsx]DBF'!$A:$AC,29,FALSE),
   IF(ORDER!$D$1="IGST",
   VLOOKUP(H56,'C:\Users\HP\Desktop\TrimphPO\Week\Master Files\[IGST Master.xlsx]DBF'!$A:$AC,29,FALSE),
   "Error")),
"")</f>
        <v/>
      </c>
      <c r="AC56">
        <f>IF(ORDER!O62&gt;0,ROUND(Y56*AB56/100,2), "")</f>
        <v/>
      </c>
      <c r="AD56">
        <f>IF(ORDER!O62&gt;0,ROUND(SUM(Y56,0)-AC56,2), "")</f>
        <v/>
      </c>
      <c r="AE56" t="inlineStr"/>
      <c r="AF56" t="inlineStr"/>
      <c r="AG56" t="inlineStr"/>
      <c r="AH56" t="inlineStr"/>
      <c r="AI56" t="inlineStr"/>
      <c r="AJ56" t="inlineStr"/>
      <c r="AK56">
        <f>IF(ORDER!O62&gt;0,IF(RIGHT(P56,2)="5%","Output IGST - 5% - Tamilnadu","Output IGST - 12% - Tamilnadu"), "")</f>
        <v/>
      </c>
      <c r="AL56">
        <f>IF(ORDER!O62&gt;0,IF(AK56="Output IGST - 12% - TamilNadu",12,5), "")</f>
        <v/>
      </c>
      <c r="AM56">
        <f>IF(ORDER!O62&gt;0,ROUND(SUM(AD56*AL56/100,0),2), "")</f>
        <v/>
      </c>
      <c r="AN56">
        <f>IF(ORDER!O62&gt;0,+AP56, "")</f>
        <v/>
      </c>
      <c r="AO56">
        <f>IF(ORDER!O62&gt;0,0.00, "")</f>
        <v/>
      </c>
      <c r="AP56">
        <f>IF(ORDER!O62&gt;0,+(Y56-AC56)+AM56, "")</f>
        <v/>
      </c>
      <c r="AQ56">
        <f>IF(ORDER!O62&gt;0,
 IF(ORDER!$D$1="SGST",
 VLOOKUP(H56,'C:\Users\HP\Desktop\TrimphPO\Week\Master Files\[SGST Master.xlsx]DBF'!$A:$AR,44,FALSE),
   IF(ORDER!$D$1="IGST",
   VLOOKUP(H56,'C:\Users\HP\Desktop\TrimphPO\Week\Master Files\[IGST Master.xlsx]DBF'!$A:$AR,44,FALSE),
   "Error")),
"")</f>
        <v/>
      </c>
      <c r="AR56">
        <f>IF(ORDER!O62&gt;0,B56, "")</f>
        <v/>
      </c>
      <c r="AS56">
        <f>IF(ORDER!O62&gt;0,AN56, "")</f>
        <v/>
      </c>
      <c r="AT56">
        <f>IF(ORDER!O62&gt;0,CONCATENATE($B$2," ",$C$2," ","QTY",  " ", $Z$2), "")</f>
        <v/>
      </c>
      <c r="AU56">
        <f>IF(ORDER!O62&gt;0,
 IF(ORDER!$D$1="SGST",
 VLOOKUP(H56,'C:\Users\HP\Desktop\TrimphPO\Week\Master Files\[SGST Master.xlsx]DBF'!$A:$AV,48,FALSE),
   IF(ORDER!$D$1="IGST",
   VLOOKUP(H56,'C:\Users\HP\Desktop\TrimphPO\Week\Master Files\[IGST Master.xlsx]DBF'!$A:$AV,48,FALSE),
   "Error")),
"")</f>
        <v/>
      </c>
      <c r="AV56">
        <f>IF(ORDER!O62&gt;0,
 IF(ORDER!$D$1="SGST",
 VLOOKUP(H56,'C:\Users\HP\Desktop\TrimphPO\Week\Master Files\[SGST Master.xlsx]DBF'!$A:$AW,49,FALSE),
   IF(ORDER!$D$1="IGST",
   VLOOKUP(H56,'C:\Users\HP\Desktop\TrimphPO\Week\Master Files\[IGST Master.xlsx]DBF'!$A:$AW,49,FALSE),
   "Error")),
"")</f>
        <v/>
      </c>
      <c r="AW56">
        <f>IF(ORDER!O62&gt;0,
 IF(ORDER!$D$1="SGST",
 VLOOKUP(H56,'C:\Users\HP\Desktop\TrimphPO\Week\Master Files\[SGST Master.xlsx]DBF'!$A:$AX,50,FALSE),
   IF(ORDER!$D$1="IGST",
   VLOOKUP(H56,'C:\Users\HP\Desktop\TrimphPO\Week\Master Files\[IGST Master.xlsx]DBF'!$A:$AX,50,FALSE),
   "Error")),
"")</f>
        <v/>
      </c>
      <c r="AX56">
        <f>IF(ORDER!O62&gt;0,ORDER!B5, "")</f>
        <v/>
      </c>
      <c r="AY56">
        <f>IF(ORDER!O62&gt;0,ORDER!B1, "")</f>
        <v/>
      </c>
      <c r="AZ56">
        <f>IF(ORDER!O62&gt;0,
 IF(ORDER!$D$1="SGST",
 VLOOKUP(H56,'C:\Users\HP\Desktop\TrimphPO\Week\Master Files\[SGST Master.xlsx]DBF'!$A:$BA,53,FALSE),
   IF(ORDER!$D$1="IGST",
   VLOOKUP(H56,'C:\Users\HP\Desktop\TrimphPO\Week\Master Files\[IGST Master.xlsx]DBF'!$A:$BA,53,FALSE),
   "Error")),
"")</f>
        <v/>
      </c>
      <c r="BA56">
        <f>IF(ORDER!O62&gt;0,
 IF(ORDER!$D$1="SGST",
 VLOOKUP(H56,'C:\Users\HP\Desktop\TrimphPO\Week\Master Files\[SGST Master.xlsx]DBF'!$A:$BB,54,FALSE),
   IF(ORDER!$D$1="IGST",
   VLOOKUP(H56,'C:\Users\HP\Desktop\TrimphPO\Week\Master Files\[IGST Master.xlsx]DBF'!$A:$BB,54,FALSE),
   "Error")),
"")</f>
        <v/>
      </c>
      <c r="BB56">
        <f>IF(ORDER!O62&gt;0,
 IF(ORDER!$D$1="SGST",
 VLOOKUP(H56,'C:\Users\HP\Desktop\TrimphPO\Week\Master Files\[SGST Master.xlsx]DBF'!$A:$BC,55,FALSE),
   IF(ORDER!$D$1="IGST",
   VLOOKUP(H56,'C:\Users\HP\Desktop\TrimphPO\Week\Master Files\[IGST Master.xlsx]DBF'!$A:$BC,55,FALSE),
   "Error")),
"")</f>
        <v/>
      </c>
      <c r="BC56">
        <f>IF(ORDER!O62&gt;0,
 IF(ORDER!$D$1="SGST",
 VLOOKUP(H56,'C:\Users\HP\Desktop\TrimphPO\Week\Master Files\[SGST Master.xlsx]DBF'!$A:$BD,56,FALSE),
   IF(ORDER!$D$1="IGST",
   VLOOKUP(H56,'C:\Users\HP\Desktop\TrimphPO\Week\Master Files\[IGST Master.xlsx]DBF'!$A:$BD,56,FALSE),
   "Error")),
"")</f>
        <v/>
      </c>
      <c r="BD56">
        <f>IF(ORDER!O62&gt;0,
 IF(ORDER!$D$1="SGST",
 VLOOKUP(H56,'C:\Users\HP\Desktop\TrimphPO\Week\Master Files\[SGST Master.xlsx]DBF'!$A:$BE,57,FALSE),
   IF(ORDER!$D$1="IGST",
   VLOOKUP(H56,'C:\Users\HP\Desktop\TrimphPO\Week\Master Files\[IGST Master.xlsx]DBF'!$A:$BE,57,FALSE),
   "Error")),
"")</f>
        <v/>
      </c>
    </row>
    <row r="57">
      <c r="A57">
        <f>IF(ORDER!O63&gt;0,
 IF(ORDER!$D$1="SGST",
 VLOOKUP(H57,'C:\Users\HP\Desktop\TrimphPO\Week\Master Files\[SGST Master.xlsx]DBF'!$A:$B,2,FALSE),
   IF(ORDER!$D$1="IGST",
   VLOOKUP(H57,'C:\Users\HP\Desktop\TrimphPO\Week\Master Files\[IGST Master.xlsx]DBF'!$A:$B,2,FALSE),
   "Error")),
"")</f>
        <v/>
      </c>
      <c r="B57">
        <f>IF(ORDER!O63&gt;0,
 IF(ORDER!$D$1="SGST",
 VLOOKUP(H57,'C:\Users\HP\Desktop\TrimphPO\Week\Master Files\[SGST Master.xlsx]DBF'!$A:$C,3,FALSE),
   IF(ORDER!$D$1="IGST",
   VLOOKUP(H57,'C:\Users\HP\Desktop\TrimphPO\Week\Master Files\[IGST Master.xlsx]DBF'!$A:$C,3,FALSE),
   "Error")),
"")</f>
        <v/>
      </c>
      <c r="C57">
        <f>IF(ORDER!O63&gt;0,ORDER!L63, "")</f>
        <v/>
      </c>
      <c r="D57">
        <f>IF(ORDER!O63&gt;0,ORDER!A63, "")</f>
        <v/>
      </c>
      <c r="E57">
        <f>IF(ORDER!O63&gt;0,
 IF(ORDER!$D$1="SGST",
 VLOOKUP(H57,'C:\Users\HP\Desktop\TrimphPO\Week\Master Files\[SGST Master.xlsx]DBF'!$A:$F,6,FALSE),
   IF(ORDER!$D$1="IGST",
   VLOOKUP(H57,'C:\Users\HP\Desktop\TrimphPO\Week\Master Files\[IGST Master.xlsx]DBF'!$A:$F,6,FALSE),
   "Error")),
"")</f>
        <v/>
      </c>
      <c r="F57">
        <f>IF(ORDER!O63&gt;0,ORDER!C63, "")</f>
        <v/>
      </c>
      <c r="G57">
        <f>IF(ORDER!O63&gt;0,
 IF(ORDER!$D$1="SGST",
 VLOOKUP(H57,'C:\Users\HP\Desktop\TrimphPO\Week\Master Files\[SGST Master.xlsx]DBF'!$A:$H,8,FALSE),
   IF(ORDER!$D$1="IGST",
   VLOOKUP(H57,'C:\Users\HP\Desktop\TrimphPO\Week\Master Files\[IGST Master.xlsx]DBF'!$A:$H,8,FALSE),
   "Error")),
"")</f>
        <v/>
      </c>
      <c r="H57">
        <f>IF(ORDER!O63&gt;0,ORDER!D63, "")</f>
        <v/>
      </c>
      <c r="I57">
        <f>IF(ORDER!O63&gt;0,
 IF(ORDER!$D$1="SGST",
 VLOOKUP(H57,'C:\Users\HP\Desktop\TrimphPO\Week\Master Files\[SGST Master.xlsx]DBF'!$A:$J,10,FALSE),
   IF(ORDER!$D$1="IGST",
   VLOOKUP(H57,'C:\Users\HP\Desktop\TrimphPO\Week\Master Files\[IGST Master.xlsx]DBF'!$A:$J,10,FALSE),
   "Error")),
"")</f>
        <v/>
      </c>
      <c r="J57">
        <f>IF(ORDER!O63&gt;0,SUMIF(ORDER!$D$8:$D$22298,DBF!$H57,ORDER!$G$8:$G$22298), "")</f>
        <v/>
      </c>
      <c r="K57">
        <f>IF(ORDER!O63&gt;0,VLOOKUP($H57,ORDER!D:H,5,FALSE), "")</f>
        <v/>
      </c>
      <c r="L57">
        <f>IF(ORDER!O63&gt;0,ROUND(J57*K57,2), "")</f>
        <v/>
      </c>
      <c r="M57">
        <f>IF(ORDER!O63&gt;0,
 IF(ORDER!$D$1="SGST",
 VLOOKUP(H57,'C:\Users\HP\Desktop\TrimphPO\Week\Master Files\[SGST Master.xlsx]DBF'!$A:$N,14,FALSE),
   IF(ORDER!$D$1="IGST",
   VLOOKUP(H57,'C:\Users\HP\Desktop\TrimphPO\Week\Master Files\[IGST Master.xlsx]DBF'!$A:$N,14,FALSE),
   "Error")),
"")</f>
        <v/>
      </c>
      <c r="N57">
        <f>IF(ORDER!O63&gt;0,ROUND(L57*M57/100,2), "")</f>
        <v/>
      </c>
      <c r="O57">
        <f>IF(ORDER!O63&gt;0,L57-N57, "")</f>
        <v/>
      </c>
      <c r="P57">
        <f>IF(ORDER!O63&gt;0,IF(R57="Corsetry",IF(IFERROR((O57/J57),0)&lt;1000,"CC Sales- Corsetry-Wholesale - IGST 5%","CC Sales- Corsetry-Wholesale - IGST 12%")), "")</f>
        <v/>
      </c>
      <c r="Q57">
        <f>IF(ORDER!O63&gt;0,
 IF(ORDER!$D$1="SGST",
 VLOOKUP(H57,'C:\Users\HP\Desktop\TrimphPO\Week\Master Files\[SGST Master.xlsx]DBF'!$A:$R,18,FALSE),
   IF(ORDER!$D$1="IGST",
   VLOOKUP(H57,'C:\Users\HP\Desktop\TrimphPO\Week\Master Files\[IGST Master.xlsx]DBF'!$A:$R,18,FALSE),
   "Error")),
"")</f>
        <v/>
      </c>
      <c r="R57">
        <f>IF(ORDER!O63&gt;0,
 IF(ORDER!$D$1="SGST",
 VLOOKUP(H57,'C:\Users\HP\Desktop\TrimphPO\Week\Master Files\[SGST Master.xlsx]DBF'!$A:$S,19,FALSE),
   IF(ORDER!$D$1="IGST",
   VLOOKUP(H57,'C:\Users\HP\Desktop\TrimphPO\Week\Master Files\[IGST Master.xlsx]DBF'!$A:$S,19,FALSE),
   "Error")),
"")</f>
        <v/>
      </c>
      <c r="S57">
        <f>IF(ORDER!O63&gt;0,
 IF(ORDER!$D$1="SGST",
 VLOOKUP(H57,'C:\Users\HP\Desktop\TrimphPO\Week\Master Files\[SGST Master.xlsx]DBF'!$A:$T,20,FALSE),
   IF(ORDER!$D$1="IGST",
   VLOOKUP(H57,'C:\Users\HP\Desktop\TrimphPO\Week\Master Files\[IGST Master.xlsx]DBF'!$A:$T,20,FALSE),
   "Error")),
"")</f>
        <v/>
      </c>
      <c r="T57">
        <f>IF(ORDER!O63&gt;0,
 IF(ORDER!$D$1="SGST",
 VLOOKUP(H57,'C:\Users\HP\Desktop\TrimphPO\Week\Master Files\[SGST Master.xlsx]DBF'!$A:$U,21,FALSE),
   IF(ORDER!$D$1="IGST",
   VLOOKUP(H57,'C:\Users\HP\Desktop\TrimphPO\Week\Master Files\[IGST Master.xlsx]DBF'!$A:$U,21,FALSE),
   "Error")),
"")</f>
        <v/>
      </c>
      <c r="U57">
        <f>IF(ORDER!O63&gt;0,
 IF(ORDER!$D$1="SGST",
 VLOOKUP(H57,'C:\Users\HP\Desktop\TrimphPO\Week\Master Files\[SGST Master.xlsx]DBF'!$A:$V,22,FALSE),
   IF(ORDER!$D$1="IGST",
   VLOOKUP(H57,'C:\Users\HP\Desktop\TrimphPO\Week\Master Files\[IGST Master.xlsx]DBF'!$A:$V,22,FALSE),
   "Error")),
"")</f>
        <v/>
      </c>
      <c r="V57">
        <f>IF(ORDER!O63&gt;0,
 IF(ORDER!$D$1="SGST",
 VLOOKUP(H57,'C:\Users\HP\Desktop\TrimphPO\Week\Master Files\[SGST Master.xlsx]DBF'!$A:$W,23,FALSE),
   IF(ORDER!$D$1="IGST",
   VLOOKUP(H57,'C:\Users\HP\Desktop\TrimphPO\Week\Master Files\[IGST Master.xlsx]DBF'!$A:$W,23,FALSE),
   "Error")),
"")</f>
        <v/>
      </c>
      <c r="W57">
        <f>IF(ORDER!O63&gt;0,
 IF(ORDER!$D$1="SGST",
 VLOOKUP(H57,'C:\Users\HP\Desktop\TrimphPO\Week\Master Files\[SGST Master.xlsx]DBF'!$A:$X,24,FALSE),
   IF(ORDER!$D$1="IGST",
   VLOOKUP(H57,'C:\Users\HP\Desktop\TrimphPO\Week\Master Files\[IGST Master.xlsx]DBF'!$A:$X,24,FALSE),
   "Error")),
"")</f>
        <v/>
      </c>
      <c r="X57">
        <f>IF(ORDER!O63&gt;0,
 IF(ORDER!$D$1="SGST",
 VLOOKUP(H57,'C:\Users\HP\Desktop\TrimphPO\Week\Master Files\[SGST Master.xlsx]DBF'!$A:$Y,25,FALSE),
   IF(ORDER!$D$1="IGST",
   VLOOKUP(H57,'C:\Users\HP\Desktop\TrimphPO\Week\Master Files\[IGST Master.xlsx]DBF'!$A:$Y,25,FALSE),
   "Error")),
"")</f>
        <v/>
      </c>
      <c r="Y57">
        <f>IF(ORDER!O63&gt;0,+O57, "")</f>
        <v/>
      </c>
      <c r="Z57">
        <f>IF(ORDER!O63&gt;0,+J57, "")</f>
        <v/>
      </c>
      <c r="AA57">
        <f>IF(ORDER!O63&gt;0,
 IF(ORDER!$D$1="SGST",
 VLOOKUP(H57,'C:\Users\HP\Desktop\TrimphPO\Week\Master Files\[SGST Master.xlsx]DBF'!$A:$AB,28,FALSE),
   IF(ORDER!$D$1="IGST",
   VLOOKUP(H57,'C:\Users\HP\Desktop\TrimphPO\Week\Master Files\[IGST Master.xlsx]DBF'!$A:$AB,28,FALSE),
   "Error")),
"")</f>
        <v/>
      </c>
      <c r="AB57">
        <f>IF(ORDER!O63&gt;0,
 IF(ORDER!$D$1="SGST",
 VLOOKUP(H57,'C:\Users\HP\Desktop\TrimphPO\Week\Master Files\[SGST Master.xlsx]DBF'!$A:$AC,29,FALSE),
   IF(ORDER!$D$1="IGST",
   VLOOKUP(H57,'C:\Users\HP\Desktop\TrimphPO\Week\Master Files\[IGST Master.xlsx]DBF'!$A:$AC,29,FALSE),
   "Error")),
"")</f>
        <v/>
      </c>
      <c r="AC57">
        <f>IF(ORDER!O63&gt;0,ROUND(Y57*AB57/100,2), "")</f>
        <v/>
      </c>
      <c r="AD57">
        <f>IF(ORDER!O63&gt;0,ROUND(SUM(Y57,0)-AC57,2), "")</f>
        <v/>
      </c>
      <c r="AE57" t="inlineStr"/>
      <c r="AF57" t="inlineStr"/>
      <c r="AG57" t="inlineStr"/>
      <c r="AH57" t="inlineStr"/>
      <c r="AI57" t="inlineStr"/>
      <c r="AJ57" t="inlineStr"/>
      <c r="AK57">
        <f>IF(ORDER!O63&gt;0,IF(RIGHT(P57,2)="5%","Output IGST - 5% - Tamilnadu","Output IGST - 12% - Tamilnadu"), "")</f>
        <v/>
      </c>
      <c r="AL57">
        <f>IF(ORDER!O63&gt;0,IF(AK57="Output IGST - 12% - TamilNadu",12,5), "")</f>
        <v/>
      </c>
      <c r="AM57">
        <f>IF(ORDER!O63&gt;0,ROUND(SUM(AD57*AL57/100,0),2), "")</f>
        <v/>
      </c>
      <c r="AN57">
        <f>IF(ORDER!O63&gt;0,+AP57, "")</f>
        <v/>
      </c>
      <c r="AO57">
        <f>IF(ORDER!O63&gt;0,0.00, "")</f>
        <v/>
      </c>
      <c r="AP57">
        <f>IF(ORDER!O63&gt;0,+(Y57-AC57)+AM57, "")</f>
        <v/>
      </c>
      <c r="AQ57">
        <f>IF(ORDER!O63&gt;0,
 IF(ORDER!$D$1="SGST",
 VLOOKUP(H57,'C:\Users\HP\Desktop\TrimphPO\Week\Master Files\[SGST Master.xlsx]DBF'!$A:$AR,44,FALSE),
   IF(ORDER!$D$1="IGST",
   VLOOKUP(H57,'C:\Users\HP\Desktop\TrimphPO\Week\Master Files\[IGST Master.xlsx]DBF'!$A:$AR,44,FALSE),
   "Error")),
"")</f>
        <v/>
      </c>
      <c r="AR57">
        <f>IF(ORDER!O63&gt;0,B57, "")</f>
        <v/>
      </c>
      <c r="AS57">
        <f>IF(ORDER!O63&gt;0,AN57, "")</f>
        <v/>
      </c>
      <c r="AT57">
        <f>IF(ORDER!O63&gt;0,CONCATENATE($B$2," ",$C$2," ","QTY",  " ", $Z$2), "")</f>
        <v/>
      </c>
      <c r="AU57">
        <f>IF(ORDER!O63&gt;0,
 IF(ORDER!$D$1="SGST",
 VLOOKUP(H57,'C:\Users\HP\Desktop\TrimphPO\Week\Master Files\[SGST Master.xlsx]DBF'!$A:$AV,48,FALSE),
   IF(ORDER!$D$1="IGST",
   VLOOKUP(H57,'C:\Users\HP\Desktop\TrimphPO\Week\Master Files\[IGST Master.xlsx]DBF'!$A:$AV,48,FALSE),
   "Error")),
"")</f>
        <v/>
      </c>
      <c r="AV57">
        <f>IF(ORDER!O63&gt;0,
 IF(ORDER!$D$1="SGST",
 VLOOKUP(H57,'C:\Users\HP\Desktop\TrimphPO\Week\Master Files\[SGST Master.xlsx]DBF'!$A:$AW,49,FALSE),
   IF(ORDER!$D$1="IGST",
   VLOOKUP(H57,'C:\Users\HP\Desktop\TrimphPO\Week\Master Files\[IGST Master.xlsx]DBF'!$A:$AW,49,FALSE),
   "Error")),
"")</f>
        <v/>
      </c>
      <c r="AW57">
        <f>IF(ORDER!O63&gt;0,
 IF(ORDER!$D$1="SGST",
 VLOOKUP(H57,'C:\Users\HP\Desktop\TrimphPO\Week\Master Files\[SGST Master.xlsx]DBF'!$A:$AX,50,FALSE),
   IF(ORDER!$D$1="IGST",
   VLOOKUP(H57,'C:\Users\HP\Desktop\TrimphPO\Week\Master Files\[IGST Master.xlsx]DBF'!$A:$AX,50,FALSE),
   "Error")),
"")</f>
        <v/>
      </c>
      <c r="AX57">
        <f>IF(ORDER!O63&gt;0,ORDER!B5, "")</f>
        <v/>
      </c>
      <c r="AY57">
        <f>IF(ORDER!O63&gt;0,ORDER!B1, "")</f>
        <v/>
      </c>
      <c r="AZ57">
        <f>IF(ORDER!O63&gt;0,
 IF(ORDER!$D$1="SGST",
 VLOOKUP(H57,'C:\Users\HP\Desktop\TrimphPO\Week\Master Files\[SGST Master.xlsx]DBF'!$A:$BA,53,FALSE),
   IF(ORDER!$D$1="IGST",
   VLOOKUP(H57,'C:\Users\HP\Desktop\TrimphPO\Week\Master Files\[IGST Master.xlsx]DBF'!$A:$BA,53,FALSE),
   "Error")),
"")</f>
        <v/>
      </c>
      <c r="BA57">
        <f>IF(ORDER!O63&gt;0,
 IF(ORDER!$D$1="SGST",
 VLOOKUP(H57,'C:\Users\HP\Desktop\TrimphPO\Week\Master Files\[SGST Master.xlsx]DBF'!$A:$BB,54,FALSE),
   IF(ORDER!$D$1="IGST",
   VLOOKUP(H57,'C:\Users\HP\Desktop\TrimphPO\Week\Master Files\[IGST Master.xlsx]DBF'!$A:$BB,54,FALSE),
   "Error")),
"")</f>
        <v/>
      </c>
      <c r="BB57">
        <f>IF(ORDER!O63&gt;0,
 IF(ORDER!$D$1="SGST",
 VLOOKUP(H57,'C:\Users\HP\Desktop\TrimphPO\Week\Master Files\[SGST Master.xlsx]DBF'!$A:$BC,55,FALSE),
   IF(ORDER!$D$1="IGST",
   VLOOKUP(H57,'C:\Users\HP\Desktop\TrimphPO\Week\Master Files\[IGST Master.xlsx]DBF'!$A:$BC,55,FALSE),
   "Error")),
"")</f>
        <v/>
      </c>
      <c r="BC57">
        <f>IF(ORDER!O63&gt;0,
 IF(ORDER!$D$1="SGST",
 VLOOKUP(H57,'C:\Users\HP\Desktop\TrimphPO\Week\Master Files\[SGST Master.xlsx]DBF'!$A:$BD,56,FALSE),
   IF(ORDER!$D$1="IGST",
   VLOOKUP(H57,'C:\Users\HP\Desktop\TrimphPO\Week\Master Files\[IGST Master.xlsx]DBF'!$A:$BD,56,FALSE),
   "Error")),
"")</f>
        <v/>
      </c>
      <c r="BD57">
        <f>IF(ORDER!O63&gt;0,
 IF(ORDER!$D$1="SGST",
 VLOOKUP(H57,'C:\Users\HP\Desktop\TrimphPO\Week\Master Files\[SGST Master.xlsx]DBF'!$A:$BE,57,FALSE),
   IF(ORDER!$D$1="IGST",
   VLOOKUP(H57,'C:\Users\HP\Desktop\TrimphPO\Week\Master Files\[IGST Master.xlsx]DBF'!$A:$BE,57,FALSE),
   "Error")),
"")</f>
        <v/>
      </c>
    </row>
    <row r="58">
      <c r="A58">
        <f>IF(ORDER!O64&gt;0,
 IF(ORDER!$D$1="SGST",
 VLOOKUP(H58,'C:\Users\HP\Desktop\TrimphPO\Week\Master Files\[SGST Master.xlsx]DBF'!$A:$B,2,FALSE),
   IF(ORDER!$D$1="IGST",
   VLOOKUP(H58,'C:\Users\HP\Desktop\TrimphPO\Week\Master Files\[IGST Master.xlsx]DBF'!$A:$B,2,FALSE),
   "Error")),
"")</f>
        <v/>
      </c>
      <c r="B58">
        <f>IF(ORDER!O64&gt;0,
 IF(ORDER!$D$1="SGST",
 VLOOKUP(H58,'C:\Users\HP\Desktop\TrimphPO\Week\Master Files\[SGST Master.xlsx]DBF'!$A:$C,3,FALSE),
   IF(ORDER!$D$1="IGST",
   VLOOKUP(H58,'C:\Users\HP\Desktop\TrimphPO\Week\Master Files\[IGST Master.xlsx]DBF'!$A:$C,3,FALSE),
   "Error")),
"")</f>
        <v/>
      </c>
      <c r="C58">
        <f>IF(ORDER!O64&gt;0,ORDER!L64, "")</f>
        <v/>
      </c>
      <c r="D58">
        <f>IF(ORDER!O64&gt;0,ORDER!A64, "")</f>
        <v/>
      </c>
      <c r="E58">
        <f>IF(ORDER!O64&gt;0,
 IF(ORDER!$D$1="SGST",
 VLOOKUP(H58,'C:\Users\HP\Desktop\TrimphPO\Week\Master Files\[SGST Master.xlsx]DBF'!$A:$F,6,FALSE),
   IF(ORDER!$D$1="IGST",
   VLOOKUP(H58,'C:\Users\HP\Desktop\TrimphPO\Week\Master Files\[IGST Master.xlsx]DBF'!$A:$F,6,FALSE),
   "Error")),
"")</f>
        <v/>
      </c>
      <c r="F58">
        <f>IF(ORDER!O64&gt;0,ORDER!C64, "")</f>
        <v/>
      </c>
      <c r="G58">
        <f>IF(ORDER!O64&gt;0,
 IF(ORDER!$D$1="SGST",
 VLOOKUP(H58,'C:\Users\HP\Desktop\TrimphPO\Week\Master Files\[SGST Master.xlsx]DBF'!$A:$H,8,FALSE),
   IF(ORDER!$D$1="IGST",
   VLOOKUP(H58,'C:\Users\HP\Desktop\TrimphPO\Week\Master Files\[IGST Master.xlsx]DBF'!$A:$H,8,FALSE),
   "Error")),
"")</f>
        <v/>
      </c>
      <c r="H58">
        <f>IF(ORDER!O64&gt;0,ORDER!D64, "")</f>
        <v/>
      </c>
      <c r="I58">
        <f>IF(ORDER!O64&gt;0,
 IF(ORDER!$D$1="SGST",
 VLOOKUP(H58,'C:\Users\HP\Desktop\TrimphPO\Week\Master Files\[SGST Master.xlsx]DBF'!$A:$J,10,FALSE),
   IF(ORDER!$D$1="IGST",
   VLOOKUP(H58,'C:\Users\HP\Desktop\TrimphPO\Week\Master Files\[IGST Master.xlsx]DBF'!$A:$J,10,FALSE),
   "Error")),
"")</f>
        <v/>
      </c>
      <c r="J58">
        <f>IF(ORDER!O64&gt;0,SUMIF(ORDER!$D$8:$D$22298,DBF!$H58,ORDER!$G$8:$G$22298), "")</f>
        <v/>
      </c>
      <c r="K58">
        <f>IF(ORDER!O64&gt;0,VLOOKUP($H58,ORDER!D:H,5,FALSE), "")</f>
        <v/>
      </c>
      <c r="L58">
        <f>IF(ORDER!O64&gt;0,ROUND(J58*K58,2), "")</f>
        <v/>
      </c>
      <c r="M58">
        <f>IF(ORDER!O64&gt;0,
 IF(ORDER!$D$1="SGST",
 VLOOKUP(H58,'C:\Users\HP\Desktop\TrimphPO\Week\Master Files\[SGST Master.xlsx]DBF'!$A:$N,14,FALSE),
   IF(ORDER!$D$1="IGST",
   VLOOKUP(H58,'C:\Users\HP\Desktop\TrimphPO\Week\Master Files\[IGST Master.xlsx]DBF'!$A:$N,14,FALSE),
   "Error")),
"")</f>
        <v/>
      </c>
      <c r="N58">
        <f>IF(ORDER!O64&gt;0,ROUND(L58*M58/100,2), "")</f>
        <v/>
      </c>
      <c r="O58">
        <f>IF(ORDER!O64&gt;0,L58-N58, "")</f>
        <v/>
      </c>
      <c r="P58">
        <f>IF(ORDER!O64&gt;0,IF(R58="Corsetry",IF(IFERROR((O58/J58),0)&lt;1000,"CC Sales- Corsetry-Wholesale - IGST 5%","CC Sales- Corsetry-Wholesale - IGST 12%")), "")</f>
        <v/>
      </c>
      <c r="Q58">
        <f>IF(ORDER!O64&gt;0,
 IF(ORDER!$D$1="SGST",
 VLOOKUP(H58,'C:\Users\HP\Desktop\TrimphPO\Week\Master Files\[SGST Master.xlsx]DBF'!$A:$R,18,FALSE),
   IF(ORDER!$D$1="IGST",
   VLOOKUP(H58,'C:\Users\HP\Desktop\TrimphPO\Week\Master Files\[IGST Master.xlsx]DBF'!$A:$R,18,FALSE),
   "Error")),
"")</f>
        <v/>
      </c>
      <c r="R58">
        <f>IF(ORDER!O64&gt;0,
 IF(ORDER!$D$1="SGST",
 VLOOKUP(H58,'C:\Users\HP\Desktop\TrimphPO\Week\Master Files\[SGST Master.xlsx]DBF'!$A:$S,19,FALSE),
   IF(ORDER!$D$1="IGST",
   VLOOKUP(H58,'C:\Users\HP\Desktop\TrimphPO\Week\Master Files\[IGST Master.xlsx]DBF'!$A:$S,19,FALSE),
   "Error")),
"")</f>
        <v/>
      </c>
      <c r="S58">
        <f>IF(ORDER!O64&gt;0,
 IF(ORDER!$D$1="SGST",
 VLOOKUP(H58,'C:\Users\HP\Desktop\TrimphPO\Week\Master Files\[SGST Master.xlsx]DBF'!$A:$T,20,FALSE),
   IF(ORDER!$D$1="IGST",
   VLOOKUP(H58,'C:\Users\HP\Desktop\TrimphPO\Week\Master Files\[IGST Master.xlsx]DBF'!$A:$T,20,FALSE),
   "Error")),
"")</f>
        <v/>
      </c>
      <c r="T58">
        <f>IF(ORDER!O64&gt;0,
 IF(ORDER!$D$1="SGST",
 VLOOKUP(H58,'C:\Users\HP\Desktop\TrimphPO\Week\Master Files\[SGST Master.xlsx]DBF'!$A:$U,21,FALSE),
   IF(ORDER!$D$1="IGST",
   VLOOKUP(H58,'C:\Users\HP\Desktop\TrimphPO\Week\Master Files\[IGST Master.xlsx]DBF'!$A:$U,21,FALSE),
   "Error")),
"")</f>
        <v/>
      </c>
      <c r="U58">
        <f>IF(ORDER!O64&gt;0,
 IF(ORDER!$D$1="SGST",
 VLOOKUP(H58,'C:\Users\HP\Desktop\TrimphPO\Week\Master Files\[SGST Master.xlsx]DBF'!$A:$V,22,FALSE),
   IF(ORDER!$D$1="IGST",
   VLOOKUP(H58,'C:\Users\HP\Desktop\TrimphPO\Week\Master Files\[IGST Master.xlsx]DBF'!$A:$V,22,FALSE),
   "Error")),
"")</f>
        <v/>
      </c>
      <c r="V58">
        <f>IF(ORDER!O64&gt;0,
 IF(ORDER!$D$1="SGST",
 VLOOKUP(H58,'C:\Users\HP\Desktop\TrimphPO\Week\Master Files\[SGST Master.xlsx]DBF'!$A:$W,23,FALSE),
   IF(ORDER!$D$1="IGST",
   VLOOKUP(H58,'C:\Users\HP\Desktop\TrimphPO\Week\Master Files\[IGST Master.xlsx]DBF'!$A:$W,23,FALSE),
   "Error")),
"")</f>
        <v/>
      </c>
      <c r="W58">
        <f>IF(ORDER!O64&gt;0,
 IF(ORDER!$D$1="SGST",
 VLOOKUP(H58,'C:\Users\HP\Desktop\TrimphPO\Week\Master Files\[SGST Master.xlsx]DBF'!$A:$X,24,FALSE),
   IF(ORDER!$D$1="IGST",
   VLOOKUP(H58,'C:\Users\HP\Desktop\TrimphPO\Week\Master Files\[IGST Master.xlsx]DBF'!$A:$X,24,FALSE),
   "Error")),
"")</f>
        <v/>
      </c>
      <c r="X58">
        <f>IF(ORDER!O64&gt;0,
 IF(ORDER!$D$1="SGST",
 VLOOKUP(H58,'C:\Users\HP\Desktop\TrimphPO\Week\Master Files\[SGST Master.xlsx]DBF'!$A:$Y,25,FALSE),
   IF(ORDER!$D$1="IGST",
   VLOOKUP(H58,'C:\Users\HP\Desktop\TrimphPO\Week\Master Files\[IGST Master.xlsx]DBF'!$A:$Y,25,FALSE),
   "Error")),
"")</f>
        <v/>
      </c>
      <c r="Y58">
        <f>IF(ORDER!O64&gt;0,+O58, "")</f>
        <v/>
      </c>
      <c r="Z58">
        <f>IF(ORDER!O64&gt;0,+J58, "")</f>
        <v/>
      </c>
      <c r="AA58">
        <f>IF(ORDER!O64&gt;0,
 IF(ORDER!$D$1="SGST",
 VLOOKUP(H58,'C:\Users\HP\Desktop\TrimphPO\Week\Master Files\[SGST Master.xlsx]DBF'!$A:$AB,28,FALSE),
   IF(ORDER!$D$1="IGST",
   VLOOKUP(H58,'C:\Users\HP\Desktop\TrimphPO\Week\Master Files\[IGST Master.xlsx]DBF'!$A:$AB,28,FALSE),
   "Error")),
"")</f>
        <v/>
      </c>
      <c r="AB58">
        <f>IF(ORDER!O64&gt;0,
 IF(ORDER!$D$1="SGST",
 VLOOKUP(H58,'C:\Users\HP\Desktop\TrimphPO\Week\Master Files\[SGST Master.xlsx]DBF'!$A:$AC,29,FALSE),
   IF(ORDER!$D$1="IGST",
   VLOOKUP(H58,'C:\Users\HP\Desktop\TrimphPO\Week\Master Files\[IGST Master.xlsx]DBF'!$A:$AC,29,FALSE),
   "Error")),
"")</f>
        <v/>
      </c>
      <c r="AC58">
        <f>IF(ORDER!O64&gt;0,ROUND(Y58*AB58/100,2), "")</f>
        <v/>
      </c>
      <c r="AD58">
        <f>IF(ORDER!O64&gt;0,ROUND(SUM(Y58,0)-AC58,2), "")</f>
        <v/>
      </c>
      <c r="AE58" t="inlineStr"/>
      <c r="AF58" t="inlineStr"/>
      <c r="AG58" t="inlineStr"/>
      <c r="AH58" t="inlineStr"/>
      <c r="AI58" t="inlineStr"/>
      <c r="AJ58" t="inlineStr"/>
      <c r="AK58">
        <f>IF(ORDER!O64&gt;0,IF(RIGHT(P58,2)="5%","Output IGST - 5% - Tamilnadu","Output IGST - 12% - Tamilnadu"), "")</f>
        <v/>
      </c>
      <c r="AL58">
        <f>IF(ORDER!O64&gt;0,IF(AK58="Output IGST - 12% - TamilNadu",12,5), "")</f>
        <v/>
      </c>
      <c r="AM58">
        <f>IF(ORDER!O64&gt;0,ROUND(SUM(AD58*AL58/100,0),2), "")</f>
        <v/>
      </c>
      <c r="AN58">
        <f>IF(ORDER!O64&gt;0,+AP58, "")</f>
        <v/>
      </c>
      <c r="AO58">
        <f>IF(ORDER!O64&gt;0,0.00, "")</f>
        <v/>
      </c>
      <c r="AP58">
        <f>IF(ORDER!O64&gt;0,+(Y58-AC58)+AM58, "")</f>
        <v/>
      </c>
      <c r="AQ58">
        <f>IF(ORDER!O64&gt;0,
 IF(ORDER!$D$1="SGST",
 VLOOKUP(H58,'C:\Users\HP\Desktop\TrimphPO\Week\Master Files\[SGST Master.xlsx]DBF'!$A:$AR,44,FALSE),
   IF(ORDER!$D$1="IGST",
   VLOOKUP(H58,'C:\Users\HP\Desktop\TrimphPO\Week\Master Files\[IGST Master.xlsx]DBF'!$A:$AR,44,FALSE),
   "Error")),
"")</f>
        <v/>
      </c>
      <c r="AR58">
        <f>IF(ORDER!O64&gt;0,B58, "")</f>
        <v/>
      </c>
      <c r="AS58">
        <f>IF(ORDER!O64&gt;0,AN58, "")</f>
        <v/>
      </c>
      <c r="AT58">
        <f>IF(ORDER!O64&gt;0,CONCATENATE($B$2," ",$C$2," ","QTY",  " ", $Z$2), "")</f>
        <v/>
      </c>
      <c r="AU58">
        <f>IF(ORDER!O64&gt;0,
 IF(ORDER!$D$1="SGST",
 VLOOKUP(H58,'C:\Users\HP\Desktop\TrimphPO\Week\Master Files\[SGST Master.xlsx]DBF'!$A:$AV,48,FALSE),
   IF(ORDER!$D$1="IGST",
   VLOOKUP(H58,'C:\Users\HP\Desktop\TrimphPO\Week\Master Files\[IGST Master.xlsx]DBF'!$A:$AV,48,FALSE),
   "Error")),
"")</f>
        <v/>
      </c>
      <c r="AV58">
        <f>IF(ORDER!O64&gt;0,
 IF(ORDER!$D$1="SGST",
 VLOOKUP(H58,'C:\Users\HP\Desktop\TrimphPO\Week\Master Files\[SGST Master.xlsx]DBF'!$A:$AW,49,FALSE),
   IF(ORDER!$D$1="IGST",
   VLOOKUP(H58,'C:\Users\HP\Desktop\TrimphPO\Week\Master Files\[IGST Master.xlsx]DBF'!$A:$AW,49,FALSE),
   "Error")),
"")</f>
        <v/>
      </c>
      <c r="AW58">
        <f>IF(ORDER!O64&gt;0,
 IF(ORDER!$D$1="SGST",
 VLOOKUP(H58,'C:\Users\HP\Desktop\TrimphPO\Week\Master Files\[SGST Master.xlsx]DBF'!$A:$AX,50,FALSE),
   IF(ORDER!$D$1="IGST",
   VLOOKUP(H58,'C:\Users\HP\Desktop\TrimphPO\Week\Master Files\[IGST Master.xlsx]DBF'!$A:$AX,50,FALSE),
   "Error")),
"")</f>
        <v/>
      </c>
      <c r="AX58">
        <f>IF(ORDER!O64&gt;0,ORDER!B5, "")</f>
        <v/>
      </c>
      <c r="AY58">
        <f>IF(ORDER!O64&gt;0,ORDER!B1, "")</f>
        <v/>
      </c>
      <c r="AZ58">
        <f>IF(ORDER!O64&gt;0,
 IF(ORDER!$D$1="SGST",
 VLOOKUP(H58,'C:\Users\HP\Desktop\TrimphPO\Week\Master Files\[SGST Master.xlsx]DBF'!$A:$BA,53,FALSE),
   IF(ORDER!$D$1="IGST",
   VLOOKUP(H58,'C:\Users\HP\Desktop\TrimphPO\Week\Master Files\[IGST Master.xlsx]DBF'!$A:$BA,53,FALSE),
   "Error")),
"")</f>
        <v/>
      </c>
      <c r="BA58">
        <f>IF(ORDER!O64&gt;0,
 IF(ORDER!$D$1="SGST",
 VLOOKUP(H58,'C:\Users\HP\Desktop\TrimphPO\Week\Master Files\[SGST Master.xlsx]DBF'!$A:$BB,54,FALSE),
   IF(ORDER!$D$1="IGST",
   VLOOKUP(H58,'C:\Users\HP\Desktop\TrimphPO\Week\Master Files\[IGST Master.xlsx]DBF'!$A:$BB,54,FALSE),
   "Error")),
"")</f>
        <v/>
      </c>
      <c r="BB58">
        <f>IF(ORDER!O64&gt;0,
 IF(ORDER!$D$1="SGST",
 VLOOKUP(H58,'C:\Users\HP\Desktop\TrimphPO\Week\Master Files\[SGST Master.xlsx]DBF'!$A:$BC,55,FALSE),
   IF(ORDER!$D$1="IGST",
   VLOOKUP(H58,'C:\Users\HP\Desktop\TrimphPO\Week\Master Files\[IGST Master.xlsx]DBF'!$A:$BC,55,FALSE),
   "Error")),
"")</f>
        <v/>
      </c>
      <c r="BC58">
        <f>IF(ORDER!O64&gt;0,
 IF(ORDER!$D$1="SGST",
 VLOOKUP(H58,'C:\Users\HP\Desktop\TrimphPO\Week\Master Files\[SGST Master.xlsx]DBF'!$A:$BD,56,FALSE),
   IF(ORDER!$D$1="IGST",
   VLOOKUP(H58,'C:\Users\HP\Desktop\TrimphPO\Week\Master Files\[IGST Master.xlsx]DBF'!$A:$BD,56,FALSE),
   "Error")),
"")</f>
        <v/>
      </c>
      <c r="BD58">
        <f>IF(ORDER!O64&gt;0,
 IF(ORDER!$D$1="SGST",
 VLOOKUP(H58,'C:\Users\HP\Desktop\TrimphPO\Week\Master Files\[SGST Master.xlsx]DBF'!$A:$BE,57,FALSE),
   IF(ORDER!$D$1="IGST",
   VLOOKUP(H58,'C:\Users\HP\Desktop\TrimphPO\Week\Master Files\[IGST Master.xlsx]DBF'!$A:$BE,57,FALSE),
   "Error")),
"")</f>
        <v/>
      </c>
    </row>
    <row r="59">
      <c r="A59">
        <f>IF(ORDER!O65&gt;0,
 IF(ORDER!$D$1="SGST",
 VLOOKUP(H59,'C:\Users\HP\Desktop\TrimphPO\Week\Master Files\[SGST Master.xlsx]DBF'!$A:$B,2,FALSE),
   IF(ORDER!$D$1="IGST",
   VLOOKUP(H59,'C:\Users\HP\Desktop\TrimphPO\Week\Master Files\[IGST Master.xlsx]DBF'!$A:$B,2,FALSE),
   "Error")),
"")</f>
        <v/>
      </c>
      <c r="B59">
        <f>IF(ORDER!O65&gt;0,
 IF(ORDER!$D$1="SGST",
 VLOOKUP(H59,'C:\Users\HP\Desktop\TrimphPO\Week\Master Files\[SGST Master.xlsx]DBF'!$A:$C,3,FALSE),
   IF(ORDER!$D$1="IGST",
   VLOOKUP(H59,'C:\Users\HP\Desktop\TrimphPO\Week\Master Files\[IGST Master.xlsx]DBF'!$A:$C,3,FALSE),
   "Error")),
"")</f>
        <v/>
      </c>
      <c r="C59">
        <f>IF(ORDER!O65&gt;0,ORDER!L65, "")</f>
        <v/>
      </c>
      <c r="D59">
        <f>IF(ORDER!O65&gt;0,ORDER!A65, "")</f>
        <v/>
      </c>
      <c r="E59">
        <f>IF(ORDER!O65&gt;0,
 IF(ORDER!$D$1="SGST",
 VLOOKUP(H59,'C:\Users\HP\Desktop\TrimphPO\Week\Master Files\[SGST Master.xlsx]DBF'!$A:$F,6,FALSE),
   IF(ORDER!$D$1="IGST",
   VLOOKUP(H59,'C:\Users\HP\Desktop\TrimphPO\Week\Master Files\[IGST Master.xlsx]DBF'!$A:$F,6,FALSE),
   "Error")),
"")</f>
        <v/>
      </c>
      <c r="F59">
        <f>IF(ORDER!O65&gt;0,ORDER!C65, "")</f>
        <v/>
      </c>
      <c r="G59">
        <f>IF(ORDER!O65&gt;0,
 IF(ORDER!$D$1="SGST",
 VLOOKUP(H59,'C:\Users\HP\Desktop\TrimphPO\Week\Master Files\[SGST Master.xlsx]DBF'!$A:$H,8,FALSE),
   IF(ORDER!$D$1="IGST",
   VLOOKUP(H59,'C:\Users\HP\Desktop\TrimphPO\Week\Master Files\[IGST Master.xlsx]DBF'!$A:$H,8,FALSE),
   "Error")),
"")</f>
        <v/>
      </c>
      <c r="H59">
        <f>IF(ORDER!O65&gt;0,ORDER!D65, "")</f>
        <v/>
      </c>
      <c r="I59">
        <f>IF(ORDER!O65&gt;0,
 IF(ORDER!$D$1="SGST",
 VLOOKUP(H59,'C:\Users\HP\Desktop\TrimphPO\Week\Master Files\[SGST Master.xlsx]DBF'!$A:$J,10,FALSE),
   IF(ORDER!$D$1="IGST",
   VLOOKUP(H59,'C:\Users\HP\Desktop\TrimphPO\Week\Master Files\[IGST Master.xlsx]DBF'!$A:$J,10,FALSE),
   "Error")),
"")</f>
        <v/>
      </c>
      <c r="J59">
        <f>IF(ORDER!O65&gt;0,SUMIF(ORDER!$D$8:$D$22298,DBF!$H59,ORDER!$G$8:$G$22298), "")</f>
        <v/>
      </c>
      <c r="K59">
        <f>IF(ORDER!O65&gt;0,VLOOKUP($H59,ORDER!D:H,5,FALSE), "")</f>
        <v/>
      </c>
      <c r="L59">
        <f>IF(ORDER!O65&gt;0,ROUND(J59*K59,2), "")</f>
        <v/>
      </c>
      <c r="M59">
        <f>IF(ORDER!O65&gt;0,
 IF(ORDER!$D$1="SGST",
 VLOOKUP(H59,'C:\Users\HP\Desktop\TrimphPO\Week\Master Files\[SGST Master.xlsx]DBF'!$A:$N,14,FALSE),
   IF(ORDER!$D$1="IGST",
   VLOOKUP(H59,'C:\Users\HP\Desktop\TrimphPO\Week\Master Files\[IGST Master.xlsx]DBF'!$A:$N,14,FALSE),
   "Error")),
"")</f>
        <v/>
      </c>
      <c r="N59">
        <f>IF(ORDER!O65&gt;0,ROUND(L59*M59/100,2), "")</f>
        <v/>
      </c>
      <c r="O59">
        <f>IF(ORDER!O65&gt;0,L59-N59, "")</f>
        <v/>
      </c>
      <c r="P59">
        <f>IF(ORDER!O65&gt;0,IF(R59="Corsetry",IF(IFERROR((O59/J59),0)&lt;1000,"CC Sales- Corsetry-Wholesale - IGST 5%","CC Sales- Corsetry-Wholesale - IGST 12%")), "")</f>
        <v/>
      </c>
      <c r="Q59">
        <f>IF(ORDER!O65&gt;0,
 IF(ORDER!$D$1="SGST",
 VLOOKUP(H59,'C:\Users\HP\Desktop\TrimphPO\Week\Master Files\[SGST Master.xlsx]DBF'!$A:$R,18,FALSE),
   IF(ORDER!$D$1="IGST",
   VLOOKUP(H59,'C:\Users\HP\Desktop\TrimphPO\Week\Master Files\[IGST Master.xlsx]DBF'!$A:$R,18,FALSE),
   "Error")),
"")</f>
        <v/>
      </c>
      <c r="R59">
        <f>IF(ORDER!O65&gt;0,
 IF(ORDER!$D$1="SGST",
 VLOOKUP(H59,'C:\Users\HP\Desktop\TrimphPO\Week\Master Files\[SGST Master.xlsx]DBF'!$A:$S,19,FALSE),
   IF(ORDER!$D$1="IGST",
   VLOOKUP(H59,'C:\Users\HP\Desktop\TrimphPO\Week\Master Files\[IGST Master.xlsx]DBF'!$A:$S,19,FALSE),
   "Error")),
"")</f>
        <v/>
      </c>
      <c r="S59">
        <f>IF(ORDER!O65&gt;0,
 IF(ORDER!$D$1="SGST",
 VLOOKUP(H59,'C:\Users\HP\Desktop\TrimphPO\Week\Master Files\[SGST Master.xlsx]DBF'!$A:$T,20,FALSE),
   IF(ORDER!$D$1="IGST",
   VLOOKUP(H59,'C:\Users\HP\Desktop\TrimphPO\Week\Master Files\[IGST Master.xlsx]DBF'!$A:$T,20,FALSE),
   "Error")),
"")</f>
        <v/>
      </c>
      <c r="T59">
        <f>IF(ORDER!O65&gt;0,
 IF(ORDER!$D$1="SGST",
 VLOOKUP(H59,'C:\Users\HP\Desktop\TrimphPO\Week\Master Files\[SGST Master.xlsx]DBF'!$A:$U,21,FALSE),
   IF(ORDER!$D$1="IGST",
   VLOOKUP(H59,'C:\Users\HP\Desktop\TrimphPO\Week\Master Files\[IGST Master.xlsx]DBF'!$A:$U,21,FALSE),
   "Error")),
"")</f>
        <v/>
      </c>
      <c r="U59">
        <f>IF(ORDER!O65&gt;0,
 IF(ORDER!$D$1="SGST",
 VLOOKUP(H59,'C:\Users\HP\Desktop\TrimphPO\Week\Master Files\[SGST Master.xlsx]DBF'!$A:$V,22,FALSE),
   IF(ORDER!$D$1="IGST",
   VLOOKUP(H59,'C:\Users\HP\Desktop\TrimphPO\Week\Master Files\[IGST Master.xlsx]DBF'!$A:$V,22,FALSE),
   "Error")),
"")</f>
        <v/>
      </c>
      <c r="V59">
        <f>IF(ORDER!O65&gt;0,
 IF(ORDER!$D$1="SGST",
 VLOOKUP(H59,'C:\Users\HP\Desktop\TrimphPO\Week\Master Files\[SGST Master.xlsx]DBF'!$A:$W,23,FALSE),
   IF(ORDER!$D$1="IGST",
   VLOOKUP(H59,'C:\Users\HP\Desktop\TrimphPO\Week\Master Files\[IGST Master.xlsx]DBF'!$A:$W,23,FALSE),
   "Error")),
"")</f>
        <v/>
      </c>
      <c r="W59">
        <f>IF(ORDER!O65&gt;0,
 IF(ORDER!$D$1="SGST",
 VLOOKUP(H59,'C:\Users\HP\Desktop\TrimphPO\Week\Master Files\[SGST Master.xlsx]DBF'!$A:$X,24,FALSE),
   IF(ORDER!$D$1="IGST",
   VLOOKUP(H59,'C:\Users\HP\Desktop\TrimphPO\Week\Master Files\[IGST Master.xlsx]DBF'!$A:$X,24,FALSE),
   "Error")),
"")</f>
        <v/>
      </c>
      <c r="X59">
        <f>IF(ORDER!O65&gt;0,
 IF(ORDER!$D$1="SGST",
 VLOOKUP(H59,'C:\Users\HP\Desktop\TrimphPO\Week\Master Files\[SGST Master.xlsx]DBF'!$A:$Y,25,FALSE),
   IF(ORDER!$D$1="IGST",
   VLOOKUP(H59,'C:\Users\HP\Desktop\TrimphPO\Week\Master Files\[IGST Master.xlsx]DBF'!$A:$Y,25,FALSE),
   "Error")),
"")</f>
        <v/>
      </c>
      <c r="Y59">
        <f>IF(ORDER!O65&gt;0,+O59, "")</f>
        <v/>
      </c>
      <c r="Z59">
        <f>IF(ORDER!O65&gt;0,+J59, "")</f>
        <v/>
      </c>
      <c r="AA59">
        <f>IF(ORDER!O65&gt;0,
 IF(ORDER!$D$1="SGST",
 VLOOKUP(H59,'C:\Users\HP\Desktop\TrimphPO\Week\Master Files\[SGST Master.xlsx]DBF'!$A:$AB,28,FALSE),
   IF(ORDER!$D$1="IGST",
   VLOOKUP(H59,'C:\Users\HP\Desktop\TrimphPO\Week\Master Files\[IGST Master.xlsx]DBF'!$A:$AB,28,FALSE),
   "Error")),
"")</f>
        <v/>
      </c>
      <c r="AB59">
        <f>IF(ORDER!O65&gt;0,
 IF(ORDER!$D$1="SGST",
 VLOOKUP(H59,'C:\Users\HP\Desktop\TrimphPO\Week\Master Files\[SGST Master.xlsx]DBF'!$A:$AC,29,FALSE),
   IF(ORDER!$D$1="IGST",
   VLOOKUP(H59,'C:\Users\HP\Desktop\TrimphPO\Week\Master Files\[IGST Master.xlsx]DBF'!$A:$AC,29,FALSE),
   "Error")),
"")</f>
        <v/>
      </c>
      <c r="AC59">
        <f>IF(ORDER!O65&gt;0,ROUND(Y59*AB59/100,2), "")</f>
        <v/>
      </c>
      <c r="AD59">
        <f>IF(ORDER!O65&gt;0,ROUND(SUM(Y59,0)-AC59,2), "")</f>
        <v/>
      </c>
      <c r="AE59" t="inlineStr"/>
      <c r="AF59" t="inlineStr"/>
      <c r="AG59" t="inlineStr"/>
      <c r="AH59" t="inlineStr"/>
      <c r="AI59" t="inlineStr"/>
      <c r="AJ59" t="inlineStr"/>
      <c r="AK59">
        <f>IF(ORDER!O65&gt;0,IF(RIGHT(P59,2)="5%","Output IGST - 5% - Tamilnadu","Output IGST - 12% - Tamilnadu"), "")</f>
        <v/>
      </c>
      <c r="AL59">
        <f>IF(ORDER!O65&gt;0,IF(AK59="Output IGST - 12% - TamilNadu",12,5), "")</f>
        <v/>
      </c>
      <c r="AM59">
        <f>IF(ORDER!O65&gt;0,ROUND(SUM(AD59*AL59/100,0),2), "")</f>
        <v/>
      </c>
      <c r="AN59">
        <f>IF(ORDER!O65&gt;0,+AP59, "")</f>
        <v/>
      </c>
      <c r="AO59">
        <f>IF(ORDER!O65&gt;0,0.00, "")</f>
        <v/>
      </c>
      <c r="AP59">
        <f>IF(ORDER!O65&gt;0,+(Y59-AC59)+AM59, "")</f>
        <v/>
      </c>
      <c r="AQ59">
        <f>IF(ORDER!O65&gt;0,
 IF(ORDER!$D$1="SGST",
 VLOOKUP(H59,'C:\Users\HP\Desktop\TrimphPO\Week\Master Files\[SGST Master.xlsx]DBF'!$A:$AR,44,FALSE),
   IF(ORDER!$D$1="IGST",
   VLOOKUP(H59,'C:\Users\HP\Desktop\TrimphPO\Week\Master Files\[IGST Master.xlsx]DBF'!$A:$AR,44,FALSE),
   "Error")),
"")</f>
        <v/>
      </c>
      <c r="AR59">
        <f>IF(ORDER!O65&gt;0,B59, "")</f>
        <v/>
      </c>
      <c r="AS59">
        <f>IF(ORDER!O65&gt;0,AN59, "")</f>
        <v/>
      </c>
      <c r="AT59">
        <f>IF(ORDER!O65&gt;0,CONCATENATE($B$2," ",$C$2," ","QTY",  " ", $Z$2), "")</f>
        <v/>
      </c>
      <c r="AU59">
        <f>IF(ORDER!O65&gt;0,
 IF(ORDER!$D$1="SGST",
 VLOOKUP(H59,'C:\Users\HP\Desktop\TrimphPO\Week\Master Files\[SGST Master.xlsx]DBF'!$A:$AV,48,FALSE),
   IF(ORDER!$D$1="IGST",
   VLOOKUP(H59,'C:\Users\HP\Desktop\TrimphPO\Week\Master Files\[IGST Master.xlsx]DBF'!$A:$AV,48,FALSE),
   "Error")),
"")</f>
        <v/>
      </c>
      <c r="AV59">
        <f>IF(ORDER!O65&gt;0,
 IF(ORDER!$D$1="SGST",
 VLOOKUP(H59,'C:\Users\HP\Desktop\TrimphPO\Week\Master Files\[SGST Master.xlsx]DBF'!$A:$AW,49,FALSE),
   IF(ORDER!$D$1="IGST",
   VLOOKUP(H59,'C:\Users\HP\Desktop\TrimphPO\Week\Master Files\[IGST Master.xlsx]DBF'!$A:$AW,49,FALSE),
   "Error")),
"")</f>
        <v/>
      </c>
      <c r="AW59">
        <f>IF(ORDER!O65&gt;0,
 IF(ORDER!$D$1="SGST",
 VLOOKUP(H59,'C:\Users\HP\Desktop\TrimphPO\Week\Master Files\[SGST Master.xlsx]DBF'!$A:$AX,50,FALSE),
   IF(ORDER!$D$1="IGST",
   VLOOKUP(H59,'C:\Users\HP\Desktop\TrimphPO\Week\Master Files\[IGST Master.xlsx]DBF'!$A:$AX,50,FALSE),
   "Error")),
"")</f>
        <v/>
      </c>
      <c r="AX59">
        <f>IF(ORDER!O65&gt;0,ORDER!B5, "")</f>
        <v/>
      </c>
      <c r="AY59">
        <f>IF(ORDER!O65&gt;0,ORDER!B1, "")</f>
        <v/>
      </c>
      <c r="AZ59">
        <f>IF(ORDER!O65&gt;0,
 IF(ORDER!$D$1="SGST",
 VLOOKUP(H59,'C:\Users\HP\Desktop\TrimphPO\Week\Master Files\[SGST Master.xlsx]DBF'!$A:$BA,53,FALSE),
   IF(ORDER!$D$1="IGST",
   VLOOKUP(H59,'C:\Users\HP\Desktop\TrimphPO\Week\Master Files\[IGST Master.xlsx]DBF'!$A:$BA,53,FALSE),
   "Error")),
"")</f>
        <v/>
      </c>
      <c r="BA59">
        <f>IF(ORDER!O65&gt;0,
 IF(ORDER!$D$1="SGST",
 VLOOKUP(H59,'C:\Users\HP\Desktop\TrimphPO\Week\Master Files\[SGST Master.xlsx]DBF'!$A:$BB,54,FALSE),
   IF(ORDER!$D$1="IGST",
   VLOOKUP(H59,'C:\Users\HP\Desktop\TrimphPO\Week\Master Files\[IGST Master.xlsx]DBF'!$A:$BB,54,FALSE),
   "Error")),
"")</f>
        <v/>
      </c>
      <c r="BB59">
        <f>IF(ORDER!O65&gt;0,
 IF(ORDER!$D$1="SGST",
 VLOOKUP(H59,'C:\Users\HP\Desktop\TrimphPO\Week\Master Files\[SGST Master.xlsx]DBF'!$A:$BC,55,FALSE),
   IF(ORDER!$D$1="IGST",
   VLOOKUP(H59,'C:\Users\HP\Desktop\TrimphPO\Week\Master Files\[IGST Master.xlsx]DBF'!$A:$BC,55,FALSE),
   "Error")),
"")</f>
        <v/>
      </c>
      <c r="BC59">
        <f>IF(ORDER!O65&gt;0,
 IF(ORDER!$D$1="SGST",
 VLOOKUP(H59,'C:\Users\HP\Desktop\TrimphPO\Week\Master Files\[SGST Master.xlsx]DBF'!$A:$BD,56,FALSE),
   IF(ORDER!$D$1="IGST",
   VLOOKUP(H59,'C:\Users\HP\Desktop\TrimphPO\Week\Master Files\[IGST Master.xlsx]DBF'!$A:$BD,56,FALSE),
   "Error")),
"")</f>
        <v/>
      </c>
      <c r="BD59">
        <f>IF(ORDER!O65&gt;0,
 IF(ORDER!$D$1="SGST",
 VLOOKUP(H59,'C:\Users\HP\Desktop\TrimphPO\Week\Master Files\[SGST Master.xlsx]DBF'!$A:$BE,57,FALSE),
   IF(ORDER!$D$1="IGST",
   VLOOKUP(H59,'C:\Users\HP\Desktop\TrimphPO\Week\Master Files\[IGST Master.xlsx]DBF'!$A:$BE,57,FALSE),
   "Error")),
"")</f>
        <v/>
      </c>
    </row>
    <row r="60">
      <c r="A60">
        <f>IF(ORDER!O66&gt;0,
 IF(ORDER!$D$1="SGST",
 VLOOKUP(H60,'C:\Users\HP\Desktop\TrimphPO\Week\Master Files\[SGST Master.xlsx]DBF'!$A:$B,2,FALSE),
   IF(ORDER!$D$1="IGST",
   VLOOKUP(H60,'C:\Users\HP\Desktop\TrimphPO\Week\Master Files\[IGST Master.xlsx]DBF'!$A:$B,2,FALSE),
   "Error")),
"")</f>
        <v/>
      </c>
      <c r="B60">
        <f>IF(ORDER!O66&gt;0,
 IF(ORDER!$D$1="SGST",
 VLOOKUP(H60,'C:\Users\HP\Desktop\TrimphPO\Week\Master Files\[SGST Master.xlsx]DBF'!$A:$C,3,FALSE),
   IF(ORDER!$D$1="IGST",
   VLOOKUP(H60,'C:\Users\HP\Desktop\TrimphPO\Week\Master Files\[IGST Master.xlsx]DBF'!$A:$C,3,FALSE),
   "Error")),
"")</f>
        <v/>
      </c>
      <c r="C60">
        <f>IF(ORDER!O66&gt;0,ORDER!L66, "")</f>
        <v/>
      </c>
      <c r="D60">
        <f>IF(ORDER!O66&gt;0,ORDER!A66, "")</f>
        <v/>
      </c>
      <c r="E60">
        <f>IF(ORDER!O66&gt;0,
 IF(ORDER!$D$1="SGST",
 VLOOKUP(H60,'C:\Users\HP\Desktop\TrimphPO\Week\Master Files\[SGST Master.xlsx]DBF'!$A:$F,6,FALSE),
   IF(ORDER!$D$1="IGST",
   VLOOKUP(H60,'C:\Users\HP\Desktop\TrimphPO\Week\Master Files\[IGST Master.xlsx]DBF'!$A:$F,6,FALSE),
   "Error")),
"")</f>
        <v/>
      </c>
      <c r="F60">
        <f>IF(ORDER!O66&gt;0,ORDER!C66, "")</f>
        <v/>
      </c>
      <c r="G60">
        <f>IF(ORDER!O66&gt;0,
 IF(ORDER!$D$1="SGST",
 VLOOKUP(H60,'C:\Users\HP\Desktop\TrimphPO\Week\Master Files\[SGST Master.xlsx]DBF'!$A:$H,8,FALSE),
   IF(ORDER!$D$1="IGST",
   VLOOKUP(H60,'C:\Users\HP\Desktop\TrimphPO\Week\Master Files\[IGST Master.xlsx]DBF'!$A:$H,8,FALSE),
   "Error")),
"")</f>
        <v/>
      </c>
      <c r="H60">
        <f>IF(ORDER!O66&gt;0,ORDER!D66, "")</f>
        <v/>
      </c>
      <c r="I60">
        <f>IF(ORDER!O66&gt;0,
 IF(ORDER!$D$1="SGST",
 VLOOKUP(H60,'C:\Users\HP\Desktop\TrimphPO\Week\Master Files\[SGST Master.xlsx]DBF'!$A:$J,10,FALSE),
   IF(ORDER!$D$1="IGST",
   VLOOKUP(H60,'C:\Users\HP\Desktop\TrimphPO\Week\Master Files\[IGST Master.xlsx]DBF'!$A:$J,10,FALSE),
   "Error")),
"")</f>
        <v/>
      </c>
      <c r="J60">
        <f>IF(ORDER!O66&gt;0,SUMIF(ORDER!$D$8:$D$22298,DBF!$H60,ORDER!$G$8:$G$22298), "")</f>
        <v/>
      </c>
      <c r="K60">
        <f>IF(ORDER!O66&gt;0,VLOOKUP($H60,ORDER!D:H,5,FALSE), "")</f>
        <v/>
      </c>
      <c r="L60">
        <f>IF(ORDER!O66&gt;0,ROUND(J60*K60,2), "")</f>
        <v/>
      </c>
      <c r="M60">
        <f>IF(ORDER!O66&gt;0,
 IF(ORDER!$D$1="SGST",
 VLOOKUP(H60,'C:\Users\HP\Desktop\TrimphPO\Week\Master Files\[SGST Master.xlsx]DBF'!$A:$N,14,FALSE),
   IF(ORDER!$D$1="IGST",
   VLOOKUP(H60,'C:\Users\HP\Desktop\TrimphPO\Week\Master Files\[IGST Master.xlsx]DBF'!$A:$N,14,FALSE),
   "Error")),
"")</f>
        <v/>
      </c>
      <c r="N60">
        <f>IF(ORDER!O66&gt;0,ROUND(L60*M60/100,2), "")</f>
        <v/>
      </c>
      <c r="O60">
        <f>IF(ORDER!O66&gt;0,L60-N60, "")</f>
        <v/>
      </c>
      <c r="P60">
        <f>IF(ORDER!O66&gt;0,IF(R60="Corsetry",IF(IFERROR((O60/J60),0)&lt;1000,"CC Sales- Corsetry-Wholesale - IGST 5%","CC Sales- Corsetry-Wholesale - IGST 12%")), "")</f>
        <v/>
      </c>
      <c r="Q60">
        <f>IF(ORDER!O66&gt;0,
 IF(ORDER!$D$1="SGST",
 VLOOKUP(H60,'C:\Users\HP\Desktop\TrimphPO\Week\Master Files\[SGST Master.xlsx]DBF'!$A:$R,18,FALSE),
   IF(ORDER!$D$1="IGST",
   VLOOKUP(H60,'C:\Users\HP\Desktop\TrimphPO\Week\Master Files\[IGST Master.xlsx]DBF'!$A:$R,18,FALSE),
   "Error")),
"")</f>
        <v/>
      </c>
      <c r="R60">
        <f>IF(ORDER!O66&gt;0,
 IF(ORDER!$D$1="SGST",
 VLOOKUP(H60,'C:\Users\HP\Desktop\TrimphPO\Week\Master Files\[SGST Master.xlsx]DBF'!$A:$S,19,FALSE),
   IF(ORDER!$D$1="IGST",
   VLOOKUP(H60,'C:\Users\HP\Desktop\TrimphPO\Week\Master Files\[IGST Master.xlsx]DBF'!$A:$S,19,FALSE),
   "Error")),
"")</f>
        <v/>
      </c>
      <c r="S60">
        <f>IF(ORDER!O66&gt;0,
 IF(ORDER!$D$1="SGST",
 VLOOKUP(H60,'C:\Users\HP\Desktop\TrimphPO\Week\Master Files\[SGST Master.xlsx]DBF'!$A:$T,20,FALSE),
   IF(ORDER!$D$1="IGST",
   VLOOKUP(H60,'C:\Users\HP\Desktop\TrimphPO\Week\Master Files\[IGST Master.xlsx]DBF'!$A:$T,20,FALSE),
   "Error")),
"")</f>
        <v/>
      </c>
      <c r="T60">
        <f>IF(ORDER!O66&gt;0,
 IF(ORDER!$D$1="SGST",
 VLOOKUP(H60,'C:\Users\HP\Desktop\TrimphPO\Week\Master Files\[SGST Master.xlsx]DBF'!$A:$U,21,FALSE),
   IF(ORDER!$D$1="IGST",
   VLOOKUP(H60,'C:\Users\HP\Desktop\TrimphPO\Week\Master Files\[IGST Master.xlsx]DBF'!$A:$U,21,FALSE),
   "Error")),
"")</f>
        <v/>
      </c>
      <c r="U60">
        <f>IF(ORDER!O66&gt;0,
 IF(ORDER!$D$1="SGST",
 VLOOKUP(H60,'C:\Users\HP\Desktop\TrimphPO\Week\Master Files\[SGST Master.xlsx]DBF'!$A:$V,22,FALSE),
   IF(ORDER!$D$1="IGST",
   VLOOKUP(H60,'C:\Users\HP\Desktop\TrimphPO\Week\Master Files\[IGST Master.xlsx]DBF'!$A:$V,22,FALSE),
   "Error")),
"")</f>
        <v/>
      </c>
      <c r="V60">
        <f>IF(ORDER!O66&gt;0,
 IF(ORDER!$D$1="SGST",
 VLOOKUP(H60,'C:\Users\HP\Desktop\TrimphPO\Week\Master Files\[SGST Master.xlsx]DBF'!$A:$W,23,FALSE),
   IF(ORDER!$D$1="IGST",
   VLOOKUP(H60,'C:\Users\HP\Desktop\TrimphPO\Week\Master Files\[IGST Master.xlsx]DBF'!$A:$W,23,FALSE),
   "Error")),
"")</f>
        <v/>
      </c>
      <c r="W60">
        <f>IF(ORDER!O66&gt;0,
 IF(ORDER!$D$1="SGST",
 VLOOKUP(H60,'C:\Users\HP\Desktop\TrimphPO\Week\Master Files\[SGST Master.xlsx]DBF'!$A:$X,24,FALSE),
   IF(ORDER!$D$1="IGST",
   VLOOKUP(H60,'C:\Users\HP\Desktop\TrimphPO\Week\Master Files\[IGST Master.xlsx]DBF'!$A:$X,24,FALSE),
   "Error")),
"")</f>
        <v/>
      </c>
      <c r="X60">
        <f>IF(ORDER!O66&gt;0,
 IF(ORDER!$D$1="SGST",
 VLOOKUP(H60,'C:\Users\HP\Desktop\TrimphPO\Week\Master Files\[SGST Master.xlsx]DBF'!$A:$Y,25,FALSE),
   IF(ORDER!$D$1="IGST",
   VLOOKUP(H60,'C:\Users\HP\Desktop\TrimphPO\Week\Master Files\[IGST Master.xlsx]DBF'!$A:$Y,25,FALSE),
   "Error")),
"")</f>
        <v/>
      </c>
      <c r="Y60">
        <f>IF(ORDER!O66&gt;0,+O60, "")</f>
        <v/>
      </c>
      <c r="Z60">
        <f>IF(ORDER!O66&gt;0,+J60, "")</f>
        <v/>
      </c>
      <c r="AA60">
        <f>IF(ORDER!O66&gt;0,
 IF(ORDER!$D$1="SGST",
 VLOOKUP(H60,'C:\Users\HP\Desktop\TrimphPO\Week\Master Files\[SGST Master.xlsx]DBF'!$A:$AB,28,FALSE),
   IF(ORDER!$D$1="IGST",
   VLOOKUP(H60,'C:\Users\HP\Desktop\TrimphPO\Week\Master Files\[IGST Master.xlsx]DBF'!$A:$AB,28,FALSE),
   "Error")),
"")</f>
        <v/>
      </c>
      <c r="AB60">
        <f>IF(ORDER!O66&gt;0,
 IF(ORDER!$D$1="SGST",
 VLOOKUP(H60,'C:\Users\HP\Desktop\TrimphPO\Week\Master Files\[SGST Master.xlsx]DBF'!$A:$AC,29,FALSE),
   IF(ORDER!$D$1="IGST",
   VLOOKUP(H60,'C:\Users\HP\Desktop\TrimphPO\Week\Master Files\[IGST Master.xlsx]DBF'!$A:$AC,29,FALSE),
   "Error")),
"")</f>
        <v/>
      </c>
      <c r="AC60">
        <f>IF(ORDER!O66&gt;0,ROUND(Y60*AB60/100,2), "")</f>
        <v/>
      </c>
      <c r="AD60">
        <f>IF(ORDER!O66&gt;0,ROUND(SUM(Y60,0)-AC60,2), "")</f>
        <v/>
      </c>
      <c r="AE60" t="inlineStr"/>
      <c r="AF60" t="inlineStr"/>
      <c r="AG60" t="inlineStr"/>
      <c r="AH60" t="inlineStr"/>
      <c r="AI60" t="inlineStr"/>
      <c r="AJ60" t="inlineStr"/>
      <c r="AK60">
        <f>IF(ORDER!O66&gt;0,IF(RIGHT(P60,2)="5%","Output IGST - 5% - Tamilnadu","Output IGST - 12% - Tamilnadu"), "")</f>
        <v/>
      </c>
      <c r="AL60">
        <f>IF(ORDER!O66&gt;0,IF(AK60="Output IGST - 12% - TamilNadu",12,5), "")</f>
        <v/>
      </c>
      <c r="AM60">
        <f>IF(ORDER!O66&gt;0,ROUND(SUM(AD60*AL60/100,0),2), "")</f>
        <v/>
      </c>
      <c r="AN60">
        <f>IF(ORDER!O66&gt;0,+AP60, "")</f>
        <v/>
      </c>
      <c r="AO60">
        <f>IF(ORDER!O66&gt;0,0.00, "")</f>
        <v/>
      </c>
      <c r="AP60">
        <f>IF(ORDER!O66&gt;0,+(Y60-AC60)+AM60, "")</f>
        <v/>
      </c>
      <c r="AQ60">
        <f>IF(ORDER!O66&gt;0,
 IF(ORDER!$D$1="SGST",
 VLOOKUP(H60,'C:\Users\HP\Desktop\TrimphPO\Week\Master Files\[SGST Master.xlsx]DBF'!$A:$AR,44,FALSE),
   IF(ORDER!$D$1="IGST",
   VLOOKUP(H60,'C:\Users\HP\Desktop\TrimphPO\Week\Master Files\[IGST Master.xlsx]DBF'!$A:$AR,44,FALSE),
   "Error")),
"")</f>
        <v/>
      </c>
      <c r="AR60">
        <f>IF(ORDER!O66&gt;0,B60, "")</f>
        <v/>
      </c>
      <c r="AS60">
        <f>IF(ORDER!O66&gt;0,AN60, "")</f>
        <v/>
      </c>
      <c r="AT60">
        <f>IF(ORDER!O66&gt;0,CONCATENATE($B$2," ",$C$2," ","QTY",  " ", $Z$2), "")</f>
        <v/>
      </c>
      <c r="AU60">
        <f>IF(ORDER!O66&gt;0,
 IF(ORDER!$D$1="SGST",
 VLOOKUP(H60,'C:\Users\HP\Desktop\TrimphPO\Week\Master Files\[SGST Master.xlsx]DBF'!$A:$AV,48,FALSE),
   IF(ORDER!$D$1="IGST",
   VLOOKUP(H60,'C:\Users\HP\Desktop\TrimphPO\Week\Master Files\[IGST Master.xlsx]DBF'!$A:$AV,48,FALSE),
   "Error")),
"")</f>
        <v/>
      </c>
      <c r="AV60">
        <f>IF(ORDER!O66&gt;0,
 IF(ORDER!$D$1="SGST",
 VLOOKUP(H60,'C:\Users\HP\Desktop\TrimphPO\Week\Master Files\[SGST Master.xlsx]DBF'!$A:$AW,49,FALSE),
   IF(ORDER!$D$1="IGST",
   VLOOKUP(H60,'C:\Users\HP\Desktop\TrimphPO\Week\Master Files\[IGST Master.xlsx]DBF'!$A:$AW,49,FALSE),
   "Error")),
"")</f>
        <v/>
      </c>
      <c r="AW60">
        <f>IF(ORDER!O66&gt;0,
 IF(ORDER!$D$1="SGST",
 VLOOKUP(H60,'C:\Users\HP\Desktop\TrimphPO\Week\Master Files\[SGST Master.xlsx]DBF'!$A:$AX,50,FALSE),
   IF(ORDER!$D$1="IGST",
   VLOOKUP(H60,'C:\Users\HP\Desktop\TrimphPO\Week\Master Files\[IGST Master.xlsx]DBF'!$A:$AX,50,FALSE),
   "Error")),
"")</f>
        <v/>
      </c>
      <c r="AX60">
        <f>IF(ORDER!O66&gt;0,ORDER!B5, "")</f>
        <v/>
      </c>
      <c r="AY60">
        <f>IF(ORDER!O66&gt;0,ORDER!B1, "")</f>
        <v/>
      </c>
      <c r="AZ60">
        <f>IF(ORDER!O66&gt;0,
 IF(ORDER!$D$1="SGST",
 VLOOKUP(H60,'C:\Users\HP\Desktop\TrimphPO\Week\Master Files\[SGST Master.xlsx]DBF'!$A:$BA,53,FALSE),
   IF(ORDER!$D$1="IGST",
   VLOOKUP(H60,'C:\Users\HP\Desktop\TrimphPO\Week\Master Files\[IGST Master.xlsx]DBF'!$A:$BA,53,FALSE),
   "Error")),
"")</f>
        <v/>
      </c>
      <c r="BA60">
        <f>IF(ORDER!O66&gt;0,
 IF(ORDER!$D$1="SGST",
 VLOOKUP(H60,'C:\Users\HP\Desktop\TrimphPO\Week\Master Files\[SGST Master.xlsx]DBF'!$A:$BB,54,FALSE),
   IF(ORDER!$D$1="IGST",
   VLOOKUP(H60,'C:\Users\HP\Desktop\TrimphPO\Week\Master Files\[IGST Master.xlsx]DBF'!$A:$BB,54,FALSE),
   "Error")),
"")</f>
        <v/>
      </c>
      <c r="BB60">
        <f>IF(ORDER!O66&gt;0,
 IF(ORDER!$D$1="SGST",
 VLOOKUP(H60,'C:\Users\HP\Desktop\TrimphPO\Week\Master Files\[SGST Master.xlsx]DBF'!$A:$BC,55,FALSE),
   IF(ORDER!$D$1="IGST",
   VLOOKUP(H60,'C:\Users\HP\Desktop\TrimphPO\Week\Master Files\[IGST Master.xlsx]DBF'!$A:$BC,55,FALSE),
   "Error")),
"")</f>
        <v/>
      </c>
      <c r="BC60">
        <f>IF(ORDER!O66&gt;0,
 IF(ORDER!$D$1="SGST",
 VLOOKUP(H60,'C:\Users\HP\Desktop\TrimphPO\Week\Master Files\[SGST Master.xlsx]DBF'!$A:$BD,56,FALSE),
   IF(ORDER!$D$1="IGST",
   VLOOKUP(H60,'C:\Users\HP\Desktop\TrimphPO\Week\Master Files\[IGST Master.xlsx]DBF'!$A:$BD,56,FALSE),
   "Error")),
"")</f>
        <v/>
      </c>
      <c r="BD60">
        <f>IF(ORDER!O66&gt;0,
 IF(ORDER!$D$1="SGST",
 VLOOKUP(H60,'C:\Users\HP\Desktop\TrimphPO\Week\Master Files\[SGST Master.xlsx]DBF'!$A:$BE,57,FALSE),
   IF(ORDER!$D$1="IGST",
   VLOOKUP(H60,'C:\Users\HP\Desktop\TrimphPO\Week\Master Files\[IGST Master.xlsx]DBF'!$A:$BE,57,FALSE),
   "Error")),
"")</f>
        <v/>
      </c>
    </row>
    <row r="61">
      <c r="A61">
        <f>IF(ORDER!O67&gt;0,
 IF(ORDER!$D$1="SGST",
 VLOOKUP(H61,'C:\Users\HP\Desktop\TrimphPO\Week\Master Files\[SGST Master.xlsx]DBF'!$A:$B,2,FALSE),
   IF(ORDER!$D$1="IGST",
   VLOOKUP(H61,'C:\Users\HP\Desktop\TrimphPO\Week\Master Files\[IGST Master.xlsx]DBF'!$A:$B,2,FALSE),
   "Error")),
"")</f>
        <v/>
      </c>
      <c r="B61">
        <f>IF(ORDER!O67&gt;0,
 IF(ORDER!$D$1="SGST",
 VLOOKUP(H61,'C:\Users\HP\Desktop\TrimphPO\Week\Master Files\[SGST Master.xlsx]DBF'!$A:$C,3,FALSE),
   IF(ORDER!$D$1="IGST",
   VLOOKUP(H61,'C:\Users\HP\Desktop\TrimphPO\Week\Master Files\[IGST Master.xlsx]DBF'!$A:$C,3,FALSE),
   "Error")),
"")</f>
        <v/>
      </c>
      <c r="C61">
        <f>IF(ORDER!O67&gt;0,ORDER!L67, "")</f>
        <v/>
      </c>
      <c r="D61">
        <f>IF(ORDER!O67&gt;0,ORDER!A67, "")</f>
        <v/>
      </c>
      <c r="E61">
        <f>IF(ORDER!O67&gt;0,
 IF(ORDER!$D$1="SGST",
 VLOOKUP(H61,'C:\Users\HP\Desktop\TrimphPO\Week\Master Files\[SGST Master.xlsx]DBF'!$A:$F,6,FALSE),
   IF(ORDER!$D$1="IGST",
   VLOOKUP(H61,'C:\Users\HP\Desktop\TrimphPO\Week\Master Files\[IGST Master.xlsx]DBF'!$A:$F,6,FALSE),
   "Error")),
"")</f>
        <v/>
      </c>
      <c r="F61">
        <f>IF(ORDER!O67&gt;0,ORDER!C67, "")</f>
        <v/>
      </c>
      <c r="G61">
        <f>IF(ORDER!O67&gt;0,
 IF(ORDER!$D$1="SGST",
 VLOOKUP(H61,'C:\Users\HP\Desktop\TrimphPO\Week\Master Files\[SGST Master.xlsx]DBF'!$A:$H,8,FALSE),
   IF(ORDER!$D$1="IGST",
   VLOOKUP(H61,'C:\Users\HP\Desktop\TrimphPO\Week\Master Files\[IGST Master.xlsx]DBF'!$A:$H,8,FALSE),
   "Error")),
"")</f>
        <v/>
      </c>
      <c r="H61">
        <f>IF(ORDER!O67&gt;0,ORDER!D67, "")</f>
        <v/>
      </c>
      <c r="I61">
        <f>IF(ORDER!O67&gt;0,
 IF(ORDER!$D$1="SGST",
 VLOOKUP(H61,'C:\Users\HP\Desktop\TrimphPO\Week\Master Files\[SGST Master.xlsx]DBF'!$A:$J,10,FALSE),
   IF(ORDER!$D$1="IGST",
   VLOOKUP(H61,'C:\Users\HP\Desktop\TrimphPO\Week\Master Files\[IGST Master.xlsx]DBF'!$A:$J,10,FALSE),
   "Error")),
"")</f>
        <v/>
      </c>
      <c r="J61">
        <f>IF(ORDER!O67&gt;0,SUMIF(ORDER!$D$8:$D$22298,DBF!$H61,ORDER!$G$8:$G$22298), "")</f>
        <v/>
      </c>
      <c r="K61">
        <f>IF(ORDER!O67&gt;0,VLOOKUP($H61,ORDER!D:H,5,FALSE), "")</f>
        <v/>
      </c>
      <c r="L61">
        <f>IF(ORDER!O67&gt;0,ROUND(J61*K61,2), "")</f>
        <v/>
      </c>
      <c r="M61">
        <f>IF(ORDER!O67&gt;0,
 IF(ORDER!$D$1="SGST",
 VLOOKUP(H61,'C:\Users\HP\Desktop\TrimphPO\Week\Master Files\[SGST Master.xlsx]DBF'!$A:$N,14,FALSE),
   IF(ORDER!$D$1="IGST",
   VLOOKUP(H61,'C:\Users\HP\Desktop\TrimphPO\Week\Master Files\[IGST Master.xlsx]DBF'!$A:$N,14,FALSE),
   "Error")),
"")</f>
        <v/>
      </c>
      <c r="N61">
        <f>IF(ORDER!O67&gt;0,ROUND(L61*M61/100,2), "")</f>
        <v/>
      </c>
      <c r="O61">
        <f>IF(ORDER!O67&gt;0,L61-N61, "")</f>
        <v/>
      </c>
      <c r="P61">
        <f>IF(ORDER!O67&gt;0,IF(R61="Corsetry",IF(IFERROR((O61/J61),0)&lt;1000,"CC Sales- Corsetry-Wholesale - IGST 5%","CC Sales- Corsetry-Wholesale - IGST 12%")), "")</f>
        <v/>
      </c>
      <c r="Q61">
        <f>IF(ORDER!O67&gt;0,
 IF(ORDER!$D$1="SGST",
 VLOOKUP(H61,'C:\Users\HP\Desktop\TrimphPO\Week\Master Files\[SGST Master.xlsx]DBF'!$A:$R,18,FALSE),
   IF(ORDER!$D$1="IGST",
   VLOOKUP(H61,'C:\Users\HP\Desktop\TrimphPO\Week\Master Files\[IGST Master.xlsx]DBF'!$A:$R,18,FALSE),
   "Error")),
"")</f>
        <v/>
      </c>
      <c r="R61">
        <f>IF(ORDER!O67&gt;0,
 IF(ORDER!$D$1="SGST",
 VLOOKUP(H61,'C:\Users\HP\Desktop\TrimphPO\Week\Master Files\[SGST Master.xlsx]DBF'!$A:$S,19,FALSE),
   IF(ORDER!$D$1="IGST",
   VLOOKUP(H61,'C:\Users\HP\Desktop\TrimphPO\Week\Master Files\[IGST Master.xlsx]DBF'!$A:$S,19,FALSE),
   "Error")),
"")</f>
        <v/>
      </c>
      <c r="S61">
        <f>IF(ORDER!O67&gt;0,
 IF(ORDER!$D$1="SGST",
 VLOOKUP(H61,'C:\Users\HP\Desktop\TrimphPO\Week\Master Files\[SGST Master.xlsx]DBF'!$A:$T,20,FALSE),
   IF(ORDER!$D$1="IGST",
   VLOOKUP(H61,'C:\Users\HP\Desktop\TrimphPO\Week\Master Files\[IGST Master.xlsx]DBF'!$A:$T,20,FALSE),
   "Error")),
"")</f>
        <v/>
      </c>
      <c r="T61">
        <f>IF(ORDER!O67&gt;0,
 IF(ORDER!$D$1="SGST",
 VLOOKUP(H61,'C:\Users\HP\Desktop\TrimphPO\Week\Master Files\[SGST Master.xlsx]DBF'!$A:$U,21,FALSE),
   IF(ORDER!$D$1="IGST",
   VLOOKUP(H61,'C:\Users\HP\Desktop\TrimphPO\Week\Master Files\[IGST Master.xlsx]DBF'!$A:$U,21,FALSE),
   "Error")),
"")</f>
        <v/>
      </c>
      <c r="U61">
        <f>IF(ORDER!O67&gt;0,
 IF(ORDER!$D$1="SGST",
 VLOOKUP(H61,'C:\Users\HP\Desktop\TrimphPO\Week\Master Files\[SGST Master.xlsx]DBF'!$A:$V,22,FALSE),
   IF(ORDER!$D$1="IGST",
   VLOOKUP(H61,'C:\Users\HP\Desktop\TrimphPO\Week\Master Files\[IGST Master.xlsx]DBF'!$A:$V,22,FALSE),
   "Error")),
"")</f>
        <v/>
      </c>
      <c r="V61">
        <f>IF(ORDER!O67&gt;0,
 IF(ORDER!$D$1="SGST",
 VLOOKUP(H61,'C:\Users\HP\Desktop\TrimphPO\Week\Master Files\[SGST Master.xlsx]DBF'!$A:$W,23,FALSE),
   IF(ORDER!$D$1="IGST",
   VLOOKUP(H61,'C:\Users\HP\Desktop\TrimphPO\Week\Master Files\[IGST Master.xlsx]DBF'!$A:$W,23,FALSE),
   "Error")),
"")</f>
        <v/>
      </c>
      <c r="W61">
        <f>IF(ORDER!O67&gt;0,
 IF(ORDER!$D$1="SGST",
 VLOOKUP(H61,'C:\Users\HP\Desktop\TrimphPO\Week\Master Files\[SGST Master.xlsx]DBF'!$A:$X,24,FALSE),
   IF(ORDER!$D$1="IGST",
   VLOOKUP(H61,'C:\Users\HP\Desktop\TrimphPO\Week\Master Files\[IGST Master.xlsx]DBF'!$A:$X,24,FALSE),
   "Error")),
"")</f>
        <v/>
      </c>
      <c r="X61">
        <f>IF(ORDER!O67&gt;0,
 IF(ORDER!$D$1="SGST",
 VLOOKUP(H61,'C:\Users\HP\Desktop\TrimphPO\Week\Master Files\[SGST Master.xlsx]DBF'!$A:$Y,25,FALSE),
   IF(ORDER!$D$1="IGST",
   VLOOKUP(H61,'C:\Users\HP\Desktop\TrimphPO\Week\Master Files\[IGST Master.xlsx]DBF'!$A:$Y,25,FALSE),
   "Error")),
"")</f>
        <v/>
      </c>
      <c r="Y61">
        <f>IF(ORDER!O67&gt;0,+O61, "")</f>
        <v/>
      </c>
      <c r="Z61">
        <f>IF(ORDER!O67&gt;0,+J61, "")</f>
        <v/>
      </c>
      <c r="AA61">
        <f>IF(ORDER!O67&gt;0,
 IF(ORDER!$D$1="SGST",
 VLOOKUP(H61,'C:\Users\HP\Desktop\TrimphPO\Week\Master Files\[SGST Master.xlsx]DBF'!$A:$AB,28,FALSE),
   IF(ORDER!$D$1="IGST",
   VLOOKUP(H61,'C:\Users\HP\Desktop\TrimphPO\Week\Master Files\[IGST Master.xlsx]DBF'!$A:$AB,28,FALSE),
   "Error")),
"")</f>
        <v/>
      </c>
      <c r="AB61">
        <f>IF(ORDER!O67&gt;0,
 IF(ORDER!$D$1="SGST",
 VLOOKUP(H61,'C:\Users\HP\Desktop\TrimphPO\Week\Master Files\[SGST Master.xlsx]DBF'!$A:$AC,29,FALSE),
   IF(ORDER!$D$1="IGST",
   VLOOKUP(H61,'C:\Users\HP\Desktop\TrimphPO\Week\Master Files\[IGST Master.xlsx]DBF'!$A:$AC,29,FALSE),
   "Error")),
"")</f>
        <v/>
      </c>
      <c r="AC61">
        <f>IF(ORDER!O67&gt;0,ROUND(Y61*AB61/100,2), "")</f>
        <v/>
      </c>
      <c r="AD61">
        <f>IF(ORDER!O67&gt;0,ROUND(SUM(Y61,0)-AC61,2), "")</f>
        <v/>
      </c>
      <c r="AE61" t="inlineStr"/>
      <c r="AF61" t="inlineStr"/>
      <c r="AG61" t="inlineStr"/>
      <c r="AH61" t="inlineStr"/>
      <c r="AI61" t="inlineStr"/>
      <c r="AJ61" t="inlineStr"/>
      <c r="AK61">
        <f>IF(ORDER!O67&gt;0,IF(RIGHT(P61,2)="5%","Output IGST - 5% - Tamilnadu","Output IGST - 12% - Tamilnadu"), "")</f>
        <v/>
      </c>
      <c r="AL61">
        <f>IF(ORDER!O67&gt;0,IF(AK61="Output IGST - 12% - TamilNadu",12,5), "")</f>
        <v/>
      </c>
      <c r="AM61">
        <f>IF(ORDER!O67&gt;0,ROUND(SUM(AD61*AL61/100,0),2), "")</f>
        <v/>
      </c>
      <c r="AN61">
        <f>IF(ORDER!O67&gt;0,+AP61, "")</f>
        <v/>
      </c>
      <c r="AO61">
        <f>IF(ORDER!O67&gt;0,0.00, "")</f>
        <v/>
      </c>
      <c r="AP61">
        <f>IF(ORDER!O67&gt;0,+(Y61-AC61)+AM61, "")</f>
        <v/>
      </c>
      <c r="AQ61">
        <f>IF(ORDER!O67&gt;0,
 IF(ORDER!$D$1="SGST",
 VLOOKUP(H61,'C:\Users\HP\Desktop\TrimphPO\Week\Master Files\[SGST Master.xlsx]DBF'!$A:$AR,44,FALSE),
   IF(ORDER!$D$1="IGST",
   VLOOKUP(H61,'C:\Users\HP\Desktop\TrimphPO\Week\Master Files\[IGST Master.xlsx]DBF'!$A:$AR,44,FALSE),
   "Error")),
"")</f>
        <v/>
      </c>
      <c r="AR61">
        <f>IF(ORDER!O67&gt;0,B61, "")</f>
        <v/>
      </c>
      <c r="AS61">
        <f>IF(ORDER!O67&gt;0,AN61, "")</f>
        <v/>
      </c>
      <c r="AT61">
        <f>IF(ORDER!O67&gt;0,CONCATENATE($B$2," ",$C$2," ","QTY",  " ", $Z$2), "")</f>
        <v/>
      </c>
      <c r="AU61">
        <f>IF(ORDER!O67&gt;0,
 IF(ORDER!$D$1="SGST",
 VLOOKUP(H61,'C:\Users\HP\Desktop\TrimphPO\Week\Master Files\[SGST Master.xlsx]DBF'!$A:$AV,48,FALSE),
   IF(ORDER!$D$1="IGST",
   VLOOKUP(H61,'C:\Users\HP\Desktop\TrimphPO\Week\Master Files\[IGST Master.xlsx]DBF'!$A:$AV,48,FALSE),
   "Error")),
"")</f>
        <v/>
      </c>
      <c r="AV61">
        <f>IF(ORDER!O67&gt;0,
 IF(ORDER!$D$1="SGST",
 VLOOKUP(H61,'C:\Users\HP\Desktop\TrimphPO\Week\Master Files\[SGST Master.xlsx]DBF'!$A:$AW,49,FALSE),
   IF(ORDER!$D$1="IGST",
   VLOOKUP(H61,'C:\Users\HP\Desktop\TrimphPO\Week\Master Files\[IGST Master.xlsx]DBF'!$A:$AW,49,FALSE),
   "Error")),
"")</f>
        <v/>
      </c>
      <c r="AW61">
        <f>IF(ORDER!O67&gt;0,
 IF(ORDER!$D$1="SGST",
 VLOOKUP(H61,'C:\Users\HP\Desktop\TrimphPO\Week\Master Files\[SGST Master.xlsx]DBF'!$A:$AX,50,FALSE),
   IF(ORDER!$D$1="IGST",
   VLOOKUP(H61,'C:\Users\HP\Desktop\TrimphPO\Week\Master Files\[IGST Master.xlsx]DBF'!$A:$AX,50,FALSE),
   "Error")),
"")</f>
        <v/>
      </c>
      <c r="AX61">
        <f>IF(ORDER!O67&gt;0,ORDER!B5, "")</f>
        <v/>
      </c>
      <c r="AY61">
        <f>IF(ORDER!O67&gt;0,ORDER!B1, "")</f>
        <v/>
      </c>
      <c r="AZ61">
        <f>IF(ORDER!O67&gt;0,
 IF(ORDER!$D$1="SGST",
 VLOOKUP(H61,'C:\Users\HP\Desktop\TrimphPO\Week\Master Files\[SGST Master.xlsx]DBF'!$A:$BA,53,FALSE),
   IF(ORDER!$D$1="IGST",
   VLOOKUP(H61,'C:\Users\HP\Desktop\TrimphPO\Week\Master Files\[IGST Master.xlsx]DBF'!$A:$BA,53,FALSE),
   "Error")),
"")</f>
        <v/>
      </c>
      <c r="BA61">
        <f>IF(ORDER!O67&gt;0,
 IF(ORDER!$D$1="SGST",
 VLOOKUP(H61,'C:\Users\HP\Desktop\TrimphPO\Week\Master Files\[SGST Master.xlsx]DBF'!$A:$BB,54,FALSE),
   IF(ORDER!$D$1="IGST",
   VLOOKUP(H61,'C:\Users\HP\Desktop\TrimphPO\Week\Master Files\[IGST Master.xlsx]DBF'!$A:$BB,54,FALSE),
   "Error")),
"")</f>
        <v/>
      </c>
      <c r="BB61">
        <f>IF(ORDER!O67&gt;0,
 IF(ORDER!$D$1="SGST",
 VLOOKUP(H61,'C:\Users\HP\Desktop\TrimphPO\Week\Master Files\[SGST Master.xlsx]DBF'!$A:$BC,55,FALSE),
   IF(ORDER!$D$1="IGST",
   VLOOKUP(H61,'C:\Users\HP\Desktop\TrimphPO\Week\Master Files\[IGST Master.xlsx]DBF'!$A:$BC,55,FALSE),
   "Error")),
"")</f>
        <v/>
      </c>
      <c r="BC61">
        <f>IF(ORDER!O67&gt;0,
 IF(ORDER!$D$1="SGST",
 VLOOKUP(H61,'C:\Users\HP\Desktop\TrimphPO\Week\Master Files\[SGST Master.xlsx]DBF'!$A:$BD,56,FALSE),
   IF(ORDER!$D$1="IGST",
   VLOOKUP(H61,'C:\Users\HP\Desktop\TrimphPO\Week\Master Files\[IGST Master.xlsx]DBF'!$A:$BD,56,FALSE),
   "Error")),
"")</f>
        <v/>
      </c>
      <c r="BD61">
        <f>IF(ORDER!O67&gt;0,
 IF(ORDER!$D$1="SGST",
 VLOOKUP(H61,'C:\Users\HP\Desktop\TrimphPO\Week\Master Files\[SGST Master.xlsx]DBF'!$A:$BE,57,FALSE),
   IF(ORDER!$D$1="IGST",
   VLOOKUP(H61,'C:\Users\HP\Desktop\TrimphPO\Week\Master Files\[IGST Master.xlsx]DBF'!$A:$BE,57,FALSE),
   "Error")),
"")</f>
        <v/>
      </c>
    </row>
    <row r="62">
      <c r="A62">
        <f>IF(ORDER!O68&gt;0,
 IF(ORDER!$D$1="SGST",
 VLOOKUP(H62,'C:\Users\HP\Desktop\TrimphPO\Week\Master Files\[SGST Master.xlsx]DBF'!$A:$B,2,FALSE),
   IF(ORDER!$D$1="IGST",
   VLOOKUP(H62,'C:\Users\HP\Desktop\TrimphPO\Week\Master Files\[IGST Master.xlsx]DBF'!$A:$B,2,FALSE),
   "Error")),
"")</f>
        <v/>
      </c>
      <c r="B62">
        <f>IF(ORDER!O68&gt;0,
 IF(ORDER!$D$1="SGST",
 VLOOKUP(H62,'C:\Users\HP\Desktop\TrimphPO\Week\Master Files\[SGST Master.xlsx]DBF'!$A:$C,3,FALSE),
   IF(ORDER!$D$1="IGST",
   VLOOKUP(H62,'C:\Users\HP\Desktop\TrimphPO\Week\Master Files\[IGST Master.xlsx]DBF'!$A:$C,3,FALSE),
   "Error")),
"")</f>
        <v/>
      </c>
      <c r="C62">
        <f>IF(ORDER!O68&gt;0,ORDER!L68, "")</f>
        <v/>
      </c>
      <c r="D62">
        <f>IF(ORDER!O68&gt;0,ORDER!A68, "")</f>
        <v/>
      </c>
      <c r="E62">
        <f>IF(ORDER!O68&gt;0,
 IF(ORDER!$D$1="SGST",
 VLOOKUP(H62,'C:\Users\HP\Desktop\TrimphPO\Week\Master Files\[SGST Master.xlsx]DBF'!$A:$F,6,FALSE),
   IF(ORDER!$D$1="IGST",
   VLOOKUP(H62,'C:\Users\HP\Desktop\TrimphPO\Week\Master Files\[IGST Master.xlsx]DBF'!$A:$F,6,FALSE),
   "Error")),
"")</f>
        <v/>
      </c>
      <c r="F62">
        <f>IF(ORDER!O68&gt;0,ORDER!C68, "")</f>
        <v/>
      </c>
      <c r="G62">
        <f>IF(ORDER!O68&gt;0,
 IF(ORDER!$D$1="SGST",
 VLOOKUP(H62,'C:\Users\HP\Desktop\TrimphPO\Week\Master Files\[SGST Master.xlsx]DBF'!$A:$H,8,FALSE),
   IF(ORDER!$D$1="IGST",
   VLOOKUP(H62,'C:\Users\HP\Desktop\TrimphPO\Week\Master Files\[IGST Master.xlsx]DBF'!$A:$H,8,FALSE),
   "Error")),
"")</f>
        <v/>
      </c>
      <c r="H62">
        <f>IF(ORDER!O68&gt;0,ORDER!D68, "")</f>
        <v/>
      </c>
      <c r="I62">
        <f>IF(ORDER!O68&gt;0,
 IF(ORDER!$D$1="SGST",
 VLOOKUP(H62,'C:\Users\HP\Desktop\TrimphPO\Week\Master Files\[SGST Master.xlsx]DBF'!$A:$J,10,FALSE),
   IF(ORDER!$D$1="IGST",
   VLOOKUP(H62,'C:\Users\HP\Desktop\TrimphPO\Week\Master Files\[IGST Master.xlsx]DBF'!$A:$J,10,FALSE),
   "Error")),
"")</f>
        <v/>
      </c>
      <c r="J62">
        <f>IF(ORDER!O68&gt;0,SUMIF(ORDER!$D$8:$D$22298,DBF!$H62,ORDER!$G$8:$G$22298), "")</f>
        <v/>
      </c>
      <c r="K62">
        <f>IF(ORDER!O68&gt;0,VLOOKUP($H62,ORDER!D:H,5,FALSE), "")</f>
        <v/>
      </c>
      <c r="L62">
        <f>IF(ORDER!O68&gt;0,ROUND(J62*K62,2), "")</f>
        <v/>
      </c>
      <c r="M62">
        <f>IF(ORDER!O68&gt;0,
 IF(ORDER!$D$1="SGST",
 VLOOKUP(H62,'C:\Users\HP\Desktop\TrimphPO\Week\Master Files\[SGST Master.xlsx]DBF'!$A:$N,14,FALSE),
   IF(ORDER!$D$1="IGST",
   VLOOKUP(H62,'C:\Users\HP\Desktop\TrimphPO\Week\Master Files\[IGST Master.xlsx]DBF'!$A:$N,14,FALSE),
   "Error")),
"")</f>
        <v/>
      </c>
      <c r="N62">
        <f>IF(ORDER!O68&gt;0,ROUND(L62*M62/100,2), "")</f>
        <v/>
      </c>
      <c r="O62">
        <f>IF(ORDER!O68&gt;0,L62-N62, "")</f>
        <v/>
      </c>
      <c r="P62">
        <f>IF(ORDER!O68&gt;0,IF(R62="Corsetry",IF(IFERROR((O62/J62),0)&lt;1000,"CC Sales- Corsetry-Wholesale - IGST 5%","CC Sales- Corsetry-Wholesale - IGST 12%")), "")</f>
        <v/>
      </c>
      <c r="Q62">
        <f>IF(ORDER!O68&gt;0,
 IF(ORDER!$D$1="SGST",
 VLOOKUP(H62,'C:\Users\HP\Desktop\TrimphPO\Week\Master Files\[SGST Master.xlsx]DBF'!$A:$R,18,FALSE),
   IF(ORDER!$D$1="IGST",
   VLOOKUP(H62,'C:\Users\HP\Desktop\TrimphPO\Week\Master Files\[IGST Master.xlsx]DBF'!$A:$R,18,FALSE),
   "Error")),
"")</f>
        <v/>
      </c>
      <c r="R62">
        <f>IF(ORDER!O68&gt;0,
 IF(ORDER!$D$1="SGST",
 VLOOKUP(H62,'C:\Users\HP\Desktop\TrimphPO\Week\Master Files\[SGST Master.xlsx]DBF'!$A:$S,19,FALSE),
   IF(ORDER!$D$1="IGST",
   VLOOKUP(H62,'C:\Users\HP\Desktop\TrimphPO\Week\Master Files\[IGST Master.xlsx]DBF'!$A:$S,19,FALSE),
   "Error")),
"")</f>
        <v/>
      </c>
      <c r="S62">
        <f>IF(ORDER!O68&gt;0,
 IF(ORDER!$D$1="SGST",
 VLOOKUP(H62,'C:\Users\HP\Desktop\TrimphPO\Week\Master Files\[SGST Master.xlsx]DBF'!$A:$T,20,FALSE),
   IF(ORDER!$D$1="IGST",
   VLOOKUP(H62,'C:\Users\HP\Desktop\TrimphPO\Week\Master Files\[IGST Master.xlsx]DBF'!$A:$T,20,FALSE),
   "Error")),
"")</f>
        <v/>
      </c>
      <c r="T62">
        <f>IF(ORDER!O68&gt;0,
 IF(ORDER!$D$1="SGST",
 VLOOKUP(H62,'C:\Users\HP\Desktop\TrimphPO\Week\Master Files\[SGST Master.xlsx]DBF'!$A:$U,21,FALSE),
   IF(ORDER!$D$1="IGST",
   VLOOKUP(H62,'C:\Users\HP\Desktop\TrimphPO\Week\Master Files\[IGST Master.xlsx]DBF'!$A:$U,21,FALSE),
   "Error")),
"")</f>
        <v/>
      </c>
      <c r="U62">
        <f>IF(ORDER!O68&gt;0,
 IF(ORDER!$D$1="SGST",
 VLOOKUP(H62,'C:\Users\HP\Desktop\TrimphPO\Week\Master Files\[SGST Master.xlsx]DBF'!$A:$V,22,FALSE),
   IF(ORDER!$D$1="IGST",
   VLOOKUP(H62,'C:\Users\HP\Desktop\TrimphPO\Week\Master Files\[IGST Master.xlsx]DBF'!$A:$V,22,FALSE),
   "Error")),
"")</f>
        <v/>
      </c>
      <c r="V62">
        <f>IF(ORDER!O68&gt;0,
 IF(ORDER!$D$1="SGST",
 VLOOKUP(H62,'C:\Users\HP\Desktop\TrimphPO\Week\Master Files\[SGST Master.xlsx]DBF'!$A:$W,23,FALSE),
   IF(ORDER!$D$1="IGST",
   VLOOKUP(H62,'C:\Users\HP\Desktop\TrimphPO\Week\Master Files\[IGST Master.xlsx]DBF'!$A:$W,23,FALSE),
   "Error")),
"")</f>
        <v/>
      </c>
      <c r="W62">
        <f>IF(ORDER!O68&gt;0,
 IF(ORDER!$D$1="SGST",
 VLOOKUP(H62,'C:\Users\HP\Desktop\TrimphPO\Week\Master Files\[SGST Master.xlsx]DBF'!$A:$X,24,FALSE),
   IF(ORDER!$D$1="IGST",
   VLOOKUP(H62,'C:\Users\HP\Desktop\TrimphPO\Week\Master Files\[IGST Master.xlsx]DBF'!$A:$X,24,FALSE),
   "Error")),
"")</f>
        <v/>
      </c>
      <c r="X62">
        <f>IF(ORDER!O68&gt;0,
 IF(ORDER!$D$1="SGST",
 VLOOKUP(H62,'C:\Users\HP\Desktop\TrimphPO\Week\Master Files\[SGST Master.xlsx]DBF'!$A:$Y,25,FALSE),
   IF(ORDER!$D$1="IGST",
   VLOOKUP(H62,'C:\Users\HP\Desktop\TrimphPO\Week\Master Files\[IGST Master.xlsx]DBF'!$A:$Y,25,FALSE),
   "Error")),
"")</f>
        <v/>
      </c>
      <c r="Y62">
        <f>IF(ORDER!O68&gt;0,+O62, "")</f>
        <v/>
      </c>
      <c r="Z62">
        <f>IF(ORDER!O68&gt;0,+J62, "")</f>
        <v/>
      </c>
      <c r="AA62">
        <f>IF(ORDER!O68&gt;0,
 IF(ORDER!$D$1="SGST",
 VLOOKUP(H62,'C:\Users\HP\Desktop\TrimphPO\Week\Master Files\[SGST Master.xlsx]DBF'!$A:$AB,28,FALSE),
   IF(ORDER!$D$1="IGST",
   VLOOKUP(H62,'C:\Users\HP\Desktop\TrimphPO\Week\Master Files\[IGST Master.xlsx]DBF'!$A:$AB,28,FALSE),
   "Error")),
"")</f>
        <v/>
      </c>
      <c r="AB62">
        <f>IF(ORDER!O68&gt;0,
 IF(ORDER!$D$1="SGST",
 VLOOKUP(H62,'C:\Users\HP\Desktop\TrimphPO\Week\Master Files\[SGST Master.xlsx]DBF'!$A:$AC,29,FALSE),
   IF(ORDER!$D$1="IGST",
   VLOOKUP(H62,'C:\Users\HP\Desktop\TrimphPO\Week\Master Files\[IGST Master.xlsx]DBF'!$A:$AC,29,FALSE),
   "Error")),
"")</f>
        <v/>
      </c>
      <c r="AC62">
        <f>IF(ORDER!O68&gt;0,ROUND(Y62*AB62/100,2), "")</f>
        <v/>
      </c>
      <c r="AD62">
        <f>IF(ORDER!O68&gt;0,ROUND(SUM(Y62,0)-AC62,2), "")</f>
        <v/>
      </c>
      <c r="AE62" t="inlineStr"/>
      <c r="AF62" t="inlineStr"/>
      <c r="AG62" t="inlineStr"/>
      <c r="AH62" t="inlineStr"/>
      <c r="AI62" t="inlineStr"/>
      <c r="AJ62" t="inlineStr"/>
      <c r="AK62">
        <f>IF(ORDER!O68&gt;0,IF(RIGHT(P62,2)="5%","Output IGST - 5% - Tamilnadu","Output IGST - 12% - Tamilnadu"), "")</f>
        <v/>
      </c>
      <c r="AL62">
        <f>IF(ORDER!O68&gt;0,IF(AK62="Output IGST - 12% - TamilNadu",12,5), "")</f>
        <v/>
      </c>
      <c r="AM62">
        <f>IF(ORDER!O68&gt;0,ROUND(SUM(AD62*AL62/100,0),2), "")</f>
        <v/>
      </c>
      <c r="AN62">
        <f>IF(ORDER!O68&gt;0,+AP62, "")</f>
        <v/>
      </c>
      <c r="AO62">
        <f>IF(ORDER!O68&gt;0,0.00, "")</f>
        <v/>
      </c>
      <c r="AP62">
        <f>IF(ORDER!O68&gt;0,+(Y62-AC62)+AM62, "")</f>
        <v/>
      </c>
      <c r="AQ62">
        <f>IF(ORDER!O68&gt;0,
 IF(ORDER!$D$1="SGST",
 VLOOKUP(H62,'C:\Users\HP\Desktop\TrimphPO\Week\Master Files\[SGST Master.xlsx]DBF'!$A:$AR,44,FALSE),
   IF(ORDER!$D$1="IGST",
   VLOOKUP(H62,'C:\Users\HP\Desktop\TrimphPO\Week\Master Files\[IGST Master.xlsx]DBF'!$A:$AR,44,FALSE),
   "Error")),
"")</f>
        <v/>
      </c>
      <c r="AR62">
        <f>IF(ORDER!O68&gt;0,B62, "")</f>
        <v/>
      </c>
      <c r="AS62">
        <f>IF(ORDER!O68&gt;0,AN62, "")</f>
        <v/>
      </c>
      <c r="AT62">
        <f>IF(ORDER!O68&gt;0,CONCATENATE($B$2," ",$C$2," ","QTY",  " ", $Z$2), "")</f>
        <v/>
      </c>
      <c r="AU62">
        <f>IF(ORDER!O68&gt;0,
 IF(ORDER!$D$1="SGST",
 VLOOKUP(H62,'C:\Users\HP\Desktop\TrimphPO\Week\Master Files\[SGST Master.xlsx]DBF'!$A:$AV,48,FALSE),
   IF(ORDER!$D$1="IGST",
   VLOOKUP(H62,'C:\Users\HP\Desktop\TrimphPO\Week\Master Files\[IGST Master.xlsx]DBF'!$A:$AV,48,FALSE),
   "Error")),
"")</f>
        <v/>
      </c>
      <c r="AV62">
        <f>IF(ORDER!O68&gt;0,
 IF(ORDER!$D$1="SGST",
 VLOOKUP(H62,'C:\Users\HP\Desktop\TrimphPO\Week\Master Files\[SGST Master.xlsx]DBF'!$A:$AW,49,FALSE),
   IF(ORDER!$D$1="IGST",
   VLOOKUP(H62,'C:\Users\HP\Desktop\TrimphPO\Week\Master Files\[IGST Master.xlsx]DBF'!$A:$AW,49,FALSE),
   "Error")),
"")</f>
        <v/>
      </c>
      <c r="AW62">
        <f>IF(ORDER!O68&gt;0,
 IF(ORDER!$D$1="SGST",
 VLOOKUP(H62,'C:\Users\HP\Desktop\TrimphPO\Week\Master Files\[SGST Master.xlsx]DBF'!$A:$AX,50,FALSE),
   IF(ORDER!$D$1="IGST",
   VLOOKUP(H62,'C:\Users\HP\Desktop\TrimphPO\Week\Master Files\[IGST Master.xlsx]DBF'!$A:$AX,50,FALSE),
   "Error")),
"")</f>
        <v/>
      </c>
      <c r="AX62">
        <f>IF(ORDER!O68&gt;0,ORDER!B5, "")</f>
        <v/>
      </c>
      <c r="AY62">
        <f>IF(ORDER!O68&gt;0,ORDER!B1, "")</f>
        <v/>
      </c>
      <c r="AZ62">
        <f>IF(ORDER!O68&gt;0,
 IF(ORDER!$D$1="SGST",
 VLOOKUP(H62,'C:\Users\HP\Desktop\TrimphPO\Week\Master Files\[SGST Master.xlsx]DBF'!$A:$BA,53,FALSE),
   IF(ORDER!$D$1="IGST",
   VLOOKUP(H62,'C:\Users\HP\Desktop\TrimphPO\Week\Master Files\[IGST Master.xlsx]DBF'!$A:$BA,53,FALSE),
   "Error")),
"")</f>
        <v/>
      </c>
      <c r="BA62">
        <f>IF(ORDER!O68&gt;0,
 IF(ORDER!$D$1="SGST",
 VLOOKUP(H62,'C:\Users\HP\Desktop\TrimphPO\Week\Master Files\[SGST Master.xlsx]DBF'!$A:$BB,54,FALSE),
   IF(ORDER!$D$1="IGST",
   VLOOKUP(H62,'C:\Users\HP\Desktop\TrimphPO\Week\Master Files\[IGST Master.xlsx]DBF'!$A:$BB,54,FALSE),
   "Error")),
"")</f>
        <v/>
      </c>
      <c r="BB62">
        <f>IF(ORDER!O68&gt;0,
 IF(ORDER!$D$1="SGST",
 VLOOKUP(H62,'C:\Users\HP\Desktop\TrimphPO\Week\Master Files\[SGST Master.xlsx]DBF'!$A:$BC,55,FALSE),
   IF(ORDER!$D$1="IGST",
   VLOOKUP(H62,'C:\Users\HP\Desktop\TrimphPO\Week\Master Files\[IGST Master.xlsx]DBF'!$A:$BC,55,FALSE),
   "Error")),
"")</f>
        <v/>
      </c>
      <c r="BC62">
        <f>IF(ORDER!O68&gt;0,
 IF(ORDER!$D$1="SGST",
 VLOOKUP(H62,'C:\Users\HP\Desktop\TrimphPO\Week\Master Files\[SGST Master.xlsx]DBF'!$A:$BD,56,FALSE),
   IF(ORDER!$D$1="IGST",
   VLOOKUP(H62,'C:\Users\HP\Desktop\TrimphPO\Week\Master Files\[IGST Master.xlsx]DBF'!$A:$BD,56,FALSE),
   "Error")),
"")</f>
        <v/>
      </c>
      <c r="BD62">
        <f>IF(ORDER!O68&gt;0,
 IF(ORDER!$D$1="SGST",
 VLOOKUP(H62,'C:\Users\HP\Desktop\TrimphPO\Week\Master Files\[SGST Master.xlsx]DBF'!$A:$BE,57,FALSE),
   IF(ORDER!$D$1="IGST",
   VLOOKUP(H62,'C:\Users\HP\Desktop\TrimphPO\Week\Master Files\[IGST Master.xlsx]DBF'!$A:$BE,57,FALSE),
   "Error")),
"")</f>
        <v/>
      </c>
    </row>
    <row r="63">
      <c r="A63">
        <f>IF(ORDER!O69&gt;0,
 IF(ORDER!$D$1="SGST",
 VLOOKUP(H63,'C:\Users\HP\Desktop\TrimphPO\Week\Master Files\[SGST Master.xlsx]DBF'!$A:$B,2,FALSE),
   IF(ORDER!$D$1="IGST",
   VLOOKUP(H63,'C:\Users\HP\Desktop\TrimphPO\Week\Master Files\[IGST Master.xlsx]DBF'!$A:$B,2,FALSE),
   "Error")),
"")</f>
        <v/>
      </c>
      <c r="B63">
        <f>IF(ORDER!O69&gt;0,
 IF(ORDER!$D$1="SGST",
 VLOOKUP(H63,'C:\Users\HP\Desktop\TrimphPO\Week\Master Files\[SGST Master.xlsx]DBF'!$A:$C,3,FALSE),
   IF(ORDER!$D$1="IGST",
   VLOOKUP(H63,'C:\Users\HP\Desktop\TrimphPO\Week\Master Files\[IGST Master.xlsx]DBF'!$A:$C,3,FALSE),
   "Error")),
"")</f>
        <v/>
      </c>
      <c r="C63">
        <f>IF(ORDER!O69&gt;0,ORDER!L69, "")</f>
        <v/>
      </c>
      <c r="D63">
        <f>IF(ORDER!O69&gt;0,ORDER!A69, "")</f>
        <v/>
      </c>
      <c r="E63">
        <f>IF(ORDER!O69&gt;0,
 IF(ORDER!$D$1="SGST",
 VLOOKUP(H63,'C:\Users\HP\Desktop\TrimphPO\Week\Master Files\[SGST Master.xlsx]DBF'!$A:$F,6,FALSE),
   IF(ORDER!$D$1="IGST",
   VLOOKUP(H63,'C:\Users\HP\Desktop\TrimphPO\Week\Master Files\[IGST Master.xlsx]DBF'!$A:$F,6,FALSE),
   "Error")),
"")</f>
        <v/>
      </c>
      <c r="F63">
        <f>IF(ORDER!O69&gt;0,ORDER!C69, "")</f>
        <v/>
      </c>
      <c r="G63">
        <f>IF(ORDER!O69&gt;0,
 IF(ORDER!$D$1="SGST",
 VLOOKUP(H63,'C:\Users\HP\Desktop\TrimphPO\Week\Master Files\[SGST Master.xlsx]DBF'!$A:$H,8,FALSE),
   IF(ORDER!$D$1="IGST",
   VLOOKUP(H63,'C:\Users\HP\Desktop\TrimphPO\Week\Master Files\[IGST Master.xlsx]DBF'!$A:$H,8,FALSE),
   "Error")),
"")</f>
        <v/>
      </c>
      <c r="H63">
        <f>IF(ORDER!O69&gt;0,ORDER!D69, "")</f>
        <v/>
      </c>
      <c r="I63">
        <f>IF(ORDER!O69&gt;0,
 IF(ORDER!$D$1="SGST",
 VLOOKUP(H63,'C:\Users\HP\Desktop\TrimphPO\Week\Master Files\[SGST Master.xlsx]DBF'!$A:$J,10,FALSE),
   IF(ORDER!$D$1="IGST",
   VLOOKUP(H63,'C:\Users\HP\Desktop\TrimphPO\Week\Master Files\[IGST Master.xlsx]DBF'!$A:$J,10,FALSE),
   "Error")),
"")</f>
        <v/>
      </c>
      <c r="J63">
        <f>IF(ORDER!O69&gt;0,SUMIF(ORDER!$D$8:$D$22298,DBF!$H63,ORDER!$G$8:$G$22298), "")</f>
        <v/>
      </c>
      <c r="K63">
        <f>IF(ORDER!O69&gt;0,VLOOKUP($H63,ORDER!D:H,5,FALSE), "")</f>
        <v/>
      </c>
      <c r="L63">
        <f>IF(ORDER!O69&gt;0,ROUND(J63*K63,2), "")</f>
        <v/>
      </c>
      <c r="M63">
        <f>IF(ORDER!O69&gt;0,
 IF(ORDER!$D$1="SGST",
 VLOOKUP(H63,'C:\Users\HP\Desktop\TrimphPO\Week\Master Files\[SGST Master.xlsx]DBF'!$A:$N,14,FALSE),
   IF(ORDER!$D$1="IGST",
   VLOOKUP(H63,'C:\Users\HP\Desktop\TrimphPO\Week\Master Files\[IGST Master.xlsx]DBF'!$A:$N,14,FALSE),
   "Error")),
"")</f>
        <v/>
      </c>
      <c r="N63">
        <f>IF(ORDER!O69&gt;0,ROUND(L63*M63/100,2), "")</f>
        <v/>
      </c>
      <c r="O63">
        <f>IF(ORDER!O69&gt;0,L63-N63, "")</f>
        <v/>
      </c>
      <c r="P63">
        <f>IF(ORDER!O69&gt;0,IF(R63="Corsetry",IF(IFERROR((O63/J63),0)&lt;1000,"CC Sales- Corsetry-Wholesale - IGST 5%","CC Sales- Corsetry-Wholesale - IGST 12%")), "")</f>
        <v/>
      </c>
      <c r="Q63">
        <f>IF(ORDER!O69&gt;0,
 IF(ORDER!$D$1="SGST",
 VLOOKUP(H63,'C:\Users\HP\Desktop\TrimphPO\Week\Master Files\[SGST Master.xlsx]DBF'!$A:$R,18,FALSE),
   IF(ORDER!$D$1="IGST",
   VLOOKUP(H63,'C:\Users\HP\Desktop\TrimphPO\Week\Master Files\[IGST Master.xlsx]DBF'!$A:$R,18,FALSE),
   "Error")),
"")</f>
        <v/>
      </c>
      <c r="R63">
        <f>IF(ORDER!O69&gt;0,
 IF(ORDER!$D$1="SGST",
 VLOOKUP(H63,'C:\Users\HP\Desktop\TrimphPO\Week\Master Files\[SGST Master.xlsx]DBF'!$A:$S,19,FALSE),
   IF(ORDER!$D$1="IGST",
   VLOOKUP(H63,'C:\Users\HP\Desktop\TrimphPO\Week\Master Files\[IGST Master.xlsx]DBF'!$A:$S,19,FALSE),
   "Error")),
"")</f>
        <v/>
      </c>
      <c r="S63">
        <f>IF(ORDER!O69&gt;0,
 IF(ORDER!$D$1="SGST",
 VLOOKUP(H63,'C:\Users\HP\Desktop\TrimphPO\Week\Master Files\[SGST Master.xlsx]DBF'!$A:$T,20,FALSE),
   IF(ORDER!$D$1="IGST",
   VLOOKUP(H63,'C:\Users\HP\Desktop\TrimphPO\Week\Master Files\[IGST Master.xlsx]DBF'!$A:$T,20,FALSE),
   "Error")),
"")</f>
        <v/>
      </c>
      <c r="T63">
        <f>IF(ORDER!O69&gt;0,
 IF(ORDER!$D$1="SGST",
 VLOOKUP(H63,'C:\Users\HP\Desktop\TrimphPO\Week\Master Files\[SGST Master.xlsx]DBF'!$A:$U,21,FALSE),
   IF(ORDER!$D$1="IGST",
   VLOOKUP(H63,'C:\Users\HP\Desktop\TrimphPO\Week\Master Files\[IGST Master.xlsx]DBF'!$A:$U,21,FALSE),
   "Error")),
"")</f>
        <v/>
      </c>
      <c r="U63">
        <f>IF(ORDER!O69&gt;0,
 IF(ORDER!$D$1="SGST",
 VLOOKUP(H63,'C:\Users\HP\Desktop\TrimphPO\Week\Master Files\[SGST Master.xlsx]DBF'!$A:$V,22,FALSE),
   IF(ORDER!$D$1="IGST",
   VLOOKUP(H63,'C:\Users\HP\Desktop\TrimphPO\Week\Master Files\[IGST Master.xlsx]DBF'!$A:$V,22,FALSE),
   "Error")),
"")</f>
        <v/>
      </c>
      <c r="V63">
        <f>IF(ORDER!O69&gt;0,
 IF(ORDER!$D$1="SGST",
 VLOOKUP(H63,'C:\Users\HP\Desktop\TrimphPO\Week\Master Files\[SGST Master.xlsx]DBF'!$A:$W,23,FALSE),
   IF(ORDER!$D$1="IGST",
   VLOOKUP(H63,'C:\Users\HP\Desktop\TrimphPO\Week\Master Files\[IGST Master.xlsx]DBF'!$A:$W,23,FALSE),
   "Error")),
"")</f>
        <v/>
      </c>
      <c r="W63">
        <f>IF(ORDER!O69&gt;0,
 IF(ORDER!$D$1="SGST",
 VLOOKUP(H63,'C:\Users\HP\Desktop\TrimphPO\Week\Master Files\[SGST Master.xlsx]DBF'!$A:$X,24,FALSE),
   IF(ORDER!$D$1="IGST",
   VLOOKUP(H63,'C:\Users\HP\Desktop\TrimphPO\Week\Master Files\[IGST Master.xlsx]DBF'!$A:$X,24,FALSE),
   "Error")),
"")</f>
        <v/>
      </c>
      <c r="X63">
        <f>IF(ORDER!O69&gt;0,
 IF(ORDER!$D$1="SGST",
 VLOOKUP(H63,'C:\Users\HP\Desktop\TrimphPO\Week\Master Files\[SGST Master.xlsx]DBF'!$A:$Y,25,FALSE),
   IF(ORDER!$D$1="IGST",
   VLOOKUP(H63,'C:\Users\HP\Desktop\TrimphPO\Week\Master Files\[IGST Master.xlsx]DBF'!$A:$Y,25,FALSE),
   "Error")),
"")</f>
        <v/>
      </c>
      <c r="Y63">
        <f>IF(ORDER!O69&gt;0,+O63, "")</f>
        <v/>
      </c>
      <c r="Z63">
        <f>IF(ORDER!O69&gt;0,+J63, "")</f>
        <v/>
      </c>
      <c r="AA63">
        <f>IF(ORDER!O69&gt;0,
 IF(ORDER!$D$1="SGST",
 VLOOKUP(H63,'C:\Users\HP\Desktop\TrimphPO\Week\Master Files\[SGST Master.xlsx]DBF'!$A:$AB,28,FALSE),
   IF(ORDER!$D$1="IGST",
   VLOOKUP(H63,'C:\Users\HP\Desktop\TrimphPO\Week\Master Files\[IGST Master.xlsx]DBF'!$A:$AB,28,FALSE),
   "Error")),
"")</f>
        <v/>
      </c>
      <c r="AB63">
        <f>IF(ORDER!O69&gt;0,
 IF(ORDER!$D$1="SGST",
 VLOOKUP(H63,'C:\Users\HP\Desktop\TrimphPO\Week\Master Files\[SGST Master.xlsx]DBF'!$A:$AC,29,FALSE),
   IF(ORDER!$D$1="IGST",
   VLOOKUP(H63,'C:\Users\HP\Desktop\TrimphPO\Week\Master Files\[IGST Master.xlsx]DBF'!$A:$AC,29,FALSE),
   "Error")),
"")</f>
        <v/>
      </c>
      <c r="AC63">
        <f>IF(ORDER!O69&gt;0,ROUND(Y63*AB63/100,2), "")</f>
        <v/>
      </c>
      <c r="AD63">
        <f>IF(ORDER!O69&gt;0,ROUND(SUM(Y63,0)-AC63,2), "")</f>
        <v/>
      </c>
      <c r="AE63" t="inlineStr"/>
      <c r="AF63" t="inlineStr"/>
      <c r="AG63" t="inlineStr"/>
      <c r="AH63" t="inlineStr"/>
      <c r="AI63" t="inlineStr"/>
      <c r="AJ63" t="inlineStr"/>
      <c r="AK63">
        <f>IF(ORDER!O69&gt;0,IF(RIGHT(P63,2)="5%","Output IGST - 5% - Tamilnadu","Output IGST - 12% - Tamilnadu"), "")</f>
        <v/>
      </c>
      <c r="AL63">
        <f>IF(ORDER!O69&gt;0,IF(AK63="Output IGST - 12% - TamilNadu",12,5), "")</f>
        <v/>
      </c>
      <c r="AM63">
        <f>IF(ORDER!O69&gt;0,ROUND(SUM(AD63*AL63/100,0),2), "")</f>
        <v/>
      </c>
      <c r="AN63">
        <f>IF(ORDER!O69&gt;0,+AP63, "")</f>
        <v/>
      </c>
      <c r="AO63">
        <f>IF(ORDER!O69&gt;0,0.00, "")</f>
        <v/>
      </c>
      <c r="AP63">
        <f>IF(ORDER!O69&gt;0,+(Y63-AC63)+AM63, "")</f>
        <v/>
      </c>
      <c r="AQ63">
        <f>IF(ORDER!O69&gt;0,
 IF(ORDER!$D$1="SGST",
 VLOOKUP(H63,'C:\Users\HP\Desktop\TrimphPO\Week\Master Files\[SGST Master.xlsx]DBF'!$A:$AR,44,FALSE),
   IF(ORDER!$D$1="IGST",
   VLOOKUP(H63,'C:\Users\HP\Desktop\TrimphPO\Week\Master Files\[IGST Master.xlsx]DBF'!$A:$AR,44,FALSE),
   "Error")),
"")</f>
        <v/>
      </c>
      <c r="AR63">
        <f>IF(ORDER!O69&gt;0,B63, "")</f>
        <v/>
      </c>
      <c r="AS63">
        <f>IF(ORDER!O69&gt;0,AN63, "")</f>
        <v/>
      </c>
      <c r="AT63">
        <f>IF(ORDER!O69&gt;0,CONCATENATE($B$2," ",$C$2," ","QTY",  " ", $Z$2), "")</f>
        <v/>
      </c>
      <c r="AU63">
        <f>IF(ORDER!O69&gt;0,
 IF(ORDER!$D$1="SGST",
 VLOOKUP(H63,'C:\Users\HP\Desktop\TrimphPO\Week\Master Files\[SGST Master.xlsx]DBF'!$A:$AV,48,FALSE),
   IF(ORDER!$D$1="IGST",
   VLOOKUP(H63,'C:\Users\HP\Desktop\TrimphPO\Week\Master Files\[IGST Master.xlsx]DBF'!$A:$AV,48,FALSE),
   "Error")),
"")</f>
        <v/>
      </c>
      <c r="AV63">
        <f>IF(ORDER!O69&gt;0,
 IF(ORDER!$D$1="SGST",
 VLOOKUP(H63,'C:\Users\HP\Desktop\TrimphPO\Week\Master Files\[SGST Master.xlsx]DBF'!$A:$AW,49,FALSE),
   IF(ORDER!$D$1="IGST",
   VLOOKUP(H63,'C:\Users\HP\Desktop\TrimphPO\Week\Master Files\[IGST Master.xlsx]DBF'!$A:$AW,49,FALSE),
   "Error")),
"")</f>
        <v/>
      </c>
      <c r="AW63">
        <f>IF(ORDER!O69&gt;0,
 IF(ORDER!$D$1="SGST",
 VLOOKUP(H63,'C:\Users\HP\Desktop\TrimphPO\Week\Master Files\[SGST Master.xlsx]DBF'!$A:$AX,50,FALSE),
   IF(ORDER!$D$1="IGST",
   VLOOKUP(H63,'C:\Users\HP\Desktop\TrimphPO\Week\Master Files\[IGST Master.xlsx]DBF'!$A:$AX,50,FALSE),
   "Error")),
"")</f>
        <v/>
      </c>
      <c r="AX63">
        <f>IF(ORDER!O69&gt;0,ORDER!B5, "")</f>
        <v/>
      </c>
      <c r="AY63">
        <f>IF(ORDER!O69&gt;0,ORDER!B1, "")</f>
        <v/>
      </c>
      <c r="AZ63">
        <f>IF(ORDER!O69&gt;0,
 IF(ORDER!$D$1="SGST",
 VLOOKUP(H63,'C:\Users\HP\Desktop\TrimphPO\Week\Master Files\[SGST Master.xlsx]DBF'!$A:$BA,53,FALSE),
   IF(ORDER!$D$1="IGST",
   VLOOKUP(H63,'C:\Users\HP\Desktop\TrimphPO\Week\Master Files\[IGST Master.xlsx]DBF'!$A:$BA,53,FALSE),
   "Error")),
"")</f>
        <v/>
      </c>
      <c r="BA63">
        <f>IF(ORDER!O69&gt;0,
 IF(ORDER!$D$1="SGST",
 VLOOKUP(H63,'C:\Users\HP\Desktop\TrimphPO\Week\Master Files\[SGST Master.xlsx]DBF'!$A:$BB,54,FALSE),
   IF(ORDER!$D$1="IGST",
   VLOOKUP(H63,'C:\Users\HP\Desktop\TrimphPO\Week\Master Files\[IGST Master.xlsx]DBF'!$A:$BB,54,FALSE),
   "Error")),
"")</f>
        <v/>
      </c>
      <c r="BB63">
        <f>IF(ORDER!O69&gt;0,
 IF(ORDER!$D$1="SGST",
 VLOOKUP(H63,'C:\Users\HP\Desktop\TrimphPO\Week\Master Files\[SGST Master.xlsx]DBF'!$A:$BC,55,FALSE),
   IF(ORDER!$D$1="IGST",
   VLOOKUP(H63,'C:\Users\HP\Desktop\TrimphPO\Week\Master Files\[IGST Master.xlsx]DBF'!$A:$BC,55,FALSE),
   "Error")),
"")</f>
        <v/>
      </c>
      <c r="BC63">
        <f>IF(ORDER!O69&gt;0,
 IF(ORDER!$D$1="SGST",
 VLOOKUP(H63,'C:\Users\HP\Desktop\TrimphPO\Week\Master Files\[SGST Master.xlsx]DBF'!$A:$BD,56,FALSE),
   IF(ORDER!$D$1="IGST",
   VLOOKUP(H63,'C:\Users\HP\Desktop\TrimphPO\Week\Master Files\[IGST Master.xlsx]DBF'!$A:$BD,56,FALSE),
   "Error")),
"")</f>
        <v/>
      </c>
      <c r="BD63">
        <f>IF(ORDER!O69&gt;0,
 IF(ORDER!$D$1="SGST",
 VLOOKUP(H63,'C:\Users\HP\Desktop\TrimphPO\Week\Master Files\[SGST Master.xlsx]DBF'!$A:$BE,57,FALSE),
   IF(ORDER!$D$1="IGST",
   VLOOKUP(H63,'C:\Users\HP\Desktop\TrimphPO\Week\Master Files\[IGST Master.xlsx]DBF'!$A:$BE,57,FALSE),
   "Error")),
"")</f>
        <v/>
      </c>
    </row>
    <row r="64">
      <c r="A64">
        <f>IF(ORDER!O70&gt;0,
 IF(ORDER!$D$1="SGST",
 VLOOKUP(H64,'C:\Users\HP\Desktop\TrimphPO\Week\Master Files\[SGST Master.xlsx]DBF'!$A:$B,2,FALSE),
   IF(ORDER!$D$1="IGST",
   VLOOKUP(H64,'C:\Users\HP\Desktop\TrimphPO\Week\Master Files\[IGST Master.xlsx]DBF'!$A:$B,2,FALSE),
   "Error")),
"")</f>
        <v/>
      </c>
      <c r="B64">
        <f>IF(ORDER!O70&gt;0,
 IF(ORDER!$D$1="SGST",
 VLOOKUP(H64,'C:\Users\HP\Desktop\TrimphPO\Week\Master Files\[SGST Master.xlsx]DBF'!$A:$C,3,FALSE),
   IF(ORDER!$D$1="IGST",
   VLOOKUP(H64,'C:\Users\HP\Desktop\TrimphPO\Week\Master Files\[IGST Master.xlsx]DBF'!$A:$C,3,FALSE),
   "Error")),
"")</f>
        <v/>
      </c>
      <c r="C64">
        <f>IF(ORDER!O70&gt;0,ORDER!L70, "")</f>
        <v/>
      </c>
      <c r="D64">
        <f>IF(ORDER!O70&gt;0,ORDER!A70, "")</f>
        <v/>
      </c>
      <c r="E64">
        <f>IF(ORDER!O70&gt;0,
 IF(ORDER!$D$1="SGST",
 VLOOKUP(H64,'C:\Users\HP\Desktop\TrimphPO\Week\Master Files\[SGST Master.xlsx]DBF'!$A:$F,6,FALSE),
   IF(ORDER!$D$1="IGST",
   VLOOKUP(H64,'C:\Users\HP\Desktop\TrimphPO\Week\Master Files\[IGST Master.xlsx]DBF'!$A:$F,6,FALSE),
   "Error")),
"")</f>
        <v/>
      </c>
      <c r="F64">
        <f>IF(ORDER!O70&gt;0,ORDER!C70, "")</f>
        <v/>
      </c>
      <c r="G64">
        <f>IF(ORDER!O70&gt;0,
 IF(ORDER!$D$1="SGST",
 VLOOKUP(H64,'C:\Users\HP\Desktop\TrimphPO\Week\Master Files\[SGST Master.xlsx]DBF'!$A:$H,8,FALSE),
   IF(ORDER!$D$1="IGST",
   VLOOKUP(H64,'C:\Users\HP\Desktop\TrimphPO\Week\Master Files\[IGST Master.xlsx]DBF'!$A:$H,8,FALSE),
   "Error")),
"")</f>
        <v/>
      </c>
      <c r="H64">
        <f>IF(ORDER!O70&gt;0,ORDER!D70, "")</f>
        <v/>
      </c>
      <c r="I64">
        <f>IF(ORDER!O70&gt;0,
 IF(ORDER!$D$1="SGST",
 VLOOKUP(H64,'C:\Users\HP\Desktop\TrimphPO\Week\Master Files\[SGST Master.xlsx]DBF'!$A:$J,10,FALSE),
   IF(ORDER!$D$1="IGST",
   VLOOKUP(H64,'C:\Users\HP\Desktop\TrimphPO\Week\Master Files\[IGST Master.xlsx]DBF'!$A:$J,10,FALSE),
   "Error")),
"")</f>
        <v/>
      </c>
      <c r="J64">
        <f>IF(ORDER!O70&gt;0,SUMIF(ORDER!$D$8:$D$22298,DBF!$H64,ORDER!$G$8:$G$22298), "")</f>
        <v/>
      </c>
      <c r="K64">
        <f>IF(ORDER!O70&gt;0,VLOOKUP($H64,ORDER!D:H,5,FALSE), "")</f>
        <v/>
      </c>
      <c r="L64">
        <f>IF(ORDER!O70&gt;0,ROUND(J64*K64,2), "")</f>
        <v/>
      </c>
      <c r="M64">
        <f>IF(ORDER!O70&gt;0,
 IF(ORDER!$D$1="SGST",
 VLOOKUP(H64,'C:\Users\HP\Desktop\TrimphPO\Week\Master Files\[SGST Master.xlsx]DBF'!$A:$N,14,FALSE),
   IF(ORDER!$D$1="IGST",
   VLOOKUP(H64,'C:\Users\HP\Desktop\TrimphPO\Week\Master Files\[IGST Master.xlsx]DBF'!$A:$N,14,FALSE),
   "Error")),
"")</f>
        <v/>
      </c>
      <c r="N64">
        <f>IF(ORDER!O70&gt;0,ROUND(L64*M64/100,2), "")</f>
        <v/>
      </c>
      <c r="O64">
        <f>IF(ORDER!O70&gt;0,L64-N64, "")</f>
        <v/>
      </c>
      <c r="P64">
        <f>IF(ORDER!O70&gt;0,IF(R64="Corsetry",IF(IFERROR((O64/J64),0)&lt;1000,"CC Sales- Corsetry-Wholesale - IGST 5%","CC Sales- Corsetry-Wholesale - IGST 12%")), "")</f>
        <v/>
      </c>
      <c r="Q64">
        <f>IF(ORDER!O70&gt;0,
 IF(ORDER!$D$1="SGST",
 VLOOKUP(H64,'C:\Users\HP\Desktop\TrimphPO\Week\Master Files\[SGST Master.xlsx]DBF'!$A:$R,18,FALSE),
   IF(ORDER!$D$1="IGST",
   VLOOKUP(H64,'C:\Users\HP\Desktop\TrimphPO\Week\Master Files\[IGST Master.xlsx]DBF'!$A:$R,18,FALSE),
   "Error")),
"")</f>
        <v/>
      </c>
      <c r="R64">
        <f>IF(ORDER!O70&gt;0,
 IF(ORDER!$D$1="SGST",
 VLOOKUP(H64,'C:\Users\HP\Desktop\TrimphPO\Week\Master Files\[SGST Master.xlsx]DBF'!$A:$S,19,FALSE),
   IF(ORDER!$D$1="IGST",
   VLOOKUP(H64,'C:\Users\HP\Desktop\TrimphPO\Week\Master Files\[IGST Master.xlsx]DBF'!$A:$S,19,FALSE),
   "Error")),
"")</f>
        <v/>
      </c>
      <c r="S64">
        <f>IF(ORDER!O70&gt;0,
 IF(ORDER!$D$1="SGST",
 VLOOKUP(H64,'C:\Users\HP\Desktop\TrimphPO\Week\Master Files\[SGST Master.xlsx]DBF'!$A:$T,20,FALSE),
   IF(ORDER!$D$1="IGST",
   VLOOKUP(H64,'C:\Users\HP\Desktop\TrimphPO\Week\Master Files\[IGST Master.xlsx]DBF'!$A:$T,20,FALSE),
   "Error")),
"")</f>
        <v/>
      </c>
      <c r="T64">
        <f>IF(ORDER!O70&gt;0,
 IF(ORDER!$D$1="SGST",
 VLOOKUP(H64,'C:\Users\HP\Desktop\TrimphPO\Week\Master Files\[SGST Master.xlsx]DBF'!$A:$U,21,FALSE),
   IF(ORDER!$D$1="IGST",
   VLOOKUP(H64,'C:\Users\HP\Desktop\TrimphPO\Week\Master Files\[IGST Master.xlsx]DBF'!$A:$U,21,FALSE),
   "Error")),
"")</f>
        <v/>
      </c>
      <c r="U64">
        <f>IF(ORDER!O70&gt;0,
 IF(ORDER!$D$1="SGST",
 VLOOKUP(H64,'C:\Users\HP\Desktop\TrimphPO\Week\Master Files\[SGST Master.xlsx]DBF'!$A:$V,22,FALSE),
   IF(ORDER!$D$1="IGST",
   VLOOKUP(H64,'C:\Users\HP\Desktop\TrimphPO\Week\Master Files\[IGST Master.xlsx]DBF'!$A:$V,22,FALSE),
   "Error")),
"")</f>
        <v/>
      </c>
      <c r="V64">
        <f>IF(ORDER!O70&gt;0,
 IF(ORDER!$D$1="SGST",
 VLOOKUP(H64,'C:\Users\HP\Desktop\TrimphPO\Week\Master Files\[SGST Master.xlsx]DBF'!$A:$W,23,FALSE),
   IF(ORDER!$D$1="IGST",
   VLOOKUP(H64,'C:\Users\HP\Desktop\TrimphPO\Week\Master Files\[IGST Master.xlsx]DBF'!$A:$W,23,FALSE),
   "Error")),
"")</f>
        <v/>
      </c>
      <c r="W64">
        <f>IF(ORDER!O70&gt;0,
 IF(ORDER!$D$1="SGST",
 VLOOKUP(H64,'C:\Users\HP\Desktop\TrimphPO\Week\Master Files\[SGST Master.xlsx]DBF'!$A:$X,24,FALSE),
   IF(ORDER!$D$1="IGST",
   VLOOKUP(H64,'C:\Users\HP\Desktop\TrimphPO\Week\Master Files\[IGST Master.xlsx]DBF'!$A:$X,24,FALSE),
   "Error")),
"")</f>
        <v/>
      </c>
      <c r="X64">
        <f>IF(ORDER!O70&gt;0,
 IF(ORDER!$D$1="SGST",
 VLOOKUP(H64,'C:\Users\HP\Desktop\TrimphPO\Week\Master Files\[SGST Master.xlsx]DBF'!$A:$Y,25,FALSE),
   IF(ORDER!$D$1="IGST",
   VLOOKUP(H64,'C:\Users\HP\Desktop\TrimphPO\Week\Master Files\[IGST Master.xlsx]DBF'!$A:$Y,25,FALSE),
   "Error")),
"")</f>
        <v/>
      </c>
      <c r="Y64">
        <f>IF(ORDER!O70&gt;0,+O64, "")</f>
        <v/>
      </c>
      <c r="Z64">
        <f>IF(ORDER!O70&gt;0,+J64, "")</f>
        <v/>
      </c>
      <c r="AA64">
        <f>IF(ORDER!O70&gt;0,
 IF(ORDER!$D$1="SGST",
 VLOOKUP(H64,'C:\Users\HP\Desktop\TrimphPO\Week\Master Files\[SGST Master.xlsx]DBF'!$A:$AB,28,FALSE),
   IF(ORDER!$D$1="IGST",
   VLOOKUP(H64,'C:\Users\HP\Desktop\TrimphPO\Week\Master Files\[IGST Master.xlsx]DBF'!$A:$AB,28,FALSE),
   "Error")),
"")</f>
        <v/>
      </c>
      <c r="AB64">
        <f>IF(ORDER!O70&gt;0,
 IF(ORDER!$D$1="SGST",
 VLOOKUP(H64,'C:\Users\HP\Desktop\TrimphPO\Week\Master Files\[SGST Master.xlsx]DBF'!$A:$AC,29,FALSE),
   IF(ORDER!$D$1="IGST",
   VLOOKUP(H64,'C:\Users\HP\Desktop\TrimphPO\Week\Master Files\[IGST Master.xlsx]DBF'!$A:$AC,29,FALSE),
   "Error")),
"")</f>
        <v/>
      </c>
      <c r="AC64">
        <f>IF(ORDER!O70&gt;0,ROUND(Y64*AB64/100,2), "")</f>
        <v/>
      </c>
      <c r="AD64">
        <f>IF(ORDER!O70&gt;0,ROUND(SUM(Y64,0)-AC64,2), "")</f>
        <v/>
      </c>
      <c r="AE64" t="inlineStr"/>
      <c r="AF64" t="inlineStr"/>
      <c r="AG64" t="inlineStr"/>
      <c r="AH64" t="inlineStr"/>
      <c r="AI64" t="inlineStr"/>
      <c r="AJ64" t="inlineStr"/>
      <c r="AK64">
        <f>IF(ORDER!O70&gt;0,IF(RIGHT(P64,2)="5%","Output IGST - 5% - Tamilnadu","Output IGST - 12% - Tamilnadu"), "")</f>
        <v/>
      </c>
      <c r="AL64">
        <f>IF(ORDER!O70&gt;0,IF(AK64="Output IGST - 12% - TamilNadu",12,5), "")</f>
        <v/>
      </c>
      <c r="AM64">
        <f>IF(ORDER!O70&gt;0,ROUND(SUM(AD64*AL64/100,0),2), "")</f>
        <v/>
      </c>
      <c r="AN64">
        <f>IF(ORDER!O70&gt;0,+AP64, "")</f>
        <v/>
      </c>
      <c r="AO64">
        <f>IF(ORDER!O70&gt;0,0.00, "")</f>
        <v/>
      </c>
      <c r="AP64">
        <f>IF(ORDER!O70&gt;0,+(Y64-AC64)+AM64, "")</f>
        <v/>
      </c>
      <c r="AQ64">
        <f>IF(ORDER!O70&gt;0,
 IF(ORDER!$D$1="SGST",
 VLOOKUP(H64,'C:\Users\HP\Desktop\TrimphPO\Week\Master Files\[SGST Master.xlsx]DBF'!$A:$AR,44,FALSE),
   IF(ORDER!$D$1="IGST",
   VLOOKUP(H64,'C:\Users\HP\Desktop\TrimphPO\Week\Master Files\[IGST Master.xlsx]DBF'!$A:$AR,44,FALSE),
   "Error")),
"")</f>
        <v/>
      </c>
      <c r="AR64">
        <f>IF(ORDER!O70&gt;0,B64, "")</f>
        <v/>
      </c>
      <c r="AS64">
        <f>IF(ORDER!O70&gt;0,AN64, "")</f>
        <v/>
      </c>
      <c r="AT64">
        <f>IF(ORDER!O70&gt;0,CONCATENATE($B$2," ",$C$2," ","QTY",  " ", $Z$2), "")</f>
        <v/>
      </c>
      <c r="AU64">
        <f>IF(ORDER!O70&gt;0,
 IF(ORDER!$D$1="SGST",
 VLOOKUP(H64,'C:\Users\HP\Desktop\TrimphPO\Week\Master Files\[SGST Master.xlsx]DBF'!$A:$AV,48,FALSE),
   IF(ORDER!$D$1="IGST",
   VLOOKUP(H64,'C:\Users\HP\Desktop\TrimphPO\Week\Master Files\[IGST Master.xlsx]DBF'!$A:$AV,48,FALSE),
   "Error")),
"")</f>
        <v/>
      </c>
      <c r="AV64">
        <f>IF(ORDER!O70&gt;0,
 IF(ORDER!$D$1="SGST",
 VLOOKUP(H64,'C:\Users\HP\Desktop\TrimphPO\Week\Master Files\[SGST Master.xlsx]DBF'!$A:$AW,49,FALSE),
   IF(ORDER!$D$1="IGST",
   VLOOKUP(H64,'C:\Users\HP\Desktop\TrimphPO\Week\Master Files\[IGST Master.xlsx]DBF'!$A:$AW,49,FALSE),
   "Error")),
"")</f>
        <v/>
      </c>
      <c r="AW64">
        <f>IF(ORDER!O70&gt;0,
 IF(ORDER!$D$1="SGST",
 VLOOKUP(H64,'C:\Users\HP\Desktop\TrimphPO\Week\Master Files\[SGST Master.xlsx]DBF'!$A:$AX,50,FALSE),
   IF(ORDER!$D$1="IGST",
   VLOOKUP(H64,'C:\Users\HP\Desktop\TrimphPO\Week\Master Files\[IGST Master.xlsx]DBF'!$A:$AX,50,FALSE),
   "Error")),
"")</f>
        <v/>
      </c>
      <c r="AX64">
        <f>IF(ORDER!O70&gt;0,ORDER!B5, "")</f>
        <v/>
      </c>
      <c r="AY64">
        <f>IF(ORDER!O70&gt;0,ORDER!B1, "")</f>
        <v/>
      </c>
      <c r="AZ64">
        <f>IF(ORDER!O70&gt;0,
 IF(ORDER!$D$1="SGST",
 VLOOKUP(H64,'C:\Users\HP\Desktop\TrimphPO\Week\Master Files\[SGST Master.xlsx]DBF'!$A:$BA,53,FALSE),
   IF(ORDER!$D$1="IGST",
   VLOOKUP(H64,'C:\Users\HP\Desktop\TrimphPO\Week\Master Files\[IGST Master.xlsx]DBF'!$A:$BA,53,FALSE),
   "Error")),
"")</f>
        <v/>
      </c>
      <c r="BA64">
        <f>IF(ORDER!O70&gt;0,
 IF(ORDER!$D$1="SGST",
 VLOOKUP(H64,'C:\Users\HP\Desktop\TrimphPO\Week\Master Files\[SGST Master.xlsx]DBF'!$A:$BB,54,FALSE),
   IF(ORDER!$D$1="IGST",
   VLOOKUP(H64,'C:\Users\HP\Desktop\TrimphPO\Week\Master Files\[IGST Master.xlsx]DBF'!$A:$BB,54,FALSE),
   "Error")),
"")</f>
        <v/>
      </c>
      <c r="BB64">
        <f>IF(ORDER!O70&gt;0,
 IF(ORDER!$D$1="SGST",
 VLOOKUP(H64,'C:\Users\HP\Desktop\TrimphPO\Week\Master Files\[SGST Master.xlsx]DBF'!$A:$BC,55,FALSE),
   IF(ORDER!$D$1="IGST",
   VLOOKUP(H64,'C:\Users\HP\Desktop\TrimphPO\Week\Master Files\[IGST Master.xlsx]DBF'!$A:$BC,55,FALSE),
   "Error")),
"")</f>
        <v/>
      </c>
      <c r="BC64">
        <f>IF(ORDER!O70&gt;0,
 IF(ORDER!$D$1="SGST",
 VLOOKUP(H64,'C:\Users\HP\Desktop\TrimphPO\Week\Master Files\[SGST Master.xlsx]DBF'!$A:$BD,56,FALSE),
   IF(ORDER!$D$1="IGST",
   VLOOKUP(H64,'C:\Users\HP\Desktop\TrimphPO\Week\Master Files\[IGST Master.xlsx]DBF'!$A:$BD,56,FALSE),
   "Error")),
"")</f>
        <v/>
      </c>
      <c r="BD64">
        <f>IF(ORDER!O70&gt;0,
 IF(ORDER!$D$1="SGST",
 VLOOKUP(H64,'C:\Users\HP\Desktop\TrimphPO\Week\Master Files\[SGST Master.xlsx]DBF'!$A:$BE,57,FALSE),
   IF(ORDER!$D$1="IGST",
   VLOOKUP(H64,'C:\Users\HP\Desktop\TrimphPO\Week\Master Files\[IGST Master.xlsx]DBF'!$A:$BE,57,FALSE),
   "Error")),
"")</f>
        <v/>
      </c>
    </row>
    <row r="65">
      <c r="A65">
        <f>IF(ORDER!O71&gt;0,
 IF(ORDER!$D$1="SGST",
 VLOOKUP(H65,'C:\Users\HP\Desktop\TrimphPO\Week\Master Files\[SGST Master.xlsx]DBF'!$A:$B,2,FALSE),
   IF(ORDER!$D$1="IGST",
   VLOOKUP(H65,'C:\Users\HP\Desktop\TrimphPO\Week\Master Files\[IGST Master.xlsx]DBF'!$A:$B,2,FALSE),
   "Error")),
"")</f>
        <v/>
      </c>
      <c r="B65">
        <f>IF(ORDER!O71&gt;0,
 IF(ORDER!$D$1="SGST",
 VLOOKUP(H65,'C:\Users\HP\Desktop\TrimphPO\Week\Master Files\[SGST Master.xlsx]DBF'!$A:$C,3,FALSE),
   IF(ORDER!$D$1="IGST",
   VLOOKUP(H65,'C:\Users\HP\Desktop\TrimphPO\Week\Master Files\[IGST Master.xlsx]DBF'!$A:$C,3,FALSE),
   "Error")),
"")</f>
        <v/>
      </c>
      <c r="C65">
        <f>IF(ORDER!O71&gt;0,ORDER!L71, "")</f>
        <v/>
      </c>
      <c r="D65">
        <f>IF(ORDER!O71&gt;0,ORDER!A71, "")</f>
        <v/>
      </c>
      <c r="E65">
        <f>IF(ORDER!O71&gt;0,
 IF(ORDER!$D$1="SGST",
 VLOOKUP(H65,'C:\Users\HP\Desktop\TrimphPO\Week\Master Files\[SGST Master.xlsx]DBF'!$A:$F,6,FALSE),
   IF(ORDER!$D$1="IGST",
   VLOOKUP(H65,'C:\Users\HP\Desktop\TrimphPO\Week\Master Files\[IGST Master.xlsx]DBF'!$A:$F,6,FALSE),
   "Error")),
"")</f>
        <v/>
      </c>
      <c r="F65">
        <f>IF(ORDER!O71&gt;0,ORDER!C71, "")</f>
        <v/>
      </c>
      <c r="G65">
        <f>IF(ORDER!O71&gt;0,
 IF(ORDER!$D$1="SGST",
 VLOOKUP(H65,'C:\Users\HP\Desktop\TrimphPO\Week\Master Files\[SGST Master.xlsx]DBF'!$A:$H,8,FALSE),
   IF(ORDER!$D$1="IGST",
   VLOOKUP(H65,'C:\Users\HP\Desktop\TrimphPO\Week\Master Files\[IGST Master.xlsx]DBF'!$A:$H,8,FALSE),
   "Error")),
"")</f>
        <v/>
      </c>
      <c r="H65">
        <f>IF(ORDER!O71&gt;0,ORDER!D71, "")</f>
        <v/>
      </c>
      <c r="I65">
        <f>IF(ORDER!O71&gt;0,
 IF(ORDER!$D$1="SGST",
 VLOOKUP(H65,'C:\Users\HP\Desktop\TrimphPO\Week\Master Files\[SGST Master.xlsx]DBF'!$A:$J,10,FALSE),
   IF(ORDER!$D$1="IGST",
   VLOOKUP(H65,'C:\Users\HP\Desktop\TrimphPO\Week\Master Files\[IGST Master.xlsx]DBF'!$A:$J,10,FALSE),
   "Error")),
"")</f>
        <v/>
      </c>
      <c r="J65">
        <f>IF(ORDER!O71&gt;0,SUMIF(ORDER!$D$8:$D$22298,DBF!$H65,ORDER!$G$8:$G$22298), "")</f>
        <v/>
      </c>
      <c r="K65">
        <f>IF(ORDER!O71&gt;0,VLOOKUP($H65,ORDER!D:H,5,FALSE), "")</f>
        <v/>
      </c>
      <c r="L65">
        <f>IF(ORDER!O71&gt;0,ROUND(J65*K65,2), "")</f>
        <v/>
      </c>
      <c r="M65">
        <f>IF(ORDER!O71&gt;0,
 IF(ORDER!$D$1="SGST",
 VLOOKUP(H65,'C:\Users\HP\Desktop\TrimphPO\Week\Master Files\[SGST Master.xlsx]DBF'!$A:$N,14,FALSE),
   IF(ORDER!$D$1="IGST",
   VLOOKUP(H65,'C:\Users\HP\Desktop\TrimphPO\Week\Master Files\[IGST Master.xlsx]DBF'!$A:$N,14,FALSE),
   "Error")),
"")</f>
        <v/>
      </c>
      <c r="N65">
        <f>IF(ORDER!O71&gt;0,ROUND(L65*M65/100,2), "")</f>
        <v/>
      </c>
      <c r="O65">
        <f>IF(ORDER!O71&gt;0,L65-N65, "")</f>
        <v/>
      </c>
      <c r="P65">
        <f>IF(ORDER!O71&gt;0,IF(R65="Corsetry",IF(IFERROR((O65/J65),0)&lt;1000,"CC Sales- Corsetry-Wholesale - IGST 5%","CC Sales- Corsetry-Wholesale - IGST 12%")), "")</f>
        <v/>
      </c>
      <c r="Q65">
        <f>IF(ORDER!O71&gt;0,
 IF(ORDER!$D$1="SGST",
 VLOOKUP(H65,'C:\Users\HP\Desktop\TrimphPO\Week\Master Files\[SGST Master.xlsx]DBF'!$A:$R,18,FALSE),
   IF(ORDER!$D$1="IGST",
   VLOOKUP(H65,'C:\Users\HP\Desktop\TrimphPO\Week\Master Files\[IGST Master.xlsx]DBF'!$A:$R,18,FALSE),
   "Error")),
"")</f>
        <v/>
      </c>
      <c r="R65">
        <f>IF(ORDER!O71&gt;0,
 IF(ORDER!$D$1="SGST",
 VLOOKUP(H65,'C:\Users\HP\Desktop\TrimphPO\Week\Master Files\[SGST Master.xlsx]DBF'!$A:$S,19,FALSE),
   IF(ORDER!$D$1="IGST",
   VLOOKUP(H65,'C:\Users\HP\Desktop\TrimphPO\Week\Master Files\[IGST Master.xlsx]DBF'!$A:$S,19,FALSE),
   "Error")),
"")</f>
        <v/>
      </c>
      <c r="S65">
        <f>IF(ORDER!O71&gt;0,
 IF(ORDER!$D$1="SGST",
 VLOOKUP(H65,'C:\Users\HP\Desktop\TrimphPO\Week\Master Files\[SGST Master.xlsx]DBF'!$A:$T,20,FALSE),
   IF(ORDER!$D$1="IGST",
   VLOOKUP(H65,'C:\Users\HP\Desktop\TrimphPO\Week\Master Files\[IGST Master.xlsx]DBF'!$A:$T,20,FALSE),
   "Error")),
"")</f>
        <v/>
      </c>
      <c r="T65">
        <f>IF(ORDER!O71&gt;0,
 IF(ORDER!$D$1="SGST",
 VLOOKUP(H65,'C:\Users\HP\Desktop\TrimphPO\Week\Master Files\[SGST Master.xlsx]DBF'!$A:$U,21,FALSE),
   IF(ORDER!$D$1="IGST",
   VLOOKUP(H65,'C:\Users\HP\Desktop\TrimphPO\Week\Master Files\[IGST Master.xlsx]DBF'!$A:$U,21,FALSE),
   "Error")),
"")</f>
        <v/>
      </c>
      <c r="U65">
        <f>IF(ORDER!O71&gt;0,
 IF(ORDER!$D$1="SGST",
 VLOOKUP(H65,'C:\Users\HP\Desktop\TrimphPO\Week\Master Files\[SGST Master.xlsx]DBF'!$A:$V,22,FALSE),
   IF(ORDER!$D$1="IGST",
   VLOOKUP(H65,'C:\Users\HP\Desktop\TrimphPO\Week\Master Files\[IGST Master.xlsx]DBF'!$A:$V,22,FALSE),
   "Error")),
"")</f>
        <v/>
      </c>
      <c r="V65">
        <f>IF(ORDER!O71&gt;0,
 IF(ORDER!$D$1="SGST",
 VLOOKUP(H65,'C:\Users\HP\Desktop\TrimphPO\Week\Master Files\[SGST Master.xlsx]DBF'!$A:$W,23,FALSE),
   IF(ORDER!$D$1="IGST",
   VLOOKUP(H65,'C:\Users\HP\Desktop\TrimphPO\Week\Master Files\[IGST Master.xlsx]DBF'!$A:$W,23,FALSE),
   "Error")),
"")</f>
        <v/>
      </c>
      <c r="W65">
        <f>IF(ORDER!O71&gt;0,
 IF(ORDER!$D$1="SGST",
 VLOOKUP(H65,'C:\Users\HP\Desktop\TrimphPO\Week\Master Files\[SGST Master.xlsx]DBF'!$A:$X,24,FALSE),
   IF(ORDER!$D$1="IGST",
   VLOOKUP(H65,'C:\Users\HP\Desktop\TrimphPO\Week\Master Files\[IGST Master.xlsx]DBF'!$A:$X,24,FALSE),
   "Error")),
"")</f>
        <v/>
      </c>
      <c r="X65">
        <f>IF(ORDER!O71&gt;0,
 IF(ORDER!$D$1="SGST",
 VLOOKUP(H65,'C:\Users\HP\Desktop\TrimphPO\Week\Master Files\[SGST Master.xlsx]DBF'!$A:$Y,25,FALSE),
   IF(ORDER!$D$1="IGST",
   VLOOKUP(H65,'C:\Users\HP\Desktop\TrimphPO\Week\Master Files\[IGST Master.xlsx]DBF'!$A:$Y,25,FALSE),
   "Error")),
"")</f>
        <v/>
      </c>
      <c r="Y65">
        <f>IF(ORDER!O71&gt;0,+O65, "")</f>
        <v/>
      </c>
      <c r="Z65">
        <f>IF(ORDER!O71&gt;0,+J65, "")</f>
        <v/>
      </c>
      <c r="AA65">
        <f>IF(ORDER!O71&gt;0,
 IF(ORDER!$D$1="SGST",
 VLOOKUP(H65,'C:\Users\HP\Desktop\TrimphPO\Week\Master Files\[SGST Master.xlsx]DBF'!$A:$AB,28,FALSE),
   IF(ORDER!$D$1="IGST",
   VLOOKUP(H65,'C:\Users\HP\Desktop\TrimphPO\Week\Master Files\[IGST Master.xlsx]DBF'!$A:$AB,28,FALSE),
   "Error")),
"")</f>
        <v/>
      </c>
      <c r="AB65">
        <f>IF(ORDER!O71&gt;0,
 IF(ORDER!$D$1="SGST",
 VLOOKUP(H65,'C:\Users\HP\Desktop\TrimphPO\Week\Master Files\[SGST Master.xlsx]DBF'!$A:$AC,29,FALSE),
   IF(ORDER!$D$1="IGST",
   VLOOKUP(H65,'C:\Users\HP\Desktop\TrimphPO\Week\Master Files\[IGST Master.xlsx]DBF'!$A:$AC,29,FALSE),
   "Error")),
"")</f>
        <v/>
      </c>
      <c r="AC65">
        <f>IF(ORDER!O71&gt;0,ROUND(Y65*AB65/100,2), "")</f>
        <v/>
      </c>
      <c r="AD65">
        <f>IF(ORDER!O71&gt;0,ROUND(SUM(Y65,0)-AC65,2), "")</f>
        <v/>
      </c>
      <c r="AE65" t="inlineStr"/>
      <c r="AF65" t="inlineStr"/>
      <c r="AG65" t="inlineStr"/>
      <c r="AH65" t="inlineStr"/>
      <c r="AI65" t="inlineStr"/>
      <c r="AJ65" t="inlineStr"/>
      <c r="AK65">
        <f>IF(ORDER!O71&gt;0,IF(RIGHT(P65,2)="5%","Output IGST - 5% - Tamilnadu","Output IGST - 12% - Tamilnadu"), "")</f>
        <v/>
      </c>
      <c r="AL65">
        <f>IF(ORDER!O71&gt;0,IF(AK65="Output IGST - 12% - TamilNadu",12,5), "")</f>
        <v/>
      </c>
      <c r="AM65">
        <f>IF(ORDER!O71&gt;0,ROUND(SUM(AD65*AL65/100,0),2), "")</f>
        <v/>
      </c>
      <c r="AN65">
        <f>IF(ORDER!O71&gt;0,+AP65, "")</f>
        <v/>
      </c>
      <c r="AO65">
        <f>IF(ORDER!O71&gt;0,0.00, "")</f>
        <v/>
      </c>
      <c r="AP65">
        <f>IF(ORDER!O71&gt;0,+(Y65-AC65)+AM65, "")</f>
        <v/>
      </c>
      <c r="AQ65">
        <f>IF(ORDER!O71&gt;0,
 IF(ORDER!$D$1="SGST",
 VLOOKUP(H65,'C:\Users\HP\Desktop\TrimphPO\Week\Master Files\[SGST Master.xlsx]DBF'!$A:$AR,44,FALSE),
   IF(ORDER!$D$1="IGST",
   VLOOKUP(H65,'C:\Users\HP\Desktop\TrimphPO\Week\Master Files\[IGST Master.xlsx]DBF'!$A:$AR,44,FALSE),
   "Error")),
"")</f>
        <v/>
      </c>
      <c r="AR65">
        <f>IF(ORDER!O71&gt;0,B65, "")</f>
        <v/>
      </c>
      <c r="AS65">
        <f>IF(ORDER!O71&gt;0,AN65, "")</f>
        <v/>
      </c>
      <c r="AT65">
        <f>IF(ORDER!O71&gt;0,CONCATENATE($B$2," ",$C$2," ","QTY",  " ", $Z$2), "")</f>
        <v/>
      </c>
      <c r="AU65">
        <f>IF(ORDER!O71&gt;0,
 IF(ORDER!$D$1="SGST",
 VLOOKUP(H65,'C:\Users\HP\Desktop\TrimphPO\Week\Master Files\[SGST Master.xlsx]DBF'!$A:$AV,48,FALSE),
   IF(ORDER!$D$1="IGST",
   VLOOKUP(H65,'C:\Users\HP\Desktop\TrimphPO\Week\Master Files\[IGST Master.xlsx]DBF'!$A:$AV,48,FALSE),
   "Error")),
"")</f>
        <v/>
      </c>
      <c r="AV65">
        <f>IF(ORDER!O71&gt;0,
 IF(ORDER!$D$1="SGST",
 VLOOKUP(H65,'C:\Users\HP\Desktop\TrimphPO\Week\Master Files\[SGST Master.xlsx]DBF'!$A:$AW,49,FALSE),
   IF(ORDER!$D$1="IGST",
   VLOOKUP(H65,'C:\Users\HP\Desktop\TrimphPO\Week\Master Files\[IGST Master.xlsx]DBF'!$A:$AW,49,FALSE),
   "Error")),
"")</f>
        <v/>
      </c>
      <c r="AW65">
        <f>IF(ORDER!O71&gt;0,
 IF(ORDER!$D$1="SGST",
 VLOOKUP(H65,'C:\Users\HP\Desktop\TrimphPO\Week\Master Files\[SGST Master.xlsx]DBF'!$A:$AX,50,FALSE),
   IF(ORDER!$D$1="IGST",
   VLOOKUP(H65,'C:\Users\HP\Desktop\TrimphPO\Week\Master Files\[IGST Master.xlsx]DBF'!$A:$AX,50,FALSE),
   "Error")),
"")</f>
        <v/>
      </c>
      <c r="AX65">
        <f>IF(ORDER!O71&gt;0,ORDER!B5, "")</f>
        <v/>
      </c>
      <c r="AY65">
        <f>IF(ORDER!O71&gt;0,ORDER!B1, "")</f>
        <v/>
      </c>
      <c r="AZ65">
        <f>IF(ORDER!O71&gt;0,
 IF(ORDER!$D$1="SGST",
 VLOOKUP(H65,'C:\Users\HP\Desktop\TrimphPO\Week\Master Files\[SGST Master.xlsx]DBF'!$A:$BA,53,FALSE),
   IF(ORDER!$D$1="IGST",
   VLOOKUP(H65,'C:\Users\HP\Desktop\TrimphPO\Week\Master Files\[IGST Master.xlsx]DBF'!$A:$BA,53,FALSE),
   "Error")),
"")</f>
        <v/>
      </c>
      <c r="BA65">
        <f>IF(ORDER!O71&gt;0,
 IF(ORDER!$D$1="SGST",
 VLOOKUP(H65,'C:\Users\HP\Desktop\TrimphPO\Week\Master Files\[SGST Master.xlsx]DBF'!$A:$BB,54,FALSE),
   IF(ORDER!$D$1="IGST",
   VLOOKUP(H65,'C:\Users\HP\Desktop\TrimphPO\Week\Master Files\[IGST Master.xlsx]DBF'!$A:$BB,54,FALSE),
   "Error")),
"")</f>
        <v/>
      </c>
      <c r="BB65">
        <f>IF(ORDER!O71&gt;0,
 IF(ORDER!$D$1="SGST",
 VLOOKUP(H65,'C:\Users\HP\Desktop\TrimphPO\Week\Master Files\[SGST Master.xlsx]DBF'!$A:$BC,55,FALSE),
   IF(ORDER!$D$1="IGST",
   VLOOKUP(H65,'C:\Users\HP\Desktop\TrimphPO\Week\Master Files\[IGST Master.xlsx]DBF'!$A:$BC,55,FALSE),
   "Error")),
"")</f>
        <v/>
      </c>
      <c r="BC65">
        <f>IF(ORDER!O71&gt;0,
 IF(ORDER!$D$1="SGST",
 VLOOKUP(H65,'C:\Users\HP\Desktop\TrimphPO\Week\Master Files\[SGST Master.xlsx]DBF'!$A:$BD,56,FALSE),
   IF(ORDER!$D$1="IGST",
   VLOOKUP(H65,'C:\Users\HP\Desktop\TrimphPO\Week\Master Files\[IGST Master.xlsx]DBF'!$A:$BD,56,FALSE),
   "Error")),
"")</f>
        <v/>
      </c>
      <c r="BD65">
        <f>IF(ORDER!O71&gt;0,
 IF(ORDER!$D$1="SGST",
 VLOOKUP(H65,'C:\Users\HP\Desktop\TrimphPO\Week\Master Files\[SGST Master.xlsx]DBF'!$A:$BE,57,FALSE),
   IF(ORDER!$D$1="IGST",
   VLOOKUP(H65,'C:\Users\HP\Desktop\TrimphPO\Week\Master Files\[IGST Master.xlsx]DBF'!$A:$BE,57,FALSE),
   "Error")),
"")</f>
        <v/>
      </c>
    </row>
    <row r="66">
      <c r="A66">
        <f>IF(ORDER!O72&gt;0,
 IF(ORDER!$D$1="SGST",
 VLOOKUP(H66,'C:\Users\HP\Desktop\TrimphPO\Week\Master Files\[SGST Master.xlsx]DBF'!$A:$B,2,FALSE),
   IF(ORDER!$D$1="IGST",
   VLOOKUP(H66,'C:\Users\HP\Desktop\TrimphPO\Week\Master Files\[IGST Master.xlsx]DBF'!$A:$B,2,FALSE),
   "Error")),
"")</f>
        <v/>
      </c>
      <c r="B66">
        <f>IF(ORDER!O72&gt;0,
 IF(ORDER!$D$1="SGST",
 VLOOKUP(H66,'C:\Users\HP\Desktop\TrimphPO\Week\Master Files\[SGST Master.xlsx]DBF'!$A:$C,3,FALSE),
   IF(ORDER!$D$1="IGST",
   VLOOKUP(H66,'C:\Users\HP\Desktop\TrimphPO\Week\Master Files\[IGST Master.xlsx]DBF'!$A:$C,3,FALSE),
   "Error")),
"")</f>
        <v/>
      </c>
      <c r="C66">
        <f>IF(ORDER!O72&gt;0,ORDER!L72, "")</f>
        <v/>
      </c>
      <c r="D66">
        <f>IF(ORDER!O72&gt;0,ORDER!A72, "")</f>
        <v/>
      </c>
      <c r="E66">
        <f>IF(ORDER!O72&gt;0,
 IF(ORDER!$D$1="SGST",
 VLOOKUP(H66,'C:\Users\HP\Desktop\TrimphPO\Week\Master Files\[SGST Master.xlsx]DBF'!$A:$F,6,FALSE),
   IF(ORDER!$D$1="IGST",
   VLOOKUP(H66,'C:\Users\HP\Desktop\TrimphPO\Week\Master Files\[IGST Master.xlsx]DBF'!$A:$F,6,FALSE),
   "Error")),
"")</f>
        <v/>
      </c>
      <c r="F66">
        <f>IF(ORDER!O72&gt;0,ORDER!C72, "")</f>
        <v/>
      </c>
      <c r="G66">
        <f>IF(ORDER!O72&gt;0,
 IF(ORDER!$D$1="SGST",
 VLOOKUP(H66,'C:\Users\HP\Desktop\TrimphPO\Week\Master Files\[SGST Master.xlsx]DBF'!$A:$H,8,FALSE),
   IF(ORDER!$D$1="IGST",
   VLOOKUP(H66,'C:\Users\HP\Desktop\TrimphPO\Week\Master Files\[IGST Master.xlsx]DBF'!$A:$H,8,FALSE),
   "Error")),
"")</f>
        <v/>
      </c>
      <c r="H66">
        <f>IF(ORDER!O72&gt;0,ORDER!D72, "")</f>
        <v/>
      </c>
      <c r="I66">
        <f>IF(ORDER!O72&gt;0,
 IF(ORDER!$D$1="SGST",
 VLOOKUP(H66,'C:\Users\HP\Desktop\TrimphPO\Week\Master Files\[SGST Master.xlsx]DBF'!$A:$J,10,FALSE),
   IF(ORDER!$D$1="IGST",
   VLOOKUP(H66,'C:\Users\HP\Desktop\TrimphPO\Week\Master Files\[IGST Master.xlsx]DBF'!$A:$J,10,FALSE),
   "Error")),
"")</f>
        <v/>
      </c>
      <c r="J66">
        <f>IF(ORDER!O72&gt;0,SUMIF(ORDER!$D$8:$D$22298,DBF!$H66,ORDER!$G$8:$G$22298), "")</f>
        <v/>
      </c>
      <c r="K66">
        <f>IF(ORDER!O72&gt;0,VLOOKUP($H66,ORDER!D:H,5,FALSE), "")</f>
        <v/>
      </c>
      <c r="L66">
        <f>IF(ORDER!O72&gt;0,ROUND(J66*K66,2), "")</f>
        <v/>
      </c>
      <c r="M66">
        <f>IF(ORDER!O72&gt;0,
 IF(ORDER!$D$1="SGST",
 VLOOKUP(H66,'C:\Users\HP\Desktop\TrimphPO\Week\Master Files\[SGST Master.xlsx]DBF'!$A:$N,14,FALSE),
   IF(ORDER!$D$1="IGST",
   VLOOKUP(H66,'C:\Users\HP\Desktop\TrimphPO\Week\Master Files\[IGST Master.xlsx]DBF'!$A:$N,14,FALSE),
   "Error")),
"")</f>
        <v/>
      </c>
      <c r="N66">
        <f>IF(ORDER!O72&gt;0,ROUND(L66*M66/100,2), "")</f>
        <v/>
      </c>
      <c r="O66">
        <f>IF(ORDER!O72&gt;0,L66-N66, "")</f>
        <v/>
      </c>
      <c r="P66">
        <f>IF(ORDER!O72&gt;0,IF(R66="Corsetry",IF(IFERROR((O66/J66),0)&lt;1000,"CC Sales- Corsetry-Wholesale - IGST 5%","CC Sales- Corsetry-Wholesale - IGST 12%")), "")</f>
        <v/>
      </c>
      <c r="Q66">
        <f>IF(ORDER!O72&gt;0,
 IF(ORDER!$D$1="SGST",
 VLOOKUP(H66,'C:\Users\HP\Desktop\TrimphPO\Week\Master Files\[SGST Master.xlsx]DBF'!$A:$R,18,FALSE),
   IF(ORDER!$D$1="IGST",
   VLOOKUP(H66,'C:\Users\HP\Desktop\TrimphPO\Week\Master Files\[IGST Master.xlsx]DBF'!$A:$R,18,FALSE),
   "Error")),
"")</f>
        <v/>
      </c>
      <c r="R66">
        <f>IF(ORDER!O72&gt;0,
 IF(ORDER!$D$1="SGST",
 VLOOKUP(H66,'C:\Users\HP\Desktop\TrimphPO\Week\Master Files\[SGST Master.xlsx]DBF'!$A:$S,19,FALSE),
   IF(ORDER!$D$1="IGST",
   VLOOKUP(H66,'C:\Users\HP\Desktop\TrimphPO\Week\Master Files\[IGST Master.xlsx]DBF'!$A:$S,19,FALSE),
   "Error")),
"")</f>
        <v/>
      </c>
      <c r="S66">
        <f>IF(ORDER!O72&gt;0,
 IF(ORDER!$D$1="SGST",
 VLOOKUP(H66,'C:\Users\HP\Desktop\TrimphPO\Week\Master Files\[SGST Master.xlsx]DBF'!$A:$T,20,FALSE),
   IF(ORDER!$D$1="IGST",
   VLOOKUP(H66,'C:\Users\HP\Desktop\TrimphPO\Week\Master Files\[IGST Master.xlsx]DBF'!$A:$T,20,FALSE),
   "Error")),
"")</f>
        <v/>
      </c>
      <c r="T66">
        <f>IF(ORDER!O72&gt;0,
 IF(ORDER!$D$1="SGST",
 VLOOKUP(H66,'C:\Users\HP\Desktop\TrimphPO\Week\Master Files\[SGST Master.xlsx]DBF'!$A:$U,21,FALSE),
   IF(ORDER!$D$1="IGST",
   VLOOKUP(H66,'C:\Users\HP\Desktop\TrimphPO\Week\Master Files\[IGST Master.xlsx]DBF'!$A:$U,21,FALSE),
   "Error")),
"")</f>
        <v/>
      </c>
      <c r="U66">
        <f>IF(ORDER!O72&gt;0,
 IF(ORDER!$D$1="SGST",
 VLOOKUP(H66,'C:\Users\HP\Desktop\TrimphPO\Week\Master Files\[SGST Master.xlsx]DBF'!$A:$V,22,FALSE),
   IF(ORDER!$D$1="IGST",
   VLOOKUP(H66,'C:\Users\HP\Desktop\TrimphPO\Week\Master Files\[IGST Master.xlsx]DBF'!$A:$V,22,FALSE),
   "Error")),
"")</f>
        <v/>
      </c>
      <c r="V66">
        <f>IF(ORDER!O72&gt;0,
 IF(ORDER!$D$1="SGST",
 VLOOKUP(H66,'C:\Users\HP\Desktop\TrimphPO\Week\Master Files\[SGST Master.xlsx]DBF'!$A:$W,23,FALSE),
   IF(ORDER!$D$1="IGST",
   VLOOKUP(H66,'C:\Users\HP\Desktop\TrimphPO\Week\Master Files\[IGST Master.xlsx]DBF'!$A:$W,23,FALSE),
   "Error")),
"")</f>
        <v/>
      </c>
      <c r="W66">
        <f>IF(ORDER!O72&gt;0,
 IF(ORDER!$D$1="SGST",
 VLOOKUP(H66,'C:\Users\HP\Desktop\TrimphPO\Week\Master Files\[SGST Master.xlsx]DBF'!$A:$X,24,FALSE),
   IF(ORDER!$D$1="IGST",
   VLOOKUP(H66,'C:\Users\HP\Desktop\TrimphPO\Week\Master Files\[IGST Master.xlsx]DBF'!$A:$X,24,FALSE),
   "Error")),
"")</f>
        <v/>
      </c>
      <c r="X66">
        <f>IF(ORDER!O72&gt;0,
 IF(ORDER!$D$1="SGST",
 VLOOKUP(H66,'C:\Users\HP\Desktop\TrimphPO\Week\Master Files\[SGST Master.xlsx]DBF'!$A:$Y,25,FALSE),
   IF(ORDER!$D$1="IGST",
   VLOOKUP(H66,'C:\Users\HP\Desktop\TrimphPO\Week\Master Files\[IGST Master.xlsx]DBF'!$A:$Y,25,FALSE),
   "Error")),
"")</f>
        <v/>
      </c>
      <c r="Y66">
        <f>IF(ORDER!O72&gt;0,+O66, "")</f>
        <v/>
      </c>
      <c r="Z66">
        <f>IF(ORDER!O72&gt;0,+J66, "")</f>
        <v/>
      </c>
      <c r="AA66">
        <f>IF(ORDER!O72&gt;0,
 IF(ORDER!$D$1="SGST",
 VLOOKUP(H66,'C:\Users\HP\Desktop\TrimphPO\Week\Master Files\[SGST Master.xlsx]DBF'!$A:$AB,28,FALSE),
   IF(ORDER!$D$1="IGST",
   VLOOKUP(H66,'C:\Users\HP\Desktop\TrimphPO\Week\Master Files\[IGST Master.xlsx]DBF'!$A:$AB,28,FALSE),
   "Error")),
"")</f>
        <v/>
      </c>
      <c r="AB66">
        <f>IF(ORDER!O72&gt;0,
 IF(ORDER!$D$1="SGST",
 VLOOKUP(H66,'C:\Users\HP\Desktop\TrimphPO\Week\Master Files\[SGST Master.xlsx]DBF'!$A:$AC,29,FALSE),
   IF(ORDER!$D$1="IGST",
   VLOOKUP(H66,'C:\Users\HP\Desktop\TrimphPO\Week\Master Files\[IGST Master.xlsx]DBF'!$A:$AC,29,FALSE),
   "Error")),
"")</f>
        <v/>
      </c>
      <c r="AC66">
        <f>IF(ORDER!O72&gt;0,ROUND(Y66*AB66/100,2), "")</f>
        <v/>
      </c>
      <c r="AD66">
        <f>IF(ORDER!O72&gt;0,ROUND(SUM(Y66,0)-AC66,2), "")</f>
        <v/>
      </c>
      <c r="AE66" t="inlineStr"/>
      <c r="AF66" t="inlineStr"/>
      <c r="AG66" t="inlineStr"/>
      <c r="AH66" t="inlineStr"/>
      <c r="AI66" t="inlineStr"/>
      <c r="AJ66" t="inlineStr"/>
      <c r="AK66">
        <f>IF(ORDER!O72&gt;0,IF(RIGHT(P66,2)="5%","Output IGST - 5% - Tamilnadu","Output IGST - 12% - Tamilnadu"), "")</f>
        <v/>
      </c>
      <c r="AL66">
        <f>IF(ORDER!O72&gt;0,IF(AK66="Output IGST - 12% - TamilNadu",12,5), "")</f>
        <v/>
      </c>
      <c r="AM66">
        <f>IF(ORDER!O72&gt;0,ROUND(SUM(AD66*AL66/100,0),2), "")</f>
        <v/>
      </c>
      <c r="AN66">
        <f>IF(ORDER!O72&gt;0,+AP66, "")</f>
        <v/>
      </c>
      <c r="AO66">
        <f>IF(ORDER!O72&gt;0,0.00, "")</f>
        <v/>
      </c>
      <c r="AP66">
        <f>IF(ORDER!O72&gt;0,+(Y66-AC66)+AM66, "")</f>
        <v/>
      </c>
      <c r="AQ66">
        <f>IF(ORDER!O72&gt;0,
 IF(ORDER!$D$1="SGST",
 VLOOKUP(H66,'C:\Users\HP\Desktop\TrimphPO\Week\Master Files\[SGST Master.xlsx]DBF'!$A:$AR,44,FALSE),
   IF(ORDER!$D$1="IGST",
   VLOOKUP(H66,'C:\Users\HP\Desktop\TrimphPO\Week\Master Files\[IGST Master.xlsx]DBF'!$A:$AR,44,FALSE),
   "Error")),
"")</f>
        <v/>
      </c>
      <c r="AR66">
        <f>IF(ORDER!O72&gt;0,B66, "")</f>
        <v/>
      </c>
      <c r="AS66">
        <f>IF(ORDER!O72&gt;0,AN66, "")</f>
        <v/>
      </c>
      <c r="AT66">
        <f>IF(ORDER!O72&gt;0,CONCATENATE($B$2," ",$C$2," ","QTY",  " ", $Z$2), "")</f>
        <v/>
      </c>
      <c r="AU66">
        <f>IF(ORDER!O72&gt;0,
 IF(ORDER!$D$1="SGST",
 VLOOKUP(H66,'C:\Users\HP\Desktop\TrimphPO\Week\Master Files\[SGST Master.xlsx]DBF'!$A:$AV,48,FALSE),
   IF(ORDER!$D$1="IGST",
   VLOOKUP(H66,'C:\Users\HP\Desktop\TrimphPO\Week\Master Files\[IGST Master.xlsx]DBF'!$A:$AV,48,FALSE),
   "Error")),
"")</f>
        <v/>
      </c>
      <c r="AV66">
        <f>IF(ORDER!O72&gt;0,
 IF(ORDER!$D$1="SGST",
 VLOOKUP(H66,'C:\Users\HP\Desktop\TrimphPO\Week\Master Files\[SGST Master.xlsx]DBF'!$A:$AW,49,FALSE),
   IF(ORDER!$D$1="IGST",
   VLOOKUP(H66,'C:\Users\HP\Desktop\TrimphPO\Week\Master Files\[IGST Master.xlsx]DBF'!$A:$AW,49,FALSE),
   "Error")),
"")</f>
        <v/>
      </c>
      <c r="AW66">
        <f>IF(ORDER!O72&gt;0,
 IF(ORDER!$D$1="SGST",
 VLOOKUP(H66,'C:\Users\HP\Desktop\TrimphPO\Week\Master Files\[SGST Master.xlsx]DBF'!$A:$AX,50,FALSE),
   IF(ORDER!$D$1="IGST",
   VLOOKUP(H66,'C:\Users\HP\Desktop\TrimphPO\Week\Master Files\[IGST Master.xlsx]DBF'!$A:$AX,50,FALSE),
   "Error")),
"")</f>
        <v/>
      </c>
      <c r="AX66">
        <f>IF(ORDER!O72&gt;0,ORDER!B5, "")</f>
        <v/>
      </c>
      <c r="AY66">
        <f>IF(ORDER!O72&gt;0,ORDER!B1, "")</f>
        <v/>
      </c>
      <c r="AZ66">
        <f>IF(ORDER!O72&gt;0,
 IF(ORDER!$D$1="SGST",
 VLOOKUP(H66,'C:\Users\HP\Desktop\TrimphPO\Week\Master Files\[SGST Master.xlsx]DBF'!$A:$BA,53,FALSE),
   IF(ORDER!$D$1="IGST",
   VLOOKUP(H66,'C:\Users\HP\Desktop\TrimphPO\Week\Master Files\[IGST Master.xlsx]DBF'!$A:$BA,53,FALSE),
   "Error")),
"")</f>
        <v/>
      </c>
      <c r="BA66">
        <f>IF(ORDER!O72&gt;0,
 IF(ORDER!$D$1="SGST",
 VLOOKUP(H66,'C:\Users\HP\Desktop\TrimphPO\Week\Master Files\[SGST Master.xlsx]DBF'!$A:$BB,54,FALSE),
   IF(ORDER!$D$1="IGST",
   VLOOKUP(H66,'C:\Users\HP\Desktop\TrimphPO\Week\Master Files\[IGST Master.xlsx]DBF'!$A:$BB,54,FALSE),
   "Error")),
"")</f>
        <v/>
      </c>
      <c r="BB66">
        <f>IF(ORDER!O72&gt;0,
 IF(ORDER!$D$1="SGST",
 VLOOKUP(H66,'C:\Users\HP\Desktop\TrimphPO\Week\Master Files\[SGST Master.xlsx]DBF'!$A:$BC,55,FALSE),
   IF(ORDER!$D$1="IGST",
   VLOOKUP(H66,'C:\Users\HP\Desktop\TrimphPO\Week\Master Files\[IGST Master.xlsx]DBF'!$A:$BC,55,FALSE),
   "Error")),
"")</f>
        <v/>
      </c>
      <c r="BC66">
        <f>IF(ORDER!O72&gt;0,
 IF(ORDER!$D$1="SGST",
 VLOOKUP(H66,'C:\Users\HP\Desktop\TrimphPO\Week\Master Files\[SGST Master.xlsx]DBF'!$A:$BD,56,FALSE),
   IF(ORDER!$D$1="IGST",
   VLOOKUP(H66,'C:\Users\HP\Desktop\TrimphPO\Week\Master Files\[IGST Master.xlsx]DBF'!$A:$BD,56,FALSE),
   "Error")),
"")</f>
        <v/>
      </c>
      <c r="BD66">
        <f>IF(ORDER!O72&gt;0,
 IF(ORDER!$D$1="SGST",
 VLOOKUP(H66,'C:\Users\HP\Desktop\TrimphPO\Week\Master Files\[SGST Master.xlsx]DBF'!$A:$BE,57,FALSE),
   IF(ORDER!$D$1="IGST",
   VLOOKUP(H66,'C:\Users\HP\Desktop\TrimphPO\Week\Master Files\[IGST Master.xlsx]DBF'!$A:$BE,57,FALSE),
   "Error")),
"")</f>
        <v/>
      </c>
    </row>
    <row r="67">
      <c r="A67">
        <f>IF(ORDER!O73&gt;0,
 IF(ORDER!$D$1="SGST",
 VLOOKUP(H67,'C:\Users\HP\Desktop\TrimphPO\Week\Master Files\[SGST Master.xlsx]DBF'!$A:$B,2,FALSE),
   IF(ORDER!$D$1="IGST",
   VLOOKUP(H67,'C:\Users\HP\Desktop\TrimphPO\Week\Master Files\[IGST Master.xlsx]DBF'!$A:$B,2,FALSE),
   "Error")),
"")</f>
        <v/>
      </c>
      <c r="B67">
        <f>IF(ORDER!O73&gt;0,
 IF(ORDER!$D$1="SGST",
 VLOOKUP(H67,'C:\Users\HP\Desktop\TrimphPO\Week\Master Files\[SGST Master.xlsx]DBF'!$A:$C,3,FALSE),
   IF(ORDER!$D$1="IGST",
   VLOOKUP(H67,'C:\Users\HP\Desktop\TrimphPO\Week\Master Files\[IGST Master.xlsx]DBF'!$A:$C,3,FALSE),
   "Error")),
"")</f>
        <v/>
      </c>
      <c r="C67">
        <f>IF(ORDER!O73&gt;0,ORDER!L73, "")</f>
        <v/>
      </c>
      <c r="D67">
        <f>IF(ORDER!O73&gt;0,ORDER!A73, "")</f>
        <v/>
      </c>
      <c r="E67">
        <f>IF(ORDER!O73&gt;0,
 IF(ORDER!$D$1="SGST",
 VLOOKUP(H67,'C:\Users\HP\Desktop\TrimphPO\Week\Master Files\[SGST Master.xlsx]DBF'!$A:$F,6,FALSE),
   IF(ORDER!$D$1="IGST",
   VLOOKUP(H67,'C:\Users\HP\Desktop\TrimphPO\Week\Master Files\[IGST Master.xlsx]DBF'!$A:$F,6,FALSE),
   "Error")),
"")</f>
        <v/>
      </c>
      <c r="F67">
        <f>IF(ORDER!O73&gt;0,ORDER!C73, "")</f>
        <v/>
      </c>
      <c r="G67">
        <f>IF(ORDER!O73&gt;0,
 IF(ORDER!$D$1="SGST",
 VLOOKUP(H67,'C:\Users\HP\Desktop\TrimphPO\Week\Master Files\[SGST Master.xlsx]DBF'!$A:$H,8,FALSE),
   IF(ORDER!$D$1="IGST",
   VLOOKUP(H67,'C:\Users\HP\Desktop\TrimphPO\Week\Master Files\[IGST Master.xlsx]DBF'!$A:$H,8,FALSE),
   "Error")),
"")</f>
        <v/>
      </c>
      <c r="H67">
        <f>IF(ORDER!O73&gt;0,ORDER!D73, "")</f>
        <v/>
      </c>
      <c r="I67">
        <f>IF(ORDER!O73&gt;0,
 IF(ORDER!$D$1="SGST",
 VLOOKUP(H67,'C:\Users\HP\Desktop\TrimphPO\Week\Master Files\[SGST Master.xlsx]DBF'!$A:$J,10,FALSE),
   IF(ORDER!$D$1="IGST",
   VLOOKUP(H67,'C:\Users\HP\Desktop\TrimphPO\Week\Master Files\[IGST Master.xlsx]DBF'!$A:$J,10,FALSE),
   "Error")),
"")</f>
        <v/>
      </c>
      <c r="J67">
        <f>IF(ORDER!O73&gt;0,SUMIF(ORDER!$D$8:$D$22298,DBF!$H67,ORDER!$G$8:$G$22298), "")</f>
        <v/>
      </c>
      <c r="K67">
        <f>IF(ORDER!O73&gt;0,VLOOKUP($H67,ORDER!D:H,5,FALSE), "")</f>
        <v/>
      </c>
      <c r="L67">
        <f>IF(ORDER!O73&gt;0,ROUND(J67*K67,2), "")</f>
        <v/>
      </c>
      <c r="M67">
        <f>IF(ORDER!O73&gt;0,
 IF(ORDER!$D$1="SGST",
 VLOOKUP(H67,'C:\Users\HP\Desktop\TrimphPO\Week\Master Files\[SGST Master.xlsx]DBF'!$A:$N,14,FALSE),
   IF(ORDER!$D$1="IGST",
   VLOOKUP(H67,'C:\Users\HP\Desktop\TrimphPO\Week\Master Files\[IGST Master.xlsx]DBF'!$A:$N,14,FALSE),
   "Error")),
"")</f>
        <v/>
      </c>
      <c r="N67">
        <f>IF(ORDER!O73&gt;0,ROUND(L67*M67/100,2), "")</f>
        <v/>
      </c>
      <c r="O67">
        <f>IF(ORDER!O73&gt;0,L67-N67, "")</f>
        <v/>
      </c>
      <c r="P67">
        <f>IF(ORDER!O73&gt;0,IF(R67="Corsetry",IF(IFERROR((O67/J67),0)&lt;1000,"CC Sales- Corsetry-Wholesale - IGST 5%","CC Sales- Corsetry-Wholesale - IGST 12%")), "")</f>
        <v/>
      </c>
      <c r="Q67">
        <f>IF(ORDER!O73&gt;0,
 IF(ORDER!$D$1="SGST",
 VLOOKUP(H67,'C:\Users\HP\Desktop\TrimphPO\Week\Master Files\[SGST Master.xlsx]DBF'!$A:$R,18,FALSE),
   IF(ORDER!$D$1="IGST",
   VLOOKUP(H67,'C:\Users\HP\Desktop\TrimphPO\Week\Master Files\[IGST Master.xlsx]DBF'!$A:$R,18,FALSE),
   "Error")),
"")</f>
        <v/>
      </c>
      <c r="R67">
        <f>IF(ORDER!O73&gt;0,
 IF(ORDER!$D$1="SGST",
 VLOOKUP(H67,'C:\Users\HP\Desktop\TrimphPO\Week\Master Files\[SGST Master.xlsx]DBF'!$A:$S,19,FALSE),
   IF(ORDER!$D$1="IGST",
   VLOOKUP(H67,'C:\Users\HP\Desktop\TrimphPO\Week\Master Files\[IGST Master.xlsx]DBF'!$A:$S,19,FALSE),
   "Error")),
"")</f>
        <v/>
      </c>
      <c r="S67">
        <f>IF(ORDER!O73&gt;0,
 IF(ORDER!$D$1="SGST",
 VLOOKUP(H67,'C:\Users\HP\Desktop\TrimphPO\Week\Master Files\[SGST Master.xlsx]DBF'!$A:$T,20,FALSE),
   IF(ORDER!$D$1="IGST",
   VLOOKUP(H67,'C:\Users\HP\Desktop\TrimphPO\Week\Master Files\[IGST Master.xlsx]DBF'!$A:$T,20,FALSE),
   "Error")),
"")</f>
        <v/>
      </c>
      <c r="T67">
        <f>IF(ORDER!O73&gt;0,
 IF(ORDER!$D$1="SGST",
 VLOOKUP(H67,'C:\Users\HP\Desktop\TrimphPO\Week\Master Files\[SGST Master.xlsx]DBF'!$A:$U,21,FALSE),
   IF(ORDER!$D$1="IGST",
   VLOOKUP(H67,'C:\Users\HP\Desktop\TrimphPO\Week\Master Files\[IGST Master.xlsx]DBF'!$A:$U,21,FALSE),
   "Error")),
"")</f>
        <v/>
      </c>
      <c r="U67">
        <f>IF(ORDER!O73&gt;0,
 IF(ORDER!$D$1="SGST",
 VLOOKUP(H67,'C:\Users\HP\Desktop\TrimphPO\Week\Master Files\[SGST Master.xlsx]DBF'!$A:$V,22,FALSE),
   IF(ORDER!$D$1="IGST",
   VLOOKUP(H67,'C:\Users\HP\Desktop\TrimphPO\Week\Master Files\[IGST Master.xlsx]DBF'!$A:$V,22,FALSE),
   "Error")),
"")</f>
        <v/>
      </c>
      <c r="V67">
        <f>IF(ORDER!O73&gt;0,
 IF(ORDER!$D$1="SGST",
 VLOOKUP(H67,'C:\Users\HP\Desktop\TrimphPO\Week\Master Files\[SGST Master.xlsx]DBF'!$A:$W,23,FALSE),
   IF(ORDER!$D$1="IGST",
   VLOOKUP(H67,'C:\Users\HP\Desktop\TrimphPO\Week\Master Files\[IGST Master.xlsx]DBF'!$A:$W,23,FALSE),
   "Error")),
"")</f>
        <v/>
      </c>
      <c r="W67">
        <f>IF(ORDER!O73&gt;0,
 IF(ORDER!$D$1="SGST",
 VLOOKUP(H67,'C:\Users\HP\Desktop\TrimphPO\Week\Master Files\[SGST Master.xlsx]DBF'!$A:$X,24,FALSE),
   IF(ORDER!$D$1="IGST",
   VLOOKUP(H67,'C:\Users\HP\Desktop\TrimphPO\Week\Master Files\[IGST Master.xlsx]DBF'!$A:$X,24,FALSE),
   "Error")),
"")</f>
        <v/>
      </c>
      <c r="X67">
        <f>IF(ORDER!O73&gt;0,
 IF(ORDER!$D$1="SGST",
 VLOOKUP(H67,'C:\Users\HP\Desktop\TrimphPO\Week\Master Files\[SGST Master.xlsx]DBF'!$A:$Y,25,FALSE),
   IF(ORDER!$D$1="IGST",
   VLOOKUP(H67,'C:\Users\HP\Desktop\TrimphPO\Week\Master Files\[IGST Master.xlsx]DBF'!$A:$Y,25,FALSE),
   "Error")),
"")</f>
        <v/>
      </c>
      <c r="Y67">
        <f>IF(ORDER!O73&gt;0,+O67, "")</f>
        <v/>
      </c>
      <c r="Z67">
        <f>IF(ORDER!O73&gt;0,+J67, "")</f>
        <v/>
      </c>
      <c r="AA67">
        <f>IF(ORDER!O73&gt;0,
 IF(ORDER!$D$1="SGST",
 VLOOKUP(H67,'C:\Users\HP\Desktop\TrimphPO\Week\Master Files\[SGST Master.xlsx]DBF'!$A:$AB,28,FALSE),
   IF(ORDER!$D$1="IGST",
   VLOOKUP(H67,'C:\Users\HP\Desktop\TrimphPO\Week\Master Files\[IGST Master.xlsx]DBF'!$A:$AB,28,FALSE),
   "Error")),
"")</f>
        <v/>
      </c>
      <c r="AB67">
        <f>IF(ORDER!O73&gt;0,
 IF(ORDER!$D$1="SGST",
 VLOOKUP(H67,'C:\Users\HP\Desktop\TrimphPO\Week\Master Files\[SGST Master.xlsx]DBF'!$A:$AC,29,FALSE),
   IF(ORDER!$D$1="IGST",
   VLOOKUP(H67,'C:\Users\HP\Desktop\TrimphPO\Week\Master Files\[IGST Master.xlsx]DBF'!$A:$AC,29,FALSE),
   "Error")),
"")</f>
        <v/>
      </c>
      <c r="AC67">
        <f>IF(ORDER!O73&gt;0,ROUND(Y67*AB67/100,2), "")</f>
        <v/>
      </c>
      <c r="AD67">
        <f>IF(ORDER!O73&gt;0,ROUND(SUM(Y67,0)-AC67,2), "")</f>
        <v/>
      </c>
      <c r="AE67" t="inlineStr"/>
      <c r="AF67" t="inlineStr"/>
      <c r="AG67" t="inlineStr"/>
      <c r="AH67" t="inlineStr"/>
      <c r="AI67" t="inlineStr"/>
      <c r="AJ67" t="inlineStr"/>
      <c r="AK67">
        <f>IF(ORDER!O73&gt;0,IF(RIGHT(P67,2)="5%","Output IGST - 5% - Tamilnadu","Output IGST - 12% - Tamilnadu"), "")</f>
        <v/>
      </c>
      <c r="AL67">
        <f>IF(ORDER!O73&gt;0,IF(AK67="Output IGST - 12% - TamilNadu",12,5), "")</f>
        <v/>
      </c>
      <c r="AM67">
        <f>IF(ORDER!O73&gt;0,ROUND(SUM(AD67*AL67/100,0),2), "")</f>
        <v/>
      </c>
      <c r="AN67">
        <f>IF(ORDER!O73&gt;0,+AP67, "")</f>
        <v/>
      </c>
      <c r="AO67">
        <f>IF(ORDER!O73&gt;0,0.00, "")</f>
        <v/>
      </c>
      <c r="AP67">
        <f>IF(ORDER!O73&gt;0,+(Y67-AC67)+AM67, "")</f>
        <v/>
      </c>
      <c r="AQ67">
        <f>IF(ORDER!O73&gt;0,
 IF(ORDER!$D$1="SGST",
 VLOOKUP(H67,'C:\Users\HP\Desktop\TrimphPO\Week\Master Files\[SGST Master.xlsx]DBF'!$A:$AR,44,FALSE),
   IF(ORDER!$D$1="IGST",
   VLOOKUP(H67,'C:\Users\HP\Desktop\TrimphPO\Week\Master Files\[IGST Master.xlsx]DBF'!$A:$AR,44,FALSE),
   "Error")),
"")</f>
        <v/>
      </c>
      <c r="AR67">
        <f>IF(ORDER!O73&gt;0,B67, "")</f>
        <v/>
      </c>
      <c r="AS67">
        <f>IF(ORDER!O73&gt;0,AN67, "")</f>
        <v/>
      </c>
      <c r="AT67">
        <f>IF(ORDER!O73&gt;0,CONCATENATE($B$2," ",$C$2," ","QTY",  " ", $Z$2), "")</f>
        <v/>
      </c>
      <c r="AU67">
        <f>IF(ORDER!O73&gt;0,
 IF(ORDER!$D$1="SGST",
 VLOOKUP(H67,'C:\Users\HP\Desktop\TrimphPO\Week\Master Files\[SGST Master.xlsx]DBF'!$A:$AV,48,FALSE),
   IF(ORDER!$D$1="IGST",
   VLOOKUP(H67,'C:\Users\HP\Desktop\TrimphPO\Week\Master Files\[IGST Master.xlsx]DBF'!$A:$AV,48,FALSE),
   "Error")),
"")</f>
        <v/>
      </c>
      <c r="AV67">
        <f>IF(ORDER!O73&gt;0,
 IF(ORDER!$D$1="SGST",
 VLOOKUP(H67,'C:\Users\HP\Desktop\TrimphPO\Week\Master Files\[SGST Master.xlsx]DBF'!$A:$AW,49,FALSE),
   IF(ORDER!$D$1="IGST",
   VLOOKUP(H67,'C:\Users\HP\Desktop\TrimphPO\Week\Master Files\[IGST Master.xlsx]DBF'!$A:$AW,49,FALSE),
   "Error")),
"")</f>
        <v/>
      </c>
      <c r="AW67">
        <f>IF(ORDER!O73&gt;0,
 IF(ORDER!$D$1="SGST",
 VLOOKUP(H67,'C:\Users\HP\Desktop\TrimphPO\Week\Master Files\[SGST Master.xlsx]DBF'!$A:$AX,50,FALSE),
   IF(ORDER!$D$1="IGST",
   VLOOKUP(H67,'C:\Users\HP\Desktop\TrimphPO\Week\Master Files\[IGST Master.xlsx]DBF'!$A:$AX,50,FALSE),
   "Error")),
"")</f>
        <v/>
      </c>
      <c r="AX67">
        <f>IF(ORDER!O73&gt;0,ORDER!B5, "")</f>
        <v/>
      </c>
      <c r="AY67">
        <f>IF(ORDER!O73&gt;0,ORDER!B1, "")</f>
        <v/>
      </c>
      <c r="AZ67">
        <f>IF(ORDER!O73&gt;0,
 IF(ORDER!$D$1="SGST",
 VLOOKUP(H67,'C:\Users\HP\Desktop\TrimphPO\Week\Master Files\[SGST Master.xlsx]DBF'!$A:$BA,53,FALSE),
   IF(ORDER!$D$1="IGST",
   VLOOKUP(H67,'C:\Users\HP\Desktop\TrimphPO\Week\Master Files\[IGST Master.xlsx]DBF'!$A:$BA,53,FALSE),
   "Error")),
"")</f>
        <v/>
      </c>
      <c r="BA67">
        <f>IF(ORDER!O73&gt;0,
 IF(ORDER!$D$1="SGST",
 VLOOKUP(H67,'C:\Users\HP\Desktop\TrimphPO\Week\Master Files\[SGST Master.xlsx]DBF'!$A:$BB,54,FALSE),
   IF(ORDER!$D$1="IGST",
   VLOOKUP(H67,'C:\Users\HP\Desktop\TrimphPO\Week\Master Files\[IGST Master.xlsx]DBF'!$A:$BB,54,FALSE),
   "Error")),
"")</f>
        <v/>
      </c>
      <c r="BB67">
        <f>IF(ORDER!O73&gt;0,
 IF(ORDER!$D$1="SGST",
 VLOOKUP(H67,'C:\Users\HP\Desktop\TrimphPO\Week\Master Files\[SGST Master.xlsx]DBF'!$A:$BC,55,FALSE),
   IF(ORDER!$D$1="IGST",
   VLOOKUP(H67,'C:\Users\HP\Desktop\TrimphPO\Week\Master Files\[IGST Master.xlsx]DBF'!$A:$BC,55,FALSE),
   "Error")),
"")</f>
        <v/>
      </c>
      <c r="BC67">
        <f>IF(ORDER!O73&gt;0,
 IF(ORDER!$D$1="SGST",
 VLOOKUP(H67,'C:\Users\HP\Desktop\TrimphPO\Week\Master Files\[SGST Master.xlsx]DBF'!$A:$BD,56,FALSE),
   IF(ORDER!$D$1="IGST",
   VLOOKUP(H67,'C:\Users\HP\Desktop\TrimphPO\Week\Master Files\[IGST Master.xlsx]DBF'!$A:$BD,56,FALSE),
   "Error")),
"")</f>
        <v/>
      </c>
      <c r="BD67">
        <f>IF(ORDER!O73&gt;0,
 IF(ORDER!$D$1="SGST",
 VLOOKUP(H67,'C:\Users\HP\Desktop\TrimphPO\Week\Master Files\[SGST Master.xlsx]DBF'!$A:$BE,57,FALSE),
   IF(ORDER!$D$1="IGST",
   VLOOKUP(H67,'C:\Users\HP\Desktop\TrimphPO\Week\Master Files\[IGST Master.xlsx]DBF'!$A:$BE,57,FALSE),
   "Error")),
"")</f>
        <v/>
      </c>
    </row>
    <row r="68">
      <c r="A68">
        <f>IF(ORDER!O74&gt;0,
 IF(ORDER!$D$1="SGST",
 VLOOKUP(H68,'C:\Users\HP\Desktop\TrimphPO\Week\Master Files\[SGST Master.xlsx]DBF'!$A:$B,2,FALSE),
   IF(ORDER!$D$1="IGST",
   VLOOKUP(H68,'C:\Users\HP\Desktop\TrimphPO\Week\Master Files\[IGST Master.xlsx]DBF'!$A:$B,2,FALSE),
   "Error")),
"")</f>
        <v/>
      </c>
      <c r="B68">
        <f>IF(ORDER!O74&gt;0,
 IF(ORDER!$D$1="SGST",
 VLOOKUP(H68,'C:\Users\HP\Desktop\TrimphPO\Week\Master Files\[SGST Master.xlsx]DBF'!$A:$C,3,FALSE),
   IF(ORDER!$D$1="IGST",
   VLOOKUP(H68,'C:\Users\HP\Desktop\TrimphPO\Week\Master Files\[IGST Master.xlsx]DBF'!$A:$C,3,FALSE),
   "Error")),
"")</f>
        <v/>
      </c>
      <c r="C68">
        <f>IF(ORDER!O74&gt;0,ORDER!L74, "")</f>
        <v/>
      </c>
      <c r="D68">
        <f>IF(ORDER!O74&gt;0,ORDER!A74, "")</f>
        <v/>
      </c>
      <c r="E68">
        <f>IF(ORDER!O74&gt;0,
 IF(ORDER!$D$1="SGST",
 VLOOKUP(H68,'C:\Users\HP\Desktop\TrimphPO\Week\Master Files\[SGST Master.xlsx]DBF'!$A:$F,6,FALSE),
   IF(ORDER!$D$1="IGST",
   VLOOKUP(H68,'C:\Users\HP\Desktop\TrimphPO\Week\Master Files\[IGST Master.xlsx]DBF'!$A:$F,6,FALSE),
   "Error")),
"")</f>
        <v/>
      </c>
      <c r="F68">
        <f>IF(ORDER!O74&gt;0,ORDER!C74, "")</f>
        <v/>
      </c>
      <c r="G68">
        <f>IF(ORDER!O74&gt;0,
 IF(ORDER!$D$1="SGST",
 VLOOKUP(H68,'C:\Users\HP\Desktop\TrimphPO\Week\Master Files\[SGST Master.xlsx]DBF'!$A:$H,8,FALSE),
   IF(ORDER!$D$1="IGST",
   VLOOKUP(H68,'C:\Users\HP\Desktop\TrimphPO\Week\Master Files\[IGST Master.xlsx]DBF'!$A:$H,8,FALSE),
   "Error")),
"")</f>
        <v/>
      </c>
      <c r="H68">
        <f>IF(ORDER!O74&gt;0,ORDER!D74, "")</f>
        <v/>
      </c>
      <c r="I68">
        <f>IF(ORDER!O74&gt;0,
 IF(ORDER!$D$1="SGST",
 VLOOKUP(H68,'C:\Users\HP\Desktop\TrimphPO\Week\Master Files\[SGST Master.xlsx]DBF'!$A:$J,10,FALSE),
   IF(ORDER!$D$1="IGST",
   VLOOKUP(H68,'C:\Users\HP\Desktop\TrimphPO\Week\Master Files\[IGST Master.xlsx]DBF'!$A:$J,10,FALSE),
   "Error")),
"")</f>
        <v/>
      </c>
      <c r="J68">
        <f>IF(ORDER!O74&gt;0,SUMIF(ORDER!$D$8:$D$22298,DBF!$H68,ORDER!$G$8:$G$22298), "")</f>
        <v/>
      </c>
      <c r="K68">
        <f>IF(ORDER!O74&gt;0,VLOOKUP($H68,ORDER!D:H,5,FALSE), "")</f>
        <v/>
      </c>
      <c r="L68">
        <f>IF(ORDER!O74&gt;0,ROUND(J68*K68,2), "")</f>
        <v/>
      </c>
      <c r="M68">
        <f>IF(ORDER!O74&gt;0,
 IF(ORDER!$D$1="SGST",
 VLOOKUP(H68,'C:\Users\HP\Desktop\TrimphPO\Week\Master Files\[SGST Master.xlsx]DBF'!$A:$N,14,FALSE),
   IF(ORDER!$D$1="IGST",
   VLOOKUP(H68,'C:\Users\HP\Desktop\TrimphPO\Week\Master Files\[IGST Master.xlsx]DBF'!$A:$N,14,FALSE),
   "Error")),
"")</f>
        <v/>
      </c>
      <c r="N68">
        <f>IF(ORDER!O74&gt;0,ROUND(L68*M68/100,2), "")</f>
        <v/>
      </c>
      <c r="O68">
        <f>IF(ORDER!O74&gt;0,L68-N68, "")</f>
        <v/>
      </c>
      <c r="P68">
        <f>IF(ORDER!O74&gt;0,IF(R68="Corsetry",IF(IFERROR((O68/J68),0)&lt;1000,"CC Sales- Corsetry-Wholesale - IGST 5%","CC Sales- Corsetry-Wholesale - IGST 12%")), "")</f>
        <v/>
      </c>
      <c r="Q68">
        <f>IF(ORDER!O74&gt;0,
 IF(ORDER!$D$1="SGST",
 VLOOKUP(H68,'C:\Users\HP\Desktop\TrimphPO\Week\Master Files\[SGST Master.xlsx]DBF'!$A:$R,18,FALSE),
   IF(ORDER!$D$1="IGST",
   VLOOKUP(H68,'C:\Users\HP\Desktop\TrimphPO\Week\Master Files\[IGST Master.xlsx]DBF'!$A:$R,18,FALSE),
   "Error")),
"")</f>
        <v/>
      </c>
      <c r="R68">
        <f>IF(ORDER!O74&gt;0,
 IF(ORDER!$D$1="SGST",
 VLOOKUP(H68,'C:\Users\HP\Desktop\TrimphPO\Week\Master Files\[SGST Master.xlsx]DBF'!$A:$S,19,FALSE),
   IF(ORDER!$D$1="IGST",
   VLOOKUP(H68,'C:\Users\HP\Desktop\TrimphPO\Week\Master Files\[IGST Master.xlsx]DBF'!$A:$S,19,FALSE),
   "Error")),
"")</f>
        <v/>
      </c>
      <c r="S68">
        <f>IF(ORDER!O74&gt;0,
 IF(ORDER!$D$1="SGST",
 VLOOKUP(H68,'C:\Users\HP\Desktop\TrimphPO\Week\Master Files\[SGST Master.xlsx]DBF'!$A:$T,20,FALSE),
   IF(ORDER!$D$1="IGST",
   VLOOKUP(H68,'C:\Users\HP\Desktop\TrimphPO\Week\Master Files\[IGST Master.xlsx]DBF'!$A:$T,20,FALSE),
   "Error")),
"")</f>
        <v/>
      </c>
      <c r="T68">
        <f>IF(ORDER!O74&gt;0,
 IF(ORDER!$D$1="SGST",
 VLOOKUP(H68,'C:\Users\HP\Desktop\TrimphPO\Week\Master Files\[SGST Master.xlsx]DBF'!$A:$U,21,FALSE),
   IF(ORDER!$D$1="IGST",
   VLOOKUP(H68,'C:\Users\HP\Desktop\TrimphPO\Week\Master Files\[IGST Master.xlsx]DBF'!$A:$U,21,FALSE),
   "Error")),
"")</f>
        <v/>
      </c>
      <c r="U68">
        <f>IF(ORDER!O74&gt;0,
 IF(ORDER!$D$1="SGST",
 VLOOKUP(H68,'C:\Users\HP\Desktop\TrimphPO\Week\Master Files\[SGST Master.xlsx]DBF'!$A:$V,22,FALSE),
   IF(ORDER!$D$1="IGST",
   VLOOKUP(H68,'C:\Users\HP\Desktop\TrimphPO\Week\Master Files\[IGST Master.xlsx]DBF'!$A:$V,22,FALSE),
   "Error")),
"")</f>
        <v/>
      </c>
      <c r="V68">
        <f>IF(ORDER!O74&gt;0,
 IF(ORDER!$D$1="SGST",
 VLOOKUP(H68,'C:\Users\HP\Desktop\TrimphPO\Week\Master Files\[SGST Master.xlsx]DBF'!$A:$W,23,FALSE),
   IF(ORDER!$D$1="IGST",
   VLOOKUP(H68,'C:\Users\HP\Desktop\TrimphPO\Week\Master Files\[IGST Master.xlsx]DBF'!$A:$W,23,FALSE),
   "Error")),
"")</f>
        <v/>
      </c>
      <c r="W68">
        <f>IF(ORDER!O74&gt;0,
 IF(ORDER!$D$1="SGST",
 VLOOKUP(H68,'C:\Users\HP\Desktop\TrimphPO\Week\Master Files\[SGST Master.xlsx]DBF'!$A:$X,24,FALSE),
   IF(ORDER!$D$1="IGST",
   VLOOKUP(H68,'C:\Users\HP\Desktop\TrimphPO\Week\Master Files\[IGST Master.xlsx]DBF'!$A:$X,24,FALSE),
   "Error")),
"")</f>
        <v/>
      </c>
      <c r="X68">
        <f>IF(ORDER!O74&gt;0,
 IF(ORDER!$D$1="SGST",
 VLOOKUP(H68,'C:\Users\HP\Desktop\TrimphPO\Week\Master Files\[SGST Master.xlsx]DBF'!$A:$Y,25,FALSE),
   IF(ORDER!$D$1="IGST",
   VLOOKUP(H68,'C:\Users\HP\Desktop\TrimphPO\Week\Master Files\[IGST Master.xlsx]DBF'!$A:$Y,25,FALSE),
   "Error")),
"")</f>
        <v/>
      </c>
      <c r="Y68">
        <f>IF(ORDER!O74&gt;0,+O68, "")</f>
        <v/>
      </c>
      <c r="Z68">
        <f>IF(ORDER!O74&gt;0,+J68, "")</f>
        <v/>
      </c>
      <c r="AA68">
        <f>IF(ORDER!O74&gt;0,
 IF(ORDER!$D$1="SGST",
 VLOOKUP(H68,'C:\Users\HP\Desktop\TrimphPO\Week\Master Files\[SGST Master.xlsx]DBF'!$A:$AB,28,FALSE),
   IF(ORDER!$D$1="IGST",
   VLOOKUP(H68,'C:\Users\HP\Desktop\TrimphPO\Week\Master Files\[IGST Master.xlsx]DBF'!$A:$AB,28,FALSE),
   "Error")),
"")</f>
        <v/>
      </c>
      <c r="AB68">
        <f>IF(ORDER!O74&gt;0,
 IF(ORDER!$D$1="SGST",
 VLOOKUP(H68,'C:\Users\HP\Desktop\TrimphPO\Week\Master Files\[SGST Master.xlsx]DBF'!$A:$AC,29,FALSE),
   IF(ORDER!$D$1="IGST",
   VLOOKUP(H68,'C:\Users\HP\Desktop\TrimphPO\Week\Master Files\[IGST Master.xlsx]DBF'!$A:$AC,29,FALSE),
   "Error")),
"")</f>
        <v/>
      </c>
      <c r="AC68">
        <f>IF(ORDER!O74&gt;0,ROUND(Y68*AB68/100,2), "")</f>
        <v/>
      </c>
      <c r="AD68">
        <f>IF(ORDER!O74&gt;0,ROUND(SUM(Y68,0)-AC68,2), "")</f>
        <v/>
      </c>
      <c r="AE68" t="inlineStr"/>
      <c r="AF68" t="inlineStr"/>
      <c r="AG68" t="inlineStr"/>
      <c r="AH68" t="inlineStr"/>
      <c r="AI68" t="inlineStr"/>
      <c r="AJ68" t="inlineStr"/>
      <c r="AK68">
        <f>IF(ORDER!O74&gt;0,IF(RIGHT(P68,2)="5%","Output IGST - 5% - Tamilnadu","Output IGST - 12% - Tamilnadu"), "")</f>
        <v/>
      </c>
      <c r="AL68">
        <f>IF(ORDER!O74&gt;0,IF(AK68="Output IGST - 12% - TamilNadu",12,5), "")</f>
        <v/>
      </c>
      <c r="AM68">
        <f>IF(ORDER!O74&gt;0,ROUND(SUM(AD68*AL68/100,0),2), "")</f>
        <v/>
      </c>
      <c r="AN68">
        <f>IF(ORDER!O74&gt;0,+AP68, "")</f>
        <v/>
      </c>
      <c r="AO68">
        <f>IF(ORDER!O74&gt;0,0.00, "")</f>
        <v/>
      </c>
      <c r="AP68">
        <f>IF(ORDER!O74&gt;0,+(Y68-AC68)+AM68, "")</f>
        <v/>
      </c>
      <c r="AQ68">
        <f>IF(ORDER!O74&gt;0,
 IF(ORDER!$D$1="SGST",
 VLOOKUP(H68,'C:\Users\HP\Desktop\TrimphPO\Week\Master Files\[SGST Master.xlsx]DBF'!$A:$AR,44,FALSE),
   IF(ORDER!$D$1="IGST",
   VLOOKUP(H68,'C:\Users\HP\Desktop\TrimphPO\Week\Master Files\[IGST Master.xlsx]DBF'!$A:$AR,44,FALSE),
   "Error")),
"")</f>
        <v/>
      </c>
      <c r="AR68">
        <f>IF(ORDER!O74&gt;0,B68, "")</f>
        <v/>
      </c>
      <c r="AS68">
        <f>IF(ORDER!O74&gt;0,AN68, "")</f>
        <v/>
      </c>
      <c r="AT68">
        <f>IF(ORDER!O74&gt;0,CONCATENATE($B$2," ",$C$2," ","QTY",  " ", $Z$2), "")</f>
        <v/>
      </c>
      <c r="AU68">
        <f>IF(ORDER!O74&gt;0,
 IF(ORDER!$D$1="SGST",
 VLOOKUP(H68,'C:\Users\HP\Desktop\TrimphPO\Week\Master Files\[SGST Master.xlsx]DBF'!$A:$AV,48,FALSE),
   IF(ORDER!$D$1="IGST",
   VLOOKUP(H68,'C:\Users\HP\Desktop\TrimphPO\Week\Master Files\[IGST Master.xlsx]DBF'!$A:$AV,48,FALSE),
   "Error")),
"")</f>
        <v/>
      </c>
      <c r="AV68">
        <f>IF(ORDER!O74&gt;0,
 IF(ORDER!$D$1="SGST",
 VLOOKUP(H68,'C:\Users\HP\Desktop\TrimphPO\Week\Master Files\[SGST Master.xlsx]DBF'!$A:$AW,49,FALSE),
   IF(ORDER!$D$1="IGST",
   VLOOKUP(H68,'C:\Users\HP\Desktop\TrimphPO\Week\Master Files\[IGST Master.xlsx]DBF'!$A:$AW,49,FALSE),
   "Error")),
"")</f>
        <v/>
      </c>
      <c r="AW68">
        <f>IF(ORDER!O74&gt;0,
 IF(ORDER!$D$1="SGST",
 VLOOKUP(H68,'C:\Users\HP\Desktop\TrimphPO\Week\Master Files\[SGST Master.xlsx]DBF'!$A:$AX,50,FALSE),
   IF(ORDER!$D$1="IGST",
   VLOOKUP(H68,'C:\Users\HP\Desktop\TrimphPO\Week\Master Files\[IGST Master.xlsx]DBF'!$A:$AX,50,FALSE),
   "Error")),
"")</f>
        <v/>
      </c>
      <c r="AX68">
        <f>IF(ORDER!O74&gt;0,ORDER!B5, "")</f>
        <v/>
      </c>
      <c r="AY68">
        <f>IF(ORDER!O74&gt;0,ORDER!B1, "")</f>
        <v/>
      </c>
      <c r="AZ68">
        <f>IF(ORDER!O74&gt;0,
 IF(ORDER!$D$1="SGST",
 VLOOKUP(H68,'C:\Users\HP\Desktop\TrimphPO\Week\Master Files\[SGST Master.xlsx]DBF'!$A:$BA,53,FALSE),
   IF(ORDER!$D$1="IGST",
   VLOOKUP(H68,'C:\Users\HP\Desktop\TrimphPO\Week\Master Files\[IGST Master.xlsx]DBF'!$A:$BA,53,FALSE),
   "Error")),
"")</f>
        <v/>
      </c>
      <c r="BA68">
        <f>IF(ORDER!O74&gt;0,
 IF(ORDER!$D$1="SGST",
 VLOOKUP(H68,'C:\Users\HP\Desktop\TrimphPO\Week\Master Files\[SGST Master.xlsx]DBF'!$A:$BB,54,FALSE),
   IF(ORDER!$D$1="IGST",
   VLOOKUP(H68,'C:\Users\HP\Desktop\TrimphPO\Week\Master Files\[IGST Master.xlsx]DBF'!$A:$BB,54,FALSE),
   "Error")),
"")</f>
        <v/>
      </c>
      <c r="BB68">
        <f>IF(ORDER!O74&gt;0,
 IF(ORDER!$D$1="SGST",
 VLOOKUP(H68,'C:\Users\HP\Desktop\TrimphPO\Week\Master Files\[SGST Master.xlsx]DBF'!$A:$BC,55,FALSE),
   IF(ORDER!$D$1="IGST",
   VLOOKUP(H68,'C:\Users\HP\Desktop\TrimphPO\Week\Master Files\[IGST Master.xlsx]DBF'!$A:$BC,55,FALSE),
   "Error")),
"")</f>
        <v/>
      </c>
      <c r="BC68">
        <f>IF(ORDER!O74&gt;0,
 IF(ORDER!$D$1="SGST",
 VLOOKUP(H68,'C:\Users\HP\Desktop\TrimphPO\Week\Master Files\[SGST Master.xlsx]DBF'!$A:$BD,56,FALSE),
   IF(ORDER!$D$1="IGST",
   VLOOKUP(H68,'C:\Users\HP\Desktop\TrimphPO\Week\Master Files\[IGST Master.xlsx]DBF'!$A:$BD,56,FALSE),
   "Error")),
"")</f>
        <v/>
      </c>
      <c r="BD68">
        <f>IF(ORDER!O74&gt;0,
 IF(ORDER!$D$1="SGST",
 VLOOKUP(H68,'C:\Users\HP\Desktop\TrimphPO\Week\Master Files\[SGST Master.xlsx]DBF'!$A:$BE,57,FALSE),
   IF(ORDER!$D$1="IGST",
   VLOOKUP(H68,'C:\Users\HP\Desktop\TrimphPO\Week\Master Files\[IGST Master.xlsx]DBF'!$A:$BE,57,FALSE),
   "Error")),
"")</f>
        <v/>
      </c>
    </row>
    <row r="69">
      <c r="A69">
        <f>IF(ORDER!O75&gt;0,
 IF(ORDER!$D$1="SGST",
 VLOOKUP(H69,'C:\Users\HP\Desktop\TrimphPO\Week\Master Files\[SGST Master.xlsx]DBF'!$A:$B,2,FALSE),
   IF(ORDER!$D$1="IGST",
   VLOOKUP(H69,'C:\Users\HP\Desktop\TrimphPO\Week\Master Files\[IGST Master.xlsx]DBF'!$A:$B,2,FALSE),
   "Error")),
"")</f>
        <v/>
      </c>
      <c r="B69">
        <f>IF(ORDER!O75&gt;0,
 IF(ORDER!$D$1="SGST",
 VLOOKUP(H69,'C:\Users\HP\Desktop\TrimphPO\Week\Master Files\[SGST Master.xlsx]DBF'!$A:$C,3,FALSE),
   IF(ORDER!$D$1="IGST",
   VLOOKUP(H69,'C:\Users\HP\Desktop\TrimphPO\Week\Master Files\[IGST Master.xlsx]DBF'!$A:$C,3,FALSE),
   "Error")),
"")</f>
        <v/>
      </c>
      <c r="C69">
        <f>IF(ORDER!O75&gt;0,ORDER!L75, "")</f>
        <v/>
      </c>
      <c r="D69">
        <f>IF(ORDER!O75&gt;0,ORDER!A75, "")</f>
        <v/>
      </c>
      <c r="E69">
        <f>IF(ORDER!O75&gt;0,
 IF(ORDER!$D$1="SGST",
 VLOOKUP(H69,'C:\Users\HP\Desktop\TrimphPO\Week\Master Files\[SGST Master.xlsx]DBF'!$A:$F,6,FALSE),
   IF(ORDER!$D$1="IGST",
   VLOOKUP(H69,'C:\Users\HP\Desktop\TrimphPO\Week\Master Files\[IGST Master.xlsx]DBF'!$A:$F,6,FALSE),
   "Error")),
"")</f>
        <v/>
      </c>
      <c r="F69">
        <f>IF(ORDER!O75&gt;0,ORDER!C75, "")</f>
        <v/>
      </c>
      <c r="G69">
        <f>IF(ORDER!O75&gt;0,
 IF(ORDER!$D$1="SGST",
 VLOOKUP(H69,'C:\Users\HP\Desktop\TrimphPO\Week\Master Files\[SGST Master.xlsx]DBF'!$A:$H,8,FALSE),
   IF(ORDER!$D$1="IGST",
   VLOOKUP(H69,'C:\Users\HP\Desktop\TrimphPO\Week\Master Files\[IGST Master.xlsx]DBF'!$A:$H,8,FALSE),
   "Error")),
"")</f>
        <v/>
      </c>
      <c r="H69">
        <f>IF(ORDER!O75&gt;0,ORDER!D75, "")</f>
        <v/>
      </c>
      <c r="I69">
        <f>IF(ORDER!O75&gt;0,
 IF(ORDER!$D$1="SGST",
 VLOOKUP(H69,'C:\Users\HP\Desktop\TrimphPO\Week\Master Files\[SGST Master.xlsx]DBF'!$A:$J,10,FALSE),
   IF(ORDER!$D$1="IGST",
   VLOOKUP(H69,'C:\Users\HP\Desktop\TrimphPO\Week\Master Files\[IGST Master.xlsx]DBF'!$A:$J,10,FALSE),
   "Error")),
"")</f>
        <v/>
      </c>
      <c r="J69">
        <f>IF(ORDER!O75&gt;0,SUMIF(ORDER!$D$8:$D$22298,DBF!$H69,ORDER!$G$8:$G$22298), "")</f>
        <v/>
      </c>
      <c r="K69">
        <f>IF(ORDER!O75&gt;0,VLOOKUP($H69,ORDER!D:H,5,FALSE), "")</f>
        <v/>
      </c>
      <c r="L69">
        <f>IF(ORDER!O75&gt;0,ROUND(J69*K69,2), "")</f>
        <v/>
      </c>
      <c r="M69">
        <f>IF(ORDER!O75&gt;0,
 IF(ORDER!$D$1="SGST",
 VLOOKUP(H69,'C:\Users\HP\Desktop\TrimphPO\Week\Master Files\[SGST Master.xlsx]DBF'!$A:$N,14,FALSE),
   IF(ORDER!$D$1="IGST",
   VLOOKUP(H69,'C:\Users\HP\Desktop\TrimphPO\Week\Master Files\[IGST Master.xlsx]DBF'!$A:$N,14,FALSE),
   "Error")),
"")</f>
        <v/>
      </c>
      <c r="N69">
        <f>IF(ORDER!O75&gt;0,ROUND(L69*M69/100,2), "")</f>
        <v/>
      </c>
      <c r="O69">
        <f>IF(ORDER!O75&gt;0,L69-N69, "")</f>
        <v/>
      </c>
      <c r="P69">
        <f>IF(ORDER!O75&gt;0,IF(R69="Corsetry",IF(IFERROR((O69/J69),0)&lt;1000,"CC Sales- Corsetry-Wholesale - IGST 5%","CC Sales- Corsetry-Wholesale - IGST 12%")), "")</f>
        <v/>
      </c>
      <c r="Q69">
        <f>IF(ORDER!O75&gt;0,
 IF(ORDER!$D$1="SGST",
 VLOOKUP(H69,'C:\Users\HP\Desktop\TrimphPO\Week\Master Files\[SGST Master.xlsx]DBF'!$A:$R,18,FALSE),
   IF(ORDER!$D$1="IGST",
   VLOOKUP(H69,'C:\Users\HP\Desktop\TrimphPO\Week\Master Files\[IGST Master.xlsx]DBF'!$A:$R,18,FALSE),
   "Error")),
"")</f>
        <v/>
      </c>
      <c r="R69">
        <f>IF(ORDER!O75&gt;0,
 IF(ORDER!$D$1="SGST",
 VLOOKUP(H69,'C:\Users\HP\Desktop\TrimphPO\Week\Master Files\[SGST Master.xlsx]DBF'!$A:$S,19,FALSE),
   IF(ORDER!$D$1="IGST",
   VLOOKUP(H69,'C:\Users\HP\Desktop\TrimphPO\Week\Master Files\[IGST Master.xlsx]DBF'!$A:$S,19,FALSE),
   "Error")),
"")</f>
        <v/>
      </c>
      <c r="S69">
        <f>IF(ORDER!O75&gt;0,
 IF(ORDER!$D$1="SGST",
 VLOOKUP(H69,'C:\Users\HP\Desktop\TrimphPO\Week\Master Files\[SGST Master.xlsx]DBF'!$A:$T,20,FALSE),
   IF(ORDER!$D$1="IGST",
   VLOOKUP(H69,'C:\Users\HP\Desktop\TrimphPO\Week\Master Files\[IGST Master.xlsx]DBF'!$A:$T,20,FALSE),
   "Error")),
"")</f>
        <v/>
      </c>
      <c r="T69">
        <f>IF(ORDER!O75&gt;0,
 IF(ORDER!$D$1="SGST",
 VLOOKUP(H69,'C:\Users\HP\Desktop\TrimphPO\Week\Master Files\[SGST Master.xlsx]DBF'!$A:$U,21,FALSE),
   IF(ORDER!$D$1="IGST",
   VLOOKUP(H69,'C:\Users\HP\Desktop\TrimphPO\Week\Master Files\[IGST Master.xlsx]DBF'!$A:$U,21,FALSE),
   "Error")),
"")</f>
        <v/>
      </c>
      <c r="U69">
        <f>IF(ORDER!O75&gt;0,
 IF(ORDER!$D$1="SGST",
 VLOOKUP(H69,'C:\Users\HP\Desktop\TrimphPO\Week\Master Files\[SGST Master.xlsx]DBF'!$A:$V,22,FALSE),
   IF(ORDER!$D$1="IGST",
   VLOOKUP(H69,'C:\Users\HP\Desktop\TrimphPO\Week\Master Files\[IGST Master.xlsx]DBF'!$A:$V,22,FALSE),
   "Error")),
"")</f>
        <v/>
      </c>
      <c r="V69">
        <f>IF(ORDER!O75&gt;0,
 IF(ORDER!$D$1="SGST",
 VLOOKUP(H69,'C:\Users\HP\Desktop\TrimphPO\Week\Master Files\[SGST Master.xlsx]DBF'!$A:$W,23,FALSE),
   IF(ORDER!$D$1="IGST",
   VLOOKUP(H69,'C:\Users\HP\Desktop\TrimphPO\Week\Master Files\[IGST Master.xlsx]DBF'!$A:$W,23,FALSE),
   "Error")),
"")</f>
        <v/>
      </c>
      <c r="W69">
        <f>IF(ORDER!O75&gt;0,
 IF(ORDER!$D$1="SGST",
 VLOOKUP(H69,'C:\Users\HP\Desktop\TrimphPO\Week\Master Files\[SGST Master.xlsx]DBF'!$A:$X,24,FALSE),
   IF(ORDER!$D$1="IGST",
   VLOOKUP(H69,'C:\Users\HP\Desktop\TrimphPO\Week\Master Files\[IGST Master.xlsx]DBF'!$A:$X,24,FALSE),
   "Error")),
"")</f>
        <v/>
      </c>
      <c r="X69">
        <f>IF(ORDER!O75&gt;0,
 IF(ORDER!$D$1="SGST",
 VLOOKUP(H69,'C:\Users\HP\Desktop\TrimphPO\Week\Master Files\[SGST Master.xlsx]DBF'!$A:$Y,25,FALSE),
   IF(ORDER!$D$1="IGST",
   VLOOKUP(H69,'C:\Users\HP\Desktop\TrimphPO\Week\Master Files\[IGST Master.xlsx]DBF'!$A:$Y,25,FALSE),
   "Error")),
"")</f>
        <v/>
      </c>
      <c r="Y69">
        <f>IF(ORDER!O75&gt;0,+O69, "")</f>
        <v/>
      </c>
      <c r="Z69">
        <f>IF(ORDER!O75&gt;0,+J69, "")</f>
        <v/>
      </c>
      <c r="AA69">
        <f>IF(ORDER!O75&gt;0,
 IF(ORDER!$D$1="SGST",
 VLOOKUP(H69,'C:\Users\HP\Desktop\TrimphPO\Week\Master Files\[SGST Master.xlsx]DBF'!$A:$AB,28,FALSE),
   IF(ORDER!$D$1="IGST",
   VLOOKUP(H69,'C:\Users\HP\Desktop\TrimphPO\Week\Master Files\[IGST Master.xlsx]DBF'!$A:$AB,28,FALSE),
   "Error")),
"")</f>
        <v/>
      </c>
      <c r="AB69">
        <f>IF(ORDER!O75&gt;0,
 IF(ORDER!$D$1="SGST",
 VLOOKUP(H69,'C:\Users\HP\Desktop\TrimphPO\Week\Master Files\[SGST Master.xlsx]DBF'!$A:$AC,29,FALSE),
   IF(ORDER!$D$1="IGST",
   VLOOKUP(H69,'C:\Users\HP\Desktop\TrimphPO\Week\Master Files\[IGST Master.xlsx]DBF'!$A:$AC,29,FALSE),
   "Error")),
"")</f>
        <v/>
      </c>
      <c r="AC69">
        <f>IF(ORDER!O75&gt;0,ROUND(Y69*AB69/100,2), "")</f>
        <v/>
      </c>
      <c r="AD69">
        <f>IF(ORDER!O75&gt;0,ROUND(SUM(Y69,0)-AC69,2), "")</f>
        <v/>
      </c>
      <c r="AE69" t="inlineStr"/>
      <c r="AF69" t="inlineStr"/>
      <c r="AG69" t="inlineStr"/>
      <c r="AH69" t="inlineStr"/>
      <c r="AI69" t="inlineStr"/>
      <c r="AJ69" t="inlineStr"/>
      <c r="AK69">
        <f>IF(ORDER!O75&gt;0,IF(RIGHT(P69,2)="5%","Output IGST - 5% - Tamilnadu","Output IGST - 12% - Tamilnadu"), "")</f>
        <v/>
      </c>
      <c r="AL69">
        <f>IF(ORDER!O75&gt;0,IF(AK69="Output IGST - 12% - TamilNadu",12,5), "")</f>
        <v/>
      </c>
      <c r="AM69">
        <f>IF(ORDER!O75&gt;0,ROUND(SUM(AD69*AL69/100,0),2), "")</f>
        <v/>
      </c>
      <c r="AN69">
        <f>IF(ORDER!O75&gt;0,+AP69, "")</f>
        <v/>
      </c>
      <c r="AO69">
        <f>IF(ORDER!O75&gt;0,0.00, "")</f>
        <v/>
      </c>
      <c r="AP69">
        <f>IF(ORDER!O75&gt;0,+(Y69-AC69)+AM69, "")</f>
        <v/>
      </c>
      <c r="AQ69">
        <f>IF(ORDER!O75&gt;0,
 IF(ORDER!$D$1="SGST",
 VLOOKUP(H69,'C:\Users\HP\Desktop\TrimphPO\Week\Master Files\[SGST Master.xlsx]DBF'!$A:$AR,44,FALSE),
   IF(ORDER!$D$1="IGST",
   VLOOKUP(H69,'C:\Users\HP\Desktop\TrimphPO\Week\Master Files\[IGST Master.xlsx]DBF'!$A:$AR,44,FALSE),
   "Error")),
"")</f>
        <v/>
      </c>
      <c r="AR69">
        <f>IF(ORDER!O75&gt;0,B69, "")</f>
        <v/>
      </c>
      <c r="AS69">
        <f>IF(ORDER!O75&gt;0,AN69, "")</f>
        <v/>
      </c>
      <c r="AT69">
        <f>IF(ORDER!O75&gt;0,CONCATENATE($B$2," ",$C$2," ","QTY",  " ", $Z$2), "")</f>
        <v/>
      </c>
      <c r="AU69">
        <f>IF(ORDER!O75&gt;0,
 IF(ORDER!$D$1="SGST",
 VLOOKUP(H69,'C:\Users\HP\Desktop\TrimphPO\Week\Master Files\[SGST Master.xlsx]DBF'!$A:$AV,48,FALSE),
   IF(ORDER!$D$1="IGST",
   VLOOKUP(H69,'C:\Users\HP\Desktop\TrimphPO\Week\Master Files\[IGST Master.xlsx]DBF'!$A:$AV,48,FALSE),
   "Error")),
"")</f>
        <v/>
      </c>
      <c r="AV69">
        <f>IF(ORDER!O75&gt;0,
 IF(ORDER!$D$1="SGST",
 VLOOKUP(H69,'C:\Users\HP\Desktop\TrimphPO\Week\Master Files\[SGST Master.xlsx]DBF'!$A:$AW,49,FALSE),
   IF(ORDER!$D$1="IGST",
   VLOOKUP(H69,'C:\Users\HP\Desktop\TrimphPO\Week\Master Files\[IGST Master.xlsx]DBF'!$A:$AW,49,FALSE),
   "Error")),
"")</f>
        <v/>
      </c>
      <c r="AW69">
        <f>IF(ORDER!O75&gt;0,
 IF(ORDER!$D$1="SGST",
 VLOOKUP(H69,'C:\Users\HP\Desktop\TrimphPO\Week\Master Files\[SGST Master.xlsx]DBF'!$A:$AX,50,FALSE),
   IF(ORDER!$D$1="IGST",
   VLOOKUP(H69,'C:\Users\HP\Desktop\TrimphPO\Week\Master Files\[IGST Master.xlsx]DBF'!$A:$AX,50,FALSE),
   "Error")),
"")</f>
        <v/>
      </c>
      <c r="AX69">
        <f>IF(ORDER!O75&gt;0,ORDER!B5, "")</f>
        <v/>
      </c>
      <c r="AY69">
        <f>IF(ORDER!O75&gt;0,ORDER!B1, "")</f>
        <v/>
      </c>
      <c r="AZ69">
        <f>IF(ORDER!O75&gt;0,
 IF(ORDER!$D$1="SGST",
 VLOOKUP(H69,'C:\Users\HP\Desktop\TrimphPO\Week\Master Files\[SGST Master.xlsx]DBF'!$A:$BA,53,FALSE),
   IF(ORDER!$D$1="IGST",
   VLOOKUP(H69,'C:\Users\HP\Desktop\TrimphPO\Week\Master Files\[IGST Master.xlsx]DBF'!$A:$BA,53,FALSE),
   "Error")),
"")</f>
        <v/>
      </c>
      <c r="BA69">
        <f>IF(ORDER!O75&gt;0,
 IF(ORDER!$D$1="SGST",
 VLOOKUP(H69,'C:\Users\HP\Desktop\TrimphPO\Week\Master Files\[SGST Master.xlsx]DBF'!$A:$BB,54,FALSE),
   IF(ORDER!$D$1="IGST",
   VLOOKUP(H69,'C:\Users\HP\Desktop\TrimphPO\Week\Master Files\[IGST Master.xlsx]DBF'!$A:$BB,54,FALSE),
   "Error")),
"")</f>
        <v/>
      </c>
      <c r="BB69">
        <f>IF(ORDER!O75&gt;0,
 IF(ORDER!$D$1="SGST",
 VLOOKUP(H69,'C:\Users\HP\Desktop\TrimphPO\Week\Master Files\[SGST Master.xlsx]DBF'!$A:$BC,55,FALSE),
   IF(ORDER!$D$1="IGST",
   VLOOKUP(H69,'C:\Users\HP\Desktop\TrimphPO\Week\Master Files\[IGST Master.xlsx]DBF'!$A:$BC,55,FALSE),
   "Error")),
"")</f>
        <v/>
      </c>
      <c r="BC69">
        <f>IF(ORDER!O75&gt;0,
 IF(ORDER!$D$1="SGST",
 VLOOKUP(H69,'C:\Users\HP\Desktop\TrimphPO\Week\Master Files\[SGST Master.xlsx]DBF'!$A:$BD,56,FALSE),
   IF(ORDER!$D$1="IGST",
   VLOOKUP(H69,'C:\Users\HP\Desktop\TrimphPO\Week\Master Files\[IGST Master.xlsx]DBF'!$A:$BD,56,FALSE),
   "Error")),
"")</f>
        <v/>
      </c>
      <c r="BD69">
        <f>IF(ORDER!O75&gt;0,
 IF(ORDER!$D$1="SGST",
 VLOOKUP(H69,'C:\Users\HP\Desktop\TrimphPO\Week\Master Files\[SGST Master.xlsx]DBF'!$A:$BE,57,FALSE),
   IF(ORDER!$D$1="IGST",
   VLOOKUP(H69,'C:\Users\HP\Desktop\TrimphPO\Week\Master Files\[IGST Master.xlsx]DBF'!$A:$BE,57,FALSE),
   "Error")),
"")</f>
        <v/>
      </c>
    </row>
    <row r="70">
      <c r="A70">
        <f>IF(ORDER!O76&gt;0,
 IF(ORDER!$D$1="SGST",
 VLOOKUP(H70,'C:\Users\HP\Desktop\TrimphPO\Week\Master Files\[SGST Master.xlsx]DBF'!$A:$B,2,FALSE),
   IF(ORDER!$D$1="IGST",
   VLOOKUP(H70,'C:\Users\HP\Desktop\TrimphPO\Week\Master Files\[IGST Master.xlsx]DBF'!$A:$B,2,FALSE),
   "Error")),
"")</f>
        <v/>
      </c>
      <c r="B70">
        <f>IF(ORDER!O76&gt;0,
 IF(ORDER!$D$1="SGST",
 VLOOKUP(H70,'C:\Users\HP\Desktop\TrimphPO\Week\Master Files\[SGST Master.xlsx]DBF'!$A:$C,3,FALSE),
   IF(ORDER!$D$1="IGST",
   VLOOKUP(H70,'C:\Users\HP\Desktop\TrimphPO\Week\Master Files\[IGST Master.xlsx]DBF'!$A:$C,3,FALSE),
   "Error")),
"")</f>
        <v/>
      </c>
      <c r="C70">
        <f>IF(ORDER!O76&gt;0,ORDER!L76, "")</f>
        <v/>
      </c>
      <c r="D70">
        <f>IF(ORDER!O76&gt;0,ORDER!A76, "")</f>
        <v/>
      </c>
      <c r="E70">
        <f>IF(ORDER!O76&gt;0,
 IF(ORDER!$D$1="SGST",
 VLOOKUP(H70,'C:\Users\HP\Desktop\TrimphPO\Week\Master Files\[SGST Master.xlsx]DBF'!$A:$F,6,FALSE),
   IF(ORDER!$D$1="IGST",
   VLOOKUP(H70,'C:\Users\HP\Desktop\TrimphPO\Week\Master Files\[IGST Master.xlsx]DBF'!$A:$F,6,FALSE),
   "Error")),
"")</f>
        <v/>
      </c>
      <c r="F70">
        <f>IF(ORDER!O76&gt;0,ORDER!C76, "")</f>
        <v/>
      </c>
      <c r="G70">
        <f>IF(ORDER!O76&gt;0,
 IF(ORDER!$D$1="SGST",
 VLOOKUP(H70,'C:\Users\HP\Desktop\TrimphPO\Week\Master Files\[SGST Master.xlsx]DBF'!$A:$H,8,FALSE),
   IF(ORDER!$D$1="IGST",
   VLOOKUP(H70,'C:\Users\HP\Desktop\TrimphPO\Week\Master Files\[IGST Master.xlsx]DBF'!$A:$H,8,FALSE),
   "Error")),
"")</f>
        <v/>
      </c>
      <c r="H70">
        <f>IF(ORDER!O76&gt;0,ORDER!D76, "")</f>
        <v/>
      </c>
      <c r="I70">
        <f>IF(ORDER!O76&gt;0,
 IF(ORDER!$D$1="SGST",
 VLOOKUP(H70,'C:\Users\HP\Desktop\TrimphPO\Week\Master Files\[SGST Master.xlsx]DBF'!$A:$J,10,FALSE),
   IF(ORDER!$D$1="IGST",
   VLOOKUP(H70,'C:\Users\HP\Desktop\TrimphPO\Week\Master Files\[IGST Master.xlsx]DBF'!$A:$J,10,FALSE),
   "Error")),
"")</f>
        <v/>
      </c>
      <c r="J70">
        <f>IF(ORDER!O76&gt;0,SUMIF(ORDER!$D$8:$D$22298,DBF!$H70,ORDER!$G$8:$G$22298), "")</f>
        <v/>
      </c>
      <c r="K70">
        <f>IF(ORDER!O76&gt;0,VLOOKUP($H70,ORDER!D:H,5,FALSE), "")</f>
        <v/>
      </c>
      <c r="L70">
        <f>IF(ORDER!O76&gt;0,ROUND(J70*K70,2), "")</f>
        <v/>
      </c>
      <c r="M70">
        <f>IF(ORDER!O76&gt;0,
 IF(ORDER!$D$1="SGST",
 VLOOKUP(H70,'C:\Users\HP\Desktop\TrimphPO\Week\Master Files\[SGST Master.xlsx]DBF'!$A:$N,14,FALSE),
   IF(ORDER!$D$1="IGST",
   VLOOKUP(H70,'C:\Users\HP\Desktop\TrimphPO\Week\Master Files\[IGST Master.xlsx]DBF'!$A:$N,14,FALSE),
   "Error")),
"")</f>
        <v/>
      </c>
      <c r="N70">
        <f>IF(ORDER!O76&gt;0,ROUND(L70*M70/100,2), "")</f>
        <v/>
      </c>
      <c r="O70">
        <f>IF(ORDER!O76&gt;0,L70-N70, "")</f>
        <v/>
      </c>
      <c r="P70">
        <f>IF(ORDER!O76&gt;0,IF(R70="Corsetry",IF(IFERROR((O70/J70),0)&lt;1000,"CC Sales- Corsetry-Wholesale - IGST 5%","CC Sales- Corsetry-Wholesale - IGST 12%")), "")</f>
        <v/>
      </c>
      <c r="Q70">
        <f>IF(ORDER!O76&gt;0,
 IF(ORDER!$D$1="SGST",
 VLOOKUP(H70,'C:\Users\HP\Desktop\TrimphPO\Week\Master Files\[SGST Master.xlsx]DBF'!$A:$R,18,FALSE),
   IF(ORDER!$D$1="IGST",
   VLOOKUP(H70,'C:\Users\HP\Desktop\TrimphPO\Week\Master Files\[IGST Master.xlsx]DBF'!$A:$R,18,FALSE),
   "Error")),
"")</f>
        <v/>
      </c>
      <c r="R70">
        <f>IF(ORDER!O76&gt;0,
 IF(ORDER!$D$1="SGST",
 VLOOKUP(H70,'C:\Users\HP\Desktop\TrimphPO\Week\Master Files\[SGST Master.xlsx]DBF'!$A:$S,19,FALSE),
   IF(ORDER!$D$1="IGST",
   VLOOKUP(H70,'C:\Users\HP\Desktop\TrimphPO\Week\Master Files\[IGST Master.xlsx]DBF'!$A:$S,19,FALSE),
   "Error")),
"")</f>
        <v/>
      </c>
      <c r="S70">
        <f>IF(ORDER!O76&gt;0,
 IF(ORDER!$D$1="SGST",
 VLOOKUP(H70,'C:\Users\HP\Desktop\TrimphPO\Week\Master Files\[SGST Master.xlsx]DBF'!$A:$T,20,FALSE),
   IF(ORDER!$D$1="IGST",
   VLOOKUP(H70,'C:\Users\HP\Desktop\TrimphPO\Week\Master Files\[IGST Master.xlsx]DBF'!$A:$T,20,FALSE),
   "Error")),
"")</f>
        <v/>
      </c>
      <c r="T70">
        <f>IF(ORDER!O76&gt;0,
 IF(ORDER!$D$1="SGST",
 VLOOKUP(H70,'C:\Users\HP\Desktop\TrimphPO\Week\Master Files\[SGST Master.xlsx]DBF'!$A:$U,21,FALSE),
   IF(ORDER!$D$1="IGST",
   VLOOKUP(H70,'C:\Users\HP\Desktop\TrimphPO\Week\Master Files\[IGST Master.xlsx]DBF'!$A:$U,21,FALSE),
   "Error")),
"")</f>
        <v/>
      </c>
      <c r="U70">
        <f>IF(ORDER!O76&gt;0,
 IF(ORDER!$D$1="SGST",
 VLOOKUP(H70,'C:\Users\HP\Desktop\TrimphPO\Week\Master Files\[SGST Master.xlsx]DBF'!$A:$V,22,FALSE),
   IF(ORDER!$D$1="IGST",
   VLOOKUP(H70,'C:\Users\HP\Desktop\TrimphPO\Week\Master Files\[IGST Master.xlsx]DBF'!$A:$V,22,FALSE),
   "Error")),
"")</f>
        <v/>
      </c>
      <c r="V70">
        <f>IF(ORDER!O76&gt;0,
 IF(ORDER!$D$1="SGST",
 VLOOKUP(H70,'C:\Users\HP\Desktop\TrimphPO\Week\Master Files\[SGST Master.xlsx]DBF'!$A:$W,23,FALSE),
   IF(ORDER!$D$1="IGST",
   VLOOKUP(H70,'C:\Users\HP\Desktop\TrimphPO\Week\Master Files\[IGST Master.xlsx]DBF'!$A:$W,23,FALSE),
   "Error")),
"")</f>
        <v/>
      </c>
      <c r="W70">
        <f>IF(ORDER!O76&gt;0,
 IF(ORDER!$D$1="SGST",
 VLOOKUP(H70,'C:\Users\HP\Desktop\TrimphPO\Week\Master Files\[SGST Master.xlsx]DBF'!$A:$X,24,FALSE),
   IF(ORDER!$D$1="IGST",
   VLOOKUP(H70,'C:\Users\HP\Desktop\TrimphPO\Week\Master Files\[IGST Master.xlsx]DBF'!$A:$X,24,FALSE),
   "Error")),
"")</f>
        <v/>
      </c>
      <c r="X70">
        <f>IF(ORDER!O76&gt;0,
 IF(ORDER!$D$1="SGST",
 VLOOKUP(H70,'C:\Users\HP\Desktop\TrimphPO\Week\Master Files\[SGST Master.xlsx]DBF'!$A:$Y,25,FALSE),
   IF(ORDER!$D$1="IGST",
   VLOOKUP(H70,'C:\Users\HP\Desktop\TrimphPO\Week\Master Files\[IGST Master.xlsx]DBF'!$A:$Y,25,FALSE),
   "Error")),
"")</f>
        <v/>
      </c>
      <c r="Y70">
        <f>IF(ORDER!O76&gt;0,+O70, "")</f>
        <v/>
      </c>
      <c r="Z70">
        <f>IF(ORDER!O76&gt;0,+J70, "")</f>
        <v/>
      </c>
      <c r="AA70">
        <f>IF(ORDER!O76&gt;0,
 IF(ORDER!$D$1="SGST",
 VLOOKUP(H70,'C:\Users\HP\Desktop\TrimphPO\Week\Master Files\[SGST Master.xlsx]DBF'!$A:$AB,28,FALSE),
   IF(ORDER!$D$1="IGST",
   VLOOKUP(H70,'C:\Users\HP\Desktop\TrimphPO\Week\Master Files\[IGST Master.xlsx]DBF'!$A:$AB,28,FALSE),
   "Error")),
"")</f>
        <v/>
      </c>
      <c r="AB70">
        <f>IF(ORDER!O76&gt;0,
 IF(ORDER!$D$1="SGST",
 VLOOKUP(H70,'C:\Users\HP\Desktop\TrimphPO\Week\Master Files\[SGST Master.xlsx]DBF'!$A:$AC,29,FALSE),
   IF(ORDER!$D$1="IGST",
   VLOOKUP(H70,'C:\Users\HP\Desktop\TrimphPO\Week\Master Files\[IGST Master.xlsx]DBF'!$A:$AC,29,FALSE),
   "Error")),
"")</f>
        <v/>
      </c>
      <c r="AC70">
        <f>IF(ORDER!O76&gt;0,ROUND(Y70*AB70/100,2), "")</f>
        <v/>
      </c>
      <c r="AD70">
        <f>IF(ORDER!O76&gt;0,ROUND(SUM(Y70,0)-AC70,2), "")</f>
        <v/>
      </c>
      <c r="AE70" t="inlineStr"/>
      <c r="AF70" t="inlineStr"/>
      <c r="AG70" t="inlineStr"/>
      <c r="AH70" t="inlineStr"/>
      <c r="AI70" t="inlineStr"/>
      <c r="AJ70" t="inlineStr"/>
      <c r="AK70">
        <f>IF(ORDER!O76&gt;0,IF(RIGHT(P70,2)="5%","Output IGST - 5% - Tamilnadu","Output IGST - 12% - Tamilnadu"), "")</f>
        <v/>
      </c>
      <c r="AL70">
        <f>IF(ORDER!O76&gt;0,IF(AK70="Output IGST - 12% - TamilNadu",12,5), "")</f>
        <v/>
      </c>
      <c r="AM70">
        <f>IF(ORDER!O76&gt;0,ROUND(SUM(AD70*AL70/100,0),2), "")</f>
        <v/>
      </c>
      <c r="AN70">
        <f>IF(ORDER!O76&gt;0,+AP70, "")</f>
        <v/>
      </c>
      <c r="AO70">
        <f>IF(ORDER!O76&gt;0,0.00, "")</f>
        <v/>
      </c>
      <c r="AP70">
        <f>IF(ORDER!O76&gt;0,+(Y70-AC70)+AM70, "")</f>
        <v/>
      </c>
      <c r="AQ70">
        <f>IF(ORDER!O76&gt;0,
 IF(ORDER!$D$1="SGST",
 VLOOKUP(H70,'C:\Users\HP\Desktop\TrimphPO\Week\Master Files\[SGST Master.xlsx]DBF'!$A:$AR,44,FALSE),
   IF(ORDER!$D$1="IGST",
   VLOOKUP(H70,'C:\Users\HP\Desktop\TrimphPO\Week\Master Files\[IGST Master.xlsx]DBF'!$A:$AR,44,FALSE),
   "Error")),
"")</f>
        <v/>
      </c>
      <c r="AR70">
        <f>IF(ORDER!O76&gt;0,B70, "")</f>
        <v/>
      </c>
      <c r="AS70">
        <f>IF(ORDER!O76&gt;0,AN70, "")</f>
        <v/>
      </c>
      <c r="AT70">
        <f>IF(ORDER!O76&gt;0,CONCATENATE($B$2," ",$C$2," ","QTY",  " ", $Z$2), "")</f>
        <v/>
      </c>
      <c r="AU70">
        <f>IF(ORDER!O76&gt;0,
 IF(ORDER!$D$1="SGST",
 VLOOKUP(H70,'C:\Users\HP\Desktop\TrimphPO\Week\Master Files\[SGST Master.xlsx]DBF'!$A:$AV,48,FALSE),
   IF(ORDER!$D$1="IGST",
   VLOOKUP(H70,'C:\Users\HP\Desktop\TrimphPO\Week\Master Files\[IGST Master.xlsx]DBF'!$A:$AV,48,FALSE),
   "Error")),
"")</f>
        <v/>
      </c>
      <c r="AV70">
        <f>IF(ORDER!O76&gt;0,
 IF(ORDER!$D$1="SGST",
 VLOOKUP(H70,'C:\Users\HP\Desktop\TrimphPO\Week\Master Files\[SGST Master.xlsx]DBF'!$A:$AW,49,FALSE),
   IF(ORDER!$D$1="IGST",
   VLOOKUP(H70,'C:\Users\HP\Desktop\TrimphPO\Week\Master Files\[IGST Master.xlsx]DBF'!$A:$AW,49,FALSE),
   "Error")),
"")</f>
        <v/>
      </c>
      <c r="AW70">
        <f>IF(ORDER!O76&gt;0,
 IF(ORDER!$D$1="SGST",
 VLOOKUP(H70,'C:\Users\HP\Desktop\TrimphPO\Week\Master Files\[SGST Master.xlsx]DBF'!$A:$AX,50,FALSE),
   IF(ORDER!$D$1="IGST",
   VLOOKUP(H70,'C:\Users\HP\Desktop\TrimphPO\Week\Master Files\[IGST Master.xlsx]DBF'!$A:$AX,50,FALSE),
   "Error")),
"")</f>
        <v/>
      </c>
      <c r="AX70">
        <f>IF(ORDER!O76&gt;0,ORDER!B5, "")</f>
        <v/>
      </c>
      <c r="AY70">
        <f>IF(ORDER!O76&gt;0,ORDER!B1, "")</f>
        <v/>
      </c>
      <c r="AZ70">
        <f>IF(ORDER!O76&gt;0,
 IF(ORDER!$D$1="SGST",
 VLOOKUP(H70,'C:\Users\HP\Desktop\TrimphPO\Week\Master Files\[SGST Master.xlsx]DBF'!$A:$BA,53,FALSE),
   IF(ORDER!$D$1="IGST",
   VLOOKUP(H70,'C:\Users\HP\Desktop\TrimphPO\Week\Master Files\[IGST Master.xlsx]DBF'!$A:$BA,53,FALSE),
   "Error")),
"")</f>
        <v/>
      </c>
      <c r="BA70">
        <f>IF(ORDER!O76&gt;0,
 IF(ORDER!$D$1="SGST",
 VLOOKUP(H70,'C:\Users\HP\Desktop\TrimphPO\Week\Master Files\[SGST Master.xlsx]DBF'!$A:$BB,54,FALSE),
   IF(ORDER!$D$1="IGST",
   VLOOKUP(H70,'C:\Users\HP\Desktop\TrimphPO\Week\Master Files\[IGST Master.xlsx]DBF'!$A:$BB,54,FALSE),
   "Error")),
"")</f>
        <v/>
      </c>
      <c r="BB70">
        <f>IF(ORDER!O76&gt;0,
 IF(ORDER!$D$1="SGST",
 VLOOKUP(H70,'C:\Users\HP\Desktop\TrimphPO\Week\Master Files\[SGST Master.xlsx]DBF'!$A:$BC,55,FALSE),
   IF(ORDER!$D$1="IGST",
   VLOOKUP(H70,'C:\Users\HP\Desktop\TrimphPO\Week\Master Files\[IGST Master.xlsx]DBF'!$A:$BC,55,FALSE),
   "Error")),
"")</f>
        <v/>
      </c>
      <c r="BC70">
        <f>IF(ORDER!O76&gt;0,
 IF(ORDER!$D$1="SGST",
 VLOOKUP(H70,'C:\Users\HP\Desktop\TrimphPO\Week\Master Files\[SGST Master.xlsx]DBF'!$A:$BD,56,FALSE),
   IF(ORDER!$D$1="IGST",
   VLOOKUP(H70,'C:\Users\HP\Desktop\TrimphPO\Week\Master Files\[IGST Master.xlsx]DBF'!$A:$BD,56,FALSE),
   "Error")),
"")</f>
        <v/>
      </c>
      <c r="BD70">
        <f>IF(ORDER!O76&gt;0,
 IF(ORDER!$D$1="SGST",
 VLOOKUP(H70,'C:\Users\HP\Desktop\TrimphPO\Week\Master Files\[SGST Master.xlsx]DBF'!$A:$BE,57,FALSE),
   IF(ORDER!$D$1="IGST",
   VLOOKUP(H70,'C:\Users\HP\Desktop\TrimphPO\Week\Master Files\[IGST Master.xlsx]DBF'!$A:$BE,57,FALSE),
   "Error")),
"")</f>
        <v/>
      </c>
    </row>
    <row r="71">
      <c r="A71">
        <f>IF(ORDER!O77&gt;0,
 IF(ORDER!$D$1="SGST",
 VLOOKUP(H71,'C:\Users\HP\Desktop\TrimphPO\Week\Master Files\[SGST Master.xlsx]DBF'!$A:$B,2,FALSE),
   IF(ORDER!$D$1="IGST",
   VLOOKUP(H71,'C:\Users\HP\Desktop\TrimphPO\Week\Master Files\[IGST Master.xlsx]DBF'!$A:$B,2,FALSE),
   "Error")),
"")</f>
        <v/>
      </c>
      <c r="B71">
        <f>IF(ORDER!O77&gt;0,
 IF(ORDER!$D$1="SGST",
 VLOOKUP(H71,'C:\Users\HP\Desktop\TrimphPO\Week\Master Files\[SGST Master.xlsx]DBF'!$A:$C,3,FALSE),
   IF(ORDER!$D$1="IGST",
   VLOOKUP(H71,'C:\Users\HP\Desktop\TrimphPO\Week\Master Files\[IGST Master.xlsx]DBF'!$A:$C,3,FALSE),
   "Error")),
"")</f>
        <v/>
      </c>
      <c r="C71">
        <f>IF(ORDER!O77&gt;0,ORDER!L77, "")</f>
        <v/>
      </c>
      <c r="D71">
        <f>IF(ORDER!O77&gt;0,ORDER!A77, "")</f>
        <v/>
      </c>
      <c r="E71">
        <f>IF(ORDER!O77&gt;0,
 IF(ORDER!$D$1="SGST",
 VLOOKUP(H71,'C:\Users\HP\Desktop\TrimphPO\Week\Master Files\[SGST Master.xlsx]DBF'!$A:$F,6,FALSE),
   IF(ORDER!$D$1="IGST",
   VLOOKUP(H71,'C:\Users\HP\Desktop\TrimphPO\Week\Master Files\[IGST Master.xlsx]DBF'!$A:$F,6,FALSE),
   "Error")),
"")</f>
        <v/>
      </c>
      <c r="F71">
        <f>IF(ORDER!O77&gt;0,ORDER!C77, "")</f>
        <v/>
      </c>
      <c r="G71">
        <f>IF(ORDER!O77&gt;0,
 IF(ORDER!$D$1="SGST",
 VLOOKUP(H71,'C:\Users\HP\Desktop\TrimphPO\Week\Master Files\[SGST Master.xlsx]DBF'!$A:$H,8,FALSE),
   IF(ORDER!$D$1="IGST",
   VLOOKUP(H71,'C:\Users\HP\Desktop\TrimphPO\Week\Master Files\[IGST Master.xlsx]DBF'!$A:$H,8,FALSE),
   "Error")),
"")</f>
        <v/>
      </c>
      <c r="H71">
        <f>IF(ORDER!O77&gt;0,ORDER!D77, "")</f>
        <v/>
      </c>
      <c r="I71">
        <f>IF(ORDER!O77&gt;0,
 IF(ORDER!$D$1="SGST",
 VLOOKUP(H71,'C:\Users\HP\Desktop\TrimphPO\Week\Master Files\[SGST Master.xlsx]DBF'!$A:$J,10,FALSE),
   IF(ORDER!$D$1="IGST",
   VLOOKUP(H71,'C:\Users\HP\Desktop\TrimphPO\Week\Master Files\[IGST Master.xlsx]DBF'!$A:$J,10,FALSE),
   "Error")),
"")</f>
        <v/>
      </c>
      <c r="J71">
        <f>IF(ORDER!O77&gt;0,SUMIF(ORDER!$D$8:$D$22298,DBF!$H71,ORDER!$G$8:$G$22298), "")</f>
        <v/>
      </c>
      <c r="K71">
        <f>IF(ORDER!O77&gt;0,VLOOKUP($H71,ORDER!D:H,5,FALSE), "")</f>
        <v/>
      </c>
      <c r="L71">
        <f>IF(ORDER!O77&gt;0,ROUND(J71*K71,2), "")</f>
        <v/>
      </c>
      <c r="M71">
        <f>IF(ORDER!O77&gt;0,
 IF(ORDER!$D$1="SGST",
 VLOOKUP(H71,'C:\Users\HP\Desktop\TrimphPO\Week\Master Files\[SGST Master.xlsx]DBF'!$A:$N,14,FALSE),
   IF(ORDER!$D$1="IGST",
   VLOOKUP(H71,'C:\Users\HP\Desktop\TrimphPO\Week\Master Files\[IGST Master.xlsx]DBF'!$A:$N,14,FALSE),
   "Error")),
"")</f>
        <v/>
      </c>
      <c r="N71">
        <f>IF(ORDER!O77&gt;0,ROUND(L71*M71/100,2), "")</f>
        <v/>
      </c>
      <c r="O71">
        <f>IF(ORDER!O77&gt;0,L71-N71, "")</f>
        <v/>
      </c>
      <c r="P71">
        <f>IF(ORDER!O77&gt;0,IF(R71="Corsetry",IF(IFERROR((O71/J71),0)&lt;1000,"CC Sales- Corsetry-Wholesale - IGST 5%","CC Sales- Corsetry-Wholesale - IGST 12%")), "")</f>
        <v/>
      </c>
      <c r="Q71">
        <f>IF(ORDER!O77&gt;0,
 IF(ORDER!$D$1="SGST",
 VLOOKUP(H71,'C:\Users\HP\Desktop\TrimphPO\Week\Master Files\[SGST Master.xlsx]DBF'!$A:$R,18,FALSE),
   IF(ORDER!$D$1="IGST",
   VLOOKUP(H71,'C:\Users\HP\Desktop\TrimphPO\Week\Master Files\[IGST Master.xlsx]DBF'!$A:$R,18,FALSE),
   "Error")),
"")</f>
        <v/>
      </c>
      <c r="R71">
        <f>IF(ORDER!O77&gt;0,
 IF(ORDER!$D$1="SGST",
 VLOOKUP(H71,'C:\Users\HP\Desktop\TrimphPO\Week\Master Files\[SGST Master.xlsx]DBF'!$A:$S,19,FALSE),
   IF(ORDER!$D$1="IGST",
   VLOOKUP(H71,'C:\Users\HP\Desktop\TrimphPO\Week\Master Files\[IGST Master.xlsx]DBF'!$A:$S,19,FALSE),
   "Error")),
"")</f>
        <v/>
      </c>
      <c r="S71">
        <f>IF(ORDER!O77&gt;0,
 IF(ORDER!$D$1="SGST",
 VLOOKUP(H71,'C:\Users\HP\Desktop\TrimphPO\Week\Master Files\[SGST Master.xlsx]DBF'!$A:$T,20,FALSE),
   IF(ORDER!$D$1="IGST",
   VLOOKUP(H71,'C:\Users\HP\Desktop\TrimphPO\Week\Master Files\[IGST Master.xlsx]DBF'!$A:$T,20,FALSE),
   "Error")),
"")</f>
        <v/>
      </c>
      <c r="T71">
        <f>IF(ORDER!O77&gt;0,
 IF(ORDER!$D$1="SGST",
 VLOOKUP(H71,'C:\Users\HP\Desktop\TrimphPO\Week\Master Files\[SGST Master.xlsx]DBF'!$A:$U,21,FALSE),
   IF(ORDER!$D$1="IGST",
   VLOOKUP(H71,'C:\Users\HP\Desktop\TrimphPO\Week\Master Files\[IGST Master.xlsx]DBF'!$A:$U,21,FALSE),
   "Error")),
"")</f>
        <v/>
      </c>
      <c r="U71">
        <f>IF(ORDER!O77&gt;0,
 IF(ORDER!$D$1="SGST",
 VLOOKUP(H71,'C:\Users\HP\Desktop\TrimphPO\Week\Master Files\[SGST Master.xlsx]DBF'!$A:$V,22,FALSE),
   IF(ORDER!$D$1="IGST",
   VLOOKUP(H71,'C:\Users\HP\Desktop\TrimphPO\Week\Master Files\[IGST Master.xlsx]DBF'!$A:$V,22,FALSE),
   "Error")),
"")</f>
        <v/>
      </c>
      <c r="V71">
        <f>IF(ORDER!O77&gt;0,
 IF(ORDER!$D$1="SGST",
 VLOOKUP(H71,'C:\Users\HP\Desktop\TrimphPO\Week\Master Files\[SGST Master.xlsx]DBF'!$A:$W,23,FALSE),
   IF(ORDER!$D$1="IGST",
   VLOOKUP(H71,'C:\Users\HP\Desktop\TrimphPO\Week\Master Files\[IGST Master.xlsx]DBF'!$A:$W,23,FALSE),
   "Error")),
"")</f>
        <v/>
      </c>
      <c r="W71">
        <f>IF(ORDER!O77&gt;0,
 IF(ORDER!$D$1="SGST",
 VLOOKUP(H71,'C:\Users\HP\Desktop\TrimphPO\Week\Master Files\[SGST Master.xlsx]DBF'!$A:$X,24,FALSE),
   IF(ORDER!$D$1="IGST",
   VLOOKUP(H71,'C:\Users\HP\Desktop\TrimphPO\Week\Master Files\[IGST Master.xlsx]DBF'!$A:$X,24,FALSE),
   "Error")),
"")</f>
        <v/>
      </c>
      <c r="X71">
        <f>IF(ORDER!O77&gt;0,
 IF(ORDER!$D$1="SGST",
 VLOOKUP(H71,'C:\Users\HP\Desktop\TrimphPO\Week\Master Files\[SGST Master.xlsx]DBF'!$A:$Y,25,FALSE),
   IF(ORDER!$D$1="IGST",
   VLOOKUP(H71,'C:\Users\HP\Desktop\TrimphPO\Week\Master Files\[IGST Master.xlsx]DBF'!$A:$Y,25,FALSE),
   "Error")),
"")</f>
        <v/>
      </c>
      <c r="Y71">
        <f>IF(ORDER!O77&gt;0,+O71, "")</f>
        <v/>
      </c>
      <c r="Z71">
        <f>IF(ORDER!O77&gt;0,+J71, "")</f>
        <v/>
      </c>
      <c r="AA71">
        <f>IF(ORDER!O77&gt;0,
 IF(ORDER!$D$1="SGST",
 VLOOKUP(H71,'C:\Users\HP\Desktop\TrimphPO\Week\Master Files\[SGST Master.xlsx]DBF'!$A:$AB,28,FALSE),
   IF(ORDER!$D$1="IGST",
   VLOOKUP(H71,'C:\Users\HP\Desktop\TrimphPO\Week\Master Files\[IGST Master.xlsx]DBF'!$A:$AB,28,FALSE),
   "Error")),
"")</f>
        <v/>
      </c>
      <c r="AB71">
        <f>IF(ORDER!O77&gt;0,
 IF(ORDER!$D$1="SGST",
 VLOOKUP(H71,'C:\Users\HP\Desktop\TrimphPO\Week\Master Files\[SGST Master.xlsx]DBF'!$A:$AC,29,FALSE),
   IF(ORDER!$D$1="IGST",
   VLOOKUP(H71,'C:\Users\HP\Desktop\TrimphPO\Week\Master Files\[IGST Master.xlsx]DBF'!$A:$AC,29,FALSE),
   "Error")),
"")</f>
        <v/>
      </c>
      <c r="AC71">
        <f>IF(ORDER!O77&gt;0,ROUND(Y71*AB71/100,2), "")</f>
        <v/>
      </c>
      <c r="AD71">
        <f>IF(ORDER!O77&gt;0,ROUND(SUM(Y71,0)-AC71,2), "")</f>
        <v/>
      </c>
      <c r="AE71" t="inlineStr"/>
      <c r="AF71" t="inlineStr"/>
      <c r="AG71" t="inlineStr"/>
      <c r="AH71" t="inlineStr"/>
      <c r="AI71" t="inlineStr"/>
      <c r="AJ71" t="inlineStr"/>
      <c r="AK71">
        <f>IF(ORDER!O77&gt;0,IF(RIGHT(P71,2)="5%","Output IGST - 5% - Tamilnadu","Output IGST - 12% - Tamilnadu"), "")</f>
        <v/>
      </c>
      <c r="AL71">
        <f>IF(ORDER!O77&gt;0,IF(AK71="Output IGST - 12% - TamilNadu",12,5), "")</f>
        <v/>
      </c>
      <c r="AM71">
        <f>IF(ORDER!O77&gt;0,ROUND(SUM(AD71*AL71/100,0),2), "")</f>
        <v/>
      </c>
      <c r="AN71">
        <f>IF(ORDER!O77&gt;0,+AP71, "")</f>
        <v/>
      </c>
      <c r="AO71">
        <f>IF(ORDER!O77&gt;0,0.00, "")</f>
        <v/>
      </c>
      <c r="AP71">
        <f>IF(ORDER!O77&gt;0,+(Y71-AC71)+AM71, "")</f>
        <v/>
      </c>
      <c r="AQ71">
        <f>IF(ORDER!O77&gt;0,
 IF(ORDER!$D$1="SGST",
 VLOOKUP(H71,'C:\Users\HP\Desktop\TrimphPO\Week\Master Files\[SGST Master.xlsx]DBF'!$A:$AR,44,FALSE),
   IF(ORDER!$D$1="IGST",
   VLOOKUP(H71,'C:\Users\HP\Desktop\TrimphPO\Week\Master Files\[IGST Master.xlsx]DBF'!$A:$AR,44,FALSE),
   "Error")),
"")</f>
        <v/>
      </c>
      <c r="AR71">
        <f>IF(ORDER!O77&gt;0,B71, "")</f>
        <v/>
      </c>
      <c r="AS71">
        <f>IF(ORDER!O77&gt;0,AN71, "")</f>
        <v/>
      </c>
      <c r="AT71">
        <f>IF(ORDER!O77&gt;0,CONCATENATE($B$2," ",$C$2," ","QTY",  " ", $Z$2), "")</f>
        <v/>
      </c>
      <c r="AU71">
        <f>IF(ORDER!O77&gt;0,
 IF(ORDER!$D$1="SGST",
 VLOOKUP(H71,'C:\Users\HP\Desktop\TrimphPO\Week\Master Files\[SGST Master.xlsx]DBF'!$A:$AV,48,FALSE),
   IF(ORDER!$D$1="IGST",
   VLOOKUP(H71,'C:\Users\HP\Desktop\TrimphPO\Week\Master Files\[IGST Master.xlsx]DBF'!$A:$AV,48,FALSE),
   "Error")),
"")</f>
        <v/>
      </c>
      <c r="AV71">
        <f>IF(ORDER!O77&gt;0,
 IF(ORDER!$D$1="SGST",
 VLOOKUP(H71,'C:\Users\HP\Desktop\TrimphPO\Week\Master Files\[SGST Master.xlsx]DBF'!$A:$AW,49,FALSE),
   IF(ORDER!$D$1="IGST",
   VLOOKUP(H71,'C:\Users\HP\Desktop\TrimphPO\Week\Master Files\[IGST Master.xlsx]DBF'!$A:$AW,49,FALSE),
   "Error")),
"")</f>
        <v/>
      </c>
      <c r="AW71">
        <f>IF(ORDER!O77&gt;0,
 IF(ORDER!$D$1="SGST",
 VLOOKUP(H71,'C:\Users\HP\Desktop\TrimphPO\Week\Master Files\[SGST Master.xlsx]DBF'!$A:$AX,50,FALSE),
   IF(ORDER!$D$1="IGST",
   VLOOKUP(H71,'C:\Users\HP\Desktop\TrimphPO\Week\Master Files\[IGST Master.xlsx]DBF'!$A:$AX,50,FALSE),
   "Error")),
"")</f>
        <v/>
      </c>
      <c r="AX71">
        <f>IF(ORDER!O77&gt;0,ORDER!B5, "")</f>
        <v/>
      </c>
      <c r="AY71">
        <f>IF(ORDER!O77&gt;0,ORDER!B1, "")</f>
        <v/>
      </c>
      <c r="AZ71">
        <f>IF(ORDER!O77&gt;0,
 IF(ORDER!$D$1="SGST",
 VLOOKUP(H71,'C:\Users\HP\Desktop\TrimphPO\Week\Master Files\[SGST Master.xlsx]DBF'!$A:$BA,53,FALSE),
   IF(ORDER!$D$1="IGST",
   VLOOKUP(H71,'C:\Users\HP\Desktop\TrimphPO\Week\Master Files\[IGST Master.xlsx]DBF'!$A:$BA,53,FALSE),
   "Error")),
"")</f>
        <v/>
      </c>
      <c r="BA71">
        <f>IF(ORDER!O77&gt;0,
 IF(ORDER!$D$1="SGST",
 VLOOKUP(H71,'C:\Users\HP\Desktop\TrimphPO\Week\Master Files\[SGST Master.xlsx]DBF'!$A:$BB,54,FALSE),
   IF(ORDER!$D$1="IGST",
   VLOOKUP(H71,'C:\Users\HP\Desktop\TrimphPO\Week\Master Files\[IGST Master.xlsx]DBF'!$A:$BB,54,FALSE),
   "Error")),
"")</f>
        <v/>
      </c>
      <c r="BB71">
        <f>IF(ORDER!O77&gt;0,
 IF(ORDER!$D$1="SGST",
 VLOOKUP(H71,'C:\Users\HP\Desktop\TrimphPO\Week\Master Files\[SGST Master.xlsx]DBF'!$A:$BC,55,FALSE),
   IF(ORDER!$D$1="IGST",
   VLOOKUP(H71,'C:\Users\HP\Desktop\TrimphPO\Week\Master Files\[IGST Master.xlsx]DBF'!$A:$BC,55,FALSE),
   "Error")),
"")</f>
        <v/>
      </c>
      <c r="BC71">
        <f>IF(ORDER!O77&gt;0,
 IF(ORDER!$D$1="SGST",
 VLOOKUP(H71,'C:\Users\HP\Desktop\TrimphPO\Week\Master Files\[SGST Master.xlsx]DBF'!$A:$BD,56,FALSE),
   IF(ORDER!$D$1="IGST",
   VLOOKUP(H71,'C:\Users\HP\Desktop\TrimphPO\Week\Master Files\[IGST Master.xlsx]DBF'!$A:$BD,56,FALSE),
   "Error")),
"")</f>
        <v/>
      </c>
      <c r="BD71">
        <f>IF(ORDER!O77&gt;0,
 IF(ORDER!$D$1="SGST",
 VLOOKUP(H71,'C:\Users\HP\Desktop\TrimphPO\Week\Master Files\[SGST Master.xlsx]DBF'!$A:$BE,57,FALSE),
   IF(ORDER!$D$1="IGST",
   VLOOKUP(H71,'C:\Users\HP\Desktop\TrimphPO\Week\Master Files\[IGST Master.xlsx]DBF'!$A:$BE,57,FALSE),
   "Error")),
"")</f>
        <v/>
      </c>
    </row>
    <row r="72">
      <c r="A72">
        <f>IF(ORDER!O78&gt;0,
 IF(ORDER!$D$1="SGST",
 VLOOKUP(H72,'C:\Users\HP\Desktop\TrimphPO\Week\Master Files\[SGST Master.xlsx]DBF'!$A:$B,2,FALSE),
   IF(ORDER!$D$1="IGST",
   VLOOKUP(H72,'C:\Users\HP\Desktop\TrimphPO\Week\Master Files\[IGST Master.xlsx]DBF'!$A:$B,2,FALSE),
   "Error")),
"")</f>
        <v/>
      </c>
      <c r="B72">
        <f>IF(ORDER!O78&gt;0,
 IF(ORDER!$D$1="SGST",
 VLOOKUP(H72,'C:\Users\HP\Desktop\TrimphPO\Week\Master Files\[SGST Master.xlsx]DBF'!$A:$C,3,FALSE),
   IF(ORDER!$D$1="IGST",
   VLOOKUP(H72,'C:\Users\HP\Desktop\TrimphPO\Week\Master Files\[IGST Master.xlsx]DBF'!$A:$C,3,FALSE),
   "Error")),
"")</f>
        <v/>
      </c>
      <c r="C72">
        <f>IF(ORDER!O78&gt;0,ORDER!L78, "")</f>
        <v/>
      </c>
      <c r="D72">
        <f>IF(ORDER!O78&gt;0,ORDER!A78, "")</f>
        <v/>
      </c>
      <c r="E72">
        <f>IF(ORDER!O78&gt;0,
 IF(ORDER!$D$1="SGST",
 VLOOKUP(H72,'C:\Users\HP\Desktop\TrimphPO\Week\Master Files\[SGST Master.xlsx]DBF'!$A:$F,6,FALSE),
   IF(ORDER!$D$1="IGST",
   VLOOKUP(H72,'C:\Users\HP\Desktop\TrimphPO\Week\Master Files\[IGST Master.xlsx]DBF'!$A:$F,6,FALSE),
   "Error")),
"")</f>
        <v/>
      </c>
      <c r="F72">
        <f>IF(ORDER!O78&gt;0,ORDER!C78, "")</f>
        <v/>
      </c>
      <c r="G72">
        <f>IF(ORDER!O78&gt;0,
 IF(ORDER!$D$1="SGST",
 VLOOKUP(H72,'C:\Users\HP\Desktop\TrimphPO\Week\Master Files\[SGST Master.xlsx]DBF'!$A:$H,8,FALSE),
   IF(ORDER!$D$1="IGST",
   VLOOKUP(H72,'C:\Users\HP\Desktop\TrimphPO\Week\Master Files\[IGST Master.xlsx]DBF'!$A:$H,8,FALSE),
   "Error")),
"")</f>
        <v/>
      </c>
      <c r="H72">
        <f>IF(ORDER!O78&gt;0,ORDER!D78, "")</f>
        <v/>
      </c>
      <c r="I72">
        <f>IF(ORDER!O78&gt;0,
 IF(ORDER!$D$1="SGST",
 VLOOKUP(H72,'C:\Users\HP\Desktop\TrimphPO\Week\Master Files\[SGST Master.xlsx]DBF'!$A:$J,10,FALSE),
   IF(ORDER!$D$1="IGST",
   VLOOKUP(H72,'C:\Users\HP\Desktop\TrimphPO\Week\Master Files\[IGST Master.xlsx]DBF'!$A:$J,10,FALSE),
   "Error")),
"")</f>
        <v/>
      </c>
      <c r="J72">
        <f>IF(ORDER!O78&gt;0,SUMIF(ORDER!$D$8:$D$22298,DBF!$H72,ORDER!$G$8:$G$22298), "")</f>
        <v/>
      </c>
      <c r="K72">
        <f>IF(ORDER!O78&gt;0,VLOOKUP($H72,ORDER!D:H,5,FALSE), "")</f>
        <v/>
      </c>
      <c r="L72">
        <f>IF(ORDER!O78&gt;0,ROUND(J72*K72,2), "")</f>
        <v/>
      </c>
      <c r="M72">
        <f>IF(ORDER!O78&gt;0,
 IF(ORDER!$D$1="SGST",
 VLOOKUP(H72,'C:\Users\HP\Desktop\TrimphPO\Week\Master Files\[SGST Master.xlsx]DBF'!$A:$N,14,FALSE),
   IF(ORDER!$D$1="IGST",
   VLOOKUP(H72,'C:\Users\HP\Desktop\TrimphPO\Week\Master Files\[IGST Master.xlsx]DBF'!$A:$N,14,FALSE),
   "Error")),
"")</f>
        <v/>
      </c>
      <c r="N72">
        <f>IF(ORDER!O78&gt;0,ROUND(L72*M72/100,2), "")</f>
        <v/>
      </c>
      <c r="O72">
        <f>IF(ORDER!O78&gt;0,L72-N72, "")</f>
        <v/>
      </c>
      <c r="P72">
        <f>IF(ORDER!O78&gt;0,IF(R72="Corsetry",IF(IFERROR((O72/J72),0)&lt;1000,"CC Sales- Corsetry-Wholesale - IGST 5%","CC Sales- Corsetry-Wholesale - IGST 12%")), "")</f>
        <v/>
      </c>
      <c r="Q72">
        <f>IF(ORDER!O78&gt;0,
 IF(ORDER!$D$1="SGST",
 VLOOKUP(H72,'C:\Users\HP\Desktop\TrimphPO\Week\Master Files\[SGST Master.xlsx]DBF'!$A:$R,18,FALSE),
   IF(ORDER!$D$1="IGST",
   VLOOKUP(H72,'C:\Users\HP\Desktop\TrimphPO\Week\Master Files\[IGST Master.xlsx]DBF'!$A:$R,18,FALSE),
   "Error")),
"")</f>
        <v/>
      </c>
      <c r="R72">
        <f>IF(ORDER!O78&gt;0,
 IF(ORDER!$D$1="SGST",
 VLOOKUP(H72,'C:\Users\HP\Desktop\TrimphPO\Week\Master Files\[SGST Master.xlsx]DBF'!$A:$S,19,FALSE),
   IF(ORDER!$D$1="IGST",
   VLOOKUP(H72,'C:\Users\HP\Desktop\TrimphPO\Week\Master Files\[IGST Master.xlsx]DBF'!$A:$S,19,FALSE),
   "Error")),
"")</f>
        <v/>
      </c>
      <c r="S72">
        <f>IF(ORDER!O78&gt;0,
 IF(ORDER!$D$1="SGST",
 VLOOKUP(H72,'C:\Users\HP\Desktop\TrimphPO\Week\Master Files\[SGST Master.xlsx]DBF'!$A:$T,20,FALSE),
   IF(ORDER!$D$1="IGST",
   VLOOKUP(H72,'C:\Users\HP\Desktop\TrimphPO\Week\Master Files\[IGST Master.xlsx]DBF'!$A:$T,20,FALSE),
   "Error")),
"")</f>
        <v/>
      </c>
      <c r="T72">
        <f>IF(ORDER!O78&gt;0,
 IF(ORDER!$D$1="SGST",
 VLOOKUP(H72,'C:\Users\HP\Desktop\TrimphPO\Week\Master Files\[SGST Master.xlsx]DBF'!$A:$U,21,FALSE),
   IF(ORDER!$D$1="IGST",
   VLOOKUP(H72,'C:\Users\HP\Desktop\TrimphPO\Week\Master Files\[IGST Master.xlsx]DBF'!$A:$U,21,FALSE),
   "Error")),
"")</f>
        <v/>
      </c>
      <c r="U72">
        <f>IF(ORDER!O78&gt;0,
 IF(ORDER!$D$1="SGST",
 VLOOKUP(H72,'C:\Users\HP\Desktop\TrimphPO\Week\Master Files\[SGST Master.xlsx]DBF'!$A:$V,22,FALSE),
   IF(ORDER!$D$1="IGST",
   VLOOKUP(H72,'C:\Users\HP\Desktop\TrimphPO\Week\Master Files\[IGST Master.xlsx]DBF'!$A:$V,22,FALSE),
   "Error")),
"")</f>
        <v/>
      </c>
      <c r="V72">
        <f>IF(ORDER!O78&gt;0,
 IF(ORDER!$D$1="SGST",
 VLOOKUP(H72,'C:\Users\HP\Desktop\TrimphPO\Week\Master Files\[SGST Master.xlsx]DBF'!$A:$W,23,FALSE),
   IF(ORDER!$D$1="IGST",
   VLOOKUP(H72,'C:\Users\HP\Desktop\TrimphPO\Week\Master Files\[IGST Master.xlsx]DBF'!$A:$W,23,FALSE),
   "Error")),
"")</f>
        <v/>
      </c>
      <c r="W72">
        <f>IF(ORDER!O78&gt;0,
 IF(ORDER!$D$1="SGST",
 VLOOKUP(H72,'C:\Users\HP\Desktop\TrimphPO\Week\Master Files\[SGST Master.xlsx]DBF'!$A:$X,24,FALSE),
   IF(ORDER!$D$1="IGST",
   VLOOKUP(H72,'C:\Users\HP\Desktop\TrimphPO\Week\Master Files\[IGST Master.xlsx]DBF'!$A:$X,24,FALSE),
   "Error")),
"")</f>
        <v/>
      </c>
      <c r="X72">
        <f>IF(ORDER!O78&gt;0,
 IF(ORDER!$D$1="SGST",
 VLOOKUP(H72,'C:\Users\HP\Desktop\TrimphPO\Week\Master Files\[SGST Master.xlsx]DBF'!$A:$Y,25,FALSE),
   IF(ORDER!$D$1="IGST",
   VLOOKUP(H72,'C:\Users\HP\Desktop\TrimphPO\Week\Master Files\[IGST Master.xlsx]DBF'!$A:$Y,25,FALSE),
   "Error")),
"")</f>
        <v/>
      </c>
      <c r="Y72">
        <f>IF(ORDER!O78&gt;0,+O72, "")</f>
        <v/>
      </c>
      <c r="Z72">
        <f>IF(ORDER!O78&gt;0,+J72, "")</f>
        <v/>
      </c>
      <c r="AA72">
        <f>IF(ORDER!O78&gt;0,
 IF(ORDER!$D$1="SGST",
 VLOOKUP(H72,'C:\Users\HP\Desktop\TrimphPO\Week\Master Files\[SGST Master.xlsx]DBF'!$A:$AB,28,FALSE),
   IF(ORDER!$D$1="IGST",
   VLOOKUP(H72,'C:\Users\HP\Desktop\TrimphPO\Week\Master Files\[IGST Master.xlsx]DBF'!$A:$AB,28,FALSE),
   "Error")),
"")</f>
        <v/>
      </c>
      <c r="AB72">
        <f>IF(ORDER!O78&gt;0,
 IF(ORDER!$D$1="SGST",
 VLOOKUP(H72,'C:\Users\HP\Desktop\TrimphPO\Week\Master Files\[SGST Master.xlsx]DBF'!$A:$AC,29,FALSE),
   IF(ORDER!$D$1="IGST",
   VLOOKUP(H72,'C:\Users\HP\Desktop\TrimphPO\Week\Master Files\[IGST Master.xlsx]DBF'!$A:$AC,29,FALSE),
   "Error")),
"")</f>
        <v/>
      </c>
      <c r="AC72">
        <f>IF(ORDER!O78&gt;0,ROUND(Y72*AB72/100,2), "")</f>
        <v/>
      </c>
      <c r="AD72">
        <f>IF(ORDER!O78&gt;0,ROUND(SUM(Y72,0)-AC72,2), "")</f>
        <v/>
      </c>
      <c r="AE72" t="inlineStr"/>
      <c r="AF72" t="inlineStr"/>
      <c r="AG72" t="inlineStr"/>
      <c r="AH72" t="inlineStr"/>
      <c r="AI72" t="inlineStr"/>
      <c r="AJ72" t="inlineStr"/>
      <c r="AK72">
        <f>IF(ORDER!O78&gt;0,IF(RIGHT(P72,2)="5%","Output IGST - 5% - Tamilnadu","Output IGST - 12% - Tamilnadu"), "")</f>
        <v/>
      </c>
      <c r="AL72">
        <f>IF(ORDER!O78&gt;0,IF(AK72="Output IGST - 12% - TamilNadu",12,5), "")</f>
        <v/>
      </c>
      <c r="AM72">
        <f>IF(ORDER!O78&gt;0,ROUND(SUM(AD72*AL72/100,0),2), "")</f>
        <v/>
      </c>
      <c r="AN72">
        <f>IF(ORDER!O78&gt;0,+AP72, "")</f>
        <v/>
      </c>
      <c r="AO72">
        <f>IF(ORDER!O78&gt;0,0.00, "")</f>
        <v/>
      </c>
      <c r="AP72">
        <f>IF(ORDER!O78&gt;0,+(Y72-AC72)+AM72, "")</f>
        <v/>
      </c>
      <c r="AQ72">
        <f>IF(ORDER!O78&gt;0,
 IF(ORDER!$D$1="SGST",
 VLOOKUP(H72,'C:\Users\HP\Desktop\TrimphPO\Week\Master Files\[SGST Master.xlsx]DBF'!$A:$AR,44,FALSE),
   IF(ORDER!$D$1="IGST",
   VLOOKUP(H72,'C:\Users\HP\Desktop\TrimphPO\Week\Master Files\[IGST Master.xlsx]DBF'!$A:$AR,44,FALSE),
   "Error")),
"")</f>
        <v/>
      </c>
      <c r="AR72">
        <f>IF(ORDER!O78&gt;0,B72, "")</f>
        <v/>
      </c>
      <c r="AS72">
        <f>IF(ORDER!O78&gt;0,AN72, "")</f>
        <v/>
      </c>
      <c r="AT72">
        <f>IF(ORDER!O78&gt;0,CONCATENATE($B$2," ",$C$2," ","QTY",  " ", $Z$2), "")</f>
        <v/>
      </c>
      <c r="AU72">
        <f>IF(ORDER!O78&gt;0,
 IF(ORDER!$D$1="SGST",
 VLOOKUP(H72,'C:\Users\HP\Desktop\TrimphPO\Week\Master Files\[SGST Master.xlsx]DBF'!$A:$AV,48,FALSE),
   IF(ORDER!$D$1="IGST",
   VLOOKUP(H72,'C:\Users\HP\Desktop\TrimphPO\Week\Master Files\[IGST Master.xlsx]DBF'!$A:$AV,48,FALSE),
   "Error")),
"")</f>
        <v/>
      </c>
      <c r="AV72">
        <f>IF(ORDER!O78&gt;0,
 IF(ORDER!$D$1="SGST",
 VLOOKUP(H72,'C:\Users\HP\Desktop\TrimphPO\Week\Master Files\[SGST Master.xlsx]DBF'!$A:$AW,49,FALSE),
   IF(ORDER!$D$1="IGST",
   VLOOKUP(H72,'C:\Users\HP\Desktop\TrimphPO\Week\Master Files\[IGST Master.xlsx]DBF'!$A:$AW,49,FALSE),
   "Error")),
"")</f>
        <v/>
      </c>
      <c r="AW72">
        <f>IF(ORDER!O78&gt;0,
 IF(ORDER!$D$1="SGST",
 VLOOKUP(H72,'C:\Users\HP\Desktop\TrimphPO\Week\Master Files\[SGST Master.xlsx]DBF'!$A:$AX,50,FALSE),
   IF(ORDER!$D$1="IGST",
   VLOOKUP(H72,'C:\Users\HP\Desktop\TrimphPO\Week\Master Files\[IGST Master.xlsx]DBF'!$A:$AX,50,FALSE),
   "Error")),
"")</f>
        <v/>
      </c>
      <c r="AX72">
        <f>IF(ORDER!O78&gt;0,ORDER!B5, "")</f>
        <v/>
      </c>
      <c r="AY72">
        <f>IF(ORDER!O78&gt;0,ORDER!B1, "")</f>
        <v/>
      </c>
      <c r="AZ72">
        <f>IF(ORDER!O78&gt;0,
 IF(ORDER!$D$1="SGST",
 VLOOKUP(H72,'C:\Users\HP\Desktop\TrimphPO\Week\Master Files\[SGST Master.xlsx]DBF'!$A:$BA,53,FALSE),
   IF(ORDER!$D$1="IGST",
   VLOOKUP(H72,'C:\Users\HP\Desktop\TrimphPO\Week\Master Files\[IGST Master.xlsx]DBF'!$A:$BA,53,FALSE),
   "Error")),
"")</f>
        <v/>
      </c>
      <c r="BA72">
        <f>IF(ORDER!O78&gt;0,
 IF(ORDER!$D$1="SGST",
 VLOOKUP(H72,'C:\Users\HP\Desktop\TrimphPO\Week\Master Files\[SGST Master.xlsx]DBF'!$A:$BB,54,FALSE),
   IF(ORDER!$D$1="IGST",
   VLOOKUP(H72,'C:\Users\HP\Desktop\TrimphPO\Week\Master Files\[IGST Master.xlsx]DBF'!$A:$BB,54,FALSE),
   "Error")),
"")</f>
        <v/>
      </c>
      <c r="BB72">
        <f>IF(ORDER!O78&gt;0,
 IF(ORDER!$D$1="SGST",
 VLOOKUP(H72,'C:\Users\HP\Desktop\TrimphPO\Week\Master Files\[SGST Master.xlsx]DBF'!$A:$BC,55,FALSE),
   IF(ORDER!$D$1="IGST",
   VLOOKUP(H72,'C:\Users\HP\Desktop\TrimphPO\Week\Master Files\[IGST Master.xlsx]DBF'!$A:$BC,55,FALSE),
   "Error")),
"")</f>
        <v/>
      </c>
      <c r="BC72">
        <f>IF(ORDER!O78&gt;0,
 IF(ORDER!$D$1="SGST",
 VLOOKUP(H72,'C:\Users\HP\Desktop\TrimphPO\Week\Master Files\[SGST Master.xlsx]DBF'!$A:$BD,56,FALSE),
   IF(ORDER!$D$1="IGST",
   VLOOKUP(H72,'C:\Users\HP\Desktop\TrimphPO\Week\Master Files\[IGST Master.xlsx]DBF'!$A:$BD,56,FALSE),
   "Error")),
"")</f>
        <v/>
      </c>
      <c r="BD72">
        <f>IF(ORDER!O78&gt;0,
 IF(ORDER!$D$1="SGST",
 VLOOKUP(H72,'C:\Users\HP\Desktop\TrimphPO\Week\Master Files\[SGST Master.xlsx]DBF'!$A:$BE,57,FALSE),
   IF(ORDER!$D$1="IGST",
   VLOOKUP(H72,'C:\Users\HP\Desktop\TrimphPO\Week\Master Files\[IGST Master.xlsx]DBF'!$A:$BE,57,FALSE),
   "Error")),
"")</f>
        <v/>
      </c>
    </row>
    <row r="73">
      <c r="A73">
        <f>IF(ORDER!O79&gt;0,
 IF(ORDER!$D$1="SGST",
 VLOOKUP(H73,'C:\Users\HP\Desktop\TrimphPO\Week\Master Files\[SGST Master.xlsx]DBF'!$A:$B,2,FALSE),
   IF(ORDER!$D$1="IGST",
   VLOOKUP(H73,'C:\Users\HP\Desktop\TrimphPO\Week\Master Files\[IGST Master.xlsx]DBF'!$A:$B,2,FALSE),
   "Error")),
"")</f>
        <v/>
      </c>
      <c r="B73">
        <f>IF(ORDER!O79&gt;0,
 IF(ORDER!$D$1="SGST",
 VLOOKUP(H73,'C:\Users\HP\Desktop\TrimphPO\Week\Master Files\[SGST Master.xlsx]DBF'!$A:$C,3,FALSE),
   IF(ORDER!$D$1="IGST",
   VLOOKUP(H73,'C:\Users\HP\Desktop\TrimphPO\Week\Master Files\[IGST Master.xlsx]DBF'!$A:$C,3,FALSE),
   "Error")),
"")</f>
        <v/>
      </c>
      <c r="C73">
        <f>IF(ORDER!O79&gt;0,ORDER!L79, "")</f>
        <v/>
      </c>
      <c r="D73">
        <f>IF(ORDER!O79&gt;0,ORDER!A79, "")</f>
        <v/>
      </c>
      <c r="E73">
        <f>IF(ORDER!O79&gt;0,
 IF(ORDER!$D$1="SGST",
 VLOOKUP(H73,'C:\Users\HP\Desktop\TrimphPO\Week\Master Files\[SGST Master.xlsx]DBF'!$A:$F,6,FALSE),
   IF(ORDER!$D$1="IGST",
   VLOOKUP(H73,'C:\Users\HP\Desktop\TrimphPO\Week\Master Files\[IGST Master.xlsx]DBF'!$A:$F,6,FALSE),
   "Error")),
"")</f>
        <v/>
      </c>
      <c r="F73">
        <f>IF(ORDER!O79&gt;0,ORDER!C79, "")</f>
        <v/>
      </c>
      <c r="G73">
        <f>IF(ORDER!O79&gt;0,
 IF(ORDER!$D$1="SGST",
 VLOOKUP(H73,'C:\Users\HP\Desktop\TrimphPO\Week\Master Files\[SGST Master.xlsx]DBF'!$A:$H,8,FALSE),
   IF(ORDER!$D$1="IGST",
   VLOOKUP(H73,'C:\Users\HP\Desktop\TrimphPO\Week\Master Files\[IGST Master.xlsx]DBF'!$A:$H,8,FALSE),
   "Error")),
"")</f>
        <v/>
      </c>
      <c r="H73">
        <f>IF(ORDER!O79&gt;0,ORDER!D79, "")</f>
        <v/>
      </c>
      <c r="I73">
        <f>IF(ORDER!O79&gt;0,
 IF(ORDER!$D$1="SGST",
 VLOOKUP(H73,'C:\Users\HP\Desktop\TrimphPO\Week\Master Files\[SGST Master.xlsx]DBF'!$A:$J,10,FALSE),
   IF(ORDER!$D$1="IGST",
   VLOOKUP(H73,'C:\Users\HP\Desktop\TrimphPO\Week\Master Files\[IGST Master.xlsx]DBF'!$A:$J,10,FALSE),
   "Error")),
"")</f>
        <v/>
      </c>
      <c r="J73">
        <f>IF(ORDER!O79&gt;0,SUMIF(ORDER!$D$8:$D$22298,DBF!$H73,ORDER!$G$8:$G$22298), "")</f>
        <v/>
      </c>
      <c r="K73">
        <f>IF(ORDER!O79&gt;0,VLOOKUP($H73,ORDER!D:H,5,FALSE), "")</f>
        <v/>
      </c>
      <c r="L73">
        <f>IF(ORDER!O79&gt;0,ROUND(J73*K73,2), "")</f>
        <v/>
      </c>
      <c r="M73">
        <f>IF(ORDER!O79&gt;0,
 IF(ORDER!$D$1="SGST",
 VLOOKUP(H73,'C:\Users\HP\Desktop\TrimphPO\Week\Master Files\[SGST Master.xlsx]DBF'!$A:$N,14,FALSE),
   IF(ORDER!$D$1="IGST",
   VLOOKUP(H73,'C:\Users\HP\Desktop\TrimphPO\Week\Master Files\[IGST Master.xlsx]DBF'!$A:$N,14,FALSE),
   "Error")),
"")</f>
        <v/>
      </c>
      <c r="N73">
        <f>IF(ORDER!O79&gt;0,ROUND(L73*M73/100,2), "")</f>
        <v/>
      </c>
      <c r="O73">
        <f>IF(ORDER!O79&gt;0,L73-N73, "")</f>
        <v/>
      </c>
      <c r="P73">
        <f>IF(ORDER!O79&gt;0,IF(R73="Corsetry",IF(IFERROR((O73/J73),0)&lt;1000,"CC Sales- Corsetry-Wholesale - IGST 5%","CC Sales- Corsetry-Wholesale - IGST 12%")), "")</f>
        <v/>
      </c>
      <c r="Q73">
        <f>IF(ORDER!O79&gt;0,
 IF(ORDER!$D$1="SGST",
 VLOOKUP(H73,'C:\Users\HP\Desktop\TrimphPO\Week\Master Files\[SGST Master.xlsx]DBF'!$A:$R,18,FALSE),
   IF(ORDER!$D$1="IGST",
   VLOOKUP(H73,'C:\Users\HP\Desktop\TrimphPO\Week\Master Files\[IGST Master.xlsx]DBF'!$A:$R,18,FALSE),
   "Error")),
"")</f>
        <v/>
      </c>
      <c r="R73">
        <f>IF(ORDER!O79&gt;0,
 IF(ORDER!$D$1="SGST",
 VLOOKUP(H73,'C:\Users\HP\Desktop\TrimphPO\Week\Master Files\[SGST Master.xlsx]DBF'!$A:$S,19,FALSE),
   IF(ORDER!$D$1="IGST",
   VLOOKUP(H73,'C:\Users\HP\Desktop\TrimphPO\Week\Master Files\[IGST Master.xlsx]DBF'!$A:$S,19,FALSE),
   "Error")),
"")</f>
        <v/>
      </c>
      <c r="S73">
        <f>IF(ORDER!O79&gt;0,
 IF(ORDER!$D$1="SGST",
 VLOOKUP(H73,'C:\Users\HP\Desktop\TrimphPO\Week\Master Files\[SGST Master.xlsx]DBF'!$A:$T,20,FALSE),
   IF(ORDER!$D$1="IGST",
   VLOOKUP(H73,'C:\Users\HP\Desktop\TrimphPO\Week\Master Files\[IGST Master.xlsx]DBF'!$A:$T,20,FALSE),
   "Error")),
"")</f>
        <v/>
      </c>
      <c r="T73">
        <f>IF(ORDER!O79&gt;0,
 IF(ORDER!$D$1="SGST",
 VLOOKUP(H73,'C:\Users\HP\Desktop\TrimphPO\Week\Master Files\[SGST Master.xlsx]DBF'!$A:$U,21,FALSE),
   IF(ORDER!$D$1="IGST",
   VLOOKUP(H73,'C:\Users\HP\Desktop\TrimphPO\Week\Master Files\[IGST Master.xlsx]DBF'!$A:$U,21,FALSE),
   "Error")),
"")</f>
        <v/>
      </c>
      <c r="U73">
        <f>IF(ORDER!O79&gt;0,
 IF(ORDER!$D$1="SGST",
 VLOOKUP(H73,'C:\Users\HP\Desktop\TrimphPO\Week\Master Files\[SGST Master.xlsx]DBF'!$A:$V,22,FALSE),
   IF(ORDER!$D$1="IGST",
   VLOOKUP(H73,'C:\Users\HP\Desktop\TrimphPO\Week\Master Files\[IGST Master.xlsx]DBF'!$A:$V,22,FALSE),
   "Error")),
"")</f>
        <v/>
      </c>
      <c r="V73">
        <f>IF(ORDER!O79&gt;0,
 IF(ORDER!$D$1="SGST",
 VLOOKUP(H73,'C:\Users\HP\Desktop\TrimphPO\Week\Master Files\[SGST Master.xlsx]DBF'!$A:$W,23,FALSE),
   IF(ORDER!$D$1="IGST",
   VLOOKUP(H73,'C:\Users\HP\Desktop\TrimphPO\Week\Master Files\[IGST Master.xlsx]DBF'!$A:$W,23,FALSE),
   "Error")),
"")</f>
        <v/>
      </c>
      <c r="W73">
        <f>IF(ORDER!O79&gt;0,
 IF(ORDER!$D$1="SGST",
 VLOOKUP(H73,'C:\Users\HP\Desktop\TrimphPO\Week\Master Files\[SGST Master.xlsx]DBF'!$A:$X,24,FALSE),
   IF(ORDER!$D$1="IGST",
   VLOOKUP(H73,'C:\Users\HP\Desktop\TrimphPO\Week\Master Files\[IGST Master.xlsx]DBF'!$A:$X,24,FALSE),
   "Error")),
"")</f>
        <v/>
      </c>
      <c r="X73">
        <f>IF(ORDER!O79&gt;0,
 IF(ORDER!$D$1="SGST",
 VLOOKUP(H73,'C:\Users\HP\Desktop\TrimphPO\Week\Master Files\[SGST Master.xlsx]DBF'!$A:$Y,25,FALSE),
   IF(ORDER!$D$1="IGST",
   VLOOKUP(H73,'C:\Users\HP\Desktop\TrimphPO\Week\Master Files\[IGST Master.xlsx]DBF'!$A:$Y,25,FALSE),
   "Error")),
"")</f>
        <v/>
      </c>
      <c r="Y73">
        <f>IF(ORDER!O79&gt;0,+O73, "")</f>
        <v/>
      </c>
      <c r="Z73">
        <f>IF(ORDER!O79&gt;0,+J73, "")</f>
        <v/>
      </c>
      <c r="AA73">
        <f>IF(ORDER!O79&gt;0,
 IF(ORDER!$D$1="SGST",
 VLOOKUP(H73,'C:\Users\HP\Desktop\TrimphPO\Week\Master Files\[SGST Master.xlsx]DBF'!$A:$AB,28,FALSE),
   IF(ORDER!$D$1="IGST",
   VLOOKUP(H73,'C:\Users\HP\Desktop\TrimphPO\Week\Master Files\[IGST Master.xlsx]DBF'!$A:$AB,28,FALSE),
   "Error")),
"")</f>
        <v/>
      </c>
      <c r="AB73">
        <f>IF(ORDER!O79&gt;0,
 IF(ORDER!$D$1="SGST",
 VLOOKUP(H73,'C:\Users\HP\Desktop\TrimphPO\Week\Master Files\[SGST Master.xlsx]DBF'!$A:$AC,29,FALSE),
   IF(ORDER!$D$1="IGST",
   VLOOKUP(H73,'C:\Users\HP\Desktop\TrimphPO\Week\Master Files\[IGST Master.xlsx]DBF'!$A:$AC,29,FALSE),
   "Error")),
"")</f>
        <v/>
      </c>
      <c r="AC73">
        <f>IF(ORDER!O79&gt;0,ROUND(Y73*AB73/100,2), "")</f>
        <v/>
      </c>
      <c r="AD73">
        <f>IF(ORDER!O79&gt;0,ROUND(SUM(Y73,0)-AC73,2), "")</f>
        <v/>
      </c>
      <c r="AE73" t="inlineStr"/>
      <c r="AF73" t="inlineStr"/>
      <c r="AG73" t="inlineStr"/>
      <c r="AH73" t="inlineStr"/>
      <c r="AI73" t="inlineStr"/>
      <c r="AJ73" t="inlineStr"/>
      <c r="AK73">
        <f>IF(ORDER!O79&gt;0,IF(RIGHT(P73,2)="5%","Output IGST - 5% - Tamilnadu","Output IGST - 12% - Tamilnadu"), "")</f>
        <v/>
      </c>
      <c r="AL73">
        <f>IF(ORDER!O79&gt;0,IF(AK73="Output IGST - 12% - TamilNadu",12,5), "")</f>
        <v/>
      </c>
      <c r="AM73">
        <f>IF(ORDER!O79&gt;0,ROUND(SUM(AD73*AL73/100,0),2), "")</f>
        <v/>
      </c>
      <c r="AN73">
        <f>IF(ORDER!O79&gt;0,+AP73, "")</f>
        <v/>
      </c>
      <c r="AO73">
        <f>IF(ORDER!O79&gt;0,0.00, "")</f>
        <v/>
      </c>
      <c r="AP73">
        <f>IF(ORDER!O79&gt;0,+(Y73-AC73)+AM73, "")</f>
        <v/>
      </c>
      <c r="AQ73">
        <f>IF(ORDER!O79&gt;0,
 IF(ORDER!$D$1="SGST",
 VLOOKUP(H73,'C:\Users\HP\Desktop\TrimphPO\Week\Master Files\[SGST Master.xlsx]DBF'!$A:$AR,44,FALSE),
   IF(ORDER!$D$1="IGST",
   VLOOKUP(H73,'C:\Users\HP\Desktop\TrimphPO\Week\Master Files\[IGST Master.xlsx]DBF'!$A:$AR,44,FALSE),
   "Error")),
"")</f>
        <v/>
      </c>
      <c r="AR73">
        <f>IF(ORDER!O79&gt;0,B73, "")</f>
        <v/>
      </c>
      <c r="AS73">
        <f>IF(ORDER!O79&gt;0,AN73, "")</f>
        <v/>
      </c>
      <c r="AT73">
        <f>IF(ORDER!O79&gt;0,CONCATENATE($B$2," ",$C$2," ","QTY",  " ", $Z$2), "")</f>
        <v/>
      </c>
      <c r="AU73">
        <f>IF(ORDER!O79&gt;0,
 IF(ORDER!$D$1="SGST",
 VLOOKUP(H73,'C:\Users\HP\Desktop\TrimphPO\Week\Master Files\[SGST Master.xlsx]DBF'!$A:$AV,48,FALSE),
   IF(ORDER!$D$1="IGST",
   VLOOKUP(H73,'C:\Users\HP\Desktop\TrimphPO\Week\Master Files\[IGST Master.xlsx]DBF'!$A:$AV,48,FALSE),
   "Error")),
"")</f>
        <v/>
      </c>
      <c r="AV73">
        <f>IF(ORDER!O79&gt;0,
 IF(ORDER!$D$1="SGST",
 VLOOKUP(H73,'C:\Users\HP\Desktop\TrimphPO\Week\Master Files\[SGST Master.xlsx]DBF'!$A:$AW,49,FALSE),
   IF(ORDER!$D$1="IGST",
   VLOOKUP(H73,'C:\Users\HP\Desktop\TrimphPO\Week\Master Files\[IGST Master.xlsx]DBF'!$A:$AW,49,FALSE),
   "Error")),
"")</f>
        <v/>
      </c>
      <c r="AW73">
        <f>IF(ORDER!O79&gt;0,
 IF(ORDER!$D$1="SGST",
 VLOOKUP(H73,'C:\Users\HP\Desktop\TrimphPO\Week\Master Files\[SGST Master.xlsx]DBF'!$A:$AX,50,FALSE),
   IF(ORDER!$D$1="IGST",
   VLOOKUP(H73,'C:\Users\HP\Desktop\TrimphPO\Week\Master Files\[IGST Master.xlsx]DBF'!$A:$AX,50,FALSE),
   "Error")),
"")</f>
        <v/>
      </c>
      <c r="AX73">
        <f>IF(ORDER!O79&gt;0,ORDER!B5, "")</f>
        <v/>
      </c>
      <c r="AY73">
        <f>IF(ORDER!O79&gt;0,ORDER!B1, "")</f>
        <v/>
      </c>
      <c r="AZ73">
        <f>IF(ORDER!O79&gt;0,
 IF(ORDER!$D$1="SGST",
 VLOOKUP(H73,'C:\Users\HP\Desktop\TrimphPO\Week\Master Files\[SGST Master.xlsx]DBF'!$A:$BA,53,FALSE),
   IF(ORDER!$D$1="IGST",
   VLOOKUP(H73,'C:\Users\HP\Desktop\TrimphPO\Week\Master Files\[IGST Master.xlsx]DBF'!$A:$BA,53,FALSE),
   "Error")),
"")</f>
        <v/>
      </c>
      <c r="BA73">
        <f>IF(ORDER!O79&gt;0,
 IF(ORDER!$D$1="SGST",
 VLOOKUP(H73,'C:\Users\HP\Desktop\TrimphPO\Week\Master Files\[SGST Master.xlsx]DBF'!$A:$BB,54,FALSE),
   IF(ORDER!$D$1="IGST",
   VLOOKUP(H73,'C:\Users\HP\Desktop\TrimphPO\Week\Master Files\[IGST Master.xlsx]DBF'!$A:$BB,54,FALSE),
   "Error")),
"")</f>
        <v/>
      </c>
      <c r="BB73">
        <f>IF(ORDER!O79&gt;0,
 IF(ORDER!$D$1="SGST",
 VLOOKUP(H73,'C:\Users\HP\Desktop\TrimphPO\Week\Master Files\[SGST Master.xlsx]DBF'!$A:$BC,55,FALSE),
   IF(ORDER!$D$1="IGST",
   VLOOKUP(H73,'C:\Users\HP\Desktop\TrimphPO\Week\Master Files\[IGST Master.xlsx]DBF'!$A:$BC,55,FALSE),
   "Error")),
"")</f>
        <v/>
      </c>
      <c r="BC73">
        <f>IF(ORDER!O79&gt;0,
 IF(ORDER!$D$1="SGST",
 VLOOKUP(H73,'C:\Users\HP\Desktop\TrimphPO\Week\Master Files\[SGST Master.xlsx]DBF'!$A:$BD,56,FALSE),
   IF(ORDER!$D$1="IGST",
   VLOOKUP(H73,'C:\Users\HP\Desktop\TrimphPO\Week\Master Files\[IGST Master.xlsx]DBF'!$A:$BD,56,FALSE),
   "Error")),
"")</f>
        <v/>
      </c>
      <c r="BD73">
        <f>IF(ORDER!O79&gt;0,
 IF(ORDER!$D$1="SGST",
 VLOOKUP(H73,'C:\Users\HP\Desktop\TrimphPO\Week\Master Files\[SGST Master.xlsx]DBF'!$A:$BE,57,FALSE),
   IF(ORDER!$D$1="IGST",
   VLOOKUP(H73,'C:\Users\HP\Desktop\TrimphPO\Week\Master Files\[IGST Master.xlsx]DBF'!$A:$BE,57,FALSE),
   "Error")),
"")</f>
        <v/>
      </c>
    </row>
    <row r="74">
      <c r="A74">
        <f>IF(ORDER!O80&gt;0,
 IF(ORDER!$D$1="SGST",
 VLOOKUP(H74,'C:\Users\HP\Desktop\TrimphPO\Week\Master Files\[SGST Master.xlsx]DBF'!$A:$B,2,FALSE),
   IF(ORDER!$D$1="IGST",
   VLOOKUP(H74,'C:\Users\HP\Desktop\TrimphPO\Week\Master Files\[IGST Master.xlsx]DBF'!$A:$B,2,FALSE),
   "Error")),
"")</f>
        <v/>
      </c>
      <c r="B74">
        <f>IF(ORDER!O80&gt;0,
 IF(ORDER!$D$1="SGST",
 VLOOKUP(H74,'C:\Users\HP\Desktop\TrimphPO\Week\Master Files\[SGST Master.xlsx]DBF'!$A:$C,3,FALSE),
   IF(ORDER!$D$1="IGST",
   VLOOKUP(H74,'C:\Users\HP\Desktop\TrimphPO\Week\Master Files\[IGST Master.xlsx]DBF'!$A:$C,3,FALSE),
   "Error")),
"")</f>
        <v/>
      </c>
      <c r="C74">
        <f>IF(ORDER!O80&gt;0,ORDER!L80, "")</f>
        <v/>
      </c>
      <c r="D74">
        <f>IF(ORDER!O80&gt;0,ORDER!A80, "")</f>
        <v/>
      </c>
      <c r="E74">
        <f>IF(ORDER!O80&gt;0,
 IF(ORDER!$D$1="SGST",
 VLOOKUP(H74,'C:\Users\HP\Desktop\TrimphPO\Week\Master Files\[SGST Master.xlsx]DBF'!$A:$F,6,FALSE),
   IF(ORDER!$D$1="IGST",
   VLOOKUP(H74,'C:\Users\HP\Desktop\TrimphPO\Week\Master Files\[IGST Master.xlsx]DBF'!$A:$F,6,FALSE),
   "Error")),
"")</f>
        <v/>
      </c>
      <c r="F74">
        <f>IF(ORDER!O80&gt;0,ORDER!C80, "")</f>
        <v/>
      </c>
      <c r="G74">
        <f>IF(ORDER!O80&gt;0,
 IF(ORDER!$D$1="SGST",
 VLOOKUP(H74,'C:\Users\HP\Desktop\TrimphPO\Week\Master Files\[SGST Master.xlsx]DBF'!$A:$H,8,FALSE),
   IF(ORDER!$D$1="IGST",
   VLOOKUP(H74,'C:\Users\HP\Desktop\TrimphPO\Week\Master Files\[IGST Master.xlsx]DBF'!$A:$H,8,FALSE),
   "Error")),
"")</f>
        <v/>
      </c>
      <c r="H74">
        <f>IF(ORDER!O80&gt;0,ORDER!D80, "")</f>
        <v/>
      </c>
      <c r="I74">
        <f>IF(ORDER!O80&gt;0,
 IF(ORDER!$D$1="SGST",
 VLOOKUP(H74,'C:\Users\HP\Desktop\TrimphPO\Week\Master Files\[SGST Master.xlsx]DBF'!$A:$J,10,FALSE),
   IF(ORDER!$D$1="IGST",
   VLOOKUP(H74,'C:\Users\HP\Desktop\TrimphPO\Week\Master Files\[IGST Master.xlsx]DBF'!$A:$J,10,FALSE),
   "Error")),
"")</f>
        <v/>
      </c>
      <c r="J74">
        <f>IF(ORDER!O80&gt;0,SUMIF(ORDER!$D$8:$D$22298,DBF!$H74,ORDER!$G$8:$G$22298), "")</f>
        <v/>
      </c>
      <c r="K74">
        <f>IF(ORDER!O80&gt;0,VLOOKUP($H74,ORDER!D:H,5,FALSE), "")</f>
        <v/>
      </c>
      <c r="L74">
        <f>IF(ORDER!O80&gt;0,ROUND(J74*K74,2), "")</f>
        <v/>
      </c>
      <c r="M74">
        <f>IF(ORDER!O80&gt;0,
 IF(ORDER!$D$1="SGST",
 VLOOKUP(H74,'C:\Users\HP\Desktop\TrimphPO\Week\Master Files\[SGST Master.xlsx]DBF'!$A:$N,14,FALSE),
   IF(ORDER!$D$1="IGST",
   VLOOKUP(H74,'C:\Users\HP\Desktop\TrimphPO\Week\Master Files\[IGST Master.xlsx]DBF'!$A:$N,14,FALSE),
   "Error")),
"")</f>
        <v/>
      </c>
      <c r="N74">
        <f>IF(ORDER!O80&gt;0,ROUND(L74*M74/100,2), "")</f>
        <v/>
      </c>
      <c r="O74">
        <f>IF(ORDER!O80&gt;0,L74-N74, "")</f>
        <v/>
      </c>
      <c r="P74">
        <f>IF(ORDER!O80&gt;0,IF(R74="Corsetry",IF(IFERROR((O74/J74),0)&lt;1000,"CC Sales- Corsetry-Wholesale - IGST 5%","CC Sales- Corsetry-Wholesale - IGST 12%")), "")</f>
        <v/>
      </c>
      <c r="Q74">
        <f>IF(ORDER!O80&gt;0,
 IF(ORDER!$D$1="SGST",
 VLOOKUP(H74,'C:\Users\HP\Desktop\TrimphPO\Week\Master Files\[SGST Master.xlsx]DBF'!$A:$R,18,FALSE),
   IF(ORDER!$D$1="IGST",
   VLOOKUP(H74,'C:\Users\HP\Desktop\TrimphPO\Week\Master Files\[IGST Master.xlsx]DBF'!$A:$R,18,FALSE),
   "Error")),
"")</f>
        <v/>
      </c>
      <c r="R74">
        <f>IF(ORDER!O80&gt;0,
 IF(ORDER!$D$1="SGST",
 VLOOKUP(H74,'C:\Users\HP\Desktop\TrimphPO\Week\Master Files\[SGST Master.xlsx]DBF'!$A:$S,19,FALSE),
   IF(ORDER!$D$1="IGST",
   VLOOKUP(H74,'C:\Users\HP\Desktop\TrimphPO\Week\Master Files\[IGST Master.xlsx]DBF'!$A:$S,19,FALSE),
   "Error")),
"")</f>
        <v/>
      </c>
      <c r="S74">
        <f>IF(ORDER!O80&gt;0,
 IF(ORDER!$D$1="SGST",
 VLOOKUP(H74,'C:\Users\HP\Desktop\TrimphPO\Week\Master Files\[SGST Master.xlsx]DBF'!$A:$T,20,FALSE),
   IF(ORDER!$D$1="IGST",
   VLOOKUP(H74,'C:\Users\HP\Desktop\TrimphPO\Week\Master Files\[IGST Master.xlsx]DBF'!$A:$T,20,FALSE),
   "Error")),
"")</f>
        <v/>
      </c>
      <c r="T74">
        <f>IF(ORDER!O80&gt;0,
 IF(ORDER!$D$1="SGST",
 VLOOKUP(H74,'C:\Users\HP\Desktop\TrimphPO\Week\Master Files\[SGST Master.xlsx]DBF'!$A:$U,21,FALSE),
   IF(ORDER!$D$1="IGST",
   VLOOKUP(H74,'C:\Users\HP\Desktop\TrimphPO\Week\Master Files\[IGST Master.xlsx]DBF'!$A:$U,21,FALSE),
   "Error")),
"")</f>
        <v/>
      </c>
      <c r="U74">
        <f>IF(ORDER!O80&gt;0,
 IF(ORDER!$D$1="SGST",
 VLOOKUP(H74,'C:\Users\HP\Desktop\TrimphPO\Week\Master Files\[SGST Master.xlsx]DBF'!$A:$V,22,FALSE),
   IF(ORDER!$D$1="IGST",
   VLOOKUP(H74,'C:\Users\HP\Desktop\TrimphPO\Week\Master Files\[IGST Master.xlsx]DBF'!$A:$V,22,FALSE),
   "Error")),
"")</f>
        <v/>
      </c>
      <c r="V74">
        <f>IF(ORDER!O80&gt;0,
 IF(ORDER!$D$1="SGST",
 VLOOKUP(H74,'C:\Users\HP\Desktop\TrimphPO\Week\Master Files\[SGST Master.xlsx]DBF'!$A:$W,23,FALSE),
   IF(ORDER!$D$1="IGST",
   VLOOKUP(H74,'C:\Users\HP\Desktop\TrimphPO\Week\Master Files\[IGST Master.xlsx]DBF'!$A:$W,23,FALSE),
   "Error")),
"")</f>
        <v/>
      </c>
      <c r="W74">
        <f>IF(ORDER!O80&gt;0,
 IF(ORDER!$D$1="SGST",
 VLOOKUP(H74,'C:\Users\HP\Desktop\TrimphPO\Week\Master Files\[SGST Master.xlsx]DBF'!$A:$X,24,FALSE),
   IF(ORDER!$D$1="IGST",
   VLOOKUP(H74,'C:\Users\HP\Desktop\TrimphPO\Week\Master Files\[IGST Master.xlsx]DBF'!$A:$X,24,FALSE),
   "Error")),
"")</f>
        <v/>
      </c>
      <c r="X74">
        <f>IF(ORDER!O80&gt;0,
 IF(ORDER!$D$1="SGST",
 VLOOKUP(H74,'C:\Users\HP\Desktop\TrimphPO\Week\Master Files\[SGST Master.xlsx]DBF'!$A:$Y,25,FALSE),
   IF(ORDER!$D$1="IGST",
   VLOOKUP(H74,'C:\Users\HP\Desktop\TrimphPO\Week\Master Files\[IGST Master.xlsx]DBF'!$A:$Y,25,FALSE),
   "Error")),
"")</f>
        <v/>
      </c>
      <c r="Y74">
        <f>IF(ORDER!O80&gt;0,+O74, "")</f>
        <v/>
      </c>
      <c r="Z74">
        <f>IF(ORDER!O80&gt;0,+J74, "")</f>
        <v/>
      </c>
      <c r="AA74">
        <f>IF(ORDER!O80&gt;0,
 IF(ORDER!$D$1="SGST",
 VLOOKUP(H74,'C:\Users\HP\Desktop\TrimphPO\Week\Master Files\[SGST Master.xlsx]DBF'!$A:$AB,28,FALSE),
   IF(ORDER!$D$1="IGST",
   VLOOKUP(H74,'C:\Users\HP\Desktop\TrimphPO\Week\Master Files\[IGST Master.xlsx]DBF'!$A:$AB,28,FALSE),
   "Error")),
"")</f>
        <v/>
      </c>
      <c r="AB74">
        <f>IF(ORDER!O80&gt;0,
 IF(ORDER!$D$1="SGST",
 VLOOKUP(H74,'C:\Users\HP\Desktop\TrimphPO\Week\Master Files\[SGST Master.xlsx]DBF'!$A:$AC,29,FALSE),
   IF(ORDER!$D$1="IGST",
   VLOOKUP(H74,'C:\Users\HP\Desktop\TrimphPO\Week\Master Files\[IGST Master.xlsx]DBF'!$A:$AC,29,FALSE),
   "Error")),
"")</f>
        <v/>
      </c>
      <c r="AC74">
        <f>IF(ORDER!O80&gt;0,ROUND(Y74*AB74/100,2), "")</f>
        <v/>
      </c>
      <c r="AD74">
        <f>IF(ORDER!O80&gt;0,ROUND(SUM(Y74,0)-AC74,2), "")</f>
        <v/>
      </c>
      <c r="AE74" t="inlineStr"/>
      <c r="AF74" t="inlineStr"/>
      <c r="AG74" t="inlineStr"/>
      <c r="AH74" t="inlineStr"/>
      <c r="AI74" t="inlineStr"/>
      <c r="AJ74" t="inlineStr"/>
      <c r="AK74">
        <f>IF(ORDER!O80&gt;0,IF(RIGHT(P74,2)="5%","Output IGST - 5% - Tamilnadu","Output IGST - 12% - Tamilnadu"), "")</f>
        <v/>
      </c>
      <c r="AL74">
        <f>IF(ORDER!O80&gt;0,IF(AK74="Output IGST - 12% - TamilNadu",12,5), "")</f>
        <v/>
      </c>
      <c r="AM74">
        <f>IF(ORDER!O80&gt;0,ROUND(SUM(AD74*AL74/100,0),2), "")</f>
        <v/>
      </c>
      <c r="AN74">
        <f>IF(ORDER!O80&gt;0,+AP74, "")</f>
        <v/>
      </c>
      <c r="AO74">
        <f>IF(ORDER!O80&gt;0,0.00, "")</f>
        <v/>
      </c>
      <c r="AP74">
        <f>IF(ORDER!O80&gt;0,+(Y74-AC74)+AM74, "")</f>
        <v/>
      </c>
      <c r="AQ74">
        <f>IF(ORDER!O80&gt;0,
 IF(ORDER!$D$1="SGST",
 VLOOKUP(H74,'C:\Users\HP\Desktop\TrimphPO\Week\Master Files\[SGST Master.xlsx]DBF'!$A:$AR,44,FALSE),
   IF(ORDER!$D$1="IGST",
   VLOOKUP(H74,'C:\Users\HP\Desktop\TrimphPO\Week\Master Files\[IGST Master.xlsx]DBF'!$A:$AR,44,FALSE),
   "Error")),
"")</f>
        <v/>
      </c>
      <c r="AR74">
        <f>IF(ORDER!O80&gt;0,B74, "")</f>
        <v/>
      </c>
      <c r="AS74">
        <f>IF(ORDER!O80&gt;0,AN74, "")</f>
        <v/>
      </c>
      <c r="AT74">
        <f>IF(ORDER!O80&gt;0,CONCATENATE($B$2," ",$C$2," ","QTY",  " ", $Z$2), "")</f>
        <v/>
      </c>
      <c r="AU74">
        <f>IF(ORDER!O80&gt;0,
 IF(ORDER!$D$1="SGST",
 VLOOKUP(H74,'C:\Users\HP\Desktop\TrimphPO\Week\Master Files\[SGST Master.xlsx]DBF'!$A:$AV,48,FALSE),
   IF(ORDER!$D$1="IGST",
   VLOOKUP(H74,'C:\Users\HP\Desktop\TrimphPO\Week\Master Files\[IGST Master.xlsx]DBF'!$A:$AV,48,FALSE),
   "Error")),
"")</f>
        <v/>
      </c>
      <c r="AV74">
        <f>IF(ORDER!O80&gt;0,
 IF(ORDER!$D$1="SGST",
 VLOOKUP(H74,'C:\Users\HP\Desktop\TrimphPO\Week\Master Files\[SGST Master.xlsx]DBF'!$A:$AW,49,FALSE),
   IF(ORDER!$D$1="IGST",
   VLOOKUP(H74,'C:\Users\HP\Desktop\TrimphPO\Week\Master Files\[IGST Master.xlsx]DBF'!$A:$AW,49,FALSE),
   "Error")),
"")</f>
        <v/>
      </c>
      <c r="AW74">
        <f>IF(ORDER!O80&gt;0,
 IF(ORDER!$D$1="SGST",
 VLOOKUP(H74,'C:\Users\HP\Desktop\TrimphPO\Week\Master Files\[SGST Master.xlsx]DBF'!$A:$AX,50,FALSE),
   IF(ORDER!$D$1="IGST",
   VLOOKUP(H74,'C:\Users\HP\Desktop\TrimphPO\Week\Master Files\[IGST Master.xlsx]DBF'!$A:$AX,50,FALSE),
   "Error")),
"")</f>
        <v/>
      </c>
      <c r="AX74">
        <f>IF(ORDER!O80&gt;0,ORDER!B5, "")</f>
        <v/>
      </c>
      <c r="AY74">
        <f>IF(ORDER!O80&gt;0,ORDER!B1, "")</f>
        <v/>
      </c>
      <c r="AZ74">
        <f>IF(ORDER!O80&gt;0,
 IF(ORDER!$D$1="SGST",
 VLOOKUP(H74,'C:\Users\HP\Desktop\TrimphPO\Week\Master Files\[SGST Master.xlsx]DBF'!$A:$BA,53,FALSE),
   IF(ORDER!$D$1="IGST",
   VLOOKUP(H74,'C:\Users\HP\Desktop\TrimphPO\Week\Master Files\[IGST Master.xlsx]DBF'!$A:$BA,53,FALSE),
   "Error")),
"")</f>
        <v/>
      </c>
      <c r="BA74">
        <f>IF(ORDER!O80&gt;0,
 IF(ORDER!$D$1="SGST",
 VLOOKUP(H74,'C:\Users\HP\Desktop\TrimphPO\Week\Master Files\[SGST Master.xlsx]DBF'!$A:$BB,54,FALSE),
   IF(ORDER!$D$1="IGST",
   VLOOKUP(H74,'C:\Users\HP\Desktop\TrimphPO\Week\Master Files\[IGST Master.xlsx]DBF'!$A:$BB,54,FALSE),
   "Error")),
"")</f>
        <v/>
      </c>
      <c r="BB74">
        <f>IF(ORDER!O80&gt;0,
 IF(ORDER!$D$1="SGST",
 VLOOKUP(H74,'C:\Users\HP\Desktop\TrimphPO\Week\Master Files\[SGST Master.xlsx]DBF'!$A:$BC,55,FALSE),
   IF(ORDER!$D$1="IGST",
   VLOOKUP(H74,'C:\Users\HP\Desktop\TrimphPO\Week\Master Files\[IGST Master.xlsx]DBF'!$A:$BC,55,FALSE),
   "Error")),
"")</f>
        <v/>
      </c>
      <c r="BC74">
        <f>IF(ORDER!O80&gt;0,
 IF(ORDER!$D$1="SGST",
 VLOOKUP(H74,'C:\Users\HP\Desktop\TrimphPO\Week\Master Files\[SGST Master.xlsx]DBF'!$A:$BD,56,FALSE),
   IF(ORDER!$D$1="IGST",
   VLOOKUP(H74,'C:\Users\HP\Desktop\TrimphPO\Week\Master Files\[IGST Master.xlsx]DBF'!$A:$BD,56,FALSE),
   "Error")),
"")</f>
        <v/>
      </c>
      <c r="BD74">
        <f>IF(ORDER!O80&gt;0,
 IF(ORDER!$D$1="SGST",
 VLOOKUP(H74,'C:\Users\HP\Desktop\TrimphPO\Week\Master Files\[SGST Master.xlsx]DBF'!$A:$BE,57,FALSE),
   IF(ORDER!$D$1="IGST",
   VLOOKUP(H74,'C:\Users\HP\Desktop\TrimphPO\Week\Master Files\[IGST Master.xlsx]DBF'!$A:$BE,57,FALSE),
   "Error")),
"")</f>
        <v/>
      </c>
    </row>
    <row r="75">
      <c r="A75">
        <f>IF(ORDER!O81&gt;0,
 IF(ORDER!$D$1="SGST",
 VLOOKUP(H75,'C:\Users\HP\Desktop\TrimphPO\Week\Master Files\[SGST Master.xlsx]DBF'!$A:$B,2,FALSE),
   IF(ORDER!$D$1="IGST",
   VLOOKUP(H75,'C:\Users\HP\Desktop\TrimphPO\Week\Master Files\[IGST Master.xlsx]DBF'!$A:$B,2,FALSE),
   "Error")),
"")</f>
        <v/>
      </c>
      <c r="B75">
        <f>IF(ORDER!O81&gt;0,
 IF(ORDER!$D$1="SGST",
 VLOOKUP(H75,'C:\Users\HP\Desktop\TrimphPO\Week\Master Files\[SGST Master.xlsx]DBF'!$A:$C,3,FALSE),
   IF(ORDER!$D$1="IGST",
   VLOOKUP(H75,'C:\Users\HP\Desktop\TrimphPO\Week\Master Files\[IGST Master.xlsx]DBF'!$A:$C,3,FALSE),
   "Error")),
"")</f>
        <v/>
      </c>
      <c r="C75">
        <f>IF(ORDER!O81&gt;0,ORDER!L81, "")</f>
        <v/>
      </c>
      <c r="D75">
        <f>IF(ORDER!O81&gt;0,ORDER!A81, "")</f>
        <v/>
      </c>
      <c r="E75">
        <f>IF(ORDER!O81&gt;0,
 IF(ORDER!$D$1="SGST",
 VLOOKUP(H75,'C:\Users\HP\Desktop\TrimphPO\Week\Master Files\[SGST Master.xlsx]DBF'!$A:$F,6,FALSE),
   IF(ORDER!$D$1="IGST",
   VLOOKUP(H75,'C:\Users\HP\Desktop\TrimphPO\Week\Master Files\[IGST Master.xlsx]DBF'!$A:$F,6,FALSE),
   "Error")),
"")</f>
        <v/>
      </c>
      <c r="F75">
        <f>IF(ORDER!O81&gt;0,ORDER!C81, "")</f>
        <v/>
      </c>
      <c r="G75">
        <f>IF(ORDER!O81&gt;0,
 IF(ORDER!$D$1="SGST",
 VLOOKUP(H75,'C:\Users\HP\Desktop\TrimphPO\Week\Master Files\[SGST Master.xlsx]DBF'!$A:$H,8,FALSE),
   IF(ORDER!$D$1="IGST",
   VLOOKUP(H75,'C:\Users\HP\Desktop\TrimphPO\Week\Master Files\[IGST Master.xlsx]DBF'!$A:$H,8,FALSE),
   "Error")),
"")</f>
        <v/>
      </c>
      <c r="H75">
        <f>IF(ORDER!O81&gt;0,ORDER!D81, "")</f>
        <v/>
      </c>
      <c r="I75">
        <f>IF(ORDER!O81&gt;0,
 IF(ORDER!$D$1="SGST",
 VLOOKUP(H75,'C:\Users\HP\Desktop\TrimphPO\Week\Master Files\[SGST Master.xlsx]DBF'!$A:$J,10,FALSE),
   IF(ORDER!$D$1="IGST",
   VLOOKUP(H75,'C:\Users\HP\Desktop\TrimphPO\Week\Master Files\[IGST Master.xlsx]DBF'!$A:$J,10,FALSE),
   "Error")),
"")</f>
        <v/>
      </c>
      <c r="J75">
        <f>IF(ORDER!O81&gt;0,SUMIF(ORDER!$D$8:$D$22298,DBF!$H75,ORDER!$G$8:$G$22298), "")</f>
        <v/>
      </c>
      <c r="K75">
        <f>IF(ORDER!O81&gt;0,VLOOKUP($H75,ORDER!D:H,5,FALSE), "")</f>
        <v/>
      </c>
      <c r="L75">
        <f>IF(ORDER!O81&gt;0,ROUND(J75*K75,2), "")</f>
        <v/>
      </c>
      <c r="M75">
        <f>IF(ORDER!O81&gt;0,
 IF(ORDER!$D$1="SGST",
 VLOOKUP(H75,'C:\Users\HP\Desktop\TrimphPO\Week\Master Files\[SGST Master.xlsx]DBF'!$A:$N,14,FALSE),
   IF(ORDER!$D$1="IGST",
   VLOOKUP(H75,'C:\Users\HP\Desktop\TrimphPO\Week\Master Files\[IGST Master.xlsx]DBF'!$A:$N,14,FALSE),
   "Error")),
"")</f>
        <v/>
      </c>
      <c r="N75">
        <f>IF(ORDER!O81&gt;0,ROUND(L75*M75/100,2), "")</f>
        <v/>
      </c>
      <c r="O75">
        <f>IF(ORDER!O81&gt;0,L75-N75, "")</f>
        <v/>
      </c>
      <c r="P75">
        <f>IF(ORDER!O81&gt;0,IF(R75="Corsetry",IF(IFERROR((O75/J75),0)&lt;1000,"CC Sales- Corsetry-Wholesale - IGST 5%","CC Sales- Corsetry-Wholesale - IGST 12%")), "")</f>
        <v/>
      </c>
      <c r="Q75">
        <f>IF(ORDER!O81&gt;0,
 IF(ORDER!$D$1="SGST",
 VLOOKUP(H75,'C:\Users\HP\Desktop\TrimphPO\Week\Master Files\[SGST Master.xlsx]DBF'!$A:$R,18,FALSE),
   IF(ORDER!$D$1="IGST",
   VLOOKUP(H75,'C:\Users\HP\Desktop\TrimphPO\Week\Master Files\[IGST Master.xlsx]DBF'!$A:$R,18,FALSE),
   "Error")),
"")</f>
        <v/>
      </c>
      <c r="R75">
        <f>IF(ORDER!O81&gt;0,
 IF(ORDER!$D$1="SGST",
 VLOOKUP(H75,'C:\Users\HP\Desktop\TrimphPO\Week\Master Files\[SGST Master.xlsx]DBF'!$A:$S,19,FALSE),
   IF(ORDER!$D$1="IGST",
   VLOOKUP(H75,'C:\Users\HP\Desktop\TrimphPO\Week\Master Files\[IGST Master.xlsx]DBF'!$A:$S,19,FALSE),
   "Error")),
"")</f>
        <v/>
      </c>
      <c r="S75">
        <f>IF(ORDER!O81&gt;0,
 IF(ORDER!$D$1="SGST",
 VLOOKUP(H75,'C:\Users\HP\Desktop\TrimphPO\Week\Master Files\[SGST Master.xlsx]DBF'!$A:$T,20,FALSE),
   IF(ORDER!$D$1="IGST",
   VLOOKUP(H75,'C:\Users\HP\Desktop\TrimphPO\Week\Master Files\[IGST Master.xlsx]DBF'!$A:$T,20,FALSE),
   "Error")),
"")</f>
        <v/>
      </c>
      <c r="T75">
        <f>IF(ORDER!O81&gt;0,
 IF(ORDER!$D$1="SGST",
 VLOOKUP(H75,'C:\Users\HP\Desktop\TrimphPO\Week\Master Files\[SGST Master.xlsx]DBF'!$A:$U,21,FALSE),
   IF(ORDER!$D$1="IGST",
   VLOOKUP(H75,'C:\Users\HP\Desktop\TrimphPO\Week\Master Files\[IGST Master.xlsx]DBF'!$A:$U,21,FALSE),
   "Error")),
"")</f>
        <v/>
      </c>
      <c r="U75">
        <f>IF(ORDER!O81&gt;0,
 IF(ORDER!$D$1="SGST",
 VLOOKUP(H75,'C:\Users\HP\Desktop\TrimphPO\Week\Master Files\[SGST Master.xlsx]DBF'!$A:$V,22,FALSE),
   IF(ORDER!$D$1="IGST",
   VLOOKUP(H75,'C:\Users\HP\Desktop\TrimphPO\Week\Master Files\[IGST Master.xlsx]DBF'!$A:$V,22,FALSE),
   "Error")),
"")</f>
        <v/>
      </c>
      <c r="V75">
        <f>IF(ORDER!O81&gt;0,
 IF(ORDER!$D$1="SGST",
 VLOOKUP(H75,'C:\Users\HP\Desktop\TrimphPO\Week\Master Files\[SGST Master.xlsx]DBF'!$A:$W,23,FALSE),
   IF(ORDER!$D$1="IGST",
   VLOOKUP(H75,'C:\Users\HP\Desktop\TrimphPO\Week\Master Files\[IGST Master.xlsx]DBF'!$A:$W,23,FALSE),
   "Error")),
"")</f>
        <v/>
      </c>
      <c r="W75">
        <f>IF(ORDER!O81&gt;0,
 IF(ORDER!$D$1="SGST",
 VLOOKUP(H75,'C:\Users\HP\Desktop\TrimphPO\Week\Master Files\[SGST Master.xlsx]DBF'!$A:$X,24,FALSE),
   IF(ORDER!$D$1="IGST",
   VLOOKUP(H75,'C:\Users\HP\Desktop\TrimphPO\Week\Master Files\[IGST Master.xlsx]DBF'!$A:$X,24,FALSE),
   "Error")),
"")</f>
        <v/>
      </c>
      <c r="X75">
        <f>IF(ORDER!O81&gt;0,
 IF(ORDER!$D$1="SGST",
 VLOOKUP(H75,'C:\Users\HP\Desktop\TrimphPO\Week\Master Files\[SGST Master.xlsx]DBF'!$A:$Y,25,FALSE),
   IF(ORDER!$D$1="IGST",
   VLOOKUP(H75,'C:\Users\HP\Desktop\TrimphPO\Week\Master Files\[IGST Master.xlsx]DBF'!$A:$Y,25,FALSE),
   "Error")),
"")</f>
        <v/>
      </c>
      <c r="Y75">
        <f>IF(ORDER!O81&gt;0,+O75, "")</f>
        <v/>
      </c>
      <c r="Z75">
        <f>IF(ORDER!O81&gt;0,+J75, "")</f>
        <v/>
      </c>
      <c r="AA75">
        <f>IF(ORDER!O81&gt;0,
 IF(ORDER!$D$1="SGST",
 VLOOKUP(H75,'C:\Users\HP\Desktop\TrimphPO\Week\Master Files\[SGST Master.xlsx]DBF'!$A:$AB,28,FALSE),
   IF(ORDER!$D$1="IGST",
   VLOOKUP(H75,'C:\Users\HP\Desktop\TrimphPO\Week\Master Files\[IGST Master.xlsx]DBF'!$A:$AB,28,FALSE),
   "Error")),
"")</f>
        <v/>
      </c>
      <c r="AB75">
        <f>IF(ORDER!O81&gt;0,
 IF(ORDER!$D$1="SGST",
 VLOOKUP(H75,'C:\Users\HP\Desktop\TrimphPO\Week\Master Files\[SGST Master.xlsx]DBF'!$A:$AC,29,FALSE),
   IF(ORDER!$D$1="IGST",
   VLOOKUP(H75,'C:\Users\HP\Desktop\TrimphPO\Week\Master Files\[IGST Master.xlsx]DBF'!$A:$AC,29,FALSE),
   "Error")),
"")</f>
        <v/>
      </c>
      <c r="AC75">
        <f>IF(ORDER!O81&gt;0,ROUND(Y75*AB75/100,2), "")</f>
        <v/>
      </c>
      <c r="AD75">
        <f>IF(ORDER!O81&gt;0,ROUND(SUM(Y75,0)-AC75,2), "")</f>
        <v/>
      </c>
      <c r="AE75" t="inlineStr"/>
      <c r="AF75" t="inlineStr"/>
      <c r="AG75" t="inlineStr"/>
      <c r="AH75" t="inlineStr"/>
      <c r="AI75" t="inlineStr"/>
      <c r="AJ75" t="inlineStr"/>
      <c r="AK75">
        <f>IF(ORDER!O81&gt;0,IF(RIGHT(P75,2)="5%","Output IGST - 5% - Tamilnadu","Output IGST - 12% - Tamilnadu"), "")</f>
        <v/>
      </c>
      <c r="AL75">
        <f>IF(ORDER!O81&gt;0,IF(AK75="Output IGST - 12% - TamilNadu",12,5), "")</f>
        <v/>
      </c>
      <c r="AM75">
        <f>IF(ORDER!O81&gt;0,ROUND(SUM(AD75*AL75/100,0),2), "")</f>
        <v/>
      </c>
      <c r="AN75">
        <f>IF(ORDER!O81&gt;0,+AP75, "")</f>
        <v/>
      </c>
      <c r="AO75">
        <f>IF(ORDER!O81&gt;0,0.00, "")</f>
        <v/>
      </c>
      <c r="AP75">
        <f>IF(ORDER!O81&gt;0,+(Y75-AC75)+AM75, "")</f>
        <v/>
      </c>
      <c r="AQ75">
        <f>IF(ORDER!O81&gt;0,
 IF(ORDER!$D$1="SGST",
 VLOOKUP(H75,'C:\Users\HP\Desktop\TrimphPO\Week\Master Files\[SGST Master.xlsx]DBF'!$A:$AR,44,FALSE),
   IF(ORDER!$D$1="IGST",
   VLOOKUP(H75,'C:\Users\HP\Desktop\TrimphPO\Week\Master Files\[IGST Master.xlsx]DBF'!$A:$AR,44,FALSE),
   "Error")),
"")</f>
        <v/>
      </c>
      <c r="AR75">
        <f>IF(ORDER!O81&gt;0,B75, "")</f>
        <v/>
      </c>
      <c r="AS75">
        <f>IF(ORDER!O81&gt;0,AN75, "")</f>
        <v/>
      </c>
      <c r="AT75">
        <f>IF(ORDER!O81&gt;0,CONCATENATE($B$2," ",$C$2," ","QTY",  " ", $Z$2), "")</f>
        <v/>
      </c>
      <c r="AU75">
        <f>IF(ORDER!O81&gt;0,
 IF(ORDER!$D$1="SGST",
 VLOOKUP(H75,'C:\Users\HP\Desktop\TrimphPO\Week\Master Files\[SGST Master.xlsx]DBF'!$A:$AV,48,FALSE),
   IF(ORDER!$D$1="IGST",
   VLOOKUP(H75,'C:\Users\HP\Desktop\TrimphPO\Week\Master Files\[IGST Master.xlsx]DBF'!$A:$AV,48,FALSE),
   "Error")),
"")</f>
        <v/>
      </c>
      <c r="AV75">
        <f>IF(ORDER!O81&gt;0,
 IF(ORDER!$D$1="SGST",
 VLOOKUP(H75,'C:\Users\HP\Desktop\TrimphPO\Week\Master Files\[SGST Master.xlsx]DBF'!$A:$AW,49,FALSE),
   IF(ORDER!$D$1="IGST",
   VLOOKUP(H75,'C:\Users\HP\Desktop\TrimphPO\Week\Master Files\[IGST Master.xlsx]DBF'!$A:$AW,49,FALSE),
   "Error")),
"")</f>
        <v/>
      </c>
      <c r="AW75">
        <f>IF(ORDER!O81&gt;0,
 IF(ORDER!$D$1="SGST",
 VLOOKUP(H75,'C:\Users\HP\Desktop\TrimphPO\Week\Master Files\[SGST Master.xlsx]DBF'!$A:$AX,50,FALSE),
   IF(ORDER!$D$1="IGST",
   VLOOKUP(H75,'C:\Users\HP\Desktop\TrimphPO\Week\Master Files\[IGST Master.xlsx]DBF'!$A:$AX,50,FALSE),
   "Error")),
"")</f>
        <v/>
      </c>
      <c r="AX75">
        <f>IF(ORDER!O81&gt;0,ORDER!B5, "")</f>
        <v/>
      </c>
      <c r="AY75">
        <f>IF(ORDER!O81&gt;0,ORDER!B1, "")</f>
        <v/>
      </c>
      <c r="AZ75">
        <f>IF(ORDER!O81&gt;0,
 IF(ORDER!$D$1="SGST",
 VLOOKUP(H75,'C:\Users\HP\Desktop\TrimphPO\Week\Master Files\[SGST Master.xlsx]DBF'!$A:$BA,53,FALSE),
   IF(ORDER!$D$1="IGST",
   VLOOKUP(H75,'C:\Users\HP\Desktop\TrimphPO\Week\Master Files\[IGST Master.xlsx]DBF'!$A:$BA,53,FALSE),
   "Error")),
"")</f>
        <v/>
      </c>
      <c r="BA75">
        <f>IF(ORDER!O81&gt;0,
 IF(ORDER!$D$1="SGST",
 VLOOKUP(H75,'C:\Users\HP\Desktop\TrimphPO\Week\Master Files\[SGST Master.xlsx]DBF'!$A:$BB,54,FALSE),
   IF(ORDER!$D$1="IGST",
   VLOOKUP(H75,'C:\Users\HP\Desktop\TrimphPO\Week\Master Files\[IGST Master.xlsx]DBF'!$A:$BB,54,FALSE),
   "Error")),
"")</f>
        <v/>
      </c>
      <c r="BB75">
        <f>IF(ORDER!O81&gt;0,
 IF(ORDER!$D$1="SGST",
 VLOOKUP(H75,'C:\Users\HP\Desktop\TrimphPO\Week\Master Files\[SGST Master.xlsx]DBF'!$A:$BC,55,FALSE),
   IF(ORDER!$D$1="IGST",
   VLOOKUP(H75,'C:\Users\HP\Desktop\TrimphPO\Week\Master Files\[IGST Master.xlsx]DBF'!$A:$BC,55,FALSE),
   "Error")),
"")</f>
        <v/>
      </c>
      <c r="BC75">
        <f>IF(ORDER!O81&gt;0,
 IF(ORDER!$D$1="SGST",
 VLOOKUP(H75,'C:\Users\HP\Desktop\TrimphPO\Week\Master Files\[SGST Master.xlsx]DBF'!$A:$BD,56,FALSE),
   IF(ORDER!$D$1="IGST",
   VLOOKUP(H75,'C:\Users\HP\Desktop\TrimphPO\Week\Master Files\[IGST Master.xlsx]DBF'!$A:$BD,56,FALSE),
   "Error")),
"")</f>
        <v/>
      </c>
      <c r="BD75">
        <f>IF(ORDER!O81&gt;0,
 IF(ORDER!$D$1="SGST",
 VLOOKUP(H75,'C:\Users\HP\Desktop\TrimphPO\Week\Master Files\[SGST Master.xlsx]DBF'!$A:$BE,57,FALSE),
   IF(ORDER!$D$1="IGST",
   VLOOKUP(H75,'C:\Users\HP\Desktop\TrimphPO\Week\Master Files\[IGST Master.xlsx]DBF'!$A:$BE,57,FALSE),
   "Error")),
"")</f>
        <v/>
      </c>
    </row>
    <row r="76">
      <c r="A76">
        <f>IF(ORDER!O82&gt;0,
 IF(ORDER!$D$1="SGST",
 VLOOKUP(H76,'C:\Users\HP\Desktop\TrimphPO\Week\Master Files\[SGST Master.xlsx]DBF'!$A:$B,2,FALSE),
   IF(ORDER!$D$1="IGST",
   VLOOKUP(H76,'C:\Users\HP\Desktop\TrimphPO\Week\Master Files\[IGST Master.xlsx]DBF'!$A:$B,2,FALSE),
   "Error")),
"")</f>
        <v/>
      </c>
      <c r="B76">
        <f>IF(ORDER!O82&gt;0,
 IF(ORDER!$D$1="SGST",
 VLOOKUP(H76,'C:\Users\HP\Desktop\TrimphPO\Week\Master Files\[SGST Master.xlsx]DBF'!$A:$C,3,FALSE),
   IF(ORDER!$D$1="IGST",
   VLOOKUP(H76,'C:\Users\HP\Desktop\TrimphPO\Week\Master Files\[IGST Master.xlsx]DBF'!$A:$C,3,FALSE),
   "Error")),
"")</f>
        <v/>
      </c>
      <c r="C76">
        <f>IF(ORDER!O82&gt;0,ORDER!L82, "")</f>
        <v/>
      </c>
      <c r="D76">
        <f>IF(ORDER!O82&gt;0,ORDER!A82, "")</f>
        <v/>
      </c>
      <c r="E76">
        <f>IF(ORDER!O82&gt;0,
 IF(ORDER!$D$1="SGST",
 VLOOKUP(H76,'C:\Users\HP\Desktop\TrimphPO\Week\Master Files\[SGST Master.xlsx]DBF'!$A:$F,6,FALSE),
   IF(ORDER!$D$1="IGST",
   VLOOKUP(H76,'C:\Users\HP\Desktop\TrimphPO\Week\Master Files\[IGST Master.xlsx]DBF'!$A:$F,6,FALSE),
   "Error")),
"")</f>
        <v/>
      </c>
      <c r="F76">
        <f>IF(ORDER!O82&gt;0,ORDER!C82, "")</f>
        <v/>
      </c>
      <c r="G76">
        <f>IF(ORDER!O82&gt;0,
 IF(ORDER!$D$1="SGST",
 VLOOKUP(H76,'C:\Users\HP\Desktop\TrimphPO\Week\Master Files\[SGST Master.xlsx]DBF'!$A:$H,8,FALSE),
   IF(ORDER!$D$1="IGST",
   VLOOKUP(H76,'C:\Users\HP\Desktop\TrimphPO\Week\Master Files\[IGST Master.xlsx]DBF'!$A:$H,8,FALSE),
   "Error")),
"")</f>
        <v/>
      </c>
      <c r="H76">
        <f>IF(ORDER!O82&gt;0,ORDER!D82, "")</f>
        <v/>
      </c>
      <c r="I76">
        <f>IF(ORDER!O82&gt;0,
 IF(ORDER!$D$1="SGST",
 VLOOKUP(H76,'C:\Users\HP\Desktop\TrimphPO\Week\Master Files\[SGST Master.xlsx]DBF'!$A:$J,10,FALSE),
   IF(ORDER!$D$1="IGST",
   VLOOKUP(H76,'C:\Users\HP\Desktop\TrimphPO\Week\Master Files\[IGST Master.xlsx]DBF'!$A:$J,10,FALSE),
   "Error")),
"")</f>
        <v/>
      </c>
      <c r="J76">
        <f>IF(ORDER!O82&gt;0,SUMIF(ORDER!$D$8:$D$22298,DBF!$H76,ORDER!$G$8:$G$22298), "")</f>
        <v/>
      </c>
      <c r="K76">
        <f>IF(ORDER!O82&gt;0,VLOOKUP($H76,ORDER!D:H,5,FALSE), "")</f>
        <v/>
      </c>
      <c r="L76">
        <f>IF(ORDER!O82&gt;0,ROUND(J76*K76,2), "")</f>
        <v/>
      </c>
      <c r="M76">
        <f>IF(ORDER!O82&gt;0,
 IF(ORDER!$D$1="SGST",
 VLOOKUP(H76,'C:\Users\HP\Desktop\TrimphPO\Week\Master Files\[SGST Master.xlsx]DBF'!$A:$N,14,FALSE),
   IF(ORDER!$D$1="IGST",
   VLOOKUP(H76,'C:\Users\HP\Desktop\TrimphPO\Week\Master Files\[IGST Master.xlsx]DBF'!$A:$N,14,FALSE),
   "Error")),
"")</f>
        <v/>
      </c>
      <c r="N76">
        <f>IF(ORDER!O82&gt;0,ROUND(L76*M76/100,2), "")</f>
        <v/>
      </c>
      <c r="O76">
        <f>IF(ORDER!O82&gt;0,L76-N76, "")</f>
        <v/>
      </c>
      <c r="P76">
        <f>IF(ORDER!O82&gt;0,IF(R76="Corsetry",IF(IFERROR((O76/J76),0)&lt;1000,"CC Sales- Corsetry-Wholesale - IGST 5%","CC Sales- Corsetry-Wholesale - IGST 12%")), "")</f>
        <v/>
      </c>
      <c r="Q76">
        <f>IF(ORDER!O82&gt;0,
 IF(ORDER!$D$1="SGST",
 VLOOKUP(H76,'C:\Users\HP\Desktop\TrimphPO\Week\Master Files\[SGST Master.xlsx]DBF'!$A:$R,18,FALSE),
   IF(ORDER!$D$1="IGST",
   VLOOKUP(H76,'C:\Users\HP\Desktop\TrimphPO\Week\Master Files\[IGST Master.xlsx]DBF'!$A:$R,18,FALSE),
   "Error")),
"")</f>
        <v/>
      </c>
      <c r="R76">
        <f>IF(ORDER!O82&gt;0,
 IF(ORDER!$D$1="SGST",
 VLOOKUP(H76,'C:\Users\HP\Desktop\TrimphPO\Week\Master Files\[SGST Master.xlsx]DBF'!$A:$S,19,FALSE),
   IF(ORDER!$D$1="IGST",
   VLOOKUP(H76,'C:\Users\HP\Desktop\TrimphPO\Week\Master Files\[IGST Master.xlsx]DBF'!$A:$S,19,FALSE),
   "Error")),
"")</f>
        <v/>
      </c>
      <c r="S76">
        <f>IF(ORDER!O82&gt;0,
 IF(ORDER!$D$1="SGST",
 VLOOKUP(H76,'C:\Users\HP\Desktop\TrimphPO\Week\Master Files\[SGST Master.xlsx]DBF'!$A:$T,20,FALSE),
   IF(ORDER!$D$1="IGST",
   VLOOKUP(H76,'C:\Users\HP\Desktop\TrimphPO\Week\Master Files\[IGST Master.xlsx]DBF'!$A:$T,20,FALSE),
   "Error")),
"")</f>
        <v/>
      </c>
      <c r="T76">
        <f>IF(ORDER!O82&gt;0,
 IF(ORDER!$D$1="SGST",
 VLOOKUP(H76,'C:\Users\HP\Desktop\TrimphPO\Week\Master Files\[SGST Master.xlsx]DBF'!$A:$U,21,FALSE),
   IF(ORDER!$D$1="IGST",
   VLOOKUP(H76,'C:\Users\HP\Desktop\TrimphPO\Week\Master Files\[IGST Master.xlsx]DBF'!$A:$U,21,FALSE),
   "Error")),
"")</f>
        <v/>
      </c>
      <c r="U76">
        <f>IF(ORDER!O82&gt;0,
 IF(ORDER!$D$1="SGST",
 VLOOKUP(H76,'C:\Users\HP\Desktop\TrimphPO\Week\Master Files\[SGST Master.xlsx]DBF'!$A:$V,22,FALSE),
   IF(ORDER!$D$1="IGST",
   VLOOKUP(H76,'C:\Users\HP\Desktop\TrimphPO\Week\Master Files\[IGST Master.xlsx]DBF'!$A:$V,22,FALSE),
   "Error")),
"")</f>
        <v/>
      </c>
      <c r="V76">
        <f>IF(ORDER!O82&gt;0,
 IF(ORDER!$D$1="SGST",
 VLOOKUP(H76,'C:\Users\HP\Desktop\TrimphPO\Week\Master Files\[SGST Master.xlsx]DBF'!$A:$W,23,FALSE),
   IF(ORDER!$D$1="IGST",
   VLOOKUP(H76,'C:\Users\HP\Desktop\TrimphPO\Week\Master Files\[IGST Master.xlsx]DBF'!$A:$W,23,FALSE),
   "Error")),
"")</f>
        <v/>
      </c>
      <c r="W76">
        <f>IF(ORDER!O82&gt;0,
 IF(ORDER!$D$1="SGST",
 VLOOKUP(H76,'C:\Users\HP\Desktop\TrimphPO\Week\Master Files\[SGST Master.xlsx]DBF'!$A:$X,24,FALSE),
   IF(ORDER!$D$1="IGST",
   VLOOKUP(H76,'C:\Users\HP\Desktop\TrimphPO\Week\Master Files\[IGST Master.xlsx]DBF'!$A:$X,24,FALSE),
   "Error")),
"")</f>
        <v/>
      </c>
      <c r="X76">
        <f>IF(ORDER!O82&gt;0,
 IF(ORDER!$D$1="SGST",
 VLOOKUP(H76,'C:\Users\HP\Desktop\TrimphPO\Week\Master Files\[SGST Master.xlsx]DBF'!$A:$Y,25,FALSE),
   IF(ORDER!$D$1="IGST",
   VLOOKUP(H76,'C:\Users\HP\Desktop\TrimphPO\Week\Master Files\[IGST Master.xlsx]DBF'!$A:$Y,25,FALSE),
   "Error")),
"")</f>
        <v/>
      </c>
      <c r="Y76">
        <f>IF(ORDER!O82&gt;0,+O76, "")</f>
        <v/>
      </c>
      <c r="Z76">
        <f>IF(ORDER!O82&gt;0,+J76, "")</f>
        <v/>
      </c>
      <c r="AA76">
        <f>IF(ORDER!O82&gt;0,
 IF(ORDER!$D$1="SGST",
 VLOOKUP(H76,'C:\Users\HP\Desktop\TrimphPO\Week\Master Files\[SGST Master.xlsx]DBF'!$A:$AB,28,FALSE),
   IF(ORDER!$D$1="IGST",
   VLOOKUP(H76,'C:\Users\HP\Desktop\TrimphPO\Week\Master Files\[IGST Master.xlsx]DBF'!$A:$AB,28,FALSE),
   "Error")),
"")</f>
        <v/>
      </c>
      <c r="AB76">
        <f>IF(ORDER!O82&gt;0,
 IF(ORDER!$D$1="SGST",
 VLOOKUP(H76,'C:\Users\HP\Desktop\TrimphPO\Week\Master Files\[SGST Master.xlsx]DBF'!$A:$AC,29,FALSE),
   IF(ORDER!$D$1="IGST",
   VLOOKUP(H76,'C:\Users\HP\Desktop\TrimphPO\Week\Master Files\[IGST Master.xlsx]DBF'!$A:$AC,29,FALSE),
   "Error")),
"")</f>
        <v/>
      </c>
      <c r="AC76">
        <f>IF(ORDER!O82&gt;0,ROUND(Y76*AB76/100,2), "")</f>
        <v/>
      </c>
      <c r="AD76">
        <f>IF(ORDER!O82&gt;0,ROUND(SUM(Y76,0)-AC76,2), "")</f>
        <v/>
      </c>
      <c r="AE76" t="inlineStr"/>
      <c r="AF76" t="inlineStr"/>
      <c r="AG76" t="inlineStr"/>
      <c r="AH76" t="inlineStr"/>
      <c r="AI76" t="inlineStr"/>
      <c r="AJ76" t="inlineStr"/>
      <c r="AK76">
        <f>IF(ORDER!O82&gt;0,IF(RIGHT(P76,2)="5%","Output IGST - 5% - Tamilnadu","Output IGST - 12% - Tamilnadu"), "")</f>
        <v/>
      </c>
      <c r="AL76">
        <f>IF(ORDER!O82&gt;0,IF(AK76="Output IGST - 12% - TamilNadu",12,5), "")</f>
        <v/>
      </c>
      <c r="AM76">
        <f>IF(ORDER!O82&gt;0,ROUND(SUM(AD76*AL76/100,0),2), "")</f>
        <v/>
      </c>
      <c r="AN76">
        <f>IF(ORDER!O82&gt;0,+AP76, "")</f>
        <v/>
      </c>
      <c r="AO76">
        <f>IF(ORDER!O82&gt;0,0.00, "")</f>
        <v/>
      </c>
      <c r="AP76">
        <f>IF(ORDER!O82&gt;0,+(Y76-AC76)+AM76, "")</f>
        <v/>
      </c>
      <c r="AQ76">
        <f>IF(ORDER!O82&gt;0,
 IF(ORDER!$D$1="SGST",
 VLOOKUP(H76,'C:\Users\HP\Desktop\TrimphPO\Week\Master Files\[SGST Master.xlsx]DBF'!$A:$AR,44,FALSE),
   IF(ORDER!$D$1="IGST",
   VLOOKUP(H76,'C:\Users\HP\Desktop\TrimphPO\Week\Master Files\[IGST Master.xlsx]DBF'!$A:$AR,44,FALSE),
   "Error")),
"")</f>
        <v/>
      </c>
      <c r="AR76">
        <f>IF(ORDER!O82&gt;0,B76, "")</f>
        <v/>
      </c>
      <c r="AS76">
        <f>IF(ORDER!O82&gt;0,AN76, "")</f>
        <v/>
      </c>
      <c r="AT76">
        <f>IF(ORDER!O82&gt;0,CONCATENATE($B$2," ",$C$2," ","QTY",  " ", $Z$2), "")</f>
        <v/>
      </c>
      <c r="AU76">
        <f>IF(ORDER!O82&gt;0,
 IF(ORDER!$D$1="SGST",
 VLOOKUP(H76,'C:\Users\HP\Desktop\TrimphPO\Week\Master Files\[SGST Master.xlsx]DBF'!$A:$AV,48,FALSE),
   IF(ORDER!$D$1="IGST",
   VLOOKUP(H76,'C:\Users\HP\Desktop\TrimphPO\Week\Master Files\[IGST Master.xlsx]DBF'!$A:$AV,48,FALSE),
   "Error")),
"")</f>
        <v/>
      </c>
      <c r="AV76">
        <f>IF(ORDER!O82&gt;0,
 IF(ORDER!$D$1="SGST",
 VLOOKUP(H76,'C:\Users\HP\Desktop\TrimphPO\Week\Master Files\[SGST Master.xlsx]DBF'!$A:$AW,49,FALSE),
   IF(ORDER!$D$1="IGST",
   VLOOKUP(H76,'C:\Users\HP\Desktop\TrimphPO\Week\Master Files\[IGST Master.xlsx]DBF'!$A:$AW,49,FALSE),
   "Error")),
"")</f>
        <v/>
      </c>
      <c r="AW76">
        <f>IF(ORDER!O82&gt;0,
 IF(ORDER!$D$1="SGST",
 VLOOKUP(H76,'C:\Users\HP\Desktop\TrimphPO\Week\Master Files\[SGST Master.xlsx]DBF'!$A:$AX,50,FALSE),
   IF(ORDER!$D$1="IGST",
   VLOOKUP(H76,'C:\Users\HP\Desktop\TrimphPO\Week\Master Files\[IGST Master.xlsx]DBF'!$A:$AX,50,FALSE),
   "Error")),
"")</f>
        <v/>
      </c>
      <c r="AX76">
        <f>IF(ORDER!O82&gt;0,ORDER!B5, "")</f>
        <v/>
      </c>
      <c r="AY76">
        <f>IF(ORDER!O82&gt;0,ORDER!B1, "")</f>
        <v/>
      </c>
      <c r="AZ76">
        <f>IF(ORDER!O82&gt;0,
 IF(ORDER!$D$1="SGST",
 VLOOKUP(H76,'C:\Users\HP\Desktop\TrimphPO\Week\Master Files\[SGST Master.xlsx]DBF'!$A:$BA,53,FALSE),
   IF(ORDER!$D$1="IGST",
   VLOOKUP(H76,'C:\Users\HP\Desktop\TrimphPO\Week\Master Files\[IGST Master.xlsx]DBF'!$A:$BA,53,FALSE),
   "Error")),
"")</f>
        <v/>
      </c>
      <c r="BA76">
        <f>IF(ORDER!O82&gt;0,
 IF(ORDER!$D$1="SGST",
 VLOOKUP(H76,'C:\Users\HP\Desktop\TrimphPO\Week\Master Files\[SGST Master.xlsx]DBF'!$A:$BB,54,FALSE),
   IF(ORDER!$D$1="IGST",
   VLOOKUP(H76,'C:\Users\HP\Desktop\TrimphPO\Week\Master Files\[IGST Master.xlsx]DBF'!$A:$BB,54,FALSE),
   "Error")),
"")</f>
        <v/>
      </c>
      <c r="BB76">
        <f>IF(ORDER!O82&gt;0,
 IF(ORDER!$D$1="SGST",
 VLOOKUP(H76,'C:\Users\HP\Desktop\TrimphPO\Week\Master Files\[SGST Master.xlsx]DBF'!$A:$BC,55,FALSE),
   IF(ORDER!$D$1="IGST",
   VLOOKUP(H76,'C:\Users\HP\Desktop\TrimphPO\Week\Master Files\[IGST Master.xlsx]DBF'!$A:$BC,55,FALSE),
   "Error")),
"")</f>
        <v/>
      </c>
      <c r="BC76">
        <f>IF(ORDER!O82&gt;0,
 IF(ORDER!$D$1="SGST",
 VLOOKUP(H76,'C:\Users\HP\Desktop\TrimphPO\Week\Master Files\[SGST Master.xlsx]DBF'!$A:$BD,56,FALSE),
   IF(ORDER!$D$1="IGST",
   VLOOKUP(H76,'C:\Users\HP\Desktop\TrimphPO\Week\Master Files\[IGST Master.xlsx]DBF'!$A:$BD,56,FALSE),
   "Error")),
"")</f>
        <v/>
      </c>
      <c r="BD76">
        <f>IF(ORDER!O82&gt;0,
 IF(ORDER!$D$1="SGST",
 VLOOKUP(H76,'C:\Users\HP\Desktop\TrimphPO\Week\Master Files\[SGST Master.xlsx]DBF'!$A:$BE,57,FALSE),
   IF(ORDER!$D$1="IGST",
   VLOOKUP(H76,'C:\Users\HP\Desktop\TrimphPO\Week\Master Files\[IGST Master.xlsx]DBF'!$A:$BE,57,FALSE),
   "Error")),
"")</f>
        <v/>
      </c>
    </row>
    <row r="77">
      <c r="A77">
        <f>IF(ORDER!O83&gt;0,
 IF(ORDER!$D$1="SGST",
 VLOOKUP(H77,'C:\Users\HP\Desktop\TrimphPO\Week\Master Files\[SGST Master.xlsx]DBF'!$A:$B,2,FALSE),
   IF(ORDER!$D$1="IGST",
   VLOOKUP(H77,'C:\Users\HP\Desktop\TrimphPO\Week\Master Files\[IGST Master.xlsx]DBF'!$A:$B,2,FALSE),
   "Error")),
"")</f>
        <v/>
      </c>
      <c r="B77">
        <f>IF(ORDER!O83&gt;0,
 IF(ORDER!$D$1="SGST",
 VLOOKUP(H77,'C:\Users\HP\Desktop\TrimphPO\Week\Master Files\[SGST Master.xlsx]DBF'!$A:$C,3,FALSE),
   IF(ORDER!$D$1="IGST",
   VLOOKUP(H77,'C:\Users\HP\Desktop\TrimphPO\Week\Master Files\[IGST Master.xlsx]DBF'!$A:$C,3,FALSE),
   "Error")),
"")</f>
        <v/>
      </c>
      <c r="C77">
        <f>IF(ORDER!O83&gt;0,ORDER!L83, "")</f>
        <v/>
      </c>
      <c r="D77">
        <f>IF(ORDER!O83&gt;0,ORDER!A83, "")</f>
        <v/>
      </c>
      <c r="E77">
        <f>IF(ORDER!O83&gt;0,
 IF(ORDER!$D$1="SGST",
 VLOOKUP(H77,'C:\Users\HP\Desktop\TrimphPO\Week\Master Files\[SGST Master.xlsx]DBF'!$A:$F,6,FALSE),
   IF(ORDER!$D$1="IGST",
   VLOOKUP(H77,'C:\Users\HP\Desktop\TrimphPO\Week\Master Files\[IGST Master.xlsx]DBF'!$A:$F,6,FALSE),
   "Error")),
"")</f>
        <v/>
      </c>
      <c r="F77">
        <f>IF(ORDER!O83&gt;0,ORDER!C83, "")</f>
        <v/>
      </c>
      <c r="G77">
        <f>IF(ORDER!O83&gt;0,
 IF(ORDER!$D$1="SGST",
 VLOOKUP(H77,'C:\Users\HP\Desktop\TrimphPO\Week\Master Files\[SGST Master.xlsx]DBF'!$A:$H,8,FALSE),
   IF(ORDER!$D$1="IGST",
   VLOOKUP(H77,'C:\Users\HP\Desktop\TrimphPO\Week\Master Files\[IGST Master.xlsx]DBF'!$A:$H,8,FALSE),
   "Error")),
"")</f>
        <v/>
      </c>
      <c r="H77">
        <f>IF(ORDER!O83&gt;0,ORDER!D83, "")</f>
        <v/>
      </c>
      <c r="I77">
        <f>IF(ORDER!O83&gt;0,
 IF(ORDER!$D$1="SGST",
 VLOOKUP(H77,'C:\Users\HP\Desktop\TrimphPO\Week\Master Files\[SGST Master.xlsx]DBF'!$A:$J,10,FALSE),
   IF(ORDER!$D$1="IGST",
   VLOOKUP(H77,'C:\Users\HP\Desktop\TrimphPO\Week\Master Files\[IGST Master.xlsx]DBF'!$A:$J,10,FALSE),
   "Error")),
"")</f>
        <v/>
      </c>
      <c r="J77">
        <f>IF(ORDER!O83&gt;0,SUMIF(ORDER!$D$8:$D$22298,DBF!$H77,ORDER!$G$8:$G$22298), "")</f>
        <v/>
      </c>
      <c r="K77">
        <f>IF(ORDER!O83&gt;0,VLOOKUP($H77,ORDER!D:H,5,FALSE), "")</f>
        <v/>
      </c>
      <c r="L77">
        <f>IF(ORDER!O83&gt;0,ROUND(J77*K77,2), "")</f>
        <v/>
      </c>
      <c r="M77">
        <f>IF(ORDER!O83&gt;0,
 IF(ORDER!$D$1="SGST",
 VLOOKUP(H77,'C:\Users\HP\Desktop\TrimphPO\Week\Master Files\[SGST Master.xlsx]DBF'!$A:$N,14,FALSE),
   IF(ORDER!$D$1="IGST",
   VLOOKUP(H77,'C:\Users\HP\Desktop\TrimphPO\Week\Master Files\[IGST Master.xlsx]DBF'!$A:$N,14,FALSE),
   "Error")),
"")</f>
        <v/>
      </c>
      <c r="N77">
        <f>IF(ORDER!O83&gt;0,ROUND(L77*M77/100,2), "")</f>
        <v/>
      </c>
      <c r="O77">
        <f>IF(ORDER!O83&gt;0,L77-N77, "")</f>
        <v/>
      </c>
      <c r="P77">
        <f>IF(ORDER!O83&gt;0,IF(R77="Corsetry",IF(IFERROR((O77/J77),0)&lt;1000,"CC Sales- Corsetry-Wholesale - IGST 5%","CC Sales- Corsetry-Wholesale - IGST 12%")), "")</f>
        <v/>
      </c>
      <c r="Q77">
        <f>IF(ORDER!O83&gt;0,
 IF(ORDER!$D$1="SGST",
 VLOOKUP(H77,'C:\Users\HP\Desktop\TrimphPO\Week\Master Files\[SGST Master.xlsx]DBF'!$A:$R,18,FALSE),
   IF(ORDER!$D$1="IGST",
   VLOOKUP(H77,'C:\Users\HP\Desktop\TrimphPO\Week\Master Files\[IGST Master.xlsx]DBF'!$A:$R,18,FALSE),
   "Error")),
"")</f>
        <v/>
      </c>
      <c r="R77">
        <f>IF(ORDER!O83&gt;0,
 IF(ORDER!$D$1="SGST",
 VLOOKUP(H77,'C:\Users\HP\Desktop\TrimphPO\Week\Master Files\[SGST Master.xlsx]DBF'!$A:$S,19,FALSE),
   IF(ORDER!$D$1="IGST",
   VLOOKUP(H77,'C:\Users\HP\Desktop\TrimphPO\Week\Master Files\[IGST Master.xlsx]DBF'!$A:$S,19,FALSE),
   "Error")),
"")</f>
        <v/>
      </c>
      <c r="S77">
        <f>IF(ORDER!O83&gt;0,
 IF(ORDER!$D$1="SGST",
 VLOOKUP(H77,'C:\Users\HP\Desktop\TrimphPO\Week\Master Files\[SGST Master.xlsx]DBF'!$A:$T,20,FALSE),
   IF(ORDER!$D$1="IGST",
   VLOOKUP(H77,'C:\Users\HP\Desktop\TrimphPO\Week\Master Files\[IGST Master.xlsx]DBF'!$A:$T,20,FALSE),
   "Error")),
"")</f>
        <v/>
      </c>
      <c r="T77">
        <f>IF(ORDER!O83&gt;0,
 IF(ORDER!$D$1="SGST",
 VLOOKUP(H77,'C:\Users\HP\Desktop\TrimphPO\Week\Master Files\[SGST Master.xlsx]DBF'!$A:$U,21,FALSE),
   IF(ORDER!$D$1="IGST",
   VLOOKUP(H77,'C:\Users\HP\Desktop\TrimphPO\Week\Master Files\[IGST Master.xlsx]DBF'!$A:$U,21,FALSE),
   "Error")),
"")</f>
        <v/>
      </c>
      <c r="U77">
        <f>IF(ORDER!O83&gt;0,
 IF(ORDER!$D$1="SGST",
 VLOOKUP(H77,'C:\Users\HP\Desktop\TrimphPO\Week\Master Files\[SGST Master.xlsx]DBF'!$A:$V,22,FALSE),
   IF(ORDER!$D$1="IGST",
   VLOOKUP(H77,'C:\Users\HP\Desktop\TrimphPO\Week\Master Files\[IGST Master.xlsx]DBF'!$A:$V,22,FALSE),
   "Error")),
"")</f>
        <v/>
      </c>
      <c r="V77">
        <f>IF(ORDER!O83&gt;0,
 IF(ORDER!$D$1="SGST",
 VLOOKUP(H77,'C:\Users\HP\Desktop\TrimphPO\Week\Master Files\[SGST Master.xlsx]DBF'!$A:$W,23,FALSE),
   IF(ORDER!$D$1="IGST",
   VLOOKUP(H77,'C:\Users\HP\Desktop\TrimphPO\Week\Master Files\[IGST Master.xlsx]DBF'!$A:$W,23,FALSE),
   "Error")),
"")</f>
        <v/>
      </c>
      <c r="W77">
        <f>IF(ORDER!O83&gt;0,
 IF(ORDER!$D$1="SGST",
 VLOOKUP(H77,'C:\Users\HP\Desktop\TrimphPO\Week\Master Files\[SGST Master.xlsx]DBF'!$A:$X,24,FALSE),
   IF(ORDER!$D$1="IGST",
   VLOOKUP(H77,'C:\Users\HP\Desktop\TrimphPO\Week\Master Files\[IGST Master.xlsx]DBF'!$A:$X,24,FALSE),
   "Error")),
"")</f>
        <v/>
      </c>
      <c r="X77">
        <f>IF(ORDER!O83&gt;0,
 IF(ORDER!$D$1="SGST",
 VLOOKUP(H77,'C:\Users\HP\Desktop\TrimphPO\Week\Master Files\[SGST Master.xlsx]DBF'!$A:$Y,25,FALSE),
   IF(ORDER!$D$1="IGST",
   VLOOKUP(H77,'C:\Users\HP\Desktop\TrimphPO\Week\Master Files\[IGST Master.xlsx]DBF'!$A:$Y,25,FALSE),
   "Error")),
"")</f>
        <v/>
      </c>
      <c r="Y77">
        <f>IF(ORDER!O83&gt;0,+O77, "")</f>
        <v/>
      </c>
      <c r="Z77">
        <f>IF(ORDER!O83&gt;0,+J77, "")</f>
        <v/>
      </c>
      <c r="AA77">
        <f>IF(ORDER!O83&gt;0,
 IF(ORDER!$D$1="SGST",
 VLOOKUP(H77,'C:\Users\HP\Desktop\TrimphPO\Week\Master Files\[SGST Master.xlsx]DBF'!$A:$AB,28,FALSE),
   IF(ORDER!$D$1="IGST",
   VLOOKUP(H77,'C:\Users\HP\Desktop\TrimphPO\Week\Master Files\[IGST Master.xlsx]DBF'!$A:$AB,28,FALSE),
   "Error")),
"")</f>
        <v/>
      </c>
      <c r="AB77">
        <f>IF(ORDER!O83&gt;0,
 IF(ORDER!$D$1="SGST",
 VLOOKUP(H77,'C:\Users\HP\Desktop\TrimphPO\Week\Master Files\[SGST Master.xlsx]DBF'!$A:$AC,29,FALSE),
   IF(ORDER!$D$1="IGST",
   VLOOKUP(H77,'C:\Users\HP\Desktop\TrimphPO\Week\Master Files\[IGST Master.xlsx]DBF'!$A:$AC,29,FALSE),
   "Error")),
"")</f>
        <v/>
      </c>
      <c r="AC77">
        <f>IF(ORDER!O83&gt;0,ROUND(Y77*AB77/100,2), "")</f>
        <v/>
      </c>
      <c r="AD77">
        <f>IF(ORDER!O83&gt;0,ROUND(SUM(Y77,0)-AC77,2), "")</f>
        <v/>
      </c>
      <c r="AE77" t="inlineStr"/>
      <c r="AF77" t="inlineStr"/>
      <c r="AG77" t="inlineStr"/>
      <c r="AH77" t="inlineStr"/>
      <c r="AI77" t="inlineStr"/>
      <c r="AJ77" t="inlineStr"/>
      <c r="AK77">
        <f>IF(ORDER!O83&gt;0,IF(RIGHT(P77,2)="5%","Output IGST - 5% - Tamilnadu","Output IGST - 12% - Tamilnadu"), "")</f>
        <v/>
      </c>
      <c r="AL77">
        <f>IF(ORDER!O83&gt;0,IF(AK77="Output IGST - 12% - TamilNadu",12,5), "")</f>
        <v/>
      </c>
      <c r="AM77">
        <f>IF(ORDER!O83&gt;0,ROUND(SUM(AD77*AL77/100,0),2), "")</f>
        <v/>
      </c>
      <c r="AN77">
        <f>IF(ORDER!O83&gt;0,+AP77, "")</f>
        <v/>
      </c>
      <c r="AO77">
        <f>IF(ORDER!O83&gt;0,0.00, "")</f>
        <v/>
      </c>
      <c r="AP77">
        <f>IF(ORDER!O83&gt;0,+(Y77-AC77)+AM77, "")</f>
        <v/>
      </c>
      <c r="AQ77">
        <f>IF(ORDER!O83&gt;0,
 IF(ORDER!$D$1="SGST",
 VLOOKUP(H77,'C:\Users\HP\Desktop\TrimphPO\Week\Master Files\[SGST Master.xlsx]DBF'!$A:$AR,44,FALSE),
   IF(ORDER!$D$1="IGST",
   VLOOKUP(H77,'C:\Users\HP\Desktop\TrimphPO\Week\Master Files\[IGST Master.xlsx]DBF'!$A:$AR,44,FALSE),
   "Error")),
"")</f>
        <v/>
      </c>
      <c r="AR77">
        <f>IF(ORDER!O83&gt;0,B77, "")</f>
        <v/>
      </c>
      <c r="AS77">
        <f>IF(ORDER!O83&gt;0,AN77, "")</f>
        <v/>
      </c>
      <c r="AT77">
        <f>IF(ORDER!O83&gt;0,CONCATENATE($B$2," ",$C$2," ","QTY",  " ", $Z$2), "")</f>
        <v/>
      </c>
      <c r="AU77">
        <f>IF(ORDER!O83&gt;0,
 IF(ORDER!$D$1="SGST",
 VLOOKUP(H77,'C:\Users\HP\Desktop\TrimphPO\Week\Master Files\[SGST Master.xlsx]DBF'!$A:$AV,48,FALSE),
   IF(ORDER!$D$1="IGST",
   VLOOKUP(H77,'C:\Users\HP\Desktop\TrimphPO\Week\Master Files\[IGST Master.xlsx]DBF'!$A:$AV,48,FALSE),
   "Error")),
"")</f>
        <v/>
      </c>
      <c r="AV77">
        <f>IF(ORDER!O83&gt;0,
 IF(ORDER!$D$1="SGST",
 VLOOKUP(H77,'C:\Users\HP\Desktop\TrimphPO\Week\Master Files\[SGST Master.xlsx]DBF'!$A:$AW,49,FALSE),
   IF(ORDER!$D$1="IGST",
   VLOOKUP(H77,'C:\Users\HP\Desktop\TrimphPO\Week\Master Files\[IGST Master.xlsx]DBF'!$A:$AW,49,FALSE),
   "Error")),
"")</f>
        <v/>
      </c>
      <c r="AW77">
        <f>IF(ORDER!O83&gt;0,
 IF(ORDER!$D$1="SGST",
 VLOOKUP(H77,'C:\Users\HP\Desktop\TrimphPO\Week\Master Files\[SGST Master.xlsx]DBF'!$A:$AX,50,FALSE),
   IF(ORDER!$D$1="IGST",
   VLOOKUP(H77,'C:\Users\HP\Desktop\TrimphPO\Week\Master Files\[IGST Master.xlsx]DBF'!$A:$AX,50,FALSE),
   "Error")),
"")</f>
        <v/>
      </c>
      <c r="AX77">
        <f>IF(ORDER!O83&gt;0,ORDER!B5, "")</f>
        <v/>
      </c>
      <c r="AY77">
        <f>IF(ORDER!O83&gt;0,ORDER!B1, "")</f>
        <v/>
      </c>
      <c r="AZ77">
        <f>IF(ORDER!O83&gt;0,
 IF(ORDER!$D$1="SGST",
 VLOOKUP(H77,'C:\Users\HP\Desktop\TrimphPO\Week\Master Files\[SGST Master.xlsx]DBF'!$A:$BA,53,FALSE),
   IF(ORDER!$D$1="IGST",
   VLOOKUP(H77,'C:\Users\HP\Desktop\TrimphPO\Week\Master Files\[IGST Master.xlsx]DBF'!$A:$BA,53,FALSE),
   "Error")),
"")</f>
        <v/>
      </c>
      <c r="BA77">
        <f>IF(ORDER!O83&gt;0,
 IF(ORDER!$D$1="SGST",
 VLOOKUP(H77,'C:\Users\HP\Desktop\TrimphPO\Week\Master Files\[SGST Master.xlsx]DBF'!$A:$BB,54,FALSE),
   IF(ORDER!$D$1="IGST",
   VLOOKUP(H77,'C:\Users\HP\Desktop\TrimphPO\Week\Master Files\[IGST Master.xlsx]DBF'!$A:$BB,54,FALSE),
   "Error")),
"")</f>
        <v/>
      </c>
      <c r="BB77">
        <f>IF(ORDER!O83&gt;0,
 IF(ORDER!$D$1="SGST",
 VLOOKUP(H77,'C:\Users\HP\Desktop\TrimphPO\Week\Master Files\[SGST Master.xlsx]DBF'!$A:$BC,55,FALSE),
   IF(ORDER!$D$1="IGST",
   VLOOKUP(H77,'C:\Users\HP\Desktop\TrimphPO\Week\Master Files\[IGST Master.xlsx]DBF'!$A:$BC,55,FALSE),
   "Error")),
"")</f>
        <v/>
      </c>
      <c r="BC77">
        <f>IF(ORDER!O83&gt;0,
 IF(ORDER!$D$1="SGST",
 VLOOKUP(H77,'C:\Users\HP\Desktop\TrimphPO\Week\Master Files\[SGST Master.xlsx]DBF'!$A:$BD,56,FALSE),
   IF(ORDER!$D$1="IGST",
   VLOOKUP(H77,'C:\Users\HP\Desktop\TrimphPO\Week\Master Files\[IGST Master.xlsx]DBF'!$A:$BD,56,FALSE),
   "Error")),
"")</f>
        <v/>
      </c>
      <c r="BD77">
        <f>IF(ORDER!O83&gt;0,
 IF(ORDER!$D$1="SGST",
 VLOOKUP(H77,'C:\Users\HP\Desktop\TrimphPO\Week\Master Files\[SGST Master.xlsx]DBF'!$A:$BE,57,FALSE),
   IF(ORDER!$D$1="IGST",
   VLOOKUP(H77,'C:\Users\HP\Desktop\TrimphPO\Week\Master Files\[IGST Master.xlsx]DBF'!$A:$BE,57,FALSE),
   "Error")),
"")</f>
        <v/>
      </c>
    </row>
    <row r="78">
      <c r="A78">
        <f>IF(ORDER!O84&gt;0,
 IF(ORDER!$D$1="SGST",
 VLOOKUP(H78,'C:\Users\HP\Desktop\TrimphPO\Week\Master Files\[SGST Master.xlsx]DBF'!$A:$B,2,FALSE),
   IF(ORDER!$D$1="IGST",
   VLOOKUP(H78,'C:\Users\HP\Desktop\TrimphPO\Week\Master Files\[IGST Master.xlsx]DBF'!$A:$B,2,FALSE),
   "Error")),
"")</f>
        <v/>
      </c>
      <c r="B78">
        <f>IF(ORDER!O84&gt;0,
 IF(ORDER!$D$1="SGST",
 VLOOKUP(H78,'C:\Users\HP\Desktop\TrimphPO\Week\Master Files\[SGST Master.xlsx]DBF'!$A:$C,3,FALSE),
   IF(ORDER!$D$1="IGST",
   VLOOKUP(H78,'C:\Users\HP\Desktop\TrimphPO\Week\Master Files\[IGST Master.xlsx]DBF'!$A:$C,3,FALSE),
   "Error")),
"")</f>
        <v/>
      </c>
      <c r="C78">
        <f>IF(ORDER!O84&gt;0,ORDER!L84, "")</f>
        <v/>
      </c>
      <c r="D78">
        <f>IF(ORDER!O84&gt;0,ORDER!A84, "")</f>
        <v/>
      </c>
      <c r="E78">
        <f>IF(ORDER!O84&gt;0,
 IF(ORDER!$D$1="SGST",
 VLOOKUP(H78,'C:\Users\HP\Desktop\TrimphPO\Week\Master Files\[SGST Master.xlsx]DBF'!$A:$F,6,FALSE),
   IF(ORDER!$D$1="IGST",
   VLOOKUP(H78,'C:\Users\HP\Desktop\TrimphPO\Week\Master Files\[IGST Master.xlsx]DBF'!$A:$F,6,FALSE),
   "Error")),
"")</f>
        <v/>
      </c>
      <c r="F78">
        <f>IF(ORDER!O84&gt;0,ORDER!C84, "")</f>
        <v/>
      </c>
      <c r="G78">
        <f>IF(ORDER!O84&gt;0,
 IF(ORDER!$D$1="SGST",
 VLOOKUP(H78,'C:\Users\HP\Desktop\TrimphPO\Week\Master Files\[SGST Master.xlsx]DBF'!$A:$H,8,FALSE),
   IF(ORDER!$D$1="IGST",
   VLOOKUP(H78,'C:\Users\HP\Desktop\TrimphPO\Week\Master Files\[IGST Master.xlsx]DBF'!$A:$H,8,FALSE),
   "Error")),
"")</f>
        <v/>
      </c>
      <c r="H78">
        <f>IF(ORDER!O84&gt;0,ORDER!D84, "")</f>
        <v/>
      </c>
      <c r="I78">
        <f>IF(ORDER!O84&gt;0,
 IF(ORDER!$D$1="SGST",
 VLOOKUP(H78,'C:\Users\HP\Desktop\TrimphPO\Week\Master Files\[SGST Master.xlsx]DBF'!$A:$J,10,FALSE),
   IF(ORDER!$D$1="IGST",
   VLOOKUP(H78,'C:\Users\HP\Desktop\TrimphPO\Week\Master Files\[IGST Master.xlsx]DBF'!$A:$J,10,FALSE),
   "Error")),
"")</f>
        <v/>
      </c>
      <c r="J78">
        <f>IF(ORDER!O84&gt;0,SUMIF(ORDER!$D$8:$D$22298,DBF!$H78,ORDER!$G$8:$G$22298), "")</f>
        <v/>
      </c>
      <c r="K78">
        <f>IF(ORDER!O84&gt;0,VLOOKUP($H78,ORDER!D:H,5,FALSE), "")</f>
        <v/>
      </c>
      <c r="L78">
        <f>IF(ORDER!O84&gt;0,ROUND(J78*K78,2), "")</f>
        <v/>
      </c>
      <c r="M78">
        <f>IF(ORDER!O84&gt;0,
 IF(ORDER!$D$1="SGST",
 VLOOKUP(H78,'C:\Users\HP\Desktop\TrimphPO\Week\Master Files\[SGST Master.xlsx]DBF'!$A:$N,14,FALSE),
   IF(ORDER!$D$1="IGST",
   VLOOKUP(H78,'C:\Users\HP\Desktop\TrimphPO\Week\Master Files\[IGST Master.xlsx]DBF'!$A:$N,14,FALSE),
   "Error")),
"")</f>
        <v/>
      </c>
      <c r="N78">
        <f>IF(ORDER!O84&gt;0,ROUND(L78*M78/100,2), "")</f>
        <v/>
      </c>
      <c r="O78">
        <f>IF(ORDER!O84&gt;0,L78-N78, "")</f>
        <v/>
      </c>
      <c r="P78">
        <f>IF(ORDER!O84&gt;0,IF(R78="Corsetry",IF(IFERROR((O78/J78),0)&lt;1000,"CC Sales- Corsetry-Wholesale - IGST 5%","CC Sales- Corsetry-Wholesale - IGST 12%")), "")</f>
        <v/>
      </c>
      <c r="Q78">
        <f>IF(ORDER!O84&gt;0,
 IF(ORDER!$D$1="SGST",
 VLOOKUP(H78,'C:\Users\HP\Desktop\TrimphPO\Week\Master Files\[SGST Master.xlsx]DBF'!$A:$R,18,FALSE),
   IF(ORDER!$D$1="IGST",
   VLOOKUP(H78,'C:\Users\HP\Desktop\TrimphPO\Week\Master Files\[IGST Master.xlsx]DBF'!$A:$R,18,FALSE),
   "Error")),
"")</f>
        <v/>
      </c>
      <c r="R78">
        <f>IF(ORDER!O84&gt;0,
 IF(ORDER!$D$1="SGST",
 VLOOKUP(H78,'C:\Users\HP\Desktop\TrimphPO\Week\Master Files\[SGST Master.xlsx]DBF'!$A:$S,19,FALSE),
   IF(ORDER!$D$1="IGST",
   VLOOKUP(H78,'C:\Users\HP\Desktop\TrimphPO\Week\Master Files\[IGST Master.xlsx]DBF'!$A:$S,19,FALSE),
   "Error")),
"")</f>
        <v/>
      </c>
      <c r="S78">
        <f>IF(ORDER!O84&gt;0,
 IF(ORDER!$D$1="SGST",
 VLOOKUP(H78,'C:\Users\HP\Desktop\TrimphPO\Week\Master Files\[SGST Master.xlsx]DBF'!$A:$T,20,FALSE),
   IF(ORDER!$D$1="IGST",
   VLOOKUP(H78,'C:\Users\HP\Desktop\TrimphPO\Week\Master Files\[IGST Master.xlsx]DBF'!$A:$T,20,FALSE),
   "Error")),
"")</f>
        <v/>
      </c>
      <c r="T78">
        <f>IF(ORDER!O84&gt;0,
 IF(ORDER!$D$1="SGST",
 VLOOKUP(H78,'C:\Users\HP\Desktop\TrimphPO\Week\Master Files\[SGST Master.xlsx]DBF'!$A:$U,21,FALSE),
   IF(ORDER!$D$1="IGST",
   VLOOKUP(H78,'C:\Users\HP\Desktop\TrimphPO\Week\Master Files\[IGST Master.xlsx]DBF'!$A:$U,21,FALSE),
   "Error")),
"")</f>
        <v/>
      </c>
      <c r="U78">
        <f>IF(ORDER!O84&gt;0,
 IF(ORDER!$D$1="SGST",
 VLOOKUP(H78,'C:\Users\HP\Desktop\TrimphPO\Week\Master Files\[SGST Master.xlsx]DBF'!$A:$V,22,FALSE),
   IF(ORDER!$D$1="IGST",
   VLOOKUP(H78,'C:\Users\HP\Desktop\TrimphPO\Week\Master Files\[IGST Master.xlsx]DBF'!$A:$V,22,FALSE),
   "Error")),
"")</f>
        <v/>
      </c>
      <c r="V78">
        <f>IF(ORDER!O84&gt;0,
 IF(ORDER!$D$1="SGST",
 VLOOKUP(H78,'C:\Users\HP\Desktop\TrimphPO\Week\Master Files\[SGST Master.xlsx]DBF'!$A:$W,23,FALSE),
   IF(ORDER!$D$1="IGST",
   VLOOKUP(H78,'C:\Users\HP\Desktop\TrimphPO\Week\Master Files\[IGST Master.xlsx]DBF'!$A:$W,23,FALSE),
   "Error")),
"")</f>
        <v/>
      </c>
      <c r="W78">
        <f>IF(ORDER!O84&gt;0,
 IF(ORDER!$D$1="SGST",
 VLOOKUP(H78,'C:\Users\HP\Desktop\TrimphPO\Week\Master Files\[SGST Master.xlsx]DBF'!$A:$X,24,FALSE),
   IF(ORDER!$D$1="IGST",
   VLOOKUP(H78,'C:\Users\HP\Desktop\TrimphPO\Week\Master Files\[IGST Master.xlsx]DBF'!$A:$X,24,FALSE),
   "Error")),
"")</f>
        <v/>
      </c>
      <c r="X78">
        <f>IF(ORDER!O84&gt;0,
 IF(ORDER!$D$1="SGST",
 VLOOKUP(H78,'C:\Users\HP\Desktop\TrimphPO\Week\Master Files\[SGST Master.xlsx]DBF'!$A:$Y,25,FALSE),
   IF(ORDER!$D$1="IGST",
   VLOOKUP(H78,'C:\Users\HP\Desktop\TrimphPO\Week\Master Files\[IGST Master.xlsx]DBF'!$A:$Y,25,FALSE),
   "Error")),
"")</f>
        <v/>
      </c>
      <c r="Y78">
        <f>IF(ORDER!O84&gt;0,+O78, "")</f>
        <v/>
      </c>
      <c r="Z78">
        <f>IF(ORDER!O84&gt;0,+J78, "")</f>
        <v/>
      </c>
      <c r="AA78">
        <f>IF(ORDER!O84&gt;0,
 IF(ORDER!$D$1="SGST",
 VLOOKUP(H78,'C:\Users\HP\Desktop\TrimphPO\Week\Master Files\[SGST Master.xlsx]DBF'!$A:$AB,28,FALSE),
   IF(ORDER!$D$1="IGST",
   VLOOKUP(H78,'C:\Users\HP\Desktop\TrimphPO\Week\Master Files\[IGST Master.xlsx]DBF'!$A:$AB,28,FALSE),
   "Error")),
"")</f>
        <v/>
      </c>
      <c r="AB78">
        <f>IF(ORDER!O84&gt;0,
 IF(ORDER!$D$1="SGST",
 VLOOKUP(H78,'C:\Users\HP\Desktop\TrimphPO\Week\Master Files\[SGST Master.xlsx]DBF'!$A:$AC,29,FALSE),
   IF(ORDER!$D$1="IGST",
   VLOOKUP(H78,'C:\Users\HP\Desktop\TrimphPO\Week\Master Files\[IGST Master.xlsx]DBF'!$A:$AC,29,FALSE),
   "Error")),
"")</f>
        <v/>
      </c>
      <c r="AC78">
        <f>IF(ORDER!O84&gt;0,ROUND(Y78*AB78/100,2), "")</f>
        <v/>
      </c>
      <c r="AD78">
        <f>IF(ORDER!O84&gt;0,ROUND(SUM(Y78,0)-AC78,2), "")</f>
        <v/>
      </c>
      <c r="AE78" t="inlineStr"/>
      <c r="AF78" t="inlineStr"/>
      <c r="AG78" t="inlineStr"/>
      <c r="AH78" t="inlineStr"/>
      <c r="AI78" t="inlineStr"/>
      <c r="AJ78" t="inlineStr"/>
      <c r="AK78">
        <f>IF(ORDER!O84&gt;0,IF(RIGHT(P78,2)="5%","Output IGST - 5% - Tamilnadu","Output IGST - 12% - Tamilnadu"), "")</f>
        <v/>
      </c>
      <c r="AL78">
        <f>IF(ORDER!O84&gt;0,IF(AK78="Output IGST - 12% - TamilNadu",12,5), "")</f>
        <v/>
      </c>
      <c r="AM78">
        <f>IF(ORDER!O84&gt;0,ROUND(SUM(AD78*AL78/100,0),2), "")</f>
        <v/>
      </c>
      <c r="AN78">
        <f>IF(ORDER!O84&gt;0,+AP78, "")</f>
        <v/>
      </c>
      <c r="AO78">
        <f>IF(ORDER!O84&gt;0,0.00, "")</f>
        <v/>
      </c>
      <c r="AP78">
        <f>IF(ORDER!O84&gt;0,+(Y78-AC78)+AM78, "")</f>
        <v/>
      </c>
      <c r="AQ78">
        <f>IF(ORDER!O84&gt;0,
 IF(ORDER!$D$1="SGST",
 VLOOKUP(H78,'C:\Users\HP\Desktop\TrimphPO\Week\Master Files\[SGST Master.xlsx]DBF'!$A:$AR,44,FALSE),
   IF(ORDER!$D$1="IGST",
   VLOOKUP(H78,'C:\Users\HP\Desktop\TrimphPO\Week\Master Files\[IGST Master.xlsx]DBF'!$A:$AR,44,FALSE),
   "Error")),
"")</f>
        <v/>
      </c>
      <c r="AR78">
        <f>IF(ORDER!O84&gt;0,B78, "")</f>
        <v/>
      </c>
      <c r="AS78">
        <f>IF(ORDER!O84&gt;0,AN78, "")</f>
        <v/>
      </c>
      <c r="AT78">
        <f>IF(ORDER!O84&gt;0,CONCATENATE($B$2," ",$C$2," ","QTY",  " ", $Z$2), "")</f>
        <v/>
      </c>
      <c r="AU78">
        <f>IF(ORDER!O84&gt;0,
 IF(ORDER!$D$1="SGST",
 VLOOKUP(H78,'C:\Users\HP\Desktop\TrimphPO\Week\Master Files\[SGST Master.xlsx]DBF'!$A:$AV,48,FALSE),
   IF(ORDER!$D$1="IGST",
   VLOOKUP(H78,'C:\Users\HP\Desktop\TrimphPO\Week\Master Files\[IGST Master.xlsx]DBF'!$A:$AV,48,FALSE),
   "Error")),
"")</f>
        <v/>
      </c>
      <c r="AV78">
        <f>IF(ORDER!O84&gt;0,
 IF(ORDER!$D$1="SGST",
 VLOOKUP(H78,'C:\Users\HP\Desktop\TrimphPO\Week\Master Files\[SGST Master.xlsx]DBF'!$A:$AW,49,FALSE),
   IF(ORDER!$D$1="IGST",
   VLOOKUP(H78,'C:\Users\HP\Desktop\TrimphPO\Week\Master Files\[IGST Master.xlsx]DBF'!$A:$AW,49,FALSE),
   "Error")),
"")</f>
        <v/>
      </c>
      <c r="AW78">
        <f>IF(ORDER!O84&gt;0,
 IF(ORDER!$D$1="SGST",
 VLOOKUP(H78,'C:\Users\HP\Desktop\TrimphPO\Week\Master Files\[SGST Master.xlsx]DBF'!$A:$AX,50,FALSE),
   IF(ORDER!$D$1="IGST",
   VLOOKUP(H78,'C:\Users\HP\Desktop\TrimphPO\Week\Master Files\[IGST Master.xlsx]DBF'!$A:$AX,50,FALSE),
   "Error")),
"")</f>
        <v/>
      </c>
      <c r="AX78">
        <f>IF(ORDER!O84&gt;0,ORDER!B5, "")</f>
        <v/>
      </c>
      <c r="AY78">
        <f>IF(ORDER!O84&gt;0,ORDER!B1, "")</f>
        <v/>
      </c>
      <c r="AZ78">
        <f>IF(ORDER!O84&gt;0,
 IF(ORDER!$D$1="SGST",
 VLOOKUP(H78,'C:\Users\HP\Desktop\TrimphPO\Week\Master Files\[SGST Master.xlsx]DBF'!$A:$BA,53,FALSE),
   IF(ORDER!$D$1="IGST",
   VLOOKUP(H78,'C:\Users\HP\Desktop\TrimphPO\Week\Master Files\[IGST Master.xlsx]DBF'!$A:$BA,53,FALSE),
   "Error")),
"")</f>
        <v/>
      </c>
      <c r="BA78">
        <f>IF(ORDER!O84&gt;0,
 IF(ORDER!$D$1="SGST",
 VLOOKUP(H78,'C:\Users\HP\Desktop\TrimphPO\Week\Master Files\[SGST Master.xlsx]DBF'!$A:$BB,54,FALSE),
   IF(ORDER!$D$1="IGST",
   VLOOKUP(H78,'C:\Users\HP\Desktop\TrimphPO\Week\Master Files\[IGST Master.xlsx]DBF'!$A:$BB,54,FALSE),
   "Error")),
"")</f>
        <v/>
      </c>
      <c r="BB78">
        <f>IF(ORDER!O84&gt;0,
 IF(ORDER!$D$1="SGST",
 VLOOKUP(H78,'C:\Users\HP\Desktop\TrimphPO\Week\Master Files\[SGST Master.xlsx]DBF'!$A:$BC,55,FALSE),
   IF(ORDER!$D$1="IGST",
   VLOOKUP(H78,'C:\Users\HP\Desktop\TrimphPO\Week\Master Files\[IGST Master.xlsx]DBF'!$A:$BC,55,FALSE),
   "Error")),
"")</f>
        <v/>
      </c>
      <c r="BC78">
        <f>IF(ORDER!O84&gt;0,
 IF(ORDER!$D$1="SGST",
 VLOOKUP(H78,'C:\Users\HP\Desktop\TrimphPO\Week\Master Files\[SGST Master.xlsx]DBF'!$A:$BD,56,FALSE),
   IF(ORDER!$D$1="IGST",
   VLOOKUP(H78,'C:\Users\HP\Desktop\TrimphPO\Week\Master Files\[IGST Master.xlsx]DBF'!$A:$BD,56,FALSE),
   "Error")),
"")</f>
        <v/>
      </c>
      <c r="BD78">
        <f>IF(ORDER!O84&gt;0,
 IF(ORDER!$D$1="SGST",
 VLOOKUP(H78,'C:\Users\HP\Desktop\TrimphPO\Week\Master Files\[SGST Master.xlsx]DBF'!$A:$BE,57,FALSE),
   IF(ORDER!$D$1="IGST",
   VLOOKUP(H78,'C:\Users\HP\Desktop\TrimphPO\Week\Master Files\[IGST Master.xlsx]DBF'!$A:$BE,57,FALSE),
   "Error")),
"")</f>
        <v/>
      </c>
    </row>
    <row r="79">
      <c r="A79">
        <f>IF(ORDER!O85&gt;0,
 IF(ORDER!$D$1="SGST",
 VLOOKUP(H79,'C:\Users\HP\Desktop\TrimphPO\Week\Master Files\[SGST Master.xlsx]DBF'!$A:$B,2,FALSE),
   IF(ORDER!$D$1="IGST",
   VLOOKUP(H79,'C:\Users\HP\Desktop\TrimphPO\Week\Master Files\[IGST Master.xlsx]DBF'!$A:$B,2,FALSE),
   "Error")),
"")</f>
        <v/>
      </c>
      <c r="B79">
        <f>IF(ORDER!O85&gt;0,
 IF(ORDER!$D$1="SGST",
 VLOOKUP(H79,'C:\Users\HP\Desktop\TrimphPO\Week\Master Files\[SGST Master.xlsx]DBF'!$A:$C,3,FALSE),
   IF(ORDER!$D$1="IGST",
   VLOOKUP(H79,'C:\Users\HP\Desktop\TrimphPO\Week\Master Files\[IGST Master.xlsx]DBF'!$A:$C,3,FALSE),
   "Error")),
"")</f>
        <v/>
      </c>
      <c r="C79">
        <f>IF(ORDER!O85&gt;0,ORDER!L85, "")</f>
        <v/>
      </c>
      <c r="D79">
        <f>IF(ORDER!O85&gt;0,ORDER!A85, "")</f>
        <v/>
      </c>
      <c r="E79">
        <f>IF(ORDER!O85&gt;0,
 IF(ORDER!$D$1="SGST",
 VLOOKUP(H79,'C:\Users\HP\Desktop\TrimphPO\Week\Master Files\[SGST Master.xlsx]DBF'!$A:$F,6,FALSE),
   IF(ORDER!$D$1="IGST",
   VLOOKUP(H79,'C:\Users\HP\Desktop\TrimphPO\Week\Master Files\[IGST Master.xlsx]DBF'!$A:$F,6,FALSE),
   "Error")),
"")</f>
        <v/>
      </c>
      <c r="F79">
        <f>IF(ORDER!O85&gt;0,ORDER!C85, "")</f>
        <v/>
      </c>
      <c r="G79">
        <f>IF(ORDER!O85&gt;0,
 IF(ORDER!$D$1="SGST",
 VLOOKUP(H79,'C:\Users\HP\Desktop\TrimphPO\Week\Master Files\[SGST Master.xlsx]DBF'!$A:$H,8,FALSE),
   IF(ORDER!$D$1="IGST",
   VLOOKUP(H79,'C:\Users\HP\Desktop\TrimphPO\Week\Master Files\[IGST Master.xlsx]DBF'!$A:$H,8,FALSE),
   "Error")),
"")</f>
        <v/>
      </c>
      <c r="H79">
        <f>IF(ORDER!O85&gt;0,ORDER!D85, "")</f>
        <v/>
      </c>
      <c r="I79">
        <f>IF(ORDER!O85&gt;0,
 IF(ORDER!$D$1="SGST",
 VLOOKUP(H79,'C:\Users\HP\Desktop\TrimphPO\Week\Master Files\[SGST Master.xlsx]DBF'!$A:$J,10,FALSE),
   IF(ORDER!$D$1="IGST",
   VLOOKUP(H79,'C:\Users\HP\Desktop\TrimphPO\Week\Master Files\[IGST Master.xlsx]DBF'!$A:$J,10,FALSE),
   "Error")),
"")</f>
        <v/>
      </c>
      <c r="J79">
        <f>IF(ORDER!O85&gt;0,SUMIF(ORDER!$D$8:$D$22298,DBF!$H79,ORDER!$G$8:$G$22298), "")</f>
        <v/>
      </c>
      <c r="K79">
        <f>IF(ORDER!O85&gt;0,VLOOKUP($H79,ORDER!D:H,5,FALSE), "")</f>
        <v/>
      </c>
      <c r="L79">
        <f>IF(ORDER!O85&gt;0,ROUND(J79*K79,2), "")</f>
        <v/>
      </c>
      <c r="M79">
        <f>IF(ORDER!O85&gt;0,
 IF(ORDER!$D$1="SGST",
 VLOOKUP(H79,'C:\Users\HP\Desktop\TrimphPO\Week\Master Files\[SGST Master.xlsx]DBF'!$A:$N,14,FALSE),
   IF(ORDER!$D$1="IGST",
   VLOOKUP(H79,'C:\Users\HP\Desktop\TrimphPO\Week\Master Files\[IGST Master.xlsx]DBF'!$A:$N,14,FALSE),
   "Error")),
"")</f>
        <v/>
      </c>
      <c r="N79">
        <f>IF(ORDER!O85&gt;0,ROUND(L79*M79/100,2), "")</f>
        <v/>
      </c>
      <c r="O79">
        <f>IF(ORDER!O85&gt;0,L79-N79, "")</f>
        <v/>
      </c>
      <c r="P79">
        <f>IF(ORDER!O85&gt;0,IF(R79="Corsetry",IF(IFERROR((O79/J79),0)&lt;1000,"CC Sales- Corsetry-Wholesale - IGST 5%","CC Sales- Corsetry-Wholesale - IGST 12%")), "")</f>
        <v/>
      </c>
      <c r="Q79">
        <f>IF(ORDER!O85&gt;0,
 IF(ORDER!$D$1="SGST",
 VLOOKUP(H79,'C:\Users\HP\Desktop\TrimphPO\Week\Master Files\[SGST Master.xlsx]DBF'!$A:$R,18,FALSE),
   IF(ORDER!$D$1="IGST",
   VLOOKUP(H79,'C:\Users\HP\Desktop\TrimphPO\Week\Master Files\[IGST Master.xlsx]DBF'!$A:$R,18,FALSE),
   "Error")),
"")</f>
        <v/>
      </c>
      <c r="R79">
        <f>IF(ORDER!O85&gt;0,
 IF(ORDER!$D$1="SGST",
 VLOOKUP(H79,'C:\Users\HP\Desktop\TrimphPO\Week\Master Files\[SGST Master.xlsx]DBF'!$A:$S,19,FALSE),
   IF(ORDER!$D$1="IGST",
   VLOOKUP(H79,'C:\Users\HP\Desktop\TrimphPO\Week\Master Files\[IGST Master.xlsx]DBF'!$A:$S,19,FALSE),
   "Error")),
"")</f>
        <v/>
      </c>
      <c r="S79">
        <f>IF(ORDER!O85&gt;0,
 IF(ORDER!$D$1="SGST",
 VLOOKUP(H79,'C:\Users\HP\Desktop\TrimphPO\Week\Master Files\[SGST Master.xlsx]DBF'!$A:$T,20,FALSE),
   IF(ORDER!$D$1="IGST",
   VLOOKUP(H79,'C:\Users\HP\Desktop\TrimphPO\Week\Master Files\[IGST Master.xlsx]DBF'!$A:$T,20,FALSE),
   "Error")),
"")</f>
        <v/>
      </c>
      <c r="T79">
        <f>IF(ORDER!O85&gt;0,
 IF(ORDER!$D$1="SGST",
 VLOOKUP(H79,'C:\Users\HP\Desktop\TrimphPO\Week\Master Files\[SGST Master.xlsx]DBF'!$A:$U,21,FALSE),
   IF(ORDER!$D$1="IGST",
   VLOOKUP(H79,'C:\Users\HP\Desktop\TrimphPO\Week\Master Files\[IGST Master.xlsx]DBF'!$A:$U,21,FALSE),
   "Error")),
"")</f>
        <v/>
      </c>
      <c r="U79">
        <f>IF(ORDER!O85&gt;0,
 IF(ORDER!$D$1="SGST",
 VLOOKUP(H79,'C:\Users\HP\Desktop\TrimphPO\Week\Master Files\[SGST Master.xlsx]DBF'!$A:$V,22,FALSE),
   IF(ORDER!$D$1="IGST",
   VLOOKUP(H79,'C:\Users\HP\Desktop\TrimphPO\Week\Master Files\[IGST Master.xlsx]DBF'!$A:$V,22,FALSE),
   "Error")),
"")</f>
        <v/>
      </c>
      <c r="V79">
        <f>IF(ORDER!O85&gt;0,
 IF(ORDER!$D$1="SGST",
 VLOOKUP(H79,'C:\Users\HP\Desktop\TrimphPO\Week\Master Files\[SGST Master.xlsx]DBF'!$A:$W,23,FALSE),
   IF(ORDER!$D$1="IGST",
   VLOOKUP(H79,'C:\Users\HP\Desktop\TrimphPO\Week\Master Files\[IGST Master.xlsx]DBF'!$A:$W,23,FALSE),
   "Error")),
"")</f>
        <v/>
      </c>
      <c r="W79">
        <f>IF(ORDER!O85&gt;0,
 IF(ORDER!$D$1="SGST",
 VLOOKUP(H79,'C:\Users\HP\Desktop\TrimphPO\Week\Master Files\[SGST Master.xlsx]DBF'!$A:$X,24,FALSE),
   IF(ORDER!$D$1="IGST",
   VLOOKUP(H79,'C:\Users\HP\Desktop\TrimphPO\Week\Master Files\[IGST Master.xlsx]DBF'!$A:$X,24,FALSE),
   "Error")),
"")</f>
        <v/>
      </c>
      <c r="X79">
        <f>IF(ORDER!O85&gt;0,
 IF(ORDER!$D$1="SGST",
 VLOOKUP(H79,'C:\Users\HP\Desktop\TrimphPO\Week\Master Files\[SGST Master.xlsx]DBF'!$A:$Y,25,FALSE),
   IF(ORDER!$D$1="IGST",
   VLOOKUP(H79,'C:\Users\HP\Desktop\TrimphPO\Week\Master Files\[IGST Master.xlsx]DBF'!$A:$Y,25,FALSE),
   "Error")),
"")</f>
        <v/>
      </c>
      <c r="Y79">
        <f>IF(ORDER!O85&gt;0,+O79, "")</f>
        <v/>
      </c>
      <c r="Z79">
        <f>IF(ORDER!O85&gt;0,+J79, "")</f>
        <v/>
      </c>
      <c r="AA79">
        <f>IF(ORDER!O85&gt;0,
 IF(ORDER!$D$1="SGST",
 VLOOKUP(H79,'C:\Users\HP\Desktop\TrimphPO\Week\Master Files\[SGST Master.xlsx]DBF'!$A:$AB,28,FALSE),
   IF(ORDER!$D$1="IGST",
   VLOOKUP(H79,'C:\Users\HP\Desktop\TrimphPO\Week\Master Files\[IGST Master.xlsx]DBF'!$A:$AB,28,FALSE),
   "Error")),
"")</f>
        <v/>
      </c>
      <c r="AB79">
        <f>IF(ORDER!O85&gt;0,
 IF(ORDER!$D$1="SGST",
 VLOOKUP(H79,'C:\Users\HP\Desktop\TrimphPO\Week\Master Files\[SGST Master.xlsx]DBF'!$A:$AC,29,FALSE),
   IF(ORDER!$D$1="IGST",
   VLOOKUP(H79,'C:\Users\HP\Desktop\TrimphPO\Week\Master Files\[IGST Master.xlsx]DBF'!$A:$AC,29,FALSE),
   "Error")),
"")</f>
        <v/>
      </c>
      <c r="AC79">
        <f>IF(ORDER!O85&gt;0,ROUND(Y79*AB79/100,2), "")</f>
        <v/>
      </c>
      <c r="AD79">
        <f>IF(ORDER!O85&gt;0,ROUND(SUM(Y79,0)-AC79,2), "")</f>
        <v/>
      </c>
      <c r="AE79" t="inlineStr"/>
      <c r="AF79" t="inlineStr"/>
      <c r="AG79" t="inlineStr"/>
      <c r="AH79" t="inlineStr"/>
      <c r="AI79" t="inlineStr"/>
      <c r="AJ79" t="inlineStr"/>
      <c r="AK79">
        <f>IF(ORDER!O85&gt;0,IF(RIGHT(P79,2)="5%","Output IGST - 5% - Tamilnadu","Output IGST - 12% - Tamilnadu"), "")</f>
        <v/>
      </c>
      <c r="AL79">
        <f>IF(ORDER!O85&gt;0,IF(AK79="Output IGST - 12% - TamilNadu",12,5), "")</f>
        <v/>
      </c>
      <c r="AM79">
        <f>IF(ORDER!O85&gt;0,ROUND(SUM(AD79*AL79/100,0),2), "")</f>
        <v/>
      </c>
      <c r="AN79">
        <f>IF(ORDER!O85&gt;0,+AP79, "")</f>
        <v/>
      </c>
      <c r="AO79">
        <f>IF(ORDER!O85&gt;0,0.00, "")</f>
        <v/>
      </c>
      <c r="AP79">
        <f>IF(ORDER!O85&gt;0,+(Y79-AC79)+AM79, "")</f>
        <v/>
      </c>
      <c r="AQ79">
        <f>IF(ORDER!O85&gt;0,
 IF(ORDER!$D$1="SGST",
 VLOOKUP(H79,'C:\Users\HP\Desktop\TrimphPO\Week\Master Files\[SGST Master.xlsx]DBF'!$A:$AR,44,FALSE),
   IF(ORDER!$D$1="IGST",
   VLOOKUP(H79,'C:\Users\HP\Desktop\TrimphPO\Week\Master Files\[IGST Master.xlsx]DBF'!$A:$AR,44,FALSE),
   "Error")),
"")</f>
        <v/>
      </c>
      <c r="AR79">
        <f>IF(ORDER!O85&gt;0,B79, "")</f>
        <v/>
      </c>
      <c r="AS79">
        <f>IF(ORDER!O85&gt;0,AN79, "")</f>
        <v/>
      </c>
      <c r="AT79">
        <f>IF(ORDER!O85&gt;0,CONCATENATE($B$2," ",$C$2," ","QTY",  " ", $Z$2), "")</f>
        <v/>
      </c>
      <c r="AU79">
        <f>IF(ORDER!O85&gt;0,
 IF(ORDER!$D$1="SGST",
 VLOOKUP(H79,'C:\Users\HP\Desktop\TrimphPO\Week\Master Files\[SGST Master.xlsx]DBF'!$A:$AV,48,FALSE),
   IF(ORDER!$D$1="IGST",
   VLOOKUP(H79,'C:\Users\HP\Desktop\TrimphPO\Week\Master Files\[IGST Master.xlsx]DBF'!$A:$AV,48,FALSE),
   "Error")),
"")</f>
        <v/>
      </c>
      <c r="AV79">
        <f>IF(ORDER!O85&gt;0,
 IF(ORDER!$D$1="SGST",
 VLOOKUP(H79,'C:\Users\HP\Desktop\TrimphPO\Week\Master Files\[SGST Master.xlsx]DBF'!$A:$AW,49,FALSE),
   IF(ORDER!$D$1="IGST",
   VLOOKUP(H79,'C:\Users\HP\Desktop\TrimphPO\Week\Master Files\[IGST Master.xlsx]DBF'!$A:$AW,49,FALSE),
   "Error")),
"")</f>
        <v/>
      </c>
      <c r="AW79">
        <f>IF(ORDER!O85&gt;0,
 IF(ORDER!$D$1="SGST",
 VLOOKUP(H79,'C:\Users\HP\Desktop\TrimphPO\Week\Master Files\[SGST Master.xlsx]DBF'!$A:$AX,50,FALSE),
   IF(ORDER!$D$1="IGST",
   VLOOKUP(H79,'C:\Users\HP\Desktop\TrimphPO\Week\Master Files\[IGST Master.xlsx]DBF'!$A:$AX,50,FALSE),
   "Error")),
"")</f>
        <v/>
      </c>
      <c r="AX79">
        <f>IF(ORDER!O85&gt;0,ORDER!B5, "")</f>
        <v/>
      </c>
      <c r="AY79">
        <f>IF(ORDER!O85&gt;0,ORDER!B1, "")</f>
        <v/>
      </c>
      <c r="AZ79">
        <f>IF(ORDER!O85&gt;0,
 IF(ORDER!$D$1="SGST",
 VLOOKUP(H79,'C:\Users\HP\Desktop\TrimphPO\Week\Master Files\[SGST Master.xlsx]DBF'!$A:$BA,53,FALSE),
   IF(ORDER!$D$1="IGST",
   VLOOKUP(H79,'C:\Users\HP\Desktop\TrimphPO\Week\Master Files\[IGST Master.xlsx]DBF'!$A:$BA,53,FALSE),
   "Error")),
"")</f>
        <v/>
      </c>
      <c r="BA79">
        <f>IF(ORDER!O85&gt;0,
 IF(ORDER!$D$1="SGST",
 VLOOKUP(H79,'C:\Users\HP\Desktop\TrimphPO\Week\Master Files\[SGST Master.xlsx]DBF'!$A:$BB,54,FALSE),
   IF(ORDER!$D$1="IGST",
   VLOOKUP(H79,'C:\Users\HP\Desktop\TrimphPO\Week\Master Files\[IGST Master.xlsx]DBF'!$A:$BB,54,FALSE),
   "Error")),
"")</f>
        <v/>
      </c>
      <c r="BB79">
        <f>IF(ORDER!O85&gt;0,
 IF(ORDER!$D$1="SGST",
 VLOOKUP(H79,'C:\Users\HP\Desktop\TrimphPO\Week\Master Files\[SGST Master.xlsx]DBF'!$A:$BC,55,FALSE),
   IF(ORDER!$D$1="IGST",
   VLOOKUP(H79,'C:\Users\HP\Desktop\TrimphPO\Week\Master Files\[IGST Master.xlsx]DBF'!$A:$BC,55,FALSE),
   "Error")),
"")</f>
        <v/>
      </c>
      <c r="BC79">
        <f>IF(ORDER!O85&gt;0,
 IF(ORDER!$D$1="SGST",
 VLOOKUP(H79,'C:\Users\HP\Desktop\TrimphPO\Week\Master Files\[SGST Master.xlsx]DBF'!$A:$BD,56,FALSE),
   IF(ORDER!$D$1="IGST",
   VLOOKUP(H79,'C:\Users\HP\Desktop\TrimphPO\Week\Master Files\[IGST Master.xlsx]DBF'!$A:$BD,56,FALSE),
   "Error")),
"")</f>
        <v/>
      </c>
      <c r="BD79">
        <f>IF(ORDER!O85&gt;0,
 IF(ORDER!$D$1="SGST",
 VLOOKUP(H79,'C:\Users\HP\Desktop\TrimphPO\Week\Master Files\[SGST Master.xlsx]DBF'!$A:$BE,57,FALSE),
   IF(ORDER!$D$1="IGST",
   VLOOKUP(H79,'C:\Users\HP\Desktop\TrimphPO\Week\Master Files\[IGST Master.xlsx]DBF'!$A:$BE,57,FALSE),
   "Error")),
"")</f>
        <v/>
      </c>
    </row>
    <row r="80">
      <c r="A80">
        <f>IF(ORDER!O86&gt;0,
 IF(ORDER!$D$1="SGST",
 VLOOKUP(H80,'C:\Users\HP\Desktop\TrimphPO\Week\Master Files\[SGST Master.xlsx]DBF'!$A:$B,2,FALSE),
   IF(ORDER!$D$1="IGST",
   VLOOKUP(H80,'C:\Users\HP\Desktop\TrimphPO\Week\Master Files\[IGST Master.xlsx]DBF'!$A:$B,2,FALSE),
   "Error")),
"")</f>
        <v/>
      </c>
      <c r="B80">
        <f>IF(ORDER!O86&gt;0,
 IF(ORDER!$D$1="SGST",
 VLOOKUP(H80,'C:\Users\HP\Desktop\TrimphPO\Week\Master Files\[SGST Master.xlsx]DBF'!$A:$C,3,FALSE),
   IF(ORDER!$D$1="IGST",
   VLOOKUP(H80,'C:\Users\HP\Desktop\TrimphPO\Week\Master Files\[IGST Master.xlsx]DBF'!$A:$C,3,FALSE),
   "Error")),
"")</f>
        <v/>
      </c>
      <c r="C80">
        <f>IF(ORDER!O86&gt;0,ORDER!L86, "")</f>
        <v/>
      </c>
      <c r="D80">
        <f>IF(ORDER!O86&gt;0,ORDER!A86, "")</f>
        <v/>
      </c>
      <c r="E80">
        <f>IF(ORDER!O86&gt;0,
 IF(ORDER!$D$1="SGST",
 VLOOKUP(H80,'C:\Users\HP\Desktop\TrimphPO\Week\Master Files\[SGST Master.xlsx]DBF'!$A:$F,6,FALSE),
   IF(ORDER!$D$1="IGST",
   VLOOKUP(H80,'C:\Users\HP\Desktop\TrimphPO\Week\Master Files\[IGST Master.xlsx]DBF'!$A:$F,6,FALSE),
   "Error")),
"")</f>
        <v/>
      </c>
      <c r="F80">
        <f>IF(ORDER!O86&gt;0,ORDER!C86, "")</f>
        <v/>
      </c>
      <c r="G80">
        <f>IF(ORDER!O86&gt;0,
 IF(ORDER!$D$1="SGST",
 VLOOKUP(H80,'C:\Users\HP\Desktop\TrimphPO\Week\Master Files\[SGST Master.xlsx]DBF'!$A:$H,8,FALSE),
   IF(ORDER!$D$1="IGST",
   VLOOKUP(H80,'C:\Users\HP\Desktop\TrimphPO\Week\Master Files\[IGST Master.xlsx]DBF'!$A:$H,8,FALSE),
   "Error")),
"")</f>
        <v/>
      </c>
      <c r="H80">
        <f>IF(ORDER!O86&gt;0,ORDER!D86, "")</f>
        <v/>
      </c>
      <c r="I80">
        <f>IF(ORDER!O86&gt;0,
 IF(ORDER!$D$1="SGST",
 VLOOKUP(H80,'C:\Users\HP\Desktop\TrimphPO\Week\Master Files\[SGST Master.xlsx]DBF'!$A:$J,10,FALSE),
   IF(ORDER!$D$1="IGST",
   VLOOKUP(H80,'C:\Users\HP\Desktop\TrimphPO\Week\Master Files\[IGST Master.xlsx]DBF'!$A:$J,10,FALSE),
   "Error")),
"")</f>
        <v/>
      </c>
      <c r="J80">
        <f>IF(ORDER!O86&gt;0,SUMIF(ORDER!$D$8:$D$22298,DBF!$H80,ORDER!$G$8:$G$22298), "")</f>
        <v/>
      </c>
      <c r="K80">
        <f>IF(ORDER!O86&gt;0,VLOOKUP($H80,ORDER!D:H,5,FALSE), "")</f>
        <v/>
      </c>
      <c r="L80">
        <f>IF(ORDER!O86&gt;0,ROUND(J80*K80,2), "")</f>
        <v/>
      </c>
      <c r="M80">
        <f>IF(ORDER!O86&gt;0,
 IF(ORDER!$D$1="SGST",
 VLOOKUP(H80,'C:\Users\HP\Desktop\TrimphPO\Week\Master Files\[SGST Master.xlsx]DBF'!$A:$N,14,FALSE),
   IF(ORDER!$D$1="IGST",
   VLOOKUP(H80,'C:\Users\HP\Desktop\TrimphPO\Week\Master Files\[IGST Master.xlsx]DBF'!$A:$N,14,FALSE),
   "Error")),
"")</f>
        <v/>
      </c>
      <c r="N80">
        <f>IF(ORDER!O86&gt;0,ROUND(L80*M80/100,2), "")</f>
        <v/>
      </c>
      <c r="O80">
        <f>IF(ORDER!O86&gt;0,L80-N80, "")</f>
        <v/>
      </c>
      <c r="P80">
        <f>IF(ORDER!O86&gt;0,IF(R80="Corsetry",IF(IFERROR((O80/J80),0)&lt;1000,"CC Sales- Corsetry-Wholesale - IGST 5%","CC Sales- Corsetry-Wholesale - IGST 12%")), "")</f>
        <v/>
      </c>
      <c r="Q80">
        <f>IF(ORDER!O86&gt;0,
 IF(ORDER!$D$1="SGST",
 VLOOKUP(H80,'C:\Users\HP\Desktop\TrimphPO\Week\Master Files\[SGST Master.xlsx]DBF'!$A:$R,18,FALSE),
   IF(ORDER!$D$1="IGST",
   VLOOKUP(H80,'C:\Users\HP\Desktop\TrimphPO\Week\Master Files\[IGST Master.xlsx]DBF'!$A:$R,18,FALSE),
   "Error")),
"")</f>
        <v/>
      </c>
      <c r="R80">
        <f>IF(ORDER!O86&gt;0,
 IF(ORDER!$D$1="SGST",
 VLOOKUP(H80,'C:\Users\HP\Desktop\TrimphPO\Week\Master Files\[SGST Master.xlsx]DBF'!$A:$S,19,FALSE),
   IF(ORDER!$D$1="IGST",
   VLOOKUP(H80,'C:\Users\HP\Desktop\TrimphPO\Week\Master Files\[IGST Master.xlsx]DBF'!$A:$S,19,FALSE),
   "Error")),
"")</f>
        <v/>
      </c>
      <c r="S80">
        <f>IF(ORDER!O86&gt;0,
 IF(ORDER!$D$1="SGST",
 VLOOKUP(H80,'C:\Users\HP\Desktop\TrimphPO\Week\Master Files\[SGST Master.xlsx]DBF'!$A:$T,20,FALSE),
   IF(ORDER!$D$1="IGST",
   VLOOKUP(H80,'C:\Users\HP\Desktop\TrimphPO\Week\Master Files\[IGST Master.xlsx]DBF'!$A:$T,20,FALSE),
   "Error")),
"")</f>
        <v/>
      </c>
      <c r="T80">
        <f>IF(ORDER!O86&gt;0,
 IF(ORDER!$D$1="SGST",
 VLOOKUP(H80,'C:\Users\HP\Desktop\TrimphPO\Week\Master Files\[SGST Master.xlsx]DBF'!$A:$U,21,FALSE),
   IF(ORDER!$D$1="IGST",
   VLOOKUP(H80,'C:\Users\HP\Desktop\TrimphPO\Week\Master Files\[IGST Master.xlsx]DBF'!$A:$U,21,FALSE),
   "Error")),
"")</f>
        <v/>
      </c>
      <c r="U80">
        <f>IF(ORDER!O86&gt;0,
 IF(ORDER!$D$1="SGST",
 VLOOKUP(H80,'C:\Users\HP\Desktop\TrimphPO\Week\Master Files\[SGST Master.xlsx]DBF'!$A:$V,22,FALSE),
   IF(ORDER!$D$1="IGST",
   VLOOKUP(H80,'C:\Users\HP\Desktop\TrimphPO\Week\Master Files\[IGST Master.xlsx]DBF'!$A:$V,22,FALSE),
   "Error")),
"")</f>
        <v/>
      </c>
      <c r="V80">
        <f>IF(ORDER!O86&gt;0,
 IF(ORDER!$D$1="SGST",
 VLOOKUP(H80,'C:\Users\HP\Desktop\TrimphPO\Week\Master Files\[SGST Master.xlsx]DBF'!$A:$W,23,FALSE),
   IF(ORDER!$D$1="IGST",
   VLOOKUP(H80,'C:\Users\HP\Desktop\TrimphPO\Week\Master Files\[IGST Master.xlsx]DBF'!$A:$W,23,FALSE),
   "Error")),
"")</f>
        <v/>
      </c>
      <c r="W80">
        <f>IF(ORDER!O86&gt;0,
 IF(ORDER!$D$1="SGST",
 VLOOKUP(H80,'C:\Users\HP\Desktop\TrimphPO\Week\Master Files\[SGST Master.xlsx]DBF'!$A:$X,24,FALSE),
   IF(ORDER!$D$1="IGST",
   VLOOKUP(H80,'C:\Users\HP\Desktop\TrimphPO\Week\Master Files\[IGST Master.xlsx]DBF'!$A:$X,24,FALSE),
   "Error")),
"")</f>
        <v/>
      </c>
      <c r="X80">
        <f>IF(ORDER!O86&gt;0,
 IF(ORDER!$D$1="SGST",
 VLOOKUP(H80,'C:\Users\HP\Desktop\TrimphPO\Week\Master Files\[SGST Master.xlsx]DBF'!$A:$Y,25,FALSE),
   IF(ORDER!$D$1="IGST",
   VLOOKUP(H80,'C:\Users\HP\Desktop\TrimphPO\Week\Master Files\[IGST Master.xlsx]DBF'!$A:$Y,25,FALSE),
   "Error")),
"")</f>
        <v/>
      </c>
      <c r="Y80">
        <f>IF(ORDER!O86&gt;0,+O80, "")</f>
        <v/>
      </c>
      <c r="Z80">
        <f>IF(ORDER!O86&gt;0,+J80, "")</f>
        <v/>
      </c>
      <c r="AA80">
        <f>IF(ORDER!O86&gt;0,
 IF(ORDER!$D$1="SGST",
 VLOOKUP(H80,'C:\Users\HP\Desktop\TrimphPO\Week\Master Files\[SGST Master.xlsx]DBF'!$A:$AB,28,FALSE),
   IF(ORDER!$D$1="IGST",
   VLOOKUP(H80,'C:\Users\HP\Desktop\TrimphPO\Week\Master Files\[IGST Master.xlsx]DBF'!$A:$AB,28,FALSE),
   "Error")),
"")</f>
        <v/>
      </c>
      <c r="AB80">
        <f>IF(ORDER!O86&gt;0,
 IF(ORDER!$D$1="SGST",
 VLOOKUP(H80,'C:\Users\HP\Desktop\TrimphPO\Week\Master Files\[SGST Master.xlsx]DBF'!$A:$AC,29,FALSE),
   IF(ORDER!$D$1="IGST",
   VLOOKUP(H80,'C:\Users\HP\Desktop\TrimphPO\Week\Master Files\[IGST Master.xlsx]DBF'!$A:$AC,29,FALSE),
   "Error")),
"")</f>
        <v/>
      </c>
      <c r="AC80">
        <f>IF(ORDER!O86&gt;0,ROUND(Y80*AB80/100,2), "")</f>
        <v/>
      </c>
      <c r="AD80">
        <f>IF(ORDER!O86&gt;0,ROUND(SUM(Y80,0)-AC80,2), "")</f>
        <v/>
      </c>
      <c r="AE80" t="inlineStr"/>
      <c r="AF80" t="inlineStr"/>
      <c r="AG80" t="inlineStr"/>
      <c r="AH80" t="inlineStr"/>
      <c r="AI80" t="inlineStr"/>
      <c r="AJ80" t="inlineStr"/>
      <c r="AK80">
        <f>IF(ORDER!O86&gt;0,IF(RIGHT(P80,2)="5%","Output IGST - 5% - Tamilnadu","Output IGST - 12% - Tamilnadu"), "")</f>
        <v/>
      </c>
      <c r="AL80">
        <f>IF(ORDER!O86&gt;0,IF(AK80="Output IGST - 12% - TamilNadu",12,5), "")</f>
        <v/>
      </c>
      <c r="AM80">
        <f>IF(ORDER!O86&gt;0,ROUND(SUM(AD80*AL80/100,0),2), "")</f>
        <v/>
      </c>
      <c r="AN80">
        <f>IF(ORDER!O86&gt;0,+AP80, "")</f>
        <v/>
      </c>
      <c r="AO80">
        <f>IF(ORDER!O86&gt;0,0.00, "")</f>
        <v/>
      </c>
      <c r="AP80">
        <f>IF(ORDER!O86&gt;0,+(Y80-AC80)+AM80, "")</f>
        <v/>
      </c>
      <c r="AQ80">
        <f>IF(ORDER!O86&gt;0,
 IF(ORDER!$D$1="SGST",
 VLOOKUP(H80,'C:\Users\HP\Desktop\TrimphPO\Week\Master Files\[SGST Master.xlsx]DBF'!$A:$AR,44,FALSE),
   IF(ORDER!$D$1="IGST",
   VLOOKUP(H80,'C:\Users\HP\Desktop\TrimphPO\Week\Master Files\[IGST Master.xlsx]DBF'!$A:$AR,44,FALSE),
   "Error")),
"")</f>
        <v/>
      </c>
      <c r="AR80">
        <f>IF(ORDER!O86&gt;0,B80, "")</f>
        <v/>
      </c>
      <c r="AS80">
        <f>IF(ORDER!O86&gt;0,AN80, "")</f>
        <v/>
      </c>
      <c r="AT80">
        <f>IF(ORDER!O86&gt;0,CONCATENATE($B$2," ",$C$2," ","QTY",  " ", $Z$2), "")</f>
        <v/>
      </c>
      <c r="AU80">
        <f>IF(ORDER!O86&gt;0,
 IF(ORDER!$D$1="SGST",
 VLOOKUP(H80,'C:\Users\HP\Desktop\TrimphPO\Week\Master Files\[SGST Master.xlsx]DBF'!$A:$AV,48,FALSE),
   IF(ORDER!$D$1="IGST",
   VLOOKUP(H80,'C:\Users\HP\Desktop\TrimphPO\Week\Master Files\[IGST Master.xlsx]DBF'!$A:$AV,48,FALSE),
   "Error")),
"")</f>
        <v/>
      </c>
      <c r="AV80">
        <f>IF(ORDER!O86&gt;0,
 IF(ORDER!$D$1="SGST",
 VLOOKUP(H80,'C:\Users\HP\Desktop\TrimphPO\Week\Master Files\[SGST Master.xlsx]DBF'!$A:$AW,49,FALSE),
   IF(ORDER!$D$1="IGST",
   VLOOKUP(H80,'C:\Users\HP\Desktop\TrimphPO\Week\Master Files\[IGST Master.xlsx]DBF'!$A:$AW,49,FALSE),
   "Error")),
"")</f>
        <v/>
      </c>
      <c r="AW80">
        <f>IF(ORDER!O86&gt;0,
 IF(ORDER!$D$1="SGST",
 VLOOKUP(H80,'C:\Users\HP\Desktop\TrimphPO\Week\Master Files\[SGST Master.xlsx]DBF'!$A:$AX,50,FALSE),
   IF(ORDER!$D$1="IGST",
   VLOOKUP(H80,'C:\Users\HP\Desktop\TrimphPO\Week\Master Files\[IGST Master.xlsx]DBF'!$A:$AX,50,FALSE),
   "Error")),
"")</f>
        <v/>
      </c>
      <c r="AX80">
        <f>IF(ORDER!O86&gt;0,ORDER!B5, "")</f>
        <v/>
      </c>
      <c r="AY80">
        <f>IF(ORDER!O86&gt;0,ORDER!B1, "")</f>
        <v/>
      </c>
      <c r="AZ80">
        <f>IF(ORDER!O86&gt;0,
 IF(ORDER!$D$1="SGST",
 VLOOKUP(H80,'C:\Users\HP\Desktop\TrimphPO\Week\Master Files\[SGST Master.xlsx]DBF'!$A:$BA,53,FALSE),
   IF(ORDER!$D$1="IGST",
   VLOOKUP(H80,'C:\Users\HP\Desktop\TrimphPO\Week\Master Files\[IGST Master.xlsx]DBF'!$A:$BA,53,FALSE),
   "Error")),
"")</f>
        <v/>
      </c>
      <c r="BA80">
        <f>IF(ORDER!O86&gt;0,
 IF(ORDER!$D$1="SGST",
 VLOOKUP(H80,'C:\Users\HP\Desktop\TrimphPO\Week\Master Files\[SGST Master.xlsx]DBF'!$A:$BB,54,FALSE),
   IF(ORDER!$D$1="IGST",
   VLOOKUP(H80,'C:\Users\HP\Desktop\TrimphPO\Week\Master Files\[IGST Master.xlsx]DBF'!$A:$BB,54,FALSE),
   "Error")),
"")</f>
        <v/>
      </c>
      <c r="BB80">
        <f>IF(ORDER!O86&gt;0,
 IF(ORDER!$D$1="SGST",
 VLOOKUP(H80,'C:\Users\HP\Desktop\TrimphPO\Week\Master Files\[SGST Master.xlsx]DBF'!$A:$BC,55,FALSE),
   IF(ORDER!$D$1="IGST",
   VLOOKUP(H80,'C:\Users\HP\Desktop\TrimphPO\Week\Master Files\[IGST Master.xlsx]DBF'!$A:$BC,55,FALSE),
   "Error")),
"")</f>
        <v/>
      </c>
      <c r="BC80">
        <f>IF(ORDER!O86&gt;0,
 IF(ORDER!$D$1="SGST",
 VLOOKUP(H80,'C:\Users\HP\Desktop\TrimphPO\Week\Master Files\[SGST Master.xlsx]DBF'!$A:$BD,56,FALSE),
   IF(ORDER!$D$1="IGST",
   VLOOKUP(H80,'C:\Users\HP\Desktop\TrimphPO\Week\Master Files\[IGST Master.xlsx]DBF'!$A:$BD,56,FALSE),
   "Error")),
"")</f>
        <v/>
      </c>
      <c r="BD80">
        <f>IF(ORDER!O86&gt;0,
 IF(ORDER!$D$1="SGST",
 VLOOKUP(H80,'C:\Users\HP\Desktop\TrimphPO\Week\Master Files\[SGST Master.xlsx]DBF'!$A:$BE,57,FALSE),
   IF(ORDER!$D$1="IGST",
   VLOOKUP(H80,'C:\Users\HP\Desktop\TrimphPO\Week\Master Files\[IGST Master.xlsx]DBF'!$A:$BE,57,FALSE),
   "Error")),
"")</f>
        <v/>
      </c>
    </row>
    <row r="81">
      <c r="A81">
        <f>IF(ORDER!O87&gt;0,
 IF(ORDER!$D$1="SGST",
 VLOOKUP(H81,'C:\Users\HP\Desktop\TrimphPO\Week\Master Files\[SGST Master.xlsx]DBF'!$A:$B,2,FALSE),
   IF(ORDER!$D$1="IGST",
   VLOOKUP(H81,'C:\Users\HP\Desktop\TrimphPO\Week\Master Files\[IGST Master.xlsx]DBF'!$A:$B,2,FALSE),
   "Error")),
"")</f>
        <v/>
      </c>
      <c r="B81">
        <f>IF(ORDER!O87&gt;0,
 IF(ORDER!$D$1="SGST",
 VLOOKUP(H81,'C:\Users\HP\Desktop\TrimphPO\Week\Master Files\[SGST Master.xlsx]DBF'!$A:$C,3,FALSE),
   IF(ORDER!$D$1="IGST",
   VLOOKUP(H81,'C:\Users\HP\Desktop\TrimphPO\Week\Master Files\[IGST Master.xlsx]DBF'!$A:$C,3,FALSE),
   "Error")),
"")</f>
        <v/>
      </c>
      <c r="C81">
        <f>IF(ORDER!O87&gt;0,ORDER!L87, "")</f>
        <v/>
      </c>
      <c r="D81">
        <f>IF(ORDER!O87&gt;0,ORDER!A87, "")</f>
        <v/>
      </c>
      <c r="E81">
        <f>IF(ORDER!O87&gt;0,
 IF(ORDER!$D$1="SGST",
 VLOOKUP(H81,'C:\Users\HP\Desktop\TrimphPO\Week\Master Files\[SGST Master.xlsx]DBF'!$A:$F,6,FALSE),
   IF(ORDER!$D$1="IGST",
   VLOOKUP(H81,'C:\Users\HP\Desktop\TrimphPO\Week\Master Files\[IGST Master.xlsx]DBF'!$A:$F,6,FALSE),
   "Error")),
"")</f>
        <v/>
      </c>
      <c r="F81">
        <f>IF(ORDER!O87&gt;0,ORDER!C87, "")</f>
        <v/>
      </c>
      <c r="G81">
        <f>IF(ORDER!O87&gt;0,
 IF(ORDER!$D$1="SGST",
 VLOOKUP(H81,'C:\Users\HP\Desktop\TrimphPO\Week\Master Files\[SGST Master.xlsx]DBF'!$A:$H,8,FALSE),
   IF(ORDER!$D$1="IGST",
   VLOOKUP(H81,'C:\Users\HP\Desktop\TrimphPO\Week\Master Files\[IGST Master.xlsx]DBF'!$A:$H,8,FALSE),
   "Error")),
"")</f>
        <v/>
      </c>
      <c r="H81">
        <f>IF(ORDER!O87&gt;0,ORDER!D87, "")</f>
        <v/>
      </c>
      <c r="I81">
        <f>IF(ORDER!O87&gt;0,
 IF(ORDER!$D$1="SGST",
 VLOOKUP(H81,'C:\Users\HP\Desktop\TrimphPO\Week\Master Files\[SGST Master.xlsx]DBF'!$A:$J,10,FALSE),
   IF(ORDER!$D$1="IGST",
   VLOOKUP(H81,'C:\Users\HP\Desktop\TrimphPO\Week\Master Files\[IGST Master.xlsx]DBF'!$A:$J,10,FALSE),
   "Error")),
"")</f>
        <v/>
      </c>
      <c r="J81">
        <f>IF(ORDER!O87&gt;0,SUMIF(ORDER!$D$8:$D$22298,DBF!$H81,ORDER!$G$8:$G$22298), "")</f>
        <v/>
      </c>
      <c r="K81">
        <f>IF(ORDER!O87&gt;0,VLOOKUP($H81,ORDER!D:H,5,FALSE), "")</f>
        <v/>
      </c>
      <c r="L81">
        <f>IF(ORDER!O87&gt;0,ROUND(J81*K81,2), "")</f>
        <v/>
      </c>
      <c r="M81">
        <f>IF(ORDER!O87&gt;0,
 IF(ORDER!$D$1="SGST",
 VLOOKUP(H81,'C:\Users\HP\Desktop\TrimphPO\Week\Master Files\[SGST Master.xlsx]DBF'!$A:$N,14,FALSE),
   IF(ORDER!$D$1="IGST",
   VLOOKUP(H81,'C:\Users\HP\Desktop\TrimphPO\Week\Master Files\[IGST Master.xlsx]DBF'!$A:$N,14,FALSE),
   "Error")),
"")</f>
        <v/>
      </c>
      <c r="N81">
        <f>IF(ORDER!O87&gt;0,ROUND(L81*M81/100,2), "")</f>
        <v/>
      </c>
      <c r="O81">
        <f>IF(ORDER!O87&gt;0,L81-N81, "")</f>
        <v/>
      </c>
      <c r="P81">
        <f>IF(ORDER!O87&gt;0,IF(R81="Corsetry",IF(IFERROR((O81/J81),0)&lt;1000,"CC Sales- Corsetry-Wholesale - IGST 5%","CC Sales- Corsetry-Wholesale - IGST 12%")), "")</f>
        <v/>
      </c>
      <c r="Q81">
        <f>IF(ORDER!O87&gt;0,
 IF(ORDER!$D$1="SGST",
 VLOOKUP(H81,'C:\Users\HP\Desktop\TrimphPO\Week\Master Files\[SGST Master.xlsx]DBF'!$A:$R,18,FALSE),
   IF(ORDER!$D$1="IGST",
   VLOOKUP(H81,'C:\Users\HP\Desktop\TrimphPO\Week\Master Files\[IGST Master.xlsx]DBF'!$A:$R,18,FALSE),
   "Error")),
"")</f>
        <v/>
      </c>
      <c r="R81">
        <f>IF(ORDER!O87&gt;0,
 IF(ORDER!$D$1="SGST",
 VLOOKUP(H81,'C:\Users\HP\Desktop\TrimphPO\Week\Master Files\[SGST Master.xlsx]DBF'!$A:$S,19,FALSE),
   IF(ORDER!$D$1="IGST",
   VLOOKUP(H81,'C:\Users\HP\Desktop\TrimphPO\Week\Master Files\[IGST Master.xlsx]DBF'!$A:$S,19,FALSE),
   "Error")),
"")</f>
        <v/>
      </c>
      <c r="S81">
        <f>IF(ORDER!O87&gt;0,
 IF(ORDER!$D$1="SGST",
 VLOOKUP(H81,'C:\Users\HP\Desktop\TrimphPO\Week\Master Files\[SGST Master.xlsx]DBF'!$A:$T,20,FALSE),
   IF(ORDER!$D$1="IGST",
   VLOOKUP(H81,'C:\Users\HP\Desktop\TrimphPO\Week\Master Files\[IGST Master.xlsx]DBF'!$A:$T,20,FALSE),
   "Error")),
"")</f>
        <v/>
      </c>
      <c r="T81">
        <f>IF(ORDER!O87&gt;0,
 IF(ORDER!$D$1="SGST",
 VLOOKUP(H81,'C:\Users\HP\Desktop\TrimphPO\Week\Master Files\[SGST Master.xlsx]DBF'!$A:$U,21,FALSE),
   IF(ORDER!$D$1="IGST",
   VLOOKUP(H81,'C:\Users\HP\Desktop\TrimphPO\Week\Master Files\[IGST Master.xlsx]DBF'!$A:$U,21,FALSE),
   "Error")),
"")</f>
        <v/>
      </c>
      <c r="U81">
        <f>IF(ORDER!O87&gt;0,
 IF(ORDER!$D$1="SGST",
 VLOOKUP(H81,'C:\Users\HP\Desktop\TrimphPO\Week\Master Files\[SGST Master.xlsx]DBF'!$A:$V,22,FALSE),
   IF(ORDER!$D$1="IGST",
   VLOOKUP(H81,'C:\Users\HP\Desktop\TrimphPO\Week\Master Files\[IGST Master.xlsx]DBF'!$A:$V,22,FALSE),
   "Error")),
"")</f>
        <v/>
      </c>
      <c r="V81">
        <f>IF(ORDER!O87&gt;0,
 IF(ORDER!$D$1="SGST",
 VLOOKUP(H81,'C:\Users\HP\Desktop\TrimphPO\Week\Master Files\[SGST Master.xlsx]DBF'!$A:$W,23,FALSE),
   IF(ORDER!$D$1="IGST",
   VLOOKUP(H81,'C:\Users\HP\Desktop\TrimphPO\Week\Master Files\[IGST Master.xlsx]DBF'!$A:$W,23,FALSE),
   "Error")),
"")</f>
        <v/>
      </c>
      <c r="W81">
        <f>IF(ORDER!O87&gt;0,
 IF(ORDER!$D$1="SGST",
 VLOOKUP(H81,'C:\Users\HP\Desktop\TrimphPO\Week\Master Files\[SGST Master.xlsx]DBF'!$A:$X,24,FALSE),
   IF(ORDER!$D$1="IGST",
   VLOOKUP(H81,'C:\Users\HP\Desktop\TrimphPO\Week\Master Files\[IGST Master.xlsx]DBF'!$A:$X,24,FALSE),
   "Error")),
"")</f>
        <v/>
      </c>
      <c r="X81">
        <f>IF(ORDER!O87&gt;0,
 IF(ORDER!$D$1="SGST",
 VLOOKUP(H81,'C:\Users\HP\Desktop\TrimphPO\Week\Master Files\[SGST Master.xlsx]DBF'!$A:$Y,25,FALSE),
   IF(ORDER!$D$1="IGST",
   VLOOKUP(H81,'C:\Users\HP\Desktop\TrimphPO\Week\Master Files\[IGST Master.xlsx]DBF'!$A:$Y,25,FALSE),
   "Error")),
"")</f>
        <v/>
      </c>
      <c r="Y81">
        <f>IF(ORDER!O87&gt;0,+O81, "")</f>
        <v/>
      </c>
      <c r="Z81">
        <f>IF(ORDER!O87&gt;0,+J81, "")</f>
        <v/>
      </c>
      <c r="AA81">
        <f>IF(ORDER!O87&gt;0,
 IF(ORDER!$D$1="SGST",
 VLOOKUP(H81,'C:\Users\HP\Desktop\TrimphPO\Week\Master Files\[SGST Master.xlsx]DBF'!$A:$AB,28,FALSE),
   IF(ORDER!$D$1="IGST",
   VLOOKUP(H81,'C:\Users\HP\Desktop\TrimphPO\Week\Master Files\[IGST Master.xlsx]DBF'!$A:$AB,28,FALSE),
   "Error")),
"")</f>
        <v/>
      </c>
      <c r="AB81">
        <f>IF(ORDER!O87&gt;0,
 IF(ORDER!$D$1="SGST",
 VLOOKUP(H81,'C:\Users\HP\Desktop\TrimphPO\Week\Master Files\[SGST Master.xlsx]DBF'!$A:$AC,29,FALSE),
   IF(ORDER!$D$1="IGST",
   VLOOKUP(H81,'C:\Users\HP\Desktop\TrimphPO\Week\Master Files\[IGST Master.xlsx]DBF'!$A:$AC,29,FALSE),
   "Error")),
"")</f>
        <v/>
      </c>
      <c r="AC81">
        <f>IF(ORDER!O87&gt;0,ROUND(Y81*AB81/100,2), "")</f>
        <v/>
      </c>
      <c r="AD81">
        <f>IF(ORDER!O87&gt;0,ROUND(SUM(Y81,0)-AC81,2), "")</f>
        <v/>
      </c>
      <c r="AE81" t="inlineStr"/>
      <c r="AF81" t="inlineStr"/>
      <c r="AG81" t="inlineStr"/>
      <c r="AH81" t="inlineStr"/>
      <c r="AI81" t="inlineStr"/>
      <c r="AJ81" t="inlineStr"/>
      <c r="AK81">
        <f>IF(ORDER!O87&gt;0,IF(RIGHT(P81,2)="5%","Output IGST - 5% - Tamilnadu","Output IGST - 12% - Tamilnadu"), "")</f>
        <v/>
      </c>
      <c r="AL81">
        <f>IF(ORDER!O87&gt;0,IF(AK81="Output IGST - 12% - TamilNadu",12,5), "")</f>
        <v/>
      </c>
      <c r="AM81">
        <f>IF(ORDER!O87&gt;0,ROUND(SUM(AD81*AL81/100,0),2), "")</f>
        <v/>
      </c>
      <c r="AN81">
        <f>IF(ORDER!O87&gt;0,+AP81, "")</f>
        <v/>
      </c>
      <c r="AO81">
        <f>IF(ORDER!O87&gt;0,0.00, "")</f>
        <v/>
      </c>
      <c r="AP81">
        <f>IF(ORDER!O87&gt;0,+(Y81-AC81)+AM81, "")</f>
        <v/>
      </c>
      <c r="AQ81">
        <f>IF(ORDER!O87&gt;0,
 IF(ORDER!$D$1="SGST",
 VLOOKUP(H81,'C:\Users\HP\Desktop\TrimphPO\Week\Master Files\[SGST Master.xlsx]DBF'!$A:$AR,44,FALSE),
   IF(ORDER!$D$1="IGST",
   VLOOKUP(H81,'C:\Users\HP\Desktop\TrimphPO\Week\Master Files\[IGST Master.xlsx]DBF'!$A:$AR,44,FALSE),
   "Error")),
"")</f>
        <v/>
      </c>
      <c r="AR81">
        <f>IF(ORDER!O87&gt;0,B81, "")</f>
        <v/>
      </c>
      <c r="AS81">
        <f>IF(ORDER!O87&gt;0,AN81, "")</f>
        <v/>
      </c>
      <c r="AT81">
        <f>IF(ORDER!O87&gt;0,CONCATENATE($B$2," ",$C$2," ","QTY",  " ", $Z$2), "")</f>
        <v/>
      </c>
      <c r="AU81">
        <f>IF(ORDER!O87&gt;0,
 IF(ORDER!$D$1="SGST",
 VLOOKUP(H81,'C:\Users\HP\Desktop\TrimphPO\Week\Master Files\[SGST Master.xlsx]DBF'!$A:$AV,48,FALSE),
   IF(ORDER!$D$1="IGST",
   VLOOKUP(H81,'C:\Users\HP\Desktop\TrimphPO\Week\Master Files\[IGST Master.xlsx]DBF'!$A:$AV,48,FALSE),
   "Error")),
"")</f>
        <v/>
      </c>
      <c r="AV81">
        <f>IF(ORDER!O87&gt;0,
 IF(ORDER!$D$1="SGST",
 VLOOKUP(H81,'C:\Users\HP\Desktop\TrimphPO\Week\Master Files\[SGST Master.xlsx]DBF'!$A:$AW,49,FALSE),
   IF(ORDER!$D$1="IGST",
   VLOOKUP(H81,'C:\Users\HP\Desktop\TrimphPO\Week\Master Files\[IGST Master.xlsx]DBF'!$A:$AW,49,FALSE),
   "Error")),
"")</f>
        <v/>
      </c>
      <c r="AW81">
        <f>IF(ORDER!O87&gt;0,
 IF(ORDER!$D$1="SGST",
 VLOOKUP(H81,'C:\Users\HP\Desktop\TrimphPO\Week\Master Files\[SGST Master.xlsx]DBF'!$A:$AX,50,FALSE),
   IF(ORDER!$D$1="IGST",
   VLOOKUP(H81,'C:\Users\HP\Desktop\TrimphPO\Week\Master Files\[IGST Master.xlsx]DBF'!$A:$AX,50,FALSE),
   "Error")),
"")</f>
        <v/>
      </c>
      <c r="AX81">
        <f>IF(ORDER!O87&gt;0,ORDER!B5, "")</f>
        <v/>
      </c>
      <c r="AY81">
        <f>IF(ORDER!O87&gt;0,ORDER!B1, "")</f>
        <v/>
      </c>
      <c r="AZ81">
        <f>IF(ORDER!O87&gt;0,
 IF(ORDER!$D$1="SGST",
 VLOOKUP(H81,'C:\Users\HP\Desktop\TrimphPO\Week\Master Files\[SGST Master.xlsx]DBF'!$A:$BA,53,FALSE),
   IF(ORDER!$D$1="IGST",
   VLOOKUP(H81,'C:\Users\HP\Desktop\TrimphPO\Week\Master Files\[IGST Master.xlsx]DBF'!$A:$BA,53,FALSE),
   "Error")),
"")</f>
        <v/>
      </c>
      <c r="BA81">
        <f>IF(ORDER!O87&gt;0,
 IF(ORDER!$D$1="SGST",
 VLOOKUP(H81,'C:\Users\HP\Desktop\TrimphPO\Week\Master Files\[SGST Master.xlsx]DBF'!$A:$BB,54,FALSE),
   IF(ORDER!$D$1="IGST",
   VLOOKUP(H81,'C:\Users\HP\Desktop\TrimphPO\Week\Master Files\[IGST Master.xlsx]DBF'!$A:$BB,54,FALSE),
   "Error")),
"")</f>
        <v/>
      </c>
      <c r="BB81">
        <f>IF(ORDER!O87&gt;0,
 IF(ORDER!$D$1="SGST",
 VLOOKUP(H81,'C:\Users\HP\Desktop\TrimphPO\Week\Master Files\[SGST Master.xlsx]DBF'!$A:$BC,55,FALSE),
   IF(ORDER!$D$1="IGST",
   VLOOKUP(H81,'C:\Users\HP\Desktop\TrimphPO\Week\Master Files\[IGST Master.xlsx]DBF'!$A:$BC,55,FALSE),
   "Error")),
"")</f>
        <v/>
      </c>
      <c r="BC81">
        <f>IF(ORDER!O87&gt;0,
 IF(ORDER!$D$1="SGST",
 VLOOKUP(H81,'C:\Users\HP\Desktop\TrimphPO\Week\Master Files\[SGST Master.xlsx]DBF'!$A:$BD,56,FALSE),
   IF(ORDER!$D$1="IGST",
   VLOOKUP(H81,'C:\Users\HP\Desktop\TrimphPO\Week\Master Files\[IGST Master.xlsx]DBF'!$A:$BD,56,FALSE),
   "Error")),
"")</f>
        <v/>
      </c>
      <c r="BD81">
        <f>IF(ORDER!O87&gt;0,
 IF(ORDER!$D$1="SGST",
 VLOOKUP(H81,'C:\Users\HP\Desktop\TrimphPO\Week\Master Files\[SGST Master.xlsx]DBF'!$A:$BE,57,FALSE),
   IF(ORDER!$D$1="IGST",
   VLOOKUP(H81,'C:\Users\HP\Desktop\TrimphPO\Week\Master Files\[IGST Master.xlsx]DBF'!$A:$BE,57,FALSE),
   "Error")),
"")</f>
        <v/>
      </c>
    </row>
    <row r="82">
      <c r="A82">
        <f>IF(ORDER!O88&gt;0,
 IF(ORDER!$D$1="SGST",
 VLOOKUP(H82,'C:\Users\HP\Desktop\TrimphPO\Week\Master Files\[SGST Master.xlsx]DBF'!$A:$B,2,FALSE),
   IF(ORDER!$D$1="IGST",
   VLOOKUP(H82,'C:\Users\HP\Desktop\TrimphPO\Week\Master Files\[IGST Master.xlsx]DBF'!$A:$B,2,FALSE),
   "Error")),
"")</f>
        <v/>
      </c>
      <c r="B82">
        <f>IF(ORDER!O88&gt;0,
 IF(ORDER!$D$1="SGST",
 VLOOKUP(H82,'C:\Users\HP\Desktop\TrimphPO\Week\Master Files\[SGST Master.xlsx]DBF'!$A:$C,3,FALSE),
   IF(ORDER!$D$1="IGST",
   VLOOKUP(H82,'C:\Users\HP\Desktop\TrimphPO\Week\Master Files\[IGST Master.xlsx]DBF'!$A:$C,3,FALSE),
   "Error")),
"")</f>
        <v/>
      </c>
      <c r="C82">
        <f>IF(ORDER!O88&gt;0,ORDER!L88, "")</f>
        <v/>
      </c>
      <c r="D82">
        <f>IF(ORDER!O88&gt;0,ORDER!A88, "")</f>
        <v/>
      </c>
      <c r="E82">
        <f>IF(ORDER!O88&gt;0,
 IF(ORDER!$D$1="SGST",
 VLOOKUP(H82,'C:\Users\HP\Desktop\TrimphPO\Week\Master Files\[SGST Master.xlsx]DBF'!$A:$F,6,FALSE),
   IF(ORDER!$D$1="IGST",
   VLOOKUP(H82,'C:\Users\HP\Desktop\TrimphPO\Week\Master Files\[IGST Master.xlsx]DBF'!$A:$F,6,FALSE),
   "Error")),
"")</f>
        <v/>
      </c>
      <c r="F82">
        <f>IF(ORDER!O88&gt;0,ORDER!C88, "")</f>
        <v/>
      </c>
      <c r="G82">
        <f>IF(ORDER!O88&gt;0,
 IF(ORDER!$D$1="SGST",
 VLOOKUP(H82,'C:\Users\HP\Desktop\TrimphPO\Week\Master Files\[SGST Master.xlsx]DBF'!$A:$H,8,FALSE),
   IF(ORDER!$D$1="IGST",
   VLOOKUP(H82,'C:\Users\HP\Desktop\TrimphPO\Week\Master Files\[IGST Master.xlsx]DBF'!$A:$H,8,FALSE),
   "Error")),
"")</f>
        <v/>
      </c>
      <c r="H82">
        <f>IF(ORDER!O88&gt;0,ORDER!D88, "")</f>
        <v/>
      </c>
      <c r="I82">
        <f>IF(ORDER!O88&gt;0,
 IF(ORDER!$D$1="SGST",
 VLOOKUP(H82,'C:\Users\HP\Desktop\TrimphPO\Week\Master Files\[SGST Master.xlsx]DBF'!$A:$J,10,FALSE),
   IF(ORDER!$D$1="IGST",
   VLOOKUP(H82,'C:\Users\HP\Desktop\TrimphPO\Week\Master Files\[IGST Master.xlsx]DBF'!$A:$J,10,FALSE),
   "Error")),
"")</f>
        <v/>
      </c>
      <c r="J82">
        <f>IF(ORDER!O88&gt;0,SUMIF(ORDER!$D$8:$D$22298,DBF!$H82,ORDER!$G$8:$G$22298), "")</f>
        <v/>
      </c>
      <c r="K82">
        <f>IF(ORDER!O88&gt;0,VLOOKUP($H82,ORDER!D:H,5,FALSE), "")</f>
        <v/>
      </c>
      <c r="L82">
        <f>IF(ORDER!O88&gt;0,ROUND(J82*K82,2), "")</f>
        <v/>
      </c>
      <c r="M82">
        <f>IF(ORDER!O88&gt;0,
 IF(ORDER!$D$1="SGST",
 VLOOKUP(H82,'C:\Users\HP\Desktop\TrimphPO\Week\Master Files\[SGST Master.xlsx]DBF'!$A:$N,14,FALSE),
   IF(ORDER!$D$1="IGST",
   VLOOKUP(H82,'C:\Users\HP\Desktop\TrimphPO\Week\Master Files\[IGST Master.xlsx]DBF'!$A:$N,14,FALSE),
   "Error")),
"")</f>
        <v/>
      </c>
      <c r="N82">
        <f>IF(ORDER!O88&gt;0,ROUND(L82*M82/100,2), "")</f>
        <v/>
      </c>
      <c r="O82">
        <f>IF(ORDER!O88&gt;0,L82-N82, "")</f>
        <v/>
      </c>
      <c r="P82">
        <f>IF(ORDER!O88&gt;0,IF(R82="Corsetry",IF(IFERROR((O82/J82),0)&lt;1000,"CC Sales- Corsetry-Wholesale - IGST 5%","CC Sales- Corsetry-Wholesale - IGST 12%")), "")</f>
        <v/>
      </c>
      <c r="Q82">
        <f>IF(ORDER!O88&gt;0,
 IF(ORDER!$D$1="SGST",
 VLOOKUP(H82,'C:\Users\HP\Desktop\TrimphPO\Week\Master Files\[SGST Master.xlsx]DBF'!$A:$R,18,FALSE),
   IF(ORDER!$D$1="IGST",
   VLOOKUP(H82,'C:\Users\HP\Desktop\TrimphPO\Week\Master Files\[IGST Master.xlsx]DBF'!$A:$R,18,FALSE),
   "Error")),
"")</f>
        <v/>
      </c>
      <c r="R82">
        <f>IF(ORDER!O88&gt;0,
 IF(ORDER!$D$1="SGST",
 VLOOKUP(H82,'C:\Users\HP\Desktop\TrimphPO\Week\Master Files\[SGST Master.xlsx]DBF'!$A:$S,19,FALSE),
   IF(ORDER!$D$1="IGST",
   VLOOKUP(H82,'C:\Users\HP\Desktop\TrimphPO\Week\Master Files\[IGST Master.xlsx]DBF'!$A:$S,19,FALSE),
   "Error")),
"")</f>
        <v/>
      </c>
      <c r="S82">
        <f>IF(ORDER!O88&gt;0,
 IF(ORDER!$D$1="SGST",
 VLOOKUP(H82,'C:\Users\HP\Desktop\TrimphPO\Week\Master Files\[SGST Master.xlsx]DBF'!$A:$T,20,FALSE),
   IF(ORDER!$D$1="IGST",
   VLOOKUP(H82,'C:\Users\HP\Desktop\TrimphPO\Week\Master Files\[IGST Master.xlsx]DBF'!$A:$T,20,FALSE),
   "Error")),
"")</f>
        <v/>
      </c>
      <c r="T82">
        <f>IF(ORDER!O88&gt;0,
 IF(ORDER!$D$1="SGST",
 VLOOKUP(H82,'C:\Users\HP\Desktop\TrimphPO\Week\Master Files\[SGST Master.xlsx]DBF'!$A:$U,21,FALSE),
   IF(ORDER!$D$1="IGST",
   VLOOKUP(H82,'C:\Users\HP\Desktop\TrimphPO\Week\Master Files\[IGST Master.xlsx]DBF'!$A:$U,21,FALSE),
   "Error")),
"")</f>
        <v/>
      </c>
      <c r="U82">
        <f>IF(ORDER!O88&gt;0,
 IF(ORDER!$D$1="SGST",
 VLOOKUP(H82,'C:\Users\HP\Desktop\TrimphPO\Week\Master Files\[SGST Master.xlsx]DBF'!$A:$V,22,FALSE),
   IF(ORDER!$D$1="IGST",
   VLOOKUP(H82,'C:\Users\HP\Desktop\TrimphPO\Week\Master Files\[IGST Master.xlsx]DBF'!$A:$V,22,FALSE),
   "Error")),
"")</f>
        <v/>
      </c>
      <c r="V82">
        <f>IF(ORDER!O88&gt;0,
 IF(ORDER!$D$1="SGST",
 VLOOKUP(H82,'C:\Users\HP\Desktop\TrimphPO\Week\Master Files\[SGST Master.xlsx]DBF'!$A:$W,23,FALSE),
   IF(ORDER!$D$1="IGST",
   VLOOKUP(H82,'C:\Users\HP\Desktop\TrimphPO\Week\Master Files\[IGST Master.xlsx]DBF'!$A:$W,23,FALSE),
   "Error")),
"")</f>
        <v/>
      </c>
      <c r="W82">
        <f>IF(ORDER!O88&gt;0,
 IF(ORDER!$D$1="SGST",
 VLOOKUP(H82,'C:\Users\HP\Desktop\TrimphPO\Week\Master Files\[SGST Master.xlsx]DBF'!$A:$X,24,FALSE),
   IF(ORDER!$D$1="IGST",
   VLOOKUP(H82,'C:\Users\HP\Desktop\TrimphPO\Week\Master Files\[IGST Master.xlsx]DBF'!$A:$X,24,FALSE),
   "Error")),
"")</f>
        <v/>
      </c>
      <c r="X82">
        <f>IF(ORDER!O88&gt;0,
 IF(ORDER!$D$1="SGST",
 VLOOKUP(H82,'C:\Users\HP\Desktop\TrimphPO\Week\Master Files\[SGST Master.xlsx]DBF'!$A:$Y,25,FALSE),
   IF(ORDER!$D$1="IGST",
   VLOOKUP(H82,'C:\Users\HP\Desktop\TrimphPO\Week\Master Files\[IGST Master.xlsx]DBF'!$A:$Y,25,FALSE),
   "Error")),
"")</f>
        <v/>
      </c>
      <c r="Y82">
        <f>IF(ORDER!O88&gt;0,+O82, "")</f>
        <v/>
      </c>
      <c r="Z82">
        <f>IF(ORDER!O88&gt;0,+J82, "")</f>
        <v/>
      </c>
      <c r="AA82">
        <f>IF(ORDER!O88&gt;0,
 IF(ORDER!$D$1="SGST",
 VLOOKUP(H82,'C:\Users\HP\Desktop\TrimphPO\Week\Master Files\[SGST Master.xlsx]DBF'!$A:$AB,28,FALSE),
   IF(ORDER!$D$1="IGST",
   VLOOKUP(H82,'C:\Users\HP\Desktop\TrimphPO\Week\Master Files\[IGST Master.xlsx]DBF'!$A:$AB,28,FALSE),
   "Error")),
"")</f>
        <v/>
      </c>
      <c r="AB82">
        <f>IF(ORDER!O88&gt;0,
 IF(ORDER!$D$1="SGST",
 VLOOKUP(H82,'C:\Users\HP\Desktop\TrimphPO\Week\Master Files\[SGST Master.xlsx]DBF'!$A:$AC,29,FALSE),
   IF(ORDER!$D$1="IGST",
   VLOOKUP(H82,'C:\Users\HP\Desktop\TrimphPO\Week\Master Files\[IGST Master.xlsx]DBF'!$A:$AC,29,FALSE),
   "Error")),
"")</f>
        <v/>
      </c>
      <c r="AC82">
        <f>IF(ORDER!O88&gt;0,ROUND(Y82*AB82/100,2), "")</f>
        <v/>
      </c>
      <c r="AD82">
        <f>IF(ORDER!O88&gt;0,ROUND(SUM(Y82,0)-AC82,2), "")</f>
        <v/>
      </c>
      <c r="AE82" t="inlineStr"/>
      <c r="AF82" t="inlineStr"/>
      <c r="AG82" t="inlineStr"/>
      <c r="AH82" t="inlineStr"/>
      <c r="AI82" t="inlineStr"/>
      <c r="AJ82" t="inlineStr"/>
      <c r="AK82">
        <f>IF(ORDER!O88&gt;0,IF(RIGHT(P82,2)="5%","Output IGST - 5% - Tamilnadu","Output IGST - 12% - Tamilnadu"), "")</f>
        <v/>
      </c>
      <c r="AL82">
        <f>IF(ORDER!O88&gt;0,IF(AK82="Output IGST - 12% - TamilNadu",12,5), "")</f>
        <v/>
      </c>
      <c r="AM82">
        <f>IF(ORDER!O88&gt;0,ROUND(SUM(AD82*AL82/100,0),2), "")</f>
        <v/>
      </c>
      <c r="AN82">
        <f>IF(ORDER!O88&gt;0,+AP82, "")</f>
        <v/>
      </c>
      <c r="AO82">
        <f>IF(ORDER!O88&gt;0,0.00, "")</f>
        <v/>
      </c>
      <c r="AP82">
        <f>IF(ORDER!O88&gt;0,+(Y82-AC82)+AM82, "")</f>
        <v/>
      </c>
      <c r="AQ82">
        <f>IF(ORDER!O88&gt;0,
 IF(ORDER!$D$1="SGST",
 VLOOKUP(H82,'C:\Users\HP\Desktop\TrimphPO\Week\Master Files\[SGST Master.xlsx]DBF'!$A:$AR,44,FALSE),
   IF(ORDER!$D$1="IGST",
   VLOOKUP(H82,'C:\Users\HP\Desktop\TrimphPO\Week\Master Files\[IGST Master.xlsx]DBF'!$A:$AR,44,FALSE),
   "Error")),
"")</f>
        <v/>
      </c>
      <c r="AR82">
        <f>IF(ORDER!O88&gt;0,B82, "")</f>
        <v/>
      </c>
      <c r="AS82">
        <f>IF(ORDER!O88&gt;0,AN82, "")</f>
        <v/>
      </c>
      <c r="AT82">
        <f>IF(ORDER!O88&gt;0,CONCATENATE($B$2," ",$C$2," ","QTY",  " ", $Z$2), "")</f>
        <v/>
      </c>
      <c r="AU82">
        <f>IF(ORDER!O88&gt;0,
 IF(ORDER!$D$1="SGST",
 VLOOKUP(H82,'C:\Users\HP\Desktop\TrimphPO\Week\Master Files\[SGST Master.xlsx]DBF'!$A:$AV,48,FALSE),
   IF(ORDER!$D$1="IGST",
   VLOOKUP(H82,'C:\Users\HP\Desktop\TrimphPO\Week\Master Files\[IGST Master.xlsx]DBF'!$A:$AV,48,FALSE),
   "Error")),
"")</f>
        <v/>
      </c>
      <c r="AV82">
        <f>IF(ORDER!O88&gt;0,
 IF(ORDER!$D$1="SGST",
 VLOOKUP(H82,'C:\Users\HP\Desktop\TrimphPO\Week\Master Files\[SGST Master.xlsx]DBF'!$A:$AW,49,FALSE),
   IF(ORDER!$D$1="IGST",
   VLOOKUP(H82,'C:\Users\HP\Desktop\TrimphPO\Week\Master Files\[IGST Master.xlsx]DBF'!$A:$AW,49,FALSE),
   "Error")),
"")</f>
        <v/>
      </c>
      <c r="AW82">
        <f>IF(ORDER!O88&gt;0,
 IF(ORDER!$D$1="SGST",
 VLOOKUP(H82,'C:\Users\HP\Desktop\TrimphPO\Week\Master Files\[SGST Master.xlsx]DBF'!$A:$AX,50,FALSE),
   IF(ORDER!$D$1="IGST",
   VLOOKUP(H82,'C:\Users\HP\Desktop\TrimphPO\Week\Master Files\[IGST Master.xlsx]DBF'!$A:$AX,50,FALSE),
   "Error")),
"")</f>
        <v/>
      </c>
      <c r="AX82">
        <f>IF(ORDER!O88&gt;0,ORDER!B5, "")</f>
        <v/>
      </c>
      <c r="AY82">
        <f>IF(ORDER!O88&gt;0,ORDER!B1, "")</f>
        <v/>
      </c>
      <c r="AZ82">
        <f>IF(ORDER!O88&gt;0,
 IF(ORDER!$D$1="SGST",
 VLOOKUP(H82,'C:\Users\HP\Desktop\TrimphPO\Week\Master Files\[SGST Master.xlsx]DBF'!$A:$BA,53,FALSE),
   IF(ORDER!$D$1="IGST",
   VLOOKUP(H82,'C:\Users\HP\Desktop\TrimphPO\Week\Master Files\[IGST Master.xlsx]DBF'!$A:$BA,53,FALSE),
   "Error")),
"")</f>
        <v/>
      </c>
      <c r="BA82">
        <f>IF(ORDER!O88&gt;0,
 IF(ORDER!$D$1="SGST",
 VLOOKUP(H82,'C:\Users\HP\Desktop\TrimphPO\Week\Master Files\[SGST Master.xlsx]DBF'!$A:$BB,54,FALSE),
   IF(ORDER!$D$1="IGST",
   VLOOKUP(H82,'C:\Users\HP\Desktop\TrimphPO\Week\Master Files\[IGST Master.xlsx]DBF'!$A:$BB,54,FALSE),
   "Error")),
"")</f>
        <v/>
      </c>
      <c r="BB82">
        <f>IF(ORDER!O88&gt;0,
 IF(ORDER!$D$1="SGST",
 VLOOKUP(H82,'C:\Users\HP\Desktop\TrimphPO\Week\Master Files\[SGST Master.xlsx]DBF'!$A:$BC,55,FALSE),
   IF(ORDER!$D$1="IGST",
   VLOOKUP(H82,'C:\Users\HP\Desktop\TrimphPO\Week\Master Files\[IGST Master.xlsx]DBF'!$A:$BC,55,FALSE),
   "Error")),
"")</f>
        <v/>
      </c>
      <c r="BC82">
        <f>IF(ORDER!O88&gt;0,
 IF(ORDER!$D$1="SGST",
 VLOOKUP(H82,'C:\Users\HP\Desktop\TrimphPO\Week\Master Files\[SGST Master.xlsx]DBF'!$A:$BD,56,FALSE),
   IF(ORDER!$D$1="IGST",
   VLOOKUP(H82,'C:\Users\HP\Desktop\TrimphPO\Week\Master Files\[IGST Master.xlsx]DBF'!$A:$BD,56,FALSE),
   "Error")),
"")</f>
        <v/>
      </c>
      <c r="BD82">
        <f>IF(ORDER!O88&gt;0,
 IF(ORDER!$D$1="SGST",
 VLOOKUP(H82,'C:\Users\HP\Desktop\TrimphPO\Week\Master Files\[SGST Master.xlsx]DBF'!$A:$BE,57,FALSE),
   IF(ORDER!$D$1="IGST",
   VLOOKUP(H82,'C:\Users\HP\Desktop\TrimphPO\Week\Master Files\[IGST Master.xlsx]DBF'!$A:$BE,57,FALSE),
   "Error")),
"")</f>
        <v/>
      </c>
    </row>
    <row r="83">
      <c r="A83">
        <f>IF(ORDER!O89&gt;0,
 IF(ORDER!$D$1="SGST",
 VLOOKUP(H83,'C:\Users\HP\Desktop\TrimphPO\Week\Master Files\[SGST Master.xlsx]DBF'!$A:$B,2,FALSE),
   IF(ORDER!$D$1="IGST",
   VLOOKUP(H83,'C:\Users\HP\Desktop\TrimphPO\Week\Master Files\[IGST Master.xlsx]DBF'!$A:$B,2,FALSE),
   "Error")),
"")</f>
        <v/>
      </c>
      <c r="B83">
        <f>IF(ORDER!O89&gt;0,
 IF(ORDER!$D$1="SGST",
 VLOOKUP(H83,'C:\Users\HP\Desktop\TrimphPO\Week\Master Files\[SGST Master.xlsx]DBF'!$A:$C,3,FALSE),
   IF(ORDER!$D$1="IGST",
   VLOOKUP(H83,'C:\Users\HP\Desktop\TrimphPO\Week\Master Files\[IGST Master.xlsx]DBF'!$A:$C,3,FALSE),
   "Error")),
"")</f>
        <v/>
      </c>
      <c r="C83">
        <f>IF(ORDER!O89&gt;0,ORDER!L89, "")</f>
        <v/>
      </c>
      <c r="D83">
        <f>IF(ORDER!O89&gt;0,ORDER!A89, "")</f>
        <v/>
      </c>
      <c r="E83">
        <f>IF(ORDER!O89&gt;0,
 IF(ORDER!$D$1="SGST",
 VLOOKUP(H83,'C:\Users\HP\Desktop\TrimphPO\Week\Master Files\[SGST Master.xlsx]DBF'!$A:$F,6,FALSE),
   IF(ORDER!$D$1="IGST",
   VLOOKUP(H83,'C:\Users\HP\Desktop\TrimphPO\Week\Master Files\[IGST Master.xlsx]DBF'!$A:$F,6,FALSE),
   "Error")),
"")</f>
        <v/>
      </c>
      <c r="F83">
        <f>IF(ORDER!O89&gt;0,ORDER!C89, "")</f>
        <v/>
      </c>
      <c r="G83">
        <f>IF(ORDER!O89&gt;0,
 IF(ORDER!$D$1="SGST",
 VLOOKUP(H83,'C:\Users\HP\Desktop\TrimphPO\Week\Master Files\[SGST Master.xlsx]DBF'!$A:$H,8,FALSE),
   IF(ORDER!$D$1="IGST",
   VLOOKUP(H83,'C:\Users\HP\Desktop\TrimphPO\Week\Master Files\[IGST Master.xlsx]DBF'!$A:$H,8,FALSE),
   "Error")),
"")</f>
        <v/>
      </c>
      <c r="H83">
        <f>IF(ORDER!O89&gt;0,ORDER!D89, "")</f>
        <v/>
      </c>
      <c r="I83">
        <f>IF(ORDER!O89&gt;0,
 IF(ORDER!$D$1="SGST",
 VLOOKUP(H83,'C:\Users\HP\Desktop\TrimphPO\Week\Master Files\[SGST Master.xlsx]DBF'!$A:$J,10,FALSE),
   IF(ORDER!$D$1="IGST",
   VLOOKUP(H83,'C:\Users\HP\Desktop\TrimphPO\Week\Master Files\[IGST Master.xlsx]DBF'!$A:$J,10,FALSE),
   "Error")),
"")</f>
        <v/>
      </c>
      <c r="J83">
        <f>IF(ORDER!O89&gt;0,SUMIF(ORDER!$D$8:$D$22298,DBF!$H83,ORDER!$G$8:$G$22298), "")</f>
        <v/>
      </c>
      <c r="K83">
        <f>IF(ORDER!O89&gt;0,VLOOKUP($H83,ORDER!D:H,5,FALSE), "")</f>
        <v/>
      </c>
      <c r="L83">
        <f>IF(ORDER!O89&gt;0,ROUND(J83*K83,2), "")</f>
        <v/>
      </c>
      <c r="M83">
        <f>IF(ORDER!O89&gt;0,
 IF(ORDER!$D$1="SGST",
 VLOOKUP(H83,'C:\Users\HP\Desktop\TrimphPO\Week\Master Files\[SGST Master.xlsx]DBF'!$A:$N,14,FALSE),
   IF(ORDER!$D$1="IGST",
   VLOOKUP(H83,'C:\Users\HP\Desktop\TrimphPO\Week\Master Files\[IGST Master.xlsx]DBF'!$A:$N,14,FALSE),
   "Error")),
"")</f>
        <v/>
      </c>
      <c r="N83">
        <f>IF(ORDER!O89&gt;0,ROUND(L83*M83/100,2), "")</f>
        <v/>
      </c>
      <c r="O83">
        <f>IF(ORDER!O89&gt;0,L83-N83, "")</f>
        <v/>
      </c>
      <c r="P83">
        <f>IF(ORDER!O89&gt;0,IF(R83="Corsetry",IF(IFERROR((O83/J83),0)&lt;1000,"CC Sales- Corsetry-Wholesale - IGST 5%","CC Sales- Corsetry-Wholesale - IGST 12%")), "")</f>
        <v/>
      </c>
      <c r="Q83">
        <f>IF(ORDER!O89&gt;0,
 IF(ORDER!$D$1="SGST",
 VLOOKUP(H83,'C:\Users\HP\Desktop\TrimphPO\Week\Master Files\[SGST Master.xlsx]DBF'!$A:$R,18,FALSE),
   IF(ORDER!$D$1="IGST",
   VLOOKUP(H83,'C:\Users\HP\Desktop\TrimphPO\Week\Master Files\[IGST Master.xlsx]DBF'!$A:$R,18,FALSE),
   "Error")),
"")</f>
        <v/>
      </c>
      <c r="R83">
        <f>IF(ORDER!O89&gt;0,
 IF(ORDER!$D$1="SGST",
 VLOOKUP(H83,'C:\Users\HP\Desktop\TrimphPO\Week\Master Files\[SGST Master.xlsx]DBF'!$A:$S,19,FALSE),
   IF(ORDER!$D$1="IGST",
   VLOOKUP(H83,'C:\Users\HP\Desktop\TrimphPO\Week\Master Files\[IGST Master.xlsx]DBF'!$A:$S,19,FALSE),
   "Error")),
"")</f>
        <v/>
      </c>
      <c r="S83">
        <f>IF(ORDER!O89&gt;0,
 IF(ORDER!$D$1="SGST",
 VLOOKUP(H83,'C:\Users\HP\Desktop\TrimphPO\Week\Master Files\[SGST Master.xlsx]DBF'!$A:$T,20,FALSE),
   IF(ORDER!$D$1="IGST",
   VLOOKUP(H83,'C:\Users\HP\Desktop\TrimphPO\Week\Master Files\[IGST Master.xlsx]DBF'!$A:$T,20,FALSE),
   "Error")),
"")</f>
        <v/>
      </c>
      <c r="T83">
        <f>IF(ORDER!O89&gt;0,
 IF(ORDER!$D$1="SGST",
 VLOOKUP(H83,'C:\Users\HP\Desktop\TrimphPO\Week\Master Files\[SGST Master.xlsx]DBF'!$A:$U,21,FALSE),
   IF(ORDER!$D$1="IGST",
   VLOOKUP(H83,'C:\Users\HP\Desktop\TrimphPO\Week\Master Files\[IGST Master.xlsx]DBF'!$A:$U,21,FALSE),
   "Error")),
"")</f>
        <v/>
      </c>
      <c r="U83">
        <f>IF(ORDER!O89&gt;0,
 IF(ORDER!$D$1="SGST",
 VLOOKUP(H83,'C:\Users\HP\Desktop\TrimphPO\Week\Master Files\[SGST Master.xlsx]DBF'!$A:$V,22,FALSE),
   IF(ORDER!$D$1="IGST",
   VLOOKUP(H83,'C:\Users\HP\Desktop\TrimphPO\Week\Master Files\[IGST Master.xlsx]DBF'!$A:$V,22,FALSE),
   "Error")),
"")</f>
        <v/>
      </c>
      <c r="V83">
        <f>IF(ORDER!O89&gt;0,
 IF(ORDER!$D$1="SGST",
 VLOOKUP(H83,'C:\Users\HP\Desktop\TrimphPO\Week\Master Files\[SGST Master.xlsx]DBF'!$A:$W,23,FALSE),
   IF(ORDER!$D$1="IGST",
   VLOOKUP(H83,'C:\Users\HP\Desktop\TrimphPO\Week\Master Files\[IGST Master.xlsx]DBF'!$A:$W,23,FALSE),
   "Error")),
"")</f>
        <v/>
      </c>
      <c r="W83">
        <f>IF(ORDER!O89&gt;0,
 IF(ORDER!$D$1="SGST",
 VLOOKUP(H83,'C:\Users\HP\Desktop\TrimphPO\Week\Master Files\[SGST Master.xlsx]DBF'!$A:$X,24,FALSE),
   IF(ORDER!$D$1="IGST",
   VLOOKUP(H83,'C:\Users\HP\Desktop\TrimphPO\Week\Master Files\[IGST Master.xlsx]DBF'!$A:$X,24,FALSE),
   "Error")),
"")</f>
        <v/>
      </c>
      <c r="X83">
        <f>IF(ORDER!O89&gt;0,
 IF(ORDER!$D$1="SGST",
 VLOOKUP(H83,'C:\Users\HP\Desktop\TrimphPO\Week\Master Files\[SGST Master.xlsx]DBF'!$A:$Y,25,FALSE),
   IF(ORDER!$D$1="IGST",
   VLOOKUP(H83,'C:\Users\HP\Desktop\TrimphPO\Week\Master Files\[IGST Master.xlsx]DBF'!$A:$Y,25,FALSE),
   "Error")),
"")</f>
        <v/>
      </c>
      <c r="Y83">
        <f>IF(ORDER!O89&gt;0,+O83, "")</f>
        <v/>
      </c>
      <c r="Z83">
        <f>IF(ORDER!O89&gt;0,+J83, "")</f>
        <v/>
      </c>
      <c r="AA83">
        <f>IF(ORDER!O89&gt;0,
 IF(ORDER!$D$1="SGST",
 VLOOKUP(H83,'C:\Users\HP\Desktop\TrimphPO\Week\Master Files\[SGST Master.xlsx]DBF'!$A:$AB,28,FALSE),
   IF(ORDER!$D$1="IGST",
   VLOOKUP(H83,'C:\Users\HP\Desktop\TrimphPO\Week\Master Files\[IGST Master.xlsx]DBF'!$A:$AB,28,FALSE),
   "Error")),
"")</f>
        <v/>
      </c>
      <c r="AB83">
        <f>IF(ORDER!O89&gt;0,
 IF(ORDER!$D$1="SGST",
 VLOOKUP(H83,'C:\Users\HP\Desktop\TrimphPO\Week\Master Files\[SGST Master.xlsx]DBF'!$A:$AC,29,FALSE),
   IF(ORDER!$D$1="IGST",
   VLOOKUP(H83,'C:\Users\HP\Desktop\TrimphPO\Week\Master Files\[IGST Master.xlsx]DBF'!$A:$AC,29,FALSE),
   "Error")),
"")</f>
        <v/>
      </c>
      <c r="AC83">
        <f>IF(ORDER!O89&gt;0,ROUND(Y83*AB83/100,2), "")</f>
        <v/>
      </c>
      <c r="AD83">
        <f>IF(ORDER!O89&gt;0,ROUND(SUM(Y83,0)-AC83,2), "")</f>
        <v/>
      </c>
      <c r="AE83" t="inlineStr"/>
      <c r="AF83" t="inlineStr"/>
      <c r="AG83" t="inlineStr"/>
      <c r="AH83" t="inlineStr"/>
      <c r="AI83" t="inlineStr"/>
      <c r="AJ83" t="inlineStr"/>
      <c r="AK83">
        <f>IF(ORDER!O89&gt;0,IF(RIGHT(P83,2)="5%","Output IGST - 5% - Tamilnadu","Output IGST - 12% - Tamilnadu"), "")</f>
        <v/>
      </c>
      <c r="AL83">
        <f>IF(ORDER!O89&gt;0,IF(AK83="Output IGST - 12% - TamilNadu",12,5), "")</f>
        <v/>
      </c>
      <c r="AM83">
        <f>IF(ORDER!O89&gt;0,ROUND(SUM(AD83*AL83/100,0),2), "")</f>
        <v/>
      </c>
      <c r="AN83">
        <f>IF(ORDER!O89&gt;0,+AP83, "")</f>
        <v/>
      </c>
      <c r="AO83">
        <f>IF(ORDER!O89&gt;0,0.00, "")</f>
        <v/>
      </c>
      <c r="AP83">
        <f>IF(ORDER!O89&gt;0,+(Y83-AC83)+AM83, "")</f>
        <v/>
      </c>
      <c r="AQ83">
        <f>IF(ORDER!O89&gt;0,
 IF(ORDER!$D$1="SGST",
 VLOOKUP(H83,'C:\Users\HP\Desktop\TrimphPO\Week\Master Files\[SGST Master.xlsx]DBF'!$A:$AR,44,FALSE),
   IF(ORDER!$D$1="IGST",
   VLOOKUP(H83,'C:\Users\HP\Desktop\TrimphPO\Week\Master Files\[IGST Master.xlsx]DBF'!$A:$AR,44,FALSE),
   "Error")),
"")</f>
        <v/>
      </c>
      <c r="AR83">
        <f>IF(ORDER!O89&gt;0,B83, "")</f>
        <v/>
      </c>
      <c r="AS83">
        <f>IF(ORDER!O89&gt;0,AN83, "")</f>
        <v/>
      </c>
      <c r="AT83">
        <f>IF(ORDER!O89&gt;0,CONCATENATE($B$2," ",$C$2," ","QTY",  " ", $Z$2), "")</f>
        <v/>
      </c>
      <c r="AU83">
        <f>IF(ORDER!O89&gt;0,
 IF(ORDER!$D$1="SGST",
 VLOOKUP(H83,'C:\Users\HP\Desktop\TrimphPO\Week\Master Files\[SGST Master.xlsx]DBF'!$A:$AV,48,FALSE),
   IF(ORDER!$D$1="IGST",
   VLOOKUP(H83,'C:\Users\HP\Desktop\TrimphPO\Week\Master Files\[IGST Master.xlsx]DBF'!$A:$AV,48,FALSE),
   "Error")),
"")</f>
        <v/>
      </c>
      <c r="AV83">
        <f>IF(ORDER!O89&gt;0,
 IF(ORDER!$D$1="SGST",
 VLOOKUP(H83,'C:\Users\HP\Desktop\TrimphPO\Week\Master Files\[SGST Master.xlsx]DBF'!$A:$AW,49,FALSE),
   IF(ORDER!$D$1="IGST",
   VLOOKUP(H83,'C:\Users\HP\Desktop\TrimphPO\Week\Master Files\[IGST Master.xlsx]DBF'!$A:$AW,49,FALSE),
   "Error")),
"")</f>
        <v/>
      </c>
      <c r="AW83">
        <f>IF(ORDER!O89&gt;0,
 IF(ORDER!$D$1="SGST",
 VLOOKUP(H83,'C:\Users\HP\Desktop\TrimphPO\Week\Master Files\[SGST Master.xlsx]DBF'!$A:$AX,50,FALSE),
   IF(ORDER!$D$1="IGST",
   VLOOKUP(H83,'C:\Users\HP\Desktop\TrimphPO\Week\Master Files\[IGST Master.xlsx]DBF'!$A:$AX,50,FALSE),
   "Error")),
"")</f>
        <v/>
      </c>
      <c r="AX83">
        <f>IF(ORDER!O89&gt;0,ORDER!B5, "")</f>
        <v/>
      </c>
      <c r="AY83">
        <f>IF(ORDER!O89&gt;0,ORDER!B1, "")</f>
        <v/>
      </c>
      <c r="AZ83">
        <f>IF(ORDER!O89&gt;0,
 IF(ORDER!$D$1="SGST",
 VLOOKUP(H83,'C:\Users\HP\Desktop\TrimphPO\Week\Master Files\[SGST Master.xlsx]DBF'!$A:$BA,53,FALSE),
   IF(ORDER!$D$1="IGST",
   VLOOKUP(H83,'C:\Users\HP\Desktop\TrimphPO\Week\Master Files\[IGST Master.xlsx]DBF'!$A:$BA,53,FALSE),
   "Error")),
"")</f>
        <v/>
      </c>
      <c r="BA83">
        <f>IF(ORDER!O89&gt;0,
 IF(ORDER!$D$1="SGST",
 VLOOKUP(H83,'C:\Users\HP\Desktop\TrimphPO\Week\Master Files\[SGST Master.xlsx]DBF'!$A:$BB,54,FALSE),
   IF(ORDER!$D$1="IGST",
   VLOOKUP(H83,'C:\Users\HP\Desktop\TrimphPO\Week\Master Files\[IGST Master.xlsx]DBF'!$A:$BB,54,FALSE),
   "Error")),
"")</f>
        <v/>
      </c>
      <c r="BB83">
        <f>IF(ORDER!O89&gt;0,
 IF(ORDER!$D$1="SGST",
 VLOOKUP(H83,'C:\Users\HP\Desktop\TrimphPO\Week\Master Files\[SGST Master.xlsx]DBF'!$A:$BC,55,FALSE),
   IF(ORDER!$D$1="IGST",
   VLOOKUP(H83,'C:\Users\HP\Desktop\TrimphPO\Week\Master Files\[IGST Master.xlsx]DBF'!$A:$BC,55,FALSE),
   "Error")),
"")</f>
        <v/>
      </c>
      <c r="BC83">
        <f>IF(ORDER!O89&gt;0,
 IF(ORDER!$D$1="SGST",
 VLOOKUP(H83,'C:\Users\HP\Desktop\TrimphPO\Week\Master Files\[SGST Master.xlsx]DBF'!$A:$BD,56,FALSE),
   IF(ORDER!$D$1="IGST",
   VLOOKUP(H83,'C:\Users\HP\Desktop\TrimphPO\Week\Master Files\[IGST Master.xlsx]DBF'!$A:$BD,56,FALSE),
   "Error")),
"")</f>
        <v/>
      </c>
      <c r="BD83">
        <f>IF(ORDER!O89&gt;0,
 IF(ORDER!$D$1="SGST",
 VLOOKUP(H83,'C:\Users\HP\Desktop\TrimphPO\Week\Master Files\[SGST Master.xlsx]DBF'!$A:$BE,57,FALSE),
   IF(ORDER!$D$1="IGST",
   VLOOKUP(H83,'C:\Users\HP\Desktop\TrimphPO\Week\Master Files\[IGST Master.xlsx]DBF'!$A:$BE,57,FALSE),
   "Error")),
"")</f>
        <v/>
      </c>
    </row>
    <row r="84">
      <c r="A84">
        <f>IF(ORDER!O90&gt;0,
 IF(ORDER!$D$1="SGST",
 VLOOKUP(H84,'C:\Users\HP\Desktop\TrimphPO\Week\Master Files\[SGST Master.xlsx]DBF'!$A:$B,2,FALSE),
   IF(ORDER!$D$1="IGST",
   VLOOKUP(H84,'C:\Users\HP\Desktop\TrimphPO\Week\Master Files\[IGST Master.xlsx]DBF'!$A:$B,2,FALSE),
   "Error")),
"")</f>
        <v/>
      </c>
      <c r="B84">
        <f>IF(ORDER!O90&gt;0,
 IF(ORDER!$D$1="SGST",
 VLOOKUP(H84,'C:\Users\HP\Desktop\TrimphPO\Week\Master Files\[SGST Master.xlsx]DBF'!$A:$C,3,FALSE),
   IF(ORDER!$D$1="IGST",
   VLOOKUP(H84,'C:\Users\HP\Desktop\TrimphPO\Week\Master Files\[IGST Master.xlsx]DBF'!$A:$C,3,FALSE),
   "Error")),
"")</f>
        <v/>
      </c>
      <c r="C84">
        <f>IF(ORDER!O90&gt;0,ORDER!L90, "")</f>
        <v/>
      </c>
      <c r="D84">
        <f>IF(ORDER!O90&gt;0,ORDER!A90, "")</f>
        <v/>
      </c>
      <c r="E84">
        <f>IF(ORDER!O90&gt;0,
 IF(ORDER!$D$1="SGST",
 VLOOKUP(H84,'C:\Users\HP\Desktop\TrimphPO\Week\Master Files\[SGST Master.xlsx]DBF'!$A:$F,6,FALSE),
   IF(ORDER!$D$1="IGST",
   VLOOKUP(H84,'C:\Users\HP\Desktop\TrimphPO\Week\Master Files\[IGST Master.xlsx]DBF'!$A:$F,6,FALSE),
   "Error")),
"")</f>
        <v/>
      </c>
      <c r="F84">
        <f>IF(ORDER!O90&gt;0,ORDER!C90, "")</f>
        <v/>
      </c>
      <c r="G84">
        <f>IF(ORDER!O90&gt;0,
 IF(ORDER!$D$1="SGST",
 VLOOKUP(H84,'C:\Users\HP\Desktop\TrimphPO\Week\Master Files\[SGST Master.xlsx]DBF'!$A:$H,8,FALSE),
   IF(ORDER!$D$1="IGST",
   VLOOKUP(H84,'C:\Users\HP\Desktop\TrimphPO\Week\Master Files\[IGST Master.xlsx]DBF'!$A:$H,8,FALSE),
   "Error")),
"")</f>
        <v/>
      </c>
      <c r="H84">
        <f>IF(ORDER!O90&gt;0,ORDER!D90, "")</f>
        <v/>
      </c>
      <c r="I84">
        <f>IF(ORDER!O90&gt;0,
 IF(ORDER!$D$1="SGST",
 VLOOKUP(H84,'C:\Users\HP\Desktop\TrimphPO\Week\Master Files\[SGST Master.xlsx]DBF'!$A:$J,10,FALSE),
   IF(ORDER!$D$1="IGST",
   VLOOKUP(H84,'C:\Users\HP\Desktop\TrimphPO\Week\Master Files\[IGST Master.xlsx]DBF'!$A:$J,10,FALSE),
   "Error")),
"")</f>
        <v/>
      </c>
      <c r="J84">
        <f>IF(ORDER!O90&gt;0,SUMIF(ORDER!$D$8:$D$22298,DBF!$H84,ORDER!$G$8:$G$22298), "")</f>
        <v/>
      </c>
      <c r="K84">
        <f>IF(ORDER!O90&gt;0,VLOOKUP($H84,ORDER!D:H,5,FALSE), "")</f>
        <v/>
      </c>
      <c r="L84">
        <f>IF(ORDER!O90&gt;0,ROUND(J84*K84,2), "")</f>
        <v/>
      </c>
      <c r="M84">
        <f>IF(ORDER!O90&gt;0,
 IF(ORDER!$D$1="SGST",
 VLOOKUP(H84,'C:\Users\HP\Desktop\TrimphPO\Week\Master Files\[SGST Master.xlsx]DBF'!$A:$N,14,FALSE),
   IF(ORDER!$D$1="IGST",
   VLOOKUP(H84,'C:\Users\HP\Desktop\TrimphPO\Week\Master Files\[IGST Master.xlsx]DBF'!$A:$N,14,FALSE),
   "Error")),
"")</f>
        <v/>
      </c>
      <c r="N84">
        <f>IF(ORDER!O90&gt;0,ROUND(L84*M84/100,2), "")</f>
        <v/>
      </c>
      <c r="O84">
        <f>IF(ORDER!O90&gt;0,L84-N84, "")</f>
        <v/>
      </c>
      <c r="P84">
        <f>IF(ORDER!O90&gt;0,IF(R84="Corsetry",IF(IFERROR((O84/J84),0)&lt;1000,"CC Sales- Corsetry-Wholesale - IGST 5%","CC Sales- Corsetry-Wholesale - IGST 12%")), "")</f>
        <v/>
      </c>
      <c r="Q84">
        <f>IF(ORDER!O90&gt;0,
 IF(ORDER!$D$1="SGST",
 VLOOKUP(H84,'C:\Users\HP\Desktop\TrimphPO\Week\Master Files\[SGST Master.xlsx]DBF'!$A:$R,18,FALSE),
   IF(ORDER!$D$1="IGST",
   VLOOKUP(H84,'C:\Users\HP\Desktop\TrimphPO\Week\Master Files\[IGST Master.xlsx]DBF'!$A:$R,18,FALSE),
   "Error")),
"")</f>
        <v/>
      </c>
      <c r="R84">
        <f>IF(ORDER!O90&gt;0,
 IF(ORDER!$D$1="SGST",
 VLOOKUP(H84,'C:\Users\HP\Desktop\TrimphPO\Week\Master Files\[SGST Master.xlsx]DBF'!$A:$S,19,FALSE),
   IF(ORDER!$D$1="IGST",
   VLOOKUP(H84,'C:\Users\HP\Desktop\TrimphPO\Week\Master Files\[IGST Master.xlsx]DBF'!$A:$S,19,FALSE),
   "Error")),
"")</f>
        <v/>
      </c>
      <c r="S84">
        <f>IF(ORDER!O90&gt;0,
 IF(ORDER!$D$1="SGST",
 VLOOKUP(H84,'C:\Users\HP\Desktop\TrimphPO\Week\Master Files\[SGST Master.xlsx]DBF'!$A:$T,20,FALSE),
   IF(ORDER!$D$1="IGST",
   VLOOKUP(H84,'C:\Users\HP\Desktop\TrimphPO\Week\Master Files\[IGST Master.xlsx]DBF'!$A:$T,20,FALSE),
   "Error")),
"")</f>
        <v/>
      </c>
      <c r="T84">
        <f>IF(ORDER!O90&gt;0,
 IF(ORDER!$D$1="SGST",
 VLOOKUP(H84,'C:\Users\HP\Desktop\TrimphPO\Week\Master Files\[SGST Master.xlsx]DBF'!$A:$U,21,FALSE),
   IF(ORDER!$D$1="IGST",
   VLOOKUP(H84,'C:\Users\HP\Desktop\TrimphPO\Week\Master Files\[IGST Master.xlsx]DBF'!$A:$U,21,FALSE),
   "Error")),
"")</f>
        <v/>
      </c>
      <c r="U84">
        <f>IF(ORDER!O90&gt;0,
 IF(ORDER!$D$1="SGST",
 VLOOKUP(H84,'C:\Users\HP\Desktop\TrimphPO\Week\Master Files\[SGST Master.xlsx]DBF'!$A:$V,22,FALSE),
   IF(ORDER!$D$1="IGST",
   VLOOKUP(H84,'C:\Users\HP\Desktop\TrimphPO\Week\Master Files\[IGST Master.xlsx]DBF'!$A:$V,22,FALSE),
   "Error")),
"")</f>
        <v/>
      </c>
      <c r="V84">
        <f>IF(ORDER!O90&gt;0,
 IF(ORDER!$D$1="SGST",
 VLOOKUP(H84,'C:\Users\HP\Desktop\TrimphPO\Week\Master Files\[SGST Master.xlsx]DBF'!$A:$W,23,FALSE),
   IF(ORDER!$D$1="IGST",
   VLOOKUP(H84,'C:\Users\HP\Desktop\TrimphPO\Week\Master Files\[IGST Master.xlsx]DBF'!$A:$W,23,FALSE),
   "Error")),
"")</f>
        <v/>
      </c>
      <c r="W84">
        <f>IF(ORDER!O90&gt;0,
 IF(ORDER!$D$1="SGST",
 VLOOKUP(H84,'C:\Users\HP\Desktop\TrimphPO\Week\Master Files\[SGST Master.xlsx]DBF'!$A:$X,24,FALSE),
   IF(ORDER!$D$1="IGST",
   VLOOKUP(H84,'C:\Users\HP\Desktop\TrimphPO\Week\Master Files\[IGST Master.xlsx]DBF'!$A:$X,24,FALSE),
   "Error")),
"")</f>
        <v/>
      </c>
      <c r="X84">
        <f>IF(ORDER!O90&gt;0,
 IF(ORDER!$D$1="SGST",
 VLOOKUP(H84,'C:\Users\HP\Desktop\TrimphPO\Week\Master Files\[SGST Master.xlsx]DBF'!$A:$Y,25,FALSE),
   IF(ORDER!$D$1="IGST",
   VLOOKUP(H84,'C:\Users\HP\Desktop\TrimphPO\Week\Master Files\[IGST Master.xlsx]DBF'!$A:$Y,25,FALSE),
   "Error")),
"")</f>
        <v/>
      </c>
      <c r="Y84">
        <f>IF(ORDER!O90&gt;0,+O84, "")</f>
        <v/>
      </c>
      <c r="Z84">
        <f>IF(ORDER!O90&gt;0,+J84, "")</f>
        <v/>
      </c>
      <c r="AA84">
        <f>IF(ORDER!O90&gt;0,
 IF(ORDER!$D$1="SGST",
 VLOOKUP(H84,'C:\Users\HP\Desktop\TrimphPO\Week\Master Files\[SGST Master.xlsx]DBF'!$A:$AB,28,FALSE),
   IF(ORDER!$D$1="IGST",
   VLOOKUP(H84,'C:\Users\HP\Desktop\TrimphPO\Week\Master Files\[IGST Master.xlsx]DBF'!$A:$AB,28,FALSE),
   "Error")),
"")</f>
        <v/>
      </c>
      <c r="AB84">
        <f>IF(ORDER!O90&gt;0,
 IF(ORDER!$D$1="SGST",
 VLOOKUP(H84,'C:\Users\HP\Desktop\TrimphPO\Week\Master Files\[SGST Master.xlsx]DBF'!$A:$AC,29,FALSE),
   IF(ORDER!$D$1="IGST",
   VLOOKUP(H84,'C:\Users\HP\Desktop\TrimphPO\Week\Master Files\[IGST Master.xlsx]DBF'!$A:$AC,29,FALSE),
   "Error")),
"")</f>
        <v/>
      </c>
      <c r="AC84">
        <f>IF(ORDER!O90&gt;0,ROUND(Y84*AB84/100,2), "")</f>
        <v/>
      </c>
      <c r="AD84">
        <f>IF(ORDER!O90&gt;0,ROUND(SUM(Y84,0)-AC84,2), "")</f>
        <v/>
      </c>
      <c r="AE84" t="inlineStr"/>
      <c r="AF84" t="inlineStr"/>
      <c r="AG84" t="inlineStr"/>
      <c r="AH84" t="inlineStr"/>
      <c r="AI84" t="inlineStr"/>
      <c r="AJ84" t="inlineStr"/>
      <c r="AK84">
        <f>IF(ORDER!O90&gt;0,IF(RIGHT(P84,2)="5%","Output IGST - 5% - Tamilnadu","Output IGST - 12% - Tamilnadu"), "")</f>
        <v/>
      </c>
      <c r="AL84">
        <f>IF(ORDER!O90&gt;0,IF(AK84="Output IGST - 12% - TamilNadu",12,5), "")</f>
        <v/>
      </c>
      <c r="AM84">
        <f>IF(ORDER!O90&gt;0,ROUND(SUM(AD84*AL84/100,0),2), "")</f>
        <v/>
      </c>
      <c r="AN84">
        <f>IF(ORDER!O90&gt;0,+AP84, "")</f>
        <v/>
      </c>
      <c r="AO84">
        <f>IF(ORDER!O90&gt;0,0.00, "")</f>
        <v/>
      </c>
      <c r="AP84">
        <f>IF(ORDER!O90&gt;0,+(Y84-AC84)+AM84, "")</f>
        <v/>
      </c>
      <c r="AQ84">
        <f>IF(ORDER!O90&gt;0,
 IF(ORDER!$D$1="SGST",
 VLOOKUP(H84,'C:\Users\HP\Desktop\TrimphPO\Week\Master Files\[SGST Master.xlsx]DBF'!$A:$AR,44,FALSE),
   IF(ORDER!$D$1="IGST",
   VLOOKUP(H84,'C:\Users\HP\Desktop\TrimphPO\Week\Master Files\[IGST Master.xlsx]DBF'!$A:$AR,44,FALSE),
   "Error")),
"")</f>
        <v/>
      </c>
      <c r="AR84">
        <f>IF(ORDER!O90&gt;0,B84, "")</f>
        <v/>
      </c>
      <c r="AS84">
        <f>IF(ORDER!O90&gt;0,AN84, "")</f>
        <v/>
      </c>
      <c r="AT84">
        <f>IF(ORDER!O90&gt;0,CONCATENATE($B$2," ",$C$2," ","QTY",  " ", $Z$2), "")</f>
        <v/>
      </c>
      <c r="AU84">
        <f>IF(ORDER!O90&gt;0,
 IF(ORDER!$D$1="SGST",
 VLOOKUP(H84,'C:\Users\HP\Desktop\TrimphPO\Week\Master Files\[SGST Master.xlsx]DBF'!$A:$AV,48,FALSE),
   IF(ORDER!$D$1="IGST",
   VLOOKUP(H84,'C:\Users\HP\Desktop\TrimphPO\Week\Master Files\[IGST Master.xlsx]DBF'!$A:$AV,48,FALSE),
   "Error")),
"")</f>
        <v/>
      </c>
      <c r="AV84">
        <f>IF(ORDER!O90&gt;0,
 IF(ORDER!$D$1="SGST",
 VLOOKUP(H84,'C:\Users\HP\Desktop\TrimphPO\Week\Master Files\[SGST Master.xlsx]DBF'!$A:$AW,49,FALSE),
   IF(ORDER!$D$1="IGST",
   VLOOKUP(H84,'C:\Users\HP\Desktop\TrimphPO\Week\Master Files\[IGST Master.xlsx]DBF'!$A:$AW,49,FALSE),
   "Error")),
"")</f>
        <v/>
      </c>
      <c r="AW84">
        <f>IF(ORDER!O90&gt;0,
 IF(ORDER!$D$1="SGST",
 VLOOKUP(H84,'C:\Users\HP\Desktop\TrimphPO\Week\Master Files\[SGST Master.xlsx]DBF'!$A:$AX,50,FALSE),
   IF(ORDER!$D$1="IGST",
   VLOOKUP(H84,'C:\Users\HP\Desktop\TrimphPO\Week\Master Files\[IGST Master.xlsx]DBF'!$A:$AX,50,FALSE),
   "Error")),
"")</f>
        <v/>
      </c>
      <c r="AX84">
        <f>IF(ORDER!O90&gt;0,ORDER!B5, "")</f>
        <v/>
      </c>
      <c r="AY84">
        <f>IF(ORDER!O90&gt;0,ORDER!B1, "")</f>
        <v/>
      </c>
      <c r="AZ84">
        <f>IF(ORDER!O90&gt;0,
 IF(ORDER!$D$1="SGST",
 VLOOKUP(H84,'C:\Users\HP\Desktop\TrimphPO\Week\Master Files\[SGST Master.xlsx]DBF'!$A:$BA,53,FALSE),
   IF(ORDER!$D$1="IGST",
   VLOOKUP(H84,'C:\Users\HP\Desktop\TrimphPO\Week\Master Files\[IGST Master.xlsx]DBF'!$A:$BA,53,FALSE),
   "Error")),
"")</f>
        <v/>
      </c>
      <c r="BA84">
        <f>IF(ORDER!O90&gt;0,
 IF(ORDER!$D$1="SGST",
 VLOOKUP(H84,'C:\Users\HP\Desktop\TrimphPO\Week\Master Files\[SGST Master.xlsx]DBF'!$A:$BB,54,FALSE),
   IF(ORDER!$D$1="IGST",
   VLOOKUP(H84,'C:\Users\HP\Desktop\TrimphPO\Week\Master Files\[IGST Master.xlsx]DBF'!$A:$BB,54,FALSE),
   "Error")),
"")</f>
        <v/>
      </c>
      <c r="BB84">
        <f>IF(ORDER!O90&gt;0,
 IF(ORDER!$D$1="SGST",
 VLOOKUP(H84,'C:\Users\HP\Desktop\TrimphPO\Week\Master Files\[SGST Master.xlsx]DBF'!$A:$BC,55,FALSE),
   IF(ORDER!$D$1="IGST",
   VLOOKUP(H84,'C:\Users\HP\Desktop\TrimphPO\Week\Master Files\[IGST Master.xlsx]DBF'!$A:$BC,55,FALSE),
   "Error")),
"")</f>
        <v/>
      </c>
      <c r="BC84">
        <f>IF(ORDER!O90&gt;0,
 IF(ORDER!$D$1="SGST",
 VLOOKUP(H84,'C:\Users\HP\Desktop\TrimphPO\Week\Master Files\[SGST Master.xlsx]DBF'!$A:$BD,56,FALSE),
   IF(ORDER!$D$1="IGST",
   VLOOKUP(H84,'C:\Users\HP\Desktop\TrimphPO\Week\Master Files\[IGST Master.xlsx]DBF'!$A:$BD,56,FALSE),
   "Error")),
"")</f>
        <v/>
      </c>
      <c r="BD84">
        <f>IF(ORDER!O90&gt;0,
 IF(ORDER!$D$1="SGST",
 VLOOKUP(H84,'C:\Users\HP\Desktop\TrimphPO\Week\Master Files\[SGST Master.xlsx]DBF'!$A:$BE,57,FALSE),
   IF(ORDER!$D$1="IGST",
   VLOOKUP(H84,'C:\Users\HP\Desktop\TrimphPO\Week\Master Files\[IGST Master.xlsx]DBF'!$A:$BE,57,FALSE),
   "Error")),
"")</f>
        <v/>
      </c>
    </row>
    <row r="85">
      <c r="A85">
        <f>IF(ORDER!O91&gt;0,
 IF(ORDER!$D$1="SGST",
 VLOOKUP(H85,'C:\Users\HP\Desktop\TrimphPO\Week\Master Files\[SGST Master.xlsx]DBF'!$A:$B,2,FALSE),
   IF(ORDER!$D$1="IGST",
   VLOOKUP(H85,'C:\Users\HP\Desktop\TrimphPO\Week\Master Files\[IGST Master.xlsx]DBF'!$A:$B,2,FALSE),
   "Error")),
"")</f>
        <v/>
      </c>
      <c r="B85">
        <f>IF(ORDER!O91&gt;0,
 IF(ORDER!$D$1="SGST",
 VLOOKUP(H85,'C:\Users\HP\Desktop\TrimphPO\Week\Master Files\[SGST Master.xlsx]DBF'!$A:$C,3,FALSE),
   IF(ORDER!$D$1="IGST",
   VLOOKUP(H85,'C:\Users\HP\Desktop\TrimphPO\Week\Master Files\[IGST Master.xlsx]DBF'!$A:$C,3,FALSE),
   "Error")),
"")</f>
        <v/>
      </c>
      <c r="C85">
        <f>IF(ORDER!O91&gt;0,ORDER!L91, "")</f>
        <v/>
      </c>
      <c r="D85">
        <f>IF(ORDER!O91&gt;0,ORDER!A91, "")</f>
        <v/>
      </c>
      <c r="E85">
        <f>IF(ORDER!O91&gt;0,
 IF(ORDER!$D$1="SGST",
 VLOOKUP(H85,'C:\Users\HP\Desktop\TrimphPO\Week\Master Files\[SGST Master.xlsx]DBF'!$A:$F,6,FALSE),
   IF(ORDER!$D$1="IGST",
   VLOOKUP(H85,'C:\Users\HP\Desktop\TrimphPO\Week\Master Files\[IGST Master.xlsx]DBF'!$A:$F,6,FALSE),
   "Error")),
"")</f>
        <v/>
      </c>
      <c r="F85">
        <f>IF(ORDER!O91&gt;0,ORDER!C91, "")</f>
        <v/>
      </c>
      <c r="G85">
        <f>IF(ORDER!O91&gt;0,
 IF(ORDER!$D$1="SGST",
 VLOOKUP(H85,'C:\Users\HP\Desktop\TrimphPO\Week\Master Files\[SGST Master.xlsx]DBF'!$A:$H,8,FALSE),
   IF(ORDER!$D$1="IGST",
   VLOOKUP(H85,'C:\Users\HP\Desktop\TrimphPO\Week\Master Files\[IGST Master.xlsx]DBF'!$A:$H,8,FALSE),
   "Error")),
"")</f>
        <v/>
      </c>
      <c r="H85">
        <f>IF(ORDER!O91&gt;0,ORDER!D91, "")</f>
        <v/>
      </c>
      <c r="I85">
        <f>IF(ORDER!O91&gt;0,
 IF(ORDER!$D$1="SGST",
 VLOOKUP(H85,'C:\Users\HP\Desktop\TrimphPO\Week\Master Files\[SGST Master.xlsx]DBF'!$A:$J,10,FALSE),
   IF(ORDER!$D$1="IGST",
   VLOOKUP(H85,'C:\Users\HP\Desktop\TrimphPO\Week\Master Files\[IGST Master.xlsx]DBF'!$A:$J,10,FALSE),
   "Error")),
"")</f>
        <v/>
      </c>
      <c r="J85">
        <f>IF(ORDER!O91&gt;0,SUMIF(ORDER!$D$8:$D$22298,DBF!$H85,ORDER!$G$8:$G$22298), "")</f>
        <v/>
      </c>
      <c r="K85">
        <f>IF(ORDER!O91&gt;0,VLOOKUP($H85,ORDER!D:H,5,FALSE), "")</f>
        <v/>
      </c>
      <c r="L85">
        <f>IF(ORDER!O91&gt;0,ROUND(J85*K85,2), "")</f>
        <v/>
      </c>
      <c r="M85">
        <f>IF(ORDER!O91&gt;0,
 IF(ORDER!$D$1="SGST",
 VLOOKUP(H85,'C:\Users\HP\Desktop\TrimphPO\Week\Master Files\[SGST Master.xlsx]DBF'!$A:$N,14,FALSE),
   IF(ORDER!$D$1="IGST",
   VLOOKUP(H85,'C:\Users\HP\Desktop\TrimphPO\Week\Master Files\[IGST Master.xlsx]DBF'!$A:$N,14,FALSE),
   "Error")),
"")</f>
        <v/>
      </c>
      <c r="N85">
        <f>IF(ORDER!O91&gt;0,ROUND(L85*M85/100,2), "")</f>
        <v/>
      </c>
      <c r="O85">
        <f>IF(ORDER!O91&gt;0,L85-N85, "")</f>
        <v/>
      </c>
      <c r="P85">
        <f>IF(ORDER!O91&gt;0,IF(R85="Corsetry",IF(IFERROR((O85/J85),0)&lt;1000,"CC Sales- Corsetry-Wholesale - IGST 5%","CC Sales- Corsetry-Wholesale - IGST 12%")), "")</f>
        <v/>
      </c>
      <c r="Q85">
        <f>IF(ORDER!O91&gt;0,
 IF(ORDER!$D$1="SGST",
 VLOOKUP(H85,'C:\Users\HP\Desktop\TrimphPO\Week\Master Files\[SGST Master.xlsx]DBF'!$A:$R,18,FALSE),
   IF(ORDER!$D$1="IGST",
   VLOOKUP(H85,'C:\Users\HP\Desktop\TrimphPO\Week\Master Files\[IGST Master.xlsx]DBF'!$A:$R,18,FALSE),
   "Error")),
"")</f>
        <v/>
      </c>
      <c r="R85">
        <f>IF(ORDER!O91&gt;0,
 IF(ORDER!$D$1="SGST",
 VLOOKUP(H85,'C:\Users\HP\Desktop\TrimphPO\Week\Master Files\[SGST Master.xlsx]DBF'!$A:$S,19,FALSE),
   IF(ORDER!$D$1="IGST",
   VLOOKUP(H85,'C:\Users\HP\Desktop\TrimphPO\Week\Master Files\[IGST Master.xlsx]DBF'!$A:$S,19,FALSE),
   "Error")),
"")</f>
        <v/>
      </c>
      <c r="S85">
        <f>IF(ORDER!O91&gt;0,
 IF(ORDER!$D$1="SGST",
 VLOOKUP(H85,'C:\Users\HP\Desktop\TrimphPO\Week\Master Files\[SGST Master.xlsx]DBF'!$A:$T,20,FALSE),
   IF(ORDER!$D$1="IGST",
   VLOOKUP(H85,'C:\Users\HP\Desktop\TrimphPO\Week\Master Files\[IGST Master.xlsx]DBF'!$A:$T,20,FALSE),
   "Error")),
"")</f>
        <v/>
      </c>
      <c r="T85">
        <f>IF(ORDER!O91&gt;0,
 IF(ORDER!$D$1="SGST",
 VLOOKUP(H85,'C:\Users\HP\Desktop\TrimphPO\Week\Master Files\[SGST Master.xlsx]DBF'!$A:$U,21,FALSE),
   IF(ORDER!$D$1="IGST",
   VLOOKUP(H85,'C:\Users\HP\Desktop\TrimphPO\Week\Master Files\[IGST Master.xlsx]DBF'!$A:$U,21,FALSE),
   "Error")),
"")</f>
        <v/>
      </c>
      <c r="U85">
        <f>IF(ORDER!O91&gt;0,
 IF(ORDER!$D$1="SGST",
 VLOOKUP(H85,'C:\Users\HP\Desktop\TrimphPO\Week\Master Files\[SGST Master.xlsx]DBF'!$A:$V,22,FALSE),
   IF(ORDER!$D$1="IGST",
   VLOOKUP(H85,'C:\Users\HP\Desktop\TrimphPO\Week\Master Files\[IGST Master.xlsx]DBF'!$A:$V,22,FALSE),
   "Error")),
"")</f>
        <v/>
      </c>
      <c r="V85">
        <f>IF(ORDER!O91&gt;0,
 IF(ORDER!$D$1="SGST",
 VLOOKUP(H85,'C:\Users\HP\Desktop\TrimphPO\Week\Master Files\[SGST Master.xlsx]DBF'!$A:$W,23,FALSE),
   IF(ORDER!$D$1="IGST",
   VLOOKUP(H85,'C:\Users\HP\Desktop\TrimphPO\Week\Master Files\[IGST Master.xlsx]DBF'!$A:$W,23,FALSE),
   "Error")),
"")</f>
        <v/>
      </c>
      <c r="W85">
        <f>IF(ORDER!O91&gt;0,
 IF(ORDER!$D$1="SGST",
 VLOOKUP(H85,'C:\Users\HP\Desktop\TrimphPO\Week\Master Files\[SGST Master.xlsx]DBF'!$A:$X,24,FALSE),
   IF(ORDER!$D$1="IGST",
   VLOOKUP(H85,'C:\Users\HP\Desktop\TrimphPO\Week\Master Files\[IGST Master.xlsx]DBF'!$A:$X,24,FALSE),
   "Error")),
"")</f>
        <v/>
      </c>
      <c r="X85">
        <f>IF(ORDER!O91&gt;0,
 IF(ORDER!$D$1="SGST",
 VLOOKUP(H85,'C:\Users\HP\Desktop\TrimphPO\Week\Master Files\[SGST Master.xlsx]DBF'!$A:$Y,25,FALSE),
   IF(ORDER!$D$1="IGST",
   VLOOKUP(H85,'C:\Users\HP\Desktop\TrimphPO\Week\Master Files\[IGST Master.xlsx]DBF'!$A:$Y,25,FALSE),
   "Error")),
"")</f>
        <v/>
      </c>
      <c r="Y85">
        <f>IF(ORDER!O91&gt;0,+O85, "")</f>
        <v/>
      </c>
      <c r="Z85">
        <f>IF(ORDER!O91&gt;0,+J85, "")</f>
        <v/>
      </c>
      <c r="AA85">
        <f>IF(ORDER!O91&gt;0,
 IF(ORDER!$D$1="SGST",
 VLOOKUP(H85,'C:\Users\HP\Desktop\TrimphPO\Week\Master Files\[SGST Master.xlsx]DBF'!$A:$AB,28,FALSE),
   IF(ORDER!$D$1="IGST",
   VLOOKUP(H85,'C:\Users\HP\Desktop\TrimphPO\Week\Master Files\[IGST Master.xlsx]DBF'!$A:$AB,28,FALSE),
   "Error")),
"")</f>
        <v/>
      </c>
      <c r="AB85">
        <f>IF(ORDER!O91&gt;0,
 IF(ORDER!$D$1="SGST",
 VLOOKUP(H85,'C:\Users\HP\Desktop\TrimphPO\Week\Master Files\[SGST Master.xlsx]DBF'!$A:$AC,29,FALSE),
   IF(ORDER!$D$1="IGST",
   VLOOKUP(H85,'C:\Users\HP\Desktop\TrimphPO\Week\Master Files\[IGST Master.xlsx]DBF'!$A:$AC,29,FALSE),
   "Error")),
"")</f>
        <v/>
      </c>
      <c r="AC85">
        <f>IF(ORDER!O91&gt;0,ROUND(Y85*AB85/100,2), "")</f>
        <v/>
      </c>
      <c r="AD85">
        <f>IF(ORDER!O91&gt;0,ROUND(SUM(Y85,0)-AC85,2), "")</f>
        <v/>
      </c>
      <c r="AE85" t="inlineStr"/>
      <c r="AF85" t="inlineStr"/>
      <c r="AG85" t="inlineStr"/>
      <c r="AH85" t="inlineStr"/>
      <c r="AI85" t="inlineStr"/>
      <c r="AJ85" t="inlineStr"/>
      <c r="AK85">
        <f>IF(ORDER!O91&gt;0,IF(RIGHT(P85,2)="5%","Output IGST - 5% - Tamilnadu","Output IGST - 12% - Tamilnadu"), "")</f>
        <v/>
      </c>
      <c r="AL85">
        <f>IF(ORDER!O91&gt;0,IF(AK85="Output IGST - 12% - TamilNadu",12,5), "")</f>
        <v/>
      </c>
      <c r="AM85">
        <f>IF(ORDER!O91&gt;0,ROUND(SUM(AD85*AL85/100,0),2), "")</f>
        <v/>
      </c>
      <c r="AN85">
        <f>IF(ORDER!O91&gt;0,+AP85, "")</f>
        <v/>
      </c>
      <c r="AO85">
        <f>IF(ORDER!O91&gt;0,0.00, "")</f>
        <v/>
      </c>
      <c r="AP85">
        <f>IF(ORDER!O91&gt;0,+(Y85-AC85)+AM85, "")</f>
        <v/>
      </c>
      <c r="AQ85">
        <f>IF(ORDER!O91&gt;0,
 IF(ORDER!$D$1="SGST",
 VLOOKUP(H85,'C:\Users\HP\Desktop\TrimphPO\Week\Master Files\[SGST Master.xlsx]DBF'!$A:$AR,44,FALSE),
   IF(ORDER!$D$1="IGST",
   VLOOKUP(H85,'C:\Users\HP\Desktop\TrimphPO\Week\Master Files\[IGST Master.xlsx]DBF'!$A:$AR,44,FALSE),
   "Error")),
"")</f>
        <v/>
      </c>
      <c r="AR85">
        <f>IF(ORDER!O91&gt;0,B85, "")</f>
        <v/>
      </c>
      <c r="AS85">
        <f>IF(ORDER!O91&gt;0,AN85, "")</f>
        <v/>
      </c>
      <c r="AT85">
        <f>IF(ORDER!O91&gt;0,CONCATENATE($B$2," ",$C$2," ","QTY",  " ", $Z$2), "")</f>
        <v/>
      </c>
      <c r="AU85">
        <f>IF(ORDER!O91&gt;0,
 IF(ORDER!$D$1="SGST",
 VLOOKUP(H85,'C:\Users\HP\Desktop\TrimphPO\Week\Master Files\[SGST Master.xlsx]DBF'!$A:$AV,48,FALSE),
   IF(ORDER!$D$1="IGST",
   VLOOKUP(H85,'C:\Users\HP\Desktop\TrimphPO\Week\Master Files\[IGST Master.xlsx]DBF'!$A:$AV,48,FALSE),
   "Error")),
"")</f>
        <v/>
      </c>
      <c r="AV85">
        <f>IF(ORDER!O91&gt;0,
 IF(ORDER!$D$1="SGST",
 VLOOKUP(H85,'C:\Users\HP\Desktop\TrimphPO\Week\Master Files\[SGST Master.xlsx]DBF'!$A:$AW,49,FALSE),
   IF(ORDER!$D$1="IGST",
   VLOOKUP(H85,'C:\Users\HP\Desktop\TrimphPO\Week\Master Files\[IGST Master.xlsx]DBF'!$A:$AW,49,FALSE),
   "Error")),
"")</f>
        <v/>
      </c>
      <c r="AW85">
        <f>IF(ORDER!O91&gt;0,
 IF(ORDER!$D$1="SGST",
 VLOOKUP(H85,'C:\Users\HP\Desktop\TrimphPO\Week\Master Files\[SGST Master.xlsx]DBF'!$A:$AX,50,FALSE),
   IF(ORDER!$D$1="IGST",
   VLOOKUP(H85,'C:\Users\HP\Desktop\TrimphPO\Week\Master Files\[IGST Master.xlsx]DBF'!$A:$AX,50,FALSE),
   "Error")),
"")</f>
        <v/>
      </c>
      <c r="AX85">
        <f>IF(ORDER!O91&gt;0,ORDER!B5, "")</f>
        <v/>
      </c>
      <c r="AY85">
        <f>IF(ORDER!O91&gt;0,ORDER!B1, "")</f>
        <v/>
      </c>
      <c r="AZ85">
        <f>IF(ORDER!O91&gt;0,
 IF(ORDER!$D$1="SGST",
 VLOOKUP(H85,'C:\Users\HP\Desktop\TrimphPO\Week\Master Files\[SGST Master.xlsx]DBF'!$A:$BA,53,FALSE),
   IF(ORDER!$D$1="IGST",
   VLOOKUP(H85,'C:\Users\HP\Desktop\TrimphPO\Week\Master Files\[IGST Master.xlsx]DBF'!$A:$BA,53,FALSE),
   "Error")),
"")</f>
        <v/>
      </c>
      <c r="BA85">
        <f>IF(ORDER!O91&gt;0,
 IF(ORDER!$D$1="SGST",
 VLOOKUP(H85,'C:\Users\HP\Desktop\TrimphPO\Week\Master Files\[SGST Master.xlsx]DBF'!$A:$BB,54,FALSE),
   IF(ORDER!$D$1="IGST",
   VLOOKUP(H85,'C:\Users\HP\Desktop\TrimphPO\Week\Master Files\[IGST Master.xlsx]DBF'!$A:$BB,54,FALSE),
   "Error")),
"")</f>
        <v/>
      </c>
      <c r="BB85">
        <f>IF(ORDER!O91&gt;0,
 IF(ORDER!$D$1="SGST",
 VLOOKUP(H85,'C:\Users\HP\Desktop\TrimphPO\Week\Master Files\[SGST Master.xlsx]DBF'!$A:$BC,55,FALSE),
   IF(ORDER!$D$1="IGST",
   VLOOKUP(H85,'C:\Users\HP\Desktop\TrimphPO\Week\Master Files\[IGST Master.xlsx]DBF'!$A:$BC,55,FALSE),
   "Error")),
"")</f>
        <v/>
      </c>
      <c r="BC85">
        <f>IF(ORDER!O91&gt;0,
 IF(ORDER!$D$1="SGST",
 VLOOKUP(H85,'C:\Users\HP\Desktop\TrimphPO\Week\Master Files\[SGST Master.xlsx]DBF'!$A:$BD,56,FALSE),
   IF(ORDER!$D$1="IGST",
   VLOOKUP(H85,'C:\Users\HP\Desktop\TrimphPO\Week\Master Files\[IGST Master.xlsx]DBF'!$A:$BD,56,FALSE),
   "Error")),
"")</f>
        <v/>
      </c>
      <c r="BD85">
        <f>IF(ORDER!O91&gt;0,
 IF(ORDER!$D$1="SGST",
 VLOOKUP(H85,'C:\Users\HP\Desktop\TrimphPO\Week\Master Files\[SGST Master.xlsx]DBF'!$A:$BE,57,FALSE),
   IF(ORDER!$D$1="IGST",
   VLOOKUP(H85,'C:\Users\HP\Desktop\TrimphPO\Week\Master Files\[IGST Master.xlsx]DBF'!$A:$BE,57,FALSE),
   "Error")),
"")</f>
        <v/>
      </c>
    </row>
    <row r="86">
      <c r="A86">
        <f>IF(ORDER!O92&gt;0,
 IF(ORDER!$D$1="SGST",
 VLOOKUP(H86,'C:\Users\HP\Desktop\TrimphPO\Week\Master Files\[SGST Master.xlsx]DBF'!$A:$B,2,FALSE),
   IF(ORDER!$D$1="IGST",
   VLOOKUP(H86,'C:\Users\HP\Desktop\TrimphPO\Week\Master Files\[IGST Master.xlsx]DBF'!$A:$B,2,FALSE),
   "Error")),
"")</f>
        <v/>
      </c>
      <c r="B86">
        <f>IF(ORDER!O92&gt;0,
 IF(ORDER!$D$1="SGST",
 VLOOKUP(H86,'C:\Users\HP\Desktop\TrimphPO\Week\Master Files\[SGST Master.xlsx]DBF'!$A:$C,3,FALSE),
   IF(ORDER!$D$1="IGST",
   VLOOKUP(H86,'C:\Users\HP\Desktop\TrimphPO\Week\Master Files\[IGST Master.xlsx]DBF'!$A:$C,3,FALSE),
   "Error")),
"")</f>
        <v/>
      </c>
      <c r="C86">
        <f>IF(ORDER!O92&gt;0,ORDER!L92, "")</f>
        <v/>
      </c>
      <c r="D86">
        <f>IF(ORDER!O92&gt;0,ORDER!A92, "")</f>
        <v/>
      </c>
      <c r="E86">
        <f>IF(ORDER!O92&gt;0,
 IF(ORDER!$D$1="SGST",
 VLOOKUP(H86,'C:\Users\HP\Desktop\TrimphPO\Week\Master Files\[SGST Master.xlsx]DBF'!$A:$F,6,FALSE),
   IF(ORDER!$D$1="IGST",
   VLOOKUP(H86,'C:\Users\HP\Desktop\TrimphPO\Week\Master Files\[IGST Master.xlsx]DBF'!$A:$F,6,FALSE),
   "Error")),
"")</f>
        <v/>
      </c>
      <c r="F86">
        <f>IF(ORDER!O92&gt;0,ORDER!C92, "")</f>
        <v/>
      </c>
      <c r="G86">
        <f>IF(ORDER!O92&gt;0,
 IF(ORDER!$D$1="SGST",
 VLOOKUP(H86,'C:\Users\HP\Desktop\TrimphPO\Week\Master Files\[SGST Master.xlsx]DBF'!$A:$H,8,FALSE),
   IF(ORDER!$D$1="IGST",
   VLOOKUP(H86,'C:\Users\HP\Desktop\TrimphPO\Week\Master Files\[IGST Master.xlsx]DBF'!$A:$H,8,FALSE),
   "Error")),
"")</f>
        <v/>
      </c>
      <c r="H86">
        <f>IF(ORDER!O92&gt;0,ORDER!D92, "")</f>
        <v/>
      </c>
      <c r="I86">
        <f>IF(ORDER!O92&gt;0,
 IF(ORDER!$D$1="SGST",
 VLOOKUP(H86,'C:\Users\HP\Desktop\TrimphPO\Week\Master Files\[SGST Master.xlsx]DBF'!$A:$J,10,FALSE),
   IF(ORDER!$D$1="IGST",
   VLOOKUP(H86,'C:\Users\HP\Desktop\TrimphPO\Week\Master Files\[IGST Master.xlsx]DBF'!$A:$J,10,FALSE),
   "Error")),
"")</f>
        <v/>
      </c>
      <c r="J86">
        <f>IF(ORDER!O92&gt;0,SUMIF(ORDER!$D$8:$D$22298,DBF!$H86,ORDER!$G$8:$G$22298), "")</f>
        <v/>
      </c>
      <c r="K86">
        <f>IF(ORDER!O92&gt;0,VLOOKUP($H86,ORDER!D:H,5,FALSE), "")</f>
        <v/>
      </c>
      <c r="L86">
        <f>IF(ORDER!O92&gt;0,ROUND(J86*K86,2), "")</f>
        <v/>
      </c>
      <c r="M86">
        <f>IF(ORDER!O92&gt;0,
 IF(ORDER!$D$1="SGST",
 VLOOKUP(H86,'C:\Users\HP\Desktop\TrimphPO\Week\Master Files\[SGST Master.xlsx]DBF'!$A:$N,14,FALSE),
   IF(ORDER!$D$1="IGST",
   VLOOKUP(H86,'C:\Users\HP\Desktop\TrimphPO\Week\Master Files\[IGST Master.xlsx]DBF'!$A:$N,14,FALSE),
   "Error")),
"")</f>
        <v/>
      </c>
      <c r="N86">
        <f>IF(ORDER!O92&gt;0,ROUND(L86*M86/100,2), "")</f>
        <v/>
      </c>
      <c r="O86">
        <f>IF(ORDER!O92&gt;0,L86-N86, "")</f>
        <v/>
      </c>
      <c r="P86">
        <f>IF(ORDER!O92&gt;0,IF(R86="Corsetry",IF(IFERROR((O86/J86),0)&lt;1000,"CC Sales- Corsetry-Wholesale - IGST 5%","CC Sales- Corsetry-Wholesale - IGST 12%")), "")</f>
        <v/>
      </c>
      <c r="Q86">
        <f>IF(ORDER!O92&gt;0,
 IF(ORDER!$D$1="SGST",
 VLOOKUP(H86,'C:\Users\HP\Desktop\TrimphPO\Week\Master Files\[SGST Master.xlsx]DBF'!$A:$R,18,FALSE),
   IF(ORDER!$D$1="IGST",
   VLOOKUP(H86,'C:\Users\HP\Desktop\TrimphPO\Week\Master Files\[IGST Master.xlsx]DBF'!$A:$R,18,FALSE),
   "Error")),
"")</f>
        <v/>
      </c>
      <c r="R86">
        <f>IF(ORDER!O92&gt;0,
 IF(ORDER!$D$1="SGST",
 VLOOKUP(H86,'C:\Users\HP\Desktop\TrimphPO\Week\Master Files\[SGST Master.xlsx]DBF'!$A:$S,19,FALSE),
   IF(ORDER!$D$1="IGST",
   VLOOKUP(H86,'C:\Users\HP\Desktop\TrimphPO\Week\Master Files\[IGST Master.xlsx]DBF'!$A:$S,19,FALSE),
   "Error")),
"")</f>
        <v/>
      </c>
      <c r="S86">
        <f>IF(ORDER!O92&gt;0,
 IF(ORDER!$D$1="SGST",
 VLOOKUP(H86,'C:\Users\HP\Desktop\TrimphPO\Week\Master Files\[SGST Master.xlsx]DBF'!$A:$T,20,FALSE),
   IF(ORDER!$D$1="IGST",
   VLOOKUP(H86,'C:\Users\HP\Desktop\TrimphPO\Week\Master Files\[IGST Master.xlsx]DBF'!$A:$T,20,FALSE),
   "Error")),
"")</f>
        <v/>
      </c>
      <c r="T86">
        <f>IF(ORDER!O92&gt;0,
 IF(ORDER!$D$1="SGST",
 VLOOKUP(H86,'C:\Users\HP\Desktop\TrimphPO\Week\Master Files\[SGST Master.xlsx]DBF'!$A:$U,21,FALSE),
   IF(ORDER!$D$1="IGST",
   VLOOKUP(H86,'C:\Users\HP\Desktop\TrimphPO\Week\Master Files\[IGST Master.xlsx]DBF'!$A:$U,21,FALSE),
   "Error")),
"")</f>
        <v/>
      </c>
      <c r="U86">
        <f>IF(ORDER!O92&gt;0,
 IF(ORDER!$D$1="SGST",
 VLOOKUP(H86,'C:\Users\HP\Desktop\TrimphPO\Week\Master Files\[SGST Master.xlsx]DBF'!$A:$V,22,FALSE),
   IF(ORDER!$D$1="IGST",
   VLOOKUP(H86,'C:\Users\HP\Desktop\TrimphPO\Week\Master Files\[IGST Master.xlsx]DBF'!$A:$V,22,FALSE),
   "Error")),
"")</f>
        <v/>
      </c>
      <c r="V86">
        <f>IF(ORDER!O92&gt;0,
 IF(ORDER!$D$1="SGST",
 VLOOKUP(H86,'C:\Users\HP\Desktop\TrimphPO\Week\Master Files\[SGST Master.xlsx]DBF'!$A:$W,23,FALSE),
   IF(ORDER!$D$1="IGST",
   VLOOKUP(H86,'C:\Users\HP\Desktop\TrimphPO\Week\Master Files\[IGST Master.xlsx]DBF'!$A:$W,23,FALSE),
   "Error")),
"")</f>
        <v/>
      </c>
      <c r="W86">
        <f>IF(ORDER!O92&gt;0,
 IF(ORDER!$D$1="SGST",
 VLOOKUP(H86,'C:\Users\HP\Desktop\TrimphPO\Week\Master Files\[SGST Master.xlsx]DBF'!$A:$X,24,FALSE),
   IF(ORDER!$D$1="IGST",
   VLOOKUP(H86,'C:\Users\HP\Desktop\TrimphPO\Week\Master Files\[IGST Master.xlsx]DBF'!$A:$X,24,FALSE),
   "Error")),
"")</f>
        <v/>
      </c>
      <c r="X86">
        <f>IF(ORDER!O92&gt;0,
 IF(ORDER!$D$1="SGST",
 VLOOKUP(H86,'C:\Users\HP\Desktop\TrimphPO\Week\Master Files\[SGST Master.xlsx]DBF'!$A:$Y,25,FALSE),
   IF(ORDER!$D$1="IGST",
   VLOOKUP(H86,'C:\Users\HP\Desktop\TrimphPO\Week\Master Files\[IGST Master.xlsx]DBF'!$A:$Y,25,FALSE),
   "Error")),
"")</f>
        <v/>
      </c>
      <c r="Y86">
        <f>IF(ORDER!O92&gt;0,+O86, "")</f>
        <v/>
      </c>
      <c r="Z86">
        <f>IF(ORDER!O92&gt;0,+J86, "")</f>
        <v/>
      </c>
      <c r="AA86">
        <f>IF(ORDER!O92&gt;0,
 IF(ORDER!$D$1="SGST",
 VLOOKUP(H86,'C:\Users\HP\Desktop\TrimphPO\Week\Master Files\[SGST Master.xlsx]DBF'!$A:$AB,28,FALSE),
   IF(ORDER!$D$1="IGST",
   VLOOKUP(H86,'C:\Users\HP\Desktop\TrimphPO\Week\Master Files\[IGST Master.xlsx]DBF'!$A:$AB,28,FALSE),
   "Error")),
"")</f>
        <v/>
      </c>
      <c r="AB86">
        <f>IF(ORDER!O92&gt;0,
 IF(ORDER!$D$1="SGST",
 VLOOKUP(H86,'C:\Users\HP\Desktop\TrimphPO\Week\Master Files\[SGST Master.xlsx]DBF'!$A:$AC,29,FALSE),
   IF(ORDER!$D$1="IGST",
   VLOOKUP(H86,'C:\Users\HP\Desktop\TrimphPO\Week\Master Files\[IGST Master.xlsx]DBF'!$A:$AC,29,FALSE),
   "Error")),
"")</f>
        <v/>
      </c>
      <c r="AC86">
        <f>IF(ORDER!O92&gt;0,ROUND(Y86*AB86/100,2), "")</f>
        <v/>
      </c>
      <c r="AD86">
        <f>IF(ORDER!O92&gt;0,ROUND(SUM(Y86,0)-AC86,2), "")</f>
        <v/>
      </c>
      <c r="AE86" t="inlineStr"/>
      <c r="AF86" t="inlineStr"/>
      <c r="AG86" t="inlineStr"/>
      <c r="AH86" t="inlineStr"/>
      <c r="AI86" t="inlineStr"/>
      <c r="AJ86" t="inlineStr"/>
      <c r="AK86">
        <f>IF(ORDER!O92&gt;0,IF(RIGHT(P86,2)="5%","Output IGST - 5% - Tamilnadu","Output IGST - 12% - Tamilnadu"), "")</f>
        <v/>
      </c>
      <c r="AL86">
        <f>IF(ORDER!O92&gt;0,IF(AK86="Output IGST - 12% - TamilNadu",12,5), "")</f>
        <v/>
      </c>
      <c r="AM86">
        <f>IF(ORDER!O92&gt;0,ROUND(SUM(AD86*AL86/100,0),2), "")</f>
        <v/>
      </c>
      <c r="AN86">
        <f>IF(ORDER!O92&gt;0,+AP86, "")</f>
        <v/>
      </c>
      <c r="AO86">
        <f>IF(ORDER!O92&gt;0,0.00, "")</f>
        <v/>
      </c>
      <c r="AP86">
        <f>IF(ORDER!O92&gt;0,+(Y86-AC86)+AM86, "")</f>
        <v/>
      </c>
      <c r="AQ86">
        <f>IF(ORDER!O92&gt;0,
 IF(ORDER!$D$1="SGST",
 VLOOKUP(H86,'C:\Users\HP\Desktop\TrimphPO\Week\Master Files\[SGST Master.xlsx]DBF'!$A:$AR,44,FALSE),
   IF(ORDER!$D$1="IGST",
   VLOOKUP(H86,'C:\Users\HP\Desktop\TrimphPO\Week\Master Files\[IGST Master.xlsx]DBF'!$A:$AR,44,FALSE),
   "Error")),
"")</f>
        <v/>
      </c>
      <c r="AR86">
        <f>IF(ORDER!O92&gt;0,B86, "")</f>
        <v/>
      </c>
      <c r="AS86">
        <f>IF(ORDER!O92&gt;0,AN86, "")</f>
        <v/>
      </c>
      <c r="AT86">
        <f>IF(ORDER!O92&gt;0,CONCATENATE($B$2," ",$C$2," ","QTY",  " ", $Z$2), "")</f>
        <v/>
      </c>
      <c r="AU86">
        <f>IF(ORDER!O92&gt;0,
 IF(ORDER!$D$1="SGST",
 VLOOKUP(H86,'C:\Users\HP\Desktop\TrimphPO\Week\Master Files\[SGST Master.xlsx]DBF'!$A:$AV,48,FALSE),
   IF(ORDER!$D$1="IGST",
   VLOOKUP(H86,'C:\Users\HP\Desktop\TrimphPO\Week\Master Files\[IGST Master.xlsx]DBF'!$A:$AV,48,FALSE),
   "Error")),
"")</f>
        <v/>
      </c>
      <c r="AV86">
        <f>IF(ORDER!O92&gt;0,
 IF(ORDER!$D$1="SGST",
 VLOOKUP(H86,'C:\Users\HP\Desktop\TrimphPO\Week\Master Files\[SGST Master.xlsx]DBF'!$A:$AW,49,FALSE),
   IF(ORDER!$D$1="IGST",
   VLOOKUP(H86,'C:\Users\HP\Desktop\TrimphPO\Week\Master Files\[IGST Master.xlsx]DBF'!$A:$AW,49,FALSE),
   "Error")),
"")</f>
        <v/>
      </c>
      <c r="AW86">
        <f>IF(ORDER!O92&gt;0,
 IF(ORDER!$D$1="SGST",
 VLOOKUP(H86,'C:\Users\HP\Desktop\TrimphPO\Week\Master Files\[SGST Master.xlsx]DBF'!$A:$AX,50,FALSE),
   IF(ORDER!$D$1="IGST",
   VLOOKUP(H86,'C:\Users\HP\Desktop\TrimphPO\Week\Master Files\[IGST Master.xlsx]DBF'!$A:$AX,50,FALSE),
   "Error")),
"")</f>
        <v/>
      </c>
      <c r="AX86">
        <f>IF(ORDER!O92&gt;0,ORDER!B5, "")</f>
        <v/>
      </c>
      <c r="AY86">
        <f>IF(ORDER!O92&gt;0,ORDER!B1, "")</f>
        <v/>
      </c>
      <c r="AZ86">
        <f>IF(ORDER!O92&gt;0,
 IF(ORDER!$D$1="SGST",
 VLOOKUP(H86,'C:\Users\HP\Desktop\TrimphPO\Week\Master Files\[SGST Master.xlsx]DBF'!$A:$BA,53,FALSE),
   IF(ORDER!$D$1="IGST",
   VLOOKUP(H86,'C:\Users\HP\Desktop\TrimphPO\Week\Master Files\[IGST Master.xlsx]DBF'!$A:$BA,53,FALSE),
   "Error")),
"")</f>
        <v/>
      </c>
      <c r="BA86">
        <f>IF(ORDER!O92&gt;0,
 IF(ORDER!$D$1="SGST",
 VLOOKUP(H86,'C:\Users\HP\Desktop\TrimphPO\Week\Master Files\[SGST Master.xlsx]DBF'!$A:$BB,54,FALSE),
   IF(ORDER!$D$1="IGST",
   VLOOKUP(H86,'C:\Users\HP\Desktop\TrimphPO\Week\Master Files\[IGST Master.xlsx]DBF'!$A:$BB,54,FALSE),
   "Error")),
"")</f>
        <v/>
      </c>
      <c r="BB86">
        <f>IF(ORDER!O92&gt;0,
 IF(ORDER!$D$1="SGST",
 VLOOKUP(H86,'C:\Users\HP\Desktop\TrimphPO\Week\Master Files\[SGST Master.xlsx]DBF'!$A:$BC,55,FALSE),
   IF(ORDER!$D$1="IGST",
   VLOOKUP(H86,'C:\Users\HP\Desktop\TrimphPO\Week\Master Files\[IGST Master.xlsx]DBF'!$A:$BC,55,FALSE),
   "Error")),
"")</f>
        <v/>
      </c>
      <c r="BC86">
        <f>IF(ORDER!O92&gt;0,
 IF(ORDER!$D$1="SGST",
 VLOOKUP(H86,'C:\Users\HP\Desktop\TrimphPO\Week\Master Files\[SGST Master.xlsx]DBF'!$A:$BD,56,FALSE),
   IF(ORDER!$D$1="IGST",
   VLOOKUP(H86,'C:\Users\HP\Desktop\TrimphPO\Week\Master Files\[IGST Master.xlsx]DBF'!$A:$BD,56,FALSE),
   "Error")),
"")</f>
        <v/>
      </c>
      <c r="BD86">
        <f>IF(ORDER!O92&gt;0,
 IF(ORDER!$D$1="SGST",
 VLOOKUP(H86,'C:\Users\HP\Desktop\TrimphPO\Week\Master Files\[SGST Master.xlsx]DBF'!$A:$BE,57,FALSE),
   IF(ORDER!$D$1="IGST",
   VLOOKUP(H86,'C:\Users\HP\Desktop\TrimphPO\Week\Master Files\[IGST Master.xlsx]DBF'!$A:$BE,57,FALSE),
   "Error")),
"")</f>
        <v/>
      </c>
    </row>
    <row r="87">
      <c r="A87">
        <f>IF(ORDER!O93&gt;0,
 IF(ORDER!$D$1="SGST",
 VLOOKUP(H87,'C:\Users\HP\Desktop\TrimphPO\Week\Master Files\[SGST Master.xlsx]DBF'!$A:$B,2,FALSE),
   IF(ORDER!$D$1="IGST",
   VLOOKUP(H87,'C:\Users\HP\Desktop\TrimphPO\Week\Master Files\[IGST Master.xlsx]DBF'!$A:$B,2,FALSE),
   "Error")),
"")</f>
        <v/>
      </c>
      <c r="B87">
        <f>IF(ORDER!O93&gt;0,
 IF(ORDER!$D$1="SGST",
 VLOOKUP(H87,'C:\Users\HP\Desktop\TrimphPO\Week\Master Files\[SGST Master.xlsx]DBF'!$A:$C,3,FALSE),
   IF(ORDER!$D$1="IGST",
   VLOOKUP(H87,'C:\Users\HP\Desktop\TrimphPO\Week\Master Files\[IGST Master.xlsx]DBF'!$A:$C,3,FALSE),
   "Error")),
"")</f>
        <v/>
      </c>
      <c r="C87">
        <f>IF(ORDER!O93&gt;0,ORDER!L93, "")</f>
        <v/>
      </c>
      <c r="D87">
        <f>IF(ORDER!O93&gt;0,ORDER!A93, "")</f>
        <v/>
      </c>
      <c r="E87">
        <f>IF(ORDER!O93&gt;0,
 IF(ORDER!$D$1="SGST",
 VLOOKUP(H87,'C:\Users\HP\Desktop\TrimphPO\Week\Master Files\[SGST Master.xlsx]DBF'!$A:$F,6,FALSE),
   IF(ORDER!$D$1="IGST",
   VLOOKUP(H87,'C:\Users\HP\Desktop\TrimphPO\Week\Master Files\[IGST Master.xlsx]DBF'!$A:$F,6,FALSE),
   "Error")),
"")</f>
        <v/>
      </c>
      <c r="F87">
        <f>IF(ORDER!O93&gt;0,ORDER!C93, "")</f>
        <v/>
      </c>
      <c r="G87">
        <f>IF(ORDER!O93&gt;0,
 IF(ORDER!$D$1="SGST",
 VLOOKUP(H87,'C:\Users\HP\Desktop\TrimphPO\Week\Master Files\[SGST Master.xlsx]DBF'!$A:$H,8,FALSE),
   IF(ORDER!$D$1="IGST",
   VLOOKUP(H87,'C:\Users\HP\Desktop\TrimphPO\Week\Master Files\[IGST Master.xlsx]DBF'!$A:$H,8,FALSE),
   "Error")),
"")</f>
        <v/>
      </c>
      <c r="H87">
        <f>IF(ORDER!O93&gt;0,ORDER!D93, "")</f>
        <v/>
      </c>
      <c r="I87">
        <f>IF(ORDER!O93&gt;0,
 IF(ORDER!$D$1="SGST",
 VLOOKUP(H87,'C:\Users\HP\Desktop\TrimphPO\Week\Master Files\[SGST Master.xlsx]DBF'!$A:$J,10,FALSE),
   IF(ORDER!$D$1="IGST",
   VLOOKUP(H87,'C:\Users\HP\Desktop\TrimphPO\Week\Master Files\[IGST Master.xlsx]DBF'!$A:$J,10,FALSE),
   "Error")),
"")</f>
        <v/>
      </c>
      <c r="J87">
        <f>IF(ORDER!O93&gt;0,SUMIF(ORDER!$D$8:$D$22298,DBF!$H87,ORDER!$G$8:$G$22298), "")</f>
        <v/>
      </c>
      <c r="K87">
        <f>IF(ORDER!O93&gt;0,VLOOKUP($H87,ORDER!D:H,5,FALSE), "")</f>
        <v/>
      </c>
      <c r="L87">
        <f>IF(ORDER!O93&gt;0,ROUND(J87*K87,2), "")</f>
        <v/>
      </c>
      <c r="M87">
        <f>IF(ORDER!O93&gt;0,
 IF(ORDER!$D$1="SGST",
 VLOOKUP(H87,'C:\Users\HP\Desktop\TrimphPO\Week\Master Files\[SGST Master.xlsx]DBF'!$A:$N,14,FALSE),
   IF(ORDER!$D$1="IGST",
   VLOOKUP(H87,'C:\Users\HP\Desktop\TrimphPO\Week\Master Files\[IGST Master.xlsx]DBF'!$A:$N,14,FALSE),
   "Error")),
"")</f>
        <v/>
      </c>
      <c r="N87">
        <f>IF(ORDER!O93&gt;0,ROUND(L87*M87/100,2), "")</f>
        <v/>
      </c>
      <c r="O87">
        <f>IF(ORDER!O93&gt;0,L87-N87, "")</f>
        <v/>
      </c>
      <c r="P87">
        <f>IF(ORDER!O93&gt;0,IF(R87="Corsetry",IF(IFERROR((O87/J87),0)&lt;1000,"CC Sales- Corsetry-Wholesale - IGST 5%","CC Sales- Corsetry-Wholesale - IGST 12%")), "")</f>
        <v/>
      </c>
      <c r="Q87">
        <f>IF(ORDER!O93&gt;0,
 IF(ORDER!$D$1="SGST",
 VLOOKUP(H87,'C:\Users\HP\Desktop\TrimphPO\Week\Master Files\[SGST Master.xlsx]DBF'!$A:$R,18,FALSE),
   IF(ORDER!$D$1="IGST",
   VLOOKUP(H87,'C:\Users\HP\Desktop\TrimphPO\Week\Master Files\[IGST Master.xlsx]DBF'!$A:$R,18,FALSE),
   "Error")),
"")</f>
        <v/>
      </c>
      <c r="R87">
        <f>IF(ORDER!O93&gt;0,
 IF(ORDER!$D$1="SGST",
 VLOOKUP(H87,'C:\Users\HP\Desktop\TrimphPO\Week\Master Files\[SGST Master.xlsx]DBF'!$A:$S,19,FALSE),
   IF(ORDER!$D$1="IGST",
   VLOOKUP(H87,'C:\Users\HP\Desktop\TrimphPO\Week\Master Files\[IGST Master.xlsx]DBF'!$A:$S,19,FALSE),
   "Error")),
"")</f>
        <v/>
      </c>
      <c r="S87">
        <f>IF(ORDER!O93&gt;0,
 IF(ORDER!$D$1="SGST",
 VLOOKUP(H87,'C:\Users\HP\Desktop\TrimphPO\Week\Master Files\[SGST Master.xlsx]DBF'!$A:$T,20,FALSE),
   IF(ORDER!$D$1="IGST",
   VLOOKUP(H87,'C:\Users\HP\Desktop\TrimphPO\Week\Master Files\[IGST Master.xlsx]DBF'!$A:$T,20,FALSE),
   "Error")),
"")</f>
        <v/>
      </c>
      <c r="T87">
        <f>IF(ORDER!O93&gt;0,
 IF(ORDER!$D$1="SGST",
 VLOOKUP(H87,'C:\Users\HP\Desktop\TrimphPO\Week\Master Files\[SGST Master.xlsx]DBF'!$A:$U,21,FALSE),
   IF(ORDER!$D$1="IGST",
   VLOOKUP(H87,'C:\Users\HP\Desktop\TrimphPO\Week\Master Files\[IGST Master.xlsx]DBF'!$A:$U,21,FALSE),
   "Error")),
"")</f>
        <v/>
      </c>
      <c r="U87">
        <f>IF(ORDER!O93&gt;0,
 IF(ORDER!$D$1="SGST",
 VLOOKUP(H87,'C:\Users\HP\Desktop\TrimphPO\Week\Master Files\[SGST Master.xlsx]DBF'!$A:$V,22,FALSE),
   IF(ORDER!$D$1="IGST",
   VLOOKUP(H87,'C:\Users\HP\Desktop\TrimphPO\Week\Master Files\[IGST Master.xlsx]DBF'!$A:$V,22,FALSE),
   "Error")),
"")</f>
        <v/>
      </c>
      <c r="V87">
        <f>IF(ORDER!O93&gt;0,
 IF(ORDER!$D$1="SGST",
 VLOOKUP(H87,'C:\Users\HP\Desktop\TrimphPO\Week\Master Files\[SGST Master.xlsx]DBF'!$A:$W,23,FALSE),
   IF(ORDER!$D$1="IGST",
   VLOOKUP(H87,'C:\Users\HP\Desktop\TrimphPO\Week\Master Files\[IGST Master.xlsx]DBF'!$A:$W,23,FALSE),
   "Error")),
"")</f>
        <v/>
      </c>
      <c r="W87">
        <f>IF(ORDER!O93&gt;0,
 IF(ORDER!$D$1="SGST",
 VLOOKUP(H87,'C:\Users\HP\Desktop\TrimphPO\Week\Master Files\[SGST Master.xlsx]DBF'!$A:$X,24,FALSE),
   IF(ORDER!$D$1="IGST",
   VLOOKUP(H87,'C:\Users\HP\Desktop\TrimphPO\Week\Master Files\[IGST Master.xlsx]DBF'!$A:$X,24,FALSE),
   "Error")),
"")</f>
        <v/>
      </c>
      <c r="X87">
        <f>IF(ORDER!O93&gt;0,
 IF(ORDER!$D$1="SGST",
 VLOOKUP(H87,'C:\Users\HP\Desktop\TrimphPO\Week\Master Files\[SGST Master.xlsx]DBF'!$A:$Y,25,FALSE),
   IF(ORDER!$D$1="IGST",
   VLOOKUP(H87,'C:\Users\HP\Desktop\TrimphPO\Week\Master Files\[IGST Master.xlsx]DBF'!$A:$Y,25,FALSE),
   "Error")),
"")</f>
        <v/>
      </c>
      <c r="Y87">
        <f>IF(ORDER!O93&gt;0,+O87, "")</f>
        <v/>
      </c>
      <c r="Z87">
        <f>IF(ORDER!O93&gt;0,+J87, "")</f>
        <v/>
      </c>
      <c r="AA87">
        <f>IF(ORDER!O93&gt;0,
 IF(ORDER!$D$1="SGST",
 VLOOKUP(H87,'C:\Users\HP\Desktop\TrimphPO\Week\Master Files\[SGST Master.xlsx]DBF'!$A:$AB,28,FALSE),
   IF(ORDER!$D$1="IGST",
   VLOOKUP(H87,'C:\Users\HP\Desktop\TrimphPO\Week\Master Files\[IGST Master.xlsx]DBF'!$A:$AB,28,FALSE),
   "Error")),
"")</f>
        <v/>
      </c>
      <c r="AB87">
        <f>IF(ORDER!O93&gt;0,
 IF(ORDER!$D$1="SGST",
 VLOOKUP(H87,'C:\Users\HP\Desktop\TrimphPO\Week\Master Files\[SGST Master.xlsx]DBF'!$A:$AC,29,FALSE),
   IF(ORDER!$D$1="IGST",
   VLOOKUP(H87,'C:\Users\HP\Desktop\TrimphPO\Week\Master Files\[IGST Master.xlsx]DBF'!$A:$AC,29,FALSE),
   "Error")),
"")</f>
        <v/>
      </c>
      <c r="AC87">
        <f>IF(ORDER!O93&gt;0,ROUND(Y87*AB87/100,2), "")</f>
        <v/>
      </c>
      <c r="AD87">
        <f>IF(ORDER!O93&gt;0,ROUND(SUM(Y87,0)-AC87,2), "")</f>
        <v/>
      </c>
      <c r="AE87" t="inlineStr"/>
      <c r="AF87" t="inlineStr"/>
      <c r="AG87" t="inlineStr"/>
      <c r="AH87" t="inlineStr"/>
      <c r="AI87" t="inlineStr"/>
      <c r="AJ87" t="inlineStr"/>
      <c r="AK87">
        <f>IF(ORDER!O93&gt;0,IF(RIGHT(P87,2)="5%","Output IGST - 5% - Tamilnadu","Output IGST - 12% - Tamilnadu"), "")</f>
        <v/>
      </c>
      <c r="AL87">
        <f>IF(ORDER!O93&gt;0,IF(AK87="Output IGST - 12% - TamilNadu",12,5), "")</f>
        <v/>
      </c>
      <c r="AM87">
        <f>IF(ORDER!O93&gt;0,ROUND(SUM(AD87*AL87/100,0),2), "")</f>
        <v/>
      </c>
      <c r="AN87">
        <f>IF(ORDER!O93&gt;0,+AP87, "")</f>
        <v/>
      </c>
      <c r="AO87">
        <f>IF(ORDER!O93&gt;0,0.00, "")</f>
        <v/>
      </c>
      <c r="AP87">
        <f>IF(ORDER!O93&gt;0,+(Y87-AC87)+AM87, "")</f>
        <v/>
      </c>
      <c r="AQ87">
        <f>IF(ORDER!O93&gt;0,
 IF(ORDER!$D$1="SGST",
 VLOOKUP(H87,'C:\Users\HP\Desktop\TrimphPO\Week\Master Files\[SGST Master.xlsx]DBF'!$A:$AR,44,FALSE),
   IF(ORDER!$D$1="IGST",
   VLOOKUP(H87,'C:\Users\HP\Desktop\TrimphPO\Week\Master Files\[IGST Master.xlsx]DBF'!$A:$AR,44,FALSE),
   "Error")),
"")</f>
        <v/>
      </c>
      <c r="AR87">
        <f>IF(ORDER!O93&gt;0,B87, "")</f>
        <v/>
      </c>
      <c r="AS87">
        <f>IF(ORDER!O93&gt;0,AN87, "")</f>
        <v/>
      </c>
      <c r="AT87">
        <f>IF(ORDER!O93&gt;0,CONCATENATE($B$2," ",$C$2," ","QTY",  " ", $Z$2), "")</f>
        <v/>
      </c>
      <c r="AU87">
        <f>IF(ORDER!O93&gt;0,
 IF(ORDER!$D$1="SGST",
 VLOOKUP(H87,'C:\Users\HP\Desktop\TrimphPO\Week\Master Files\[SGST Master.xlsx]DBF'!$A:$AV,48,FALSE),
   IF(ORDER!$D$1="IGST",
   VLOOKUP(H87,'C:\Users\HP\Desktop\TrimphPO\Week\Master Files\[IGST Master.xlsx]DBF'!$A:$AV,48,FALSE),
   "Error")),
"")</f>
        <v/>
      </c>
      <c r="AV87">
        <f>IF(ORDER!O93&gt;0,
 IF(ORDER!$D$1="SGST",
 VLOOKUP(H87,'C:\Users\HP\Desktop\TrimphPO\Week\Master Files\[SGST Master.xlsx]DBF'!$A:$AW,49,FALSE),
   IF(ORDER!$D$1="IGST",
   VLOOKUP(H87,'C:\Users\HP\Desktop\TrimphPO\Week\Master Files\[IGST Master.xlsx]DBF'!$A:$AW,49,FALSE),
   "Error")),
"")</f>
        <v/>
      </c>
      <c r="AW87">
        <f>IF(ORDER!O93&gt;0,
 IF(ORDER!$D$1="SGST",
 VLOOKUP(H87,'C:\Users\HP\Desktop\TrimphPO\Week\Master Files\[SGST Master.xlsx]DBF'!$A:$AX,50,FALSE),
   IF(ORDER!$D$1="IGST",
   VLOOKUP(H87,'C:\Users\HP\Desktop\TrimphPO\Week\Master Files\[IGST Master.xlsx]DBF'!$A:$AX,50,FALSE),
   "Error")),
"")</f>
        <v/>
      </c>
      <c r="AX87">
        <f>IF(ORDER!O93&gt;0,ORDER!B5, "")</f>
        <v/>
      </c>
      <c r="AY87">
        <f>IF(ORDER!O93&gt;0,ORDER!B1, "")</f>
        <v/>
      </c>
      <c r="AZ87">
        <f>IF(ORDER!O93&gt;0,
 IF(ORDER!$D$1="SGST",
 VLOOKUP(H87,'C:\Users\HP\Desktop\TrimphPO\Week\Master Files\[SGST Master.xlsx]DBF'!$A:$BA,53,FALSE),
   IF(ORDER!$D$1="IGST",
   VLOOKUP(H87,'C:\Users\HP\Desktop\TrimphPO\Week\Master Files\[IGST Master.xlsx]DBF'!$A:$BA,53,FALSE),
   "Error")),
"")</f>
        <v/>
      </c>
      <c r="BA87">
        <f>IF(ORDER!O93&gt;0,
 IF(ORDER!$D$1="SGST",
 VLOOKUP(H87,'C:\Users\HP\Desktop\TrimphPO\Week\Master Files\[SGST Master.xlsx]DBF'!$A:$BB,54,FALSE),
   IF(ORDER!$D$1="IGST",
   VLOOKUP(H87,'C:\Users\HP\Desktop\TrimphPO\Week\Master Files\[IGST Master.xlsx]DBF'!$A:$BB,54,FALSE),
   "Error")),
"")</f>
        <v/>
      </c>
      <c r="BB87">
        <f>IF(ORDER!O93&gt;0,
 IF(ORDER!$D$1="SGST",
 VLOOKUP(H87,'C:\Users\HP\Desktop\TrimphPO\Week\Master Files\[SGST Master.xlsx]DBF'!$A:$BC,55,FALSE),
   IF(ORDER!$D$1="IGST",
   VLOOKUP(H87,'C:\Users\HP\Desktop\TrimphPO\Week\Master Files\[IGST Master.xlsx]DBF'!$A:$BC,55,FALSE),
   "Error")),
"")</f>
        <v/>
      </c>
      <c r="BC87">
        <f>IF(ORDER!O93&gt;0,
 IF(ORDER!$D$1="SGST",
 VLOOKUP(H87,'C:\Users\HP\Desktop\TrimphPO\Week\Master Files\[SGST Master.xlsx]DBF'!$A:$BD,56,FALSE),
   IF(ORDER!$D$1="IGST",
   VLOOKUP(H87,'C:\Users\HP\Desktop\TrimphPO\Week\Master Files\[IGST Master.xlsx]DBF'!$A:$BD,56,FALSE),
   "Error")),
"")</f>
        <v/>
      </c>
      <c r="BD87">
        <f>IF(ORDER!O93&gt;0,
 IF(ORDER!$D$1="SGST",
 VLOOKUP(H87,'C:\Users\HP\Desktop\TrimphPO\Week\Master Files\[SGST Master.xlsx]DBF'!$A:$BE,57,FALSE),
   IF(ORDER!$D$1="IGST",
   VLOOKUP(H87,'C:\Users\HP\Desktop\TrimphPO\Week\Master Files\[IGST Master.xlsx]DBF'!$A:$BE,57,FALSE),
   "Error")),
"")</f>
        <v/>
      </c>
    </row>
    <row r="88">
      <c r="A88">
        <f>IF(ORDER!O94&gt;0,
 IF(ORDER!$D$1="SGST",
 VLOOKUP(H88,'C:\Users\HP\Desktop\TrimphPO\Week\Master Files\[SGST Master.xlsx]DBF'!$A:$B,2,FALSE),
   IF(ORDER!$D$1="IGST",
   VLOOKUP(H88,'C:\Users\HP\Desktop\TrimphPO\Week\Master Files\[IGST Master.xlsx]DBF'!$A:$B,2,FALSE),
   "Error")),
"")</f>
        <v/>
      </c>
      <c r="B88">
        <f>IF(ORDER!O94&gt;0,
 IF(ORDER!$D$1="SGST",
 VLOOKUP(H88,'C:\Users\HP\Desktop\TrimphPO\Week\Master Files\[SGST Master.xlsx]DBF'!$A:$C,3,FALSE),
   IF(ORDER!$D$1="IGST",
   VLOOKUP(H88,'C:\Users\HP\Desktop\TrimphPO\Week\Master Files\[IGST Master.xlsx]DBF'!$A:$C,3,FALSE),
   "Error")),
"")</f>
        <v/>
      </c>
      <c r="C88">
        <f>IF(ORDER!O94&gt;0,ORDER!L94, "")</f>
        <v/>
      </c>
      <c r="D88">
        <f>IF(ORDER!O94&gt;0,ORDER!A94, "")</f>
        <v/>
      </c>
      <c r="E88">
        <f>IF(ORDER!O94&gt;0,
 IF(ORDER!$D$1="SGST",
 VLOOKUP(H88,'C:\Users\HP\Desktop\TrimphPO\Week\Master Files\[SGST Master.xlsx]DBF'!$A:$F,6,FALSE),
   IF(ORDER!$D$1="IGST",
   VLOOKUP(H88,'C:\Users\HP\Desktop\TrimphPO\Week\Master Files\[IGST Master.xlsx]DBF'!$A:$F,6,FALSE),
   "Error")),
"")</f>
        <v/>
      </c>
      <c r="F88">
        <f>IF(ORDER!O94&gt;0,ORDER!C94, "")</f>
        <v/>
      </c>
      <c r="G88">
        <f>IF(ORDER!O94&gt;0,
 IF(ORDER!$D$1="SGST",
 VLOOKUP(H88,'C:\Users\HP\Desktop\TrimphPO\Week\Master Files\[SGST Master.xlsx]DBF'!$A:$H,8,FALSE),
   IF(ORDER!$D$1="IGST",
   VLOOKUP(H88,'C:\Users\HP\Desktop\TrimphPO\Week\Master Files\[IGST Master.xlsx]DBF'!$A:$H,8,FALSE),
   "Error")),
"")</f>
        <v/>
      </c>
      <c r="H88">
        <f>IF(ORDER!O94&gt;0,ORDER!D94, "")</f>
        <v/>
      </c>
      <c r="I88">
        <f>IF(ORDER!O94&gt;0,
 IF(ORDER!$D$1="SGST",
 VLOOKUP(H88,'C:\Users\HP\Desktop\TrimphPO\Week\Master Files\[SGST Master.xlsx]DBF'!$A:$J,10,FALSE),
   IF(ORDER!$D$1="IGST",
   VLOOKUP(H88,'C:\Users\HP\Desktop\TrimphPO\Week\Master Files\[IGST Master.xlsx]DBF'!$A:$J,10,FALSE),
   "Error")),
"")</f>
        <v/>
      </c>
      <c r="J88">
        <f>IF(ORDER!O94&gt;0,SUMIF(ORDER!$D$8:$D$22298,DBF!$H88,ORDER!$G$8:$G$22298), "")</f>
        <v/>
      </c>
      <c r="K88">
        <f>IF(ORDER!O94&gt;0,VLOOKUP($H88,ORDER!D:H,5,FALSE), "")</f>
        <v/>
      </c>
      <c r="L88">
        <f>IF(ORDER!O94&gt;0,ROUND(J88*K88,2), "")</f>
        <v/>
      </c>
      <c r="M88">
        <f>IF(ORDER!O94&gt;0,
 IF(ORDER!$D$1="SGST",
 VLOOKUP(H88,'C:\Users\HP\Desktop\TrimphPO\Week\Master Files\[SGST Master.xlsx]DBF'!$A:$N,14,FALSE),
   IF(ORDER!$D$1="IGST",
   VLOOKUP(H88,'C:\Users\HP\Desktop\TrimphPO\Week\Master Files\[IGST Master.xlsx]DBF'!$A:$N,14,FALSE),
   "Error")),
"")</f>
        <v/>
      </c>
      <c r="N88">
        <f>IF(ORDER!O94&gt;0,ROUND(L88*M88/100,2), "")</f>
        <v/>
      </c>
      <c r="O88">
        <f>IF(ORDER!O94&gt;0,L88-N88, "")</f>
        <v/>
      </c>
      <c r="P88">
        <f>IF(ORDER!O94&gt;0,IF(R88="Corsetry",IF(IFERROR((O88/J88),0)&lt;1000,"CC Sales- Corsetry-Wholesale - IGST 5%","CC Sales- Corsetry-Wholesale - IGST 12%")), "")</f>
        <v/>
      </c>
      <c r="Q88">
        <f>IF(ORDER!O94&gt;0,
 IF(ORDER!$D$1="SGST",
 VLOOKUP(H88,'C:\Users\HP\Desktop\TrimphPO\Week\Master Files\[SGST Master.xlsx]DBF'!$A:$R,18,FALSE),
   IF(ORDER!$D$1="IGST",
   VLOOKUP(H88,'C:\Users\HP\Desktop\TrimphPO\Week\Master Files\[IGST Master.xlsx]DBF'!$A:$R,18,FALSE),
   "Error")),
"")</f>
        <v/>
      </c>
      <c r="R88">
        <f>IF(ORDER!O94&gt;0,
 IF(ORDER!$D$1="SGST",
 VLOOKUP(H88,'C:\Users\HP\Desktop\TrimphPO\Week\Master Files\[SGST Master.xlsx]DBF'!$A:$S,19,FALSE),
   IF(ORDER!$D$1="IGST",
   VLOOKUP(H88,'C:\Users\HP\Desktop\TrimphPO\Week\Master Files\[IGST Master.xlsx]DBF'!$A:$S,19,FALSE),
   "Error")),
"")</f>
        <v/>
      </c>
      <c r="S88">
        <f>IF(ORDER!O94&gt;0,
 IF(ORDER!$D$1="SGST",
 VLOOKUP(H88,'C:\Users\HP\Desktop\TrimphPO\Week\Master Files\[SGST Master.xlsx]DBF'!$A:$T,20,FALSE),
   IF(ORDER!$D$1="IGST",
   VLOOKUP(H88,'C:\Users\HP\Desktop\TrimphPO\Week\Master Files\[IGST Master.xlsx]DBF'!$A:$T,20,FALSE),
   "Error")),
"")</f>
        <v/>
      </c>
      <c r="T88">
        <f>IF(ORDER!O94&gt;0,
 IF(ORDER!$D$1="SGST",
 VLOOKUP(H88,'C:\Users\HP\Desktop\TrimphPO\Week\Master Files\[SGST Master.xlsx]DBF'!$A:$U,21,FALSE),
   IF(ORDER!$D$1="IGST",
   VLOOKUP(H88,'C:\Users\HP\Desktop\TrimphPO\Week\Master Files\[IGST Master.xlsx]DBF'!$A:$U,21,FALSE),
   "Error")),
"")</f>
        <v/>
      </c>
      <c r="U88">
        <f>IF(ORDER!O94&gt;0,
 IF(ORDER!$D$1="SGST",
 VLOOKUP(H88,'C:\Users\HP\Desktop\TrimphPO\Week\Master Files\[SGST Master.xlsx]DBF'!$A:$V,22,FALSE),
   IF(ORDER!$D$1="IGST",
   VLOOKUP(H88,'C:\Users\HP\Desktop\TrimphPO\Week\Master Files\[IGST Master.xlsx]DBF'!$A:$V,22,FALSE),
   "Error")),
"")</f>
        <v/>
      </c>
      <c r="V88">
        <f>IF(ORDER!O94&gt;0,
 IF(ORDER!$D$1="SGST",
 VLOOKUP(H88,'C:\Users\HP\Desktop\TrimphPO\Week\Master Files\[SGST Master.xlsx]DBF'!$A:$W,23,FALSE),
   IF(ORDER!$D$1="IGST",
   VLOOKUP(H88,'C:\Users\HP\Desktop\TrimphPO\Week\Master Files\[IGST Master.xlsx]DBF'!$A:$W,23,FALSE),
   "Error")),
"")</f>
        <v/>
      </c>
      <c r="W88">
        <f>IF(ORDER!O94&gt;0,
 IF(ORDER!$D$1="SGST",
 VLOOKUP(H88,'C:\Users\HP\Desktop\TrimphPO\Week\Master Files\[SGST Master.xlsx]DBF'!$A:$X,24,FALSE),
   IF(ORDER!$D$1="IGST",
   VLOOKUP(H88,'C:\Users\HP\Desktop\TrimphPO\Week\Master Files\[IGST Master.xlsx]DBF'!$A:$X,24,FALSE),
   "Error")),
"")</f>
        <v/>
      </c>
      <c r="X88">
        <f>IF(ORDER!O94&gt;0,
 IF(ORDER!$D$1="SGST",
 VLOOKUP(H88,'C:\Users\HP\Desktop\TrimphPO\Week\Master Files\[SGST Master.xlsx]DBF'!$A:$Y,25,FALSE),
   IF(ORDER!$D$1="IGST",
   VLOOKUP(H88,'C:\Users\HP\Desktop\TrimphPO\Week\Master Files\[IGST Master.xlsx]DBF'!$A:$Y,25,FALSE),
   "Error")),
"")</f>
        <v/>
      </c>
      <c r="Y88">
        <f>IF(ORDER!O94&gt;0,+O88, "")</f>
        <v/>
      </c>
      <c r="Z88">
        <f>IF(ORDER!O94&gt;0,+J88, "")</f>
        <v/>
      </c>
      <c r="AA88">
        <f>IF(ORDER!O94&gt;0,
 IF(ORDER!$D$1="SGST",
 VLOOKUP(H88,'C:\Users\HP\Desktop\TrimphPO\Week\Master Files\[SGST Master.xlsx]DBF'!$A:$AB,28,FALSE),
   IF(ORDER!$D$1="IGST",
   VLOOKUP(H88,'C:\Users\HP\Desktop\TrimphPO\Week\Master Files\[IGST Master.xlsx]DBF'!$A:$AB,28,FALSE),
   "Error")),
"")</f>
        <v/>
      </c>
      <c r="AB88">
        <f>IF(ORDER!O94&gt;0,
 IF(ORDER!$D$1="SGST",
 VLOOKUP(H88,'C:\Users\HP\Desktop\TrimphPO\Week\Master Files\[SGST Master.xlsx]DBF'!$A:$AC,29,FALSE),
   IF(ORDER!$D$1="IGST",
   VLOOKUP(H88,'C:\Users\HP\Desktop\TrimphPO\Week\Master Files\[IGST Master.xlsx]DBF'!$A:$AC,29,FALSE),
   "Error")),
"")</f>
        <v/>
      </c>
      <c r="AC88">
        <f>IF(ORDER!O94&gt;0,ROUND(Y88*AB88/100,2), "")</f>
        <v/>
      </c>
      <c r="AD88">
        <f>IF(ORDER!O94&gt;0,ROUND(SUM(Y88,0)-AC88,2), "")</f>
        <v/>
      </c>
      <c r="AE88" t="inlineStr"/>
      <c r="AF88" t="inlineStr"/>
      <c r="AG88" t="inlineStr"/>
      <c r="AH88" t="inlineStr"/>
      <c r="AI88" t="inlineStr"/>
      <c r="AJ88" t="inlineStr"/>
      <c r="AK88">
        <f>IF(ORDER!O94&gt;0,IF(RIGHT(P88,2)="5%","Output IGST - 5% - Tamilnadu","Output IGST - 12% - Tamilnadu"), "")</f>
        <v/>
      </c>
      <c r="AL88">
        <f>IF(ORDER!O94&gt;0,IF(AK88="Output IGST - 12% - TamilNadu",12,5), "")</f>
        <v/>
      </c>
      <c r="AM88">
        <f>IF(ORDER!O94&gt;0,ROUND(SUM(AD88*AL88/100,0),2), "")</f>
        <v/>
      </c>
      <c r="AN88">
        <f>IF(ORDER!O94&gt;0,+AP88, "")</f>
        <v/>
      </c>
      <c r="AO88">
        <f>IF(ORDER!O94&gt;0,0.00, "")</f>
        <v/>
      </c>
      <c r="AP88">
        <f>IF(ORDER!O94&gt;0,+(Y88-AC88)+AM88, "")</f>
        <v/>
      </c>
      <c r="AQ88">
        <f>IF(ORDER!O94&gt;0,
 IF(ORDER!$D$1="SGST",
 VLOOKUP(H88,'C:\Users\HP\Desktop\TrimphPO\Week\Master Files\[SGST Master.xlsx]DBF'!$A:$AR,44,FALSE),
   IF(ORDER!$D$1="IGST",
   VLOOKUP(H88,'C:\Users\HP\Desktop\TrimphPO\Week\Master Files\[IGST Master.xlsx]DBF'!$A:$AR,44,FALSE),
   "Error")),
"")</f>
        <v/>
      </c>
      <c r="AR88">
        <f>IF(ORDER!O94&gt;0,B88, "")</f>
        <v/>
      </c>
      <c r="AS88">
        <f>IF(ORDER!O94&gt;0,AN88, "")</f>
        <v/>
      </c>
      <c r="AT88">
        <f>IF(ORDER!O94&gt;0,CONCATENATE($B$2," ",$C$2," ","QTY",  " ", $Z$2), "")</f>
        <v/>
      </c>
      <c r="AU88">
        <f>IF(ORDER!O94&gt;0,
 IF(ORDER!$D$1="SGST",
 VLOOKUP(H88,'C:\Users\HP\Desktop\TrimphPO\Week\Master Files\[SGST Master.xlsx]DBF'!$A:$AV,48,FALSE),
   IF(ORDER!$D$1="IGST",
   VLOOKUP(H88,'C:\Users\HP\Desktop\TrimphPO\Week\Master Files\[IGST Master.xlsx]DBF'!$A:$AV,48,FALSE),
   "Error")),
"")</f>
        <v/>
      </c>
      <c r="AV88">
        <f>IF(ORDER!O94&gt;0,
 IF(ORDER!$D$1="SGST",
 VLOOKUP(H88,'C:\Users\HP\Desktop\TrimphPO\Week\Master Files\[SGST Master.xlsx]DBF'!$A:$AW,49,FALSE),
   IF(ORDER!$D$1="IGST",
   VLOOKUP(H88,'C:\Users\HP\Desktop\TrimphPO\Week\Master Files\[IGST Master.xlsx]DBF'!$A:$AW,49,FALSE),
   "Error")),
"")</f>
        <v/>
      </c>
      <c r="AW88">
        <f>IF(ORDER!O94&gt;0,
 IF(ORDER!$D$1="SGST",
 VLOOKUP(H88,'C:\Users\HP\Desktop\TrimphPO\Week\Master Files\[SGST Master.xlsx]DBF'!$A:$AX,50,FALSE),
   IF(ORDER!$D$1="IGST",
   VLOOKUP(H88,'C:\Users\HP\Desktop\TrimphPO\Week\Master Files\[IGST Master.xlsx]DBF'!$A:$AX,50,FALSE),
   "Error")),
"")</f>
        <v/>
      </c>
      <c r="AX88">
        <f>IF(ORDER!O94&gt;0,ORDER!B5, "")</f>
        <v/>
      </c>
      <c r="AY88">
        <f>IF(ORDER!O94&gt;0,ORDER!B1, "")</f>
        <v/>
      </c>
      <c r="AZ88">
        <f>IF(ORDER!O94&gt;0,
 IF(ORDER!$D$1="SGST",
 VLOOKUP(H88,'C:\Users\HP\Desktop\TrimphPO\Week\Master Files\[SGST Master.xlsx]DBF'!$A:$BA,53,FALSE),
   IF(ORDER!$D$1="IGST",
   VLOOKUP(H88,'C:\Users\HP\Desktop\TrimphPO\Week\Master Files\[IGST Master.xlsx]DBF'!$A:$BA,53,FALSE),
   "Error")),
"")</f>
        <v/>
      </c>
      <c r="BA88">
        <f>IF(ORDER!O94&gt;0,
 IF(ORDER!$D$1="SGST",
 VLOOKUP(H88,'C:\Users\HP\Desktop\TrimphPO\Week\Master Files\[SGST Master.xlsx]DBF'!$A:$BB,54,FALSE),
   IF(ORDER!$D$1="IGST",
   VLOOKUP(H88,'C:\Users\HP\Desktop\TrimphPO\Week\Master Files\[IGST Master.xlsx]DBF'!$A:$BB,54,FALSE),
   "Error")),
"")</f>
        <v/>
      </c>
      <c r="BB88">
        <f>IF(ORDER!O94&gt;0,
 IF(ORDER!$D$1="SGST",
 VLOOKUP(H88,'C:\Users\HP\Desktop\TrimphPO\Week\Master Files\[SGST Master.xlsx]DBF'!$A:$BC,55,FALSE),
   IF(ORDER!$D$1="IGST",
   VLOOKUP(H88,'C:\Users\HP\Desktop\TrimphPO\Week\Master Files\[IGST Master.xlsx]DBF'!$A:$BC,55,FALSE),
   "Error")),
"")</f>
        <v/>
      </c>
      <c r="BC88">
        <f>IF(ORDER!O94&gt;0,
 IF(ORDER!$D$1="SGST",
 VLOOKUP(H88,'C:\Users\HP\Desktop\TrimphPO\Week\Master Files\[SGST Master.xlsx]DBF'!$A:$BD,56,FALSE),
   IF(ORDER!$D$1="IGST",
   VLOOKUP(H88,'C:\Users\HP\Desktop\TrimphPO\Week\Master Files\[IGST Master.xlsx]DBF'!$A:$BD,56,FALSE),
   "Error")),
"")</f>
        <v/>
      </c>
      <c r="BD88">
        <f>IF(ORDER!O94&gt;0,
 IF(ORDER!$D$1="SGST",
 VLOOKUP(H88,'C:\Users\HP\Desktop\TrimphPO\Week\Master Files\[SGST Master.xlsx]DBF'!$A:$BE,57,FALSE),
   IF(ORDER!$D$1="IGST",
   VLOOKUP(H88,'C:\Users\HP\Desktop\TrimphPO\Week\Master Files\[IGST Master.xlsx]DBF'!$A:$BE,57,FALSE),
   "Error")),
"")</f>
        <v/>
      </c>
    </row>
    <row r="89">
      <c r="A89">
        <f>IF(ORDER!O95&gt;0,
 IF(ORDER!$D$1="SGST",
 VLOOKUP(H89,'C:\Users\HP\Desktop\TrimphPO\Week\Master Files\[SGST Master.xlsx]DBF'!$A:$B,2,FALSE),
   IF(ORDER!$D$1="IGST",
   VLOOKUP(H89,'C:\Users\HP\Desktop\TrimphPO\Week\Master Files\[IGST Master.xlsx]DBF'!$A:$B,2,FALSE),
   "Error")),
"")</f>
        <v/>
      </c>
      <c r="B89">
        <f>IF(ORDER!O95&gt;0,
 IF(ORDER!$D$1="SGST",
 VLOOKUP(H89,'C:\Users\HP\Desktop\TrimphPO\Week\Master Files\[SGST Master.xlsx]DBF'!$A:$C,3,FALSE),
   IF(ORDER!$D$1="IGST",
   VLOOKUP(H89,'C:\Users\HP\Desktop\TrimphPO\Week\Master Files\[IGST Master.xlsx]DBF'!$A:$C,3,FALSE),
   "Error")),
"")</f>
        <v/>
      </c>
      <c r="C89">
        <f>IF(ORDER!O95&gt;0,ORDER!L95, "")</f>
        <v/>
      </c>
      <c r="D89">
        <f>IF(ORDER!O95&gt;0,ORDER!A95, "")</f>
        <v/>
      </c>
      <c r="E89">
        <f>IF(ORDER!O95&gt;0,
 IF(ORDER!$D$1="SGST",
 VLOOKUP(H89,'C:\Users\HP\Desktop\TrimphPO\Week\Master Files\[SGST Master.xlsx]DBF'!$A:$F,6,FALSE),
   IF(ORDER!$D$1="IGST",
   VLOOKUP(H89,'C:\Users\HP\Desktop\TrimphPO\Week\Master Files\[IGST Master.xlsx]DBF'!$A:$F,6,FALSE),
   "Error")),
"")</f>
        <v/>
      </c>
      <c r="F89">
        <f>IF(ORDER!O95&gt;0,ORDER!C95, "")</f>
        <v/>
      </c>
      <c r="G89">
        <f>IF(ORDER!O95&gt;0,
 IF(ORDER!$D$1="SGST",
 VLOOKUP(H89,'C:\Users\HP\Desktop\TrimphPO\Week\Master Files\[SGST Master.xlsx]DBF'!$A:$H,8,FALSE),
   IF(ORDER!$D$1="IGST",
   VLOOKUP(H89,'C:\Users\HP\Desktop\TrimphPO\Week\Master Files\[IGST Master.xlsx]DBF'!$A:$H,8,FALSE),
   "Error")),
"")</f>
        <v/>
      </c>
      <c r="H89">
        <f>IF(ORDER!O95&gt;0,ORDER!D95, "")</f>
        <v/>
      </c>
      <c r="I89">
        <f>IF(ORDER!O95&gt;0,
 IF(ORDER!$D$1="SGST",
 VLOOKUP(H89,'C:\Users\HP\Desktop\TrimphPO\Week\Master Files\[SGST Master.xlsx]DBF'!$A:$J,10,FALSE),
   IF(ORDER!$D$1="IGST",
   VLOOKUP(H89,'C:\Users\HP\Desktop\TrimphPO\Week\Master Files\[IGST Master.xlsx]DBF'!$A:$J,10,FALSE),
   "Error")),
"")</f>
        <v/>
      </c>
      <c r="J89">
        <f>IF(ORDER!O95&gt;0,SUMIF(ORDER!$D$8:$D$22298,DBF!$H89,ORDER!$G$8:$G$22298), "")</f>
        <v/>
      </c>
      <c r="K89">
        <f>IF(ORDER!O95&gt;0,VLOOKUP($H89,ORDER!D:H,5,FALSE), "")</f>
        <v/>
      </c>
      <c r="L89">
        <f>IF(ORDER!O95&gt;0,ROUND(J89*K89,2), "")</f>
        <v/>
      </c>
      <c r="M89">
        <f>IF(ORDER!O95&gt;0,
 IF(ORDER!$D$1="SGST",
 VLOOKUP(H89,'C:\Users\HP\Desktop\TrimphPO\Week\Master Files\[SGST Master.xlsx]DBF'!$A:$N,14,FALSE),
   IF(ORDER!$D$1="IGST",
   VLOOKUP(H89,'C:\Users\HP\Desktop\TrimphPO\Week\Master Files\[IGST Master.xlsx]DBF'!$A:$N,14,FALSE),
   "Error")),
"")</f>
        <v/>
      </c>
      <c r="N89">
        <f>IF(ORDER!O95&gt;0,ROUND(L89*M89/100,2), "")</f>
        <v/>
      </c>
      <c r="O89">
        <f>IF(ORDER!O95&gt;0,L89-N89, "")</f>
        <v/>
      </c>
      <c r="P89">
        <f>IF(ORDER!O95&gt;0,IF(R89="Corsetry",IF(IFERROR((O89/J89),0)&lt;1000,"CC Sales- Corsetry-Wholesale - IGST 5%","CC Sales- Corsetry-Wholesale - IGST 12%")), "")</f>
        <v/>
      </c>
      <c r="Q89">
        <f>IF(ORDER!O95&gt;0,
 IF(ORDER!$D$1="SGST",
 VLOOKUP(H89,'C:\Users\HP\Desktop\TrimphPO\Week\Master Files\[SGST Master.xlsx]DBF'!$A:$R,18,FALSE),
   IF(ORDER!$D$1="IGST",
   VLOOKUP(H89,'C:\Users\HP\Desktop\TrimphPO\Week\Master Files\[IGST Master.xlsx]DBF'!$A:$R,18,FALSE),
   "Error")),
"")</f>
        <v/>
      </c>
      <c r="R89">
        <f>IF(ORDER!O95&gt;0,
 IF(ORDER!$D$1="SGST",
 VLOOKUP(H89,'C:\Users\HP\Desktop\TrimphPO\Week\Master Files\[SGST Master.xlsx]DBF'!$A:$S,19,FALSE),
   IF(ORDER!$D$1="IGST",
   VLOOKUP(H89,'C:\Users\HP\Desktop\TrimphPO\Week\Master Files\[IGST Master.xlsx]DBF'!$A:$S,19,FALSE),
   "Error")),
"")</f>
        <v/>
      </c>
      <c r="S89">
        <f>IF(ORDER!O95&gt;0,
 IF(ORDER!$D$1="SGST",
 VLOOKUP(H89,'C:\Users\HP\Desktop\TrimphPO\Week\Master Files\[SGST Master.xlsx]DBF'!$A:$T,20,FALSE),
   IF(ORDER!$D$1="IGST",
   VLOOKUP(H89,'C:\Users\HP\Desktop\TrimphPO\Week\Master Files\[IGST Master.xlsx]DBF'!$A:$T,20,FALSE),
   "Error")),
"")</f>
        <v/>
      </c>
      <c r="T89">
        <f>IF(ORDER!O95&gt;0,
 IF(ORDER!$D$1="SGST",
 VLOOKUP(H89,'C:\Users\HP\Desktop\TrimphPO\Week\Master Files\[SGST Master.xlsx]DBF'!$A:$U,21,FALSE),
   IF(ORDER!$D$1="IGST",
   VLOOKUP(H89,'C:\Users\HP\Desktop\TrimphPO\Week\Master Files\[IGST Master.xlsx]DBF'!$A:$U,21,FALSE),
   "Error")),
"")</f>
        <v/>
      </c>
      <c r="U89">
        <f>IF(ORDER!O95&gt;0,
 IF(ORDER!$D$1="SGST",
 VLOOKUP(H89,'C:\Users\HP\Desktop\TrimphPO\Week\Master Files\[SGST Master.xlsx]DBF'!$A:$V,22,FALSE),
   IF(ORDER!$D$1="IGST",
   VLOOKUP(H89,'C:\Users\HP\Desktop\TrimphPO\Week\Master Files\[IGST Master.xlsx]DBF'!$A:$V,22,FALSE),
   "Error")),
"")</f>
        <v/>
      </c>
      <c r="V89">
        <f>IF(ORDER!O95&gt;0,
 IF(ORDER!$D$1="SGST",
 VLOOKUP(H89,'C:\Users\HP\Desktop\TrimphPO\Week\Master Files\[SGST Master.xlsx]DBF'!$A:$W,23,FALSE),
   IF(ORDER!$D$1="IGST",
   VLOOKUP(H89,'C:\Users\HP\Desktop\TrimphPO\Week\Master Files\[IGST Master.xlsx]DBF'!$A:$W,23,FALSE),
   "Error")),
"")</f>
        <v/>
      </c>
      <c r="W89">
        <f>IF(ORDER!O95&gt;0,
 IF(ORDER!$D$1="SGST",
 VLOOKUP(H89,'C:\Users\HP\Desktop\TrimphPO\Week\Master Files\[SGST Master.xlsx]DBF'!$A:$X,24,FALSE),
   IF(ORDER!$D$1="IGST",
   VLOOKUP(H89,'C:\Users\HP\Desktop\TrimphPO\Week\Master Files\[IGST Master.xlsx]DBF'!$A:$X,24,FALSE),
   "Error")),
"")</f>
        <v/>
      </c>
      <c r="X89">
        <f>IF(ORDER!O95&gt;0,
 IF(ORDER!$D$1="SGST",
 VLOOKUP(H89,'C:\Users\HP\Desktop\TrimphPO\Week\Master Files\[SGST Master.xlsx]DBF'!$A:$Y,25,FALSE),
   IF(ORDER!$D$1="IGST",
   VLOOKUP(H89,'C:\Users\HP\Desktop\TrimphPO\Week\Master Files\[IGST Master.xlsx]DBF'!$A:$Y,25,FALSE),
   "Error")),
"")</f>
        <v/>
      </c>
      <c r="Y89">
        <f>IF(ORDER!O95&gt;0,+O89, "")</f>
        <v/>
      </c>
      <c r="Z89">
        <f>IF(ORDER!O95&gt;0,+J89, "")</f>
        <v/>
      </c>
      <c r="AA89">
        <f>IF(ORDER!O95&gt;0,
 IF(ORDER!$D$1="SGST",
 VLOOKUP(H89,'C:\Users\HP\Desktop\TrimphPO\Week\Master Files\[SGST Master.xlsx]DBF'!$A:$AB,28,FALSE),
   IF(ORDER!$D$1="IGST",
   VLOOKUP(H89,'C:\Users\HP\Desktop\TrimphPO\Week\Master Files\[IGST Master.xlsx]DBF'!$A:$AB,28,FALSE),
   "Error")),
"")</f>
        <v/>
      </c>
      <c r="AB89">
        <f>IF(ORDER!O95&gt;0,
 IF(ORDER!$D$1="SGST",
 VLOOKUP(H89,'C:\Users\HP\Desktop\TrimphPO\Week\Master Files\[SGST Master.xlsx]DBF'!$A:$AC,29,FALSE),
   IF(ORDER!$D$1="IGST",
   VLOOKUP(H89,'C:\Users\HP\Desktop\TrimphPO\Week\Master Files\[IGST Master.xlsx]DBF'!$A:$AC,29,FALSE),
   "Error")),
"")</f>
        <v/>
      </c>
      <c r="AC89">
        <f>IF(ORDER!O95&gt;0,ROUND(Y89*AB89/100,2), "")</f>
        <v/>
      </c>
      <c r="AD89">
        <f>IF(ORDER!O95&gt;0,ROUND(SUM(Y89,0)-AC89,2), "")</f>
        <v/>
      </c>
      <c r="AE89" t="inlineStr"/>
      <c r="AF89" t="inlineStr"/>
      <c r="AG89" t="inlineStr"/>
      <c r="AH89" t="inlineStr"/>
      <c r="AI89" t="inlineStr"/>
      <c r="AJ89" t="inlineStr"/>
      <c r="AK89">
        <f>IF(ORDER!O95&gt;0,IF(RIGHT(P89,2)="5%","Output IGST - 5% - Tamilnadu","Output IGST - 12% - Tamilnadu"), "")</f>
        <v/>
      </c>
      <c r="AL89">
        <f>IF(ORDER!O95&gt;0,IF(AK89="Output IGST - 12% - TamilNadu",12,5), "")</f>
        <v/>
      </c>
      <c r="AM89">
        <f>IF(ORDER!O95&gt;0,ROUND(SUM(AD89*AL89/100,0),2), "")</f>
        <v/>
      </c>
      <c r="AN89">
        <f>IF(ORDER!O95&gt;0,+AP89, "")</f>
        <v/>
      </c>
      <c r="AO89">
        <f>IF(ORDER!O95&gt;0,0.00, "")</f>
        <v/>
      </c>
      <c r="AP89">
        <f>IF(ORDER!O95&gt;0,+(Y89-AC89)+AM89, "")</f>
        <v/>
      </c>
      <c r="AQ89">
        <f>IF(ORDER!O95&gt;0,
 IF(ORDER!$D$1="SGST",
 VLOOKUP(H89,'C:\Users\HP\Desktop\TrimphPO\Week\Master Files\[SGST Master.xlsx]DBF'!$A:$AR,44,FALSE),
   IF(ORDER!$D$1="IGST",
   VLOOKUP(H89,'C:\Users\HP\Desktop\TrimphPO\Week\Master Files\[IGST Master.xlsx]DBF'!$A:$AR,44,FALSE),
   "Error")),
"")</f>
        <v/>
      </c>
      <c r="AR89">
        <f>IF(ORDER!O95&gt;0,B89, "")</f>
        <v/>
      </c>
      <c r="AS89">
        <f>IF(ORDER!O95&gt;0,AN89, "")</f>
        <v/>
      </c>
      <c r="AT89">
        <f>IF(ORDER!O95&gt;0,CONCATENATE($B$2," ",$C$2," ","QTY",  " ", $Z$2), "")</f>
        <v/>
      </c>
      <c r="AU89">
        <f>IF(ORDER!O95&gt;0,
 IF(ORDER!$D$1="SGST",
 VLOOKUP(H89,'C:\Users\HP\Desktop\TrimphPO\Week\Master Files\[SGST Master.xlsx]DBF'!$A:$AV,48,FALSE),
   IF(ORDER!$D$1="IGST",
   VLOOKUP(H89,'C:\Users\HP\Desktop\TrimphPO\Week\Master Files\[IGST Master.xlsx]DBF'!$A:$AV,48,FALSE),
   "Error")),
"")</f>
        <v/>
      </c>
      <c r="AV89">
        <f>IF(ORDER!O95&gt;0,
 IF(ORDER!$D$1="SGST",
 VLOOKUP(H89,'C:\Users\HP\Desktop\TrimphPO\Week\Master Files\[SGST Master.xlsx]DBF'!$A:$AW,49,FALSE),
   IF(ORDER!$D$1="IGST",
   VLOOKUP(H89,'C:\Users\HP\Desktop\TrimphPO\Week\Master Files\[IGST Master.xlsx]DBF'!$A:$AW,49,FALSE),
   "Error")),
"")</f>
        <v/>
      </c>
      <c r="AW89">
        <f>IF(ORDER!O95&gt;0,
 IF(ORDER!$D$1="SGST",
 VLOOKUP(H89,'C:\Users\HP\Desktop\TrimphPO\Week\Master Files\[SGST Master.xlsx]DBF'!$A:$AX,50,FALSE),
   IF(ORDER!$D$1="IGST",
   VLOOKUP(H89,'C:\Users\HP\Desktop\TrimphPO\Week\Master Files\[IGST Master.xlsx]DBF'!$A:$AX,50,FALSE),
   "Error")),
"")</f>
        <v/>
      </c>
      <c r="AX89">
        <f>IF(ORDER!O95&gt;0,ORDER!B5, "")</f>
        <v/>
      </c>
      <c r="AY89">
        <f>IF(ORDER!O95&gt;0,ORDER!B1, "")</f>
        <v/>
      </c>
      <c r="AZ89">
        <f>IF(ORDER!O95&gt;0,
 IF(ORDER!$D$1="SGST",
 VLOOKUP(H89,'C:\Users\HP\Desktop\TrimphPO\Week\Master Files\[SGST Master.xlsx]DBF'!$A:$BA,53,FALSE),
   IF(ORDER!$D$1="IGST",
   VLOOKUP(H89,'C:\Users\HP\Desktop\TrimphPO\Week\Master Files\[IGST Master.xlsx]DBF'!$A:$BA,53,FALSE),
   "Error")),
"")</f>
        <v/>
      </c>
      <c r="BA89">
        <f>IF(ORDER!O95&gt;0,
 IF(ORDER!$D$1="SGST",
 VLOOKUP(H89,'C:\Users\HP\Desktop\TrimphPO\Week\Master Files\[SGST Master.xlsx]DBF'!$A:$BB,54,FALSE),
   IF(ORDER!$D$1="IGST",
   VLOOKUP(H89,'C:\Users\HP\Desktop\TrimphPO\Week\Master Files\[IGST Master.xlsx]DBF'!$A:$BB,54,FALSE),
   "Error")),
"")</f>
        <v/>
      </c>
      <c r="BB89">
        <f>IF(ORDER!O95&gt;0,
 IF(ORDER!$D$1="SGST",
 VLOOKUP(H89,'C:\Users\HP\Desktop\TrimphPO\Week\Master Files\[SGST Master.xlsx]DBF'!$A:$BC,55,FALSE),
   IF(ORDER!$D$1="IGST",
   VLOOKUP(H89,'C:\Users\HP\Desktop\TrimphPO\Week\Master Files\[IGST Master.xlsx]DBF'!$A:$BC,55,FALSE),
   "Error")),
"")</f>
        <v/>
      </c>
      <c r="BC89">
        <f>IF(ORDER!O95&gt;0,
 IF(ORDER!$D$1="SGST",
 VLOOKUP(H89,'C:\Users\HP\Desktop\TrimphPO\Week\Master Files\[SGST Master.xlsx]DBF'!$A:$BD,56,FALSE),
   IF(ORDER!$D$1="IGST",
   VLOOKUP(H89,'C:\Users\HP\Desktop\TrimphPO\Week\Master Files\[IGST Master.xlsx]DBF'!$A:$BD,56,FALSE),
   "Error")),
"")</f>
        <v/>
      </c>
      <c r="BD89">
        <f>IF(ORDER!O95&gt;0,
 IF(ORDER!$D$1="SGST",
 VLOOKUP(H89,'C:\Users\HP\Desktop\TrimphPO\Week\Master Files\[SGST Master.xlsx]DBF'!$A:$BE,57,FALSE),
   IF(ORDER!$D$1="IGST",
   VLOOKUP(H89,'C:\Users\HP\Desktop\TrimphPO\Week\Master Files\[IGST Master.xlsx]DBF'!$A:$BE,57,FALSE),
   "Error")),
"")</f>
        <v/>
      </c>
    </row>
    <row r="90">
      <c r="A90">
        <f>IF(ORDER!O96&gt;0,
 IF(ORDER!$D$1="SGST",
 VLOOKUP(H90,'C:\Users\HP\Desktop\TrimphPO\Week\Master Files\[SGST Master.xlsx]DBF'!$A:$B,2,FALSE),
   IF(ORDER!$D$1="IGST",
   VLOOKUP(H90,'C:\Users\HP\Desktop\TrimphPO\Week\Master Files\[IGST Master.xlsx]DBF'!$A:$B,2,FALSE),
   "Error")),
"")</f>
        <v/>
      </c>
      <c r="B90">
        <f>IF(ORDER!O96&gt;0,
 IF(ORDER!$D$1="SGST",
 VLOOKUP(H90,'C:\Users\HP\Desktop\TrimphPO\Week\Master Files\[SGST Master.xlsx]DBF'!$A:$C,3,FALSE),
   IF(ORDER!$D$1="IGST",
   VLOOKUP(H90,'C:\Users\HP\Desktop\TrimphPO\Week\Master Files\[IGST Master.xlsx]DBF'!$A:$C,3,FALSE),
   "Error")),
"")</f>
        <v/>
      </c>
      <c r="C90">
        <f>IF(ORDER!O96&gt;0,ORDER!L96, "")</f>
        <v/>
      </c>
      <c r="D90">
        <f>IF(ORDER!O96&gt;0,ORDER!A96, "")</f>
        <v/>
      </c>
      <c r="E90">
        <f>IF(ORDER!O96&gt;0,
 IF(ORDER!$D$1="SGST",
 VLOOKUP(H90,'C:\Users\HP\Desktop\TrimphPO\Week\Master Files\[SGST Master.xlsx]DBF'!$A:$F,6,FALSE),
   IF(ORDER!$D$1="IGST",
   VLOOKUP(H90,'C:\Users\HP\Desktop\TrimphPO\Week\Master Files\[IGST Master.xlsx]DBF'!$A:$F,6,FALSE),
   "Error")),
"")</f>
        <v/>
      </c>
      <c r="F90">
        <f>IF(ORDER!O96&gt;0,ORDER!C96, "")</f>
        <v/>
      </c>
      <c r="G90">
        <f>IF(ORDER!O96&gt;0,
 IF(ORDER!$D$1="SGST",
 VLOOKUP(H90,'C:\Users\HP\Desktop\TrimphPO\Week\Master Files\[SGST Master.xlsx]DBF'!$A:$H,8,FALSE),
   IF(ORDER!$D$1="IGST",
   VLOOKUP(H90,'C:\Users\HP\Desktop\TrimphPO\Week\Master Files\[IGST Master.xlsx]DBF'!$A:$H,8,FALSE),
   "Error")),
"")</f>
        <v/>
      </c>
      <c r="H90">
        <f>IF(ORDER!O96&gt;0,ORDER!D96, "")</f>
        <v/>
      </c>
      <c r="I90">
        <f>IF(ORDER!O96&gt;0,
 IF(ORDER!$D$1="SGST",
 VLOOKUP(H90,'C:\Users\HP\Desktop\TrimphPO\Week\Master Files\[SGST Master.xlsx]DBF'!$A:$J,10,FALSE),
   IF(ORDER!$D$1="IGST",
   VLOOKUP(H90,'C:\Users\HP\Desktop\TrimphPO\Week\Master Files\[IGST Master.xlsx]DBF'!$A:$J,10,FALSE),
   "Error")),
"")</f>
        <v/>
      </c>
      <c r="J90">
        <f>IF(ORDER!O96&gt;0,SUMIF(ORDER!$D$8:$D$22298,DBF!$H90,ORDER!$G$8:$G$22298), "")</f>
        <v/>
      </c>
      <c r="K90">
        <f>IF(ORDER!O96&gt;0,VLOOKUP($H90,ORDER!D:H,5,FALSE), "")</f>
        <v/>
      </c>
      <c r="L90">
        <f>IF(ORDER!O96&gt;0,ROUND(J90*K90,2), "")</f>
        <v/>
      </c>
      <c r="M90">
        <f>IF(ORDER!O96&gt;0,
 IF(ORDER!$D$1="SGST",
 VLOOKUP(H90,'C:\Users\HP\Desktop\TrimphPO\Week\Master Files\[SGST Master.xlsx]DBF'!$A:$N,14,FALSE),
   IF(ORDER!$D$1="IGST",
   VLOOKUP(H90,'C:\Users\HP\Desktop\TrimphPO\Week\Master Files\[IGST Master.xlsx]DBF'!$A:$N,14,FALSE),
   "Error")),
"")</f>
        <v/>
      </c>
      <c r="N90">
        <f>IF(ORDER!O96&gt;0,ROUND(L90*M90/100,2), "")</f>
        <v/>
      </c>
      <c r="O90">
        <f>IF(ORDER!O96&gt;0,L90-N90, "")</f>
        <v/>
      </c>
      <c r="P90">
        <f>IF(ORDER!O96&gt;0,IF(R90="Corsetry",IF(IFERROR((O90/J90),0)&lt;1000,"CC Sales- Corsetry-Wholesale - IGST 5%","CC Sales- Corsetry-Wholesale - IGST 12%")), "")</f>
        <v/>
      </c>
      <c r="Q90">
        <f>IF(ORDER!O96&gt;0,
 IF(ORDER!$D$1="SGST",
 VLOOKUP(H90,'C:\Users\HP\Desktop\TrimphPO\Week\Master Files\[SGST Master.xlsx]DBF'!$A:$R,18,FALSE),
   IF(ORDER!$D$1="IGST",
   VLOOKUP(H90,'C:\Users\HP\Desktop\TrimphPO\Week\Master Files\[IGST Master.xlsx]DBF'!$A:$R,18,FALSE),
   "Error")),
"")</f>
        <v/>
      </c>
      <c r="R90">
        <f>IF(ORDER!O96&gt;0,
 IF(ORDER!$D$1="SGST",
 VLOOKUP(H90,'C:\Users\HP\Desktop\TrimphPO\Week\Master Files\[SGST Master.xlsx]DBF'!$A:$S,19,FALSE),
   IF(ORDER!$D$1="IGST",
   VLOOKUP(H90,'C:\Users\HP\Desktop\TrimphPO\Week\Master Files\[IGST Master.xlsx]DBF'!$A:$S,19,FALSE),
   "Error")),
"")</f>
        <v/>
      </c>
      <c r="S90">
        <f>IF(ORDER!O96&gt;0,
 IF(ORDER!$D$1="SGST",
 VLOOKUP(H90,'C:\Users\HP\Desktop\TrimphPO\Week\Master Files\[SGST Master.xlsx]DBF'!$A:$T,20,FALSE),
   IF(ORDER!$D$1="IGST",
   VLOOKUP(H90,'C:\Users\HP\Desktop\TrimphPO\Week\Master Files\[IGST Master.xlsx]DBF'!$A:$T,20,FALSE),
   "Error")),
"")</f>
        <v/>
      </c>
      <c r="T90">
        <f>IF(ORDER!O96&gt;0,
 IF(ORDER!$D$1="SGST",
 VLOOKUP(H90,'C:\Users\HP\Desktop\TrimphPO\Week\Master Files\[SGST Master.xlsx]DBF'!$A:$U,21,FALSE),
   IF(ORDER!$D$1="IGST",
   VLOOKUP(H90,'C:\Users\HP\Desktop\TrimphPO\Week\Master Files\[IGST Master.xlsx]DBF'!$A:$U,21,FALSE),
   "Error")),
"")</f>
        <v/>
      </c>
      <c r="U90">
        <f>IF(ORDER!O96&gt;0,
 IF(ORDER!$D$1="SGST",
 VLOOKUP(H90,'C:\Users\HP\Desktop\TrimphPO\Week\Master Files\[SGST Master.xlsx]DBF'!$A:$V,22,FALSE),
   IF(ORDER!$D$1="IGST",
   VLOOKUP(H90,'C:\Users\HP\Desktop\TrimphPO\Week\Master Files\[IGST Master.xlsx]DBF'!$A:$V,22,FALSE),
   "Error")),
"")</f>
        <v/>
      </c>
      <c r="V90">
        <f>IF(ORDER!O96&gt;0,
 IF(ORDER!$D$1="SGST",
 VLOOKUP(H90,'C:\Users\HP\Desktop\TrimphPO\Week\Master Files\[SGST Master.xlsx]DBF'!$A:$W,23,FALSE),
   IF(ORDER!$D$1="IGST",
   VLOOKUP(H90,'C:\Users\HP\Desktop\TrimphPO\Week\Master Files\[IGST Master.xlsx]DBF'!$A:$W,23,FALSE),
   "Error")),
"")</f>
        <v/>
      </c>
      <c r="W90">
        <f>IF(ORDER!O96&gt;0,
 IF(ORDER!$D$1="SGST",
 VLOOKUP(H90,'C:\Users\HP\Desktop\TrimphPO\Week\Master Files\[SGST Master.xlsx]DBF'!$A:$X,24,FALSE),
   IF(ORDER!$D$1="IGST",
   VLOOKUP(H90,'C:\Users\HP\Desktop\TrimphPO\Week\Master Files\[IGST Master.xlsx]DBF'!$A:$X,24,FALSE),
   "Error")),
"")</f>
        <v/>
      </c>
      <c r="X90">
        <f>IF(ORDER!O96&gt;0,
 IF(ORDER!$D$1="SGST",
 VLOOKUP(H90,'C:\Users\HP\Desktop\TrimphPO\Week\Master Files\[SGST Master.xlsx]DBF'!$A:$Y,25,FALSE),
   IF(ORDER!$D$1="IGST",
   VLOOKUP(H90,'C:\Users\HP\Desktop\TrimphPO\Week\Master Files\[IGST Master.xlsx]DBF'!$A:$Y,25,FALSE),
   "Error")),
"")</f>
        <v/>
      </c>
      <c r="Y90">
        <f>IF(ORDER!O96&gt;0,+O90, "")</f>
        <v/>
      </c>
      <c r="Z90">
        <f>IF(ORDER!O96&gt;0,+J90, "")</f>
        <v/>
      </c>
      <c r="AA90">
        <f>IF(ORDER!O96&gt;0,
 IF(ORDER!$D$1="SGST",
 VLOOKUP(H90,'C:\Users\HP\Desktop\TrimphPO\Week\Master Files\[SGST Master.xlsx]DBF'!$A:$AB,28,FALSE),
   IF(ORDER!$D$1="IGST",
   VLOOKUP(H90,'C:\Users\HP\Desktop\TrimphPO\Week\Master Files\[IGST Master.xlsx]DBF'!$A:$AB,28,FALSE),
   "Error")),
"")</f>
        <v/>
      </c>
      <c r="AB90">
        <f>IF(ORDER!O96&gt;0,
 IF(ORDER!$D$1="SGST",
 VLOOKUP(H90,'C:\Users\HP\Desktop\TrimphPO\Week\Master Files\[SGST Master.xlsx]DBF'!$A:$AC,29,FALSE),
   IF(ORDER!$D$1="IGST",
   VLOOKUP(H90,'C:\Users\HP\Desktop\TrimphPO\Week\Master Files\[IGST Master.xlsx]DBF'!$A:$AC,29,FALSE),
   "Error")),
"")</f>
        <v/>
      </c>
      <c r="AC90">
        <f>IF(ORDER!O96&gt;0,ROUND(Y90*AB90/100,2), "")</f>
        <v/>
      </c>
      <c r="AD90">
        <f>IF(ORDER!O96&gt;0,ROUND(SUM(Y90,0)-AC90,2), "")</f>
        <v/>
      </c>
      <c r="AE90" t="inlineStr"/>
      <c r="AF90" t="inlineStr"/>
      <c r="AG90" t="inlineStr"/>
      <c r="AH90" t="inlineStr"/>
      <c r="AI90" t="inlineStr"/>
      <c r="AJ90" t="inlineStr"/>
      <c r="AK90">
        <f>IF(ORDER!O96&gt;0,IF(RIGHT(P90,2)="5%","Output IGST - 5% - Tamilnadu","Output IGST - 12% - Tamilnadu"), "")</f>
        <v/>
      </c>
      <c r="AL90">
        <f>IF(ORDER!O96&gt;0,IF(AK90="Output IGST - 12% - TamilNadu",12,5), "")</f>
        <v/>
      </c>
      <c r="AM90">
        <f>IF(ORDER!O96&gt;0,ROUND(SUM(AD90*AL90/100,0),2), "")</f>
        <v/>
      </c>
      <c r="AN90">
        <f>IF(ORDER!O96&gt;0,+AP90, "")</f>
        <v/>
      </c>
      <c r="AO90">
        <f>IF(ORDER!O96&gt;0,0.00, "")</f>
        <v/>
      </c>
      <c r="AP90">
        <f>IF(ORDER!O96&gt;0,+(Y90-AC90)+AM90, "")</f>
        <v/>
      </c>
      <c r="AQ90">
        <f>IF(ORDER!O96&gt;0,
 IF(ORDER!$D$1="SGST",
 VLOOKUP(H90,'C:\Users\HP\Desktop\TrimphPO\Week\Master Files\[SGST Master.xlsx]DBF'!$A:$AR,44,FALSE),
   IF(ORDER!$D$1="IGST",
   VLOOKUP(H90,'C:\Users\HP\Desktop\TrimphPO\Week\Master Files\[IGST Master.xlsx]DBF'!$A:$AR,44,FALSE),
   "Error")),
"")</f>
        <v/>
      </c>
      <c r="AR90">
        <f>IF(ORDER!O96&gt;0,B90, "")</f>
        <v/>
      </c>
      <c r="AS90">
        <f>IF(ORDER!O96&gt;0,AN90, "")</f>
        <v/>
      </c>
      <c r="AT90">
        <f>IF(ORDER!O96&gt;0,CONCATENATE($B$2," ",$C$2," ","QTY",  " ", $Z$2), "")</f>
        <v/>
      </c>
      <c r="AU90">
        <f>IF(ORDER!O96&gt;0,
 IF(ORDER!$D$1="SGST",
 VLOOKUP(H90,'C:\Users\HP\Desktop\TrimphPO\Week\Master Files\[SGST Master.xlsx]DBF'!$A:$AV,48,FALSE),
   IF(ORDER!$D$1="IGST",
   VLOOKUP(H90,'C:\Users\HP\Desktop\TrimphPO\Week\Master Files\[IGST Master.xlsx]DBF'!$A:$AV,48,FALSE),
   "Error")),
"")</f>
        <v/>
      </c>
      <c r="AV90">
        <f>IF(ORDER!O96&gt;0,
 IF(ORDER!$D$1="SGST",
 VLOOKUP(H90,'C:\Users\HP\Desktop\TrimphPO\Week\Master Files\[SGST Master.xlsx]DBF'!$A:$AW,49,FALSE),
   IF(ORDER!$D$1="IGST",
   VLOOKUP(H90,'C:\Users\HP\Desktop\TrimphPO\Week\Master Files\[IGST Master.xlsx]DBF'!$A:$AW,49,FALSE),
   "Error")),
"")</f>
        <v/>
      </c>
      <c r="AW90">
        <f>IF(ORDER!O96&gt;0,
 IF(ORDER!$D$1="SGST",
 VLOOKUP(H90,'C:\Users\HP\Desktop\TrimphPO\Week\Master Files\[SGST Master.xlsx]DBF'!$A:$AX,50,FALSE),
   IF(ORDER!$D$1="IGST",
   VLOOKUP(H90,'C:\Users\HP\Desktop\TrimphPO\Week\Master Files\[IGST Master.xlsx]DBF'!$A:$AX,50,FALSE),
   "Error")),
"")</f>
        <v/>
      </c>
      <c r="AX90">
        <f>IF(ORDER!O96&gt;0,ORDER!B5, "")</f>
        <v/>
      </c>
      <c r="AY90">
        <f>IF(ORDER!O96&gt;0,ORDER!B1, "")</f>
        <v/>
      </c>
      <c r="AZ90">
        <f>IF(ORDER!O96&gt;0,
 IF(ORDER!$D$1="SGST",
 VLOOKUP(H90,'C:\Users\HP\Desktop\TrimphPO\Week\Master Files\[SGST Master.xlsx]DBF'!$A:$BA,53,FALSE),
   IF(ORDER!$D$1="IGST",
   VLOOKUP(H90,'C:\Users\HP\Desktop\TrimphPO\Week\Master Files\[IGST Master.xlsx]DBF'!$A:$BA,53,FALSE),
   "Error")),
"")</f>
        <v/>
      </c>
      <c r="BA90">
        <f>IF(ORDER!O96&gt;0,
 IF(ORDER!$D$1="SGST",
 VLOOKUP(H90,'C:\Users\HP\Desktop\TrimphPO\Week\Master Files\[SGST Master.xlsx]DBF'!$A:$BB,54,FALSE),
   IF(ORDER!$D$1="IGST",
   VLOOKUP(H90,'C:\Users\HP\Desktop\TrimphPO\Week\Master Files\[IGST Master.xlsx]DBF'!$A:$BB,54,FALSE),
   "Error")),
"")</f>
        <v/>
      </c>
      <c r="BB90">
        <f>IF(ORDER!O96&gt;0,
 IF(ORDER!$D$1="SGST",
 VLOOKUP(H90,'C:\Users\HP\Desktop\TrimphPO\Week\Master Files\[SGST Master.xlsx]DBF'!$A:$BC,55,FALSE),
   IF(ORDER!$D$1="IGST",
   VLOOKUP(H90,'C:\Users\HP\Desktop\TrimphPO\Week\Master Files\[IGST Master.xlsx]DBF'!$A:$BC,55,FALSE),
   "Error")),
"")</f>
        <v/>
      </c>
      <c r="BC90">
        <f>IF(ORDER!O96&gt;0,
 IF(ORDER!$D$1="SGST",
 VLOOKUP(H90,'C:\Users\HP\Desktop\TrimphPO\Week\Master Files\[SGST Master.xlsx]DBF'!$A:$BD,56,FALSE),
   IF(ORDER!$D$1="IGST",
   VLOOKUP(H90,'C:\Users\HP\Desktop\TrimphPO\Week\Master Files\[IGST Master.xlsx]DBF'!$A:$BD,56,FALSE),
   "Error")),
"")</f>
        <v/>
      </c>
      <c r="BD90">
        <f>IF(ORDER!O96&gt;0,
 IF(ORDER!$D$1="SGST",
 VLOOKUP(H90,'C:\Users\HP\Desktop\TrimphPO\Week\Master Files\[SGST Master.xlsx]DBF'!$A:$BE,57,FALSE),
   IF(ORDER!$D$1="IGST",
   VLOOKUP(H90,'C:\Users\HP\Desktop\TrimphPO\Week\Master Files\[IGST Master.xlsx]DBF'!$A:$BE,57,FALSE),
   "Error")),
"")</f>
        <v/>
      </c>
    </row>
    <row r="91">
      <c r="A91">
        <f>IF(ORDER!O97&gt;0,
 IF(ORDER!$D$1="SGST",
 VLOOKUP(H91,'C:\Users\HP\Desktop\TrimphPO\Week\Master Files\[SGST Master.xlsx]DBF'!$A:$B,2,FALSE),
   IF(ORDER!$D$1="IGST",
   VLOOKUP(H91,'C:\Users\HP\Desktop\TrimphPO\Week\Master Files\[IGST Master.xlsx]DBF'!$A:$B,2,FALSE),
   "Error")),
"")</f>
        <v/>
      </c>
      <c r="B91">
        <f>IF(ORDER!O97&gt;0,
 IF(ORDER!$D$1="SGST",
 VLOOKUP(H91,'C:\Users\HP\Desktop\TrimphPO\Week\Master Files\[SGST Master.xlsx]DBF'!$A:$C,3,FALSE),
   IF(ORDER!$D$1="IGST",
   VLOOKUP(H91,'C:\Users\HP\Desktop\TrimphPO\Week\Master Files\[IGST Master.xlsx]DBF'!$A:$C,3,FALSE),
   "Error")),
"")</f>
        <v/>
      </c>
      <c r="C91">
        <f>IF(ORDER!O97&gt;0,ORDER!L97, "")</f>
        <v/>
      </c>
      <c r="D91">
        <f>IF(ORDER!O97&gt;0,ORDER!A97, "")</f>
        <v/>
      </c>
      <c r="E91">
        <f>IF(ORDER!O97&gt;0,
 IF(ORDER!$D$1="SGST",
 VLOOKUP(H91,'C:\Users\HP\Desktop\TrimphPO\Week\Master Files\[SGST Master.xlsx]DBF'!$A:$F,6,FALSE),
   IF(ORDER!$D$1="IGST",
   VLOOKUP(H91,'C:\Users\HP\Desktop\TrimphPO\Week\Master Files\[IGST Master.xlsx]DBF'!$A:$F,6,FALSE),
   "Error")),
"")</f>
        <v/>
      </c>
      <c r="F91">
        <f>IF(ORDER!O97&gt;0,ORDER!C97, "")</f>
        <v/>
      </c>
      <c r="G91">
        <f>IF(ORDER!O97&gt;0,
 IF(ORDER!$D$1="SGST",
 VLOOKUP(H91,'C:\Users\HP\Desktop\TrimphPO\Week\Master Files\[SGST Master.xlsx]DBF'!$A:$H,8,FALSE),
   IF(ORDER!$D$1="IGST",
   VLOOKUP(H91,'C:\Users\HP\Desktop\TrimphPO\Week\Master Files\[IGST Master.xlsx]DBF'!$A:$H,8,FALSE),
   "Error")),
"")</f>
        <v/>
      </c>
      <c r="H91">
        <f>IF(ORDER!O97&gt;0,ORDER!D97, "")</f>
        <v/>
      </c>
      <c r="I91">
        <f>IF(ORDER!O97&gt;0,
 IF(ORDER!$D$1="SGST",
 VLOOKUP(H91,'C:\Users\HP\Desktop\TrimphPO\Week\Master Files\[SGST Master.xlsx]DBF'!$A:$J,10,FALSE),
   IF(ORDER!$D$1="IGST",
   VLOOKUP(H91,'C:\Users\HP\Desktop\TrimphPO\Week\Master Files\[IGST Master.xlsx]DBF'!$A:$J,10,FALSE),
   "Error")),
"")</f>
        <v/>
      </c>
      <c r="J91">
        <f>IF(ORDER!O97&gt;0,SUMIF(ORDER!$D$8:$D$22298,DBF!$H91,ORDER!$G$8:$G$22298), "")</f>
        <v/>
      </c>
      <c r="K91">
        <f>IF(ORDER!O97&gt;0,VLOOKUP($H91,ORDER!D:H,5,FALSE), "")</f>
        <v/>
      </c>
      <c r="L91">
        <f>IF(ORDER!O97&gt;0,ROUND(J91*K91,2), "")</f>
        <v/>
      </c>
      <c r="M91">
        <f>IF(ORDER!O97&gt;0,
 IF(ORDER!$D$1="SGST",
 VLOOKUP(H91,'C:\Users\HP\Desktop\TrimphPO\Week\Master Files\[SGST Master.xlsx]DBF'!$A:$N,14,FALSE),
   IF(ORDER!$D$1="IGST",
   VLOOKUP(H91,'C:\Users\HP\Desktop\TrimphPO\Week\Master Files\[IGST Master.xlsx]DBF'!$A:$N,14,FALSE),
   "Error")),
"")</f>
        <v/>
      </c>
      <c r="N91">
        <f>IF(ORDER!O97&gt;0,ROUND(L91*M91/100,2), "")</f>
        <v/>
      </c>
      <c r="O91">
        <f>IF(ORDER!O97&gt;0,L91-N91, "")</f>
        <v/>
      </c>
      <c r="P91">
        <f>IF(ORDER!O97&gt;0,IF(R91="Corsetry",IF(IFERROR((O91/J91),0)&lt;1000,"CC Sales- Corsetry-Wholesale - IGST 5%","CC Sales- Corsetry-Wholesale - IGST 12%")), "")</f>
        <v/>
      </c>
      <c r="Q91">
        <f>IF(ORDER!O97&gt;0,
 IF(ORDER!$D$1="SGST",
 VLOOKUP(H91,'C:\Users\HP\Desktop\TrimphPO\Week\Master Files\[SGST Master.xlsx]DBF'!$A:$R,18,FALSE),
   IF(ORDER!$D$1="IGST",
   VLOOKUP(H91,'C:\Users\HP\Desktop\TrimphPO\Week\Master Files\[IGST Master.xlsx]DBF'!$A:$R,18,FALSE),
   "Error")),
"")</f>
        <v/>
      </c>
      <c r="R91">
        <f>IF(ORDER!O97&gt;0,
 IF(ORDER!$D$1="SGST",
 VLOOKUP(H91,'C:\Users\HP\Desktop\TrimphPO\Week\Master Files\[SGST Master.xlsx]DBF'!$A:$S,19,FALSE),
   IF(ORDER!$D$1="IGST",
   VLOOKUP(H91,'C:\Users\HP\Desktop\TrimphPO\Week\Master Files\[IGST Master.xlsx]DBF'!$A:$S,19,FALSE),
   "Error")),
"")</f>
        <v/>
      </c>
      <c r="S91">
        <f>IF(ORDER!O97&gt;0,
 IF(ORDER!$D$1="SGST",
 VLOOKUP(H91,'C:\Users\HP\Desktop\TrimphPO\Week\Master Files\[SGST Master.xlsx]DBF'!$A:$T,20,FALSE),
   IF(ORDER!$D$1="IGST",
   VLOOKUP(H91,'C:\Users\HP\Desktop\TrimphPO\Week\Master Files\[IGST Master.xlsx]DBF'!$A:$T,20,FALSE),
   "Error")),
"")</f>
        <v/>
      </c>
      <c r="T91">
        <f>IF(ORDER!O97&gt;0,
 IF(ORDER!$D$1="SGST",
 VLOOKUP(H91,'C:\Users\HP\Desktop\TrimphPO\Week\Master Files\[SGST Master.xlsx]DBF'!$A:$U,21,FALSE),
   IF(ORDER!$D$1="IGST",
   VLOOKUP(H91,'C:\Users\HP\Desktop\TrimphPO\Week\Master Files\[IGST Master.xlsx]DBF'!$A:$U,21,FALSE),
   "Error")),
"")</f>
        <v/>
      </c>
      <c r="U91">
        <f>IF(ORDER!O97&gt;0,
 IF(ORDER!$D$1="SGST",
 VLOOKUP(H91,'C:\Users\HP\Desktop\TrimphPO\Week\Master Files\[SGST Master.xlsx]DBF'!$A:$V,22,FALSE),
   IF(ORDER!$D$1="IGST",
   VLOOKUP(H91,'C:\Users\HP\Desktop\TrimphPO\Week\Master Files\[IGST Master.xlsx]DBF'!$A:$V,22,FALSE),
   "Error")),
"")</f>
        <v/>
      </c>
      <c r="V91">
        <f>IF(ORDER!O97&gt;0,
 IF(ORDER!$D$1="SGST",
 VLOOKUP(H91,'C:\Users\HP\Desktop\TrimphPO\Week\Master Files\[SGST Master.xlsx]DBF'!$A:$W,23,FALSE),
   IF(ORDER!$D$1="IGST",
   VLOOKUP(H91,'C:\Users\HP\Desktop\TrimphPO\Week\Master Files\[IGST Master.xlsx]DBF'!$A:$W,23,FALSE),
   "Error")),
"")</f>
        <v/>
      </c>
      <c r="W91">
        <f>IF(ORDER!O97&gt;0,
 IF(ORDER!$D$1="SGST",
 VLOOKUP(H91,'C:\Users\HP\Desktop\TrimphPO\Week\Master Files\[SGST Master.xlsx]DBF'!$A:$X,24,FALSE),
   IF(ORDER!$D$1="IGST",
   VLOOKUP(H91,'C:\Users\HP\Desktop\TrimphPO\Week\Master Files\[IGST Master.xlsx]DBF'!$A:$X,24,FALSE),
   "Error")),
"")</f>
        <v/>
      </c>
      <c r="X91">
        <f>IF(ORDER!O97&gt;0,
 IF(ORDER!$D$1="SGST",
 VLOOKUP(H91,'C:\Users\HP\Desktop\TrimphPO\Week\Master Files\[SGST Master.xlsx]DBF'!$A:$Y,25,FALSE),
   IF(ORDER!$D$1="IGST",
   VLOOKUP(H91,'C:\Users\HP\Desktop\TrimphPO\Week\Master Files\[IGST Master.xlsx]DBF'!$A:$Y,25,FALSE),
   "Error")),
"")</f>
        <v/>
      </c>
      <c r="Y91">
        <f>IF(ORDER!O97&gt;0,+O91, "")</f>
        <v/>
      </c>
      <c r="Z91">
        <f>IF(ORDER!O97&gt;0,+J91, "")</f>
        <v/>
      </c>
      <c r="AA91">
        <f>IF(ORDER!O97&gt;0,
 IF(ORDER!$D$1="SGST",
 VLOOKUP(H91,'C:\Users\HP\Desktop\TrimphPO\Week\Master Files\[SGST Master.xlsx]DBF'!$A:$AB,28,FALSE),
   IF(ORDER!$D$1="IGST",
   VLOOKUP(H91,'C:\Users\HP\Desktop\TrimphPO\Week\Master Files\[IGST Master.xlsx]DBF'!$A:$AB,28,FALSE),
   "Error")),
"")</f>
        <v/>
      </c>
      <c r="AB91">
        <f>IF(ORDER!O97&gt;0,
 IF(ORDER!$D$1="SGST",
 VLOOKUP(H91,'C:\Users\HP\Desktop\TrimphPO\Week\Master Files\[SGST Master.xlsx]DBF'!$A:$AC,29,FALSE),
   IF(ORDER!$D$1="IGST",
   VLOOKUP(H91,'C:\Users\HP\Desktop\TrimphPO\Week\Master Files\[IGST Master.xlsx]DBF'!$A:$AC,29,FALSE),
   "Error")),
"")</f>
        <v/>
      </c>
      <c r="AC91">
        <f>IF(ORDER!O97&gt;0,ROUND(Y91*AB91/100,2), "")</f>
        <v/>
      </c>
      <c r="AD91">
        <f>IF(ORDER!O97&gt;0,ROUND(SUM(Y91,0)-AC91,2), "")</f>
        <v/>
      </c>
      <c r="AE91" t="inlineStr"/>
      <c r="AF91" t="inlineStr"/>
      <c r="AG91" t="inlineStr"/>
      <c r="AH91" t="inlineStr"/>
      <c r="AI91" t="inlineStr"/>
      <c r="AJ91" t="inlineStr"/>
      <c r="AK91">
        <f>IF(ORDER!O97&gt;0,IF(RIGHT(P91,2)="5%","Output IGST - 5% - Tamilnadu","Output IGST - 12% - Tamilnadu"), "")</f>
        <v/>
      </c>
      <c r="AL91">
        <f>IF(ORDER!O97&gt;0,IF(AK91="Output IGST - 12% - TamilNadu",12,5), "")</f>
        <v/>
      </c>
      <c r="AM91">
        <f>IF(ORDER!O97&gt;0,ROUND(SUM(AD91*AL91/100,0),2), "")</f>
        <v/>
      </c>
      <c r="AN91">
        <f>IF(ORDER!O97&gt;0,+AP91, "")</f>
        <v/>
      </c>
      <c r="AO91">
        <f>IF(ORDER!O97&gt;0,0.00, "")</f>
        <v/>
      </c>
      <c r="AP91">
        <f>IF(ORDER!O97&gt;0,+(Y91-AC91)+AM91, "")</f>
        <v/>
      </c>
      <c r="AQ91">
        <f>IF(ORDER!O97&gt;0,
 IF(ORDER!$D$1="SGST",
 VLOOKUP(H91,'C:\Users\HP\Desktop\TrimphPO\Week\Master Files\[SGST Master.xlsx]DBF'!$A:$AR,44,FALSE),
   IF(ORDER!$D$1="IGST",
   VLOOKUP(H91,'C:\Users\HP\Desktop\TrimphPO\Week\Master Files\[IGST Master.xlsx]DBF'!$A:$AR,44,FALSE),
   "Error")),
"")</f>
        <v/>
      </c>
      <c r="AR91">
        <f>IF(ORDER!O97&gt;0,B91, "")</f>
        <v/>
      </c>
      <c r="AS91">
        <f>IF(ORDER!O97&gt;0,AN91, "")</f>
        <v/>
      </c>
      <c r="AT91">
        <f>IF(ORDER!O97&gt;0,CONCATENATE($B$2," ",$C$2," ","QTY",  " ", $Z$2), "")</f>
        <v/>
      </c>
      <c r="AU91">
        <f>IF(ORDER!O97&gt;0,
 IF(ORDER!$D$1="SGST",
 VLOOKUP(H91,'C:\Users\HP\Desktop\TrimphPO\Week\Master Files\[SGST Master.xlsx]DBF'!$A:$AV,48,FALSE),
   IF(ORDER!$D$1="IGST",
   VLOOKUP(H91,'C:\Users\HP\Desktop\TrimphPO\Week\Master Files\[IGST Master.xlsx]DBF'!$A:$AV,48,FALSE),
   "Error")),
"")</f>
        <v/>
      </c>
      <c r="AV91">
        <f>IF(ORDER!O97&gt;0,
 IF(ORDER!$D$1="SGST",
 VLOOKUP(H91,'C:\Users\HP\Desktop\TrimphPO\Week\Master Files\[SGST Master.xlsx]DBF'!$A:$AW,49,FALSE),
   IF(ORDER!$D$1="IGST",
   VLOOKUP(H91,'C:\Users\HP\Desktop\TrimphPO\Week\Master Files\[IGST Master.xlsx]DBF'!$A:$AW,49,FALSE),
   "Error")),
"")</f>
        <v/>
      </c>
      <c r="AW91">
        <f>IF(ORDER!O97&gt;0,
 IF(ORDER!$D$1="SGST",
 VLOOKUP(H91,'C:\Users\HP\Desktop\TrimphPO\Week\Master Files\[SGST Master.xlsx]DBF'!$A:$AX,50,FALSE),
   IF(ORDER!$D$1="IGST",
   VLOOKUP(H91,'C:\Users\HP\Desktop\TrimphPO\Week\Master Files\[IGST Master.xlsx]DBF'!$A:$AX,50,FALSE),
   "Error")),
"")</f>
        <v/>
      </c>
      <c r="AX91">
        <f>IF(ORDER!O97&gt;0,ORDER!B5, "")</f>
        <v/>
      </c>
      <c r="AY91">
        <f>IF(ORDER!O97&gt;0,ORDER!B1, "")</f>
        <v/>
      </c>
      <c r="AZ91">
        <f>IF(ORDER!O97&gt;0,
 IF(ORDER!$D$1="SGST",
 VLOOKUP(H91,'C:\Users\HP\Desktop\TrimphPO\Week\Master Files\[SGST Master.xlsx]DBF'!$A:$BA,53,FALSE),
   IF(ORDER!$D$1="IGST",
   VLOOKUP(H91,'C:\Users\HP\Desktop\TrimphPO\Week\Master Files\[IGST Master.xlsx]DBF'!$A:$BA,53,FALSE),
   "Error")),
"")</f>
        <v/>
      </c>
      <c r="BA91">
        <f>IF(ORDER!O97&gt;0,
 IF(ORDER!$D$1="SGST",
 VLOOKUP(H91,'C:\Users\HP\Desktop\TrimphPO\Week\Master Files\[SGST Master.xlsx]DBF'!$A:$BB,54,FALSE),
   IF(ORDER!$D$1="IGST",
   VLOOKUP(H91,'C:\Users\HP\Desktop\TrimphPO\Week\Master Files\[IGST Master.xlsx]DBF'!$A:$BB,54,FALSE),
   "Error")),
"")</f>
        <v/>
      </c>
      <c r="BB91">
        <f>IF(ORDER!O97&gt;0,
 IF(ORDER!$D$1="SGST",
 VLOOKUP(H91,'C:\Users\HP\Desktop\TrimphPO\Week\Master Files\[SGST Master.xlsx]DBF'!$A:$BC,55,FALSE),
   IF(ORDER!$D$1="IGST",
   VLOOKUP(H91,'C:\Users\HP\Desktop\TrimphPO\Week\Master Files\[IGST Master.xlsx]DBF'!$A:$BC,55,FALSE),
   "Error")),
"")</f>
        <v/>
      </c>
      <c r="BC91">
        <f>IF(ORDER!O97&gt;0,
 IF(ORDER!$D$1="SGST",
 VLOOKUP(H91,'C:\Users\HP\Desktop\TrimphPO\Week\Master Files\[SGST Master.xlsx]DBF'!$A:$BD,56,FALSE),
   IF(ORDER!$D$1="IGST",
   VLOOKUP(H91,'C:\Users\HP\Desktop\TrimphPO\Week\Master Files\[IGST Master.xlsx]DBF'!$A:$BD,56,FALSE),
   "Error")),
"")</f>
        <v/>
      </c>
      <c r="BD91">
        <f>IF(ORDER!O97&gt;0,
 IF(ORDER!$D$1="SGST",
 VLOOKUP(H91,'C:\Users\HP\Desktop\TrimphPO\Week\Master Files\[SGST Master.xlsx]DBF'!$A:$BE,57,FALSE),
   IF(ORDER!$D$1="IGST",
   VLOOKUP(H91,'C:\Users\HP\Desktop\TrimphPO\Week\Master Files\[IGST Master.xlsx]DBF'!$A:$BE,57,FALSE),
   "Error")),
"")</f>
        <v/>
      </c>
    </row>
    <row r="92">
      <c r="A92">
        <f>IF(ORDER!O98&gt;0,
 IF(ORDER!$D$1="SGST",
 VLOOKUP(H92,'C:\Users\HP\Desktop\TrimphPO\Week\Master Files\[SGST Master.xlsx]DBF'!$A:$B,2,FALSE),
   IF(ORDER!$D$1="IGST",
   VLOOKUP(H92,'C:\Users\HP\Desktop\TrimphPO\Week\Master Files\[IGST Master.xlsx]DBF'!$A:$B,2,FALSE),
   "Error")),
"")</f>
        <v/>
      </c>
      <c r="B92">
        <f>IF(ORDER!O98&gt;0,
 IF(ORDER!$D$1="SGST",
 VLOOKUP(H92,'C:\Users\HP\Desktop\TrimphPO\Week\Master Files\[SGST Master.xlsx]DBF'!$A:$C,3,FALSE),
   IF(ORDER!$D$1="IGST",
   VLOOKUP(H92,'C:\Users\HP\Desktop\TrimphPO\Week\Master Files\[IGST Master.xlsx]DBF'!$A:$C,3,FALSE),
   "Error")),
"")</f>
        <v/>
      </c>
      <c r="C92">
        <f>IF(ORDER!O98&gt;0,ORDER!L98, "")</f>
        <v/>
      </c>
      <c r="D92">
        <f>IF(ORDER!O98&gt;0,ORDER!A98, "")</f>
        <v/>
      </c>
      <c r="E92">
        <f>IF(ORDER!O98&gt;0,
 IF(ORDER!$D$1="SGST",
 VLOOKUP(H92,'C:\Users\HP\Desktop\TrimphPO\Week\Master Files\[SGST Master.xlsx]DBF'!$A:$F,6,FALSE),
   IF(ORDER!$D$1="IGST",
   VLOOKUP(H92,'C:\Users\HP\Desktop\TrimphPO\Week\Master Files\[IGST Master.xlsx]DBF'!$A:$F,6,FALSE),
   "Error")),
"")</f>
        <v/>
      </c>
      <c r="F92">
        <f>IF(ORDER!O98&gt;0,ORDER!C98, "")</f>
        <v/>
      </c>
      <c r="G92">
        <f>IF(ORDER!O98&gt;0,
 IF(ORDER!$D$1="SGST",
 VLOOKUP(H92,'C:\Users\HP\Desktop\TrimphPO\Week\Master Files\[SGST Master.xlsx]DBF'!$A:$H,8,FALSE),
   IF(ORDER!$D$1="IGST",
   VLOOKUP(H92,'C:\Users\HP\Desktop\TrimphPO\Week\Master Files\[IGST Master.xlsx]DBF'!$A:$H,8,FALSE),
   "Error")),
"")</f>
        <v/>
      </c>
      <c r="H92">
        <f>IF(ORDER!O98&gt;0,ORDER!D98, "")</f>
        <v/>
      </c>
      <c r="I92">
        <f>IF(ORDER!O98&gt;0,
 IF(ORDER!$D$1="SGST",
 VLOOKUP(H92,'C:\Users\HP\Desktop\TrimphPO\Week\Master Files\[SGST Master.xlsx]DBF'!$A:$J,10,FALSE),
   IF(ORDER!$D$1="IGST",
   VLOOKUP(H92,'C:\Users\HP\Desktop\TrimphPO\Week\Master Files\[IGST Master.xlsx]DBF'!$A:$J,10,FALSE),
   "Error")),
"")</f>
        <v/>
      </c>
      <c r="J92">
        <f>IF(ORDER!O98&gt;0,SUMIF(ORDER!$D$8:$D$22298,DBF!$H92,ORDER!$G$8:$G$22298), "")</f>
        <v/>
      </c>
      <c r="K92">
        <f>IF(ORDER!O98&gt;0,VLOOKUP($H92,ORDER!D:H,5,FALSE), "")</f>
        <v/>
      </c>
      <c r="L92">
        <f>IF(ORDER!O98&gt;0,ROUND(J92*K92,2), "")</f>
        <v/>
      </c>
      <c r="M92">
        <f>IF(ORDER!O98&gt;0,
 IF(ORDER!$D$1="SGST",
 VLOOKUP(H92,'C:\Users\HP\Desktop\TrimphPO\Week\Master Files\[SGST Master.xlsx]DBF'!$A:$N,14,FALSE),
   IF(ORDER!$D$1="IGST",
   VLOOKUP(H92,'C:\Users\HP\Desktop\TrimphPO\Week\Master Files\[IGST Master.xlsx]DBF'!$A:$N,14,FALSE),
   "Error")),
"")</f>
        <v/>
      </c>
      <c r="N92">
        <f>IF(ORDER!O98&gt;0,ROUND(L92*M92/100,2), "")</f>
        <v/>
      </c>
      <c r="O92">
        <f>IF(ORDER!O98&gt;0,L92-N92, "")</f>
        <v/>
      </c>
      <c r="P92">
        <f>IF(ORDER!O98&gt;0,IF(R92="Corsetry",IF(IFERROR((O92/J92),0)&lt;1000,"CC Sales- Corsetry-Wholesale - IGST 5%","CC Sales- Corsetry-Wholesale - IGST 12%")), "")</f>
        <v/>
      </c>
      <c r="Q92">
        <f>IF(ORDER!O98&gt;0,
 IF(ORDER!$D$1="SGST",
 VLOOKUP(H92,'C:\Users\HP\Desktop\TrimphPO\Week\Master Files\[SGST Master.xlsx]DBF'!$A:$R,18,FALSE),
   IF(ORDER!$D$1="IGST",
   VLOOKUP(H92,'C:\Users\HP\Desktop\TrimphPO\Week\Master Files\[IGST Master.xlsx]DBF'!$A:$R,18,FALSE),
   "Error")),
"")</f>
        <v/>
      </c>
      <c r="R92">
        <f>IF(ORDER!O98&gt;0,
 IF(ORDER!$D$1="SGST",
 VLOOKUP(H92,'C:\Users\HP\Desktop\TrimphPO\Week\Master Files\[SGST Master.xlsx]DBF'!$A:$S,19,FALSE),
   IF(ORDER!$D$1="IGST",
   VLOOKUP(H92,'C:\Users\HP\Desktop\TrimphPO\Week\Master Files\[IGST Master.xlsx]DBF'!$A:$S,19,FALSE),
   "Error")),
"")</f>
        <v/>
      </c>
      <c r="S92">
        <f>IF(ORDER!O98&gt;0,
 IF(ORDER!$D$1="SGST",
 VLOOKUP(H92,'C:\Users\HP\Desktop\TrimphPO\Week\Master Files\[SGST Master.xlsx]DBF'!$A:$T,20,FALSE),
   IF(ORDER!$D$1="IGST",
   VLOOKUP(H92,'C:\Users\HP\Desktop\TrimphPO\Week\Master Files\[IGST Master.xlsx]DBF'!$A:$T,20,FALSE),
   "Error")),
"")</f>
        <v/>
      </c>
      <c r="T92">
        <f>IF(ORDER!O98&gt;0,
 IF(ORDER!$D$1="SGST",
 VLOOKUP(H92,'C:\Users\HP\Desktop\TrimphPO\Week\Master Files\[SGST Master.xlsx]DBF'!$A:$U,21,FALSE),
   IF(ORDER!$D$1="IGST",
   VLOOKUP(H92,'C:\Users\HP\Desktop\TrimphPO\Week\Master Files\[IGST Master.xlsx]DBF'!$A:$U,21,FALSE),
   "Error")),
"")</f>
        <v/>
      </c>
      <c r="U92">
        <f>IF(ORDER!O98&gt;0,
 IF(ORDER!$D$1="SGST",
 VLOOKUP(H92,'C:\Users\HP\Desktop\TrimphPO\Week\Master Files\[SGST Master.xlsx]DBF'!$A:$V,22,FALSE),
   IF(ORDER!$D$1="IGST",
   VLOOKUP(H92,'C:\Users\HP\Desktop\TrimphPO\Week\Master Files\[IGST Master.xlsx]DBF'!$A:$V,22,FALSE),
   "Error")),
"")</f>
        <v/>
      </c>
      <c r="V92">
        <f>IF(ORDER!O98&gt;0,
 IF(ORDER!$D$1="SGST",
 VLOOKUP(H92,'C:\Users\HP\Desktop\TrimphPO\Week\Master Files\[SGST Master.xlsx]DBF'!$A:$W,23,FALSE),
   IF(ORDER!$D$1="IGST",
   VLOOKUP(H92,'C:\Users\HP\Desktop\TrimphPO\Week\Master Files\[IGST Master.xlsx]DBF'!$A:$W,23,FALSE),
   "Error")),
"")</f>
        <v/>
      </c>
      <c r="W92">
        <f>IF(ORDER!O98&gt;0,
 IF(ORDER!$D$1="SGST",
 VLOOKUP(H92,'C:\Users\HP\Desktop\TrimphPO\Week\Master Files\[SGST Master.xlsx]DBF'!$A:$X,24,FALSE),
   IF(ORDER!$D$1="IGST",
   VLOOKUP(H92,'C:\Users\HP\Desktop\TrimphPO\Week\Master Files\[IGST Master.xlsx]DBF'!$A:$X,24,FALSE),
   "Error")),
"")</f>
        <v/>
      </c>
      <c r="X92">
        <f>IF(ORDER!O98&gt;0,
 IF(ORDER!$D$1="SGST",
 VLOOKUP(H92,'C:\Users\HP\Desktop\TrimphPO\Week\Master Files\[SGST Master.xlsx]DBF'!$A:$Y,25,FALSE),
   IF(ORDER!$D$1="IGST",
   VLOOKUP(H92,'C:\Users\HP\Desktop\TrimphPO\Week\Master Files\[IGST Master.xlsx]DBF'!$A:$Y,25,FALSE),
   "Error")),
"")</f>
        <v/>
      </c>
      <c r="Y92">
        <f>IF(ORDER!O98&gt;0,+O92, "")</f>
        <v/>
      </c>
      <c r="Z92">
        <f>IF(ORDER!O98&gt;0,+J92, "")</f>
        <v/>
      </c>
      <c r="AA92">
        <f>IF(ORDER!O98&gt;0,
 IF(ORDER!$D$1="SGST",
 VLOOKUP(H92,'C:\Users\HP\Desktop\TrimphPO\Week\Master Files\[SGST Master.xlsx]DBF'!$A:$AB,28,FALSE),
   IF(ORDER!$D$1="IGST",
   VLOOKUP(H92,'C:\Users\HP\Desktop\TrimphPO\Week\Master Files\[IGST Master.xlsx]DBF'!$A:$AB,28,FALSE),
   "Error")),
"")</f>
        <v/>
      </c>
      <c r="AB92">
        <f>IF(ORDER!O98&gt;0,
 IF(ORDER!$D$1="SGST",
 VLOOKUP(H92,'C:\Users\HP\Desktop\TrimphPO\Week\Master Files\[SGST Master.xlsx]DBF'!$A:$AC,29,FALSE),
   IF(ORDER!$D$1="IGST",
   VLOOKUP(H92,'C:\Users\HP\Desktop\TrimphPO\Week\Master Files\[IGST Master.xlsx]DBF'!$A:$AC,29,FALSE),
   "Error")),
"")</f>
        <v/>
      </c>
      <c r="AC92">
        <f>IF(ORDER!O98&gt;0,ROUND(Y92*AB92/100,2), "")</f>
        <v/>
      </c>
      <c r="AD92">
        <f>IF(ORDER!O98&gt;0,ROUND(SUM(Y92,0)-AC92,2), "")</f>
        <v/>
      </c>
      <c r="AE92" t="inlineStr"/>
      <c r="AF92" t="inlineStr"/>
      <c r="AG92" t="inlineStr"/>
      <c r="AH92" t="inlineStr"/>
      <c r="AI92" t="inlineStr"/>
      <c r="AJ92" t="inlineStr"/>
      <c r="AK92">
        <f>IF(ORDER!O98&gt;0,IF(RIGHT(P92,2)="5%","Output IGST - 5% - Tamilnadu","Output IGST - 12% - Tamilnadu"), "")</f>
        <v/>
      </c>
      <c r="AL92">
        <f>IF(ORDER!O98&gt;0,IF(AK92="Output IGST - 12% - TamilNadu",12,5), "")</f>
        <v/>
      </c>
      <c r="AM92">
        <f>IF(ORDER!O98&gt;0,ROUND(SUM(AD92*AL92/100,0),2), "")</f>
        <v/>
      </c>
      <c r="AN92">
        <f>IF(ORDER!O98&gt;0,+AP92, "")</f>
        <v/>
      </c>
      <c r="AO92">
        <f>IF(ORDER!O98&gt;0,0.00, "")</f>
        <v/>
      </c>
      <c r="AP92">
        <f>IF(ORDER!O98&gt;0,+(Y92-AC92)+AM92, "")</f>
        <v/>
      </c>
      <c r="AQ92">
        <f>IF(ORDER!O98&gt;0,
 IF(ORDER!$D$1="SGST",
 VLOOKUP(H92,'C:\Users\HP\Desktop\TrimphPO\Week\Master Files\[SGST Master.xlsx]DBF'!$A:$AR,44,FALSE),
   IF(ORDER!$D$1="IGST",
   VLOOKUP(H92,'C:\Users\HP\Desktop\TrimphPO\Week\Master Files\[IGST Master.xlsx]DBF'!$A:$AR,44,FALSE),
   "Error")),
"")</f>
        <v/>
      </c>
      <c r="AR92">
        <f>IF(ORDER!O98&gt;0,B92, "")</f>
        <v/>
      </c>
      <c r="AS92">
        <f>IF(ORDER!O98&gt;0,AN92, "")</f>
        <v/>
      </c>
      <c r="AT92">
        <f>IF(ORDER!O98&gt;0,CONCATENATE($B$2," ",$C$2," ","QTY",  " ", $Z$2), "")</f>
        <v/>
      </c>
      <c r="AU92">
        <f>IF(ORDER!O98&gt;0,
 IF(ORDER!$D$1="SGST",
 VLOOKUP(H92,'C:\Users\HP\Desktop\TrimphPO\Week\Master Files\[SGST Master.xlsx]DBF'!$A:$AV,48,FALSE),
   IF(ORDER!$D$1="IGST",
   VLOOKUP(H92,'C:\Users\HP\Desktop\TrimphPO\Week\Master Files\[IGST Master.xlsx]DBF'!$A:$AV,48,FALSE),
   "Error")),
"")</f>
        <v/>
      </c>
      <c r="AV92">
        <f>IF(ORDER!O98&gt;0,
 IF(ORDER!$D$1="SGST",
 VLOOKUP(H92,'C:\Users\HP\Desktop\TrimphPO\Week\Master Files\[SGST Master.xlsx]DBF'!$A:$AW,49,FALSE),
   IF(ORDER!$D$1="IGST",
   VLOOKUP(H92,'C:\Users\HP\Desktop\TrimphPO\Week\Master Files\[IGST Master.xlsx]DBF'!$A:$AW,49,FALSE),
   "Error")),
"")</f>
        <v/>
      </c>
      <c r="AW92">
        <f>IF(ORDER!O98&gt;0,
 IF(ORDER!$D$1="SGST",
 VLOOKUP(H92,'C:\Users\HP\Desktop\TrimphPO\Week\Master Files\[SGST Master.xlsx]DBF'!$A:$AX,50,FALSE),
   IF(ORDER!$D$1="IGST",
   VLOOKUP(H92,'C:\Users\HP\Desktop\TrimphPO\Week\Master Files\[IGST Master.xlsx]DBF'!$A:$AX,50,FALSE),
   "Error")),
"")</f>
        <v/>
      </c>
      <c r="AX92">
        <f>IF(ORDER!O98&gt;0,ORDER!B5, "")</f>
        <v/>
      </c>
      <c r="AY92">
        <f>IF(ORDER!O98&gt;0,ORDER!B1, "")</f>
        <v/>
      </c>
      <c r="AZ92">
        <f>IF(ORDER!O98&gt;0,
 IF(ORDER!$D$1="SGST",
 VLOOKUP(H92,'C:\Users\HP\Desktop\TrimphPO\Week\Master Files\[SGST Master.xlsx]DBF'!$A:$BA,53,FALSE),
   IF(ORDER!$D$1="IGST",
   VLOOKUP(H92,'C:\Users\HP\Desktop\TrimphPO\Week\Master Files\[IGST Master.xlsx]DBF'!$A:$BA,53,FALSE),
   "Error")),
"")</f>
        <v/>
      </c>
      <c r="BA92">
        <f>IF(ORDER!O98&gt;0,
 IF(ORDER!$D$1="SGST",
 VLOOKUP(H92,'C:\Users\HP\Desktop\TrimphPO\Week\Master Files\[SGST Master.xlsx]DBF'!$A:$BB,54,FALSE),
   IF(ORDER!$D$1="IGST",
   VLOOKUP(H92,'C:\Users\HP\Desktop\TrimphPO\Week\Master Files\[IGST Master.xlsx]DBF'!$A:$BB,54,FALSE),
   "Error")),
"")</f>
        <v/>
      </c>
      <c r="BB92">
        <f>IF(ORDER!O98&gt;0,
 IF(ORDER!$D$1="SGST",
 VLOOKUP(H92,'C:\Users\HP\Desktop\TrimphPO\Week\Master Files\[SGST Master.xlsx]DBF'!$A:$BC,55,FALSE),
   IF(ORDER!$D$1="IGST",
   VLOOKUP(H92,'C:\Users\HP\Desktop\TrimphPO\Week\Master Files\[IGST Master.xlsx]DBF'!$A:$BC,55,FALSE),
   "Error")),
"")</f>
        <v/>
      </c>
      <c r="BC92">
        <f>IF(ORDER!O98&gt;0,
 IF(ORDER!$D$1="SGST",
 VLOOKUP(H92,'C:\Users\HP\Desktop\TrimphPO\Week\Master Files\[SGST Master.xlsx]DBF'!$A:$BD,56,FALSE),
   IF(ORDER!$D$1="IGST",
   VLOOKUP(H92,'C:\Users\HP\Desktop\TrimphPO\Week\Master Files\[IGST Master.xlsx]DBF'!$A:$BD,56,FALSE),
   "Error")),
"")</f>
        <v/>
      </c>
      <c r="BD92">
        <f>IF(ORDER!O98&gt;0,
 IF(ORDER!$D$1="SGST",
 VLOOKUP(H92,'C:\Users\HP\Desktop\TrimphPO\Week\Master Files\[SGST Master.xlsx]DBF'!$A:$BE,57,FALSE),
   IF(ORDER!$D$1="IGST",
   VLOOKUP(H92,'C:\Users\HP\Desktop\TrimphPO\Week\Master Files\[IGST Master.xlsx]DBF'!$A:$BE,57,FALSE),
   "Error")),
"")</f>
        <v/>
      </c>
    </row>
    <row r="93">
      <c r="A93">
        <f>IF(ORDER!O99&gt;0,
 IF(ORDER!$D$1="SGST",
 VLOOKUP(H93,'C:\Users\HP\Desktop\TrimphPO\Week\Master Files\[SGST Master.xlsx]DBF'!$A:$B,2,FALSE),
   IF(ORDER!$D$1="IGST",
   VLOOKUP(H93,'C:\Users\HP\Desktop\TrimphPO\Week\Master Files\[IGST Master.xlsx]DBF'!$A:$B,2,FALSE),
   "Error")),
"")</f>
        <v/>
      </c>
      <c r="B93">
        <f>IF(ORDER!O99&gt;0,
 IF(ORDER!$D$1="SGST",
 VLOOKUP(H93,'C:\Users\HP\Desktop\TrimphPO\Week\Master Files\[SGST Master.xlsx]DBF'!$A:$C,3,FALSE),
   IF(ORDER!$D$1="IGST",
   VLOOKUP(H93,'C:\Users\HP\Desktop\TrimphPO\Week\Master Files\[IGST Master.xlsx]DBF'!$A:$C,3,FALSE),
   "Error")),
"")</f>
        <v/>
      </c>
      <c r="C93">
        <f>IF(ORDER!O99&gt;0,ORDER!L99, "")</f>
        <v/>
      </c>
      <c r="D93">
        <f>IF(ORDER!O99&gt;0,ORDER!A99, "")</f>
        <v/>
      </c>
      <c r="E93">
        <f>IF(ORDER!O99&gt;0,
 IF(ORDER!$D$1="SGST",
 VLOOKUP(H93,'C:\Users\HP\Desktop\TrimphPO\Week\Master Files\[SGST Master.xlsx]DBF'!$A:$F,6,FALSE),
   IF(ORDER!$D$1="IGST",
   VLOOKUP(H93,'C:\Users\HP\Desktop\TrimphPO\Week\Master Files\[IGST Master.xlsx]DBF'!$A:$F,6,FALSE),
   "Error")),
"")</f>
        <v/>
      </c>
      <c r="F93">
        <f>IF(ORDER!O99&gt;0,ORDER!C99, "")</f>
        <v/>
      </c>
      <c r="G93">
        <f>IF(ORDER!O99&gt;0,
 IF(ORDER!$D$1="SGST",
 VLOOKUP(H93,'C:\Users\HP\Desktop\TrimphPO\Week\Master Files\[SGST Master.xlsx]DBF'!$A:$H,8,FALSE),
   IF(ORDER!$D$1="IGST",
   VLOOKUP(H93,'C:\Users\HP\Desktop\TrimphPO\Week\Master Files\[IGST Master.xlsx]DBF'!$A:$H,8,FALSE),
   "Error")),
"")</f>
        <v/>
      </c>
      <c r="H93">
        <f>IF(ORDER!O99&gt;0,ORDER!D99, "")</f>
        <v/>
      </c>
      <c r="I93">
        <f>IF(ORDER!O99&gt;0,
 IF(ORDER!$D$1="SGST",
 VLOOKUP(H93,'C:\Users\HP\Desktop\TrimphPO\Week\Master Files\[SGST Master.xlsx]DBF'!$A:$J,10,FALSE),
   IF(ORDER!$D$1="IGST",
   VLOOKUP(H93,'C:\Users\HP\Desktop\TrimphPO\Week\Master Files\[IGST Master.xlsx]DBF'!$A:$J,10,FALSE),
   "Error")),
"")</f>
        <v/>
      </c>
      <c r="J93">
        <f>IF(ORDER!O99&gt;0,SUMIF(ORDER!$D$8:$D$22298,DBF!$H93,ORDER!$G$8:$G$22298), "")</f>
        <v/>
      </c>
      <c r="K93">
        <f>IF(ORDER!O99&gt;0,VLOOKUP($H93,ORDER!D:H,5,FALSE), "")</f>
        <v/>
      </c>
      <c r="L93">
        <f>IF(ORDER!O99&gt;0,ROUND(J93*K93,2), "")</f>
        <v/>
      </c>
      <c r="M93">
        <f>IF(ORDER!O99&gt;0,
 IF(ORDER!$D$1="SGST",
 VLOOKUP(H93,'C:\Users\HP\Desktop\TrimphPO\Week\Master Files\[SGST Master.xlsx]DBF'!$A:$N,14,FALSE),
   IF(ORDER!$D$1="IGST",
   VLOOKUP(H93,'C:\Users\HP\Desktop\TrimphPO\Week\Master Files\[IGST Master.xlsx]DBF'!$A:$N,14,FALSE),
   "Error")),
"")</f>
        <v/>
      </c>
      <c r="N93">
        <f>IF(ORDER!O99&gt;0,ROUND(L93*M93/100,2), "")</f>
        <v/>
      </c>
      <c r="O93">
        <f>IF(ORDER!O99&gt;0,L93-N93, "")</f>
        <v/>
      </c>
      <c r="P93">
        <f>IF(ORDER!O99&gt;0,IF(R93="Corsetry",IF(IFERROR((O93/J93),0)&lt;1000,"CC Sales- Corsetry-Wholesale - IGST 5%","CC Sales- Corsetry-Wholesale - IGST 12%")), "")</f>
        <v/>
      </c>
      <c r="Q93">
        <f>IF(ORDER!O99&gt;0,
 IF(ORDER!$D$1="SGST",
 VLOOKUP(H93,'C:\Users\HP\Desktop\TrimphPO\Week\Master Files\[SGST Master.xlsx]DBF'!$A:$R,18,FALSE),
   IF(ORDER!$D$1="IGST",
   VLOOKUP(H93,'C:\Users\HP\Desktop\TrimphPO\Week\Master Files\[IGST Master.xlsx]DBF'!$A:$R,18,FALSE),
   "Error")),
"")</f>
        <v/>
      </c>
      <c r="R93">
        <f>IF(ORDER!O99&gt;0,
 IF(ORDER!$D$1="SGST",
 VLOOKUP(H93,'C:\Users\HP\Desktop\TrimphPO\Week\Master Files\[SGST Master.xlsx]DBF'!$A:$S,19,FALSE),
   IF(ORDER!$D$1="IGST",
   VLOOKUP(H93,'C:\Users\HP\Desktop\TrimphPO\Week\Master Files\[IGST Master.xlsx]DBF'!$A:$S,19,FALSE),
   "Error")),
"")</f>
        <v/>
      </c>
      <c r="S93">
        <f>IF(ORDER!O99&gt;0,
 IF(ORDER!$D$1="SGST",
 VLOOKUP(H93,'C:\Users\HP\Desktop\TrimphPO\Week\Master Files\[SGST Master.xlsx]DBF'!$A:$T,20,FALSE),
   IF(ORDER!$D$1="IGST",
   VLOOKUP(H93,'C:\Users\HP\Desktop\TrimphPO\Week\Master Files\[IGST Master.xlsx]DBF'!$A:$T,20,FALSE),
   "Error")),
"")</f>
        <v/>
      </c>
      <c r="T93">
        <f>IF(ORDER!O99&gt;0,
 IF(ORDER!$D$1="SGST",
 VLOOKUP(H93,'C:\Users\HP\Desktop\TrimphPO\Week\Master Files\[SGST Master.xlsx]DBF'!$A:$U,21,FALSE),
   IF(ORDER!$D$1="IGST",
   VLOOKUP(H93,'C:\Users\HP\Desktop\TrimphPO\Week\Master Files\[IGST Master.xlsx]DBF'!$A:$U,21,FALSE),
   "Error")),
"")</f>
        <v/>
      </c>
      <c r="U93">
        <f>IF(ORDER!O99&gt;0,
 IF(ORDER!$D$1="SGST",
 VLOOKUP(H93,'C:\Users\HP\Desktop\TrimphPO\Week\Master Files\[SGST Master.xlsx]DBF'!$A:$V,22,FALSE),
   IF(ORDER!$D$1="IGST",
   VLOOKUP(H93,'C:\Users\HP\Desktop\TrimphPO\Week\Master Files\[IGST Master.xlsx]DBF'!$A:$V,22,FALSE),
   "Error")),
"")</f>
        <v/>
      </c>
      <c r="V93">
        <f>IF(ORDER!O99&gt;0,
 IF(ORDER!$D$1="SGST",
 VLOOKUP(H93,'C:\Users\HP\Desktop\TrimphPO\Week\Master Files\[SGST Master.xlsx]DBF'!$A:$W,23,FALSE),
   IF(ORDER!$D$1="IGST",
   VLOOKUP(H93,'C:\Users\HP\Desktop\TrimphPO\Week\Master Files\[IGST Master.xlsx]DBF'!$A:$W,23,FALSE),
   "Error")),
"")</f>
        <v/>
      </c>
      <c r="W93">
        <f>IF(ORDER!O99&gt;0,
 IF(ORDER!$D$1="SGST",
 VLOOKUP(H93,'C:\Users\HP\Desktop\TrimphPO\Week\Master Files\[SGST Master.xlsx]DBF'!$A:$X,24,FALSE),
   IF(ORDER!$D$1="IGST",
   VLOOKUP(H93,'C:\Users\HP\Desktop\TrimphPO\Week\Master Files\[IGST Master.xlsx]DBF'!$A:$X,24,FALSE),
   "Error")),
"")</f>
        <v/>
      </c>
      <c r="X93">
        <f>IF(ORDER!O99&gt;0,
 IF(ORDER!$D$1="SGST",
 VLOOKUP(H93,'C:\Users\HP\Desktop\TrimphPO\Week\Master Files\[SGST Master.xlsx]DBF'!$A:$Y,25,FALSE),
   IF(ORDER!$D$1="IGST",
   VLOOKUP(H93,'C:\Users\HP\Desktop\TrimphPO\Week\Master Files\[IGST Master.xlsx]DBF'!$A:$Y,25,FALSE),
   "Error")),
"")</f>
        <v/>
      </c>
      <c r="Y93">
        <f>IF(ORDER!O99&gt;0,+O93, "")</f>
        <v/>
      </c>
      <c r="Z93">
        <f>IF(ORDER!O99&gt;0,+J93, "")</f>
        <v/>
      </c>
      <c r="AA93">
        <f>IF(ORDER!O99&gt;0,
 IF(ORDER!$D$1="SGST",
 VLOOKUP(H93,'C:\Users\HP\Desktop\TrimphPO\Week\Master Files\[SGST Master.xlsx]DBF'!$A:$AB,28,FALSE),
   IF(ORDER!$D$1="IGST",
   VLOOKUP(H93,'C:\Users\HP\Desktop\TrimphPO\Week\Master Files\[IGST Master.xlsx]DBF'!$A:$AB,28,FALSE),
   "Error")),
"")</f>
        <v/>
      </c>
      <c r="AB93">
        <f>IF(ORDER!O99&gt;0,
 IF(ORDER!$D$1="SGST",
 VLOOKUP(H93,'C:\Users\HP\Desktop\TrimphPO\Week\Master Files\[SGST Master.xlsx]DBF'!$A:$AC,29,FALSE),
   IF(ORDER!$D$1="IGST",
   VLOOKUP(H93,'C:\Users\HP\Desktop\TrimphPO\Week\Master Files\[IGST Master.xlsx]DBF'!$A:$AC,29,FALSE),
   "Error")),
"")</f>
        <v/>
      </c>
      <c r="AC93">
        <f>IF(ORDER!O99&gt;0,ROUND(Y93*AB93/100,2), "")</f>
        <v/>
      </c>
      <c r="AD93">
        <f>IF(ORDER!O99&gt;0,ROUND(SUM(Y93,0)-AC93,2), "")</f>
        <v/>
      </c>
      <c r="AE93" t="inlineStr"/>
      <c r="AF93" t="inlineStr"/>
      <c r="AG93" t="inlineStr"/>
      <c r="AH93" t="inlineStr"/>
      <c r="AI93" t="inlineStr"/>
      <c r="AJ93" t="inlineStr"/>
      <c r="AK93">
        <f>IF(ORDER!O99&gt;0,IF(RIGHT(P93,2)="5%","Output IGST - 5% - Tamilnadu","Output IGST - 12% - Tamilnadu"), "")</f>
        <v/>
      </c>
      <c r="AL93">
        <f>IF(ORDER!O99&gt;0,IF(AK93="Output IGST - 12% - TamilNadu",12,5), "")</f>
        <v/>
      </c>
      <c r="AM93">
        <f>IF(ORDER!O99&gt;0,ROUND(SUM(AD93*AL93/100,0),2), "")</f>
        <v/>
      </c>
      <c r="AN93">
        <f>IF(ORDER!O99&gt;0,+AP93, "")</f>
        <v/>
      </c>
      <c r="AO93">
        <f>IF(ORDER!O99&gt;0,0.00, "")</f>
        <v/>
      </c>
      <c r="AP93">
        <f>IF(ORDER!O99&gt;0,+(Y93-AC93)+AM93, "")</f>
        <v/>
      </c>
      <c r="AQ93">
        <f>IF(ORDER!O99&gt;0,
 IF(ORDER!$D$1="SGST",
 VLOOKUP(H93,'C:\Users\HP\Desktop\TrimphPO\Week\Master Files\[SGST Master.xlsx]DBF'!$A:$AR,44,FALSE),
   IF(ORDER!$D$1="IGST",
   VLOOKUP(H93,'C:\Users\HP\Desktop\TrimphPO\Week\Master Files\[IGST Master.xlsx]DBF'!$A:$AR,44,FALSE),
   "Error")),
"")</f>
        <v/>
      </c>
      <c r="AR93">
        <f>IF(ORDER!O99&gt;0,B93, "")</f>
        <v/>
      </c>
      <c r="AS93">
        <f>IF(ORDER!O99&gt;0,AN93, "")</f>
        <v/>
      </c>
      <c r="AT93">
        <f>IF(ORDER!O99&gt;0,CONCATENATE($B$2," ",$C$2," ","QTY",  " ", $Z$2), "")</f>
        <v/>
      </c>
      <c r="AU93">
        <f>IF(ORDER!O99&gt;0,
 IF(ORDER!$D$1="SGST",
 VLOOKUP(H93,'C:\Users\HP\Desktop\TrimphPO\Week\Master Files\[SGST Master.xlsx]DBF'!$A:$AV,48,FALSE),
   IF(ORDER!$D$1="IGST",
   VLOOKUP(H93,'C:\Users\HP\Desktop\TrimphPO\Week\Master Files\[IGST Master.xlsx]DBF'!$A:$AV,48,FALSE),
   "Error")),
"")</f>
        <v/>
      </c>
      <c r="AV93">
        <f>IF(ORDER!O99&gt;0,
 IF(ORDER!$D$1="SGST",
 VLOOKUP(H93,'C:\Users\HP\Desktop\TrimphPO\Week\Master Files\[SGST Master.xlsx]DBF'!$A:$AW,49,FALSE),
   IF(ORDER!$D$1="IGST",
   VLOOKUP(H93,'C:\Users\HP\Desktop\TrimphPO\Week\Master Files\[IGST Master.xlsx]DBF'!$A:$AW,49,FALSE),
   "Error")),
"")</f>
        <v/>
      </c>
      <c r="AW93">
        <f>IF(ORDER!O99&gt;0,
 IF(ORDER!$D$1="SGST",
 VLOOKUP(H93,'C:\Users\HP\Desktop\TrimphPO\Week\Master Files\[SGST Master.xlsx]DBF'!$A:$AX,50,FALSE),
   IF(ORDER!$D$1="IGST",
   VLOOKUP(H93,'C:\Users\HP\Desktop\TrimphPO\Week\Master Files\[IGST Master.xlsx]DBF'!$A:$AX,50,FALSE),
   "Error")),
"")</f>
        <v/>
      </c>
      <c r="AX93">
        <f>IF(ORDER!O99&gt;0,ORDER!B5, "")</f>
        <v/>
      </c>
      <c r="AY93">
        <f>IF(ORDER!O99&gt;0,ORDER!B1, "")</f>
        <v/>
      </c>
      <c r="AZ93">
        <f>IF(ORDER!O99&gt;0,
 IF(ORDER!$D$1="SGST",
 VLOOKUP(H93,'C:\Users\HP\Desktop\TrimphPO\Week\Master Files\[SGST Master.xlsx]DBF'!$A:$BA,53,FALSE),
   IF(ORDER!$D$1="IGST",
   VLOOKUP(H93,'C:\Users\HP\Desktop\TrimphPO\Week\Master Files\[IGST Master.xlsx]DBF'!$A:$BA,53,FALSE),
   "Error")),
"")</f>
        <v/>
      </c>
      <c r="BA93">
        <f>IF(ORDER!O99&gt;0,
 IF(ORDER!$D$1="SGST",
 VLOOKUP(H93,'C:\Users\HP\Desktop\TrimphPO\Week\Master Files\[SGST Master.xlsx]DBF'!$A:$BB,54,FALSE),
   IF(ORDER!$D$1="IGST",
   VLOOKUP(H93,'C:\Users\HP\Desktop\TrimphPO\Week\Master Files\[IGST Master.xlsx]DBF'!$A:$BB,54,FALSE),
   "Error")),
"")</f>
        <v/>
      </c>
      <c r="BB93">
        <f>IF(ORDER!O99&gt;0,
 IF(ORDER!$D$1="SGST",
 VLOOKUP(H93,'C:\Users\HP\Desktop\TrimphPO\Week\Master Files\[SGST Master.xlsx]DBF'!$A:$BC,55,FALSE),
   IF(ORDER!$D$1="IGST",
   VLOOKUP(H93,'C:\Users\HP\Desktop\TrimphPO\Week\Master Files\[IGST Master.xlsx]DBF'!$A:$BC,55,FALSE),
   "Error")),
"")</f>
        <v/>
      </c>
      <c r="BC93">
        <f>IF(ORDER!O99&gt;0,
 IF(ORDER!$D$1="SGST",
 VLOOKUP(H93,'C:\Users\HP\Desktop\TrimphPO\Week\Master Files\[SGST Master.xlsx]DBF'!$A:$BD,56,FALSE),
   IF(ORDER!$D$1="IGST",
   VLOOKUP(H93,'C:\Users\HP\Desktop\TrimphPO\Week\Master Files\[IGST Master.xlsx]DBF'!$A:$BD,56,FALSE),
   "Error")),
"")</f>
        <v/>
      </c>
      <c r="BD93">
        <f>IF(ORDER!O99&gt;0,
 IF(ORDER!$D$1="SGST",
 VLOOKUP(H93,'C:\Users\HP\Desktop\TrimphPO\Week\Master Files\[SGST Master.xlsx]DBF'!$A:$BE,57,FALSE),
   IF(ORDER!$D$1="IGST",
   VLOOKUP(H93,'C:\Users\HP\Desktop\TrimphPO\Week\Master Files\[IGST Master.xlsx]DBF'!$A:$BE,57,FALSE),
   "Error")),
"")</f>
        <v/>
      </c>
    </row>
    <row r="94">
      <c r="A94">
        <f>IF(ORDER!O100&gt;0,
 IF(ORDER!$D$1="SGST",
 VLOOKUP(H94,'C:\Users\HP\Desktop\TrimphPO\Week\Master Files\[SGST Master.xlsx]DBF'!$A:$B,2,FALSE),
   IF(ORDER!$D$1="IGST",
   VLOOKUP(H94,'C:\Users\HP\Desktop\TrimphPO\Week\Master Files\[IGST Master.xlsx]DBF'!$A:$B,2,FALSE),
   "Error")),
"")</f>
        <v/>
      </c>
      <c r="B94">
        <f>IF(ORDER!O100&gt;0,
 IF(ORDER!$D$1="SGST",
 VLOOKUP(H94,'C:\Users\HP\Desktop\TrimphPO\Week\Master Files\[SGST Master.xlsx]DBF'!$A:$C,3,FALSE),
   IF(ORDER!$D$1="IGST",
   VLOOKUP(H94,'C:\Users\HP\Desktop\TrimphPO\Week\Master Files\[IGST Master.xlsx]DBF'!$A:$C,3,FALSE),
   "Error")),
"")</f>
        <v/>
      </c>
      <c r="C94">
        <f>IF(ORDER!O100&gt;0,ORDER!L100, "")</f>
        <v/>
      </c>
      <c r="D94">
        <f>IF(ORDER!O100&gt;0,ORDER!A100, "")</f>
        <v/>
      </c>
      <c r="E94">
        <f>IF(ORDER!O100&gt;0,
 IF(ORDER!$D$1="SGST",
 VLOOKUP(H94,'C:\Users\HP\Desktop\TrimphPO\Week\Master Files\[SGST Master.xlsx]DBF'!$A:$F,6,FALSE),
   IF(ORDER!$D$1="IGST",
   VLOOKUP(H94,'C:\Users\HP\Desktop\TrimphPO\Week\Master Files\[IGST Master.xlsx]DBF'!$A:$F,6,FALSE),
   "Error")),
"")</f>
        <v/>
      </c>
      <c r="F94">
        <f>IF(ORDER!O100&gt;0,ORDER!C100, "")</f>
        <v/>
      </c>
      <c r="G94">
        <f>IF(ORDER!O100&gt;0,
 IF(ORDER!$D$1="SGST",
 VLOOKUP(H94,'C:\Users\HP\Desktop\TrimphPO\Week\Master Files\[SGST Master.xlsx]DBF'!$A:$H,8,FALSE),
   IF(ORDER!$D$1="IGST",
   VLOOKUP(H94,'C:\Users\HP\Desktop\TrimphPO\Week\Master Files\[IGST Master.xlsx]DBF'!$A:$H,8,FALSE),
   "Error")),
"")</f>
        <v/>
      </c>
      <c r="H94">
        <f>IF(ORDER!O100&gt;0,ORDER!D100, "")</f>
        <v/>
      </c>
      <c r="I94">
        <f>IF(ORDER!O100&gt;0,
 IF(ORDER!$D$1="SGST",
 VLOOKUP(H94,'C:\Users\HP\Desktop\TrimphPO\Week\Master Files\[SGST Master.xlsx]DBF'!$A:$J,10,FALSE),
   IF(ORDER!$D$1="IGST",
   VLOOKUP(H94,'C:\Users\HP\Desktop\TrimphPO\Week\Master Files\[IGST Master.xlsx]DBF'!$A:$J,10,FALSE),
   "Error")),
"")</f>
        <v/>
      </c>
      <c r="J94">
        <f>IF(ORDER!O100&gt;0,SUMIF(ORDER!$D$8:$D$22298,DBF!$H94,ORDER!$G$8:$G$22298), "")</f>
        <v/>
      </c>
      <c r="K94">
        <f>IF(ORDER!O100&gt;0,VLOOKUP($H94,ORDER!D:H,5,FALSE), "")</f>
        <v/>
      </c>
      <c r="L94">
        <f>IF(ORDER!O100&gt;0,ROUND(J94*K94,2), "")</f>
        <v/>
      </c>
      <c r="M94">
        <f>IF(ORDER!O100&gt;0,
 IF(ORDER!$D$1="SGST",
 VLOOKUP(H94,'C:\Users\HP\Desktop\TrimphPO\Week\Master Files\[SGST Master.xlsx]DBF'!$A:$N,14,FALSE),
   IF(ORDER!$D$1="IGST",
   VLOOKUP(H94,'C:\Users\HP\Desktop\TrimphPO\Week\Master Files\[IGST Master.xlsx]DBF'!$A:$N,14,FALSE),
   "Error")),
"")</f>
        <v/>
      </c>
      <c r="N94">
        <f>IF(ORDER!O100&gt;0,ROUND(L94*M94/100,2), "")</f>
        <v/>
      </c>
      <c r="O94">
        <f>IF(ORDER!O100&gt;0,L94-N94, "")</f>
        <v/>
      </c>
      <c r="P94">
        <f>IF(ORDER!O100&gt;0,IF(R94="Corsetry",IF(IFERROR((O94/J94),0)&lt;1000,"CC Sales- Corsetry-Wholesale - IGST 5%","CC Sales- Corsetry-Wholesale - IGST 12%")), "")</f>
        <v/>
      </c>
      <c r="Q94">
        <f>IF(ORDER!O100&gt;0,
 IF(ORDER!$D$1="SGST",
 VLOOKUP(H94,'C:\Users\HP\Desktop\TrimphPO\Week\Master Files\[SGST Master.xlsx]DBF'!$A:$R,18,FALSE),
   IF(ORDER!$D$1="IGST",
   VLOOKUP(H94,'C:\Users\HP\Desktop\TrimphPO\Week\Master Files\[IGST Master.xlsx]DBF'!$A:$R,18,FALSE),
   "Error")),
"")</f>
        <v/>
      </c>
      <c r="R94">
        <f>IF(ORDER!O100&gt;0,
 IF(ORDER!$D$1="SGST",
 VLOOKUP(H94,'C:\Users\HP\Desktop\TrimphPO\Week\Master Files\[SGST Master.xlsx]DBF'!$A:$S,19,FALSE),
   IF(ORDER!$D$1="IGST",
   VLOOKUP(H94,'C:\Users\HP\Desktop\TrimphPO\Week\Master Files\[IGST Master.xlsx]DBF'!$A:$S,19,FALSE),
   "Error")),
"")</f>
        <v/>
      </c>
      <c r="S94">
        <f>IF(ORDER!O100&gt;0,
 IF(ORDER!$D$1="SGST",
 VLOOKUP(H94,'C:\Users\HP\Desktop\TrimphPO\Week\Master Files\[SGST Master.xlsx]DBF'!$A:$T,20,FALSE),
   IF(ORDER!$D$1="IGST",
   VLOOKUP(H94,'C:\Users\HP\Desktop\TrimphPO\Week\Master Files\[IGST Master.xlsx]DBF'!$A:$T,20,FALSE),
   "Error")),
"")</f>
        <v/>
      </c>
      <c r="T94">
        <f>IF(ORDER!O100&gt;0,
 IF(ORDER!$D$1="SGST",
 VLOOKUP(H94,'C:\Users\HP\Desktop\TrimphPO\Week\Master Files\[SGST Master.xlsx]DBF'!$A:$U,21,FALSE),
   IF(ORDER!$D$1="IGST",
   VLOOKUP(H94,'C:\Users\HP\Desktop\TrimphPO\Week\Master Files\[IGST Master.xlsx]DBF'!$A:$U,21,FALSE),
   "Error")),
"")</f>
        <v/>
      </c>
      <c r="U94">
        <f>IF(ORDER!O100&gt;0,
 IF(ORDER!$D$1="SGST",
 VLOOKUP(H94,'C:\Users\HP\Desktop\TrimphPO\Week\Master Files\[SGST Master.xlsx]DBF'!$A:$V,22,FALSE),
   IF(ORDER!$D$1="IGST",
   VLOOKUP(H94,'C:\Users\HP\Desktop\TrimphPO\Week\Master Files\[IGST Master.xlsx]DBF'!$A:$V,22,FALSE),
   "Error")),
"")</f>
        <v/>
      </c>
      <c r="V94">
        <f>IF(ORDER!O100&gt;0,
 IF(ORDER!$D$1="SGST",
 VLOOKUP(H94,'C:\Users\HP\Desktop\TrimphPO\Week\Master Files\[SGST Master.xlsx]DBF'!$A:$W,23,FALSE),
   IF(ORDER!$D$1="IGST",
   VLOOKUP(H94,'C:\Users\HP\Desktop\TrimphPO\Week\Master Files\[IGST Master.xlsx]DBF'!$A:$W,23,FALSE),
   "Error")),
"")</f>
        <v/>
      </c>
      <c r="W94">
        <f>IF(ORDER!O100&gt;0,
 IF(ORDER!$D$1="SGST",
 VLOOKUP(H94,'C:\Users\HP\Desktop\TrimphPO\Week\Master Files\[SGST Master.xlsx]DBF'!$A:$X,24,FALSE),
   IF(ORDER!$D$1="IGST",
   VLOOKUP(H94,'C:\Users\HP\Desktop\TrimphPO\Week\Master Files\[IGST Master.xlsx]DBF'!$A:$X,24,FALSE),
   "Error")),
"")</f>
        <v/>
      </c>
      <c r="X94">
        <f>IF(ORDER!O100&gt;0,
 IF(ORDER!$D$1="SGST",
 VLOOKUP(H94,'C:\Users\HP\Desktop\TrimphPO\Week\Master Files\[SGST Master.xlsx]DBF'!$A:$Y,25,FALSE),
   IF(ORDER!$D$1="IGST",
   VLOOKUP(H94,'C:\Users\HP\Desktop\TrimphPO\Week\Master Files\[IGST Master.xlsx]DBF'!$A:$Y,25,FALSE),
   "Error")),
"")</f>
        <v/>
      </c>
      <c r="Y94">
        <f>IF(ORDER!O100&gt;0,+O94, "")</f>
        <v/>
      </c>
      <c r="Z94">
        <f>IF(ORDER!O100&gt;0,+J94, "")</f>
        <v/>
      </c>
      <c r="AA94">
        <f>IF(ORDER!O100&gt;0,
 IF(ORDER!$D$1="SGST",
 VLOOKUP(H94,'C:\Users\HP\Desktop\TrimphPO\Week\Master Files\[SGST Master.xlsx]DBF'!$A:$AB,28,FALSE),
   IF(ORDER!$D$1="IGST",
   VLOOKUP(H94,'C:\Users\HP\Desktop\TrimphPO\Week\Master Files\[IGST Master.xlsx]DBF'!$A:$AB,28,FALSE),
   "Error")),
"")</f>
        <v/>
      </c>
      <c r="AB94">
        <f>IF(ORDER!O100&gt;0,
 IF(ORDER!$D$1="SGST",
 VLOOKUP(H94,'C:\Users\HP\Desktop\TrimphPO\Week\Master Files\[SGST Master.xlsx]DBF'!$A:$AC,29,FALSE),
   IF(ORDER!$D$1="IGST",
   VLOOKUP(H94,'C:\Users\HP\Desktop\TrimphPO\Week\Master Files\[IGST Master.xlsx]DBF'!$A:$AC,29,FALSE),
   "Error")),
"")</f>
        <v/>
      </c>
      <c r="AC94">
        <f>IF(ORDER!O100&gt;0,ROUND(Y94*AB94/100,2), "")</f>
        <v/>
      </c>
      <c r="AD94">
        <f>IF(ORDER!O100&gt;0,ROUND(SUM(Y94,0)-AC94,2), "")</f>
        <v/>
      </c>
      <c r="AE94" t="inlineStr"/>
      <c r="AF94" t="inlineStr"/>
      <c r="AG94" t="inlineStr"/>
      <c r="AH94" t="inlineStr"/>
      <c r="AI94" t="inlineStr"/>
      <c r="AJ94" t="inlineStr"/>
      <c r="AK94">
        <f>IF(ORDER!O100&gt;0,IF(RIGHT(P94,2)="5%","Output IGST - 5% - Tamilnadu","Output IGST - 12% - Tamilnadu"), "")</f>
        <v/>
      </c>
      <c r="AL94">
        <f>IF(ORDER!O100&gt;0,IF(AK94="Output IGST - 12% - TamilNadu",12,5), "")</f>
        <v/>
      </c>
      <c r="AM94">
        <f>IF(ORDER!O100&gt;0,ROUND(SUM(AD94*AL94/100,0),2), "")</f>
        <v/>
      </c>
      <c r="AN94">
        <f>IF(ORDER!O100&gt;0,+AP94, "")</f>
        <v/>
      </c>
      <c r="AO94">
        <f>IF(ORDER!O100&gt;0,0.00, "")</f>
        <v/>
      </c>
      <c r="AP94">
        <f>IF(ORDER!O100&gt;0,+(Y94-AC94)+AM94, "")</f>
        <v/>
      </c>
      <c r="AQ94">
        <f>IF(ORDER!O100&gt;0,
 IF(ORDER!$D$1="SGST",
 VLOOKUP(H94,'C:\Users\HP\Desktop\TrimphPO\Week\Master Files\[SGST Master.xlsx]DBF'!$A:$AR,44,FALSE),
   IF(ORDER!$D$1="IGST",
   VLOOKUP(H94,'C:\Users\HP\Desktop\TrimphPO\Week\Master Files\[IGST Master.xlsx]DBF'!$A:$AR,44,FALSE),
   "Error")),
"")</f>
        <v/>
      </c>
      <c r="AR94">
        <f>IF(ORDER!O100&gt;0,B94, "")</f>
        <v/>
      </c>
      <c r="AS94">
        <f>IF(ORDER!O100&gt;0,AN94, "")</f>
        <v/>
      </c>
      <c r="AT94">
        <f>IF(ORDER!O100&gt;0,CONCATENATE($B$2," ",$C$2," ","QTY",  " ", $Z$2), "")</f>
        <v/>
      </c>
      <c r="AU94">
        <f>IF(ORDER!O100&gt;0,
 IF(ORDER!$D$1="SGST",
 VLOOKUP(H94,'C:\Users\HP\Desktop\TrimphPO\Week\Master Files\[SGST Master.xlsx]DBF'!$A:$AV,48,FALSE),
   IF(ORDER!$D$1="IGST",
   VLOOKUP(H94,'C:\Users\HP\Desktop\TrimphPO\Week\Master Files\[IGST Master.xlsx]DBF'!$A:$AV,48,FALSE),
   "Error")),
"")</f>
        <v/>
      </c>
      <c r="AV94">
        <f>IF(ORDER!O100&gt;0,
 IF(ORDER!$D$1="SGST",
 VLOOKUP(H94,'C:\Users\HP\Desktop\TrimphPO\Week\Master Files\[SGST Master.xlsx]DBF'!$A:$AW,49,FALSE),
   IF(ORDER!$D$1="IGST",
   VLOOKUP(H94,'C:\Users\HP\Desktop\TrimphPO\Week\Master Files\[IGST Master.xlsx]DBF'!$A:$AW,49,FALSE),
   "Error")),
"")</f>
        <v/>
      </c>
      <c r="AW94">
        <f>IF(ORDER!O100&gt;0,
 IF(ORDER!$D$1="SGST",
 VLOOKUP(H94,'C:\Users\HP\Desktop\TrimphPO\Week\Master Files\[SGST Master.xlsx]DBF'!$A:$AX,50,FALSE),
   IF(ORDER!$D$1="IGST",
   VLOOKUP(H94,'C:\Users\HP\Desktop\TrimphPO\Week\Master Files\[IGST Master.xlsx]DBF'!$A:$AX,50,FALSE),
   "Error")),
"")</f>
        <v/>
      </c>
      <c r="AX94">
        <f>IF(ORDER!O100&gt;0,ORDER!B5, "")</f>
        <v/>
      </c>
      <c r="AY94">
        <f>IF(ORDER!O100&gt;0,ORDER!B1, "")</f>
        <v/>
      </c>
      <c r="AZ94">
        <f>IF(ORDER!O100&gt;0,
 IF(ORDER!$D$1="SGST",
 VLOOKUP(H94,'C:\Users\HP\Desktop\TrimphPO\Week\Master Files\[SGST Master.xlsx]DBF'!$A:$BA,53,FALSE),
   IF(ORDER!$D$1="IGST",
   VLOOKUP(H94,'C:\Users\HP\Desktop\TrimphPO\Week\Master Files\[IGST Master.xlsx]DBF'!$A:$BA,53,FALSE),
   "Error")),
"")</f>
        <v/>
      </c>
      <c r="BA94">
        <f>IF(ORDER!O100&gt;0,
 IF(ORDER!$D$1="SGST",
 VLOOKUP(H94,'C:\Users\HP\Desktop\TrimphPO\Week\Master Files\[SGST Master.xlsx]DBF'!$A:$BB,54,FALSE),
   IF(ORDER!$D$1="IGST",
   VLOOKUP(H94,'C:\Users\HP\Desktop\TrimphPO\Week\Master Files\[IGST Master.xlsx]DBF'!$A:$BB,54,FALSE),
   "Error")),
"")</f>
        <v/>
      </c>
      <c r="BB94">
        <f>IF(ORDER!O100&gt;0,
 IF(ORDER!$D$1="SGST",
 VLOOKUP(H94,'C:\Users\HP\Desktop\TrimphPO\Week\Master Files\[SGST Master.xlsx]DBF'!$A:$BC,55,FALSE),
   IF(ORDER!$D$1="IGST",
   VLOOKUP(H94,'C:\Users\HP\Desktop\TrimphPO\Week\Master Files\[IGST Master.xlsx]DBF'!$A:$BC,55,FALSE),
   "Error")),
"")</f>
        <v/>
      </c>
      <c r="BC94">
        <f>IF(ORDER!O100&gt;0,
 IF(ORDER!$D$1="SGST",
 VLOOKUP(H94,'C:\Users\HP\Desktop\TrimphPO\Week\Master Files\[SGST Master.xlsx]DBF'!$A:$BD,56,FALSE),
   IF(ORDER!$D$1="IGST",
   VLOOKUP(H94,'C:\Users\HP\Desktop\TrimphPO\Week\Master Files\[IGST Master.xlsx]DBF'!$A:$BD,56,FALSE),
   "Error")),
"")</f>
        <v/>
      </c>
      <c r="BD94">
        <f>IF(ORDER!O100&gt;0,
 IF(ORDER!$D$1="SGST",
 VLOOKUP(H94,'C:\Users\HP\Desktop\TrimphPO\Week\Master Files\[SGST Master.xlsx]DBF'!$A:$BE,57,FALSE),
   IF(ORDER!$D$1="IGST",
   VLOOKUP(H94,'C:\Users\HP\Desktop\TrimphPO\Week\Master Files\[IGST Master.xlsx]DBF'!$A:$BE,57,FALSE),
   "Error")),
"")</f>
        <v/>
      </c>
    </row>
    <row r="95">
      <c r="A95">
        <f>IF(ORDER!O101&gt;0,
 IF(ORDER!$D$1="SGST",
 VLOOKUP(H95,'C:\Users\HP\Desktop\TrimphPO\Week\Master Files\[SGST Master.xlsx]DBF'!$A:$B,2,FALSE),
   IF(ORDER!$D$1="IGST",
   VLOOKUP(H95,'C:\Users\HP\Desktop\TrimphPO\Week\Master Files\[IGST Master.xlsx]DBF'!$A:$B,2,FALSE),
   "Error")),
"")</f>
        <v/>
      </c>
      <c r="B95">
        <f>IF(ORDER!O101&gt;0,
 IF(ORDER!$D$1="SGST",
 VLOOKUP(H95,'C:\Users\HP\Desktop\TrimphPO\Week\Master Files\[SGST Master.xlsx]DBF'!$A:$C,3,FALSE),
   IF(ORDER!$D$1="IGST",
   VLOOKUP(H95,'C:\Users\HP\Desktop\TrimphPO\Week\Master Files\[IGST Master.xlsx]DBF'!$A:$C,3,FALSE),
   "Error")),
"")</f>
        <v/>
      </c>
      <c r="C95">
        <f>IF(ORDER!O101&gt;0,ORDER!L101, "")</f>
        <v/>
      </c>
      <c r="D95">
        <f>IF(ORDER!O101&gt;0,ORDER!A101, "")</f>
        <v/>
      </c>
      <c r="E95">
        <f>IF(ORDER!O101&gt;0,
 IF(ORDER!$D$1="SGST",
 VLOOKUP(H95,'C:\Users\HP\Desktop\TrimphPO\Week\Master Files\[SGST Master.xlsx]DBF'!$A:$F,6,FALSE),
   IF(ORDER!$D$1="IGST",
   VLOOKUP(H95,'C:\Users\HP\Desktop\TrimphPO\Week\Master Files\[IGST Master.xlsx]DBF'!$A:$F,6,FALSE),
   "Error")),
"")</f>
        <v/>
      </c>
      <c r="F95">
        <f>IF(ORDER!O101&gt;0,ORDER!C101, "")</f>
        <v/>
      </c>
      <c r="G95">
        <f>IF(ORDER!O101&gt;0,
 IF(ORDER!$D$1="SGST",
 VLOOKUP(H95,'C:\Users\HP\Desktop\TrimphPO\Week\Master Files\[SGST Master.xlsx]DBF'!$A:$H,8,FALSE),
   IF(ORDER!$D$1="IGST",
   VLOOKUP(H95,'C:\Users\HP\Desktop\TrimphPO\Week\Master Files\[IGST Master.xlsx]DBF'!$A:$H,8,FALSE),
   "Error")),
"")</f>
        <v/>
      </c>
      <c r="H95">
        <f>IF(ORDER!O101&gt;0,ORDER!D101, "")</f>
        <v/>
      </c>
      <c r="I95">
        <f>IF(ORDER!O101&gt;0,
 IF(ORDER!$D$1="SGST",
 VLOOKUP(H95,'C:\Users\HP\Desktop\TrimphPO\Week\Master Files\[SGST Master.xlsx]DBF'!$A:$J,10,FALSE),
   IF(ORDER!$D$1="IGST",
   VLOOKUP(H95,'C:\Users\HP\Desktop\TrimphPO\Week\Master Files\[IGST Master.xlsx]DBF'!$A:$J,10,FALSE),
   "Error")),
"")</f>
        <v/>
      </c>
      <c r="J95">
        <f>IF(ORDER!O101&gt;0,SUMIF(ORDER!$D$8:$D$22298,DBF!$H95,ORDER!$G$8:$G$22298), "")</f>
        <v/>
      </c>
      <c r="K95">
        <f>IF(ORDER!O101&gt;0,VLOOKUP($H95,ORDER!D:H,5,FALSE), "")</f>
        <v/>
      </c>
      <c r="L95">
        <f>IF(ORDER!O101&gt;0,ROUND(J95*K95,2), "")</f>
        <v/>
      </c>
      <c r="M95">
        <f>IF(ORDER!O101&gt;0,
 IF(ORDER!$D$1="SGST",
 VLOOKUP(H95,'C:\Users\HP\Desktop\TrimphPO\Week\Master Files\[SGST Master.xlsx]DBF'!$A:$N,14,FALSE),
   IF(ORDER!$D$1="IGST",
   VLOOKUP(H95,'C:\Users\HP\Desktop\TrimphPO\Week\Master Files\[IGST Master.xlsx]DBF'!$A:$N,14,FALSE),
   "Error")),
"")</f>
        <v/>
      </c>
      <c r="N95">
        <f>IF(ORDER!O101&gt;0,ROUND(L95*M95/100,2), "")</f>
        <v/>
      </c>
      <c r="O95">
        <f>IF(ORDER!O101&gt;0,L95-N95, "")</f>
        <v/>
      </c>
      <c r="P95">
        <f>IF(ORDER!O101&gt;0,IF(R95="Corsetry",IF(IFERROR((O95/J95),0)&lt;1000,"CC Sales- Corsetry-Wholesale - IGST 5%","CC Sales- Corsetry-Wholesale - IGST 12%")), "")</f>
        <v/>
      </c>
      <c r="Q95">
        <f>IF(ORDER!O101&gt;0,
 IF(ORDER!$D$1="SGST",
 VLOOKUP(H95,'C:\Users\HP\Desktop\TrimphPO\Week\Master Files\[SGST Master.xlsx]DBF'!$A:$R,18,FALSE),
   IF(ORDER!$D$1="IGST",
   VLOOKUP(H95,'C:\Users\HP\Desktop\TrimphPO\Week\Master Files\[IGST Master.xlsx]DBF'!$A:$R,18,FALSE),
   "Error")),
"")</f>
        <v/>
      </c>
      <c r="R95">
        <f>IF(ORDER!O101&gt;0,
 IF(ORDER!$D$1="SGST",
 VLOOKUP(H95,'C:\Users\HP\Desktop\TrimphPO\Week\Master Files\[SGST Master.xlsx]DBF'!$A:$S,19,FALSE),
   IF(ORDER!$D$1="IGST",
   VLOOKUP(H95,'C:\Users\HP\Desktop\TrimphPO\Week\Master Files\[IGST Master.xlsx]DBF'!$A:$S,19,FALSE),
   "Error")),
"")</f>
        <v/>
      </c>
      <c r="S95">
        <f>IF(ORDER!O101&gt;0,
 IF(ORDER!$D$1="SGST",
 VLOOKUP(H95,'C:\Users\HP\Desktop\TrimphPO\Week\Master Files\[SGST Master.xlsx]DBF'!$A:$T,20,FALSE),
   IF(ORDER!$D$1="IGST",
   VLOOKUP(H95,'C:\Users\HP\Desktop\TrimphPO\Week\Master Files\[IGST Master.xlsx]DBF'!$A:$T,20,FALSE),
   "Error")),
"")</f>
        <v/>
      </c>
      <c r="T95">
        <f>IF(ORDER!O101&gt;0,
 IF(ORDER!$D$1="SGST",
 VLOOKUP(H95,'C:\Users\HP\Desktop\TrimphPO\Week\Master Files\[SGST Master.xlsx]DBF'!$A:$U,21,FALSE),
   IF(ORDER!$D$1="IGST",
   VLOOKUP(H95,'C:\Users\HP\Desktop\TrimphPO\Week\Master Files\[IGST Master.xlsx]DBF'!$A:$U,21,FALSE),
   "Error")),
"")</f>
        <v/>
      </c>
      <c r="U95">
        <f>IF(ORDER!O101&gt;0,
 IF(ORDER!$D$1="SGST",
 VLOOKUP(H95,'C:\Users\HP\Desktop\TrimphPO\Week\Master Files\[SGST Master.xlsx]DBF'!$A:$V,22,FALSE),
   IF(ORDER!$D$1="IGST",
   VLOOKUP(H95,'C:\Users\HP\Desktop\TrimphPO\Week\Master Files\[IGST Master.xlsx]DBF'!$A:$V,22,FALSE),
   "Error")),
"")</f>
        <v/>
      </c>
      <c r="V95">
        <f>IF(ORDER!O101&gt;0,
 IF(ORDER!$D$1="SGST",
 VLOOKUP(H95,'C:\Users\HP\Desktop\TrimphPO\Week\Master Files\[SGST Master.xlsx]DBF'!$A:$W,23,FALSE),
   IF(ORDER!$D$1="IGST",
   VLOOKUP(H95,'C:\Users\HP\Desktop\TrimphPO\Week\Master Files\[IGST Master.xlsx]DBF'!$A:$W,23,FALSE),
   "Error")),
"")</f>
        <v/>
      </c>
      <c r="W95">
        <f>IF(ORDER!O101&gt;0,
 IF(ORDER!$D$1="SGST",
 VLOOKUP(H95,'C:\Users\HP\Desktop\TrimphPO\Week\Master Files\[SGST Master.xlsx]DBF'!$A:$X,24,FALSE),
   IF(ORDER!$D$1="IGST",
   VLOOKUP(H95,'C:\Users\HP\Desktop\TrimphPO\Week\Master Files\[IGST Master.xlsx]DBF'!$A:$X,24,FALSE),
   "Error")),
"")</f>
        <v/>
      </c>
      <c r="X95">
        <f>IF(ORDER!O101&gt;0,
 IF(ORDER!$D$1="SGST",
 VLOOKUP(H95,'C:\Users\HP\Desktop\TrimphPO\Week\Master Files\[SGST Master.xlsx]DBF'!$A:$Y,25,FALSE),
   IF(ORDER!$D$1="IGST",
   VLOOKUP(H95,'C:\Users\HP\Desktop\TrimphPO\Week\Master Files\[IGST Master.xlsx]DBF'!$A:$Y,25,FALSE),
   "Error")),
"")</f>
        <v/>
      </c>
      <c r="Y95">
        <f>IF(ORDER!O101&gt;0,+O95, "")</f>
        <v/>
      </c>
      <c r="Z95">
        <f>IF(ORDER!O101&gt;0,+J95, "")</f>
        <v/>
      </c>
      <c r="AA95">
        <f>IF(ORDER!O101&gt;0,
 IF(ORDER!$D$1="SGST",
 VLOOKUP(H95,'C:\Users\HP\Desktop\TrimphPO\Week\Master Files\[SGST Master.xlsx]DBF'!$A:$AB,28,FALSE),
   IF(ORDER!$D$1="IGST",
   VLOOKUP(H95,'C:\Users\HP\Desktop\TrimphPO\Week\Master Files\[IGST Master.xlsx]DBF'!$A:$AB,28,FALSE),
   "Error")),
"")</f>
        <v/>
      </c>
      <c r="AB95">
        <f>IF(ORDER!O101&gt;0,
 IF(ORDER!$D$1="SGST",
 VLOOKUP(H95,'C:\Users\HP\Desktop\TrimphPO\Week\Master Files\[SGST Master.xlsx]DBF'!$A:$AC,29,FALSE),
   IF(ORDER!$D$1="IGST",
   VLOOKUP(H95,'C:\Users\HP\Desktop\TrimphPO\Week\Master Files\[IGST Master.xlsx]DBF'!$A:$AC,29,FALSE),
   "Error")),
"")</f>
        <v/>
      </c>
      <c r="AC95">
        <f>IF(ORDER!O101&gt;0,ROUND(Y95*AB95/100,2), "")</f>
        <v/>
      </c>
      <c r="AD95">
        <f>IF(ORDER!O101&gt;0,ROUND(SUM(Y95,0)-AC95,2), "")</f>
        <v/>
      </c>
      <c r="AE95" t="inlineStr"/>
      <c r="AF95" t="inlineStr"/>
      <c r="AG95" t="inlineStr"/>
      <c r="AH95" t="inlineStr"/>
      <c r="AI95" t="inlineStr"/>
      <c r="AJ95" t="inlineStr"/>
      <c r="AK95">
        <f>IF(ORDER!O101&gt;0,IF(RIGHT(P95,2)="5%","Output IGST - 5% - Tamilnadu","Output IGST - 12% - Tamilnadu"), "")</f>
        <v/>
      </c>
      <c r="AL95">
        <f>IF(ORDER!O101&gt;0,IF(AK95="Output IGST - 12% - TamilNadu",12,5), "")</f>
        <v/>
      </c>
      <c r="AM95">
        <f>IF(ORDER!O101&gt;0,ROUND(SUM(AD95*AL95/100,0),2), "")</f>
        <v/>
      </c>
      <c r="AN95">
        <f>IF(ORDER!O101&gt;0,+AP95, "")</f>
        <v/>
      </c>
      <c r="AO95">
        <f>IF(ORDER!O101&gt;0,0.00, "")</f>
        <v/>
      </c>
      <c r="AP95">
        <f>IF(ORDER!O101&gt;0,+(Y95-AC95)+AM95, "")</f>
        <v/>
      </c>
      <c r="AQ95">
        <f>IF(ORDER!O101&gt;0,
 IF(ORDER!$D$1="SGST",
 VLOOKUP(H95,'C:\Users\HP\Desktop\TrimphPO\Week\Master Files\[SGST Master.xlsx]DBF'!$A:$AR,44,FALSE),
   IF(ORDER!$D$1="IGST",
   VLOOKUP(H95,'C:\Users\HP\Desktop\TrimphPO\Week\Master Files\[IGST Master.xlsx]DBF'!$A:$AR,44,FALSE),
   "Error")),
"")</f>
        <v/>
      </c>
      <c r="AR95">
        <f>IF(ORDER!O101&gt;0,B95, "")</f>
        <v/>
      </c>
      <c r="AS95">
        <f>IF(ORDER!O101&gt;0,AN95, "")</f>
        <v/>
      </c>
      <c r="AT95">
        <f>IF(ORDER!O101&gt;0,CONCATENATE($B$2," ",$C$2," ","QTY",  " ", $Z$2), "")</f>
        <v/>
      </c>
      <c r="AU95">
        <f>IF(ORDER!O101&gt;0,
 IF(ORDER!$D$1="SGST",
 VLOOKUP(H95,'C:\Users\HP\Desktop\TrimphPO\Week\Master Files\[SGST Master.xlsx]DBF'!$A:$AV,48,FALSE),
   IF(ORDER!$D$1="IGST",
   VLOOKUP(H95,'C:\Users\HP\Desktop\TrimphPO\Week\Master Files\[IGST Master.xlsx]DBF'!$A:$AV,48,FALSE),
   "Error")),
"")</f>
        <v/>
      </c>
      <c r="AV95">
        <f>IF(ORDER!O101&gt;0,
 IF(ORDER!$D$1="SGST",
 VLOOKUP(H95,'C:\Users\HP\Desktop\TrimphPO\Week\Master Files\[SGST Master.xlsx]DBF'!$A:$AW,49,FALSE),
   IF(ORDER!$D$1="IGST",
   VLOOKUP(H95,'C:\Users\HP\Desktop\TrimphPO\Week\Master Files\[IGST Master.xlsx]DBF'!$A:$AW,49,FALSE),
   "Error")),
"")</f>
        <v/>
      </c>
      <c r="AW95">
        <f>IF(ORDER!O101&gt;0,
 IF(ORDER!$D$1="SGST",
 VLOOKUP(H95,'C:\Users\HP\Desktop\TrimphPO\Week\Master Files\[SGST Master.xlsx]DBF'!$A:$AX,50,FALSE),
   IF(ORDER!$D$1="IGST",
   VLOOKUP(H95,'C:\Users\HP\Desktop\TrimphPO\Week\Master Files\[IGST Master.xlsx]DBF'!$A:$AX,50,FALSE),
   "Error")),
"")</f>
        <v/>
      </c>
      <c r="AX95">
        <f>IF(ORDER!O101&gt;0,ORDER!B5, "")</f>
        <v/>
      </c>
      <c r="AY95">
        <f>IF(ORDER!O101&gt;0,ORDER!B1, "")</f>
        <v/>
      </c>
      <c r="AZ95">
        <f>IF(ORDER!O101&gt;0,
 IF(ORDER!$D$1="SGST",
 VLOOKUP(H95,'C:\Users\HP\Desktop\TrimphPO\Week\Master Files\[SGST Master.xlsx]DBF'!$A:$BA,53,FALSE),
   IF(ORDER!$D$1="IGST",
   VLOOKUP(H95,'C:\Users\HP\Desktop\TrimphPO\Week\Master Files\[IGST Master.xlsx]DBF'!$A:$BA,53,FALSE),
   "Error")),
"")</f>
        <v/>
      </c>
      <c r="BA95">
        <f>IF(ORDER!O101&gt;0,
 IF(ORDER!$D$1="SGST",
 VLOOKUP(H95,'C:\Users\HP\Desktop\TrimphPO\Week\Master Files\[SGST Master.xlsx]DBF'!$A:$BB,54,FALSE),
   IF(ORDER!$D$1="IGST",
   VLOOKUP(H95,'C:\Users\HP\Desktop\TrimphPO\Week\Master Files\[IGST Master.xlsx]DBF'!$A:$BB,54,FALSE),
   "Error")),
"")</f>
        <v/>
      </c>
      <c r="BB95">
        <f>IF(ORDER!O101&gt;0,
 IF(ORDER!$D$1="SGST",
 VLOOKUP(H95,'C:\Users\HP\Desktop\TrimphPO\Week\Master Files\[SGST Master.xlsx]DBF'!$A:$BC,55,FALSE),
   IF(ORDER!$D$1="IGST",
   VLOOKUP(H95,'C:\Users\HP\Desktop\TrimphPO\Week\Master Files\[IGST Master.xlsx]DBF'!$A:$BC,55,FALSE),
   "Error")),
"")</f>
        <v/>
      </c>
      <c r="BC95">
        <f>IF(ORDER!O101&gt;0,
 IF(ORDER!$D$1="SGST",
 VLOOKUP(H95,'C:\Users\HP\Desktop\TrimphPO\Week\Master Files\[SGST Master.xlsx]DBF'!$A:$BD,56,FALSE),
   IF(ORDER!$D$1="IGST",
   VLOOKUP(H95,'C:\Users\HP\Desktop\TrimphPO\Week\Master Files\[IGST Master.xlsx]DBF'!$A:$BD,56,FALSE),
   "Error")),
"")</f>
        <v/>
      </c>
      <c r="BD95">
        <f>IF(ORDER!O101&gt;0,
 IF(ORDER!$D$1="SGST",
 VLOOKUP(H95,'C:\Users\HP\Desktop\TrimphPO\Week\Master Files\[SGST Master.xlsx]DBF'!$A:$BE,57,FALSE),
   IF(ORDER!$D$1="IGST",
   VLOOKUP(H95,'C:\Users\HP\Desktop\TrimphPO\Week\Master Files\[IGST Master.xlsx]DBF'!$A:$BE,57,FALSE),
   "Error")),
"")</f>
        <v/>
      </c>
    </row>
    <row r="96">
      <c r="A96">
        <f>IF(ORDER!O102&gt;0,
 IF(ORDER!$D$1="SGST",
 VLOOKUP(H96,'C:\Users\HP\Desktop\TrimphPO\Week\Master Files\[SGST Master.xlsx]DBF'!$A:$B,2,FALSE),
   IF(ORDER!$D$1="IGST",
   VLOOKUP(H96,'C:\Users\HP\Desktop\TrimphPO\Week\Master Files\[IGST Master.xlsx]DBF'!$A:$B,2,FALSE),
   "Error")),
"")</f>
        <v/>
      </c>
      <c r="B96">
        <f>IF(ORDER!O102&gt;0,
 IF(ORDER!$D$1="SGST",
 VLOOKUP(H96,'C:\Users\HP\Desktop\TrimphPO\Week\Master Files\[SGST Master.xlsx]DBF'!$A:$C,3,FALSE),
   IF(ORDER!$D$1="IGST",
   VLOOKUP(H96,'C:\Users\HP\Desktop\TrimphPO\Week\Master Files\[IGST Master.xlsx]DBF'!$A:$C,3,FALSE),
   "Error")),
"")</f>
        <v/>
      </c>
      <c r="C96">
        <f>IF(ORDER!O102&gt;0,ORDER!L102, "")</f>
        <v/>
      </c>
      <c r="D96">
        <f>IF(ORDER!O102&gt;0,ORDER!A102, "")</f>
        <v/>
      </c>
      <c r="E96">
        <f>IF(ORDER!O102&gt;0,
 IF(ORDER!$D$1="SGST",
 VLOOKUP(H96,'C:\Users\HP\Desktop\TrimphPO\Week\Master Files\[SGST Master.xlsx]DBF'!$A:$F,6,FALSE),
   IF(ORDER!$D$1="IGST",
   VLOOKUP(H96,'C:\Users\HP\Desktop\TrimphPO\Week\Master Files\[IGST Master.xlsx]DBF'!$A:$F,6,FALSE),
   "Error")),
"")</f>
        <v/>
      </c>
      <c r="F96">
        <f>IF(ORDER!O102&gt;0,ORDER!C102, "")</f>
        <v/>
      </c>
      <c r="G96">
        <f>IF(ORDER!O102&gt;0,
 IF(ORDER!$D$1="SGST",
 VLOOKUP(H96,'C:\Users\HP\Desktop\TrimphPO\Week\Master Files\[SGST Master.xlsx]DBF'!$A:$H,8,FALSE),
   IF(ORDER!$D$1="IGST",
   VLOOKUP(H96,'C:\Users\HP\Desktop\TrimphPO\Week\Master Files\[IGST Master.xlsx]DBF'!$A:$H,8,FALSE),
   "Error")),
"")</f>
        <v/>
      </c>
      <c r="H96">
        <f>IF(ORDER!O102&gt;0,ORDER!D102, "")</f>
        <v/>
      </c>
      <c r="I96">
        <f>IF(ORDER!O102&gt;0,
 IF(ORDER!$D$1="SGST",
 VLOOKUP(H96,'C:\Users\HP\Desktop\TrimphPO\Week\Master Files\[SGST Master.xlsx]DBF'!$A:$J,10,FALSE),
   IF(ORDER!$D$1="IGST",
   VLOOKUP(H96,'C:\Users\HP\Desktop\TrimphPO\Week\Master Files\[IGST Master.xlsx]DBF'!$A:$J,10,FALSE),
   "Error")),
"")</f>
        <v/>
      </c>
      <c r="J96">
        <f>IF(ORDER!O102&gt;0,SUMIF(ORDER!$D$8:$D$22298,DBF!$H96,ORDER!$G$8:$G$22298), "")</f>
        <v/>
      </c>
      <c r="K96">
        <f>IF(ORDER!O102&gt;0,VLOOKUP($H96,ORDER!D:H,5,FALSE), "")</f>
        <v/>
      </c>
      <c r="L96">
        <f>IF(ORDER!O102&gt;0,ROUND(J96*K96,2), "")</f>
        <v/>
      </c>
      <c r="M96">
        <f>IF(ORDER!O102&gt;0,
 IF(ORDER!$D$1="SGST",
 VLOOKUP(H96,'C:\Users\HP\Desktop\TrimphPO\Week\Master Files\[SGST Master.xlsx]DBF'!$A:$N,14,FALSE),
   IF(ORDER!$D$1="IGST",
   VLOOKUP(H96,'C:\Users\HP\Desktop\TrimphPO\Week\Master Files\[IGST Master.xlsx]DBF'!$A:$N,14,FALSE),
   "Error")),
"")</f>
        <v/>
      </c>
      <c r="N96">
        <f>IF(ORDER!O102&gt;0,ROUND(L96*M96/100,2), "")</f>
        <v/>
      </c>
      <c r="O96">
        <f>IF(ORDER!O102&gt;0,L96-N96, "")</f>
        <v/>
      </c>
      <c r="P96">
        <f>IF(ORDER!O102&gt;0,IF(R96="Corsetry",IF(IFERROR((O96/J96),0)&lt;1000,"CC Sales- Corsetry-Wholesale - IGST 5%","CC Sales- Corsetry-Wholesale - IGST 12%")), "")</f>
        <v/>
      </c>
      <c r="Q96">
        <f>IF(ORDER!O102&gt;0,
 IF(ORDER!$D$1="SGST",
 VLOOKUP(H96,'C:\Users\HP\Desktop\TrimphPO\Week\Master Files\[SGST Master.xlsx]DBF'!$A:$R,18,FALSE),
   IF(ORDER!$D$1="IGST",
   VLOOKUP(H96,'C:\Users\HP\Desktop\TrimphPO\Week\Master Files\[IGST Master.xlsx]DBF'!$A:$R,18,FALSE),
   "Error")),
"")</f>
        <v/>
      </c>
      <c r="R96">
        <f>IF(ORDER!O102&gt;0,
 IF(ORDER!$D$1="SGST",
 VLOOKUP(H96,'C:\Users\HP\Desktop\TrimphPO\Week\Master Files\[SGST Master.xlsx]DBF'!$A:$S,19,FALSE),
   IF(ORDER!$D$1="IGST",
   VLOOKUP(H96,'C:\Users\HP\Desktop\TrimphPO\Week\Master Files\[IGST Master.xlsx]DBF'!$A:$S,19,FALSE),
   "Error")),
"")</f>
        <v/>
      </c>
      <c r="S96">
        <f>IF(ORDER!O102&gt;0,
 IF(ORDER!$D$1="SGST",
 VLOOKUP(H96,'C:\Users\HP\Desktop\TrimphPO\Week\Master Files\[SGST Master.xlsx]DBF'!$A:$T,20,FALSE),
   IF(ORDER!$D$1="IGST",
   VLOOKUP(H96,'C:\Users\HP\Desktop\TrimphPO\Week\Master Files\[IGST Master.xlsx]DBF'!$A:$T,20,FALSE),
   "Error")),
"")</f>
        <v/>
      </c>
      <c r="T96">
        <f>IF(ORDER!O102&gt;0,
 IF(ORDER!$D$1="SGST",
 VLOOKUP(H96,'C:\Users\HP\Desktop\TrimphPO\Week\Master Files\[SGST Master.xlsx]DBF'!$A:$U,21,FALSE),
   IF(ORDER!$D$1="IGST",
   VLOOKUP(H96,'C:\Users\HP\Desktop\TrimphPO\Week\Master Files\[IGST Master.xlsx]DBF'!$A:$U,21,FALSE),
   "Error")),
"")</f>
        <v/>
      </c>
      <c r="U96">
        <f>IF(ORDER!O102&gt;0,
 IF(ORDER!$D$1="SGST",
 VLOOKUP(H96,'C:\Users\HP\Desktop\TrimphPO\Week\Master Files\[SGST Master.xlsx]DBF'!$A:$V,22,FALSE),
   IF(ORDER!$D$1="IGST",
   VLOOKUP(H96,'C:\Users\HP\Desktop\TrimphPO\Week\Master Files\[IGST Master.xlsx]DBF'!$A:$V,22,FALSE),
   "Error")),
"")</f>
        <v/>
      </c>
      <c r="V96">
        <f>IF(ORDER!O102&gt;0,
 IF(ORDER!$D$1="SGST",
 VLOOKUP(H96,'C:\Users\HP\Desktop\TrimphPO\Week\Master Files\[SGST Master.xlsx]DBF'!$A:$W,23,FALSE),
   IF(ORDER!$D$1="IGST",
   VLOOKUP(H96,'C:\Users\HP\Desktop\TrimphPO\Week\Master Files\[IGST Master.xlsx]DBF'!$A:$W,23,FALSE),
   "Error")),
"")</f>
        <v/>
      </c>
      <c r="W96">
        <f>IF(ORDER!O102&gt;0,
 IF(ORDER!$D$1="SGST",
 VLOOKUP(H96,'C:\Users\HP\Desktop\TrimphPO\Week\Master Files\[SGST Master.xlsx]DBF'!$A:$X,24,FALSE),
   IF(ORDER!$D$1="IGST",
   VLOOKUP(H96,'C:\Users\HP\Desktop\TrimphPO\Week\Master Files\[IGST Master.xlsx]DBF'!$A:$X,24,FALSE),
   "Error")),
"")</f>
        <v/>
      </c>
      <c r="X96">
        <f>IF(ORDER!O102&gt;0,
 IF(ORDER!$D$1="SGST",
 VLOOKUP(H96,'C:\Users\HP\Desktop\TrimphPO\Week\Master Files\[SGST Master.xlsx]DBF'!$A:$Y,25,FALSE),
   IF(ORDER!$D$1="IGST",
   VLOOKUP(H96,'C:\Users\HP\Desktop\TrimphPO\Week\Master Files\[IGST Master.xlsx]DBF'!$A:$Y,25,FALSE),
   "Error")),
"")</f>
        <v/>
      </c>
      <c r="Y96">
        <f>IF(ORDER!O102&gt;0,+O96, "")</f>
        <v/>
      </c>
      <c r="Z96">
        <f>IF(ORDER!O102&gt;0,+J96, "")</f>
        <v/>
      </c>
      <c r="AA96">
        <f>IF(ORDER!O102&gt;0,
 IF(ORDER!$D$1="SGST",
 VLOOKUP(H96,'C:\Users\HP\Desktop\TrimphPO\Week\Master Files\[SGST Master.xlsx]DBF'!$A:$AB,28,FALSE),
   IF(ORDER!$D$1="IGST",
   VLOOKUP(H96,'C:\Users\HP\Desktop\TrimphPO\Week\Master Files\[IGST Master.xlsx]DBF'!$A:$AB,28,FALSE),
   "Error")),
"")</f>
        <v/>
      </c>
      <c r="AB96">
        <f>IF(ORDER!O102&gt;0,
 IF(ORDER!$D$1="SGST",
 VLOOKUP(H96,'C:\Users\HP\Desktop\TrimphPO\Week\Master Files\[SGST Master.xlsx]DBF'!$A:$AC,29,FALSE),
   IF(ORDER!$D$1="IGST",
   VLOOKUP(H96,'C:\Users\HP\Desktop\TrimphPO\Week\Master Files\[IGST Master.xlsx]DBF'!$A:$AC,29,FALSE),
   "Error")),
"")</f>
        <v/>
      </c>
      <c r="AC96">
        <f>IF(ORDER!O102&gt;0,ROUND(Y96*AB96/100,2), "")</f>
        <v/>
      </c>
      <c r="AD96">
        <f>IF(ORDER!O102&gt;0,ROUND(SUM(Y96,0)-AC96,2), "")</f>
        <v/>
      </c>
      <c r="AE96" t="inlineStr"/>
      <c r="AF96" t="inlineStr"/>
      <c r="AG96" t="inlineStr"/>
      <c r="AH96" t="inlineStr"/>
      <c r="AI96" t="inlineStr"/>
      <c r="AJ96" t="inlineStr"/>
      <c r="AK96">
        <f>IF(ORDER!O102&gt;0,IF(RIGHT(P96,2)="5%","Output IGST - 5% - Tamilnadu","Output IGST - 12% - Tamilnadu"), "")</f>
        <v/>
      </c>
      <c r="AL96">
        <f>IF(ORDER!O102&gt;0,IF(AK96="Output IGST - 12% - TamilNadu",12,5), "")</f>
        <v/>
      </c>
      <c r="AM96">
        <f>IF(ORDER!O102&gt;0,ROUND(SUM(AD96*AL96/100,0),2), "")</f>
        <v/>
      </c>
      <c r="AN96">
        <f>IF(ORDER!O102&gt;0,+AP96, "")</f>
        <v/>
      </c>
      <c r="AO96">
        <f>IF(ORDER!O102&gt;0,0.00, "")</f>
        <v/>
      </c>
      <c r="AP96">
        <f>IF(ORDER!O102&gt;0,+(Y96-AC96)+AM96, "")</f>
        <v/>
      </c>
      <c r="AQ96">
        <f>IF(ORDER!O102&gt;0,
 IF(ORDER!$D$1="SGST",
 VLOOKUP(H96,'C:\Users\HP\Desktop\TrimphPO\Week\Master Files\[SGST Master.xlsx]DBF'!$A:$AR,44,FALSE),
   IF(ORDER!$D$1="IGST",
   VLOOKUP(H96,'C:\Users\HP\Desktop\TrimphPO\Week\Master Files\[IGST Master.xlsx]DBF'!$A:$AR,44,FALSE),
   "Error")),
"")</f>
        <v/>
      </c>
      <c r="AR96">
        <f>IF(ORDER!O102&gt;0,B96, "")</f>
        <v/>
      </c>
      <c r="AS96">
        <f>IF(ORDER!O102&gt;0,AN96, "")</f>
        <v/>
      </c>
      <c r="AT96">
        <f>IF(ORDER!O102&gt;0,CONCATENATE($B$2," ",$C$2," ","QTY",  " ", $Z$2), "")</f>
        <v/>
      </c>
      <c r="AU96">
        <f>IF(ORDER!O102&gt;0,
 IF(ORDER!$D$1="SGST",
 VLOOKUP(H96,'C:\Users\HP\Desktop\TrimphPO\Week\Master Files\[SGST Master.xlsx]DBF'!$A:$AV,48,FALSE),
   IF(ORDER!$D$1="IGST",
   VLOOKUP(H96,'C:\Users\HP\Desktop\TrimphPO\Week\Master Files\[IGST Master.xlsx]DBF'!$A:$AV,48,FALSE),
   "Error")),
"")</f>
        <v/>
      </c>
      <c r="AV96">
        <f>IF(ORDER!O102&gt;0,
 IF(ORDER!$D$1="SGST",
 VLOOKUP(H96,'C:\Users\HP\Desktop\TrimphPO\Week\Master Files\[SGST Master.xlsx]DBF'!$A:$AW,49,FALSE),
   IF(ORDER!$D$1="IGST",
   VLOOKUP(H96,'C:\Users\HP\Desktop\TrimphPO\Week\Master Files\[IGST Master.xlsx]DBF'!$A:$AW,49,FALSE),
   "Error")),
"")</f>
        <v/>
      </c>
      <c r="AW96">
        <f>IF(ORDER!O102&gt;0,
 IF(ORDER!$D$1="SGST",
 VLOOKUP(H96,'C:\Users\HP\Desktop\TrimphPO\Week\Master Files\[SGST Master.xlsx]DBF'!$A:$AX,50,FALSE),
   IF(ORDER!$D$1="IGST",
   VLOOKUP(H96,'C:\Users\HP\Desktop\TrimphPO\Week\Master Files\[IGST Master.xlsx]DBF'!$A:$AX,50,FALSE),
   "Error")),
"")</f>
        <v/>
      </c>
      <c r="AX96">
        <f>IF(ORDER!O102&gt;0,ORDER!B5, "")</f>
        <v/>
      </c>
      <c r="AY96">
        <f>IF(ORDER!O102&gt;0,ORDER!B1, "")</f>
        <v/>
      </c>
      <c r="AZ96">
        <f>IF(ORDER!O102&gt;0,
 IF(ORDER!$D$1="SGST",
 VLOOKUP(H96,'C:\Users\HP\Desktop\TrimphPO\Week\Master Files\[SGST Master.xlsx]DBF'!$A:$BA,53,FALSE),
   IF(ORDER!$D$1="IGST",
   VLOOKUP(H96,'C:\Users\HP\Desktop\TrimphPO\Week\Master Files\[IGST Master.xlsx]DBF'!$A:$BA,53,FALSE),
   "Error")),
"")</f>
        <v/>
      </c>
      <c r="BA96">
        <f>IF(ORDER!O102&gt;0,
 IF(ORDER!$D$1="SGST",
 VLOOKUP(H96,'C:\Users\HP\Desktop\TrimphPO\Week\Master Files\[SGST Master.xlsx]DBF'!$A:$BB,54,FALSE),
   IF(ORDER!$D$1="IGST",
   VLOOKUP(H96,'C:\Users\HP\Desktop\TrimphPO\Week\Master Files\[IGST Master.xlsx]DBF'!$A:$BB,54,FALSE),
   "Error")),
"")</f>
        <v/>
      </c>
      <c r="BB96">
        <f>IF(ORDER!O102&gt;0,
 IF(ORDER!$D$1="SGST",
 VLOOKUP(H96,'C:\Users\HP\Desktop\TrimphPO\Week\Master Files\[SGST Master.xlsx]DBF'!$A:$BC,55,FALSE),
   IF(ORDER!$D$1="IGST",
   VLOOKUP(H96,'C:\Users\HP\Desktop\TrimphPO\Week\Master Files\[IGST Master.xlsx]DBF'!$A:$BC,55,FALSE),
   "Error")),
"")</f>
        <v/>
      </c>
      <c r="BC96">
        <f>IF(ORDER!O102&gt;0,
 IF(ORDER!$D$1="SGST",
 VLOOKUP(H96,'C:\Users\HP\Desktop\TrimphPO\Week\Master Files\[SGST Master.xlsx]DBF'!$A:$BD,56,FALSE),
   IF(ORDER!$D$1="IGST",
   VLOOKUP(H96,'C:\Users\HP\Desktop\TrimphPO\Week\Master Files\[IGST Master.xlsx]DBF'!$A:$BD,56,FALSE),
   "Error")),
"")</f>
        <v/>
      </c>
      <c r="BD96">
        <f>IF(ORDER!O102&gt;0,
 IF(ORDER!$D$1="SGST",
 VLOOKUP(H96,'C:\Users\HP\Desktop\TrimphPO\Week\Master Files\[SGST Master.xlsx]DBF'!$A:$BE,57,FALSE),
   IF(ORDER!$D$1="IGST",
   VLOOKUP(H96,'C:\Users\HP\Desktop\TrimphPO\Week\Master Files\[IGST Master.xlsx]DBF'!$A:$BE,57,FALSE),
   "Error")),
"")</f>
        <v/>
      </c>
    </row>
    <row r="97">
      <c r="A97">
        <f>IF(ORDER!O103&gt;0,
 IF(ORDER!$D$1="SGST",
 VLOOKUP(H97,'C:\Users\HP\Desktop\TrimphPO\Week\Master Files\[SGST Master.xlsx]DBF'!$A:$B,2,FALSE),
   IF(ORDER!$D$1="IGST",
   VLOOKUP(H97,'C:\Users\HP\Desktop\TrimphPO\Week\Master Files\[IGST Master.xlsx]DBF'!$A:$B,2,FALSE),
   "Error")),
"")</f>
        <v/>
      </c>
      <c r="B97">
        <f>IF(ORDER!O103&gt;0,
 IF(ORDER!$D$1="SGST",
 VLOOKUP(H97,'C:\Users\HP\Desktop\TrimphPO\Week\Master Files\[SGST Master.xlsx]DBF'!$A:$C,3,FALSE),
   IF(ORDER!$D$1="IGST",
   VLOOKUP(H97,'C:\Users\HP\Desktop\TrimphPO\Week\Master Files\[IGST Master.xlsx]DBF'!$A:$C,3,FALSE),
   "Error")),
"")</f>
        <v/>
      </c>
      <c r="C97">
        <f>IF(ORDER!O103&gt;0,ORDER!L103, "")</f>
        <v/>
      </c>
      <c r="D97">
        <f>IF(ORDER!O103&gt;0,ORDER!A103, "")</f>
        <v/>
      </c>
      <c r="E97">
        <f>IF(ORDER!O103&gt;0,
 IF(ORDER!$D$1="SGST",
 VLOOKUP(H97,'C:\Users\HP\Desktop\TrimphPO\Week\Master Files\[SGST Master.xlsx]DBF'!$A:$F,6,FALSE),
   IF(ORDER!$D$1="IGST",
   VLOOKUP(H97,'C:\Users\HP\Desktop\TrimphPO\Week\Master Files\[IGST Master.xlsx]DBF'!$A:$F,6,FALSE),
   "Error")),
"")</f>
        <v/>
      </c>
      <c r="F97">
        <f>IF(ORDER!O103&gt;0,ORDER!C103, "")</f>
        <v/>
      </c>
      <c r="G97">
        <f>IF(ORDER!O103&gt;0,
 IF(ORDER!$D$1="SGST",
 VLOOKUP(H97,'C:\Users\HP\Desktop\TrimphPO\Week\Master Files\[SGST Master.xlsx]DBF'!$A:$H,8,FALSE),
   IF(ORDER!$D$1="IGST",
   VLOOKUP(H97,'C:\Users\HP\Desktop\TrimphPO\Week\Master Files\[IGST Master.xlsx]DBF'!$A:$H,8,FALSE),
   "Error")),
"")</f>
        <v/>
      </c>
      <c r="H97">
        <f>IF(ORDER!O103&gt;0,ORDER!D103, "")</f>
        <v/>
      </c>
      <c r="I97">
        <f>IF(ORDER!O103&gt;0,
 IF(ORDER!$D$1="SGST",
 VLOOKUP(H97,'C:\Users\HP\Desktop\TrimphPO\Week\Master Files\[SGST Master.xlsx]DBF'!$A:$J,10,FALSE),
   IF(ORDER!$D$1="IGST",
   VLOOKUP(H97,'C:\Users\HP\Desktop\TrimphPO\Week\Master Files\[IGST Master.xlsx]DBF'!$A:$J,10,FALSE),
   "Error")),
"")</f>
        <v/>
      </c>
      <c r="J97">
        <f>IF(ORDER!O103&gt;0,SUMIF(ORDER!$D$8:$D$22298,DBF!$H97,ORDER!$G$8:$G$22298), "")</f>
        <v/>
      </c>
      <c r="K97">
        <f>IF(ORDER!O103&gt;0,VLOOKUP($H97,ORDER!D:H,5,FALSE), "")</f>
        <v/>
      </c>
      <c r="L97">
        <f>IF(ORDER!O103&gt;0,ROUND(J97*K97,2), "")</f>
        <v/>
      </c>
      <c r="M97">
        <f>IF(ORDER!O103&gt;0,
 IF(ORDER!$D$1="SGST",
 VLOOKUP(H97,'C:\Users\HP\Desktop\TrimphPO\Week\Master Files\[SGST Master.xlsx]DBF'!$A:$N,14,FALSE),
   IF(ORDER!$D$1="IGST",
   VLOOKUP(H97,'C:\Users\HP\Desktop\TrimphPO\Week\Master Files\[IGST Master.xlsx]DBF'!$A:$N,14,FALSE),
   "Error")),
"")</f>
        <v/>
      </c>
      <c r="N97">
        <f>IF(ORDER!O103&gt;0,ROUND(L97*M97/100,2), "")</f>
        <v/>
      </c>
      <c r="O97">
        <f>IF(ORDER!O103&gt;0,L97-N97, "")</f>
        <v/>
      </c>
      <c r="P97">
        <f>IF(ORDER!O103&gt;0,IF(R97="Corsetry",IF(IFERROR((O97/J97),0)&lt;1000,"CC Sales- Corsetry-Wholesale - IGST 5%","CC Sales- Corsetry-Wholesale - IGST 12%")), "")</f>
        <v/>
      </c>
      <c r="Q97">
        <f>IF(ORDER!O103&gt;0,
 IF(ORDER!$D$1="SGST",
 VLOOKUP(H97,'C:\Users\HP\Desktop\TrimphPO\Week\Master Files\[SGST Master.xlsx]DBF'!$A:$R,18,FALSE),
   IF(ORDER!$D$1="IGST",
   VLOOKUP(H97,'C:\Users\HP\Desktop\TrimphPO\Week\Master Files\[IGST Master.xlsx]DBF'!$A:$R,18,FALSE),
   "Error")),
"")</f>
        <v/>
      </c>
      <c r="R97">
        <f>IF(ORDER!O103&gt;0,
 IF(ORDER!$D$1="SGST",
 VLOOKUP(H97,'C:\Users\HP\Desktop\TrimphPO\Week\Master Files\[SGST Master.xlsx]DBF'!$A:$S,19,FALSE),
   IF(ORDER!$D$1="IGST",
   VLOOKUP(H97,'C:\Users\HP\Desktop\TrimphPO\Week\Master Files\[IGST Master.xlsx]DBF'!$A:$S,19,FALSE),
   "Error")),
"")</f>
        <v/>
      </c>
      <c r="S97">
        <f>IF(ORDER!O103&gt;0,
 IF(ORDER!$D$1="SGST",
 VLOOKUP(H97,'C:\Users\HP\Desktop\TrimphPO\Week\Master Files\[SGST Master.xlsx]DBF'!$A:$T,20,FALSE),
   IF(ORDER!$D$1="IGST",
   VLOOKUP(H97,'C:\Users\HP\Desktop\TrimphPO\Week\Master Files\[IGST Master.xlsx]DBF'!$A:$T,20,FALSE),
   "Error")),
"")</f>
        <v/>
      </c>
      <c r="T97">
        <f>IF(ORDER!O103&gt;0,
 IF(ORDER!$D$1="SGST",
 VLOOKUP(H97,'C:\Users\HP\Desktop\TrimphPO\Week\Master Files\[SGST Master.xlsx]DBF'!$A:$U,21,FALSE),
   IF(ORDER!$D$1="IGST",
   VLOOKUP(H97,'C:\Users\HP\Desktop\TrimphPO\Week\Master Files\[IGST Master.xlsx]DBF'!$A:$U,21,FALSE),
   "Error")),
"")</f>
        <v/>
      </c>
      <c r="U97">
        <f>IF(ORDER!O103&gt;0,
 IF(ORDER!$D$1="SGST",
 VLOOKUP(H97,'C:\Users\HP\Desktop\TrimphPO\Week\Master Files\[SGST Master.xlsx]DBF'!$A:$V,22,FALSE),
   IF(ORDER!$D$1="IGST",
   VLOOKUP(H97,'C:\Users\HP\Desktop\TrimphPO\Week\Master Files\[IGST Master.xlsx]DBF'!$A:$V,22,FALSE),
   "Error")),
"")</f>
        <v/>
      </c>
      <c r="V97">
        <f>IF(ORDER!O103&gt;0,
 IF(ORDER!$D$1="SGST",
 VLOOKUP(H97,'C:\Users\HP\Desktop\TrimphPO\Week\Master Files\[SGST Master.xlsx]DBF'!$A:$W,23,FALSE),
   IF(ORDER!$D$1="IGST",
   VLOOKUP(H97,'C:\Users\HP\Desktop\TrimphPO\Week\Master Files\[IGST Master.xlsx]DBF'!$A:$W,23,FALSE),
   "Error")),
"")</f>
        <v/>
      </c>
      <c r="W97">
        <f>IF(ORDER!O103&gt;0,
 IF(ORDER!$D$1="SGST",
 VLOOKUP(H97,'C:\Users\HP\Desktop\TrimphPO\Week\Master Files\[SGST Master.xlsx]DBF'!$A:$X,24,FALSE),
   IF(ORDER!$D$1="IGST",
   VLOOKUP(H97,'C:\Users\HP\Desktop\TrimphPO\Week\Master Files\[IGST Master.xlsx]DBF'!$A:$X,24,FALSE),
   "Error")),
"")</f>
        <v/>
      </c>
      <c r="X97">
        <f>IF(ORDER!O103&gt;0,
 IF(ORDER!$D$1="SGST",
 VLOOKUP(H97,'C:\Users\HP\Desktop\TrimphPO\Week\Master Files\[SGST Master.xlsx]DBF'!$A:$Y,25,FALSE),
   IF(ORDER!$D$1="IGST",
   VLOOKUP(H97,'C:\Users\HP\Desktop\TrimphPO\Week\Master Files\[IGST Master.xlsx]DBF'!$A:$Y,25,FALSE),
   "Error")),
"")</f>
        <v/>
      </c>
      <c r="Y97">
        <f>IF(ORDER!O103&gt;0,+O97, "")</f>
        <v/>
      </c>
      <c r="Z97">
        <f>IF(ORDER!O103&gt;0,+J97, "")</f>
        <v/>
      </c>
      <c r="AA97">
        <f>IF(ORDER!O103&gt;0,
 IF(ORDER!$D$1="SGST",
 VLOOKUP(H97,'C:\Users\HP\Desktop\TrimphPO\Week\Master Files\[SGST Master.xlsx]DBF'!$A:$AB,28,FALSE),
   IF(ORDER!$D$1="IGST",
   VLOOKUP(H97,'C:\Users\HP\Desktop\TrimphPO\Week\Master Files\[IGST Master.xlsx]DBF'!$A:$AB,28,FALSE),
   "Error")),
"")</f>
        <v/>
      </c>
      <c r="AB97">
        <f>IF(ORDER!O103&gt;0,
 IF(ORDER!$D$1="SGST",
 VLOOKUP(H97,'C:\Users\HP\Desktop\TrimphPO\Week\Master Files\[SGST Master.xlsx]DBF'!$A:$AC,29,FALSE),
   IF(ORDER!$D$1="IGST",
   VLOOKUP(H97,'C:\Users\HP\Desktop\TrimphPO\Week\Master Files\[IGST Master.xlsx]DBF'!$A:$AC,29,FALSE),
   "Error")),
"")</f>
        <v/>
      </c>
      <c r="AC97">
        <f>IF(ORDER!O103&gt;0,ROUND(Y97*AB97/100,2), "")</f>
        <v/>
      </c>
      <c r="AD97">
        <f>IF(ORDER!O103&gt;0,ROUND(SUM(Y97,0)-AC97,2), "")</f>
        <v/>
      </c>
      <c r="AE97" t="inlineStr"/>
      <c r="AF97" t="inlineStr"/>
      <c r="AG97" t="inlineStr"/>
      <c r="AH97" t="inlineStr"/>
      <c r="AI97" t="inlineStr"/>
      <c r="AJ97" t="inlineStr"/>
      <c r="AK97">
        <f>IF(ORDER!O103&gt;0,IF(RIGHT(P97,2)="5%","Output IGST - 5% - Tamilnadu","Output IGST - 12% - Tamilnadu"), "")</f>
        <v/>
      </c>
      <c r="AL97">
        <f>IF(ORDER!O103&gt;0,IF(AK97="Output IGST - 12% - TamilNadu",12,5), "")</f>
        <v/>
      </c>
      <c r="AM97">
        <f>IF(ORDER!O103&gt;0,ROUND(SUM(AD97*AL97/100,0),2), "")</f>
        <v/>
      </c>
      <c r="AN97">
        <f>IF(ORDER!O103&gt;0,+AP97, "")</f>
        <v/>
      </c>
      <c r="AO97">
        <f>IF(ORDER!O103&gt;0,0.00, "")</f>
        <v/>
      </c>
      <c r="AP97">
        <f>IF(ORDER!O103&gt;0,+(Y97-AC97)+AM97, "")</f>
        <v/>
      </c>
      <c r="AQ97">
        <f>IF(ORDER!O103&gt;0,
 IF(ORDER!$D$1="SGST",
 VLOOKUP(H97,'C:\Users\HP\Desktop\TrimphPO\Week\Master Files\[SGST Master.xlsx]DBF'!$A:$AR,44,FALSE),
   IF(ORDER!$D$1="IGST",
   VLOOKUP(H97,'C:\Users\HP\Desktop\TrimphPO\Week\Master Files\[IGST Master.xlsx]DBF'!$A:$AR,44,FALSE),
   "Error")),
"")</f>
        <v/>
      </c>
      <c r="AR97">
        <f>IF(ORDER!O103&gt;0,B97, "")</f>
        <v/>
      </c>
      <c r="AS97">
        <f>IF(ORDER!O103&gt;0,AN97, "")</f>
        <v/>
      </c>
      <c r="AT97">
        <f>IF(ORDER!O103&gt;0,CONCATENATE($B$2," ",$C$2," ","QTY",  " ", $Z$2), "")</f>
        <v/>
      </c>
      <c r="AU97">
        <f>IF(ORDER!O103&gt;0,
 IF(ORDER!$D$1="SGST",
 VLOOKUP(H97,'C:\Users\HP\Desktop\TrimphPO\Week\Master Files\[SGST Master.xlsx]DBF'!$A:$AV,48,FALSE),
   IF(ORDER!$D$1="IGST",
   VLOOKUP(H97,'C:\Users\HP\Desktop\TrimphPO\Week\Master Files\[IGST Master.xlsx]DBF'!$A:$AV,48,FALSE),
   "Error")),
"")</f>
        <v/>
      </c>
      <c r="AV97">
        <f>IF(ORDER!O103&gt;0,
 IF(ORDER!$D$1="SGST",
 VLOOKUP(H97,'C:\Users\HP\Desktop\TrimphPO\Week\Master Files\[SGST Master.xlsx]DBF'!$A:$AW,49,FALSE),
   IF(ORDER!$D$1="IGST",
   VLOOKUP(H97,'C:\Users\HP\Desktop\TrimphPO\Week\Master Files\[IGST Master.xlsx]DBF'!$A:$AW,49,FALSE),
   "Error")),
"")</f>
        <v/>
      </c>
      <c r="AW97">
        <f>IF(ORDER!O103&gt;0,
 IF(ORDER!$D$1="SGST",
 VLOOKUP(H97,'C:\Users\HP\Desktop\TrimphPO\Week\Master Files\[SGST Master.xlsx]DBF'!$A:$AX,50,FALSE),
   IF(ORDER!$D$1="IGST",
   VLOOKUP(H97,'C:\Users\HP\Desktop\TrimphPO\Week\Master Files\[IGST Master.xlsx]DBF'!$A:$AX,50,FALSE),
   "Error")),
"")</f>
        <v/>
      </c>
      <c r="AX97">
        <f>IF(ORDER!O103&gt;0,ORDER!B5, "")</f>
        <v/>
      </c>
      <c r="AY97">
        <f>IF(ORDER!O103&gt;0,ORDER!B1, "")</f>
        <v/>
      </c>
      <c r="AZ97">
        <f>IF(ORDER!O103&gt;0,
 IF(ORDER!$D$1="SGST",
 VLOOKUP(H97,'C:\Users\HP\Desktop\TrimphPO\Week\Master Files\[SGST Master.xlsx]DBF'!$A:$BA,53,FALSE),
   IF(ORDER!$D$1="IGST",
   VLOOKUP(H97,'C:\Users\HP\Desktop\TrimphPO\Week\Master Files\[IGST Master.xlsx]DBF'!$A:$BA,53,FALSE),
   "Error")),
"")</f>
        <v/>
      </c>
      <c r="BA97">
        <f>IF(ORDER!O103&gt;0,
 IF(ORDER!$D$1="SGST",
 VLOOKUP(H97,'C:\Users\HP\Desktop\TrimphPO\Week\Master Files\[SGST Master.xlsx]DBF'!$A:$BB,54,FALSE),
   IF(ORDER!$D$1="IGST",
   VLOOKUP(H97,'C:\Users\HP\Desktop\TrimphPO\Week\Master Files\[IGST Master.xlsx]DBF'!$A:$BB,54,FALSE),
   "Error")),
"")</f>
        <v/>
      </c>
      <c r="BB97">
        <f>IF(ORDER!O103&gt;0,
 IF(ORDER!$D$1="SGST",
 VLOOKUP(H97,'C:\Users\HP\Desktop\TrimphPO\Week\Master Files\[SGST Master.xlsx]DBF'!$A:$BC,55,FALSE),
   IF(ORDER!$D$1="IGST",
   VLOOKUP(H97,'C:\Users\HP\Desktop\TrimphPO\Week\Master Files\[IGST Master.xlsx]DBF'!$A:$BC,55,FALSE),
   "Error")),
"")</f>
        <v/>
      </c>
      <c r="BC97">
        <f>IF(ORDER!O103&gt;0,
 IF(ORDER!$D$1="SGST",
 VLOOKUP(H97,'C:\Users\HP\Desktop\TrimphPO\Week\Master Files\[SGST Master.xlsx]DBF'!$A:$BD,56,FALSE),
   IF(ORDER!$D$1="IGST",
   VLOOKUP(H97,'C:\Users\HP\Desktop\TrimphPO\Week\Master Files\[IGST Master.xlsx]DBF'!$A:$BD,56,FALSE),
   "Error")),
"")</f>
        <v/>
      </c>
      <c r="BD97">
        <f>IF(ORDER!O103&gt;0,
 IF(ORDER!$D$1="SGST",
 VLOOKUP(H97,'C:\Users\HP\Desktop\TrimphPO\Week\Master Files\[SGST Master.xlsx]DBF'!$A:$BE,57,FALSE),
   IF(ORDER!$D$1="IGST",
   VLOOKUP(H97,'C:\Users\HP\Desktop\TrimphPO\Week\Master Files\[IGST Master.xlsx]DBF'!$A:$BE,57,FALSE),
   "Error")),
"")</f>
        <v/>
      </c>
    </row>
    <row r="98">
      <c r="A98">
        <f>IF(ORDER!O104&gt;0,
 IF(ORDER!$D$1="SGST",
 VLOOKUP(H98,'C:\Users\HP\Desktop\TrimphPO\Week\Master Files\[SGST Master.xlsx]DBF'!$A:$B,2,FALSE),
   IF(ORDER!$D$1="IGST",
   VLOOKUP(H98,'C:\Users\HP\Desktop\TrimphPO\Week\Master Files\[IGST Master.xlsx]DBF'!$A:$B,2,FALSE),
   "Error")),
"")</f>
        <v/>
      </c>
      <c r="B98">
        <f>IF(ORDER!O104&gt;0,
 IF(ORDER!$D$1="SGST",
 VLOOKUP(H98,'C:\Users\HP\Desktop\TrimphPO\Week\Master Files\[SGST Master.xlsx]DBF'!$A:$C,3,FALSE),
   IF(ORDER!$D$1="IGST",
   VLOOKUP(H98,'C:\Users\HP\Desktop\TrimphPO\Week\Master Files\[IGST Master.xlsx]DBF'!$A:$C,3,FALSE),
   "Error")),
"")</f>
        <v/>
      </c>
      <c r="C98">
        <f>IF(ORDER!O104&gt;0,ORDER!L104, "")</f>
        <v/>
      </c>
      <c r="D98">
        <f>IF(ORDER!O104&gt;0,ORDER!A104, "")</f>
        <v/>
      </c>
      <c r="E98">
        <f>IF(ORDER!O104&gt;0,
 IF(ORDER!$D$1="SGST",
 VLOOKUP(H98,'C:\Users\HP\Desktop\TrimphPO\Week\Master Files\[SGST Master.xlsx]DBF'!$A:$F,6,FALSE),
   IF(ORDER!$D$1="IGST",
   VLOOKUP(H98,'C:\Users\HP\Desktop\TrimphPO\Week\Master Files\[IGST Master.xlsx]DBF'!$A:$F,6,FALSE),
   "Error")),
"")</f>
        <v/>
      </c>
      <c r="F98">
        <f>IF(ORDER!O104&gt;0,ORDER!C104, "")</f>
        <v/>
      </c>
      <c r="G98">
        <f>IF(ORDER!O104&gt;0,
 IF(ORDER!$D$1="SGST",
 VLOOKUP(H98,'C:\Users\HP\Desktop\TrimphPO\Week\Master Files\[SGST Master.xlsx]DBF'!$A:$H,8,FALSE),
   IF(ORDER!$D$1="IGST",
   VLOOKUP(H98,'C:\Users\HP\Desktop\TrimphPO\Week\Master Files\[IGST Master.xlsx]DBF'!$A:$H,8,FALSE),
   "Error")),
"")</f>
        <v/>
      </c>
      <c r="H98">
        <f>IF(ORDER!O104&gt;0,ORDER!D104, "")</f>
        <v/>
      </c>
      <c r="I98">
        <f>IF(ORDER!O104&gt;0,
 IF(ORDER!$D$1="SGST",
 VLOOKUP(H98,'C:\Users\HP\Desktop\TrimphPO\Week\Master Files\[SGST Master.xlsx]DBF'!$A:$J,10,FALSE),
   IF(ORDER!$D$1="IGST",
   VLOOKUP(H98,'C:\Users\HP\Desktop\TrimphPO\Week\Master Files\[IGST Master.xlsx]DBF'!$A:$J,10,FALSE),
   "Error")),
"")</f>
        <v/>
      </c>
      <c r="J98">
        <f>IF(ORDER!O104&gt;0,SUMIF(ORDER!$D$8:$D$22298,DBF!$H98,ORDER!$G$8:$G$22298), "")</f>
        <v/>
      </c>
      <c r="K98">
        <f>IF(ORDER!O104&gt;0,VLOOKUP($H98,ORDER!D:H,5,FALSE), "")</f>
        <v/>
      </c>
      <c r="L98">
        <f>IF(ORDER!O104&gt;0,ROUND(J98*K98,2), "")</f>
        <v/>
      </c>
      <c r="M98">
        <f>IF(ORDER!O104&gt;0,
 IF(ORDER!$D$1="SGST",
 VLOOKUP(H98,'C:\Users\HP\Desktop\TrimphPO\Week\Master Files\[SGST Master.xlsx]DBF'!$A:$N,14,FALSE),
   IF(ORDER!$D$1="IGST",
   VLOOKUP(H98,'C:\Users\HP\Desktop\TrimphPO\Week\Master Files\[IGST Master.xlsx]DBF'!$A:$N,14,FALSE),
   "Error")),
"")</f>
        <v/>
      </c>
      <c r="N98">
        <f>IF(ORDER!O104&gt;0,ROUND(L98*M98/100,2), "")</f>
        <v/>
      </c>
      <c r="O98">
        <f>IF(ORDER!O104&gt;0,L98-N98, "")</f>
        <v/>
      </c>
      <c r="P98">
        <f>IF(ORDER!O104&gt;0,IF(R98="Corsetry",IF(IFERROR((O98/J98),0)&lt;1000,"CC Sales- Corsetry-Wholesale - IGST 5%","CC Sales- Corsetry-Wholesale - IGST 12%")), "")</f>
        <v/>
      </c>
      <c r="Q98">
        <f>IF(ORDER!O104&gt;0,
 IF(ORDER!$D$1="SGST",
 VLOOKUP(H98,'C:\Users\HP\Desktop\TrimphPO\Week\Master Files\[SGST Master.xlsx]DBF'!$A:$R,18,FALSE),
   IF(ORDER!$D$1="IGST",
   VLOOKUP(H98,'C:\Users\HP\Desktop\TrimphPO\Week\Master Files\[IGST Master.xlsx]DBF'!$A:$R,18,FALSE),
   "Error")),
"")</f>
        <v/>
      </c>
      <c r="R98">
        <f>IF(ORDER!O104&gt;0,
 IF(ORDER!$D$1="SGST",
 VLOOKUP(H98,'C:\Users\HP\Desktop\TrimphPO\Week\Master Files\[SGST Master.xlsx]DBF'!$A:$S,19,FALSE),
   IF(ORDER!$D$1="IGST",
   VLOOKUP(H98,'C:\Users\HP\Desktop\TrimphPO\Week\Master Files\[IGST Master.xlsx]DBF'!$A:$S,19,FALSE),
   "Error")),
"")</f>
        <v/>
      </c>
      <c r="S98">
        <f>IF(ORDER!O104&gt;0,
 IF(ORDER!$D$1="SGST",
 VLOOKUP(H98,'C:\Users\HP\Desktop\TrimphPO\Week\Master Files\[SGST Master.xlsx]DBF'!$A:$T,20,FALSE),
   IF(ORDER!$D$1="IGST",
   VLOOKUP(H98,'C:\Users\HP\Desktop\TrimphPO\Week\Master Files\[IGST Master.xlsx]DBF'!$A:$T,20,FALSE),
   "Error")),
"")</f>
        <v/>
      </c>
      <c r="T98">
        <f>IF(ORDER!O104&gt;0,
 IF(ORDER!$D$1="SGST",
 VLOOKUP(H98,'C:\Users\HP\Desktop\TrimphPO\Week\Master Files\[SGST Master.xlsx]DBF'!$A:$U,21,FALSE),
   IF(ORDER!$D$1="IGST",
   VLOOKUP(H98,'C:\Users\HP\Desktop\TrimphPO\Week\Master Files\[IGST Master.xlsx]DBF'!$A:$U,21,FALSE),
   "Error")),
"")</f>
        <v/>
      </c>
      <c r="U98">
        <f>IF(ORDER!O104&gt;0,
 IF(ORDER!$D$1="SGST",
 VLOOKUP(H98,'C:\Users\HP\Desktop\TrimphPO\Week\Master Files\[SGST Master.xlsx]DBF'!$A:$V,22,FALSE),
   IF(ORDER!$D$1="IGST",
   VLOOKUP(H98,'C:\Users\HP\Desktop\TrimphPO\Week\Master Files\[IGST Master.xlsx]DBF'!$A:$V,22,FALSE),
   "Error")),
"")</f>
        <v/>
      </c>
      <c r="V98">
        <f>IF(ORDER!O104&gt;0,
 IF(ORDER!$D$1="SGST",
 VLOOKUP(H98,'C:\Users\HP\Desktop\TrimphPO\Week\Master Files\[SGST Master.xlsx]DBF'!$A:$W,23,FALSE),
   IF(ORDER!$D$1="IGST",
   VLOOKUP(H98,'C:\Users\HP\Desktop\TrimphPO\Week\Master Files\[IGST Master.xlsx]DBF'!$A:$W,23,FALSE),
   "Error")),
"")</f>
        <v/>
      </c>
      <c r="W98">
        <f>IF(ORDER!O104&gt;0,
 IF(ORDER!$D$1="SGST",
 VLOOKUP(H98,'C:\Users\HP\Desktop\TrimphPO\Week\Master Files\[SGST Master.xlsx]DBF'!$A:$X,24,FALSE),
   IF(ORDER!$D$1="IGST",
   VLOOKUP(H98,'C:\Users\HP\Desktop\TrimphPO\Week\Master Files\[IGST Master.xlsx]DBF'!$A:$X,24,FALSE),
   "Error")),
"")</f>
        <v/>
      </c>
      <c r="X98">
        <f>IF(ORDER!O104&gt;0,
 IF(ORDER!$D$1="SGST",
 VLOOKUP(H98,'C:\Users\HP\Desktop\TrimphPO\Week\Master Files\[SGST Master.xlsx]DBF'!$A:$Y,25,FALSE),
   IF(ORDER!$D$1="IGST",
   VLOOKUP(H98,'C:\Users\HP\Desktop\TrimphPO\Week\Master Files\[IGST Master.xlsx]DBF'!$A:$Y,25,FALSE),
   "Error")),
"")</f>
        <v/>
      </c>
      <c r="Y98">
        <f>IF(ORDER!O104&gt;0,+O98, "")</f>
        <v/>
      </c>
      <c r="Z98">
        <f>IF(ORDER!O104&gt;0,+J98, "")</f>
        <v/>
      </c>
      <c r="AA98">
        <f>IF(ORDER!O104&gt;0,
 IF(ORDER!$D$1="SGST",
 VLOOKUP(H98,'C:\Users\HP\Desktop\TrimphPO\Week\Master Files\[SGST Master.xlsx]DBF'!$A:$AB,28,FALSE),
   IF(ORDER!$D$1="IGST",
   VLOOKUP(H98,'C:\Users\HP\Desktop\TrimphPO\Week\Master Files\[IGST Master.xlsx]DBF'!$A:$AB,28,FALSE),
   "Error")),
"")</f>
        <v/>
      </c>
      <c r="AB98">
        <f>IF(ORDER!O104&gt;0,
 IF(ORDER!$D$1="SGST",
 VLOOKUP(H98,'C:\Users\HP\Desktop\TrimphPO\Week\Master Files\[SGST Master.xlsx]DBF'!$A:$AC,29,FALSE),
   IF(ORDER!$D$1="IGST",
   VLOOKUP(H98,'C:\Users\HP\Desktop\TrimphPO\Week\Master Files\[IGST Master.xlsx]DBF'!$A:$AC,29,FALSE),
   "Error")),
"")</f>
        <v/>
      </c>
      <c r="AC98">
        <f>IF(ORDER!O104&gt;0,ROUND(Y98*AB98/100,2), "")</f>
        <v/>
      </c>
      <c r="AD98">
        <f>IF(ORDER!O104&gt;0,ROUND(SUM(Y98,0)-AC98,2), "")</f>
        <v/>
      </c>
      <c r="AE98" t="inlineStr"/>
      <c r="AF98" t="inlineStr"/>
      <c r="AG98" t="inlineStr"/>
      <c r="AH98" t="inlineStr"/>
      <c r="AI98" t="inlineStr"/>
      <c r="AJ98" t="inlineStr"/>
      <c r="AK98">
        <f>IF(ORDER!O104&gt;0,IF(RIGHT(P98,2)="5%","Output IGST - 5% - Tamilnadu","Output IGST - 12% - Tamilnadu"), "")</f>
        <v/>
      </c>
      <c r="AL98">
        <f>IF(ORDER!O104&gt;0,IF(AK98="Output IGST - 12% - TamilNadu",12,5), "")</f>
        <v/>
      </c>
      <c r="AM98">
        <f>IF(ORDER!O104&gt;0,ROUND(SUM(AD98*AL98/100,0),2), "")</f>
        <v/>
      </c>
      <c r="AN98">
        <f>IF(ORDER!O104&gt;0,+AP98, "")</f>
        <v/>
      </c>
      <c r="AO98">
        <f>IF(ORDER!O104&gt;0,0.00, "")</f>
        <v/>
      </c>
      <c r="AP98">
        <f>IF(ORDER!O104&gt;0,+(Y98-AC98)+AM98, "")</f>
        <v/>
      </c>
      <c r="AQ98">
        <f>IF(ORDER!O104&gt;0,
 IF(ORDER!$D$1="SGST",
 VLOOKUP(H98,'C:\Users\HP\Desktop\TrimphPO\Week\Master Files\[SGST Master.xlsx]DBF'!$A:$AR,44,FALSE),
   IF(ORDER!$D$1="IGST",
   VLOOKUP(H98,'C:\Users\HP\Desktop\TrimphPO\Week\Master Files\[IGST Master.xlsx]DBF'!$A:$AR,44,FALSE),
   "Error")),
"")</f>
        <v/>
      </c>
      <c r="AR98">
        <f>IF(ORDER!O104&gt;0,B98, "")</f>
        <v/>
      </c>
      <c r="AS98">
        <f>IF(ORDER!O104&gt;0,AN98, "")</f>
        <v/>
      </c>
      <c r="AT98">
        <f>IF(ORDER!O104&gt;0,CONCATENATE($B$2," ",$C$2," ","QTY",  " ", $Z$2), "")</f>
        <v/>
      </c>
      <c r="AU98">
        <f>IF(ORDER!O104&gt;0,
 IF(ORDER!$D$1="SGST",
 VLOOKUP(H98,'C:\Users\HP\Desktop\TrimphPO\Week\Master Files\[SGST Master.xlsx]DBF'!$A:$AV,48,FALSE),
   IF(ORDER!$D$1="IGST",
   VLOOKUP(H98,'C:\Users\HP\Desktop\TrimphPO\Week\Master Files\[IGST Master.xlsx]DBF'!$A:$AV,48,FALSE),
   "Error")),
"")</f>
        <v/>
      </c>
      <c r="AV98">
        <f>IF(ORDER!O104&gt;0,
 IF(ORDER!$D$1="SGST",
 VLOOKUP(H98,'C:\Users\HP\Desktop\TrimphPO\Week\Master Files\[SGST Master.xlsx]DBF'!$A:$AW,49,FALSE),
   IF(ORDER!$D$1="IGST",
   VLOOKUP(H98,'C:\Users\HP\Desktop\TrimphPO\Week\Master Files\[IGST Master.xlsx]DBF'!$A:$AW,49,FALSE),
   "Error")),
"")</f>
        <v/>
      </c>
      <c r="AW98">
        <f>IF(ORDER!O104&gt;0,
 IF(ORDER!$D$1="SGST",
 VLOOKUP(H98,'C:\Users\HP\Desktop\TrimphPO\Week\Master Files\[SGST Master.xlsx]DBF'!$A:$AX,50,FALSE),
   IF(ORDER!$D$1="IGST",
   VLOOKUP(H98,'C:\Users\HP\Desktop\TrimphPO\Week\Master Files\[IGST Master.xlsx]DBF'!$A:$AX,50,FALSE),
   "Error")),
"")</f>
        <v/>
      </c>
      <c r="AX98">
        <f>IF(ORDER!O104&gt;0,ORDER!B5, "")</f>
        <v/>
      </c>
      <c r="AY98">
        <f>IF(ORDER!O104&gt;0,ORDER!B1, "")</f>
        <v/>
      </c>
      <c r="AZ98">
        <f>IF(ORDER!O104&gt;0,
 IF(ORDER!$D$1="SGST",
 VLOOKUP(H98,'C:\Users\HP\Desktop\TrimphPO\Week\Master Files\[SGST Master.xlsx]DBF'!$A:$BA,53,FALSE),
   IF(ORDER!$D$1="IGST",
   VLOOKUP(H98,'C:\Users\HP\Desktop\TrimphPO\Week\Master Files\[IGST Master.xlsx]DBF'!$A:$BA,53,FALSE),
   "Error")),
"")</f>
        <v/>
      </c>
      <c r="BA98">
        <f>IF(ORDER!O104&gt;0,
 IF(ORDER!$D$1="SGST",
 VLOOKUP(H98,'C:\Users\HP\Desktop\TrimphPO\Week\Master Files\[SGST Master.xlsx]DBF'!$A:$BB,54,FALSE),
   IF(ORDER!$D$1="IGST",
   VLOOKUP(H98,'C:\Users\HP\Desktop\TrimphPO\Week\Master Files\[IGST Master.xlsx]DBF'!$A:$BB,54,FALSE),
   "Error")),
"")</f>
        <v/>
      </c>
      <c r="BB98">
        <f>IF(ORDER!O104&gt;0,
 IF(ORDER!$D$1="SGST",
 VLOOKUP(H98,'C:\Users\HP\Desktop\TrimphPO\Week\Master Files\[SGST Master.xlsx]DBF'!$A:$BC,55,FALSE),
   IF(ORDER!$D$1="IGST",
   VLOOKUP(H98,'C:\Users\HP\Desktop\TrimphPO\Week\Master Files\[IGST Master.xlsx]DBF'!$A:$BC,55,FALSE),
   "Error")),
"")</f>
        <v/>
      </c>
      <c r="BC98">
        <f>IF(ORDER!O104&gt;0,
 IF(ORDER!$D$1="SGST",
 VLOOKUP(H98,'C:\Users\HP\Desktop\TrimphPO\Week\Master Files\[SGST Master.xlsx]DBF'!$A:$BD,56,FALSE),
   IF(ORDER!$D$1="IGST",
   VLOOKUP(H98,'C:\Users\HP\Desktop\TrimphPO\Week\Master Files\[IGST Master.xlsx]DBF'!$A:$BD,56,FALSE),
   "Error")),
"")</f>
        <v/>
      </c>
      <c r="BD98">
        <f>IF(ORDER!O104&gt;0,
 IF(ORDER!$D$1="SGST",
 VLOOKUP(H98,'C:\Users\HP\Desktop\TrimphPO\Week\Master Files\[SGST Master.xlsx]DBF'!$A:$BE,57,FALSE),
   IF(ORDER!$D$1="IGST",
   VLOOKUP(H98,'C:\Users\HP\Desktop\TrimphPO\Week\Master Files\[IGST Master.xlsx]DBF'!$A:$BE,57,FALSE),
   "Error")),
"")</f>
        <v/>
      </c>
    </row>
    <row r="99">
      <c r="A99">
        <f>IF(ORDER!O105&gt;0,
 IF(ORDER!$D$1="SGST",
 VLOOKUP(H99,'C:\Users\HP\Desktop\TrimphPO\Week\Master Files\[SGST Master.xlsx]DBF'!$A:$B,2,FALSE),
   IF(ORDER!$D$1="IGST",
   VLOOKUP(H99,'C:\Users\HP\Desktop\TrimphPO\Week\Master Files\[IGST Master.xlsx]DBF'!$A:$B,2,FALSE),
   "Error")),
"")</f>
        <v/>
      </c>
      <c r="B99">
        <f>IF(ORDER!O105&gt;0,
 IF(ORDER!$D$1="SGST",
 VLOOKUP(H99,'C:\Users\HP\Desktop\TrimphPO\Week\Master Files\[SGST Master.xlsx]DBF'!$A:$C,3,FALSE),
   IF(ORDER!$D$1="IGST",
   VLOOKUP(H99,'C:\Users\HP\Desktop\TrimphPO\Week\Master Files\[IGST Master.xlsx]DBF'!$A:$C,3,FALSE),
   "Error")),
"")</f>
        <v/>
      </c>
      <c r="C99">
        <f>IF(ORDER!O105&gt;0,ORDER!L105, "")</f>
        <v/>
      </c>
      <c r="D99">
        <f>IF(ORDER!O105&gt;0,ORDER!A105, "")</f>
        <v/>
      </c>
      <c r="E99">
        <f>IF(ORDER!O105&gt;0,
 IF(ORDER!$D$1="SGST",
 VLOOKUP(H99,'C:\Users\HP\Desktop\TrimphPO\Week\Master Files\[SGST Master.xlsx]DBF'!$A:$F,6,FALSE),
   IF(ORDER!$D$1="IGST",
   VLOOKUP(H99,'C:\Users\HP\Desktop\TrimphPO\Week\Master Files\[IGST Master.xlsx]DBF'!$A:$F,6,FALSE),
   "Error")),
"")</f>
        <v/>
      </c>
      <c r="F99">
        <f>IF(ORDER!O105&gt;0,ORDER!C105, "")</f>
        <v/>
      </c>
      <c r="G99">
        <f>IF(ORDER!O105&gt;0,
 IF(ORDER!$D$1="SGST",
 VLOOKUP(H99,'C:\Users\HP\Desktop\TrimphPO\Week\Master Files\[SGST Master.xlsx]DBF'!$A:$H,8,FALSE),
   IF(ORDER!$D$1="IGST",
   VLOOKUP(H99,'C:\Users\HP\Desktop\TrimphPO\Week\Master Files\[IGST Master.xlsx]DBF'!$A:$H,8,FALSE),
   "Error")),
"")</f>
        <v/>
      </c>
      <c r="H99">
        <f>IF(ORDER!O105&gt;0,ORDER!D105, "")</f>
        <v/>
      </c>
      <c r="I99">
        <f>IF(ORDER!O105&gt;0,
 IF(ORDER!$D$1="SGST",
 VLOOKUP(H99,'C:\Users\HP\Desktop\TrimphPO\Week\Master Files\[SGST Master.xlsx]DBF'!$A:$J,10,FALSE),
   IF(ORDER!$D$1="IGST",
   VLOOKUP(H99,'C:\Users\HP\Desktop\TrimphPO\Week\Master Files\[IGST Master.xlsx]DBF'!$A:$J,10,FALSE),
   "Error")),
"")</f>
        <v/>
      </c>
      <c r="J99">
        <f>IF(ORDER!O105&gt;0,SUMIF(ORDER!$D$8:$D$22298,DBF!$H99,ORDER!$G$8:$G$22298), "")</f>
        <v/>
      </c>
      <c r="K99">
        <f>IF(ORDER!O105&gt;0,VLOOKUP($H99,ORDER!D:H,5,FALSE), "")</f>
        <v/>
      </c>
      <c r="L99">
        <f>IF(ORDER!O105&gt;0,ROUND(J99*K99,2), "")</f>
        <v/>
      </c>
      <c r="M99">
        <f>IF(ORDER!O105&gt;0,
 IF(ORDER!$D$1="SGST",
 VLOOKUP(H99,'C:\Users\HP\Desktop\TrimphPO\Week\Master Files\[SGST Master.xlsx]DBF'!$A:$N,14,FALSE),
   IF(ORDER!$D$1="IGST",
   VLOOKUP(H99,'C:\Users\HP\Desktop\TrimphPO\Week\Master Files\[IGST Master.xlsx]DBF'!$A:$N,14,FALSE),
   "Error")),
"")</f>
        <v/>
      </c>
      <c r="N99">
        <f>IF(ORDER!O105&gt;0,ROUND(L99*M99/100,2), "")</f>
        <v/>
      </c>
      <c r="O99">
        <f>IF(ORDER!O105&gt;0,L99-N99, "")</f>
        <v/>
      </c>
      <c r="P99">
        <f>IF(ORDER!O105&gt;0,IF(R99="Corsetry",IF(IFERROR((O99/J99),0)&lt;1000,"CC Sales- Corsetry-Wholesale - IGST 5%","CC Sales- Corsetry-Wholesale - IGST 12%")), "")</f>
        <v/>
      </c>
      <c r="Q99">
        <f>IF(ORDER!O105&gt;0,
 IF(ORDER!$D$1="SGST",
 VLOOKUP(H99,'C:\Users\HP\Desktop\TrimphPO\Week\Master Files\[SGST Master.xlsx]DBF'!$A:$R,18,FALSE),
   IF(ORDER!$D$1="IGST",
   VLOOKUP(H99,'C:\Users\HP\Desktop\TrimphPO\Week\Master Files\[IGST Master.xlsx]DBF'!$A:$R,18,FALSE),
   "Error")),
"")</f>
        <v/>
      </c>
      <c r="R99">
        <f>IF(ORDER!O105&gt;0,
 IF(ORDER!$D$1="SGST",
 VLOOKUP(H99,'C:\Users\HP\Desktop\TrimphPO\Week\Master Files\[SGST Master.xlsx]DBF'!$A:$S,19,FALSE),
   IF(ORDER!$D$1="IGST",
   VLOOKUP(H99,'C:\Users\HP\Desktop\TrimphPO\Week\Master Files\[IGST Master.xlsx]DBF'!$A:$S,19,FALSE),
   "Error")),
"")</f>
        <v/>
      </c>
      <c r="S99">
        <f>IF(ORDER!O105&gt;0,
 IF(ORDER!$D$1="SGST",
 VLOOKUP(H99,'C:\Users\HP\Desktop\TrimphPO\Week\Master Files\[SGST Master.xlsx]DBF'!$A:$T,20,FALSE),
   IF(ORDER!$D$1="IGST",
   VLOOKUP(H99,'C:\Users\HP\Desktop\TrimphPO\Week\Master Files\[IGST Master.xlsx]DBF'!$A:$T,20,FALSE),
   "Error")),
"")</f>
        <v/>
      </c>
      <c r="T99">
        <f>IF(ORDER!O105&gt;0,
 IF(ORDER!$D$1="SGST",
 VLOOKUP(H99,'C:\Users\HP\Desktop\TrimphPO\Week\Master Files\[SGST Master.xlsx]DBF'!$A:$U,21,FALSE),
   IF(ORDER!$D$1="IGST",
   VLOOKUP(H99,'C:\Users\HP\Desktop\TrimphPO\Week\Master Files\[IGST Master.xlsx]DBF'!$A:$U,21,FALSE),
   "Error")),
"")</f>
        <v/>
      </c>
      <c r="U99">
        <f>IF(ORDER!O105&gt;0,
 IF(ORDER!$D$1="SGST",
 VLOOKUP(H99,'C:\Users\HP\Desktop\TrimphPO\Week\Master Files\[SGST Master.xlsx]DBF'!$A:$V,22,FALSE),
   IF(ORDER!$D$1="IGST",
   VLOOKUP(H99,'C:\Users\HP\Desktop\TrimphPO\Week\Master Files\[IGST Master.xlsx]DBF'!$A:$V,22,FALSE),
   "Error")),
"")</f>
        <v/>
      </c>
      <c r="V99">
        <f>IF(ORDER!O105&gt;0,
 IF(ORDER!$D$1="SGST",
 VLOOKUP(H99,'C:\Users\HP\Desktop\TrimphPO\Week\Master Files\[SGST Master.xlsx]DBF'!$A:$W,23,FALSE),
   IF(ORDER!$D$1="IGST",
   VLOOKUP(H99,'C:\Users\HP\Desktop\TrimphPO\Week\Master Files\[IGST Master.xlsx]DBF'!$A:$W,23,FALSE),
   "Error")),
"")</f>
        <v/>
      </c>
      <c r="W99">
        <f>IF(ORDER!O105&gt;0,
 IF(ORDER!$D$1="SGST",
 VLOOKUP(H99,'C:\Users\HP\Desktop\TrimphPO\Week\Master Files\[SGST Master.xlsx]DBF'!$A:$X,24,FALSE),
   IF(ORDER!$D$1="IGST",
   VLOOKUP(H99,'C:\Users\HP\Desktop\TrimphPO\Week\Master Files\[IGST Master.xlsx]DBF'!$A:$X,24,FALSE),
   "Error")),
"")</f>
        <v/>
      </c>
      <c r="X99">
        <f>IF(ORDER!O105&gt;0,
 IF(ORDER!$D$1="SGST",
 VLOOKUP(H99,'C:\Users\HP\Desktop\TrimphPO\Week\Master Files\[SGST Master.xlsx]DBF'!$A:$Y,25,FALSE),
   IF(ORDER!$D$1="IGST",
   VLOOKUP(H99,'C:\Users\HP\Desktop\TrimphPO\Week\Master Files\[IGST Master.xlsx]DBF'!$A:$Y,25,FALSE),
   "Error")),
"")</f>
        <v/>
      </c>
      <c r="Y99">
        <f>IF(ORDER!O105&gt;0,+O99, "")</f>
        <v/>
      </c>
      <c r="Z99">
        <f>IF(ORDER!O105&gt;0,+J99, "")</f>
        <v/>
      </c>
      <c r="AA99">
        <f>IF(ORDER!O105&gt;0,
 IF(ORDER!$D$1="SGST",
 VLOOKUP(H99,'C:\Users\HP\Desktop\TrimphPO\Week\Master Files\[SGST Master.xlsx]DBF'!$A:$AB,28,FALSE),
   IF(ORDER!$D$1="IGST",
   VLOOKUP(H99,'C:\Users\HP\Desktop\TrimphPO\Week\Master Files\[IGST Master.xlsx]DBF'!$A:$AB,28,FALSE),
   "Error")),
"")</f>
        <v/>
      </c>
      <c r="AB99">
        <f>IF(ORDER!O105&gt;0,
 IF(ORDER!$D$1="SGST",
 VLOOKUP(H99,'C:\Users\HP\Desktop\TrimphPO\Week\Master Files\[SGST Master.xlsx]DBF'!$A:$AC,29,FALSE),
   IF(ORDER!$D$1="IGST",
   VLOOKUP(H99,'C:\Users\HP\Desktop\TrimphPO\Week\Master Files\[IGST Master.xlsx]DBF'!$A:$AC,29,FALSE),
   "Error")),
"")</f>
        <v/>
      </c>
      <c r="AC99">
        <f>IF(ORDER!O105&gt;0,ROUND(Y99*AB99/100,2), "")</f>
        <v/>
      </c>
      <c r="AD99">
        <f>IF(ORDER!O105&gt;0,ROUND(SUM(Y99,0)-AC99,2), "")</f>
        <v/>
      </c>
      <c r="AE99" t="inlineStr"/>
      <c r="AF99" t="inlineStr"/>
      <c r="AG99" t="inlineStr"/>
      <c r="AH99" t="inlineStr"/>
      <c r="AI99" t="inlineStr"/>
      <c r="AJ99" t="inlineStr"/>
      <c r="AK99">
        <f>IF(ORDER!O105&gt;0,IF(RIGHT(P99,2)="5%","Output IGST - 5% - Tamilnadu","Output IGST - 12% - Tamilnadu"), "")</f>
        <v/>
      </c>
      <c r="AL99">
        <f>IF(ORDER!O105&gt;0,IF(AK99="Output IGST - 12% - TamilNadu",12,5), "")</f>
        <v/>
      </c>
      <c r="AM99">
        <f>IF(ORDER!O105&gt;0,ROUND(SUM(AD99*AL99/100,0),2), "")</f>
        <v/>
      </c>
      <c r="AN99">
        <f>IF(ORDER!O105&gt;0,+AP99, "")</f>
        <v/>
      </c>
      <c r="AO99">
        <f>IF(ORDER!O105&gt;0,0.00, "")</f>
        <v/>
      </c>
      <c r="AP99">
        <f>IF(ORDER!O105&gt;0,+(Y99-AC99)+AM99, "")</f>
        <v/>
      </c>
      <c r="AQ99">
        <f>IF(ORDER!O105&gt;0,
 IF(ORDER!$D$1="SGST",
 VLOOKUP(H99,'C:\Users\HP\Desktop\TrimphPO\Week\Master Files\[SGST Master.xlsx]DBF'!$A:$AR,44,FALSE),
   IF(ORDER!$D$1="IGST",
   VLOOKUP(H99,'C:\Users\HP\Desktop\TrimphPO\Week\Master Files\[IGST Master.xlsx]DBF'!$A:$AR,44,FALSE),
   "Error")),
"")</f>
        <v/>
      </c>
      <c r="AR99">
        <f>IF(ORDER!O105&gt;0,B99, "")</f>
        <v/>
      </c>
      <c r="AS99">
        <f>IF(ORDER!O105&gt;0,AN99, "")</f>
        <v/>
      </c>
      <c r="AT99">
        <f>IF(ORDER!O105&gt;0,CONCATENATE($B$2," ",$C$2," ","QTY",  " ", $Z$2), "")</f>
        <v/>
      </c>
      <c r="AU99">
        <f>IF(ORDER!O105&gt;0,
 IF(ORDER!$D$1="SGST",
 VLOOKUP(H99,'C:\Users\HP\Desktop\TrimphPO\Week\Master Files\[SGST Master.xlsx]DBF'!$A:$AV,48,FALSE),
   IF(ORDER!$D$1="IGST",
   VLOOKUP(H99,'C:\Users\HP\Desktop\TrimphPO\Week\Master Files\[IGST Master.xlsx]DBF'!$A:$AV,48,FALSE),
   "Error")),
"")</f>
        <v/>
      </c>
      <c r="AV99">
        <f>IF(ORDER!O105&gt;0,
 IF(ORDER!$D$1="SGST",
 VLOOKUP(H99,'C:\Users\HP\Desktop\TrimphPO\Week\Master Files\[SGST Master.xlsx]DBF'!$A:$AW,49,FALSE),
   IF(ORDER!$D$1="IGST",
   VLOOKUP(H99,'C:\Users\HP\Desktop\TrimphPO\Week\Master Files\[IGST Master.xlsx]DBF'!$A:$AW,49,FALSE),
   "Error")),
"")</f>
        <v/>
      </c>
      <c r="AW99">
        <f>IF(ORDER!O105&gt;0,
 IF(ORDER!$D$1="SGST",
 VLOOKUP(H99,'C:\Users\HP\Desktop\TrimphPO\Week\Master Files\[SGST Master.xlsx]DBF'!$A:$AX,50,FALSE),
   IF(ORDER!$D$1="IGST",
   VLOOKUP(H99,'C:\Users\HP\Desktop\TrimphPO\Week\Master Files\[IGST Master.xlsx]DBF'!$A:$AX,50,FALSE),
   "Error")),
"")</f>
        <v/>
      </c>
      <c r="AX99">
        <f>IF(ORDER!O105&gt;0,ORDER!B5, "")</f>
        <v/>
      </c>
      <c r="AY99">
        <f>IF(ORDER!O105&gt;0,ORDER!B1, "")</f>
        <v/>
      </c>
      <c r="AZ99">
        <f>IF(ORDER!O105&gt;0,
 IF(ORDER!$D$1="SGST",
 VLOOKUP(H99,'C:\Users\HP\Desktop\TrimphPO\Week\Master Files\[SGST Master.xlsx]DBF'!$A:$BA,53,FALSE),
   IF(ORDER!$D$1="IGST",
   VLOOKUP(H99,'C:\Users\HP\Desktop\TrimphPO\Week\Master Files\[IGST Master.xlsx]DBF'!$A:$BA,53,FALSE),
   "Error")),
"")</f>
        <v/>
      </c>
      <c r="BA99">
        <f>IF(ORDER!O105&gt;0,
 IF(ORDER!$D$1="SGST",
 VLOOKUP(H99,'C:\Users\HP\Desktop\TrimphPO\Week\Master Files\[SGST Master.xlsx]DBF'!$A:$BB,54,FALSE),
   IF(ORDER!$D$1="IGST",
   VLOOKUP(H99,'C:\Users\HP\Desktop\TrimphPO\Week\Master Files\[IGST Master.xlsx]DBF'!$A:$BB,54,FALSE),
   "Error")),
"")</f>
        <v/>
      </c>
      <c r="BB99">
        <f>IF(ORDER!O105&gt;0,
 IF(ORDER!$D$1="SGST",
 VLOOKUP(H99,'C:\Users\HP\Desktop\TrimphPO\Week\Master Files\[SGST Master.xlsx]DBF'!$A:$BC,55,FALSE),
   IF(ORDER!$D$1="IGST",
   VLOOKUP(H99,'C:\Users\HP\Desktop\TrimphPO\Week\Master Files\[IGST Master.xlsx]DBF'!$A:$BC,55,FALSE),
   "Error")),
"")</f>
        <v/>
      </c>
      <c r="BC99">
        <f>IF(ORDER!O105&gt;0,
 IF(ORDER!$D$1="SGST",
 VLOOKUP(H99,'C:\Users\HP\Desktop\TrimphPO\Week\Master Files\[SGST Master.xlsx]DBF'!$A:$BD,56,FALSE),
   IF(ORDER!$D$1="IGST",
   VLOOKUP(H99,'C:\Users\HP\Desktop\TrimphPO\Week\Master Files\[IGST Master.xlsx]DBF'!$A:$BD,56,FALSE),
   "Error")),
"")</f>
        <v/>
      </c>
      <c r="BD99">
        <f>IF(ORDER!O105&gt;0,
 IF(ORDER!$D$1="SGST",
 VLOOKUP(H99,'C:\Users\HP\Desktop\TrimphPO\Week\Master Files\[SGST Master.xlsx]DBF'!$A:$BE,57,FALSE),
   IF(ORDER!$D$1="IGST",
   VLOOKUP(H99,'C:\Users\HP\Desktop\TrimphPO\Week\Master Files\[IGST Master.xlsx]DBF'!$A:$BE,57,FALSE),
   "Error")),
"")</f>
        <v/>
      </c>
    </row>
    <row r="100">
      <c r="A100">
        <f>IF(ORDER!O106&gt;0,
 IF(ORDER!$D$1="SGST",
 VLOOKUP(H100,'C:\Users\HP\Desktop\TrimphPO\Week\Master Files\[SGST Master.xlsx]DBF'!$A:$B,2,FALSE),
   IF(ORDER!$D$1="IGST",
   VLOOKUP(H100,'C:\Users\HP\Desktop\TrimphPO\Week\Master Files\[IGST Master.xlsx]DBF'!$A:$B,2,FALSE),
   "Error")),
"")</f>
        <v/>
      </c>
      <c r="B100">
        <f>IF(ORDER!O106&gt;0,
 IF(ORDER!$D$1="SGST",
 VLOOKUP(H100,'C:\Users\HP\Desktop\TrimphPO\Week\Master Files\[SGST Master.xlsx]DBF'!$A:$C,3,FALSE),
   IF(ORDER!$D$1="IGST",
   VLOOKUP(H100,'C:\Users\HP\Desktop\TrimphPO\Week\Master Files\[IGST Master.xlsx]DBF'!$A:$C,3,FALSE),
   "Error")),
"")</f>
        <v/>
      </c>
      <c r="C100">
        <f>IF(ORDER!O106&gt;0,ORDER!L106, "")</f>
        <v/>
      </c>
      <c r="D100">
        <f>IF(ORDER!O106&gt;0,ORDER!A106, "")</f>
        <v/>
      </c>
      <c r="E100">
        <f>IF(ORDER!O106&gt;0,
 IF(ORDER!$D$1="SGST",
 VLOOKUP(H100,'C:\Users\HP\Desktop\TrimphPO\Week\Master Files\[SGST Master.xlsx]DBF'!$A:$F,6,FALSE),
   IF(ORDER!$D$1="IGST",
   VLOOKUP(H100,'C:\Users\HP\Desktop\TrimphPO\Week\Master Files\[IGST Master.xlsx]DBF'!$A:$F,6,FALSE),
   "Error")),
"")</f>
        <v/>
      </c>
      <c r="F100">
        <f>IF(ORDER!O106&gt;0,ORDER!C106, "")</f>
        <v/>
      </c>
      <c r="G100">
        <f>IF(ORDER!O106&gt;0,
 IF(ORDER!$D$1="SGST",
 VLOOKUP(H100,'C:\Users\HP\Desktop\TrimphPO\Week\Master Files\[SGST Master.xlsx]DBF'!$A:$H,8,FALSE),
   IF(ORDER!$D$1="IGST",
   VLOOKUP(H100,'C:\Users\HP\Desktop\TrimphPO\Week\Master Files\[IGST Master.xlsx]DBF'!$A:$H,8,FALSE),
   "Error")),
"")</f>
        <v/>
      </c>
      <c r="H100">
        <f>IF(ORDER!O106&gt;0,ORDER!D106, "")</f>
        <v/>
      </c>
      <c r="I100">
        <f>IF(ORDER!O106&gt;0,
 IF(ORDER!$D$1="SGST",
 VLOOKUP(H100,'C:\Users\HP\Desktop\TrimphPO\Week\Master Files\[SGST Master.xlsx]DBF'!$A:$J,10,FALSE),
   IF(ORDER!$D$1="IGST",
   VLOOKUP(H100,'C:\Users\HP\Desktop\TrimphPO\Week\Master Files\[IGST Master.xlsx]DBF'!$A:$J,10,FALSE),
   "Error")),
"")</f>
        <v/>
      </c>
      <c r="J100">
        <f>IF(ORDER!O106&gt;0,SUMIF(ORDER!$D$8:$D$22298,DBF!$H100,ORDER!$G$8:$G$22298), "")</f>
        <v/>
      </c>
      <c r="K100">
        <f>IF(ORDER!O106&gt;0,VLOOKUP($H100,ORDER!D:H,5,FALSE), "")</f>
        <v/>
      </c>
      <c r="L100">
        <f>IF(ORDER!O106&gt;0,ROUND(J100*K100,2), "")</f>
        <v/>
      </c>
      <c r="M100">
        <f>IF(ORDER!O106&gt;0,
 IF(ORDER!$D$1="SGST",
 VLOOKUP(H100,'C:\Users\HP\Desktop\TrimphPO\Week\Master Files\[SGST Master.xlsx]DBF'!$A:$N,14,FALSE),
   IF(ORDER!$D$1="IGST",
   VLOOKUP(H100,'C:\Users\HP\Desktop\TrimphPO\Week\Master Files\[IGST Master.xlsx]DBF'!$A:$N,14,FALSE),
   "Error")),
"")</f>
        <v/>
      </c>
      <c r="N100">
        <f>IF(ORDER!O106&gt;0,ROUND(L100*M100/100,2), "")</f>
        <v/>
      </c>
      <c r="O100">
        <f>IF(ORDER!O106&gt;0,L100-N100, "")</f>
        <v/>
      </c>
      <c r="P100">
        <f>IF(ORDER!O106&gt;0,IF(R100="Corsetry",IF(IFERROR((O100/J100),0)&lt;1000,"CC Sales- Corsetry-Wholesale - IGST 5%","CC Sales- Corsetry-Wholesale - IGST 12%")), "")</f>
        <v/>
      </c>
      <c r="Q100">
        <f>IF(ORDER!O106&gt;0,
 IF(ORDER!$D$1="SGST",
 VLOOKUP(H100,'C:\Users\HP\Desktop\TrimphPO\Week\Master Files\[SGST Master.xlsx]DBF'!$A:$R,18,FALSE),
   IF(ORDER!$D$1="IGST",
   VLOOKUP(H100,'C:\Users\HP\Desktop\TrimphPO\Week\Master Files\[IGST Master.xlsx]DBF'!$A:$R,18,FALSE),
   "Error")),
"")</f>
        <v/>
      </c>
      <c r="R100">
        <f>IF(ORDER!O106&gt;0,
 IF(ORDER!$D$1="SGST",
 VLOOKUP(H100,'C:\Users\HP\Desktop\TrimphPO\Week\Master Files\[SGST Master.xlsx]DBF'!$A:$S,19,FALSE),
   IF(ORDER!$D$1="IGST",
   VLOOKUP(H100,'C:\Users\HP\Desktop\TrimphPO\Week\Master Files\[IGST Master.xlsx]DBF'!$A:$S,19,FALSE),
   "Error")),
"")</f>
        <v/>
      </c>
      <c r="S100">
        <f>IF(ORDER!O106&gt;0,
 IF(ORDER!$D$1="SGST",
 VLOOKUP(H100,'C:\Users\HP\Desktop\TrimphPO\Week\Master Files\[SGST Master.xlsx]DBF'!$A:$T,20,FALSE),
   IF(ORDER!$D$1="IGST",
   VLOOKUP(H100,'C:\Users\HP\Desktop\TrimphPO\Week\Master Files\[IGST Master.xlsx]DBF'!$A:$T,20,FALSE),
   "Error")),
"")</f>
        <v/>
      </c>
      <c r="T100">
        <f>IF(ORDER!O106&gt;0,
 IF(ORDER!$D$1="SGST",
 VLOOKUP(H100,'C:\Users\HP\Desktop\TrimphPO\Week\Master Files\[SGST Master.xlsx]DBF'!$A:$U,21,FALSE),
   IF(ORDER!$D$1="IGST",
   VLOOKUP(H100,'C:\Users\HP\Desktop\TrimphPO\Week\Master Files\[IGST Master.xlsx]DBF'!$A:$U,21,FALSE),
   "Error")),
"")</f>
        <v/>
      </c>
      <c r="U100">
        <f>IF(ORDER!O106&gt;0,
 IF(ORDER!$D$1="SGST",
 VLOOKUP(H100,'C:\Users\HP\Desktop\TrimphPO\Week\Master Files\[SGST Master.xlsx]DBF'!$A:$V,22,FALSE),
   IF(ORDER!$D$1="IGST",
   VLOOKUP(H100,'C:\Users\HP\Desktop\TrimphPO\Week\Master Files\[IGST Master.xlsx]DBF'!$A:$V,22,FALSE),
   "Error")),
"")</f>
        <v/>
      </c>
      <c r="V100">
        <f>IF(ORDER!O106&gt;0,
 IF(ORDER!$D$1="SGST",
 VLOOKUP(H100,'C:\Users\HP\Desktop\TrimphPO\Week\Master Files\[SGST Master.xlsx]DBF'!$A:$W,23,FALSE),
   IF(ORDER!$D$1="IGST",
   VLOOKUP(H100,'C:\Users\HP\Desktop\TrimphPO\Week\Master Files\[IGST Master.xlsx]DBF'!$A:$W,23,FALSE),
   "Error")),
"")</f>
        <v/>
      </c>
      <c r="W100">
        <f>IF(ORDER!O106&gt;0,
 IF(ORDER!$D$1="SGST",
 VLOOKUP(H100,'C:\Users\HP\Desktop\TrimphPO\Week\Master Files\[SGST Master.xlsx]DBF'!$A:$X,24,FALSE),
   IF(ORDER!$D$1="IGST",
   VLOOKUP(H100,'C:\Users\HP\Desktop\TrimphPO\Week\Master Files\[IGST Master.xlsx]DBF'!$A:$X,24,FALSE),
   "Error")),
"")</f>
        <v/>
      </c>
      <c r="X100">
        <f>IF(ORDER!O106&gt;0,
 IF(ORDER!$D$1="SGST",
 VLOOKUP(H100,'C:\Users\HP\Desktop\TrimphPO\Week\Master Files\[SGST Master.xlsx]DBF'!$A:$Y,25,FALSE),
   IF(ORDER!$D$1="IGST",
   VLOOKUP(H100,'C:\Users\HP\Desktop\TrimphPO\Week\Master Files\[IGST Master.xlsx]DBF'!$A:$Y,25,FALSE),
   "Error")),
"")</f>
        <v/>
      </c>
      <c r="Y100">
        <f>IF(ORDER!O106&gt;0,+O100, "")</f>
        <v/>
      </c>
      <c r="Z100">
        <f>IF(ORDER!O106&gt;0,+J100, "")</f>
        <v/>
      </c>
      <c r="AA100">
        <f>IF(ORDER!O106&gt;0,
 IF(ORDER!$D$1="SGST",
 VLOOKUP(H100,'C:\Users\HP\Desktop\TrimphPO\Week\Master Files\[SGST Master.xlsx]DBF'!$A:$AB,28,FALSE),
   IF(ORDER!$D$1="IGST",
   VLOOKUP(H100,'C:\Users\HP\Desktop\TrimphPO\Week\Master Files\[IGST Master.xlsx]DBF'!$A:$AB,28,FALSE),
   "Error")),
"")</f>
        <v/>
      </c>
      <c r="AB100">
        <f>IF(ORDER!O106&gt;0,
 IF(ORDER!$D$1="SGST",
 VLOOKUP(H100,'C:\Users\HP\Desktop\TrimphPO\Week\Master Files\[SGST Master.xlsx]DBF'!$A:$AC,29,FALSE),
   IF(ORDER!$D$1="IGST",
   VLOOKUP(H100,'C:\Users\HP\Desktop\TrimphPO\Week\Master Files\[IGST Master.xlsx]DBF'!$A:$AC,29,FALSE),
   "Error")),
"")</f>
        <v/>
      </c>
      <c r="AC100">
        <f>IF(ORDER!O106&gt;0,ROUND(Y100*AB100/100,2), "")</f>
        <v/>
      </c>
      <c r="AD100">
        <f>IF(ORDER!O106&gt;0,ROUND(SUM(Y100,0)-AC100,2), "")</f>
        <v/>
      </c>
      <c r="AE100" t="inlineStr"/>
      <c r="AF100" t="inlineStr"/>
      <c r="AG100" t="inlineStr"/>
      <c r="AH100" t="inlineStr"/>
      <c r="AI100" t="inlineStr"/>
      <c r="AJ100" t="inlineStr"/>
      <c r="AK100">
        <f>IF(ORDER!O106&gt;0,IF(RIGHT(P100,2)="5%","Output IGST - 5% - Tamilnadu","Output IGST - 12% - Tamilnadu"), "")</f>
        <v/>
      </c>
      <c r="AL100">
        <f>IF(ORDER!O106&gt;0,IF(AK100="Output IGST - 12% - TamilNadu",12,5), "")</f>
        <v/>
      </c>
      <c r="AM100">
        <f>IF(ORDER!O106&gt;0,ROUND(SUM(AD100*AL100/100,0),2), "")</f>
        <v/>
      </c>
      <c r="AN100">
        <f>IF(ORDER!O106&gt;0,+AP100, "")</f>
        <v/>
      </c>
      <c r="AO100">
        <f>IF(ORDER!O106&gt;0,0.00, "")</f>
        <v/>
      </c>
      <c r="AP100">
        <f>IF(ORDER!O106&gt;0,+(Y100-AC100)+AM100, "")</f>
        <v/>
      </c>
      <c r="AQ100">
        <f>IF(ORDER!O106&gt;0,
 IF(ORDER!$D$1="SGST",
 VLOOKUP(H100,'C:\Users\HP\Desktop\TrimphPO\Week\Master Files\[SGST Master.xlsx]DBF'!$A:$AR,44,FALSE),
   IF(ORDER!$D$1="IGST",
   VLOOKUP(H100,'C:\Users\HP\Desktop\TrimphPO\Week\Master Files\[IGST Master.xlsx]DBF'!$A:$AR,44,FALSE),
   "Error")),
"")</f>
        <v/>
      </c>
      <c r="AR100">
        <f>IF(ORDER!O106&gt;0,B100, "")</f>
        <v/>
      </c>
      <c r="AS100">
        <f>IF(ORDER!O106&gt;0,AN100, "")</f>
        <v/>
      </c>
      <c r="AT100">
        <f>IF(ORDER!O106&gt;0,CONCATENATE($B$2," ",$C$2," ","QTY",  " ", $Z$2), "")</f>
        <v/>
      </c>
      <c r="AU100">
        <f>IF(ORDER!O106&gt;0,
 IF(ORDER!$D$1="SGST",
 VLOOKUP(H100,'C:\Users\HP\Desktop\TrimphPO\Week\Master Files\[SGST Master.xlsx]DBF'!$A:$AV,48,FALSE),
   IF(ORDER!$D$1="IGST",
   VLOOKUP(H100,'C:\Users\HP\Desktop\TrimphPO\Week\Master Files\[IGST Master.xlsx]DBF'!$A:$AV,48,FALSE),
   "Error")),
"")</f>
        <v/>
      </c>
      <c r="AV100">
        <f>IF(ORDER!O106&gt;0,
 IF(ORDER!$D$1="SGST",
 VLOOKUP(H100,'C:\Users\HP\Desktop\TrimphPO\Week\Master Files\[SGST Master.xlsx]DBF'!$A:$AW,49,FALSE),
   IF(ORDER!$D$1="IGST",
   VLOOKUP(H100,'C:\Users\HP\Desktop\TrimphPO\Week\Master Files\[IGST Master.xlsx]DBF'!$A:$AW,49,FALSE),
   "Error")),
"")</f>
        <v/>
      </c>
      <c r="AW100">
        <f>IF(ORDER!O106&gt;0,
 IF(ORDER!$D$1="SGST",
 VLOOKUP(H100,'C:\Users\HP\Desktop\TrimphPO\Week\Master Files\[SGST Master.xlsx]DBF'!$A:$AX,50,FALSE),
   IF(ORDER!$D$1="IGST",
   VLOOKUP(H100,'C:\Users\HP\Desktop\TrimphPO\Week\Master Files\[IGST Master.xlsx]DBF'!$A:$AX,50,FALSE),
   "Error")),
"")</f>
        <v/>
      </c>
      <c r="AX100">
        <f>IF(ORDER!O106&gt;0,ORDER!B5, "")</f>
        <v/>
      </c>
      <c r="AY100">
        <f>IF(ORDER!O106&gt;0,ORDER!B1, "")</f>
        <v/>
      </c>
      <c r="AZ100">
        <f>IF(ORDER!O106&gt;0,
 IF(ORDER!$D$1="SGST",
 VLOOKUP(H100,'C:\Users\HP\Desktop\TrimphPO\Week\Master Files\[SGST Master.xlsx]DBF'!$A:$BA,53,FALSE),
   IF(ORDER!$D$1="IGST",
   VLOOKUP(H100,'C:\Users\HP\Desktop\TrimphPO\Week\Master Files\[IGST Master.xlsx]DBF'!$A:$BA,53,FALSE),
   "Error")),
"")</f>
        <v/>
      </c>
      <c r="BA100">
        <f>IF(ORDER!O106&gt;0,
 IF(ORDER!$D$1="SGST",
 VLOOKUP(H100,'C:\Users\HP\Desktop\TrimphPO\Week\Master Files\[SGST Master.xlsx]DBF'!$A:$BB,54,FALSE),
   IF(ORDER!$D$1="IGST",
   VLOOKUP(H100,'C:\Users\HP\Desktop\TrimphPO\Week\Master Files\[IGST Master.xlsx]DBF'!$A:$BB,54,FALSE),
   "Error")),
"")</f>
        <v/>
      </c>
      <c r="BB100">
        <f>IF(ORDER!O106&gt;0,
 IF(ORDER!$D$1="SGST",
 VLOOKUP(H100,'C:\Users\HP\Desktop\TrimphPO\Week\Master Files\[SGST Master.xlsx]DBF'!$A:$BC,55,FALSE),
   IF(ORDER!$D$1="IGST",
   VLOOKUP(H100,'C:\Users\HP\Desktop\TrimphPO\Week\Master Files\[IGST Master.xlsx]DBF'!$A:$BC,55,FALSE),
   "Error")),
"")</f>
        <v/>
      </c>
      <c r="BC100">
        <f>IF(ORDER!O106&gt;0,
 IF(ORDER!$D$1="SGST",
 VLOOKUP(H100,'C:\Users\HP\Desktop\TrimphPO\Week\Master Files\[SGST Master.xlsx]DBF'!$A:$BD,56,FALSE),
   IF(ORDER!$D$1="IGST",
   VLOOKUP(H100,'C:\Users\HP\Desktop\TrimphPO\Week\Master Files\[IGST Master.xlsx]DBF'!$A:$BD,56,FALSE),
   "Error")),
"")</f>
        <v/>
      </c>
      <c r="BD100">
        <f>IF(ORDER!O106&gt;0,
 IF(ORDER!$D$1="SGST",
 VLOOKUP(H100,'C:\Users\HP\Desktop\TrimphPO\Week\Master Files\[SGST Master.xlsx]DBF'!$A:$BE,57,FALSE),
   IF(ORDER!$D$1="IGST",
   VLOOKUP(H100,'C:\Users\HP\Desktop\TrimphPO\Week\Master Files\[IGST Master.xlsx]DBF'!$A:$BE,57,FALSE),
   "Error")),
"")</f>
        <v/>
      </c>
    </row>
    <row r="101">
      <c r="A101">
        <f>IF(ORDER!O107&gt;0,
 IF(ORDER!$D$1="SGST",
 VLOOKUP(H101,'C:\Users\HP\Desktop\TrimphPO\Week\Master Files\[SGST Master.xlsx]DBF'!$A:$B,2,FALSE),
   IF(ORDER!$D$1="IGST",
   VLOOKUP(H101,'C:\Users\HP\Desktop\TrimphPO\Week\Master Files\[IGST Master.xlsx]DBF'!$A:$B,2,FALSE),
   "Error")),
"")</f>
        <v/>
      </c>
      <c r="B101">
        <f>IF(ORDER!O107&gt;0,
 IF(ORDER!$D$1="SGST",
 VLOOKUP(H101,'C:\Users\HP\Desktop\TrimphPO\Week\Master Files\[SGST Master.xlsx]DBF'!$A:$C,3,FALSE),
   IF(ORDER!$D$1="IGST",
   VLOOKUP(H101,'C:\Users\HP\Desktop\TrimphPO\Week\Master Files\[IGST Master.xlsx]DBF'!$A:$C,3,FALSE),
   "Error")),
"")</f>
        <v/>
      </c>
      <c r="C101">
        <f>IF(ORDER!O107&gt;0,ORDER!L107, "")</f>
        <v/>
      </c>
      <c r="D101">
        <f>IF(ORDER!O107&gt;0,ORDER!A107, "")</f>
        <v/>
      </c>
      <c r="E101">
        <f>IF(ORDER!O107&gt;0,
 IF(ORDER!$D$1="SGST",
 VLOOKUP(H101,'C:\Users\HP\Desktop\TrimphPO\Week\Master Files\[SGST Master.xlsx]DBF'!$A:$F,6,FALSE),
   IF(ORDER!$D$1="IGST",
   VLOOKUP(H101,'C:\Users\HP\Desktop\TrimphPO\Week\Master Files\[IGST Master.xlsx]DBF'!$A:$F,6,FALSE),
   "Error")),
"")</f>
        <v/>
      </c>
      <c r="F101">
        <f>IF(ORDER!O107&gt;0,ORDER!C107, "")</f>
        <v/>
      </c>
      <c r="G101">
        <f>IF(ORDER!O107&gt;0,
 IF(ORDER!$D$1="SGST",
 VLOOKUP(H101,'C:\Users\HP\Desktop\TrimphPO\Week\Master Files\[SGST Master.xlsx]DBF'!$A:$H,8,FALSE),
   IF(ORDER!$D$1="IGST",
   VLOOKUP(H101,'C:\Users\HP\Desktop\TrimphPO\Week\Master Files\[IGST Master.xlsx]DBF'!$A:$H,8,FALSE),
   "Error")),
"")</f>
        <v/>
      </c>
      <c r="H101">
        <f>IF(ORDER!O107&gt;0,ORDER!D107, "")</f>
        <v/>
      </c>
      <c r="I101">
        <f>IF(ORDER!O107&gt;0,
 IF(ORDER!$D$1="SGST",
 VLOOKUP(H101,'C:\Users\HP\Desktop\TrimphPO\Week\Master Files\[SGST Master.xlsx]DBF'!$A:$J,10,FALSE),
   IF(ORDER!$D$1="IGST",
   VLOOKUP(H101,'C:\Users\HP\Desktop\TrimphPO\Week\Master Files\[IGST Master.xlsx]DBF'!$A:$J,10,FALSE),
   "Error")),
"")</f>
        <v/>
      </c>
      <c r="J101">
        <f>IF(ORDER!O107&gt;0,SUMIF(ORDER!$D$8:$D$22298,DBF!$H101,ORDER!$G$8:$G$22298), "")</f>
        <v/>
      </c>
      <c r="K101">
        <f>IF(ORDER!O107&gt;0,VLOOKUP($H101,ORDER!D:H,5,FALSE), "")</f>
        <v/>
      </c>
      <c r="L101">
        <f>IF(ORDER!O107&gt;0,ROUND(J101*K101,2), "")</f>
        <v/>
      </c>
      <c r="M101">
        <f>IF(ORDER!O107&gt;0,
 IF(ORDER!$D$1="SGST",
 VLOOKUP(H101,'C:\Users\HP\Desktop\TrimphPO\Week\Master Files\[SGST Master.xlsx]DBF'!$A:$N,14,FALSE),
   IF(ORDER!$D$1="IGST",
   VLOOKUP(H101,'C:\Users\HP\Desktop\TrimphPO\Week\Master Files\[IGST Master.xlsx]DBF'!$A:$N,14,FALSE),
   "Error")),
"")</f>
        <v/>
      </c>
      <c r="N101">
        <f>IF(ORDER!O107&gt;0,ROUND(L101*M101/100,2), "")</f>
        <v/>
      </c>
      <c r="O101">
        <f>IF(ORDER!O107&gt;0,L101-N101, "")</f>
        <v/>
      </c>
      <c r="P101">
        <f>IF(ORDER!O107&gt;0,IF(R101="Corsetry",IF(IFERROR((O101/J101),0)&lt;1000,"CC Sales- Corsetry-Wholesale - IGST 5%","CC Sales- Corsetry-Wholesale - IGST 12%")), "")</f>
        <v/>
      </c>
      <c r="Q101">
        <f>IF(ORDER!O107&gt;0,
 IF(ORDER!$D$1="SGST",
 VLOOKUP(H101,'C:\Users\HP\Desktop\TrimphPO\Week\Master Files\[SGST Master.xlsx]DBF'!$A:$R,18,FALSE),
   IF(ORDER!$D$1="IGST",
   VLOOKUP(H101,'C:\Users\HP\Desktop\TrimphPO\Week\Master Files\[IGST Master.xlsx]DBF'!$A:$R,18,FALSE),
   "Error")),
"")</f>
        <v/>
      </c>
      <c r="R101">
        <f>IF(ORDER!O107&gt;0,
 IF(ORDER!$D$1="SGST",
 VLOOKUP(H101,'C:\Users\HP\Desktop\TrimphPO\Week\Master Files\[SGST Master.xlsx]DBF'!$A:$S,19,FALSE),
   IF(ORDER!$D$1="IGST",
   VLOOKUP(H101,'C:\Users\HP\Desktop\TrimphPO\Week\Master Files\[IGST Master.xlsx]DBF'!$A:$S,19,FALSE),
   "Error")),
"")</f>
        <v/>
      </c>
      <c r="S101">
        <f>IF(ORDER!O107&gt;0,
 IF(ORDER!$D$1="SGST",
 VLOOKUP(H101,'C:\Users\HP\Desktop\TrimphPO\Week\Master Files\[SGST Master.xlsx]DBF'!$A:$T,20,FALSE),
   IF(ORDER!$D$1="IGST",
   VLOOKUP(H101,'C:\Users\HP\Desktop\TrimphPO\Week\Master Files\[IGST Master.xlsx]DBF'!$A:$T,20,FALSE),
   "Error")),
"")</f>
        <v/>
      </c>
      <c r="T101">
        <f>IF(ORDER!O107&gt;0,
 IF(ORDER!$D$1="SGST",
 VLOOKUP(H101,'C:\Users\HP\Desktop\TrimphPO\Week\Master Files\[SGST Master.xlsx]DBF'!$A:$U,21,FALSE),
   IF(ORDER!$D$1="IGST",
   VLOOKUP(H101,'C:\Users\HP\Desktop\TrimphPO\Week\Master Files\[IGST Master.xlsx]DBF'!$A:$U,21,FALSE),
   "Error")),
"")</f>
        <v/>
      </c>
      <c r="U101">
        <f>IF(ORDER!O107&gt;0,
 IF(ORDER!$D$1="SGST",
 VLOOKUP(H101,'C:\Users\HP\Desktop\TrimphPO\Week\Master Files\[SGST Master.xlsx]DBF'!$A:$V,22,FALSE),
   IF(ORDER!$D$1="IGST",
   VLOOKUP(H101,'C:\Users\HP\Desktop\TrimphPO\Week\Master Files\[IGST Master.xlsx]DBF'!$A:$V,22,FALSE),
   "Error")),
"")</f>
        <v/>
      </c>
      <c r="V101">
        <f>IF(ORDER!O107&gt;0,
 IF(ORDER!$D$1="SGST",
 VLOOKUP(H101,'C:\Users\HP\Desktop\TrimphPO\Week\Master Files\[SGST Master.xlsx]DBF'!$A:$W,23,FALSE),
   IF(ORDER!$D$1="IGST",
   VLOOKUP(H101,'C:\Users\HP\Desktop\TrimphPO\Week\Master Files\[IGST Master.xlsx]DBF'!$A:$W,23,FALSE),
   "Error")),
"")</f>
        <v/>
      </c>
      <c r="W101">
        <f>IF(ORDER!O107&gt;0,
 IF(ORDER!$D$1="SGST",
 VLOOKUP(H101,'C:\Users\HP\Desktop\TrimphPO\Week\Master Files\[SGST Master.xlsx]DBF'!$A:$X,24,FALSE),
   IF(ORDER!$D$1="IGST",
   VLOOKUP(H101,'C:\Users\HP\Desktop\TrimphPO\Week\Master Files\[IGST Master.xlsx]DBF'!$A:$X,24,FALSE),
   "Error")),
"")</f>
        <v/>
      </c>
      <c r="X101">
        <f>IF(ORDER!O107&gt;0,
 IF(ORDER!$D$1="SGST",
 VLOOKUP(H101,'C:\Users\HP\Desktop\TrimphPO\Week\Master Files\[SGST Master.xlsx]DBF'!$A:$Y,25,FALSE),
   IF(ORDER!$D$1="IGST",
   VLOOKUP(H101,'C:\Users\HP\Desktop\TrimphPO\Week\Master Files\[IGST Master.xlsx]DBF'!$A:$Y,25,FALSE),
   "Error")),
"")</f>
        <v/>
      </c>
      <c r="Y101">
        <f>IF(ORDER!O107&gt;0,+O101, "")</f>
        <v/>
      </c>
      <c r="Z101">
        <f>IF(ORDER!O107&gt;0,+J101, "")</f>
        <v/>
      </c>
      <c r="AA101">
        <f>IF(ORDER!O107&gt;0,
 IF(ORDER!$D$1="SGST",
 VLOOKUP(H101,'C:\Users\HP\Desktop\TrimphPO\Week\Master Files\[SGST Master.xlsx]DBF'!$A:$AB,28,FALSE),
   IF(ORDER!$D$1="IGST",
   VLOOKUP(H101,'C:\Users\HP\Desktop\TrimphPO\Week\Master Files\[IGST Master.xlsx]DBF'!$A:$AB,28,FALSE),
   "Error")),
"")</f>
        <v/>
      </c>
      <c r="AB101">
        <f>IF(ORDER!O107&gt;0,
 IF(ORDER!$D$1="SGST",
 VLOOKUP(H101,'C:\Users\HP\Desktop\TrimphPO\Week\Master Files\[SGST Master.xlsx]DBF'!$A:$AC,29,FALSE),
   IF(ORDER!$D$1="IGST",
   VLOOKUP(H101,'C:\Users\HP\Desktop\TrimphPO\Week\Master Files\[IGST Master.xlsx]DBF'!$A:$AC,29,FALSE),
   "Error")),
"")</f>
        <v/>
      </c>
      <c r="AC101">
        <f>IF(ORDER!O107&gt;0,ROUND(Y101*AB101/100,2), "")</f>
        <v/>
      </c>
      <c r="AD101">
        <f>IF(ORDER!O107&gt;0,ROUND(SUM(Y101,0)-AC101,2), "")</f>
        <v/>
      </c>
      <c r="AE101" t="inlineStr"/>
      <c r="AF101" t="inlineStr"/>
      <c r="AG101" t="inlineStr"/>
      <c r="AH101" t="inlineStr"/>
      <c r="AI101" t="inlineStr"/>
      <c r="AJ101" t="inlineStr"/>
      <c r="AK101">
        <f>IF(ORDER!O107&gt;0,IF(RIGHT(P101,2)="5%","Output IGST - 5% - Tamilnadu","Output IGST - 12% - Tamilnadu"), "")</f>
        <v/>
      </c>
      <c r="AL101">
        <f>IF(ORDER!O107&gt;0,IF(AK101="Output IGST - 12% - TamilNadu",12,5), "")</f>
        <v/>
      </c>
      <c r="AM101">
        <f>IF(ORDER!O107&gt;0,ROUND(SUM(AD101*AL101/100,0),2), "")</f>
        <v/>
      </c>
      <c r="AN101">
        <f>IF(ORDER!O107&gt;0,+AP101, "")</f>
        <v/>
      </c>
      <c r="AO101">
        <f>IF(ORDER!O107&gt;0,0.00, "")</f>
        <v/>
      </c>
      <c r="AP101">
        <f>IF(ORDER!O107&gt;0,+(Y101-AC101)+AM101, "")</f>
        <v/>
      </c>
      <c r="AQ101">
        <f>IF(ORDER!O107&gt;0,
 IF(ORDER!$D$1="SGST",
 VLOOKUP(H101,'C:\Users\HP\Desktop\TrimphPO\Week\Master Files\[SGST Master.xlsx]DBF'!$A:$AR,44,FALSE),
   IF(ORDER!$D$1="IGST",
   VLOOKUP(H101,'C:\Users\HP\Desktop\TrimphPO\Week\Master Files\[IGST Master.xlsx]DBF'!$A:$AR,44,FALSE),
   "Error")),
"")</f>
        <v/>
      </c>
      <c r="AR101">
        <f>IF(ORDER!O107&gt;0,B101, "")</f>
        <v/>
      </c>
      <c r="AS101">
        <f>IF(ORDER!O107&gt;0,AN101, "")</f>
        <v/>
      </c>
      <c r="AT101">
        <f>IF(ORDER!O107&gt;0,CONCATENATE($B$2," ",$C$2," ","QTY",  " ", $Z$2), "")</f>
        <v/>
      </c>
      <c r="AU101">
        <f>IF(ORDER!O107&gt;0,
 IF(ORDER!$D$1="SGST",
 VLOOKUP(H101,'C:\Users\HP\Desktop\TrimphPO\Week\Master Files\[SGST Master.xlsx]DBF'!$A:$AV,48,FALSE),
   IF(ORDER!$D$1="IGST",
   VLOOKUP(H101,'C:\Users\HP\Desktop\TrimphPO\Week\Master Files\[IGST Master.xlsx]DBF'!$A:$AV,48,FALSE),
   "Error")),
"")</f>
        <v/>
      </c>
      <c r="AV101">
        <f>IF(ORDER!O107&gt;0,
 IF(ORDER!$D$1="SGST",
 VLOOKUP(H101,'C:\Users\HP\Desktop\TrimphPO\Week\Master Files\[SGST Master.xlsx]DBF'!$A:$AW,49,FALSE),
   IF(ORDER!$D$1="IGST",
   VLOOKUP(H101,'C:\Users\HP\Desktop\TrimphPO\Week\Master Files\[IGST Master.xlsx]DBF'!$A:$AW,49,FALSE),
   "Error")),
"")</f>
        <v/>
      </c>
      <c r="AW101">
        <f>IF(ORDER!O107&gt;0,
 IF(ORDER!$D$1="SGST",
 VLOOKUP(H101,'C:\Users\HP\Desktop\TrimphPO\Week\Master Files\[SGST Master.xlsx]DBF'!$A:$AX,50,FALSE),
   IF(ORDER!$D$1="IGST",
   VLOOKUP(H101,'C:\Users\HP\Desktop\TrimphPO\Week\Master Files\[IGST Master.xlsx]DBF'!$A:$AX,50,FALSE),
   "Error")),
"")</f>
        <v/>
      </c>
      <c r="AX101">
        <f>IF(ORDER!O107&gt;0,ORDER!B5, "")</f>
        <v/>
      </c>
      <c r="AY101">
        <f>IF(ORDER!O107&gt;0,ORDER!B1, "")</f>
        <v/>
      </c>
      <c r="AZ101">
        <f>IF(ORDER!O107&gt;0,
 IF(ORDER!$D$1="SGST",
 VLOOKUP(H101,'C:\Users\HP\Desktop\TrimphPO\Week\Master Files\[SGST Master.xlsx]DBF'!$A:$BA,53,FALSE),
   IF(ORDER!$D$1="IGST",
   VLOOKUP(H101,'C:\Users\HP\Desktop\TrimphPO\Week\Master Files\[IGST Master.xlsx]DBF'!$A:$BA,53,FALSE),
   "Error")),
"")</f>
        <v/>
      </c>
      <c r="BA101">
        <f>IF(ORDER!O107&gt;0,
 IF(ORDER!$D$1="SGST",
 VLOOKUP(H101,'C:\Users\HP\Desktop\TrimphPO\Week\Master Files\[SGST Master.xlsx]DBF'!$A:$BB,54,FALSE),
   IF(ORDER!$D$1="IGST",
   VLOOKUP(H101,'C:\Users\HP\Desktop\TrimphPO\Week\Master Files\[IGST Master.xlsx]DBF'!$A:$BB,54,FALSE),
   "Error")),
"")</f>
        <v/>
      </c>
      <c r="BB101">
        <f>IF(ORDER!O107&gt;0,
 IF(ORDER!$D$1="SGST",
 VLOOKUP(H101,'C:\Users\HP\Desktop\TrimphPO\Week\Master Files\[SGST Master.xlsx]DBF'!$A:$BC,55,FALSE),
   IF(ORDER!$D$1="IGST",
   VLOOKUP(H101,'C:\Users\HP\Desktop\TrimphPO\Week\Master Files\[IGST Master.xlsx]DBF'!$A:$BC,55,FALSE),
   "Error")),
"")</f>
        <v/>
      </c>
      <c r="BC101">
        <f>IF(ORDER!O107&gt;0,
 IF(ORDER!$D$1="SGST",
 VLOOKUP(H101,'C:\Users\HP\Desktop\TrimphPO\Week\Master Files\[SGST Master.xlsx]DBF'!$A:$BD,56,FALSE),
   IF(ORDER!$D$1="IGST",
   VLOOKUP(H101,'C:\Users\HP\Desktop\TrimphPO\Week\Master Files\[IGST Master.xlsx]DBF'!$A:$BD,56,FALSE),
   "Error")),
"")</f>
        <v/>
      </c>
      <c r="BD101">
        <f>IF(ORDER!O107&gt;0,
 IF(ORDER!$D$1="SGST",
 VLOOKUP(H101,'C:\Users\HP\Desktop\TrimphPO\Week\Master Files\[SGST Master.xlsx]DBF'!$A:$BE,57,FALSE),
   IF(ORDER!$D$1="IGST",
   VLOOKUP(H101,'C:\Users\HP\Desktop\TrimphPO\Week\Master Files\[IGST Master.xlsx]DBF'!$A:$BE,57,FALSE),
   "Error")),
"")</f>
        <v/>
      </c>
    </row>
    <row r="102">
      <c r="A102">
        <f>IF(ORDER!O108&gt;0,
 IF(ORDER!$D$1="SGST",
 VLOOKUP(H102,'C:\Users\HP\Desktop\TrimphPO\Week\Master Files\[SGST Master.xlsx]DBF'!$A:$B,2,FALSE),
   IF(ORDER!$D$1="IGST",
   VLOOKUP(H102,'C:\Users\HP\Desktop\TrimphPO\Week\Master Files\[IGST Master.xlsx]DBF'!$A:$B,2,FALSE),
   "Error")),
"")</f>
        <v/>
      </c>
      <c r="B102">
        <f>IF(ORDER!O108&gt;0,
 IF(ORDER!$D$1="SGST",
 VLOOKUP(H102,'C:\Users\HP\Desktop\TrimphPO\Week\Master Files\[SGST Master.xlsx]DBF'!$A:$C,3,FALSE),
   IF(ORDER!$D$1="IGST",
   VLOOKUP(H102,'C:\Users\HP\Desktop\TrimphPO\Week\Master Files\[IGST Master.xlsx]DBF'!$A:$C,3,FALSE),
   "Error")),
"")</f>
        <v/>
      </c>
      <c r="C102">
        <f>IF(ORDER!O108&gt;0,ORDER!L108, "")</f>
        <v/>
      </c>
      <c r="D102">
        <f>IF(ORDER!O108&gt;0,ORDER!A108, "")</f>
        <v/>
      </c>
      <c r="E102">
        <f>IF(ORDER!O108&gt;0,
 IF(ORDER!$D$1="SGST",
 VLOOKUP(H102,'C:\Users\HP\Desktop\TrimphPO\Week\Master Files\[SGST Master.xlsx]DBF'!$A:$F,6,FALSE),
   IF(ORDER!$D$1="IGST",
   VLOOKUP(H102,'C:\Users\HP\Desktop\TrimphPO\Week\Master Files\[IGST Master.xlsx]DBF'!$A:$F,6,FALSE),
   "Error")),
"")</f>
        <v/>
      </c>
      <c r="F102">
        <f>IF(ORDER!O108&gt;0,ORDER!C108, "")</f>
        <v/>
      </c>
      <c r="G102">
        <f>IF(ORDER!O108&gt;0,
 IF(ORDER!$D$1="SGST",
 VLOOKUP(H102,'C:\Users\HP\Desktop\TrimphPO\Week\Master Files\[SGST Master.xlsx]DBF'!$A:$H,8,FALSE),
   IF(ORDER!$D$1="IGST",
   VLOOKUP(H102,'C:\Users\HP\Desktop\TrimphPO\Week\Master Files\[IGST Master.xlsx]DBF'!$A:$H,8,FALSE),
   "Error")),
"")</f>
        <v/>
      </c>
      <c r="H102">
        <f>IF(ORDER!O108&gt;0,ORDER!D108, "")</f>
        <v/>
      </c>
      <c r="I102">
        <f>IF(ORDER!O108&gt;0,
 IF(ORDER!$D$1="SGST",
 VLOOKUP(H102,'C:\Users\HP\Desktop\TrimphPO\Week\Master Files\[SGST Master.xlsx]DBF'!$A:$J,10,FALSE),
   IF(ORDER!$D$1="IGST",
   VLOOKUP(H102,'C:\Users\HP\Desktop\TrimphPO\Week\Master Files\[IGST Master.xlsx]DBF'!$A:$J,10,FALSE),
   "Error")),
"")</f>
        <v/>
      </c>
      <c r="J102">
        <f>IF(ORDER!O108&gt;0,SUMIF(ORDER!$D$8:$D$22298,DBF!$H102,ORDER!$G$8:$G$22298), "")</f>
        <v/>
      </c>
      <c r="K102">
        <f>IF(ORDER!O108&gt;0,VLOOKUP($H102,ORDER!D:H,5,FALSE), "")</f>
        <v/>
      </c>
      <c r="L102">
        <f>IF(ORDER!O108&gt;0,ROUND(J102*K102,2), "")</f>
        <v/>
      </c>
      <c r="M102">
        <f>IF(ORDER!O108&gt;0,
 IF(ORDER!$D$1="SGST",
 VLOOKUP(H102,'C:\Users\HP\Desktop\TrimphPO\Week\Master Files\[SGST Master.xlsx]DBF'!$A:$N,14,FALSE),
   IF(ORDER!$D$1="IGST",
   VLOOKUP(H102,'C:\Users\HP\Desktop\TrimphPO\Week\Master Files\[IGST Master.xlsx]DBF'!$A:$N,14,FALSE),
   "Error")),
"")</f>
        <v/>
      </c>
      <c r="N102">
        <f>IF(ORDER!O108&gt;0,ROUND(L102*M102/100,2), "")</f>
        <v/>
      </c>
      <c r="O102">
        <f>IF(ORDER!O108&gt;0,L102-N102, "")</f>
        <v/>
      </c>
      <c r="P102">
        <f>IF(ORDER!O108&gt;0,IF(R102="Corsetry",IF(IFERROR((O102/J102),0)&lt;1000,"CC Sales- Corsetry-Wholesale - IGST 5%","CC Sales- Corsetry-Wholesale - IGST 12%")), "")</f>
        <v/>
      </c>
      <c r="Q102">
        <f>IF(ORDER!O108&gt;0,
 IF(ORDER!$D$1="SGST",
 VLOOKUP(H102,'C:\Users\HP\Desktop\TrimphPO\Week\Master Files\[SGST Master.xlsx]DBF'!$A:$R,18,FALSE),
   IF(ORDER!$D$1="IGST",
   VLOOKUP(H102,'C:\Users\HP\Desktop\TrimphPO\Week\Master Files\[IGST Master.xlsx]DBF'!$A:$R,18,FALSE),
   "Error")),
"")</f>
        <v/>
      </c>
      <c r="R102">
        <f>IF(ORDER!O108&gt;0,
 IF(ORDER!$D$1="SGST",
 VLOOKUP(H102,'C:\Users\HP\Desktop\TrimphPO\Week\Master Files\[SGST Master.xlsx]DBF'!$A:$S,19,FALSE),
   IF(ORDER!$D$1="IGST",
   VLOOKUP(H102,'C:\Users\HP\Desktop\TrimphPO\Week\Master Files\[IGST Master.xlsx]DBF'!$A:$S,19,FALSE),
   "Error")),
"")</f>
        <v/>
      </c>
      <c r="S102">
        <f>IF(ORDER!O108&gt;0,
 IF(ORDER!$D$1="SGST",
 VLOOKUP(H102,'C:\Users\HP\Desktop\TrimphPO\Week\Master Files\[SGST Master.xlsx]DBF'!$A:$T,20,FALSE),
   IF(ORDER!$D$1="IGST",
   VLOOKUP(H102,'C:\Users\HP\Desktop\TrimphPO\Week\Master Files\[IGST Master.xlsx]DBF'!$A:$T,20,FALSE),
   "Error")),
"")</f>
        <v/>
      </c>
      <c r="T102">
        <f>IF(ORDER!O108&gt;0,
 IF(ORDER!$D$1="SGST",
 VLOOKUP(H102,'C:\Users\HP\Desktop\TrimphPO\Week\Master Files\[SGST Master.xlsx]DBF'!$A:$U,21,FALSE),
   IF(ORDER!$D$1="IGST",
   VLOOKUP(H102,'C:\Users\HP\Desktop\TrimphPO\Week\Master Files\[IGST Master.xlsx]DBF'!$A:$U,21,FALSE),
   "Error")),
"")</f>
        <v/>
      </c>
      <c r="U102">
        <f>IF(ORDER!O108&gt;0,
 IF(ORDER!$D$1="SGST",
 VLOOKUP(H102,'C:\Users\HP\Desktop\TrimphPO\Week\Master Files\[SGST Master.xlsx]DBF'!$A:$V,22,FALSE),
   IF(ORDER!$D$1="IGST",
   VLOOKUP(H102,'C:\Users\HP\Desktop\TrimphPO\Week\Master Files\[IGST Master.xlsx]DBF'!$A:$V,22,FALSE),
   "Error")),
"")</f>
        <v/>
      </c>
      <c r="V102">
        <f>IF(ORDER!O108&gt;0,
 IF(ORDER!$D$1="SGST",
 VLOOKUP(H102,'C:\Users\HP\Desktop\TrimphPO\Week\Master Files\[SGST Master.xlsx]DBF'!$A:$W,23,FALSE),
   IF(ORDER!$D$1="IGST",
   VLOOKUP(H102,'C:\Users\HP\Desktop\TrimphPO\Week\Master Files\[IGST Master.xlsx]DBF'!$A:$W,23,FALSE),
   "Error")),
"")</f>
        <v/>
      </c>
      <c r="W102">
        <f>IF(ORDER!O108&gt;0,
 IF(ORDER!$D$1="SGST",
 VLOOKUP(H102,'C:\Users\HP\Desktop\TrimphPO\Week\Master Files\[SGST Master.xlsx]DBF'!$A:$X,24,FALSE),
   IF(ORDER!$D$1="IGST",
   VLOOKUP(H102,'C:\Users\HP\Desktop\TrimphPO\Week\Master Files\[IGST Master.xlsx]DBF'!$A:$X,24,FALSE),
   "Error")),
"")</f>
        <v/>
      </c>
      <c r="X102">
        <f>IF(ORDER!O108&gt;0,
 IF(ORDER!$D$1="SGST",
 VLOOKUP(H102,'C:\Users\HP\Desktop\TrimphPO\Week\Master Files\[SGST Master.xlsx]DBF'!$A:$Y,25,FALSE),
   IF(ORDER!$D$1="IGST",
   VLOOKUP(H102,'C:\Users\HP\Desktop\TrimphPO\Week\Master Files\[IGST Master.xlsx]DBF'!$A:$Y,25,FALSE),
   "Error")),
"")</f>
        <v/>
      </c>
      <c r="Y102">
        <f>IF(ORDER!O108&gt;0,+O102, "")</f>
        <v/>
      </c>
      <c r="Z102">
        <f>IF(ORDER!O108&gt;0,+J102, "")</f>
        <v/>
      </c>
      <c r="AA102">
        <f>IF(ORDER!O108&gt;0,
 IF(ORDER!$D$1="SGST",
 VLOOKUP(H102,'C:\Users\HP\Desktop\TrimphPO\Week\Master Files\[SGST Master.xlsx]DBF'!$A:$AB,28,FALSE),
   IF(ORDER!$D$1="IGST",
   VLOOKUP(H102,'C:\Users\HP\Desktop\TrimphPO\Week\Master Files\[IGST Master.xlsx]DBF'!$A:$AB,28,FALSE),
   "Error")),
"")</f>
        <v/>
      </c>
      <c r="AB102">
        <f>IF(ORDER!O108&gt;0,
 IF(ORDER!$D$1="SGST",
 VLOOKUP(H102,'C:\Users\HP\Desktop\TrimphPO\Week\Master Files\[SGST Master.xlsx]DBF'!$A:$AC,29,FALSE),
   IF(ORDER!$D$1="IGST",
   VLOOKUP(H102,'C:\Users\HP\Desktop\TrimphPO\Week\Master Files\[IGST Master.xlsx]DBF'!$A:$AC,29,FALSE),
   "Error")),
"")</f>
        <v/>
      </c>
      <c r="AC102">
        <f>IF(ORDER!O108&gt;0,ROUND(Y102*AB102/100,2), "")</f>
        <v/>
      </c>
      <c r="AD102">
        <f>IF(ORDER!O108&gt;0,ROUND(SUM(Y102,0)-AC102,2), "")</f>
        <v/>
      </c>
      <c r="AE102" t="inlineStr"/>
      <c r="AF102" t="inlineStr"/>
      <c r="AG102" t="inlineStr"/>
      <c r="AH102" t="inlineStr"/>
      <c r="AI102" t="inlineStr"/>
      <c r="AJ102" t="inlineStr"/>
      <c r="AK102">
        <f>IF(ORDER!O108&gt;0,IF(RIGHT(P102,2)="5%","Output IGST - 5% - Tamilnadu","Output IGST - 12% - Tamilnadu"), "")</f>
        <v/>
      </c>
      <c r="AL102">
        <f>IF(ORDER!O108&gt;0,IF(AK102="Output IGST - 12% - TamilNadu",12,5), "")</f>
        <v/>
      </c>
      <c r="AM102">
        <f>IF(ORDER!O108&gt;0,ROUND(SUM(AD102*AL102/100,0),2), "")</f>
        <v/>
      </c>
      <c r="AN102">
        <f>IF(ORDER!O108&gt;0,+AP102, "")</f>
        <v/>
      </c>
      <c r="AO102">
        <f>IF(ORDER!O108&gt;0,0.00, "")</f>
        <v/>
      </c>
      <c r="AP102">
        <f>IF(ORDER!O108&gt;0,+(Y102-AC102)+AM102, "")</f>
        <v/>
      </c>
      <c r="AQ102">
        <f>IF(ORDER!O108&gt;0,
 IF(ORDER!$D$1="SGST",
 VLOOKUP(H102,'C:\Users\HP\Desktop\TrimphPO\Week\Master Files\[SGST Master.xlsx]DBF'!$A:$AR,44,FALSE),
   IF(ORDER!$D$1="IGST",
   VLOOKUP(H102,'C:\Users\HP\Desktop\TrimphPO\Week\Master Files\[IGST Master.xlsx]DBF'!$A:$AR,44,FALSE),
   "Error")),
"")</f>
        <v/>
      </c>
      <c r="AR102">
        <f>IF(ORDER!O108&gt;0,B102, "")</f>
        <v/>
      </c>
      <c r="AS102">
        <f>IF(ORDER!O108&gt;0,AN102, "")</f>
        <v/>
      </c>
      <c r="AT102">
        <f>IF(ORDER!O108&gt;0,CONCATENATE($B$2," ",$C$2," ","QTY",  " ", $Z$2), "")</f>
        <v/>
      </c>
      <c r="AU102">
        <f>IF(ORDER!O108&gt;0,
 IF(ORDER!$D$1="SGST",
 VLOOKUP(H102,'C:\Users\HP\Desktop\TrimphPO\Week\Master Files\[SGST Master.xlsx]DBF'!$A:$AV,48,FALSE),
   IF(ORDER!$D$1="IGST",
   VLOOKUP(H102,'C:\Users\HP\Desktop\TrimphPO\Week\Master Files\[IGST Master.xlsx]DBF'!$A:$AV,48,FALSE),
   "Error")),
"")</f>
        <v/>
      </c>
      <c r="AV102">
        <f>IF(ORDER!O108&gt;0,
 IF(ORDER!$D$1="SGST",
 VLOOKUP(H102,'C:\Users\HP\Desktop\TrimphPO\Week\Master Files\[SGST Master.xlsx]DBF'!$A:$AW,49,FALSE),
   IF(ORDER!$D$1="IGST",
   VLOOKUP(H102,'C:\Users\HP\Desktop\TrimphPO\Week\Master Files\[IGST Master.xlsx]DBF'!$A:$AW,49,FALSE),
   "Error")),
"")</f>
        <v/>
      </c>
      <c r="AW102">
        <f>IF(ORDER!O108&gt;0,
 IF(ORDER!$D$1="SGST",
 VLOOKUP(H102,'C:\Users\HP\Desktop\TrimphPO\Week\Master Files\[SGST Master.xlsx]DBF'!$A:$AX,50,FALSE),
   IF(ORDER!$D$1="IGST",
   VLOOKUP(H102,'C:\Users\HP\Desktop\TrimphPO\Week\Master Files\[IGST Master.xlsx]DBF'!$A:$AX,50,FALSE),
   "Error")),
"")</f>
        <v/>
      </c>
      <c r="AX102">
        <f>IF(ORDER!O108&gt;0,ORDER!B5, "")</f>
        <v/>
      </c>
      <c r="AY102">
        <f>IF(ORDER!O108&gt;0,ORDER!B1, "")</f>
        <v/>
      </c>
      <c r="AZ102">
        <f>IF(ORDER!O108&gt;0,
 IF(ORDER!$D$1="SGST",
 VLOOKUP(H102,'C:\Users\HP\Desktop\TrimphPO\Week\Master Files\[SGST Master.xlsx]DBF'!$A:$BA,53,FALSE),
   IF(ORDER!$D$1="IGST",
   VLOOKUP(H102,'C:\Users\HP\Desktop\TrimphPO\Week\Master Files\[IGST Master.xlsx]DBF'!$A:$BA,53,FALSE),
   "Error")),
"")</f>
        <v/>
      </c>
      <c r="BA102">
        <f>IF(ORDER!O108&gt;0,
 IF(ORDER!$D$1="SGST",
 VLOOKUP(H102,'C:\Users\HP\Desktop\TrimphPO\Week\Master Files\[SGST Master.xlsx]DBF'!$A:$BB,54,FALSE),
   IF(ORDER!$D$1="IGST",
   VLOOKUP(H102,'C:\Users\HP\Desktop\TrimphPO\Week\Master Files\[IGST Master.xlsx]DBF'!$A:$BB,54,FALSE),
   "Error")),
"")</f>
        <v/>
      </c>
      <c r="BB102">
        <f>IF(ORDER!O108&gt;0,
 IF(ORDER!$D$1="SGST",
 VLOOKUP(H102,'C:\Users\HP\Desktop\TrimphPO\Week\Master Files\[SGST Master.xlsx]DBF'!$A:$BC,55,FALSE),
   IF(ORDER!$D$1="IGST",
   VLOOKUP(H102,'C:\Users\HP\Desktop\TrimphPO\Week\Master Files\[IGST Master.xlsx]DBF'!$A:$BC,55,FALSE),
   "Error")),
"")</f>
        <v/>
      </c>
      <c r="BC102">
        <f>IF(ORDER!O108&gt;0,
 IF(ORDER!$D$1="SGST",
 VLOOKUP(H102,'C:\Users\HP\Desktop\TrimphPO\Week\Master Files\[SGST Master.xlsx]DBF'!$A:$BD,56,FALSE),
   IF(ORDER!$D$1="IGST",
   VLOOKUP(H102,'C:\Users\HP\Desktop\TrimphPO\Week\Master Files\[IGST Master.xlsx]DBF'!$A:$BD,56,FALSE),
   "Error")),
"")</f>
        <v/>
      </c>
      <c r="BD102">
        <f>IF(ORDER!O108&gt;0,
 IF(ORDER!$D$1="SGST",
 VLOOKUP(H102,'C:\Users\HP\Desktop\TrimphPO\Week\Master Files\[SGST Master.xlsx]DBF'!$A:$BE,57,FALSE),
   IF(ORDER!$D$1="IGST",
   VLOOKUP(H102,'C:\Users\HP\Desktop\TrimphPO\Week\Master Files\[IGST Master.xlsx]DBF'!$A:$BE,57,FALSE),
   "Error")),
"")</f>
        <v/>
      </c>
    </row>
    <row r="103">
      <c r="A103">
        <f>IF(ORDER!O109&gt;0,
 IF(ORDER!$D$1="SGST",
 VLOOKUP(H103,'C:\Users\HP\Desktop\TrimphPO\Week\Master Files\[SGST Master.xlsx]DBF'!$A:$B,2,FALSE),
   IF(ORDER!$D$1="IGST",
   VLOOKUP(H103,'C:\Users\HP\Desktop\TrimphPO\Week\Master Files\[IGST Master.xlsx]DBF'!$A:$B,2,FALSE),
   "Error")),
"")</f>
        <v/>
      </c>
      <c r="B103">
        <f>IF(ORDER!O109&gt;0,
 IF(ORDER!$D$1="SGST",
 VLOOKUP(H103,'C:\Users\HP\Desktop\TrimphPO\Week\Master Files\[SGST Master.xlsx]DBF'!$A:$C,3,FALSE),
   IF(ORDER!$D$1="IGST",
   VLOOKUP(H103,'C:\Users\HP\Desktop\TrimphPO\Week\Master Files\[IGST Master.xlsx]DBF'!$A:$C,3,FALSE),
   "Error")),
"")</f>
        <v/>
      </c>
      <c r="C103">
        <f>IF(ORDER!O109&gt;0,ORDER!L109, "")</f>
        <v/>
      </c>
      <c r="D103">
        <f>IF(ORDER!O109&gt;0,ORDER!A109, "")</f>
        <v/>
      </c>
      <c r="E103">
        <f>IF(ORDER!O109&gt;0,
 IF(ORDER!$D$1="SGST",
 VLOOKUP(H103,'C:\Users\HP\Desktop\TrimphPO\Week\Master Files\[SGST Master.xlsx]DBF'!$A:$F,6,FALSE),
   IF(ORDER!$D$1="IGST",
   VLOOKUP(H103,'C:\Users\HP\Desktop\TrimphPO\Week\Master Files\[IGST Master.xlsx]DBF'!$A:$F,6,FALSE),
   "Error")),
"")</f>
        <v/>
      </c>
      <c r="F103">
        <f>IF(ORDER!O109&gt;0,ORDER!C109, "")</f>
        <v/>
      </c>
      <c r="G103">
        <f>IF(ORDER!O109&gt;0,
 IF(ORDER!$D$1="SGST",
 VLOOKUP(H103,'C:\Users\HP\Desktop\TrimphPO\Week\Master Files\[SGST Master.xlsx]DBF'!$A:$H,8,FALSE),
   IF(ORDER!$D$1="IGST",
   VLOOKUP(H103,'C:\Users\HP\Desktop\TrimphPO\Week\Master Files\[IGST Master.xlsx]DBF'!$A:$H,8,FALSE),
   "Error")),
"")</f>
        <v/>
      </c>
      <c r="H103">
        <f>IF(ORDER!O109&gt;0,ORDER!D109, "")</f>
        <v/>
      </c>
      <c r="I103">
        <f>IF(ORDER!O109&gt;0,
 IF(ORDER!$D$1="SGST",
 VLOOKUP(H103,'C:\Users\HP\Desktop\TrimphPO\Week\Master Files\[SGST Master.xlsx]DBF'!$A:$J,10,FALSE),
   IF(ORDER!$D$1="IGST",
   VLOOKUP(H103,'C:\Users\HP\Desktop\TrimphPO\Week\Master Files\[IGST Master.xlsx]DBF'!$A:$J,10,FALSE),
   "Error")),
"")</f>
        <v/>
      </c>
      <c r="J103">
        <f>IF(ORDER!O109&gt;0,SUMIF(ORDER!$D$8:$D$22298,DBF!$H103,ORDER!$G$8:$G$22298), "")</f>
        <v/>
      </c>
      <c r="K103">
        <f>IF(ORDER!O109&gt;0,VLOOKUP($H103,ORDER!D:H,5,FALSE), "")</f>
        <v/>
      </c>
      <c r="L103">
        <f>IF(ORDER!O109&gt;0,ROUND(J103*K103,2), "")</f>
        <v/>
      </c>
      <c r="M103">
        <f>IF(ORDER!O109&gt;0,
 IF(ORDER!$D$1="SGST",
 VLOOKUP(H103,'C:\Users\HP\Desktop\TrimphPO\Week\Master Files\[SGST Master.xlsx]DBF'!$A:$N,14,FALSE),
   IF(ORDER!$D$1="IGST",
   VLOOKUP(H103,'C:\Users\HP\Desktop\TrimphPO\Week\Master Files\[IGST Master.xlsx]DBF'!$A:$N,14,FALSE),
   "Error")),
"")</f>
        <v/>
      </c>
      <c r="N103">
        <f>IF(ORDER!O109&gt;0,ROUND(L103*M103/100,2), "")</f>
        <v/>
      </c>
      <c r="O103">
        <f>IF(ORDER!O109&gt;0,L103-N103, "")</f>
        <v/>
      </c>
      <c r="P103">
        <f>IF(ORDER!O109&gt;0,IF(R103="Corsetry",IF(IFERROR((O103/J103),0)&lt;1000,"CC Sales- Corsetry-Wholesale - IGST 5%","CC Sales- Corsetry-Wholesale - IGST 12%")), "")</f>
        <v/>
      </c>
      <c r="Q103">
        <f>IF(ORDER!O109&gt;0,
 IF(ORDER!$D$1="SGST",
 VLOOKUP(H103,'C:\Users\HP\Desktop\TrimphPO\Week\Master Files\[SGST Master.xlsx]DBF'!$A:$R,18,FALSE),
   IF(ORDER!$D$1="IGST",
   VLOOKUP(H103,'C:\Users\HP\Desktop\TrimphPO\Week\Master Files\[IGST Master.xlsx]DBF'!$A:$R,18,FALSE),
   "Error")),
"")</f>
        <v/>
      </c>
      <c r="R103">
        <f>IF(ORDER!O109&gt;0,
 IF(ORDER!$D$1="SGST",
 VLOOKUP(H103,'C:\Users\HP\Desktop\TrimphPO\Week\Master Files\[SGST Master.xlsx]DBF'!$A:$S,19,FALSE),
   IF(ORDER!$D$1="IGST",
   VLOOKUP(H103,'C:\Users\HP\Desktop\TrimphPO\Week\Master Files\[IGST Master.xlsx]DBF'!$A:$S,19,FALSE),
   "Error")),
"")</f>
        <v/>
      </c>
      <c r="S103">
        <f>IF(ORDER!O109&gt;0,
 IF(ORDER!$D$1="SGST",
 VLOOKUP(H103,'C:\Users\HP\Desktop\TrimphPO\Week\Master Files\[SGST Master.xlsx]DBF'!$A:$T,20,FALSE),
   IF(ORDER!$D$1="IGST",
   VLOOKUP(H103,'C:\Users\HP\Desktop\TrimphPO\Week\Master Files\[IGST Master.xlsx]DBF'!$A:$T,20,FALSE),
   "Error")),
"")</f>
        <v/>
      </c>
      <c r="T103">
        <f>IF(ORDER!O109&gt;0,
 IF(ORDER!$D$1="SGST",
 VLOOKUP(H103,'C:\Users\HP\Desktop\TrimphPO\Week\Master Files\[SGST Master.xlsx]DBF'!$A:$U,21,FALSE),
   IF(ORDER!$D$1="IGST",
   VLOOKUP(H103,'C:\Users\HP\Desktop\TrimphPO\Week\Master Files\[IGST Master.xlsx]DBF'!$A:$U,21,FALSE),
   "Error")),
"")</f>
        <v/>
      </c>
      <c r="U103">
        <f>IF(ORDER!O109&gt;0,
 IF(ORDER!$D$1="SGST",
 VLOOKUP(H103,'C:\Users\HP\Desktop\TrimphPO\Week\Master Files\[SGST Master.xlsx]DBF'!$A:$V,22,FALSE),
   IF(ORDER!$D$1="IGST",
   VLOOKUP(H103,'C:\Users\HP\Desktop\TrimphPO\Week\Master Files\[IGST Master.xlsx]DBF'!$A:$V,22,FALSE),
   "Error")),
"")</f>
        <v/>
      </c>
      <c r="V103">
        <f>IF(ORDER!O109&gt;0,
 IF(ORDER!$D$1="SGST",
 VLOOKUP(H103,'C:\Users\HP\Desktop\TrimphPO\Week\Master Files\[SGST Master.xlsx]DBF'!$A:$W,23,FALSE),
   IF(ORDER!$D$1="IGST",
   VLOOKUP(H103,'C:\Users\HP\Desktop\TrimphPO\Week\Master Files\[IGST Master.xlsx]DBF'!$A:$W,23,FALSE),
   "Error")),
"")</f>
        <v/>
      </c>
      <c r="W103">
        <f>IF(ORDER!O109&gt;0,
 IF(ORDER!$D$1="SGST",
 VLOOKUP(H103,'C:\Users\HP\Desktop\TrimphPO\Week\Master Files\[SGST Master.xlsx]DBF'!$A:$X,24,FALSE),
   IF(ORDER!$D$1="IGST",
   VLOOKUP(H103,'C:\Users\HP\Desktop\TrimphPO\Week\Master Files\[IGST Master.xlsx]DBF'!$A:$X,24,FALSE),
   "Error")),
"")</f>
        <v/>
      </c>
      <c r="X103">
        <f>IF(ORDER!O109&gt;0,
 IF(ORDER!$D$1="SGST",
 VLOOKUP(H103,'C:\Users\HP\Desktop\TrimphPO\Week\Master Files\[SGST Master.xlsx]DBF'!$A:$Y,25,FALSE),
   IF(ORDER!$D$1="IGST",
   VLOOKUP(H103,'C:\Users\HP\Desktop\TrimphPO\Week\Master Files\[IGST Master.xlsx]DBF'!$A:$Y,25,FALSE),
   "Error")),
"")</f>
        <v/>
      </c>
      <c r="Y103">
        <f>IF(ORDER!O109&gt;0,+O103, "")</f>
        <v/>
      </c>
      <c r="Z103">
        <f>IF(ORDER!O109&gt;0,+J103, "")</f>
        <v/>
      </c>
      <c r="AA103">
        <f>IF(ORDER!O109&gt;0,
 IF(ORDER!$D$1="SGST",
 VLOOKUP(H103,'C:\Users\HP\Desktop\TrimphPO\Week\Master Files\[SGST Master.xlsx]DBF'!$A:$AB,28,FALSE),
   IF(ORDER!$D$1="IGST",
   VLOOKUP(H103,'C:\Users\HP\Desktop\TrimphPO\Week\Master Files\[IGST Master.xlsx]DBF'!$A:$AB,28,FALSE),
   "Error")),
"")</f>
        <v/>
      </c>
      <c r="AB103">
        <f>IF(ORDER!O109&gt;0,
 IF(ORDER!$D$1="SGST",
 VLOOKUP(H103,'C:\Users\HP\Desktop\TrimphPO\Week\Master Files\[SGST Master.xlsx]DBF'!$A:$AC,29,FALSE),
   IF(ORDER!$D$1="IGST",
   VLOOKUP(H103,'C:\Users\HP\Desktop\TrimphPO\Week\Master Files\[IGST Master.xlsx]DBF'!$A:$AC,29,FALSE),
   "Error")),
"")</f>
        <v/>
      </c>
      <c r="AC103">
        <f>IF(ORDER!O109&gt;0,ROUND(Y103*AB103/100,2), "")</f>
        <v/>
      </c>
      <c r="AD103">
        <f>IF(ORDER!O109&gt;0,ROUND(SUM(Y103,0)-AC103,2), "")</f>
        <v/>
      </c>
      <c r="AE103" t="inlineStr"/>
      <c r="AF103" t="inlineStr"/>
      <c r="AG103" t="inlineStr"/>
      <c r="AH103" t="inlineStr"/>
      <c r="AI103" t="inlineStr"/>
      <c r="AJ103" t="inlineStr"/>
      <c r="AK103">
        <f>IF(ORDER!O109&gt;0,IF(RIGHT(P103,2)="5%","Output IGST - 5% - Tamilnadu","Output IGST - 12% - Tamilnadu"), "")</f>
        <v/>
      </c>
      <c r="AL103">
        <f>IF(ORDER!O109&gt;0,IF(AK103="Output IGST - 12% - TamilNadu",12,5), "")</f>
        <v/>
      </c>
      <c r="AM103">
        <f>IF(ORDER!O109&gt;0,ROUND(SUM(AD103*AL103/100,0),2), "")</f>
        <v/>
      </c>
      <c r="AN103">
        <f>IF(ORDER!O109&gt;0,+AP103, "")</f>
        <v/>
      </c>
      <c r="AO103">
        <f>IF(ORDER!O109&gt;0,0.00, "")</f>
        <v/>
      </c>
      <c r="AP103">
        <f>IF(ORDER!O109&gt;0,+(Y103-AC103)+AM103, "")</f>
        <v/>
      </c>
      <c r="AQ103">
        <f>IF(ORDER!O109&gt;0,
 IF(ORDER!$D$1="SGST",
 VLOOKUP(H103,'C:\Users\HP\Desktop\TrimphPO\Week\Master Files\[SGST Master.xlsx]DBF'!$A:$AR,44,FALSE),
   IF(ORDER!$D$1="IGST",
   VLOOKUP(H103,'C:\Users\HP\Desktop\TrimphPO\Week\Master Files\[IGST Master.xlsx]DBF'!$A:$AR,44,FALSE),
   "Error")),
"")</f>
        <v/>
      </c>
      <c r="AR103">
        <f>IF(ORDER!O109&gt;0,B103, "")</f>
        <v/>
      </c>
      <c r="AS103">
        <f>IF(ORDER!O109&gt;0,AN103, "")</f>
        <v/>
      </c>
      <c r="AT103">
        <f>IF(ORDER!O109&gt;0,CONCATENATE($B$2," ",$C$2," ","QTY",  " ", $Z$2), "")</f>
        <v/>
      </c>
      <c r="AU103">
        <f>IF(ORDER!O109&gt;0,
 IF(ORDER!$D$1="SGST",
 VLOOKUP(H103,'C:\Users\HP\Desktop\TrimphPO\Week\Master Files\[SGST Master.xlsx]DBF'!$A:$AV,48,FALSE),
   IF(ORDER!$D$1="IGST",
   VLOOKUP(H103,'C:\Users\HP\Desktop\TrimphPO\Week\Master Files\[IGST Master.xlsx]DBF'!$A:$AV,48,FALSE),
   "Error")),
"")</f>
        <v/>
      </c>
      <c r="AV103">
        <f>IF(ORDER!O109&gt;0,
 IF(ORDER!$D$1="SGST",
 VLOOKUP(H103,'C:\Users\HP\Desktop\TrimphPO\Week\Master Files\[SGST Master.xlsx]DBF'!$A:$AW,49,FALSE),
   IF(ORDER!$D$1="IGST",
   VLOOKUP(H103,'C:\Users\HP\Desktop\TrimphPO\Week\Master Files\[IGST Master.xlsx]DBF'!$A:$AW,49,FALSE),
   "Error")),
"")</f>
        <v/>
      </c>
      <c r="AW103">
        <f>IF(ORDER!O109&gt;0,
 IF(ORDER!$D$1="SGST",
 VLOOKUP(H103,'C:\Users\HP\Desktop\TrimphPO\Week\Master Files\[SGST Master.xlsx]DBF'!$A:$AX,50,FALSE),
   IF(ORDER!$D$1="IGST",
   VLOOKUP(H103,'C:\Users\HP\Desktop\TrimphPO\Week\Master Files\[IGST Master.xlsx]DBF'!$A:$AX,50,FALSE),
   "Error")),
"")</f>
        <v/>
      </c>
      <c r="AX103">
        <f>IF(ORDER!O109&gt;0,ORDER!B5, "")</f>
        <v/>
      </c>
      <c r="AY103">
        <f>IF(ORDER!O109&gt;0,ORDER!B1, "")</f>
        <v/>
      </c>
      <c r="AZ103">
        <f>IF(ORDER!O109&gt;0,
 IF(ORDER!$D$1="SGST",
 VLOOKUP(H103,'C:\Users\HP\Desktop\TrimphPO\Week\Master Files\[SGST Master.xlsx]DBF'!$A:$BA,53,FALSE),
   IF(ORDER!$D$1="IGST",
   VLOOKUP(H103,'C:\Users\HP\Desktop\TrimphPO\Week\Master Files\[IGST Master.xlsx]DBF'!$A:$BA,53,FALSE),
   "Error")),
"")</f>
        <v/>
      </c>
      <c r="BA103">
        <f>IF(ORDER!O109&gt;0,
 IF(ORDER!$D$1="SGST",
 VLOOKUP(H103,'C:\Users\HP\Desktop\TrimphPO\Week\Master Files\[SGST Master.xlsx]DBF'!$A:$BB,54,FALSE),
   IF(ORDER!$D$1="IGST",
   VLOOKUP(H103,'C:\Users\HP\Desktop\TrimphPO\Week\Master Files\[IGST Master.xlsx]DBF'!$A:$BB,54,FALSE),
   "Error")),
"")</f>
        <v/>
      </c>
      <c r="BB103">
        <f>IF(ORDER!O109&gt;0,
 IF(ORDER!$D$1="SGST",
 VLOOKUP(H103,'C:\Users\HP\Desktop\TrimphPO\Week\Master Files\[SGST Master.xlsx]DBF'!$A:$BC,55,FALSE),
   IF(ORDER!$D$1="IGST",
   VLOOKUP(H103,'C:\Users\HP\Desktop\TrimphPO\Week\Master Files\[IGST Master.xlsx]DBF'!$A:$BC,55,FALSE),
   "Error")),
"")</f>
        <v/>
      </c>
      <c r="BC103">
        <f>IF(ORDER!O109&gt;0,
 IF(ORDER!$D$1="SGST",
 VLOOKUP(H103,'C:\Users\HP\Desktop\TrimphPO\Week\Master Files\[SGST Master.xlsx]DBF'!$A:$BD,56,FALSE),
   IF(ORDER!$D$1="IGST",
   VLOOKUP(H103,'C:\Users\HP\Desktop\TrimphPO\Week\Master Files\[IGST Master.xlsx]DBF'!$A:$BD,56,FALSE),
   "Error")),
"")</f>
        <v/>
      </c>
      <c r="BD103">
        <f>IF(ORDER!O109&gt;0,
 IF(ORDER!$D$1="SGST",
 VLOOKUP(H103,'C:\Users\HP\Desktop\TrimphPO\Week\Master Files\[SGST Master.xlsx]DBF'!$A:$BE,57,FALSE),
   IF(ORDER!$D$1="IGST",
   VLOOKUP(H103,'C:\Users\HP\Desktop\TrimphPO\Week\Master Files\[IGST Master.xlsx]DBF'!$A:$BE,57,FALSE),
   "Error")),
"")</f>
        <v/>
      </c>
    </row>
    <row r="104">
      <c r="A104">
        <f>IF(ORDER!O110&gt;0,
 IF(ORDER!$D$1="SGST",
 VLOOKUP(H104,'C:\Users\HP\Desktop\TrimphPO\Week\Master Files\[SGST Master.xlsx]DBF'!$A:$B,2,FALSE),
   IF(ORDER!$D$1="IGST",
   VLOOKUP(H104,'C:\Users\HP\Desktop\TrimphPO\Week\Master Files\[IGST Master.xlsx]DBF'!$A:$B,2,FALSE),
   "Error")),
"")</f>
        <v/>
      </c>
      <c r="B104">
        <f>IF(ORDER!O110&gt;0,
 IF(ORDER!$D$1="SGST",
 VLOOKUP(H104,'C:\Users\HP\Desktop\TrimphPO\Week\Master Files\[SGST Master.xlsx]DBF'!$A:$C,3,FALSE),
   IF(ORDER!$D$1="IGST",
   VLOOKUP(H104,'C:\Users\HP\Desktop\TrimphPO\Week\Master Files\[IGST Master.xlsx]DBF'!$A:$C,3,FALSE),
   "Error")),
"")</f>
        <v/>
      </c>
      <c r="C104">
        <f>IF(ORDER!O110&gt;0,ORDER!L110, "")</f>
        <v/>
      </c>
      <c r="D104">
        <f>IF(ORDER!O110&gt;0,ORDER!A110, "")</f>
        <v/>
      </c>
      <c r="E104">
        <f>IF(ORDER!O110&gt;0,
 IF(ORDER!$D$1="SGST",
 VLOOKUP(H104,'C:\Users\HP\Desktop\TrimphPO\Week\Master Files\[SGST Master.xlsx]DBF'!$A:$F,6,FALSE),
   IF(ORDER!$D$1="IGST",
   VLOOKUP(H104,'C:\Users\HP\Desktop\TrimphPO\Week\Master Files\[IGST Master.xlsx]DBF'!$A:$F,6,FALSE),
   "Error")),
"")</f>
        <v/>
      </c>
      <c r="F104">
        <f>IF(ORDER!O110&gt;0,ORDER!C110, "")</f>
        <v/>
      </c>
      <c r="G104">
        <f>IF(ORDER!O110&gt;0,
 IF(ORDER!$D$1="SGST",
 VLOOKUP(H104,'C:\Users\HP\Desktop\TrimphPO\Week\Master Files\[SGST Master.xlsx]DBF'!$A:$H,8,FALSE),
   IF(ORDER!$D$1="IGST",
   VLOOKUP(H104,'C:\Users\HP\Desktop\TrimphPO\Week\Master Files\[IGST Master.xlsx]DBF'!$A:$H,8,FALSE),
   "Error")),
"")</f>
        <v/>
      </c>
      <c r="H104">
        <f>IF(ORDER!O110&gt;0,ORDER!D110, "")</f>
        <v/>
      </c>
      <c r="I104">
        <f>IF(ORDER!O110&gt;0,
 IF(ORDER!$D$1="SGST",
 VLOOKUP(H104,'C:\Users\HP\Desktop\TrimphPO\Week\Master Files\[SGST Master.xlsx]DBF'!$A:$J,10,FALSE),
   IF(ORDER!$D$1="IGST",
   VLOOKUP(H104,'C:\Users\HP\Desktop\TrimphPO\Week\Master Files\[IGST Master.xlsx]DBF'!$A:$J,10,FALSE),
   "Error")),
"")</f>
        <v/>
      </c>
      <c r="J104">
        <f>IF(ORDER!O110&gt;0,SUMIF(ORDER!$D$8:$D$22298,DBF!$H104,ORDER!$G$8:$G$22298), "")</f>
        <v/>
      </c>
      <c r="K104">
        <f>IF(ORDER!O110&gt;0,VLOOKUP($H104,ORDER!D:H,5,FALSE), "")</f>
        <v/>
      </c>
      <c r="L104">
        <f>IF(ORDER!O110&gt;0,ROUND(J104*K104,2), "")</f>
        <v/>
      </c>
      <c r="M104">
        <f>IF(ORDER!O110&gt;0,
 IF(ORDER!$D$1="SGST",
 VLOOKUP(H104,'C:\Users\HP\Desktop\TrimphPO\Week\Master Files\[SGST Master.xlsx]DBF'!$A:$N,14,FALSE),
   IF(ORDER!$D$1="IGST",
   VLOOKUP(H104,'C:\Users\HP\Desktop\TrimphPO\Week\Master Files\[IGST Master.xlsx]DBF'!$A:$N,14,FALSE),
   "Error")),
"")</f>
        <v/>
      </c>
      <c r="N104">
        <f>IF(ORDER!O110&gt;0,ROUND(L104*M104/100,2), "")</f>
        <v/>
      </c>
      <c r="O104">
        <f>IF(ORDER!O110&gt;0,L104-N104, "")</f>
        <v/>
      </c>
      <c r="P104">
        <f>IF(ORDER!O110&gt;0,IF(R104="Corsetry",IF(IFERROR((O104/J104),0)&lt;1000,"CC Sales- Corsetry-Wholesale - IGST 5%","CC Sales- Corsetry-Wholesale - IGST 12%")), "")</f>
        <v/>
      </c>
      <c r="Q104">
        <f>IF(ORDER!O110&gt;0,
 IF(ORDER!$D$1="SGST",
 VLOOKUP(H104,'C:\Users\HP\Desktop\TrimphPO\Week\Master Files\[SGST Master.xlsx]DBF'!$A:$R,18,FALSE),
   IF(ORDER!$D$1="IGST",
   VLOOKUP(H104,'C:\Users\HP\Desktop\TrimphPO\Week\Master Files\[IGST Master.xlsx]DBF'!$A:$R,18,FALSE),
   "Error")),
"")</f>
        <v/>
      </c>
      <c r="R104">
        <f>IF(ORDER!O110&gt;0,
 IF(ORDER!$D$1="SGST",
 VLOOKUP(H104,'C:\Users\HP\Desktop\TrimphPO\Week\Master Files\[SGST Master.xlsx]DBF'!$A:$S,19,FALSE),
   IF(ORDER!$D$1="IGST",
   VLOOKUP(H104,'C:\Users\HP\Desktop\TrimphPO\Week\Master Files\[IGST Master.xlsx]DBF'!$A:$S,19,FALSE),
   "Error")),
"")</f>
        <v/>
      </c>
      <c r="S104">
        <f>IF(ORDER!O110&gt;0,
 IF(ORDER!$D$1="SGST",
 VLOOKUP(H104,'C:\Users\HP\Desktop\TrimphPO\Week\Master Files\[SGST Master.xlsx]DBF'!$A:$T,20,FALSE),
   IF(ORDER!$D$1="IGST",
   VLOOKUP(H104,'C:\Users\HP\Desktop\TrimphPO\Week\Master Files\[IGST Master.xlsx]DBF'!$A:$T,20,FALSE),
   "Error")),
"")</f>
        <v/>
      </c>
      <c r="T104">
        <f>IF(ORDER!O110&gt;0,
 IF(ORDER!$D$1="SGST",
 VLOOKUP(H104,'C:\Users\HP\Desktop\TrimphPO\Week\Master Files\[SGST Master.xlsx]DBF'!$A:$U,21,FALSE),
   IF(ORDER!$D$1="IGST",
   VLOOKUP(H104,'C:\Users\HP\Desktop\TrimphPO\Week\Master Files\[IGST Master.xlsx]DBF'!$A:$U,21,FALSE),
   "Error")),
"")</f>
        <v/>
      </c>
      <c r="U104">
        <f>IF(ORDER!O110&gt;0,
 IF(ORDER!$D$1="SGST",
 VLOOKUP(H104,'C:\Users\HP\Desktop\TrimphPO\Week\Master Files\[SGST Master.xlsx]DBF'!$A:$V,22,FALSE),
   IF(ORDER!$D$1="IGST",
   VLOOKUP(H104,'C:\Users\HP\Desktop\TrimphPO\Week\Master Files\[IGST Master.xlsx]DBF'!$A:$V,22,FALSE),
   "Error")),
"")</f>
        <v/>
      </c>
      <c r="V104">
        <f>IF(ORDER!O110&gt;0,
 IF(ORDER!$D$1="SGST",
 VLOOKUP(H104,'C:\Users\HP\Desktop\TrimphPO\Week\Master Files\[SGST Master.xlsx]DBF'!$A:$W,23,FALSE),
   IF(ORDER!$D$1="IGST",
   VLOOKUP(H104,'C:\Users\HP\Desktop\TrimphPO\Week\Master Files\[IGST Master.xlsx]DBF'!$A:$W,23,FALSE),
   "Error")),
"")</f>
        <v/>
      </c>
      <c r="W104">
        <f>IF(ORDER!O110&gt;0,
 IF(ORDER!$D$1="SGST",
 VLOOKUP(H104,'C:\Users\HP\Desktop\TrimphPO\Week\Master Files\[SGST Master.xlsx]DBF'!$A:$X,24,FALSE),
   IF(ORDER!$D$1="IGST",
   VLOOKUP(H104,'C:\Users\HP\Desktop\TrimphPO\Week\Master Files\[IGST Master.xlsx]DBF'!$A:$X,24,FALSE),
   "Error")),
"")</f>
        <v/>
      </c>
      <c r="X104">
        <f>IF(ORDER!O110&gt;0,
 IF(ORDER!$D$1="SGST",
 VLOOKUP(H104,'C:\Users\HP\Desktop\TrimphPO\Week\Master Files\[SGST Master.xlsx]DBF'!$A:$Y,25,FALSE),
   IF(ORDER!$D$1="IGST",
   VLOOKUP(H104,'C:\Users\HP\Desktop\TrimphPO\Week\Master Files\[IGST Master.xlsx]DBF'!$A:$Y,25,FALSE),
   "Error")),
"")</f>
        <v/>
      </c>
      <c r="Y104">
        <f>IF(ORDER!O110&gt;0,+O104, "")</f>
        <v/>
      </c>
      <c r="Z104">
        <f>IF(ORDER!O110&gt;0,+J104, "")</f>
        <v/>
      </c>
      <c r="AA104">
        <f>IF(ORDER!O110&gt;0,
 IF(ORDER!$D$1="SGST",
 VLOOKUP(H104,'C:\Users\HP\Desktop\TrimphPO\Week\Master Files\[SGST Master.xlsx]DBF'!$A:$AB,28,FALSE),
   IF(ORDER!$D$1="IGST",
   VLOOKUP(H104,'C:\Users\HP\Desktop\TrimphPO\Week\Master Files\[IGST Master.xlsx]DBF'!$A:$AB,28,FALSE),
   "Error")),
"")</f>
        <v/>
      </c>
      <c r="AB104">
        <f>IF(ORDER!O110&gt;0,
 IF(ORDER!$D$1="SGST",
 VLOOKUP(H104,'C:\Users\HP\Desktop\TrimphPO\Week\Master Files\[SGST Master.xlsx]DBF'!$A:$AC,29,FALSE),
   IF(ORDER!$D$1="IGST",
   VLOOKUP(H104,'C:\Users\HP\Desktop\TrimphPO\Week\Master Files\[IGST Master.xlsx]DBF'!$A:$AC,29,FALSE),
   "Error")),
"")</f>
        <v/>
      </c>
      <c r="AC104">
        <f>IF(ORDER!O110&gt;0,ROUND(Y104*AB104/100,2), "")</f>
        <v/>
      </c>
      <c r="AD104">
        <f>IF(ORDER!O110&gt;0,ROUND(SUM(Y104,0)-AC104,2), "")</f>
        <v/>
      </c>
      <c r="AE104" t="inlineStr"/>
      <c r="AF104" t="inlineStr"/>
      <c r="AG104" t="inlineStr"/>
      <c r="AH104" t="inlineStr"/>
      <c r="AI104" t="inlineStr"/>
      <c r="AJ104" t="inlineStr"/>
      <c r="AK104">
        <f>IF(ORDER!O110&gt;0,IF(RIGHT(P104,2)="5%","Output IGST - 5% - Tamilnadu","Output IGST - 12% - Tamilnadu"), "")</f>
        <v/>
      </c>
      <c r="AL104">
        <f>IF(ORDER!O110&gt;0,IF(AK104="Output IGST - 12% - TamilNadu",12,5), "")</f>
        <v/>
      </c>
      <c r="AM104">
        <f>IF(ORDER!O110&gt;0,ROUND(SUM(AD104*AL104/100,0),2), "")</f>
        <v/>
      </c>
      <c r="AN104">
        <f>IF(ORDER!O110&gt;0,+AP104, "")</f>
        <v/>
      </c>
      <c r="AO104">
        <f>IF(ORDER!O110&gt;0,0.00, "")</f>
        <v/>
      </c>
      <c r="AP104">
        <f>IF(ORDER!O110&gt;0,+(Y104-AC104)+AM104, "")</f>
        <v/>
      </c>
      <c r="AQ104">
        <f>IF(ORDER!O110&gt;0,
 IF(ORDER!$D$1="SGST",
 VLOOKUP(H104,'C:\Users\HP\Desktop\TrimphPO\Week\Master Files\[SGST Master.xlsx]DBF'!$A:$AR,44,FALSE),
   IF(ORDER!$D$1="IGST",
   VLOOKUP(H104,'C:\Users\HP\Desktop\TrimphPO\Week\Master Files\[IGST Master.xlsx]DBF'!$A:$AR,44,FALSE),
   "Error")),
"")</f>
        <v/>
      </c>
      <c r="AR104">
        <f>IF(ORDER!O110&gt;0,B104, "")</f>
        <v/>
      </c>
      <c r="AS104">
        <f>IF(ORDER!O110&gt;0,AN104, "")</f>
        <v/>
      </c>
      <c r="AT104">
        <f>IF(ORDER!O110&gt;0,CONCATENATE($B$2," ",$C$2," ","QTY",  " ", $Z$2), "")</f>
        <v/>
      </c>
      <c r="AU104">
        <f>IF(ORDER!O110&gt;0,
 IF(ORDER!$D$1="SGST",
 VLOOKUP(H104,'C:\Users\HP\Desktop\TrimphPO\Week\Master Files\[SGST Master.xlsx]DBF'!$A:$AV,48,FALSE),
   IF(ORDER!$D$1="IGST",
   VLOOKUP(H104,'C:\Users\HP\Desktop\TrimphPO\Week\Master Files\[IGST Master.xlsx]DBF'!$A:$AV,48,FALSE),
   "Error")),
"")</f>
        <v/>
      </c>
      <c r="AV104">
        <f>IF(ORDER!O110&gt;0,
 IF(ORDER!$D$1="SGST",
 VLOOKUP(H104,'C:\Users\HP\Desktop\TrimphPO\Week\Master Files\[SGST Master.xlsx]DBF'!$A:$AW,49,FALSE),
   IF(ORDER!$D$1="IGST",
   VLOOKUP(H104,'C:\Users\HP\Desktop\TrimphPO\Week\Master Files\[IGST Master.xlsx]DBF'!$A:$AW,49,FALSE),
   "Error")),
"")</f>
        <v/>
      </c>
      <c r="AW104">
        <f>IF(ORDER!O110&gt;0,
 IF(ORDER!$D$1="SGST",
 VLOOKUP(H104,'C:\Users\HP\Desktop\TrimphPO\Week\Master Files\[SGST Master.xlsx]DBF'!$A:$AX,50,FALSE),
   IF(ORDER!$D$1="IGST",
   VLOOKUP(H104,'C:\Users\HP\Desktop\TrimphPO\Week\Master Files\[IGST Master.xlsx]DBF'!$A:$AX,50,FALSE),
   "Error")),
"")</f>
        <v/>
      </c>
      <c r="AX104">
        <f>IF(ORDER!O110&gt;0,ORDER!B5, "")</f>
        <v/>
      </c>
      <c r="AY104">
        <f>IF(ORDER!O110&gt;0,ORDER!B1, "")</f>
        <v/>
      </c>
      <c r="AZ104">
        <f>IF(ORDER!O110&gt;0,
 IF(ORDER!$D$1="SGST",
 VLOOKUP(H104,'C:\Users\HP\Desktop\TrimphPO\Week\Master Files\[SGST Master.xlsx]DBF'!$A:$BA,53,FALSE),
   IF(ORDER!$D$1="IGST",
   VLOOKUP(H104,'C:\Users\HP\Desktop\TrimphPO\Week\Master Files\[IGST Master.xlsx]DBF'!$A:$BA,53,FALSE),
   "Error")),
"")</f>
        <v/>
      </c>
      <c r="BA104">
        <f>IF(ORDER!O110&gt;0,
 IF(ORDER!$D$1="SGST",
 VLOOKUP(H104,'C:\Users\HP\Desktop\TrimphPO\Week\Master Files\[SGST Master.xlsx]DBF'!$A:$BB,54,FALSE),
   IF(ORDER!$D$1="IGST",
   VLOOKUP(H104,'C:\Users\HP\Desktop\TrimphPO\Week\Master Files\[IGST Master.xlsx]DBF'!$A:$BB,54,FALSE),
   "Error")),
"")</f>
        <v/>
      </c>
      <c r="BB104">
        <f>IF(ORDER!O110&gt;0,
 IF(ORDER!$D$1="SGST",
 VLOOKUP(H104,'C:\Users\HP\Desktop\TrimphPO\Week\Master Files\[SGST Master.xlsx]DBF'!$A:$BC,55,FALSE),
   IF(ORDER!$D$1="IGST",
   VLOOKUP(H104,'C:\Users\HP\Desktop\TrimphPO\Week\Master Files\[IGST Master.xlsx]DBF'!$A:$BC,55,FALSE),
   "Error")),
"")</f>
        <v/>
      </c>
      <c r="BC104">
        <f>IF(ORDER!O110&gt;0,
 IF(ORDER!$D$1="SGST",
 VLOOKUP(H104,'C:\Users\HP\Desktop\TrimphPO\Week\Master Files\[SGST Master.xlsx]DBF'!$A:$BD,56,FALSE),
   IF(ORDER!$D$1="IGST",
   VLOOKUP(H104,'C:\Users\HP\Desktop\TrimphPO\Week\Master Files\[IGST Master.xlsx]DBF'!$A:$BD,56,FALSE),
   "Error")),
"")</f>
        <v/>
      </c>
      <c r="BD104">
        <f>IF(ORDER!O110&gt;0,
 IF(ORDER!$D$1="SGST",
 VLOOKUP(H104,'C:\Users\HP\Desktop\TrimphPO\Week\Master Files\[SGST Master.xlsx]DBF'!$A:$BE,57,FALSE),
   IF(ORDER!$D$1="IGST",
   VLOOKUP(H104,'C:\Users\HP\Desktop\TrimphPO\Week\Master Files\[IGST Master.xlsx]DBF'!$A:$BE,57,FALSE),
   "Error")),
"")</f>
        <v/>
      </c>
    </row>
    <row r="105">
      <c r="A105">
        <f>IF(ORDER!O111&gt;0,
 IF(ORDER!$D$1="SGST",
 VLOOKUP(H105,'C:\Users\HP\Desktop\TrimphPO\Week\Master Files\[SGST Master.xlsx]DBF'!$A:$B,2,FALSE),
   IF(ORDER!$D$1="IGST",
   VLOOKUP(H105,'C:\Users\HP\Desktop\TrimphPO\Week\Master Files\[IGST Master.xlsx]DBF'!$A:$B,2,FALSE),
   "Error")),
"")</f>
        <v/>
      </c>
      <c r="B105">
        <f>IF(ORDER!O111&gt;0,
 IF(ORDER!$D$1="SGST",
 VLOOKUP(H105,'C:\Users\HP\Desktop\TrimphPO\Week\Master Files\[SGST Master.xlsx]DBF'!$A:$C,3,FALSE),
   IF(ORDER!$D$1="IGST",
   VLOOKUP(H105,'C:\Users\HP\Desktop\TrimphPO\Week\Master Files\[IGST Master.xlsx]DBF'!$A:$C,3,FALSE),
   "Error")),
"")</f>
        <v/>
      </c>
      <c r="C105">
        <f>IF(ORDER!O111&gt;0,ORDER!L111, "")</f>
        <v/>
      </c>
      <c r="D105">
        <f>IF(ORDER!O111&gt;0,ORDER!A111, "")</f>
        <v/>
      </c>
      <c r="E105">
        <f>IF(ORDER!O111&gt;0,
 IF(ORDER!$D$1="SGST",
 VLOOKUP(H105,'C:\Users\HP\Desktop\TrimphPO\Week\Master Files\[SGST Master.xlsx]DBF'!$A:$F,6,FALSE),
   IF(ORDER!$D$1="IGST",
   VLOOKUP(H105,'C:\Users\HP\Desktop\TrimphPO\Week\Master Files\[IGST Master.xlsx]DBF'!$A:$F,6,FALSE),
   "Error")),
"")</f>
        <v/>
      </c>
      <c r="F105">
        <f>IF(ORDER!O111&gt;0,ORDER!C111, "")</f>
        <v/>
      </c>
      <c r="G105">
        <f>IF(ORDER!O111&gt;0,
 IF(ORDER!$D$1="SGST",
 VLOOKUP(H105,'C:\Users\HP\Desktop\TrimphPO\Week\Master Files\[SGST Master.xlsx]DBF'!$A:$H,8,FALSE),
   IF(ORDER!$D$1="IGST",
   VLOOKUP(H105,'C:\Users\HP\Desktop\TrimphPO\Week\Master Files\[IGST Master.xlsx]DBF'!$A:$H,8,FALSE),
   "Error")),
"")</f>
        <v/>
      </c>
      <c r="H105">
        <f>IF(ORDER!O111&gt;0,ORDER!D111, "")</f>
        <v/>
      </c>
      <c r="I105">
        <f>IF(ORDER!O111&gt;0,
 IF(ORDER!$D$1="SGST",
 VLOOKUP(H105,'C:\Users\HP\Desktop\TrimphPO\Week\Master Files\[SGST Master.xlsx]DBF'!$A:$J,10,FALSE),
   IF(ORDER!$D$1="IGST",
   VLOOKUP(H105,'C:\Users\HP\Desktop\TrimphPO\Week\Master Files\[IGST Master.xlsx]DBF'!$A:$J,10,FALSE),
   "Error")),
"")</f>
        <v/>
      </c>
      <c r="J105">
        <f>IF(ORDER!O111&gt;0,SUMIF(ORDER!$D$8:$D$22298,DBF!$H105,ORDER!$G$8:$G$22298), "")</f>
        <v/>
      </c>
      <c r="K105">
        <f>IF(ORDER!O111&gt;0,VLOOKUP($H105,ORDER!D:H,5,FALSE), "")</f>
        <v/>
      </c>
      <c r="L105">
        <f>IF(ORDER!O111&gt;0,ROUND(J105*K105,2), "")</f>
        <v/>
      </c>
      <c r="M105">
        <f>IF(ORDER!O111&gt;0,
 IF(ORDER!$D$1="SGST",
 VLOOKUP(H105,'C:\Users\HP\Desktop\TrimphPO\Week\Master Files\[SGST Master.xlsx]DBF'!$A:$N,14,FALSE),
   IF(ORDER!$D$1="IGST",
   VLOOKUP(H105,'C:\Users\HP\Desktop\TrimphPO\Week\Master Files\[IGST Master.xlsx]DBF'!$A:$N,14,FALSE),
   "Error")),
"")</f>
        <v/>
      </c>
      <c r="N105">
        <f>IF(ORDER!O111&gt;0,ROUND(L105*M105/100,2), "")</f>
        <v/>
      </c>
      <c r="O105">
        <f>IF(ORDER!O111&gt;0,L105-N105, "")</f>
        <v/>
      </c>
      <c r="P105">
        <f>IF(ORDER!O111&gt;0,IF(R105="Corsetry",IF(IFERROR((O105/J105),0)&lt;1000,"CC Sales- Corsetry-Wholesale - IGST 5%","CC Sales- Corsetry-Wholesale - IGST 12%")), "")</f>
        <v/>
      </c>
      <c r="Q105">
        <f>IF(ORDER!O111&gt;0,
 IF(ORDER!$D$1="SGST",
 VLOOKUP(H105,'C:\Users\HP\Desktop\TrimphPO\Week\Master Files\[SGST Master.xlsx]DBF'!$A:$R,18,FALSE),
   IF(ORDER!$D$1="IGST",
   VLOOKUP(H105,'C:\Users\HP\Desktop\TrimphPO\Week\Master Files\[IGST Master.xlsx]DBF'!$A:$R,18,FALSE),
   "Error")),
"")</f>
        <v/>
      </c>
      <c r="R105">
        <f>IF(ORDER!O111&gt;0,
 IF(ORDER!$D$1="SGST",
 VLOOKUP(H105,'C:\Users\HP\Desktop\TrimphPO\Week\Master Files\[SGST Master.xlsx]DBF'!$A:$S,19,FALSE),
   IF(ORDER!$D$1="IGST",
   VLOOKUP(H105,'C:\Users\HP\Desktop\TrimphPO\Week\Master Files\[IGST Master.xlsx]DBF'!$A:$S,19,FALSE),
   "Error")),
"")</f>
        <v/>
      </c>
      <c r="S105">
        <f>IF(ORDER!O111&gt;0,
 IF(ORDER!$D$1="SGST",
 VLOOKUP(H105,'C:\Users\HP\Desktop\TrimphPO\Week\Master Files\[SGST Master.xlsx]DBF'!$A:$T,20,FALSE),
   IF(ORDER!$D$1="IGST",
   VLOOKUP(H105,'C:\Users\HP\Desktop\TrimphPO\Week\Master Files\[IGST Master.xlsx]DBF'!$A:$T,20,FALSE),
   "Error")),
"")</f>
        <v/>
      </c>
      <c r="T105">
        <f>IF(ORDER!O111&gt;0,
 IF(ORDER!$D$1="SGST",
 VLOOKUP(H105,'C:\Users\HP\Desktop\TrimphPO\Week\Master Files\[SGST Master.xlsx]DBF'!$A:$U,21,FALSE),
   IF(ORDER!$D$1="IGST",
   VLOOKUP(H105,'C:\Users\HP\Desktop\TrimphPO\Week\Master Files\[IGST Master.xlsx]DBF'!$A:$U,21,FALSE),
   "Error")),
"")</f>
        <v/>
      </c>
      <c r="U105">
        <f>IF(ORDER!O111&gt;0,
 IF(ORDER!$D$1="SGST",
 VLOOKUP(H105,'C:\Users\HP\Desktop\TrimphPO\Week\Master Files\[SGST Master.xlsx]DBF'!$A:$V,22,FALSE),
   IF(ORDER!$D$1="IGST",
   VLOOKUP(H105,'C:\Users\HP\Desktop\TrimphPO\Week\Master Files\[IGST Master.xlsx]DBF'!$A:$V,22,FALSE),
   "Error")),
"")</f>
        <v/>
      </c>
      <c r="V105">
        <f>IF(ORDER!O111&gt;0,
 IF(ORDER!$D$1="SGST",
 VLOOKUP(H105,'C:\Users\HP\Desktop\TrimphPO\Week\Master Files\[SGST Master.xlsx]DBF'!$A:$W,23,FALSE),
   IF(ORDER!$D$1="IGST",
   VLOOKUP(H105,'C:\Users\HP\Desktop\TrimphPO\Week\Master Files\[IGST Master.xlsx]DBF'!$A:$W,23,FALSE),
   "Error")),
"")</f>
        <v/>
      </c>
      <c r="W105">
        <f>IF(ORDER!O111&gt;0,
 IF(ORDER!$D$1="SGST",
 VLOOKUP(H105,'C:\Users\HP\Desktop\TrimphPO\Week\Master Files\[SGST Master.xlsx]DBF'!$A:$X,24,FALSE),
   IF(ORDER!$D$1="IGST",
   VLOOKUP(H105,'C:\Users\HP\Desktop\TrimphPO\Week\Master Files\[IGST Master.xlsx]DBF'!$A:$X,24,FALSE),
   "Error")),
"")</f>
        <v/>
      </c>
      <c r="X105">
        <f>IF(ORDER!O111&gt;0,
 IF(ORDER!$D$1="SGST",
 VLOOKUP(H105,'C:\Users\HP\Desktop\TrimphPO\Week\Master Files\[SGST Master.xlsx]DBF'!$A:$Y,25,FALSE),
   IF(ORDER!$D$1="IGST",
   VLOOKUP(H105,'C:\Users\HP\Desktop\TrimphPO\Week\Master Files\[IGST Master.xlsx]DBF'!$A:$Y,25,FALSE),
   "Error")),
"")</f>
        <v/>
      </c>
      <c r="Y105">
        <f>IF(ORDER!O111&gt;0,+O105, "")</f>
        <v/>
      </c>
      <c r="Z105">
        <f>IF(ORDER!O111&gt;0,+J105, "")</f>
        <v/>
      </c>
      <c r="AA105">
        <f>IF(ORDER!O111&gt;0,
 IF(ORDER!$D$1="SGST",
 VLOOKUP(H105,'C:\Users\HP\Desktop\TrimphPO\Week\Master Files\[SGST Master.xlsx]DBF'!$A:$AB,28,FALSE),
   IF(ORDER!$D$1="IGST",
   VLOOKUP(H105,'C:\Users\HP\Desktop\TrimphPO\Week\Master Files\[IGST Master.xlsx]DBF'!$A:$AB,28,FALSE),
   "Error")),
"")</f>
        <v/>
      </c>
      <c r="AB105">
        <f>IF(ORDER!O111&gt;0,
 IF(ORDER!$D$1="SGST",
 VLOOKUP(H105,'C:\Users\HP\Desktop\TrimphPO\Week\Master Files\[SGST Master.xlsx]DBF'!$A:$AC,29,FALSE),
   IF(ORDER!$D$1="IGST",
   VLOOKUP(H105,'C:\Users\HP\Desktop\TrimphPO\Week\Master Files\[IGST Master.xlsx]DBF'!$A:$AC,29,FALSE),
   "Error")),
"")</f>
        <v/>
      </c>
      <c r="AC105">
        <f>IF(ORDER!O111&gt;0,ROUND(Y105*AB105/100,2), "")</f>
        <v/>
      </c>
      <c r="AD105">
        <f>IF(ORDER!O111&gt;0,ROUND(SUM(Y105,0)-AC105,2), "")</f>
        <v/>
      </c>
      <c r="AE105" t="inlineStr"/>
      <c r="AF105" t="inlineStr"/>
      <c r="AG105" t="inlineStr"/>
      <c r="AH105" t="inlineStr"/>
      <c r="AI105" t="inlineStr"/>
      <c r="AJ105" t="inlineStr"/>
      <c r="AK105">
        <f>IF(ORDER!O111&gt;0,IF(RIGHT(P105,2)="5%","Output IGST - 5% - Tamilnadu","Output IGST - 12% - Tamilnadu"), "")</f>
        <v/>
      </c>
      <c r="AL105">
        <f>IF(ORDER!O111&gt;0,IF(AK105="Output IGST - 12% - TamilNadu",12,5), "")</f>
        <v/>
      </c>
      <c r="AM105">
        <f>IF(ORDER!O111&gt;0,ROUND(SUM(AD105*AL105/100,0),2), "")</f>
        <v/>
      </c>
      <c r="AN105">
        <f>IF(ORDER!O111&gt;0,+AP105, "")</f>
        <v/>
      </c>
      <c r="AO105">
        <f>IF(ORDER!O111&gt;0,0.00, "")</f>
        <v/>
      </c>
      <c r="AP105">
        <f>IF(ORDER!O111&gt;0,+(Y105-AC105)+AM105, "")</f>
        <v/>
      </c>
      <c r="AQ105">
        <f>IF(ORDER!O111&gt;0,
 IF(ORDER!$D$1="SGST",
 VLOOKUP(H105,'C:\Users\HP\Desktop\TrimphPO\Week\Master Files\[SGST Master.xlsx]DBF'!$A:$AR,44,FALSE),
   IF(ORDER!$D$1="IGST",
   VLOOKUP(H105,'C:\Users\HP\Desktop\TrimphPO\Week\Master Files\[IGST Master.xlsx]DBF'!$A:$AR,44,FALSE),
   "Error")),
"")</f>
        <v/>
      </c>
      <c r="AR105">
        <f>IF(ORDER!O111&gt;0,B105, "")</f>
        <v/>
      </c>
      <c r="AS105">
        <f>IF(ORDER!O111&gt;0,AN105, "")</f>
        <v/>
      </c>
      <c r="AT105">
        <f>IF(ORDER!O111&gt;0,CONCATENATE($B$2," ",$C$2," ","QTY",  " ", $Z$2), "")</f>
        <v/>
      </c>
      <c r="AU105">
        <f>IF(ORDER!O111&gt;0,
 IF(ORDER!$D$1="SGST",
 VLOOKUP(H105,'C:\Users\HP\Desktop\TrimphPO\Week\Master Files\[SGST Master.xlsx]DBF'!$A:$AV,48,FALSE),
   IF(ORDER!$D$1="IGST",
   VLOOKUP(H105,'C:\Users\HP\Desktop\TrimphPO\Week\Master Files\[IGST Master.xlsx]DBF'!$A:$AV,48,FALSE),
   "Error")),
"")</f>
        <v/>
      </c>
      <c r="AV105">
        <f>IF(ORDER!O111&gt;0,
 IF(ORDER!$D$1="SGST",
 VLOOKUP(H105,'C:\Users\HP\Desktop\TrimphPO\Week\Master Files\[SGST Master.xlsx]DBF'!$A:$AW,49,FALSE),
   IF(ORDER!$D$1="IGST",
   VLOOKUP(H105,'C:\Users\HP\Desktop\TrimphPO\Week\Master Files\[IGST Master.xlsx]DBF'!$A:$AW,49,FALSE),
   "Error")),
"")</f>
        <v/>
      </c>
      <c r="AW105">
        <f>IF(ORDER!O111&gt;0,
 IF(ORDER!$D$1="SGST",
 VLOOKUP(H105,'C:\Users\HP\Desktop\TrimphPO\Week\Master Files\[SGST Master.xlsx]DBF'!$A:$AX,50,FALSE),
   IF(ORDER!$D$1="IGST",
   VLOOKUP(H105,'C:\Users\HP\Desktop\TrimphPO\Week\Master Files\[IGST Master.xlsx]DBF'!$A:$AX,50,FALSE),
   "Error")),
"")</f>
        <v/>
      </c>
      <c r="AX105">
        <f>IF(ORDER!O111&gt;0,ORDER!B5, "")</f>
        <v/>
      </c>
      <c r="AY105">
        <f>IF(ORDER!O111&gt;0,ORDER!B1, "")</f>
        <v/>
      </c>
      <c r="AZ105">
        <f>IF(ORDER!O111&gt;0,
 IF(ORDER!$D$1="SGST",
 VLOOKUP(H105,'C:\Users\HP\Desktop\TrimphPO\Week\Master Files\[SGST Master.xlsx]DBF'!$A:$BA,53,FALSE),
   IF(ORDER!$D$1="IGST",
   VLOOKUP(H105,'C:\Users\HP\Desktop\TrimphPO\Week\Master Files\[IGST Master.xlsx]DBF'!$A:$BA,53,FALSE),
   "Error")),
"")</f>
        <v/>
      </c>
      <c r="BA105">
        <f>IF(ORDER!O111&gt;0,
 IF(ORDER!$D$1="SGST",
 VLOOKUP(H105,'C:\Users\HP\Desktop\TrimphPO\Week\Master Files\[SGST Master.xlsx]DBF'!$A:$BB,54,FALSE),
   IF(ORDER!$D$1="IGST",
   VLOOKUP(H105,'C:\Users\HP\Desktop\TrimphPO\Week\Master Files\[IGST Master.xlsx]DBF'!$A:$BB,54,FALSE),
   "Error")),
"")</f>
        <v/>
      </c>
      <c r="BB105">
        <f>IF(ORDER!O111&gt;0,
 IF(ORDER!$D$1="SGST",
 VLOOKUP(H105,'C:\Users\HP\Desktop\TrimphPO\Week\Master Files\[SGST Master.xlsx]DBF'!$A:$BC,55,FALSE),
   IF(ORDER!$D$1="IGST",
   VLOOKUP(H105,'C:\Users\HP\Desktop\TrimphPO\Week\Master Files\[IGST Master.xlsx]DBF'!$A:$BC,55,FALSE),
   "Error")),
"")</f>
        <v/>
      </c>
      <c r="BC105">
        <f>IF(ORDER!O111&gt;0,
 IF(ORDER!$D$1="SGST",
 VLOOKUP(H105,'C:\Users\HP\Desktop\TrimphPO\Week\Master Files\[SGST Master.xlsx]DBF'!$A:$BD,56,FALSE),
   IF(ORDER!$D$1="IGST",
   VLOOKUP(H105,'C:\Users\HP\Desktop\TrimphPO\Week\Master Files\[IGST Master.xlsx]DBF'!$A:$BD,56,FALSE),
   "Error")),
"")</f>
        <v/>
      </c>
      <c r="BD105">
        <f>IF(ORDER!O111&gt;0,
 IF(ORDER!$D$1="SGST",
 VLOOKUP(H105,'C:\Users\HP\Desktop\TrimphPO\Week\Master Files\[SGST Master.xlsx]DBF'!$A:$BE,57,FALSE),
   IF(ORDER!$D$1="IGST",
   VLOOKUP(H105,'C:\Users\HP\Desktop\TrimphPO\Week\Master Files\[IGST Master.xlsx]DBF'!$A:$BE,57,FALSE),
   "Error")),
"")</f>
        <v/>
      </c>
    </row>
    <row r="106">
      <c r="A106">
        <f>IF(ORDER!O112&gt;0,
 IF(ORDER!$D$1="SGST",
 VLOOKUP(H106,'C:\Users\HP\Desktop\TrimphPO\Week\Master Files\[SGST Master.xlsx]DBF'!$A:$B,2,FALSE),
   IF(ORDER!$D$1="IGST",
   VLOOKUP(H106,'C:\Users\HP\Desktop\TrimphPO\Week\Master Files\[IGST Master.xlsx]DBF'!$A:$B,2,FALSE),
   "Error")),
"")</f>
        <v/>
      </c>
      <c r="B106">
        <f>IF(ORDER!O112&gt;0,
 IF(ORDER!$D$1="SGST",
 VLOOKUP(H106,'C:\Users\HP\Desktop\TrimphPO\Week\Master Files\[SGST Master.xlsx]DBF'!$A:$C,3,FALSE),
   IF(ORDER!$D$1="IGST",
   VLOOKUP(H106,'C:\Users\HP\Desktop\TrimphPO\Week\Master Files\[IGST Master.xlsx]DBF'!$A:$C,3,FALSE),
   "Error")),
"")</f>
        <v/>
      </c>
      <c r="C106">
        <f>IF(ORDER!O112&gt;0,ORDER!L112, "")</f>
        <v/>
      </c>
      <c r="D106">
        <f>IF(ORDER!O112&gt;0,ORDER!A112, "")</f>
        <v/>
      </c>
      <c r="E106">
        <f>IF(ORDER!O112&gt;0,
 IF(ORDER!$D$1="SGST",
 VLOOKUP(H106,'C:\Users\HP\Desktop\TrimphPO\Week\Master Files\[SGST Master.xlsx]DBF'!$A:$F,6,FALSE),
   IF(ORDER!$D$1="IGST",
   VLOOKUP(H106,'C:\Users\HP\Desktop\TrimphPO\Week\Master Files\[IGST Master.xlsx]DBF'!$A:$F,6,FALSE),
   "Error")),
"")</f>
        <v/>
      </c>
      <c r="F106">
        <f>IF(ORDER!O112&gt;0,ORDER!C112, "")</f>
        <v/>
      </c>
      <c r="G106">
        <f>IF(ORDER!O112&gt;0,
 IF(ORDER!$D$1="SGST",
 VLOOKUP(H106,'C:\Users\HP\Desktop\TrimphPO\Week\Master Files\[SGST Master.xlsx]DBF'!$A:$H,8,FALSE),
   IF(ORDER!$D$1="IGST",
   VLOOKUP(H106,'C:\Users\HP\Desktop\TrimphPO\Week\Master Files\[IGST Master.xlsx]DBF'!$A:$H,8,FALSE),
   "Error")),
"")</f>
        <v/>
      </c>
      <c r="H106">
        <f>IF(ORDER!O112&gt;0,ORDER!D112, "")</f>
        <v/>
      </c>
      <c r="I106">
        <f>IF(ORDER!O112&gt;0,
 IF(ORDER!$D$1="SGST",
 VLOOKUP(H106,'C:\Users\HP\Desktop\TrimphPO\Week\Master Files\[SGST Master.xlsx]DBF'!$A:$J,10,FALSE),
   IF(ORDER!$D$1="IGST",
   VLOOKUP(H106,'C:\Users\HP\Desktop\TrimphPO\Week\Master Files\[IGST Master.xlsx]DBF'!$A:$J,10,FALSE),
   "Error")),
"")</f>
        <v/>
      </c>
      <c r="J106">
        <f>IF(ORDER!O112&gt;0,SUMIF(ORDER!$D$8:$D$22298,DBF!$H106,ORDER!$G$8:$G$22298), "")</f>
        <v/>
      </c>
      <c r="K106">
        <f>IF(ORDER!O112&gt;0,VLOOKUP($H106,ORDER!D:H,5,FALSE), "")</f>
        <v/>
      </c>
      <c r="L106">
        <f>IF(ORDER!O112&gt;0,ROUND(J106*K106,2), "")</f>
        <v/>
      </c>
      <c r="M106">
        <f>IF(ORDER!O112&gt;0,
 IF(ORDER!$D$1="SGST",
 VLOOKUP(H106,'C:\Users\HP\Desktop\TrimphPO\Week\Master Files\[SGST Master.xlsx]DBF'!$A:$N,14,FALSE),
   IF(ORDER!$D$1="IGST",
   VLOOKUP(H106,'C:\Users\HP\Desktop\TrimphPO\Week\Master Files\[IGST Master.xlsx]DBF'!$A:$N,14,FALSE),
   "Error")),
"")</f>
        <v/>
      </c>
      <c r="N106">
        <f>IF(ORDER!O112&gt;0,ROUND(L106*M106/100,2), "")</f>
        <v/>
      </c>
      <c r="O106">
        <f>IF(ORDER!O112&gt;0,L106-N106, "")</f>
        <v/>
      </c>
      <c r="P106">
        <f>IF(ORDER!O112&gt;0,IF(R106="Corsetry",IF(IFERROR((O106/J106),0)&lt;1000,"CC Sales- Corsetry-Wholesale - IGST 5%","CC Sales- Corsetry-Wholesale - IGST 12%")), "")</f>
        <v/>
      </c>
      <c r="Q106">
        <f>IF(ORDER!O112&gt;0,
 IF(ORDER!$D$1="SGST",
 VLOOKUP(H106,'C:\Users\HP\Desktop\TrimphPO\Week\Master Files\[SGST Master.xlsx]DBF'!$A:$R,18,FALSE),
   IF(ORDER!$D$1="IGST",
   VLOOKUP(H106,'C:\Users\HP\Desktop\TrimphPO\Week\Master Files\[IGST Master.xlsx]DBF'!$A:$R,18,FALSE),
   "Error")),
"")</f>
        <v/>
      </c>
      <c r="R106">
        <f>IF(ORDER!O112&gt;0,
 IF(ORDER!$D$1="SGST",
 VLOOKUP(H106,'C:\Users\HP\Desktop\TrimphPO\Week\Master Files\[SGST Master.xlsx]DBF'!$A:$S,19,FALSE),
   IF(ORDER!$D$1="IGST",
   VLOOKUP(H106,'C:\Users\HP\Desktop\TrimphPO\Week\Master Files\[IGST Master.xlsx]DBF'!$A:$S,19,FALSE),
   "Error")),
"")</f>
        <v/>
      </c>
      <c r="S106">
        <f>IF(ORDER!O112&gt;0,
 IF(ORDER!$D$1="SGST",
 VLOOKUP(H106,'C:\Users\HP\Desktop\TrimphPO\Week\Master Files\[SGST Master.xlsx]DBF'!$A:$T,20,FALSE),
   IF(ORDER!$D$1="IGST",
   VLOOKUP(H106,'C:\Users\HP\Desktop\TrimphPO\Week\Master Files\[IGST Master.xlsx]DBF'!$A:$T,20,FALSE),
   "Error")),
"")</f>
        <v/>
      </c>
      <c r="T106">
        <f>IF(ORDER!O112&gt;0,
 IF(ORDER!$D$1="SGST",
 VLOOKUP(H106,'C:\Users\HP\Desktop\TrimphPO\Week\Master Files\[SGST Master.xlsx]DBF'!$A:$U,21,FALSE),
   IF(ORDER!$D$1="IGST",
   VLOOKUP(H106,'C:\Users\HP\Desktop\TrimphPO\Week\Master Files\[IGST Master.xlsx]DBF'!$A:$U,21,FALSE),
   "Error")),
"")</f>
        <v/>
      </c>
      <c r="U106">
        <f>IF(ORDER!O112&gt;0,
 IF(ORDER!$D$1="SGST",
 VLOOKUP(H106,'C:\Users\HP\Desktop\TrimphPO\Week\Master Files\[SGST Master.xlsx]DBF'!$A:$V,22,FALSE),
   IF(ORDER!$D$1="IGST",
   VLOOKUP(H106,'C:\Users\HP\Desktop\TrimphPO\Week\Master Files\[IGST Master.xlsx]DBF'!$A:$V,22,FALSE),
   "Error")),
"")</f>
        <v/>
      </c>
      <c r="V106">
        <f>IF(ORDER!O112&gt;0,
 IF(ORDER!$D$1="SGST",
 VLOOKUP(H106,'C:\Users\HP\Desktop\TrimphPO\Week\Master Files\[SGST Master.xlsx]DBF'!$A:$W,23,FALSE),
   IF(ORDER!$D$1="IGST",
   VLOOKUP(H106,'C:\Users\HP\Desktop\TrimphPO\Week\Master Files\[IGST Master.xlsx]DBF'!$A:$W,23,FALSE),
   "Error")),
"")</f>
        <v/>
      </c>
      <c r="W106">
        <f>IF(ORDER!O112&gt;0,
 IF(ORDER!$D$1="SGST",
 VLOOKUP(H106,'C:\Users\HP\Desktop\TrimphPO\Week\Master Files\[SGST Master.xlsx]DBF'!$A:$X,24,FALSE),
   IF(ORDER!$D$1="IGST",
   VLOOKUP(H106,'C:\Users\HP\Desktop\TrimphPO\Week\Master Files\[IGST Master.xlsx]DBF'!$A:$X,24,FALSE),
   "Error")),
"")</f>
        <v/>
      </c>
      <c r="X106">
        <f>IF(ORDER!O112&gt;0,
 IF(ORDER!$D$1="SGST",
 VLOOKUP(H106,'C:\Users\HP\Desktop\TrimphPO\Week\Master Files\[SGST Master.xlsx]DBF'!$A:$Y,25,FALSE),
   IF(ORDER!$D$1="IGST",
   VLOOKUP(H106,'C:\Users\HP\Desktop\TrimphPO\Week\Master Files\[IGST Master.xlsx]DBF'!$A:$Y,25,FALSE),
   "Error")),
"")</f>
        <v/>
      </c>
      <c r="Y106">
        <f>IF(ORDER!O112&gt;0,+O106, "")</f>
        <v/>
      </c>
      <c r="Z106">
        <f>IF(ORDER!O112&gt;0,+J106, "")</f>
        <v/>
      </c>
      <c r="AA106">
        <f>IF(ORDER!O112&gt;0,
 IF(ORDER!$D$1="SGST",
 VLOOKUP(H106,'C:\Users\HP\Desktop\TrimphPO\Week\Master Files\[SGST Master.xlsx]DBF'!$A:$AB,28,FALSE),
   IF(ORDER!$D$1="IGST",
   VLOOKUP(H106,'C:\Users\HP\Desktop\TrimphPO\Week\Master Files\[IGST Master.xlsx]DBF'!$A:$AB,28,FALSE),
   "Error")),
"")</f>
        <v/>
      </c>
      <c r="AB106">
        <f>IF(ORDER!O112&gt;0,
 IF(ORDER!$D$1="SGST",
 VLOOKUP(H106,'C:\Users\HP\Desktop\TrimphPO\Week\Master Files\[SGST Master.xlsx]DBF'!$A:$AC,29,FALSE),
   IF(ORDER!$D$1="IGST",
   VLOOKUP(H106,'C:\Users\HP\Desktop\TrimphPO\Week\Master Files\[IGST Master.xlsx]DBF'!$A:$AC,29,FALSE),
   "Error")),
"")</f>
        <v/>
      </c>
      <c r="AC106">
        <f>IF(ORDER!O112&gt;0,ROUND(Y106*AB106/100,2), "")</f>
        <v/>
      </c>
      <c r="AD106">
        <f>IF(ORDER!O112&gt;0,ROUND(SUM(Y106,0)-AC106,2), "")</f>
        <v/>
      </c>
      <c r="AE106" t="inlineStr"/>
      <c r="AF106" t="inlineStr"/>
      <c r="AG106" t="inlineStr"/>
      <c r="AH106" t="inlineStr"/>
      <c r="AI106" t="inlineStr"/>
      <c r="AJ106" t="inlineStr"/>
      <c r="AK106">
        <f>IF(ORDER!O112&gt;0,IF(RIGHT(P106,2)="5%","Output IGST - 5% - Tamilnadu","Output IGST - 12% - Tamilnadu"), "")</f>
        <v/>
      </c>
      <c r="AL106">
        <f>IF(ORDER!O112&gt;0,IF(AK106="Output IGST - 12% - TamilNadu",12,5), "")</f>
        <v/>
      </c>
      <c r="AM106">
        <f>IF(ORDER!O112&gt;0,ROUND(SUM(AD106*AL106/100,0),2), "")</f>
        <v/>
      </c>
      <c r="AN106">
        <f>IF(ORDER!O112&gt;0,+AP106, "")</f>
        <v/>
      </c>
      <c r="AO106">
        <f>IF(ORDER!O112&gt;0,0.00, "")</f>
        <v/>
      </c>
      <c r="AP106">
        <f>IF(ORDER!O112&gt;0,+(Y106-AC106)+AM106, "")</f>
        <v/>
      </c>
      <c r="AQ106">
        <f>IF(ORDER!O112&gt;0,
 IF(ORDER!$D$1="SGST",
 VLOOKUP(H106,'C:\Users\HP\Desktop\TrimphPO\Week\Master Files\[SGST Master.xlsx]DBF'!$A:$AR,44,FALSE),
   IF(ORDER!$D$1="IGST",
   VLOOKUP(H106,'C:\Users\HP\Desktop\TrimphPO\Week\Master Files\[IGST Master.xlsx]DBF'!$A:$AR,44,FALSE),
   "Error")),
"")</f>
        <v/>
      </c>
      <c r="AR106">
        <f>IF(ORDER!O112&gt;0,B106, "")</f>
        <v/>
      </c>
      <c r="AS106">
        <f>IF(ORDER!O112&gt;0,AN106, "")</f>
        <v/>
      </c>
      <c r="AT106">
        <f>IF(ORDER!O112&gt;0,CONCATENATE($B$2," ",$C$2," ","QTY",  " ", $Z$2), "")</f>
        <v/>
      </c>
      <c r="AU106">
        <f>IF(ORDER!O112&gt;0,
 IF(ORDER!$D$1="SGST",
 VLOOKUP(H106,'C:\Users\HP\Desktop\TrimphPO\Week\Master Files\[SGST Master.xlsx]DBF'!$A:$AV,48,FALSE),
   IF(ORDER!$D$1="IGST",
   VLOOKUP(H106,'C:\Users\HP\Desktop\TrimphPO\Week\Master Files\[IGST Master.xlsx]DBF'!$A:$AV,48,FALSE),
   "Error")),
"")</f>
        <v/>
      </c>
      <c r="AV106">
        <f>IF(ORDER!O112&gt;0,
 IF(ORDER!$D$1="SGST",
 VLOOKUP(H106,'C:\Users\HP\Desktop\TrimphPO\Week\Master Files\[SGST Master.xlsx]DBF'!$A:$AW,49,FALSE),
   IF(ORDER!$D$1="IGST",
   VLOOKUP(H106,'C:\Users\HP\Desktop\TrimphPO\Week\Master Files\[IGST Master.xlsx]DBF'!$A:$AW,49,FALSE),
   "Error")),
"")</f>
        <v/>
      </c>
      <c r="AW106">
        <f>IF(ORDER!O112&gt;0,
 IF(ORDER!$D$1="SGST",
 VLOOKUP(H106,'C:\Users\HP\Desktop\TrimphPO\Week\Master Files\[SGST Master.xlsx]DBF'!$A:$AX,50,FALSE),
   IF(ORDER!$D$1="IGST",
   VLOOKUP(H106,'C:\Users\HP\Desktop\TrimphPO\Week\Master Files\[IGST Master.xlsx]DBF'!$A:$AX,50,FALSE),
   "Error")),
"")</f>
        <v/>
      </c>
      <c r="AX106">
        <f>IF(ORDER!O112&gt;0,ORDER!B5, "")</f>
        <v/>
      </c>
      <c r="AY106">
        <f>IF(ORDER!O112&gt;0,ORDER!B1, "")</f>
        <v/>
      </c>
      <c r="AZ106">
        <f>IF(ORDER!O112&gt;0,
 IF(ORDER!$D$1="SGST",
 VLOOKUP(H106,'C:\Users\HP\Desktop\TrimphPO\Week\Master Files\[SGST Master.xlsx]DBF'!$A:$BA,53,FALSE),
   IF(ORDER!$D$1="IGST",
   VLOOKUP(H106,'C:\Users\HP\Desktop\TrimphPO\Week\Master Files\[IGST Master.xlsx]DBF'!$A:$BA,53,FALSE),
   "Error")),
"")</f>
        <v/>
      </c>
      <c r="BA106">
        <f>IF(ORDER!O112&gt;0,
 IF(ORDER!$D$1="SGST",
 VLOOKUP(H106,'C:\Users\HP\Desktop\TrimphPO\Week\Master Files\[SGST Master.xlsx]DBF'!$A:$BB,54,FALSE),
   IF(ORDER!$D$1="IGST",
   VLOOKUP(H106,'C:\Users\HP\Desktop\TrimphPO\Week\Master Files\[IGST Master.xlsx]DBF'!$A:$BB,54,FALSE),
   "Error")),
"")</f>
        <v/>
      </c>
      <c r="BB106">
        <f>IF(ORDER!O112&gt;0,
 IF(ORDER!$D$1="SGST",
 VLOOKUP(H106,'C:\Users\HP\Desktop\TrimphPO\Week\Master Files\[SGST Master.xlsx]DBF'!$A:$BC,55,FALSE),
   IF(ORDER!$D$1="IGST",
   VLOOKUP(H106,'C:\Users\HP\Desktop\TrimphPO\Week\Master Files\[IGST Master.xlsx]DBF'!$A:$BC,55,FALSE),
   "Error")),
"")</f>
        <v/>
      </c>
      <c r="BC106">
        <f>IF(ORDER!O112&gt;0,
 IF(ORDER!$D$1="SGST",
 VLOOKUP(H106,'C:\Users\HP\Desktop\TrimphPO\Week\Master Files\[SGST Master.xlsx]DBF'!$A:$BD,56,FALSE),
   IF(ORDER!$D$1="IGST",
   VLOOKUP(H106,'C:\Users\HP\Desktop\TrimphPO\Week\Master Files\[IGST Master.xlsx]DBF'!$A:$BD,56,FALSE),
   "Error")),
"")</f>
        <v/>
      </c>
      <c r="BD106">
        <f>IF(ORDER!O112&gt;0,
 IF(ORDER!$D$1="SGST",
 VLOOKUP(H106,'C:\Users\HP\Desktop\TrimphPO\Week\Master Files\[SGST Master.xlsx]DBF'!$A:$BE,57,FALSE),
   IF(ORDER!$D$1="IGST",
   VLOOKUP(H106,'C:\Users\HP\Desktop\TrimphPO\Week\Master Files\[IGST Master.xlsx]DBF'!$A:$BE,57,FALSE),
   "Error")),
"")</f>
        <v/>
      </c>
    </row>
    <row r="107">
      <c r="A107">
        <f>IF(ORDER!O113&gt;0,
 IF(ORDER!$D$1="SGST",
 VLOOKUP(H107,'C:\Users\HP\Desktop\TrimphPO\Week\Master Files\[SGST Master.xlsx]DBF'!$A:$B,2,FALSE),
   IF(ORDER!$D$1="IGST",
   VLOOKUP(H107,'C:\Users\HP\Desktop\TrimphPO\Week\Master Files\[IGST Master.xlsx]DBF'!$A:$B,2,FALSE),
   "Error")),
"")</f>
        <v/>
      </c>
      <c r="B107">
        <f>IF(ORDER!O113&gt;0,
 IF(ORDER!$D$1="SGST",
 VLOOKUP(H107,'C:\Users\HP\Desktop\TrimphPO\Week\Master Files\[SGST Master.xlsx]DBF'!$A:$C,3,FALSE),
   IF(ORDER!$D$1="IGST",
   VLOOKUP(H107,'C:\Users\HP\Desktop\TrimphPO\Week\Master Files\[IGST Master.xlsx]DBF'!$A:$C,3,FALSE),
   "Error")),
"")</f>
        <v/>
      </c>
      <c r="C107">
        <f>IF(ORDER!O113&gt;0,ORDER!L113, "")</f>
        <v/>
      </c>
      <c r="D107">
        <f>IF(ORDER!O113&gt;0,ORDER!A113, "")</f>
        <v/>
      </c>
      <c r="E107">
        <f>IF(ORDER!O113&gt;0,
 IF(ORDER!$D$1="SGST",
 VLOOKUP(H107,'C:\Users\HP\Desktop\TrimphPO\Week\Master Files\[SGST Master.xlsx]DBF'!$A:$F,6,FALSE),
   IF(ORDER!$D$1="IGST",
   VLOOKUP(H107,'C:\Users\HP\Desktop\TrimphPO\Week\Master Files\[IGST Master.xlsx]DBF'!$A:$F,6,FALSE),
   "Error")),
"")</f>
        <v/>
      </c>
      <c r="F107">
        <f>IF(ORDER!O113&gt;0,ORDER!C113, "")</f>
        <v/>
      </c>
      <c r="G107">
        <f>IF(ORDER!O113&gt;0,
 IF(ORDER!$D$1="SGST",
 VLOOKUP(H107,'C:\Users\HP\Desktop\TrimphPO\Week\Master Files\[SGST Master.xlsx]DBF'!$A:$H,8,FALSE),
   IF(ORDER!$D$1="IGST",
   VLOOKUP(H107,'C:\Users\HP\Desktop\TrimphPO\Week\Master Files\[IGST Master.xlsx]DBF'!$A:$H,8,FALSE),
   "Error")),
"")</f>
        <v/>
      </c>
      <c r="H107">
        <f>IF(ORDER!O113&gt;0,ORDER!D113, "")</f>
        <v/>
      </c>
      <c r="I107">
        <f>IF(ORDER!O113&gt;0,
 IF(ORDER!$D$1="SGST",
 VLOOKUP(H107,'C:\Users\HP\Desktop\TrimphPO\Week\Master Files\[SGST Master.xlsx]DBF'!$A:$J,10,FALSE),
   IF(ORDER!$D$1="IGST",
   VLOOKUP(H107,'C:\Users\HP\Desktop\TrimphPO\Week\Master Files\[IGST Master.xlsx]DBF'!$A:$J,10,FALSE),
   "Error")),
"")</f>
        <v/>
      </c>
      <c r="J107">
        <f>IF(ORDER!O113&gt;0,SUMIF(ORDER!$D$8:$D$22298,DBF!$H107,ORDER!$G$8:$G$22298), "")</f>
        <v/>
      </c>
      <c r="K107">
        <f>IF(ORDER!O113&gt;0,VLOOKUP($H107,ORDER!D:H,5,FALSE), "")</f>
        <v/>
      </c>
      <c r="L107">
        <f>IF(ORDER!O113&gt;0,ROUND(J107*K107,2), "")</f>
        <v/>
      </c>
      <c r="M107">
        <f>IF(ORDER!O113&gt;0,
 IF(ORDER!$D$1="SGST",
 VLOOKUP(H107,'C:\Users\HP\Desktop\TrimphPO\Week\Master Files\[SGST Master.xlsx]DBF'!$A:$N,14,FALSE),
   IF(ORDER!$D$1="IGST",
   VLOOKUP(H107,'C:\Users\HP\Desktop\TrimphPO\Week\Master Files\[IGST Master.xlsx]DBF'!$A:$N,14,FALSE),
   "Error")),
"")</f>
        <v/>
      </c>
      <c r="N107">
        <f>IF(ORDER!O113&gt;0,ROUND(L107*M107/100,2), "")</f>
        <v/>
      </c>
      <c r="O107">
        <f>IF(ORDER!O113&gt;0,L107-N107, "")</f>
        <v/>
      </c>
      <c r="P107">
        <f>IF(ORDER!O113&gt;0,IF(R107="Corsetry",IF(IFERROR((O107/J107),0)&lt;1000,"CC Sales- Corsetry-Wholesale - IGST 5%","CC Sales- Corsetry-Wholesale - IGST 12%")), "")</f>
        <v/>
      </c>
      <c r="Q107">
        <f>IF(ORDER!O113&gt;0,
 IF(ORDER!$D$1="SGST",
 VLOOKUP(H107,'C:\Users\HP\Desktop\TrimphPO\Week\Master Files\[SGST Master.xlsx]DBF'!$A:$R,18,FALSE),
   IF(ORDER!$D$1="IGST",
   VLOOKUP(H107,'C:\Users\HP\Desktop\TrimphPO\Week\Master Files\[IGST Master.xlsx]DBF'!$A:$R,18,FALSE),
   "Error")),
"")</f>
        <v/>
      </c>
      <c r="R107">
        <f>IF(ORDER!O113&gt;0,
 IF(ORDER!$D$1="SGST",
 VLOOKUP(H107,'C:\Users\HP\Desktop\TrimphPO\Week\Master Files\[SGST Master.xlsx]DBF'!$A:$S,19,FALSE),
   IF(ORDER!$D$1="IGST",
   VLOOKUP(H107,'C:\Users\HP\Desktop\TrimphPO\Week\Master Files\[IGST Master.xlsx]DBF'!$A:$S,19,FALSE),
   "Error")),
"")</f>
        <v/>
      </c>
      <c r="S107">
        <f>IF(ORDER!O113&gt;0,
 IF(ORDER!$D$1="SGST",
 VLOOKUP(H107,'C:\Users\HP\Desktop\TrimphPO\Week\Master Files\[SGST Master.xlsx]DBF'!$A:$T,20,FALSE),
   IF(ORDER!$D$1="IGST",
   VLOOKUP(H107,'C:\Users\HP\Desktop\TrimphPO\Week\Master Files\[IGST Master.xlsx]DBF'!$A:$T,20,FALSE),
   "Error")),
"")</f>
        <v/>
      </c>
      <c r="T107">
        <f>IF(ORDER!O113&gt;0,
 IF(ORDER!$D$1="SGST",
 VLOOKUP(H107,'C:\Users\HP\Desktop\TrimphPO\Week\Master Files\[SGST Master.xlsx]DBF'!$A:$U,21,FALSE),
   IF(ORDER!$D$1="IGST",
   VLOOKUP(H107,'C:\Users\HP\Desktop\TrimphPO\Week\Master Files\[IGST Master.xlsx]DBF'!$A:$U,21,FALSE),
   "Error")),
"")</f>
        <v/>
      </c>
      <c r="U107">
        <f>IF(ORDER!O113&gt;0,
 IF(ORDER!$D$1="SGST",
 VLOOKUP(H107,'C:\Users\HP\Desktop\TrimphPO\Week\Master Files\[SGST Master.xlsx]DBF'!$A:$V,22,FALSE),
   IF(ORDER!$D$1="IGST",
   VLOOKUP(H107,'C:\Users\HP\Desktop\TrimphPO\Week\Master Files\[IGST Master.xlsx]DBF'!$A:$V,22,FALSE),
   "Error")),
"")</f>
        <v/>
      </c>
      <c r="V107">
        <f>IF(ORDER!O113&gt;0,
 IF(ORDER!$D$1="SGST",
 VLOOKUP(H107,'C:\Users\HP\Desktop\TrimphPO\Week\Master Files\[SGST Master.xlsx]DBF'!$A:$W,23,FALSE),
   IF(ORDER!$D$1="IGST",
   VLOOKUP(H107,'C:\Users\HP\Desktop\TrimphPO\Week\Master Files\[IGST Master.xlsx]DBF'!$A:$W,23,FALSE),
   "Error")),
"")</f>
        <v/>
      </c>
      <c r="W107">
        <f>IF(ORDER!O113&gt;0,
 IF(ORDER!$D$1="SGST",
 VLOOKUP(H107,'C:\Users\HP\Desktop\TrimphPO\Week\Master Files\[SGST Master.xlsx]DBF'!$A:$X,24,FALSE),
   IF(ORDER!$D$1="IGST",
   VLOOKUP(H107,'C:\Users\HP\Desktop\TrimphPO\Week\Master Files\[IGST Master.xlsx]DBF'!$A:$X,24,FALSE),
   "Error")),
"")</f>
        <v/>
      </c>
      <c r="X107">
        <f>IF(ORDER!O113&gt;0,
 IF(ORDER!$D$1="SGST",
 VLOOKUP(H107,'C:\Users\HP\Desktop\TrimphPO\Week\Master Files\[SGST Master.xlsx]DBF'!$A:$Y,25,FALSE),
   IF(ORDER!$D$1="IGST",
   VLOOKUP(H107,'C:\Users\HP\Desktop\TrimphPO\Week\Master Files\[IGST Master.xlsx]DBF'!$A:$Y,25,FALSE),
   "Error")),
"")</f>
        <v/>
      </c>
      <c r="Y107">
        <f>IF(ORDER!O113&gt;0,+O107, "")</f>
        <v/>
      </c>
      <c r="Z107">
        <f>IF(ORDER!O113&gt;0,+J107, "")</f>
        <v/>
      </c>
      <c r="AA107">
        <f>IF(ORDER!O113&gt;0,
 IF(ORDER!$D$1="SGST",
 VLOOKUP(H107,'C:\Users\HP\Desktop\TrimphPO\Week\Master Files\[SGST Master.xlsx]DBF'!$A:$AB,28,FALSE),
   IF(ORDER!$D$1="IGST",
   VLOOKUP(H107,'C:\Users\HP\Desktop\TrimphPO\Week\Master Files\[IGST Master.xlsx]DBF'!$A:$AB,28,FALSE),
   "Error")),
"")</f>
        <v/>
      </c>
      <c r="AB107">
        <f>IF(ORDER!O113&gt;0,
 IF(ORDER!$D$1="SGST",
 VLOOKUP(H107,'C:\Users\HP\Desktop\TrimphPO\Week\Master Files\[SGST Master.xlsx]DBF'!$A:$AC,29,FALSE),
   IF(ORDER!$D$1="IGST",
   VLOOKUP(H107,'C:\Users\HP\Desktop\TrimphPO\Week\Master Files\[IGST Master.xlsx]DBF'!$A:$AC,29,FALSE),
   "Error")),
"")</f>
        <v/>
      </c>
      <c r="AC107">
        <f>IF(ORDER!O113&gt;0,ROUND(Y107*AB107/100,2), "")</f>
        <v/>
      </c>
      <c r="AD107">
        <f>IF(ORDER!O113&gt;0,ROUND(SUM(Y107,0)-AC107,2), "")</f>
        <v/>
      </c>
      <c r="AE107" t="inlineStr"/>
      <c r="AF107" t="inlineStr"/>
      <c r="AG107" t="inlineStr"/>
      <c r="AH107" t="inlineStr"/>
      <c r="AI107" t="inlineStr"/>
      <c r="AJ107" t="inlineStr"/>
      <c r="AK107">
        <f>IF(ORDER!O113&gt;0,IF(RIGHT(P107,2)="5%","Output IGST - 5% - Tamilnadu","Output IGST - 12% - Tamilnadu"), "")</f>
        <v/>
      </c>
      <c r="AL107">
        <f>IF(ORDER!O113&gt;0,IF(AK107="Output IGST - 12% - TamilNadu",12,5), "")</f>
        <v/>
      </c>
      <c r="AM107">
        <f>IF(ORDER!O113&gt;0,ROUND(SUM(AD107*AL107/100,0),2), "")</f>
        <v/>
      </c>
      <c r="AN107">
        <f>IF(ORDER!O113&gt;0,+AP107, "")</f>
        <v/>
      </c>
      <c r="AO107">
        <f>IF(ORDER!O113&gt;0,0.00, "")</f>
        <v/>
      </c>
      <c r="AP107">
        <f>IF(ORDER!O113&gt;0,+(Y107-AC107)+AM107, "")</f>
        <v/>
      </c>
      <c r="AQ107">
        <f>IF(ORDER!O113&gt;0,
 IF(ORDER!$D$1="SGST",
 VLOOKUP(H107,'C:\Users\HP\Desktop\TrimphPO\Week\Master Files\[SGST Master.xlsx]DBF'!$A:$AR,44,FALSE),
   IF(ORDER!$D$1="IGST",
   VLOOKUP(H107,'C:\Users\HP\Desktop\TrimphPO\Week\Master Files\[IGST Master.xlsx]DBF'!$A:$AR,44,FALSE),
   "Error")),
"")</f>
        <v/>
      </c>
      <c r="AR107">
        <f>IF(ORDER!O113&gt;0,B107, "")</f>
        <v/>
      </c>
      <c r="AS107">
        <f>IF(ORDER!O113&gt;0,AN107, "")</f>
        <v/>
      </c>
      <c r="AT107">
        <f>IF(ORDER!O113&gt;0,CONCATENATE($B$2," ",$C$2," ","QTY",  " ", $Z$2), "")</f>
        <v/>
      </c>
      <c r="AU107">
        <f>IF(ORDER!O113&gt;0,
 IF(ORDER!$D$1="SGST",
 VLOOKUP(H107,'C:\Users\HP\Desktop\TrimphPO\Week\Master Files\[SGST Master.xlsx]DBF'!$A:$AV,48,FALSE),
   IF(ORDER!$D$1="IGST",
   VLOOKUP(H107,'C:\Users\HP\Desktop\TrimphPO\Week\Master Files\[IGST Master.xlsx]DBF'!$A:$AV,48,FALSE),
   "Error")),
"")</f>
        <v/>
      </c>
      <c r="AV107">
        <f>IF(ORDER!O113&gt;0,
 IF(ORDER!$D$1="SGST",
 VLOOKUP(H107,'C:\Users\HP\Desktop\TrimphPO\Week\Master Files\[SGST Master.xlsx]DBF'!$A:$AW,49,FALSE),
   IF(ORDER!$D$1="IGST",
   VLOOKUP(H107,'C:\Users\HP\Desktop\TrimphPO\Week\Master Files\[IGST Master.xlsx]DBF'!$A:$AW,49,FALSE),
   "Error")),
"")</f>
        <v/>
      </c>
      <c r="AW107">
        <f>IF(ORDER!O113&gt;0,
 IF(ORDER!$D$1="SGST",
 VLOOKUP(H107,'C:\Users\HP\Desktop\TrimphPO\Week\Master Files\[SGST Master.xlsx]DBF'!$A:$AX,50,FALSE),
   IF(ORDER!$D$1="IGST",
   VLOOKUP(H107,'C:\Users\HP\Desktop\TrimphPO\Week\Master Files\[IGST Master.xlsx]DBF'!$A:$AX,50,FALSE),
   "Error")),
"")</f>
        <v/>
      </c>
      <c r="AX107">
        <f>IF(ORDER!O113&gt;0,ORDER!B5, "")</f>
        <v/>
      </c>
      <c r="AY107">
        <f>IF(ORDER!O113&gt;0,ORDER!B1, "")</f>
        <v/>
      </c>
      <c r="AZ107">
        <f>IF(ORDER!O113&gt;0,
 IF(ORDER!$D$1="SGST",
 VLOOKUP(H107,'C:\Users\HP\Desktop\TrimphPO\Week\Master Files\[SGST Master.xlsx]DBF'!$A:$BA,53,FALSE),
   IF(ORDER!$D$1="IGST",
   VLOOKUP(H107,'C:\Users\HP\Desktop\TrimphPO\Week\Master Files\[IGST Master.xlsx]DBF'!$A:$BA,53,FALSE),
   "Error")),
"")</f>
        <v/>
      </c>
      <c r="BA107">
        <f>IF(ORDER!O113&gt;0,
 IF(ORDER!$D$1="SGST",
 VLOOKUP(H107,'C:\Users\HP\Desktop\TrimphPO\Week\Master Files\[SGST Master.xlsx]DBF'!$A:$BB,54,FALSE),
   IF(ORDER!$D$1="IGST",
   VLOOKUP(H107,'C:\Users\HP\Desktop\TrimphPO\Week\Master Files\[IGST Master.xlsx]DBF'!$A:$BB,54,FALSE),
   "Error")),
"")</f>
        <v/>
      </c>
      <c r="BB107">
        <f>IF(ORDER!O113&gt;0,
 IF(ORDER!$D$1="SGST",
 VLOOKUP(H107,'C:\Users\HP\Desktop\TrimphPO\Week\Master Files\[SGST Master.xlsx]DBF'!$A:$BC,55,FALSE),
   IF(ORDER!$D$1="IGST",
   VLOOKUP(H107,'C:\Users\HP\Desktop\TrimphPO\Week\Master Files\[IGST Master.xlsx]DBF'!$A:$BC,55,FALSE),
   "Error")),
"")</f>
        <v/>
      </c>
      <c r="BC107">
        <f>IF(ORDER!O113&gt;0,
 IF(ORDER!$D$1="SGST",
 VLOOKUP(H107,'C:\Users\HP\Desktop\TrimphPO\Week\Master Files\[SGST Master.xlsx]DBF'!$A:$BD,56,FALSE),
   IF(ORDER!$D$1="IGST",
   VLOOKUP(H107,'C:\Users\HP\Desktop\TrimphPO\Week\Master Files\[IGST Master.xlsx]DBF'!$A:$BD,56,FALSE),
   "Error")),
"")</f>
        <v/>
      </c>
      <c r="BD107">
        <f>IF(ORDER!O113&gt;0,
 IF(ORDER!$D$1="SGST",
 VLOOKUP(H107,'C:\Users\HP\Desktop\TrimphPO\Week\Master Files\[SGST Master.xlsx]DBF'!$A:$BE,57,FALSE),
   IF(ORDER!$D$1="IGST",
   VLOOKUP(H107,'C:\Users\HP\Desktop\TrimphPO\Week\Master Files\[IGST Master.xlsx]DBF'!$A:$BE,57,FALSE),
   "Error")),
"")</f>
        <v/>
      </c>
    </row>
    <row r="108">
      <c r="A108">
        <f>IF(ORDER!O114&gt;0,
 IF(ORDER!$D$1="SGST",
 VLOOKUP(H108,'C:\Users\HP\Desktop\TrimphPO\Week\Master Files\[SGST Master.xlsx]DBF'!$A:$B,2,FALSE),
   IF(ORDER!$D$1="IGST",
   VLOOKUP(H108,'C:\Users\HP\Desktop\TrimphPO\Week\Master Files\[IGST Master.xlsx]DBF'!$A:$B,2,FALSE),
   "Error")),
"")</f>
        <v/>
      </c>
      <c r="B108">
        <f>IF(ORDER!O114&gt;0,
 IF(ORDER!$D$1="SGST",
 VLOOKUP(H108,'C:\Users\HP\Desktop\TrimphPO\Week\Master Files\[SGST Master.xlsx]DBF'!$A:$C,3,FALSE),
   IF(ORDER!$D$1="IGST",
   VLOOKUP(H108,'C:\Users\HP\Desktop\TrimphPO\Week\Master Files\[IGST Master.xlsx]DBF'!$A:$C,3,FALSE),
   "Error")),
"")</f>
        <v/>
      </c>
      <c r="C108">
        <f>IF(ORDER!O114&gt;0,ORDER!L114, "")</f>
        <v/>
      </c>
      <c r="D108">
        <f>IF(ORDER!O114&gt;0,ORDER!A114, "")</f>
        <v/>
      </c>
      <c r="E108">
        <f>IF(ORDER!O114&gt;0,
 IF(ORDER!$D$1="SGST",
 VLOOKUP(H108,'C:\Users\HP\Desktop\TrimphPO\Week\Master Files\[SGST Master.xlsx]DBF'!$A:$F,6,FALSE),
   IF(ORDER!$D$1="IGST",
   VLOOKUP(H108,'C:\Users\HP\Desktop\TrimphPO\Week\Master Files\[IGST Master.xlsx]DBF'!$A:$F,6,FALSE),
   "Error")),
"")</f>
        <v/>
      </c>
      <c r="F108">
        <f>IF(ORDER!O114&gt;0,ORDER!C114, "")</f>
        <v/>
      </c>
      <c r="G108">
        <f>IF(ORDER!O114&gt;0,
 IF(ORDER!$D$1="SGST",
 VLOOKUP(H108,'C:\Users\HP\Desktop\TrimphPO\Week\Master Files\[SGST Master.xlsx]DBF'!$A:$H,8,FALSE),
   IF(ORDER!$D$1="IGST",
   VLOOKUP(H108,'C:\Users\HP\Desktop\TrimphPO\Week\Master Files\[IGST Master.xlsx]DBF'!$A:$H,8,FALSE),
   "Error")),
"")</f>
        <v/>
      </c>
      <c r="H108">
        <f>IF(ORDER!O114&gt;0,ORDER!D114, "")</f>
        <v/>
      </c>
      <c r="I108">
        <f>IF(ORDER!O114&gt;0,
 IF(ORDER!$D$1="SGST",
 VLOOKUP(H108,'C:\Users\HP\Desktop\TrimphPO\Week\Master Files\[SGST Master.xlsx]DBF'!$A:$J,10,FALSE),
   IF(ORDER!$D$1="IGST",
   VLOOKUP(H108,'C:\Users\HP\Desktop\TrimphPO\Week\Master Files\[IGST Master.xlsx]DBF'!$A:$J,10,FALSE),
   "Error")),
"")</f>
        <v/>
      </c>
      <c r="J108">
        <f>IF(ORDER!O114&gt;0,SUMIF(ORDER!$D$8:$D$22298,DBF!$H108,ORDER!$G$8:$G$22298), "")</f>
        <v/>
      </c>
      <c r="K108">
        <f>IF(ORDER!O114&gt;0,VLOOKUP($H108,ORDER!D:H,5,FALSE), "")</f>
        <v/>
      </c>
      <c r="L108">
        <f>IF(ORDER!O114&gt;0,ROUND(J108*K108,2), "")</f>
        <v/>
      </c>
      <c r="M108">
        <f>IF(ORDER!O114&gt;0,
 IF(ORDER!$D$1="SGST",
 VLOOKUP(H108,'C:\Users\HP\Desktop\TrimphPO\Week\Master Files\[SGST Master.xlsx]DBF'!$A:$N,14,FALSE),
   IF(ORDER!$D$1="IGST",
   VLOOKUP(H108,'C:\Users\HP\Desktop\TrimphPO\Week\Master Files\[IGST Master.xlsx]DBF'!$A:$N,14,FALSE),
   "Error")),
"")</f>
        <v/>
      </c>
      <c r="N108">
        <f>IF(ORDER!O114&gt;0,ROUND(L108*M108/100,2), "")</f>
        <v/>
      </c>
      <c r="O108">
        <f>IF(ORDER!O114&gt;0,L108-N108, "")</f>
        <v/>
      </c>
      <c r="P108">
        <f>IF(ORDER!O114&gt;0,IF(R108="Corsetry",IF(IFERROR((O108/J108),0)&lt;1000,"CC Sales- Corsetry-Wholesale - IGST 5%","CC Sales- Corsetry-Wholesale - IGST 12%")), "")</f>
        <v/>
      </c>
      <c r="Q108">
        <f>IF(ORDER!O114&gt;0,
 IF(ORDER!$D$1="SGST",
 VLOOKUP(H108,'C:\Users\HP\Desktop\TrimphPO\Week\Master Files\[SGST Master.xlsx]DBF'!$A:$R,18,FALSE),
   IF(ORDER!$D$1="IGST",
   VLOOKUP(H108,'C:\Users\HP\Desktop\TrimphPO\Week\Master Files\[IGST Master.xlsx]DBF'!$A:$R,18,FALSE),
   "Error")),
"")</f>
        <v/>
      </c>
      <c r="R108">
        <f>IF(ORDER!O114&gt;0,
 IF(ORDER!$D$1="SGST",
 VLOOKUP(H108,'C:\Users\HP\Desktop\TrimphPO\Week\Master Files\[SGST Master.xlsx]DBF'!$A:$S,19,FALSE),
   IF(ORDER!$D$1="IGST",
   VLOOKUP(H108,'C:\Users\HP\Desktop\TrimphPO\Week\Master Files\[IGST Master.xlsx]DBF'!$A:$S,19,FALSE),
   "Error")),
"")</f>
        <v/>
      </c>
      <c r="S108">
        <f>IF(ORDER!O114&gt;0,
 IF(ORDER!$D$1="SGST",
 VLOOKUP(H108,'C:\Users\HP\Desktop\TrimphPO\Week\Master Files\[SGST Master.xlsx]DBF'!$A:$T,20,FALSE),
   IF(ORDER!$D$1="IGST",
   VLOOKUP(H108,'C:\Users\HP\Desktop\TrimphPO\Week\Master Files\[IGST Master.xlsx]DBF'!$A:$T,20,FALSE),
   "Error")),
"")</f>
        <v/>
      </c>
      <c r="T108">
        <f>IF(ORDER!O114&gt;0,
 IF(ORDER!$D$1="SGST",
 VLOOKUP(H108,'C:\Users\HP\Desktop\TrimphPO\Week\Master Files\[SGST Master.xlsx]DBF'!$A:$U,21,FALSE),
   IF(ORDER!$D$1="IGST",
   VLOOKUP(H108,'C:\Users\HP\Desktop\TrimphPO\Week\Master Files\[IGST Master.xlsx]DBF'!$A:$U,21,FALSE),
   "Error")),
"")</f>
        <v/>
      </c>
      <c r="U108">
        <f>IF(ORDER!O114&gt;0,
 IF(ORDER!$D$1="SGST",
 VLOOKUP(H108,'C:\Users\HP\Desktop\TrimphPO\Week\Master Files\[SGST Master.xlsx]DBF'!$A:$V,22,FALSE),
   IF(ORDER!$D$1="IGST",
   VLOOKUP(H108,'C:\Users\HP\Desktop\TrimphPO\Week\Master Files\[IGST Master.xlsx]DBF'!$A:$V,22,FALSE),
   "Error")),
"")</f>
        <v/>
      </c>
      <c r="V108">
        <f>IF(ORDER!O114&gt;0,
 IF(ORDER!$D$1="SGST",
 VLOOKUP(H108,'C:\Users\HP\Desktop\TrimphPO\Week\Master Files\[SGST Master.xlsx]DBF'!$A:$W,23,FALSE),
   IF(ORDER!$D$1="IGST",
   VLOOKUP(H108,'C:\Users\HP\Desktop\TrimphPO\Week\Master Files\[IGST Master.xlsx]DBF'!$A:$W,23,FALSE),
   "Error")),
"")</f>
        <v/>
      </c>
      <c r="W108">
        <f>IF(ORDER!O114&gt;0,
 IF(ORDER!$D$1="SGST",
 VLOOKUP(H108,'C:\Users\HP\Desktop\TrimphPO\Week\Master Files\[SGST Master.xlsx]DBF'!$A:$X,24,FALSE),
   IF(ORDER!$D$1="IGST",
   VLOOKUP(H108,'C:\Users\HP\Desktop\TrimphPO\Week\Master Files\[IGST Master.xlsx]DBF'!$A:$X,24,FALSE),
   "Error")),
"")</f>
        <v/>
      </c>
      <c r="X108">
        <f>IF(ORDER!O114&gt;0,
 IF(ORDER!$D$1="SGST",
 VLOOKUP(H108,'C:\Users\HP\Desktop\TrimphPO\Week\Master Files\[SGST Master.xlsx]DBF'!$A:$Y,25,FALSE),
   IF(ORDER!$D$1="IGST",
   VLOOKUP(H108,'C:\Users\HP\Desktop\TrimphPO\Week\Master Files\[IGST Master.xlsx]DBF'!$A:$Y,25,FALSE),
   "Error")),
"")</f>
        <v/>
      </c>
      <c r="Y108">
        <f>IF(ORDER!O114&gt;0,+O108, "")</f>
        <v/>
      </c>
      <c r="Z108">
        <f>IF(ORDER!O114&gt;0,+J108, "")</f>
        <v/>
      </c>
      <c r="AA108">
        <f>IF(ORDER!O114&gt;0,
 IF(ORDER!$D$1="SGST",
 VLOOKUP(H108,'C:\Users\HP\Desktop\TrimphPO\Week\Master Files\[SGST Master.xlsx]DBF'!$A:$AB,28,FALSE),
   IF(ORDER!$D$1="IGST",
   VLOOKUP(H108,'C:\Users\HP\Desktop\TrimphPO\Week\Master Files\[IGST Master.xlsx]DBF'!$A:$AB,28,FALSE),
   "Error")),
"")</f>
        <v/>
      </c>
      <c r="AB108">
        <f>IF(ORDER!O114&gt;0,
 IF(ORDER!$D$1="SGST",
 VLOOKUP(H108,'C:\Users\HP\Desktop\TrimphPO\Week\Master Files\[SGST Master.xlsx]DBF'!$A:$AC,29,FALSE),
   IF(ORDER!$D$1="IGST",
   VLOOKUP(H108,'C:\Users\HP\Desktop\TrimphPO\Week\Master Files\[IGST Master.xlsx]DBF'!$A:$AC,29,FALSE),
   "Error")),
"")</f>
        <v/>
      </c>
      <c r="AC108">
        <f>IF(ORDER!O114&gt;0,ROUND(Y108*AB108/100,2), "")</f>
        <v/>
      </c>
      <c r="AD108">
        <f>IF(ORDER!O114&gt;0,ROUND(SUM(Y108,0)-AC108,2), "")</f>
        <v/>
      </c>
      <c r="AE108" t="inlineStr"/>
      <c r="AF108" t="inlineStr"/>
      <c r="AG108" t="inlineStr"/>
      <c r="AH108" t="inlineStr"/>
      <c r="AI108" t="inlineStr"/>
      <c r="AJ108" t="inlineStr"/>
      <c r="AK108">
        <f>IF(ORDER!O114&gt;0,IF(RIGHT(P108,2)="5%","Output IGST - 5% - Tamilnadu","Output IGST - 12% - Tamilnadu"), "")</f>
        <v/>
      </c>
      <c r="AL108">
        <f>IF(ORDER!O114&gt;0,IF(AK108="Output IGST - 12% - TamilNadu",12,5), "")</f>
        <v/>
      </c>
      <c r="AM108">
        <f>IF(ORDER!O114&gt;0,ROUND(SUM(AD108*AL108/100,0),2), "")</f>
        <v/>
      </c>
      <c r="AN108">
        <f>IF(ORDER!O114&gt;0,+AP108, "")</f>
        <v/>
      </c>
      <c r="AO108">
        <f>IF(ORDER!O114&gt;0,0.00, "")</f>
        <v/>
      </c>
      <c r="AP108">
        <f>IF(ORDER!O114&gt;0,+(Y108-AC108)+AM108, "")</f>
        <v/>
      </c>
      <c r="AQ108">
        <f>IF(ORDER!O114&gt;0,
 IF(ORDER!$D$1="SGST",
 VLOOKUP(H108,'C:\Users\HP\Desktop\TrimphPO\Week\Master Files\[SGST Master.xlsx]DBF'!$A:$AR,44,FALSE),
   IF(ORDER!$D$1="IGST",
   VLOOKUP(H108,'C:\Users\HP\Desktop\TrimphPO\Week\Master Files\[IGST Master.xlsx]DBF'!$A:$AR,44,FALSE),
   "Error")),
"")</f>
        <v/>
      </c>
      <c r="AR108">
        <f>IF(ORDER!O114&gt;0,B108, "")</f>
        <v/>
      </c>
      <c r="AS108">
        <f>IF(ORDER!O114&gt;0,AN108, "")</f>
        <v/>
      </c>
      <c r="AT108">
        <f>IF(ORDER!O114&gt;0,CONCATENATE($B$2," ",$C$2," ","QTY",  " ", $Z$2), "")</f>
        <v/>
      </c>
      <c r="AU108">
        <f>IF(ORDER!O114&gt;0,
 IF(ORDER!$D$1="SGST",
 VLOOKUP(H108,'C:\Users\HP\Desktop\TrimphPO\Week\Master Files\[SGST Master.xlsx]DBF'!$A:$AV,48,FALSE),
   IF(ORDER!$D$1="IGST",
   VLOOKUP(H108,'C:\Users\HP\Desktop\TrimphPO\Week\Master Files\[IGST Master.xlsx]DBF'!$A:$AV,48,FALSE),
   "Error")),
"")</f>
        <v/>
      </c>
      <c r="AV108">
        <f>IF(ORDER!O114&gt;0,
 IF(ORDER!$D$1="SGST",
 VLOOKUP(H108,'C:\Users\HP\Desktop\TrimphPO\Week\Master Files\[SGST Master.xlsx]DBF'!$A:$AW,49,FALSE),
   IF(ORDER!$D$1="IGST",
   VLOOKUP(H108,'C:\Users\HP\Desktop\TrimphPO\Week\Master Files\[IGST Master.xlsx]DBF'!$A:$AW,49,FALSE),
   "Error")),
"")</f>
        <v/>
      </c>
      <c r="AW108">
        <f>IF(ORDER!O114&gt;0,
 IF(ORDER!$D$1="SGST",
 VLOOKUP(H108,'C:\Users\HP\Desktop\TrimphPO\Week\Master Files\[SGST Master.xlsx]DBF'!$A:$AX,50,FALSE),
   IF(ORDER!$D$1="IGST",
   VLOOKUP(H108,'C:\Users\HP\Desktop\TrimphPO\Week\Master Files\[IGST Master.xlsx]DBF'!$A:$AX,50,FALSE),
   "Error")),
"")</f>
        <v/>
      </c>
      <c r="AX108">
        <f>IF(ORDER!O114&gt;0,ORDER!B5, "")</f>
        <v/>
      </c>
      <c r="AY108">
        <f>IF(ORDER!O114&gt;0,ORDER!B1, "")</f>
        <v/>
      </c>
      <c r="AZ108">
        <f>IF(ORDER!O114&gt;0,
 IF(ORDER!$D$1="SGST",
 VLOOKUP(H108,'C:\Users\HP\Desktop\TrimphPO\Week\Master Files\[SGST Master.xlsx]DBF'!$A:$BA,53,FALSE),
   IF(ORDER!$D$1="IGST",
   VLOOKUP(H108,'C:\Users\HP\Desktop\TrimphPO\Week\Master Files\[IGST Master.xlsx]DBF'!$A:$BA,53,FALSE),
   "Error")),
"")</f>
        <v/>
      </c>
      <c r="BA108">
        <f>IF(ORDER!O114&gt;0,
 IF(ORDER!$D$1="SGST",
 VLOOKUP(H108,'C:\Users\HP\Desktop\TrimphPO\Week\Master Files\[SGST Master.xlsx]DBF'!$A:$BB,54,FALSE),
   IF(ORDER!$D$1="IGST",
   VLOOKUP(H108,'C:\Users\HP\Desktop\TrimphPO\Week\Master Files\[IGST Master.xlsx]DBF'!$A:$BB,54,FALSE),
   "Error")),
"")</f>
        <v/>
      </c>
      <c r="BB108">
        <f>IF(ORDER!O114&gt;0,
 IF(ORDER!$D$1="SGST",
 VLOOKUP(H108,'C:\Users\HP\Desktop\TrimphPO\Week\Master Files\[SGST Master.xlsx]DBF'!$A:$BC,55,FALSE),
   IF(ORDER!$D$1="IGST",
   VLOOKUP(H108,'C:\Users\HP\Desktop\TrimphPO\Week\Master Files\[IGST Master.xlsx]DBF'!$A:$BC,55,FALSE),
   "Error")),
"")</f>
        <v/>
      </c>
      <c r="BC108">
        <f>IF(ORDER!O114&gt;0,
 IF(ORDER!$D$1="SGST",
 VLOOKUP(H108,'C:\Users\HP\Desktop\TrimphPO\Week\Master Files\[SGST Master.xlsx]DBF'!$A:$BD,56,FALSE),
   IF(ORDER!$D$1="IGST",
   VLOOKUP(H108,'C:\Users\HP\Desktop\TrimphPO\Week\Master Files\[IGST Master.xlsx]DBF'!$A:$BD,56,FALSE),
   "Error")),
"")</f>
        <v/>
      </c>
      <c r="BD108">
        <f>IF(ORDER!O114&gt;0,
 IF(ORDER!$D$1="SGST",
 VLOOKUP(H108,'C:\Users\HP\Desktop\TrimphPO\Week\Master Files\[SGST Master.xlsx]DBF'!$A:$BE,57,FALSE),
   IF(ORDER!$D$1="IGST",
   VLOOKUP(H108,'C:\Users\HP\Desktop\TrimphPO\Week\Master Files\[IGST Master.xlsx]DBF'!$A:$BE,57,FALSE),
   "Error")),
"")</f>
        <v/>
      </c>
    </row>
    <row r="109">
      <c r="A109">
        <f>IF(ORDER!O115&gt;0,
 IF(ORDER!$D$1="SGST",
 VLOOKUP(H109,'C:\Users\HP\Desktop\TrimphPO\Week\Master Files\[SGST Master.xlsx]DBF'!$A:$B,2,FALSE),
   IF(ORDER!$D$1="IGST",
   VLOOKUP(H109,'C:\Users\HP\Desktop\TrimphPO\Week\Master Files\[IGST Master.xlsx]DBF'!$A:$B,2,FALSE),
   "Error")),
"")</f>
        <v/>
      </c>
      <c r="B109">
        <f>IF(ORDER!O115&gt;0,
 IF(ORDER!$D$1="SGST",
 VLOOKUP(H109,'C:\Users\HP\Desktop\TrimphPO\Week\Master Files\[SGST Master.xlsx]DBF'!$A:$C,3,FALSE),
   IF(ORDER!$D$1="IGST",
   VLOOKUP(H109,'C:\Users\HP\Desktop\TrimphPO\Week\Master Files\[IGST Master.xlsx]DBF'!$A:$C,3,FALSE),
   "Error")),
"")</f>
        <v/>
      </c>
      <c r="C109">
        <f>IF(ORDER!O115&gt;0,ORDER!L115, "")</f>
        <v/>
      </c>
      <c r="D109">
        <f>IF(ORDER!O115&gt;0,ORDER!A115, "")</f>
        <v/>
      </c>
      <c r="E109">
        <f>IF(ORDER!O115&gt;0,
 IF(ORDER!$D$1="SGST",
 VLOOKUP(H109,'C:\Users\HP\Desktop\TrimphPO\Week\Master Files\[SGST Master.xlsx]DBF'!$A:$F,6,FALSE),
   IF(ORDER!$D$1="IGST",
   VLOOKUP(H109,'C:\Users\HP\Desktop\TrimphPO\Week\Master Files\[IGST Master.xlsx]DBF'!$A:$F,6,FALSE),
   "Error")),
"")</f>
        <v/>
      </c>
      <c r="F109">
        <f>IF(ORDER!O115&gt;0,ORDER!C115, "")</f>
        <v/>
      </c>
      <c r="G109">
        <f>IF(ORDER!O115&gt;0,
 IF(ORDER!$D$1="SGST",
 VLOOKUP(H109,'C:\Users\HP\Desktop\TrimphPO\Week\Master Files\[SGST Master.xlsx]DBF'!$A:$H,8,FALSE),
   IF(ORDER!$D$1="IGST",
   VLOOKUP(H109,'C:\Users\HP\Desktop\TrimphPO\Week\Master Files\[IGST Master.xlsx]DBF'!$A:$H,8,FALSE),
   "Error")),
"")</f>
        <v/>
      </c>
      <c r="H109">
        <f>IF(ORDER!O115&gt;0,ORDER!D115, "")</f>
        <v/>
      </c>
      <c r="I109">
        <f>IF(ORDER!O115&gt;0,
 IF(ORDER!$D$1="SGST",
 VLOOKUP(H109,'C:\Users\HP\Desktop\TrimphPO\Week\Master Files\[SGST Master.xlsx]DBF'!$A:$J,10,FALSE),
   IF(ORDER!$D$1="IGST",
   VLOOKUP(H109,'C:\Users\HP\Desktop\TrimphPO\Week\Master Files\[IGST Master.xlsx]DBF'!$A:$J,10,FALSE),
   "Error")),
"")</f>
        <v/>
      </c>
      <c r="J109">
        <f>IF(ORDER!O115&gt;0,SUMIF(ORDER!$D$8:$D$22298,DBF!$H109,ORDER!$G$8:$G$22298), "")</f>
        <v/>
      </c>
      <c r="K109">
        <f>IF(ORDER!O115&gt;0,VLOOKUP($H109,ORDER!D:H,5,FALSE), "")</f>
        <v/>
      </c>
      <c r="L109">
        <f>IF(ORDER!O115&gt;0,ROUND(J109*K109,2), "")</f>
        <v/>
      </c>
      <c r="M109">
        <f>IF(ORDER!O115&gt;0,
 IF(ORDER!$D$1="SGST",
 VLOOKUP(H109,'C:\Users\HP\Desktop\TrimphPO\Week\Master Files\[SGST Master.xlsx]DBF'!$A:$N,14,FALSE),
   IF(ORDER!$D$1="IGST",
   VLOOKUP(H109,'C:\Users\HP\Desktop\TrimphPO\Week\Master Files\[IGST Master.xlsx]DBF'!$A:$N,14,FALSE),
   "Error")),
"")</f>
        <v/>
      </c>
      <c r="N109">
        <f>IF(ORDER!O115&gt;0,ROUND(L109*M109/100,2), "")</f>
        <v/>
      </c>
      <c r="O109">
        <f>IF(ORDER!O115&gt;0,L109-N109, "")</f>
        <v/>
      </c>
      <c r="P109">
        <f>IF(ORDER!O115&gt;0,IF(R109="Corsetry",IF(IFERROR((O109/J109),0)&lt;1000,"CC Sales- Corsetry-Wholesale - IGST 5%","CC Sales- Corsetry-Wholesale - IGST 12%")), "")</f>
        <v/>
      </c>
      <c r="Q109">
        <f>IF(ORDER!O115&gt;0,
 IF(ORDER!$D$1="SGST",
 VLOOKUP(H109,'C:\Users\HP\Desktop\TrimphPO\Week\Master Files\[SGST Master.xlsx]DBF'!$A:$R,18,FALSE),
   IF(ORDER!$D$1="IGST",
   VLOOKUP(H109,'C:\Users\HP\Desktop\TrimphPO\Week\Master Files\[IGST Master.xlsx]DBF'!$A:$R,18,FALSE),
   "Error")),
"")</f>
        <v/>
      </c>
      <c r="R109">
        <f>IF(ORDER!O115&gt;0,
 IF(ORDER!$D$1="SGST",
 VLOOKUP(H109,'C:\Users\HP\Desktop\TrimphPO\Week\Master Files\[SGST Master.xlsx]DBF'!$A:$S,19,FALSE),
   IF(ORDER!$D$1="IGST",
   VLOOKUP(H109,'C:\Users\HP\Desktop\TrimphPO\Week\Master Files\[IGST Master.xlsx]DBF'!$A:$S,19,FALSE),
   "Error")),
"")</f>
        <v/>
      </c>
      <c r="S109">
        <f>IF(ORDER!O115&gt;0,
 IF(ORDER!$D$1="SGST",
 VLOOKUP(H109,'C:\Users\HP\Desktop\TrimphPO\Week\Master Files\[SGST Master.xlsx]DBF'!$A:$T,20,FALSE),
   IF(ORDER!$D$1="IGST",
   VLOOKUP(H109,'C:\Users\HP\Desktop\TrimphPO\Week\Master Files\[IGST Master.xlsx]DBF'!$A:$T,20,FALSE),
   "Error")),
"")</f>
        <v/>
      </c>
      <c r="T109">
        <f>IF(ORDER!O115&gt;0,
 IF(ORDER!$D$1="SGST",
 VLOOKUP(H109,'C:\Users\HP\Desktop\TrimphPO\Week\Master Files\[SGST Master.xlsx]DBF'!$A:$U,21,FALSE),
   IF(ORDER!$D$1="IGST",
   VLOOKUP(H109,'C:\Users\HP\Desktop\TrimphPO\Week\Master Files\[IGST Master.xlsx]DBF'!$A:$U,21,FALSE),
   "Error")),
"")</f>
        <v/>
      </c>
      <c r="U109">
        <f>IF(ORDER!O115&gt;0,
 IF(ORDER!$D$1="SGST",
 VLOOKUP(H109,'C:\Users\HP\Desktop\TrimphPO\Week\Master Files\[SGST Master.xlsx]DBF'!$A:$V,22,FALSE),
   IF(ORDER!$D$1="IGST",
   VLOOKUP(H109,'C:\Users\HP\Desktop\TrimphPO\Week\Master Files\[IGST Master.xlsx]DBF'!$A:$V,22,FALSE),
   "Error")),
"")</f>
        <v/>
      </c>
      <c r="V109">
        <f>IF(ORDER!O115&gt;0,
 IF(ORDER!$D$1="SGST",
 VLOOKUP(H109,'C:\Users\HP\Desktop\TrimphPO\Week\Master Files\[SGST Master.xlsx]DBF'!$A:$W,23,FALSE),
   IF(ORDER!$D$1="IGST",
   VLOOKUP(H109,'C:\Users\HP\Desktop\TrimphPO\Week\Master Files\[IGST Master.xlsx]DBF'!$A:$W,23,FALSE),
   "Error")),
"")</f>
        <v/>
      </c>
      <c r="W109">
        <f>IF(ORDER!O115&gt;0,
 IF(ORDER!$D$1="SGST",
 VLOOKUP(H109,'C:\Users\HP\Desktop\TrimphPO\Week\Master Files\[SGST Master.xlsx]DBF'!$A:$X,24,FALSE),
   IF(ORDER!$D$1="IGST",
   VLOOKUP(H109,'C:\Users\HP\Desktop\TrimphPO\Week\Master Files\[IGST Master.xlsx]DBF'!$A:$X,24,FALSE),
   "Error")),
"")</f>
        <v/>
      </c>
      <c r="X109">
        <f>IF(ORDER!O115&gt;0,
 IF(ORDER!$D$1="SGST",
 VLOOKUP(H109,'C:\Users\HP\Desktop\TrimphPO\Week\Master Files\[SGST Master.xlsx]DBF'!$A:$Y,25,FALSE),
   IF(ORDER!$D$1="IGST",
   VLOOKUP(H109,'C:\Users\HP\Desktop\TrimphPO\Week\Master Files\[IGST Master.xlsx]DBF'!$A:$Y,25,FALSE),
   "Error")),
"")</f>
        <v/>
      </c>
      <c r="Y109">
        <f>IF(ORDER!O115&gt;0,+O109, "")</f>
        <v/>
      </c>
      <c r="Z109">
        <f>IF(ORDER!O115&gt;0,+J109, "")</f>
        <v/>
      </c>
      <c r="AA109">
        <f>IF(ORDER!O115&gt;0,
 IF(ORDER!$D$1="SGST",
 VLOOKUP(H109,'C:\Users\HP\Desktop\TrimphPO\Week\Master Files\[SGST Master.xlsx]DBF'!$A:$AB,28,FALSE),
   IF(ORDER!$D$1="IGST",
   VLOOKUP(H109,'C:\Users\HP\Desktop\TrimphPO\Week\Master Files\[IGST Master.xlsx]DBF'!$A:$AB,28,FALSE),
   "Error")),
"")</f>
        <v/>
      </c>
      <c r="AB109">
        <f>IF(ORDER!O115&gt;0,
 IF(ORDER!$D$1="SGST",
 VLOOKUP(H109,'C:\Users\HP\Desktop\TrimphPO\Week\Master Files\[SGST Master.xlsx]DBF'!$A:$AC,29,FALSE),
   IF(ORDER!$D$1="IGST",
   VLOOKUP(H109,'C:\Users\HP\Desktop\TrimphPO\Week\Master Files\[IGST Master.xlsx]DBF'!$A:$AC,29,FALSE),
   "Error")),
"")</f>
        <v/>
      </c>
      <c r="AC109">
        <f>IF(ORDER!O115&gt;0,ROUND(Y109*AB109/100,2), "")</f>
        <v/>
      </c>
      <c r="AD109">
        <f>IF(ORDER!O115&gt;0,ROUND(SUM(Y109,0)-AC109,2), "")</f>
        <v/>
      </c>
      <c r="AE109" t="inlineStr"/>
      <c r="AF109" t="inlineStr"/>
      <c r="AG109" t="inlineStr"/>
      <c r="AH109" t="inlineStr"/>
      <c r="AI109" t="inlineStr"/>
      <c r="AJ109" t="inlineStr"/>
      <c r="AK109">
        <f>IF(ORDER!O115&gt;0,IF(RIGHT(P109,2)="5%","Output IGST - 5% - Tamilnadu","Output IGST - 12% - Tamilnadu"), "")</f>
        <v/>
      </c>
      <c r="AL109">
        <f>IF(ORDER!O115&gt;0,IF(AK109="Output IGST - 12% - TamilNadu",12,5), "")</f>
        <v/>
      </c>
      <c r="AM109">
        <f>IF(ORDER!O115&gt;0,ROUND(SUM(AD109*AL109/100,0),2), "")</f>
        <v/>
      </c>
      <c r="AN109">
        <f>IF(ORDER!O115&gt;0,+AP109, "")</f>
        <v/>
      </c>
      <c r="AO109">
        <f>IF(ORDER!O115&gt;0,0.00, "")</f>
        <v/>
      </c>
      <c r="AP109">
        <f>IF(ORDER!O115&gt;0,+(Y109-AC109)+AM109, "")</f>
        <v/>
      </c>
      <c r="AQ109">
        <f>IF(ORDER!O115&gt;0,
 IF(ORDER!$D$1="SGST",
 VLOOKUP(H109,'C:\Users\HP\Desktop\TrimphPO\Week\Master Files\[SGST Master.xlsx]DBF'!$A:$AR,44,FALSE),
   IF(ORDER!$D$1="IGST",
   VLOOKUP(H109,'C:\Users\HP\Desktop\TrimphPO\Week\Master Files\[IGST Master.xlsx]DBF'!$A:$AR,44,FALSE),
   "Error")),
"")</f>
        <v/>
      </c>
      <c r="AR109">
        <f>IF(ORDER!O115&gt;0,B109, "")</f>
        <v/>
      </c>
      <c r="AS109">
        <f>IF(ORDER!O115&gt;0,AN109, "")</f>
        <v/>
      </c>
      <c r="AT109">
        <f>IF(ORDER!O115&gt;0,CONCATENATE($B$2," ",$C$2," ","QTY",  " ", $Z$2), "")</f>
        <v/>
      </c>
      <c r="AU109">
        <f>IF(ORDER!O115&gt;0,
 IF(ORDER!$D$1="SGST",
 VLOOKUP(H109,'C:\Users\HP\Desktop\TrimphPO\Week\Master Files\[SGST Master.xlsx]DBF'!$A:$AV,48,FALSE),
   IF(ORDER!$D$1="IGST",
   VLOOKUP(H109,'C:\Users\HP\Desktop\TrimphPO\Week\Master Files\[IGST Master.xlsx]DBF'!$A:$AV,48,FALSE),
   "Error")),
"")</f>
        <v/>
      </c>
      <c r="AV109">
        <f>IF(ORDER!O115&gt;0,
 IF(ORDER!$D$1="SGST",
 VLOOKUP(H109,'C:\Users\HP\Desktop\TrimphPO\Week\Master Files\[SGST Master.xlsx]DBF'!$A:$AW,49,FALSE),
   IF(ORDER!$D$1="IGST",
   VLOOKUP(H109,'C:\Users\HP\Desktop\TrimphPO\Week\Master Files\[IGST Master.xlsx]DBF'!$A:$AW,49,FALSE),
   "Error")),
"")</f>
        <v/>
      </c>
      <c r="AW109">
        <f>IF(ORDER!O115&gt;0,
 IF(ORDER!$D$1="SGST",
 VLOOKUP(H109,'C:\Users\HP\Desktop\TrimphPO\Week\Master Files\[SGST Master.xlsx]DBF'!$A:$AX,50,FALSE),
   IF(ORDER!$D$1="IGST",
   VLOOKUP(H109,'C:\Users\HP\Desktop\TrimphPO\Week\Master Files\[IGST Master.xlsx]DBF'!$A:$AX,50,FALSE),
   "Error")),
"")</f>
        <v/>
      </c>
      <c r="AX109">
        <f>IF(ORDER!O115&gt;0,ORDER!B5, "")</f>
        <v/>
      </c>
      <c r="AY109">
        <f>IF(ORDER!O115&gt;0,ORDER!B1, "")</f>
        <v/>
      </c>
      <c r="AZ109">
        <f>IF(ORDER!O115&gt;0,
 IF(ORDER!$D$1="SGST",
 VLOOKUP(H109,'C:\Users\HP\Desktop\TrimphPO\Week\Master Files\[SGST Master.xlsx]DBF'!$A:$BA,53,FALSE),
   IF(ORDER!$D$1="IGST",
   VLOOKUP(H109,'C:\Users\HP\Desktop\TrimphPO\Week\Master Files\[IGST Master.xlsx]DBF'!$A:$BA,53,FALSE),
   "Error")),
"")</f>
        <v/>
      </c>
      <c r="BA109">
        <f>IF(ORDER!O115&gt;0,
 IF(ORDER!$D$1="SGST",
 VLOOKUP(H109,'C:\Users\HP\Desktop\TrimphPO\Week\Master Files\[SGST Master.xlsx]DBF'!$A:$BB,54,FALSE),
   IF(ORDER!$D$1="IGST",
   VLOOKUP(H109,'C:\Users\HP\Desktop\TrimphPO\Week\Master Files\[IGST Master.xlsx]DBF'!$A:$BB,54,FALSE),
   "Error")),
"")</f>
        <v/>
      </c>
      <c r="BB109">
        <f>IF(ORDER!O115&gt;0,
 IF(ORDER!$D$1="SGST",
 VLOOKUP(H109,'C:\Users\HP\Desktop\TrimphPO\Week\Master Files\[SGST Master.xlsx]DBF'!$A:$BC,55,FALSE),
   IF(ORDER!$D$1="IGST",
   VLOOKUP(H109,'C:\Users\HP\Desktop\TrimphPO\Week\Master Files\[IGST Master.xlsx]DBF'!$A:$BC,55,FALSE),
   "Error")),
"")</f>
        <v/>
      </c>
      <c r="BC109">
        <f>IF(ORDER!O115&gt;0,
 IF(ORDER!$D$1="SGST",
 VLOOKUP(H109,'C:\Users\HP\Desktop\TrimphPO\Week\Master Files\[SGST Master.xlsx]DBF'!$A:$BD,56,FALSE),
   IF(ORDER!$D$1="IGST",
   VLOOKUP(H109,'C:\Users\HP\Desktop\TrimphPO\Week\Master Files\[IGST Master.xlsx]DBF'!$A:$BD,56,FALSE),
   "Error")),
"")</f>
        <v/>
      </c>
      <c r="BD109">
        <f>IF(ORDER!O115&gt;0,
 IF(ORDER!$D$1="SGST",
 VLOOKUP(H109,'C:\Users\HP\Desktop\TrimphPO\Week\Master Files\[SGST Master.xlsx]DBF'!$A:$BE,57,FALSE),
   IF(ORDER!$D$1="IGST",
   VLOOKUP(H109,'C:\Users\HP\Desktop\TrimphPO\Week\Master Files\[IGST Master.xlsx]DBF'!$A:$BE,57,FALSE),
   "Error")),
"")</f>
        <v/>
      </c>
    </row>
    <row r="110">
      <c r="A110">
        <f>IF(ORDER!O116&gt;0,
 IF(ORDER!$D$1="SGST",
 VLOOKUP(H110,'C:\Users\HP\Desktop\TrimphPO\Week\Master Files\[SGST Master.xlsx]DBF'!$A:$B,2,FALSE),
   IF(ORDER!$D$1="IGST",
   VLOOKUP(H110,'C:\Users\HP\Desktop\TrimphPO\Week\Master Files\[IGST Master.xlsx]DBF'!$A:$B,2,FALSE),
   "Error")),
"")</f>
        <v/>
      </c>
      <c r="B110">
        <f>IF(ORDER!O116&gt;0,
 IF(ORDER!$D$1="SGST",
 VLOOKUP(H110,'C:\Users\HP\Desktop\TrimphPO\Week\Master Files\[SGST Master.xlsx]DBF'!$A:$C,3,FALSE),
   IF(ORDER!$D$1="IGST",
   VLOOKUP(H110,'C:\Users\HP\Desktop\TrimphPO\Week\Master Files\[IGST Master.xlsx]DBF'!$A:$C,3,FALSE),
   "Error")),
"")</f>
        <v/>
      </c>
      <c r="C110">
        <f>IF(ORDER!O116&gt;0,ORDER!L116, "")</f>
        <v/>
      </c>
      <c r="D110">
        <f>IF(ORDER!O116&gt;0,ORDER!A116, "")</f>
        <v/>
      </c>
      <c r="E110">
        <f>IF(ORDER!O116&gt;0,
 IF(ORDER!$D$1="SGST",
 VLOOKUP(H110,'C:\Users\HP\Desktop\TrimphPO\Week\Master Files\[SGST Master.xlsx]DBF'!$A:$F,6,FALSE),
   IF(ORDER!$D$1="IGST",
   VLOOKUP(H110,'C:\Users\HP\Desktop\TrimphPO\Week\Master Files\[IGST Master.xlsx]DBF'!$A:$F,6,FALSE),
   "Error")),
"")</f>
        <v/>
      </c>
      <c r="F110">
        <f>IF(ORDER!O116&gt;0,ORDER!C116, "")</f>
        <v/>
      </c>
      <c r="G110">
        <f>IF(ORDER!O116&gt;0,
 IF(ORDER!$D$1="SGST",
 VLOOKUP(H110,'C:\Users\HP\Desktop\TrimphPO\Week\Master Files\[SGST Master.xlsx]DBF'!$A:$H,8,FALSE),
   IF(ORDER!$D$1="IGST",
   VLOOKUP(H110,'C:\Users\HP\Desktop\TrimphPO\Week\Master Files\[IGST Master.xlsx]DBF'!$A:$H,8,FALSE),
   "Error")),
"")</f>
        <v/>
      </c>
      <c r="H110">
        <f>IF(ORDER!O116&gt;0,ORDER!D116, "")</f>
        <v/>
      </c>
      <c r="I110">
        <f>IF(ORDER!O116&gt;0,
 IF(ORDER!$D$1="SGST",
 VLOOKUP(H110,'C:\Users\HP\Desktop\TrimphPO\Week\Master Files\[SGST Master.xlsx]DBF'!$A:$J,10,FALSE),
   IF(ORDER!$D$1="IGST",
   VLOOKUP(H110,'C:\Users\HP\Desktop\TrimphPO\Week\Master Files\[IGST Master.xlsx]DBF'!$A:$J,10,FALSE),
   "Error")),
"")</f>
        <v/>
      </c>
      <c r="J110">
        <f>IF(ORDER!O116&gt;0,SUMIF(ORDER!$D$8:$D$22298,DBF!$H110,ORDER!$G$8:$G$22298), "")</f>
        <v/>
      </c>
      <c r="K110">
        <f>IF(ORDER!O116&gt;0,VLOOKUP($H110,ORDER!D:H,5,FALSE), "")</f>
        <v/>
      </c>
      <c r="L110">
        <f>IF(ORDER!O116&gt;0,ROUND(J110*K110,2), "")</f>
        <v/>
      </c>
      <c r="M110">
        <f>IF(ORDER!O116&gt;0,
 IF(ORDER!$D$1="SGST",
 VLOOKUP(H110,'C:\Users\HP\Desktop\TrimphPO\Week\Master Files\[SGST Master.xlsx]DBF'!$A:$N,14,FALSE),
   IF(ORDER!$D$1="IGST",
   VLOOKUP(H110,'C:\Users\HP\Desktop\TrimphPO\Week\Master Files\[IGST Master.xlsx]DBF'!$A:$N,14,FALSE),
   "Error")),
"")</f>
        <v/>
      </c>
      <c r="N110">
        <f>IF(ORDER!O116&gt;0,ROUND(L110*M110/100,2), "")</f>
        <v/>
      </c>
      <c r="O110">
        <f>IF(ORDER!O116&gt;0,L110-N110, "")</f>
        <v/>
      </c>
      <c r="P110">
        <f>IF(ORDER!O116&gt;0,IF(R110="Corsetry",IF(IFERROR((O110/J110),0)&lt;1000,"CC Sales- Corsetry-Wholesale - IGST 5%","CC Sales- Corsetry-Wholesale - IGST 12%")), "")</f>
        <v/>
      </c>
      <c r="Q110">
        <f>IF(ORDER!O116&gt;0,
 IF(ORDER!$D$1="SGST",
 VLOOKUP(H110,'C:\Users\HP\Desktop\TrimphPO\Week\Master Files\[SGST Master.xlsx]DBF'!$A:$R,18,FALSE),
   IF(ORDER!$D$1="IGST",
   VLOOKUP(H110,'C:\Users\HP\Desktop\TrimphPO\Week\Master Files\[IGST Master.xlsx]DBF'!$A:$R,18,FALSE),
   "Error")),
"")</f>
        <v/>
      </c>
      <c r="R110">
        <f>IF(ORDER!O116&gt;0,
 IF(ORDER!$D$1="SGST",
 VLOOKUP(H110,'C:\Users\HP\Desktop\TrimphPO\Week\Master Files\[SGST Master.xlsx]DBF'!$A:$S,19,FALSE),
   IF(ORDER!$D$1="IGST",
   VLOOKUP(H110,'C:\Users\HP\Desktop\TrimphPO\Week\Master Files\[IGST Master.xlsx]DBF'!$A:$S,19,FALSE),
   "Error")),
"")</f>
        <v/>
      </c>
      <c r="S110">
        <f>IF(ORDER!O116&gt;0,
 IF(ORDER!$D$1="SGST",
 VLOOKUP(H110,'C:\Users\HP\Desktop\TrimphPO\Week\Master Files\[SGST Master.xlsx]DBF'!$A:$T,20,FALSE),
   IF(ORDER!$D$1="IGST",
   VLOOKUP(H110,'C:\Users\HP\Desktop\TrimphPO\Week\Master Files\[IGST Master.xlsx]DBF'!$A:$T,20,FALSE),
   "Error")),
"")</f>
        <v/>
      </c>
      <c r="T110">
        <f>IF(ORDER!O116&gt;0,
 IF(ORDER!$D$1="SGST",
 VLOOKUP(H110,'C:\Users\HP\Desktop\TrimphPO\Week\Master Files\[SGST Master.xlsx]DBF'!$A:$U,21,FALSE),
   IF(ORDER!$D$1="IGST",
   VLOOKUP(H110,'C:\Users\HP\Desktop\TrimphPO\Week\Master Files\[IGST Master.xlsx]DBF'!$A:$U,21,FALSE),
   "Error")),
"")</f>
        <v/>
      </c>
      <c r="U110">
        <f>IF(ORDER!O116&gt;0,
 IF(ORDER!$D$1="SGST",
 VLOOKUP(H110,'C:\Users\HP\Desktop\TrimphPO\Week\Master Files\[SGST Master.xlsx]DBF'!$A:$V,22,FALSE),
   IF(ORDER!$D$1="IGST",
   VLOOKUP(H110,'C:\Users\HP\Desktop\TrimphPO\Week\Master Files\[IGST Master.xlsx]DBF'!$A:$V,22,FALSE),
   "Error")),
"")</f>
        <v/>
      </c>
      <c r="V110">
        <f>IF(ORDER!O116&gt;0,
 IF(ORDER!$D$1="SGST",
 VLOOKUP(H110,'C:\Users\HP\Desktop\TrimphPO\Week\Master Files\[SGST Master.xlsx]DBF'!$A:$W,23,FALSE),
   IF(ORDER!$D$1="IGST",
   VLOOKUP(H110,'C:\Users\HP\Desktop\TrimphPO\Week\Master Files\[IGST Master.xlsx]DBF'!$A:$W,23,FALSE),
   "Error")),
"")</f>
        <v/>
      </c>
      <c r="W110">
        <f>IF(ORDER!O116&gt;0,
 IF(ORDER!$D$1="SGST",
 VLOOKUP(H110,'C:\Users\HP\Desktop\TrimphPO\Week\Master Files\[SGST Master.xlsx]DBF'!$A:$X,24,FALSE),
   IF(ORDER!$D$1="IGST",
   VLOOKUP(H110,'C:\Users\HP\Desktop\TrimphPO\Week\Master Files\[IGST Master.xlsx]DBF'!$A:$X,24,FALSE),
   "Error")),
"")</f>
        <v/>
      </c>
      <c r="X110">
        <f>IF(ORDER!O116&gt;0,
 IF(ORDER!$D$1="SGST",
 VLOOKUP(H110,'C:\Users\HP\Desktop\TrimphPO\Week\Master Files\[SGST Master.xlsx]DBF'!$A:$Y,25,FALSE),
   IF(ORDER!$D$1="IGST",
   VLOOKUP(H110,'C:\Users\HP\Desktop\TrimphPO\Week\Master Files\[IGST Master.xlsx]DBF'!$A:$Y,25,FALSE),
   "Error")),
"")</f>
        <v/>
      </c>
      <c r="Y110">
        <f>IF(ORDER!O116&gt;0,+O110, "")</f>
        <v/>
      </c>
      <c r="Z110">
        <f>IF(ORDER!O116&gt;0,+J110, "")</f>
        <v/>
      </c>
      <c r="AA110">
        <f>IF(ORDER!O116&gt;0,
 IF(ORDER!$D$1="SGST",
 VLOOKUP(H110,'C:\Users\HP\Desktop\TrimphPO\Week\Master Files\[SGST Master.xlsx]DBF'!$A:$AB,28,FALSE),
   IF(ORDER!$D$1="IGST",
   VLOOKUP(H110,'C:\Users\HP\Desktop\TrimphPO\Week\Master Files\[IGST Master.xlsx]DBF'!$A:$AB,28,FALSE),
   "Error")),
"")</f>
        <v/>
      </c>
      <c r="AB110">
        <f>IF(ORDER!O116&gt;0,
 IF(ORDER!$D$1="SGST",
 VLOOKUP(H110,'C:\Users\HP\Desktop\TrimphPO\Week\Master Files\[SGST Master.xlsx]DBF'!$A:$AC,29,FALSE),
   IF(ORDER!$D$1="IGST",
   VLOOKUP(H110,'C:\Users\HP\Desktop\TrimphPO\Week\Master Files\[IGST Master.xlsx]DBF'!$A:$AC,29,FALSE),
   "Error")),
"")</f>
        <v/>
      </c>
      <c r="AC110">
        <f>IF(ORDER!O116&gt;0,ROUND(Y110*AB110/100,2), "")</f>
        <v/>
      </c>
      <c r="AD110">
        <f>IF(ORDER!O116&gt;0,ROUND(SUM(Y110,0)-AC110,2), "")</f>
        <v/>
      </c>
      <c r="AE110" t="inlineStr"/>
      <c r="AF110" t="inlineStr"/>
      <c r="AG110" t="inlineStr"/>
      <c r="AH110" t="inlineStr"/>
      <c r="AI110" t="inlineStr"/>
      <c r="AJ110" t="inlineStr"/>
      <c r="AK110">
        <f>IF(ORDER!O116&gt;0,IF(RIGHT(P110,2)="5%","Output IGST - 5% - Tamilnadu","Output IGST - 12% - Tamilnadu"), "")</f>
        <v/>
      </c>
      <c r="AL110">
        <f>IF(ORDER!O116&gt;0,IF(AK110="Output IGST - 12% - TamilNadu",12,5), "")</f>
        <v/>
      </c>
      <c r="AM110">
        <f>IF(ORDER!O116&gt;0,ROUND(SUM(AD110*AL110/100,0),2), "")</f>
        <v/>
      </c>
      <c r="AN110">
        <f>IF(ORDER!O116&gt;0,+AP110, "")</f>
        <v/>
      </c>
      <c r="AO110">
        <f>IF(ORDER!O116&gt;0,0.00, "")</f>
        <v/>
      </c>
      <c r="AP110">
        <f>IF(ORDER!O116&gt;0,+(Y110-AC110)+AM110, "")</f>
        <v/>
      </c>
      <c r="AQ110">
        <f>IF(ORDER!O116&gt;0,
 IF(ORDER!$D$1="SGST",
 VLOOKUP(H110,'C:\Users\HP\Desktop\TrimphPO\Week\Master Files\[SGST Master.xlsx]DBF'!$A:$AR,44,FALSE),
   IF(ORDER!$D$1="IGST",
   VLOOKUP(H110,'C:\Users\HP\Desktop\TrimphPO\Week\Master Files\[IGST Master.xlsx]DBF'!$A:$AR,44,FALSE),
   "Error")),
"")</f>
        <v/>
      </c>
      <c r="AR110">
        <f>IF(ORDER!O116&gt;0,B110, "")</f>
        <v/>
      </c>
      <c r="AS110">
        <f>IF(ORDER!O116&gt;0,AN110, "")</f>
        <v/>
      </c>
      <c r="AT110">
        <f>IF(ORDER!O116&gt;0,CONCATENATE($B$2," ",$C$2," ","QTY",  " ", $Z$2), "")</f>
        <v/>
      </c>
      <c r="AU110">
        <f>IF(ORDER!O116&gt;0,
 IF(ORDER!$D$1="SGST",
 VLOOKUP(H110,'C:\Users\HP\Desktop\TrimphPO\Week\Master Files\[SGST Master.xlsx]DBF'!$A:$AV,48,FALSE),
   IF(ORDER!$D$1="IGST",
   VLOOKUP(H110,'C:\Users\HP\Desktop\TrimphPO\Week\Master Files\[IGST Master.xlsx]DBF'!$A:$AV,48,FALSE),
   "Error")),
"")</f>
        <v/>
      </c>
      <c r="AV110">
        <f>IF(ORDER!O116&gt;0,
 IF(ORDER!$D$1="SGST",
 VLOOKUP(H110,'C:\Users\HP\Desktop\TrimphPO\Week\Master Files\[SGST Master.xlsx]DBF'!$A:$AW,49,FALSE),
   IF(ORDER!$D$1="IGST",
   VLOOKUP(H110,'C:\Users\HP\Desktop\TrimphPO\Week\Master Files\[IGST Master.xlsx]DBF'!$A:$AW,49,FALSE),
   "Error")),
"")</f>
        <v/>
      </c>
      <c r="AW110">
        <f>IF(ORDER!O116&gt;0,
 IF(ORDER!$D$1="SGST",
 VLOOKUP(H110,'C:\Users\HP\Desktop\TrimphPO\Week\Master Files\[SGST Master.xlsx]DBF'!$A:$AX,50,FALSE),
   IF(ORDER!$D$1="IGST",
   VLOOKUP(H110,'C:\Users\HP\Desktop\TrimphPO\Week\Master Files\[IGST Master.xlsx]DBF'!$A:$AX,50,FALSE),
   "Error")),
"")</f>
        <v/>
      </c>
      <c r="AX110">
        <f>IF(ORDER!O116&gt;0,ORDER!B5, "")</f>
        <v/>
      </c>
      <c r="AY110">
        <f>IF(ORDER!O116&gt;0,ORDER!B1, "")</f>
        <v/>
      </c>
      <c r="AZ110">
        <f>IF(ORDER!O116&gt;0,
 IF(ORDER!$D$1="SGST",
 VLOOKUP(H110,'C:\Users\HP\Desktop\TrimphPO\Week\Master Files\[SGST Master.xlsx]DBF'!$A:$BA,53,FALSE),
   IF(ORDER!$D$1="IGST",
   VLOOKUP(H110,'C:\Users\HP\Desktop\TrimphPO\Week\Master Files\[IGST Master.xlsx]DBF'!$A:$BA,53,FALSE),
   "Error")),
"")</f>
        <v/>
      </c>
      <c r="BA110">
        <f>IF(ORDER!O116&gt;0,
 IF(ORDER!$D$1="SGST",
 VLOOKUP(H110,'C:\Users\HP\Desktop\TrimphPO\Week\Master Files\[SGST Master.xlsx]DBF'!$A:$BB,54,FALSE),
   IF(ORDER!$D$1="IGST",
   VLOOKUP(H110,'C:\Users\HP\Desktop\TrimphPO\Week\Master Files\[IGST Master.xlsx]DBF'!$A:$BB,54,FALSE),
   "Error")),
"")</f>
        <v/>
      </c>
      <c r="BB110">
        <f>IF(ORDER!O116&gt;0,
 IF(ORDER!$D$1="SGST",
 VLOOKUP(H110,'C:\Users\HP\Desktop\TrimphPO\Week\Master Files\[SGST Master.xlsx]DBF'!$A:$BC,55,FALSE),
   IF(ORDER!$D$1="IGST",
   VLOOKUP(H110,'C:\Users\HP\Desktop\TrimphPO\Week\Master Files\[IGST Master.xlsx]DBF'!$A:$BC,55,FALSE),
   "Error")),
"")</f>
        <v/>
      </c>
      <c r="BC110">
        <f>IF(ORDER!O116&gt;0,
 IF(ORDER!$D$1="SGST",
 VLOOKUP(H110,'C:\Users\HP\Desktop\TrimphPO\Week\Master Files\[SGST Master.xlsx]DBF'!$A:$BD,56,FALSE),
   IF(ORDER!$D$1="IGST",
   VLOOKUP(H110,'C:\Users\HP\Desktop\TrimphPO\Week\Master Files\[IGST Master.xlsx]DBF'!$A:$BD,56,FALSE),
   "Error")),
"")</f>
        <v/>
      </c>
      <c r="BD110">
        <f>IF(ORDER!O116&gt;0,
 IF(ORDER!$D$1="SGST",
 VLOOKUP(H110,'C:\Users\HP\Desktop\TrimphPO\Week\Master Files\[SGST Master.xlsx]DBF'!$A:$BE,57,FALSE),
   IF(ORDER!$D$1="IGST",
   VLOOKUP(H110,'C:\Users\HP\Desktop\TrimphPO\Week\Master Files\[IGST Master.xlsx]DBF'!$A:$BE,57,FALSE),
   "Error")),
"")</f>
        <v/>
      </c>
    </row>
    <row r="111">
      <c r="A111">
        <f>IF(ORDER!O117&gt;0,
 IF(ORDER!$D$1="SGST",
 VLOOKUP(H111,'C:\Users\HP\Desktop\TrimphPO\Week\Master Files\[SGST Master.xlsx]DBF'!$A:$B,2,FALSE),
   IF(ORDER!$D$1="IGST",
   VLOOKUP(H111,'C:\Users\HP\Desktop\TrimphPO\Week\Master Files\[IGST Master.xlsx]DBF'!$A:$B,2,FALSE),
   "Error")),
"")</f>
        <v/>
      </c>
      <c r="B111">
        <f>IF(ORDER!O117&gt;0,
 IF(ORDER!$D$1="SGST",
 VLOOKUP(H111,'C:\Users\HP\Desktop\TrimphPO\Week\Master Files\[SGST Master.xlsx]DBF'!$A:$C,3,FALSE),
   IF(ORDER!$D$1="IGST",
   VLOOKUP(H111,'C:\Users\HP\Desktop\TrimphPO\Week\Master Files\[IGST Master.xlsx]DBF'!$A:$C,3,FALSE),
   "Error")),
"")</f>
        <v/>
      </c>
      <c r="C111">
        <f>IF(ORDER!O117&gt;0,ORDER!L117, "")</f>
        <v/>
      </c>
      <c r="D111">
        <f>IF(ORDER!O117&gt;0,ORDER!A117, "")</f>
        <v/>
      </c>
      <c r="E111">
        <f>IF(ORDER!O117&gt;0,
 IF(ORDER!$D$1="SGST",
 VLOOKUP(H111,'C:\Users\HP\Desktop\TrimphPO\Week\Master Files\[SGST Master.xlsx]DBF'!$A:$F,6,FALSE),
   IF(ORDER!$D$1="IGST",
   VLOOKUP(H111,'C:\Users\HP\Desktop\TrimphPO\Week\Master Files\[IGST Master.xlsx]DBF'!$A:$F,6,FALSE),
   "Error")),
"")</f>
        <v/>
      </c>
      <c r="F111">
        <f>IF(ORDER!O117&gt;0,ORDER!C117, "")</f>
        <v/>
      </c>
      <c r="G111">
        <f>IF(ORDER!O117&gt;0,
 IF(ORDER!$D$1="SGST",
 VLOOKUP(H111,'C:\Users\HP\Desktop\TrimphPO\Week\Master Files\[SGST Master.xlsx]DBF'!$A:$H,8,FALSE),
   IF(ORDER!$D$1="IGST",
   VLOOKUP(H111,'C:\Users\HP\Desktop\TrimphPO\Week\Master Files\[IGST Master.xlsx]DBF'!$A:$H,8,FALSE),
   "Error")),
"")</f>
        <v/>
      </c>
      <c r="H111">
        <f>IF(ORDER!O117&gt;0,ORDER!D117, "")</f>
        <v/>
      </c>
      <c r="I111">
        <f>IF(ORDER!O117&gt;0,
 IF(ORDER!$D$1="SGST",
 VLOOKUP(H111,'C:\Users\HP\Desktop\TrimphPO\Week\Master Files\[SGST Master.xlsx]DBF'!$A:$J,10,FALSE),
   IF(ORDER!$D$1="IGST",
   VLOOKUP(H111,'C:\Users\HP\Desktop\TrimphPO\Week\Master Files\[IGST Master.xlsx]DBF'!$A:$J,10,FALSE),
   "Error")),
"")</f>
        <v/>
      </c>
      <c r="J111">
        <f>IF(ORDER!O117&gt;0,SUMIF(ORDER!$D$8:$D$22298,DBF!$H111,ORDER!$G$8:$G$22298), "")</f>
        <v/>
      </c>
      <c r="K111">
        <f>IF(ORDER!O117&gt;0,VLOOKUP($H111,ORDER!D:H,5,FALSE), "")</f>
        <v/>
      </c>
      <c r="L111">
        <f>IF(ORDER!O117&gt;0,ROUND(J111*K111,2), "")</f>
        <v/>
      </c>
      <c r="M111">
        <f>IF(ORDER!O117&gt;0,
 IF(ORDER!$D$1="SGST",
 VLOOKUP(H111,'C:\Users\HP\Desktop\TrimphPO\Week\Master Files\[SGST Master.xlsx]DBF'!$A:$N,14,FALSE),
   IF(ORDER!$D$1="IGST",
   VLOOKUP(H111,'C:\Users\HP\Desktop\TrimphPO\Week\Master Files\[IGST Master.xlsx]DBF'!$A:$N,14,FALSE),
   "Error")),
"")</f>
        <v/>
      </c>
      <c r="N111">
        <f>IF(ORDER!O117&gt;0,ROUND(L111*M111/100,2), "")</f>
        <v/>
      </c>
      <c r="O111">
        <f>IF(ORDER!O117&gt;0,L111-N111, "")</f>
        <v/>
      </c>
      <c r="P111">
        <f>IF(ORDER!O117&gt;0,IF(R111="Corsetry",IF(IFERROR((O111/J111),0)&lt;1000,"CC Sales- Corsetry-Wholesale - IGST 5%","CC Sales- Corsetry-Wholesale - IGST 12%")), "")</f>
        <v/>
      </c>
      <c r="Q111">
        <f>IF(ORDER!O117&gt;0,
 IF(ORDER!$D$1="SGST",
 VLOOKUP(H111,'C:\Users\HP\Desktop\TrimphPO\Week\Master Files\[SGST Master.xlsx]DBF'!$A:$R,18,FALSE),
   IF(ORDER!$D$1="IGST",
   VLOOKUP(H111,'C:\Users\HP\Desktop\TrimphPO\Week\Master Files\[IGST Master.xlsx]DBF'!$A:$R,18,FALSE),
   "Error")),
"")</f>
        <v/>
      </c>
      <c r="R111">
        <f>IF(ORDER!O117&gt;0,
 IF(ORDER!$D$1="SGST",
 VLOOKUP(H111,'C:\Users\HP\Desktop\TrimphPO\Week\Master Files\[SGST Master.xlsx]DBF'!$A:$S,19,FALSE),
   IF(ORDER!$D$1="IGST",
   VLOOKUP(H111,'C:\Users\HP\Desktop\TrimphPO\Week\Master Files\[IGST Master.xlsx]DBF'!$A:$S,19,FALSE),
   "Error")),
"")</f>
        <v/>
      </c>
      <c r="S111">
        <f>IF(ORDER!O117&gt;0,
 IF(ORDER!$D$1="SGST",
 VLOOKUP(H111,'C:\Users\HP\Desktop\TrimphPO\Week\Master Files\[SGST Master.xlsx]DBF'!$A:$T,20,FALSE),
   IF(ORDER!$D$1="IGST",
   VLOOKUP(H111,'C:\Users\HP\Desktop\TrimphPO\Week\Master Files\[IGST Master.xlsx]DBF'!$A:$T,20,FALSE),
   "Error")),
"")</f>
        <v/>
      </c>
      <c r="T111">
        <f>IF(ORDER!O117&gt;0,
 IF(ORDER!$D$1="SGST",
 VLOOKUP(H111,'C:\Users\HP\Desktop\TrimphPO\Week\Master Files\[SGST Master.xlsx]DBF'!$A:$U,21,FALSE),
   IF(ORDER!$D$1="IGST",
   VLOOKUP(H111,'C:\Users\HP\Desktop\TrimphPO\Week\Master Files\[IGST Master.xlsx]DBF'!$A:$U,21,FALSE),
   "Error")),
"")</f>
        <v/>
      </c>
      <c r="U111">
        <f>IF(ORDER!O117&gt;0,
 IF(ORDER!$D$1="SGST",
 VLOOKUP(H111,'C:\Users\HP\Desktop\TrimphPO\Week\Master Files\[SGST Master.xlsx]DBF'!$A:$V,22,FALSE),
   IF(ORDER!$D$1="IGST",
   VLOOKUP(H111,'C:\Users\HP\Desktop\TrimphPO\Week\Master Files\[IGST Master.xlsx]DBF'!$A:$V,22,FALSE),
   "Error")),
"")</f>
        <v/>
      </c>
      <c r="V111">
        <f>IF(ORDER!O117&gt;0,
 IF(ORDER!$D$1="SGST",
 VLOOKUP(H111,'C:\Users\HP\Desktop\TrimphPO\Week\Master Files\[SGST Master.xlsx]DBF'!$A:$W,23,FALSE),
   IF(ORDER!$D$1="IGST",
   VLOOKUP(H111,'C:\Users\HP\Desktop\TrimphPO\Week\Master Files\[IGST Master.xlsx]DBF'!$A:$W,23,FALSE),
   "Error")),
"")</f>
        <v/>
      </c>
      <c r="W111">
        <f>IF(ORDER!O117&gt;0,
 IF(ORDER!$D$1="SGST",
 VLOOKUP(H111,'C:\Users\HP\Desktop\TrimphPO\Week\Master Files\[SGST Master.xlsx]DBF'!$A:$X,24,FALSE),
   IF(ORDER!$D$1="IGST",
   VLOOKUP(H111,'C:\Users\HP\Desktop\TrimphPO\Week\Master Files\[IGST Master.xlsx]DBF'!$A:$X,24,FALSE),
   "Error")),
"")</f>
        <v/>
      </c>
      <c r="X111">
        <f>IF(ORDER!O117&gt;0,
 IF(ORDER!$D$1="SGST",
 VLOOKUP(H111,'C:\Users\HP\Desktop\TrimphPO\Week\Master Files\[SGST Master.xlsx]DBF'!$A:$Y,25,FALSE),
   IF(ORDER!$D$1="IGST",
   VLOOKUP(H111,'C:\Users\HP\Desktop\TrimphPO\Week\Master Files\[IGST Master.xlsx]DBF'!$A:$Y,25,FALSE),
   "Error")),
"")</f>
        <v/>
      </c>
      <c r="Y111">
        <f>IF(ORDER!O117&gt;0,+O111, "")</f>
        <v/>
      </c>
      <c r="Z111">
        <f>IF(ORDER!O117&gt;0,+J111, "")</f>
        <v/>
      </c>
      <c r="AA111">
        <f>IF(ORDER!O117&gt;0,
 IF(ORDER!$D$1="SGST",
 VLOOKUP(H111,'C:\Users\HP\Desktop\TrimphPO\Week\Master Files\[SGST Master.xlsx]DBF'!$A:$AB,28,FALSE),
   IF(ORDER!$D$1="IGST",
   VLOOKUP(H111,'C:\Users\HP\Desktop\TrimphPO\Week\Master Files\[IGST Master.xlsx]DBF'!$A:$AB,28,FALSE),
   "Error")),
"")</f>
        <v/>
      </c>
      <c r="AB111">
        <f>IF(ORDER!O117&gt;0,
 IF(ORDER!$D$1="SGST",
 VLOOKUP(H111,'C:\Users\HP\Desktop\TrimphPO\Week\Master Files\[SGST Master.xlsx]DBF'!$A:$AC,29,FALSE),
   IF(ORDER!$D$1="IGST",
   VLOOKUP(H111,'C:\Users\HP\Desktop\TrimphPO\Week\Master Files\[IGST Master.xlsx]DBF'!$A:$AC,29,FALSE),
   "Error")),
"")</f>
        <v/>
      </c>
      <c r="AC111">
        <f>IF(ORDER!O117&gt;0,ROUND(Y111*AB111/100,2), "")</f>
        <v/>
      </c>
      <c r="AD111">
        <f>IF(ORDER!O117&gt;0,ROUND(SUM(Y111,0)-AC111,2), "")</f>
        <v/>
      </c>
      <c r="AE111" t="inlineStr"/>
      <c r="AF111" t="inlineStr"/>
      <c r="AG111" t="inlineStr"/>
      <c r="AH111" t="inlineStr"/>
      <c r="AI111" t="inlineStr"/>
      <c r="AJ111" t="inlineStr"/>
      <c r="AK111">
        <f>IF(ORDER!O117&gt;0,IF(RIGHT(P111,2)="5%","Output IGST - 5% - Tamilnadu","Output IGST - 12% - Tamilnadu"), "")</f>
        <v/>
      </c>
      <c r="AL111">
        <f>IF(ORDER!O117&gt;0,IF(AK111="Output IGST - 12% - TamilNadu",12,5), "")</f>
        <v/>
      </c>
      <c r="AM111">
        <f>IF(ORDER!O117&gt;0,ROUND(SUM(AD111*AL111/100,0),2), "")</f>
        <v/>
      </c>
      <c r="AN111">
        <f>IF(ORDER!O117&gt;0,+AP111, "")</f>
        <v/>
      </c>
      <c r="AO111">
        <f>IF(ORDER!O117&gt;0,0.00, "")</f>
        <v/>
      </c>
      <c r="AP111">
        <f>IF(ORDER!O117&gt;0,+(Y111-AC111)+AM111, "")</f>
        <v/>
      </c>
      <c r="AQ111">
        <f>IF(ORDER!O117&gt;0,
 IF(ORDER!$D$1="SGST",
 VLOOKUP(H111,'C:\Users\HP\Desktop\TrimphPO\Week\Master Files\[SGST Master.xlsx]DBF'!$A:$AR,44,FALSE),
   IF(ORDER!$D$1="IGST",
   VLOOKUP(H111,'C:\Users\HP\Desktop\TrimphPO\Week\Master Files\[IGST Master.xlsx]DBF'!$A:$AR,44,FALSE),
   "Error")),
"")</f>
        <v/>
      </c>
      <c r="AR111">
        <f>IF(ORDER!O117&gt;0,B111, "")</f>
        <v/>
      </c>
      <c r="AS111">
        <f>IF(ORDER!O117&gt;0,AN111, "")</f>
        <v/>
      </c>
      <c r="AT111">
        <f>IF(ORDER!O117&gt;0,CONCATENATE($B$2," ",$C$2," ","QTY",  " ", $Z$2), "")</f>
        <v/>
      </c>
      <c r="AU111">
        <f>IF(ORDER!O117&gt;0,
 IF(ORDER!$D$1="SGST",
 VLOOKUP(H111,'C:\Users\HP\Desktop\TrimphPO\Week\Master Files\[SGST Master.xlsx]DBF'!$A:$AV,48,FALSE),
   IF(ORDER!$D$1="IGST",
   VLOOKUP(H111,'C:\Users\HP\Desktop\TrimphPO\Week\Master Files\[IGST Master.xlsx]DBF'!$A:$AV,48,FALSE),
   "Error")),
"")</f>
        <v/>
      </c>
      <c r="AV111">
        <f>IF(ORDER!O117&gt;0,
 IF(ORDER!$D$1="SGST",
 VLOOKUP(H111,'C:\Users\HP\Desktop\TrimphPO\Week\Master Files\[SGST Master.xlsx]DBF'!$A:$AW,49,FALSE),
   IF(ORDER!$D$1="IGST",
   VLOOKUP(H111,'C:\Users\HP\Desktop\TrimphPO\Week\Master Files\[IGST Master.xlsx]DBF'!$A:$AW,49,FALSE),
   "Error")),
"")</f>
        <v/>
      </c>
      <c r="AW111">
        <f>IF(ORDER!O117&gt;0,
 IF(ORDER!$D$1="SGST",
 VLOOKUP(H111,'C:\Users\HP\Desktop\TrimphPO\Week\Master Files\[SGST Master.xlsx]DBF'!$A:$AX,50,FALSE),
   IF(ORDER!$D$1="IGST",
   VLOOKUP(H111,'C:\Users\HP\Desktop\TrimphPO\Week\Master Files\[IGST Master.xlsx]DBF'!$A:$AX,50,FALSE),
   "Error")),
"")</f>
        <v/>
      </c>
      <c r="AX111">
        <f>IF(ORDER!O117&gt;0,ORDER!B5, "")</f>
        <v/>
      </c>
      <c r="AY111">
        <f>IF(ORDER!O117&gt;0,ORDER!B1, "")</f>
        <v/>
      </c>
      <c r="AZ111">
        <f>IF(ORDER!O117&gt;0,
 IF(ORDER!$D$1="SGST",
 VLOOKUP(H111,'C:\Users\HP\Desktop\TrimphPO\Week\Master Files\[SGST Master.xlsx]DBF'!$A:$BA,53,FALSE),
   IF(ORDER!$D$1="IGST",
   VLOOKUP(H111,'C:\Users\HP\Desktop\TrimphPO\Week\Master Files\[IGST Master.xlsx]DBF'!$A:$BA,53,FALSE),
   "Error")),
"")</f>
        <v/>
      </c>
      <c r="BA111">
        <f>IF(ORDER!O117&gt;0,
 IF(ORDER!$D$1="SGST",
 VLOOKUP(H111,'C:\Users\HP\Desktop\TrimphPO\Week\Master Files\[SGST Master.xlsx]DBF'!$A:$BB,54,FALSE),
   IF(ORDER!$D$1="IGST",
   VLOOKUP(H111,'C:\Users\HP\Desktop\TrimphPO\Week\Master Files\[IGST Master.xlsx]DBF'!$A:$BB,54,FALSE),
   "Error")),
"")</f>
        <v/>
      </c>
      <c r="BB111">
        <f>IF(ORDER!O117&gt;0,
 IF(ORDER!$D$1="SGST",
 VLOOKUP(H111,'C:\Users\HP\Desktop\TrimphPO\Week\Master Files\[SGST Master.xlsx]DBF'!$A:$BC,55,FALSE),
   IF(ORDER!$D$1="IGST",
   VLOOKUP(H111,'C:\Users\HP\Desktop\TrimphPO\Week\Master Files\[IGST Master.xlsx]DBF'!$A:$BC,55,FALSE),
   "Error")),
"")</f>
        <v/>
      </c>
      <c r="BC111">
        <f>IF(ORDER!O117&gt;0,
 IF(ORDER!$D$1="SGST",
 VLOOKUP(H111,'C:\Users\HP\Desktop\TrimphPO\Week\Master Files\[SGST Master.xlsx]DBF'!$A:$BD,56,FALSE),
   IF(ORDER!$D$1="IGST",
   VLOOKUP(H111,'C:\Users\HP\Desktop\TrimphPO\Week\Master Files\[IGST Master.xlsx]DBF'!$A:$BD,56,FALSE),
   "Error")),
"")</f>
        <v/>
      </c>
      <c r="BD111">
        <f>IF(ORDER!O117&gt;0,
 IF(ORDER!$D$1="SGST",
 VLOOKUP(H111,'C:\Users\HP\Desktop\TrimphPO\Week\Master Files\[SGST Master.xlsx]DBF'!$A:$BE,57,FALSE),
   IF(ORDER!$D$1="IGST",
   VLOOKUP(H111,'C:\Users\HP\Desktop\TrimphPO\Week\Master Files\[IGST Master.xlsx]DBF'!$A:$BE,57,FALSE),
   "Error")),
"")</f>
        <v/>
      </c>
    </row>
    <row r="112">
      <c r="A112">
        <f>IF(ORDER!O118&gt;0,
 IF(ORDER!$D$1="SGST",
 VLOOKUP(H112,'C:\Users\HP\Desktop\TrimphPO\Week\Master Files\[SGST Master.xlsx]DBF'!$A:$B,2,FALSE),
   IF(ORDER!$D$1="IGST",
   VLOOKUP(H112,'C:\Users\HP\Desktop\TrimphPO\Week\Master Files\[IGST Master.xlsx]DBF'!$A:$B,2,FALSE),
   "Error")),
"")</f>
        <v/>
      </c>
      <c r="B112">
        <f>IF(ORDER!O118&gt;0,
 IF(ORDER!$D$1="SGST",
 VLOOKUP(H112,'C:\Users\HP\Desktop\TrimphPO\Week\Master Files\[SGST Master.xlsx]DBF'!$A:$C,3,FALSE),
   IF(ORDER!$D$1="IGST",
   VLOOKUP(H112,'C:\Users\HP\Desktop\TrimphPO\Week\Master Files\[IGST Master.xlsx]DBF'!$A:$C,3,FALSE),
   "Error")),
"")</f>
        <v/>
      </c>
      <c r="C112">
        <f>IF(ORDER!O118&gt;0,ORDER!L118, "")</f>
        <v/>
      </c>
      <c r="D112">
        <f>IF(ORDER!O118&gt;0,ORDER!A118, "")</f>
        <v/>
      </c>
      <c r="E112">
        <f>IF(ORDER!O118&gt;0,
 IF(ORDER!$D$1="SGST",
 VLOOKUP(H112,'C:\Users\HP\Desktop\TrimphPO\Week\Master Files\[SGST Master.xlsx]DBF'!$A:$F,6,FALSE),
   IF(ORDER!$D$1="IGST",
   VLOOKUP(H112,'C:\Users\HP\Desktop\TrimphPO\Week\Master Files\[IGST Master.xlsx]DBF'!$A:$F,6,FALSE),
   "Error")),
"")</f>
        <v/>
      </c>
      <c r="F112">
        <f>IF(ORDER!O118&gt;0,ORDER!C118, "")</f>
        <v/>
      </c>
      <c r="G112">
        <f>IF(ORDER!O118&gt;0,
 IF(ORDER!$D$1="SGST",
 VLOOKUP(H112,'C:\Users\HP\Desktop\TrimphPO\Week\Master Files\[SGST Master.xlsx]DBF'!$A:$H,8,FALSE),
   IF(ORDER!$D$1="IGST",
   VLOOKUP(H112,'C:\Users\HP\Desktop\TrimphPO\Week\Master Files\[IGST Master.xlsx]DBF'!$A:$H,8,FALSE),
   "Error")),
"")</f>
        <v/>
      </c>
      <c r="H112">
        <f>IF(ORDER!O118&gt;0,ORDER!D118, "")</f>
        <v/>
      </c>
      <c r="I112">
        <f>IF(ORDER!O118&gt;0,
 IF(ORDER!$D$1="SGST",
 VLOOKUP(H112,'C:\Users\HP\Desktop\TrimphPO\Week\Master Files\[SGST Master.xlsx]DBF'!$A:$J,10,FALSE),
   IF(ORDER!$D$1="IGST",
   VLOOKUP(H112,'C:\Users\HP\Desktop\TrimphPO\Week\Master Files\[IGST Master.xlsx]DBF'!$A:$J,10,FALSE),
   "Error")),
"")</f>
        <v/>
      </c>
      <c r="J112">
        <f>IF(ORDER!O118&gt;0,SUMIF(ORDER!$D$8:$D$22298,DBF!$H112,ORDER!$G$8:$G$22298), "")</f>
        <v/>
      </c>
      <c r="K112">
        <f>IF(ORDER!O118&gt;0,VLOOKUP($H112,ORDER!D:H,5,FALSE), "")</f>
        <v/>
      </c>
      <c r="L112">
        <f>IF(ORDER!O118&gt;0,ROUND(J112*K112,2), "")</f>
        <v/>
      </c>
      <c r="M112">
        <f>IF(ORDER!O118&gt;0,
 IF(ORDER!$D$1="SGST",
 VLOOKUP(H112,'C:\Users\HP\Desktop\TrimphPO\Week\Master Files\[SGST Master.xlsx]DBF'!$A:$N,14,FALSE),
   IF(ORDER!$D$1="IGST",
   VLOOKUP(H112,'C:\Users\HP\Desktop\TrimphPO\Week\Master Files\[IGST Master.xlsx]DBF'!$A:$N,14,FALSE),
   "Error")),
"")</f>
        <v/>
      </c>
      <c r="N112">
        <f>IF(ORDER!O118&gt;0,ROUND(L112*M112/100,2), "")</f>
        <v/>
      </c>
      <c r="O112">
        <f>IF(ORDER!O118&gt;0,L112-N112, "")</f>
        <v/>
      </c>
      <c r="P112">
        <f>IF(ORDER!O118&gt;0,IF(R112="Corsetry",IF(IFERROR((O112/J112),0)&lt;1000,"CC Sales- Corsetry-Wholesale - IGST 5%","CC Sales- Corsetry-Wholesale - IGST 12%")), "")</f>
        <v/>
      </c>
      <c r="Q112">
        <f>IF(ORDER!O118&gt;0,
 IF(ORDER!$D$1="SGST",
 VLOOKUP(H112,'C:\Users\HP\Desktop\TrimphPO\Week\Master Files\[SGST Master.xlsx]DBF'!$A:$R,18,FALSE),
   IF(ORDER!$D$1="IGST",
   VLOOKUP(H112,'C:\Users\HP\Desktop\TrimphPO\Week\Master Files\[IGST Master.xlsx]DBF'!$A:$R,18,FALSE),
   "Error")),
"")</f>
        <v/>
      </c>
      <c r="R112">
        <f>IF(ORDER!O118&gt;0,
 IF(ORDER!$D$1="SGST",
 VLOOKUP(H112,'C:\Users\HP\Desktop\TrimphPO\Week\Master Files\[SGST Master.xlsx]DBF'!$A:$S,19,FALSE),
   IF(ORDER!$D$1="IGST",
   VLOOKUP(H112,'C:\Users\HP\Desktop\TrimphPO\Week\Master Files\[IGST Master.xlsx]DBF'!$A:$S,19,FALSE),
   "Error")),
"")</f>
        <v/>
      </c>
      <c r="S112">
        <f>IF(ORDER!O118&gt;0,
 IF(ORDER!$D$1="SGST",
 VLOOKUP(H112,'C:\Users\HP\Desktop\TrimphPO\Week\Master Files\[SGST Master.xlsx]DBF'!$A:$T,20,FALSE),
   IF(ORDER!$D$1="IGST",
   VLOOKUP(H112,'C:\Users\HP\Desktop\TrimphPO\Week\Master Files\[IGST Master.xlsx]DBF'!$A:$T,20,FALSE),
   "Error")),
"")</f>
        <v/>
      </c>
      <c r="T112">
        <f>IF(ORDER!O118&gt;0,
 IF(ORDER!$D$1="SGST",
 VLOOKUP(H112,'C:\Users\HP\Desktop\TrimphPO\Week\Master Files\[SGST Master.xlsx]DBF'!$A:$U,21,FALSE),
   IF(ORDER!$D$1="IGST",
   VLOOKUP(H112,'C:\Users\HP\Desktop\TrimphPO\Week\Master Files\[IGST Master.xlsx]DBF'!$A:$U,21,FALSE),
   "Error")),
"")</f>
        <v/>
      </c>
      <c r="U112">
        <f>IF(ORDER!O118&gt;0,
 IF(ORDER!$D$1="SGST",
 VLOOKUP(H112,'C:\Users\HP\Desktop\TrimphPO\Week\Master Files\[SGST Master.xlsx]DBF'!$A:$V,22,FALSE),
   IF(ORDER!$D$1="IGST",
   VLOOKUP(H112,'C:\Users\HP\Desktop\TrimphPO\Week\Master Files\[IGST Master.xlsx]DBF'!$A:$V,22,FALSE),
   "Error")),
"")</f>
        <v/>
      </c>
      <c r="V112">
        <f>IF(ORDER!O118&gt;0,
 IF(ORDER!$D$1="SGST",
 VLOOKUP(H112,'C:\Users\HP\Desktop\TrimphPO\Week\Master Files\[SGST Master.xlsx]DBF'!$A:$W,23,FALSE),
   IF(ORDER!$D$1="IGST",
   VLOOKUP(H112,'C:\Users\HP\Desktop\TrimphPO\Week\Master Files\[IGST Master.xlsx]DBF'!$A:$W,23,FALSE),
   "Error")),
"")</f>
        <v/>
      </c>
      <c r="W112">
        <f>IF(ORDER!O118&gt;0,
 IF(ORDER!$D$1="SGST",
 VLOOKUP(H112,'C:\Users\HP\Desktop\TrimphPO\Week\Master Files\[SGST Master.xlsx]DBF'!$A:$X,24,FALSE),
   IF(ORDER!$D$1="IGST",
   VLOOKUP(H112,'C:\Users\HP\Desktop\TrimphPO\Week\Master Files\[IGST Master.xlsx]DBF'!$A:$X,24,FALSE),
   "Error")),
"")</f>
        <v/>
      </c>
      <c r="X112">
        <f>IF(ORDER!O118&gt;0,
 IF(ORDER!$D$1="SGST",
 VLOOKUP(H112,'C:\Users\HP\Desktop\TrimphPO\Week\Master Files\[SGST Master.xlsx]DBF'!$A:$Y,25,FALSE),
   IF(ORDER!$D$1="IGST",
   VLOOKUP(H112,'C:\Users\HP\Desktop\TrimphPO\Week\Master Files\[IGST Master.xlsx]DBF'!$A:$Y,25,FALSE),
   "Error")),
"")</f>
        <v/>
      </c>
      <c r="Y112">
        <f>IF(ORDER!O118&gt;0,+O112, "")</f>
        <v/>
      </c>
      <c r="Z112">
        <f>IF(ORDER!O118&gt;0,+J112, "")</f>
        <v/>
      </c>
      <c r="AA112">
        <f>IF(ORDER!O118&gt;0,
 IF(ORDER!$D$1="SGST",
 VLOOKUP(H112,'C:\Users\HP\Desktop\TrimphPO\Week\Master Files\[SGST Master.xlsx]DBF'!$A:$AB,28,FALSE),
   IF(ORDER!$D$1="IGST",
   VLOOKUP(H112,'C:\Users\HP\Desktop\TrimphPO\Week\Master Files\[IGST Master.xlsx]DBF'!$A:$AB,28,FALSE),
   "Error")),
"")</f>
        <v/>
      </c>
      <c r="AB112">
        <f>IF(ORDER!O118&gt;0,
 IF(ORDER!$D$1="SGST",
 VLOOKUP(H112,'C:\Users\HP\Desktop\TrimphPO\Week\Master Files\[SGST Master.xlsx]DBF'!$A:$AC,29,FALSE),
   IF(ORDER!$D$1="IGST",
   VLOOKUP(H112,'C:\Users\HP\Desktop\TrimphPO\Week\Master Files\[IGST Master.xlsx]DBF'!$A:$AC,29,FALSE),
   "Error")),
"")</f>
        <v/>
      </c>
      <c r="AC112">
        <f>IF(ORDER!O118&gt;0,ROUND(Y112*AB112/100,2), "")</f>
        <v/>
      </c>
      <c r="AD112">
        <f>IF(ORDER!O118&gt;0,ROUND(SUM(Y112,0)-AC112,2), "")</f>
        <v/>
      </c>
      <c r="AE112" t="inlineStr"/>
      <c r="AF112" t="inlineStr"/>
      <c r="AG112" t="inlineStr"/>
      <c r="AH112" t="inlineStr"/>
      <c r="AI112" t="inlineStr"/>
      <c r="AJ112" t="inlineStr"/>
      <c r="AK112">
        <f>IF(ORDER!O118&gt;0,IF(RIGHT(P112,2)="5%","Output IGST - 5% - Tamilnadu","Output IGST - 12% - Tamilnadu"), "")</f>
        <v/>
      </c>
      <c r="AL112">
        <f>IF(ORDER!O118&gt;0,IF(AK112="Output IGST - 12% - TamilNadu",12,5), "")</f>
        <v/>
      </c>
      <c r="AM112">
        <f>IF(ORDER!O118&gt;0,ROUND(SUM(AD112*AL112/100,0),2), "")</f>
        <v/>
      </c>
      <c r="AN112">
        <f>IF(ORDER!O118&gt;0,+AP112, "")</f>
        <v/>
      </c>
      <c r="AO112">
        <f>IF(ORDER!O118&gt;0,0.00, "")</f>
        <v/>
      </c>
      <c r="AP112">
        <f>IF(ORDER!O118&gt;0,+(Y112-AC112)+AM112, "")</f>
        <v/>
      </c>
      <c r="AQ112">
        <f>IF(ORDER!O118&gt;0,
 IF(ORDER!$D$1="SGST",
 VLOOKUP(H112,'C:\Users\HP\Desktop\TrimphPO\Week\Master Files\[SGST Master.xlsx]DBF'!$A:$AR,44,FALSE),
   IF(ORDER!$D$1="IGST",
   VLOOKUP(H112,'C:\Users\HP\Desktop\TrimphPO\Week\Master Files\[IGST Master.xlsx]DBF'!$A:$AR,44,FALSE),
   "Error")),
"")</f>
        <v/>
      </c>
      <c r="AR112">
        <f>IF(ORDER!O118&gt;0,B112, "")</f>
        <v/>
      </c>
      <c r="AS112">
        <f>IF(ORDER!O118&gt;0,AN112, "")</f>
        <v/>
      </c>
      <c r="AT112">
        <f>IF(ORDER!O118&gt;0,CONCATENATE($B$2," ",$C$2," ","QTY",  " ", $Z$2), "")</f>
        <v/>
      </c>
      <c r="AU112">
        <f>IF(ORDER!O118&gt;0,
 IF(ORDER!$D$1="SGST",
 VLOOKUP(H112,'C:\Users\HP\Desktop\TrimphPO\Week\Master Files\[SGST Master.xlsx]DBF'!$A:$AV,48,FALSE),
   IF(ORDER!$D$1="IGST",
   VLOOKUP(H112,'C:\Users\HP\Desktop\TrimphPO\Week\Master Files\[IGST Master.xlsx]DBF'!$A:$AV,48,FALSE),
   "Error")),
"")</f>
        <v/>
      </c>
      <c r="AV112">
        <f>IF(ORDER!O118&gt;0,
 IF(ORDER!$D$1="SGST",
 VLOOKUP(H112,'C:\Users\HP\Desktop\TrimphPO\Week\Master Files\[SGST Master.xlsx]DBF'!$A:$AW,49,FALSE),
   IF(ORDER!$D$1="IGST",
   VLOOKUP(H112,'C:\Users\HP\Desktop\TrimphPO\Week\Master Files\[IGST Master.xlsx]DBF'!$A:$AW,49,FALSE),
   "Error")),
"")</f>
        <v/>
      </c>
      <c r="AW112">
        <f>IF(ORDER!O118&gt;0,
 IF(ORDER!$D$1="SGST",
 VLOOKUP(H112,'C:\Users\HP\Desktop\TrimphPO\Week\Master Files\[SGST Master.xlsx]DBF'!$A:$AX,50,FALSE),
   IF(ORDER!$D$1="IGST",
   VLOOKUP(H112,'C:\Users\HP\Desktop\TrimphPO\Week\Master Files\[IGST Master.xlsx]DBF'!$A:$AX,50,FALSE),
   "Error")),
"")</f>
        <v/>
      </c>
      <c r="AX112">
        <f>IF(ORDER!O118&gt;0,ORDER!B5, "")</f>
        <v/>
      </c>
      <c r="AY112">
        <f>IF(ORDER!O118&gt;0,ORDER!B1, "")</f>
        <v/>
      </c>
      <c r="AZ112">
        <f>IF(ORDER!O118&gt;0,
 IF(ORDER!$D$1="SGST",
 VLOOKUP(H112,'C:\Users\HP\Desktop\TrimphPO\Week\Master Files\[SGST Master.xlsx]DBF'!$A:$BA,53,FALSE),
   IF(ORDER!$D$1="IGST",
   VLOOKUP(H112,'C:\Users\HP\Desktop\TrimphPO\Week\Master Files\[IGST Master.xlsx]DBF'!$A:$BA,53,FALSE),
   "Error")),
"")</f>
        <v/>
      </c>
      <c r="BA112">
        <f>IF(ORDER!O118&gt;0,
 IF(ORDER!$D$1="SGST",
 VLOOKUP(H112,'C:\Users\HP\Desktop\TrimphPO\Week\Master Files\[SGST Master.xlsx]DBF'!$A:$BB,54,FALSE),
   IF(ORDER!$D$1="IGST",
   VLOOKUP(H112,'C:\Users\HP\Desktop\TrimphPO\Week\Master Files\[IGST Master.xlsx]DBF'!$A:$BB,54,FALSE),
   "Error")),
"")</f>
        <v/>
      </c>
      <c r="BB112">
        <f>IF(ORDER!O118&gt;0,
 IF(ORDER!$D$1="SGST",
 VLOOKUP(H112,'C:\Users\HP\Desktop\TrimphPO\Week\Master Files\[SGST Master.xlsx]DBF'!$A:$BC,55,FALSE),
   IF(ORDER!$D$1="IGST",
   VLOOKUP(H112,'C:\Users\HP\Desktop\TrimphPO\Week\Master Files\[IGST Master.xlsx]DBF'!$A:$BC,55,FALSE),
   "Error")),
"")</f>
        <v/>
      </c>
      <c r="BC112">
        <f>IF(ORDER!O118&gt;0,
 IF(ORDER!$D$1="SGST",
 VLOOKUP(H112,'C:\Users\HP\Desktop\TrimphPO\Week\Master Files\[SGST Master.xlsx]DBF'!$A:$BD,56,FALSE),
   IF(ORDER!$D$1="IGST",
   VLOOKUP(H112,'C:\Users\HP\Desktop\TrimphPO\Week\Master Files\[IGST Master.xlsx]DBF'!$A:$BD,56,FALSE),
   "Error")),
"")</f>
        <v/>
      </c>
      <c r="BD112">
        <f>IF(ORDER!O118&gt;0,
 IF(ORDER!$D$1="SGST",
 VLOOKUP(H112,'C:\Users\HP\Desktop\TrimphPO\Week\Master Files\[SGST Master.xlsx]DBF'!$A:$BE,57,FALSE),
   IF(ORDER!$D$1="IGST",
   VLOOKUP(H112,'C:\Users\HP\Desktop\TrimphPO\Week\Master Files\[IGST Master.xlsx]DBF'!$A:$BE,57,FALSE),
   "Error")),
"")</f>
        <v/>
      </c>
    </row>
    <row r="113">
      <c r="A113">
        <f>IF(ORDER!O119&gt;0,
 IF(ORDER!$D$1="SGST",
 VLOOKUP(H113,'C:\Users\HP\Desktop\TrimphPO\Week\Master Files\[SGST Master.xlsx]DBF'!$A:$B,2,FALSE),
   IF(ORDER!$D$1="IGST",
   VLOOKUP(H113,'C:\Users\HP\Desktop\TrimphPO\Week\Master Files\[IGST Master.xlsx]DBF'!$A:$B,2,FALSE),
   "Error")),
"")</f>
        <v/>
      </c>
      <c r="B113">
        <f>IF(ORDER!O119&gt;0,
 IF(ORDER!$D$1="SGST",
 VLOOKUP(H113,'C:\Users\HP\Desktop\TrimphPO\Week\Master Files\[SGST Master.xlsx]DBF'!$A:$C,3,FALSE),
   IF(ORDER!$D$1="IGST",
   VLOOKUP(H113,'C:\Users\HP\Desktop\TrimphPO\Week\Master Files\[IGST Master.xlsx]DBF'!$A:$C,3,FALSE),
   "Error")),
"")</f>
        <v/>
      </c>
      <c r="C113">
        <f>IF(ORDER!O119&gt;0,ORDER!L119, "")</f>
        <v/>
      </c>
      <c r="D113">
        <f>IF(ORDER!O119&gt;0,ORDER!A119, "")</f>
        <v/>
      </c>
      <c r="E113">
        <f>IF(ORDER!O119&gt;0,
 IF(ORDER!$D$1="SGST",
 VLOOKUP(H113,'C:\Users\HP\Desktop\TrimphPO\Week\Master Files\[SGST Master.xlsx]DBF'!$A:$F,6,FALSE),
   IF(ORDER!$D$1="IGST",
   VLOOKUP(H113,'C:\Users\HP\Desktop\TrimphPO\Week\Master Files\[IGST Master.xlsx]DBF'!$A:$F,6,FALSE),
   "Error")),
"")</f>
        <v/>
      </c>
      <c r="F113">
        <f>IF(ORDER!O119&gt;0,ORDER!C119, "")</f>
        <v/>
      </c>
      <c r="G113">
        <f>IF(ORDER!O119&gt;0,
 IF(ORDER!$D$1="SGST",
 VLOOKUP(H113,'C:\Users\HP\Desktop\TrimphPO\Week\Master Files\[SGST Master.xlsx]DBF'!$A:$H,8,FALSE),
   IF(ORDER!$D$1="IGST",
   VLOOKUP(H113,'C:\Users\HP\Desktop\TrimphPO\Week\Master Files\[IGST Master.xlsx]DBF'!$A:$H,8,FALSE),
   "Error")),
"")</f>
        <v/>
      </c>
      <c r="H113">
        <f>IF(ORDER!O119&gt;0,ORDER!D119, "")</f>
        <v/>
      </c>
      <c r="I113">
        <f>IF(ORDER!O119&gt;0,
 IF(ORDER!$D$1="SGST",
 VLOOKUP(H113,'C:\Users\HP\Desktop\TrimphPO\Week\Master Files\[SGST Master.xlsx]DBF'!$A:$J,10,FALSE),
   IF(ORDER!$D$1="IGST",
   VLOOKUP(H113,'C:\Users\HP\Desktop\TrimphPO\Week\Master Files\[IGST Master.xlsx]DBF'!$A:$J,10,FALSE),
   "Error")),
"")</f>
        <v/>
      </c>
      <c r="J113">
        <f>IF(ORDER!O119&gt;0,SUMIF(ORDER!$D$8:$D$22298,DBF!$H113,ORDER!$G$8:$G$22298), "")</f>
        <v/>
      </c>
      <c r="K113">
        <f>IF(ORDER!O119&gt;0,VLOOKUP($H113,ORDER!D:H,5,FALSE), "")</f>
        <v/>
      </c>
      <c r="L113">
        <f>IF(ORDER!O119&gt;0,ROUND(J113*K113,2), "")</f>
        <v/>
      </c>
      <c r="M113">
        <f>IF(ORDER!O119&gt;0,
 IF(ORDER!$D$1="SGST",
 VLOOKUP(H113,'C:\Users\HP\Desktop\TrimphPO\Week\Master Files\[SGST Master.xlsx]DBF'!$A:$N,14,FALSE),
   IF(ORDER!$D$1="IGST",
   VLOOKUP(H113,'C:\Users\HP\Desktop\TrimphPO\Week\Master Files\[IGST Master.xlsx]DBF'!$A:$N,14,FALSE),
   "Error")),
"")</f>
        <v/>
      </c>
      <c r="N113">
        <f>IF(ORDER!O119&gt;0,ROUND(L113*M113/100,2), "")</f>
        <v/>
      </c>
      <c r="O113">
        <f>IF(ORDER!O119&gt;0,L113-N113, "")</f>
        <v/>
      </c>
      <c r="P113">
        <f>IF(ORDER!O119&gt;0,IF(R113="Corsetry",IF(IFERROR((O113/J113),0)&lt;1000,"CC Sales- Corsetry-Wholesale - IGST 5%","CC Sales- Corsetry-Wholesale - IGST 12%")), "")</f>
        <v/>
      </c>
      <c r="Q113">
        <f>IF(ORDER!O119&gt;0,
 IF(ORDER!$D$1="SGST",
 VLOOKUP(H113,'C:\Users\HP\Desktop\TrimphPO\Week\Master Files\[SGST Master.xlsx]DBF'!$A:$R,18,FALSE),
   IF(ORDER!$D$1="IGST",
   VLOOKUP(H113,'C:\Users\HP\Desktop\TrimphPO\Week\Master Files\[IGST Master.xlsx]DBF'!$A:$R,18,FALSE),
   "Error")),
"")</f>
        <v/>
      </c>
      <c r="R113">
        <f>IF(ORDER!O119&gt;0,
 IF(ORDER!$D$1="SGST",
 VLOOKUP(H113,'C:\Users\HP\Desktop\TrimphPO\Week\Master Files\[SGST Master.xlsx]DBF'!$A:$S,19,FALSE),
   IF(ORDER!$D$1="IGST",
   VLOOKUP(H113,'C:\Users\HP\Desktop\TrimphPO\Week\Master Files\[IGST Master.xlsx]DBF'!$A:$S,19,FALSE),
   "Error")),
"")</f>
        <v/>
      </c>
      <c r="S113">
        <f>IF(ORDER!O119&gt;0,
 IF(ORDER!$D$1="SGST",
 VLOOKUP(H113,'C:\Users\HP\Desktop\TrimphPO\Week\Master Files\[SGST Master.xlsx]DBF'!$A:$T,20,FALSE),
   IF(ORDER!$D$1="IGST",
   VLOOKUP(H113,'C:\Users\HP\Desktop\TrimphPO\Week\Master Files\[IGST Master.xlsx]DBF'!$A:$T,20,FALSE),
   "Error")),
"")</f>
        <v/>
      </c>
      <c r="T113">
        <f>IF(ORDER!O119&gt;0,
 IF(ORDER!$D$1="SGST",
 VLOOKUP(H113,'C:\Users\HP\Desktop\TrimphPO\Week\Master Files\[SGST Master.xlsx]DBF'!$A:$U,21,FALSE),
   IF(ORDER!$D$1="IGST",
   VLOOKUP(H113,'C:\Users\HP\Desktop\TrimphPO\Week\Master Files\[IGST Master.xlsx]DBF'!$A:$U,21,FALSE),
   "Error")),
"")</f>
        <v/>
      </c>
      <c r="U113">
        <f>IF(ORDER!O119&gt;0,
 IF(ORDER!$D$1="SGST",
 VLOOKUP(H113,'C:\Users\HP\Desktop\TrimphPO\Week\Master Files\[SGST Master.xlsx]DBF'!$A:$V,22,FALSE),
   IF(ORDER!$D$1="IGST",
   VLOOKUP(H113,'C:\Users\HP\Desktop\TrimphPO\Week\Master Files\[IGST Master.xlsx]DBF'!$A:$V,22,FALSE),
   "Error")),
"")</f>
        <v/>
      </c>
      <c r="V113">
        <f>IF(ORDER!O119&gt;0,
 IF(ORDER!$D$1="SGST",
 VLOOKUP(H113,'C:\Users\HP\Desktop\TrimphPO\Week\Master Files\[SGST Master.xlsx]DBF'!$A:$W,23,FALSE),
   IF(ORDER!$D$1="IGST",
   VLOOKUP(H113,'C:\Users\HP\Desktop\TrimphPO\Week\Master Files\[IGST Master.xlsx]DBF'!$A:$W,23,FALSE),
   "Error")),
"")</f>
        <v/>
      </c>
      <c r="W113">
        <f>IF(ORDER!O119&gt;0,
 IF(ORDER!$D$1="SGST",
 VLOOKUP(H113,'C:\Users\HP\Desktop\TrimphPO\Week\Master Files\[SGST Master.xlsx]DBF'!$A:$X,24,FALSE),
   IF(ORDER!$D$1="IGST",
   VLOOKUP(H113,'C:\Users\HP\Desktop\TrimphPO\Week\Master Files\[IGST Master.xlsx]DBF'!$A:$X,24,FALSE),
   "Error")),
"")</f>
        <v/>
      </c>
      <c r="X113">
        <f>IF(ORDER!O119&gt;0,
 IF(ORDER!$D$1="SGST",
 VLOOKUP(H113,'C:\Users\HP\Desktop\TrimphPO\Week\Master Files\[SGST Master.xlsx]DBF'!$A:$Y,25,FALSE),
   IF(ORDER!$D$1="IGST",
   VLOOKUP(H113,'C:\Users\HP\Desktop\TrimphPO\Week\Master Files\[IGST Master.xlsx]DBF'!$A:$Y,25,FALSE),
   "Error")),
"")</f>
        <v/>
      </c>
      <c r="Y113">
        <f>IF(ORDER!O119&gt;0,+O113, "")</f>
        <v/>
      </c>
      <c r="Z113">
        <f>IF(ORDER!O119&gt;0,+J113, "")</f>
        <v/>
      </c>
      <c r="AA113">
        <f>IF(ORDER!O119&gt;0,
 IF(ORDER!$D$1="SGST",
 VLOOKUP(H113,'C:\Users\HP\Desktop\TrimphPO\Week\Master Files\[SGST Master.xlsx]DBF'!$A:$AB,28,FALSE),
   IF(ORDER!$D$1="IGST",
   VLOOKUP(H113,'C:\Users\HP\Desktop\TrimphPO\Week\Master Files\[IGST Master.xlsx]DBF'!$A:$AB,28,FALSE),
   "Error")),
"")</f>
        <v/>
      </c>
      <c r="AB113">
        <f>IF(ORDER!O119&gt;0,
 IF(ORDER!$D$1="SGST",
 VLOOKUP(H113,'C:\Users\HP\Desktop\TrimphPO\Week\Master Files\[SGST Master.xlsx]DBF'!$A:$AC,29,FALSE),
   IF(ORDER!$D$1="IGST",
   VLOOKUP(H113,'C:\Users\HP\Desktop\TrimphPO\Week\Master Files\[IGST Master.xlsx]DBF'!$A:$AC,29,FALSE),
   "Error")),
"")</f>
        <v/>
      </c>
      <c r="AC113">
        <f>IF(ORDER!O119&gt;0,ROUND(Y113*AB113/100,2), "")</f>
        <v/>
      </c>
      <c r="AD113">
        <f>IF(ORDER!O119&gt;0,ROUND(SUM(Y113,0)-AC113,2), "")</f>
        <v/>
      </c>
      <c r="AE113" t="inlineStr"/>
      <c r="AF113" t="inlineStr"/>
      <c r="AG113" t="inlineStr"/>
      <c r="AH113" t="inlineStr"/>
      <c r="AI113" t="inlineStr"/>
      <c r="AJ113" t="inlineStr"/>
      <c r="AK113">
        <f>IF(ORDER!O119&gt;0,IF(RIGHT(P113,2)="5%","Output IGST - 5% - Tamilnadu","Output IGST - 12% - Tamilnadu"), "")</f>
        <v/>
      </c>
      <c r="AL113">
        <f>IF(ORDER!O119&gt;0,IF(AK113="Output IGST - 12% - TamilNadu",12,5), "")</f>
        <v/>
      </c>
      <c r="AM113">
        <f>IF(ORDER!O119&gt;0,ROUND(SUM(AD113*AL113/100,0),2), "")</f>
        <v/>
      </c>
      <c r="AN113">
        <f>IF(ORDER!O119&gt;0,+AP113, "")</f>
        <v/>
      </c>
      <c r="AO113">
        <f>IF(ORDER!O119&gt;0,0.00, "")</f>
        <v/>
      </c>
      <c r="AP113">
        <f>IF(ORDER!O119&gt;0,+(Y113-AC113)+AM113, "")</f>
        <v/>
      </c>
      <c r="AQ113">
        <f>IF(ORDER!O119&gt;0,
 IF(ORDER!$D$1="SGST",
 VLOOKUP(H113,'C:\Users\HP\Desktop\TrimphPO\Week\Master Files\[SGST Master.xlsx]DBF'!$A:$AR,44,FALSE),
   IF(ORDER!$D$1="IGST",
   VLOOKUP(H113,'C:\Users\HP\Desktop\TrimphPO\Week\Master Files\[IGST Master.xlsx]DBF'!$A:$AR,44,FALSE),
   "Error")),
"")</f>
        <v/>
      </c>
      <c r="AR113">
        <f>IF(ORDER!O119&gt;0,B113, "")</f>
        <v/>
      </c>
      <c r="AS113">
        <f>IF(ORDER!O119&gt;0,AN113, "")</f>
        <v/>
      </c>
      <c r="AT113">
        <f>IF(ORDER!O119&gt;0,CONCATENATE($B$2," ",$C$2," ","QTY",  " ", $Z$2), "")</f>
        <v/>
      </c>
      <c r="AU113">
        <f>IF(ORDER!O119&gt;0,
 IF(ORDER!$D$1="SGST",
 VLOOKUP(H113,'C:\Users\HP\Desktop\TrimphPO\Week\Master Files\[SGST Master.xlsx]DBF'!$A:$AV,48,FALSE),
   IF(ORDER!$D$1="IGST",
   VLOOKUP(H113,'C:\Users\HP\Desktop\TrimphPO\Week\Master Files\[IGST Master.xlsx]DBF'!$A:$AV,48,FALSE),
   "Error")),
"")</f>
        <v/>
      </c>
      <c r="AV113">
        <f>IF(ORDER!O119&gt;0,
 IF(ORDER!$D$1="SGST",
 VLOOKUP(H113,'C:\Users\HP\Desktop\TrimphPO\Week\Master Files\[SGST Master.xlsx]DBF'!$A:$AW,49,FALSE),
   IF(ORDER!$D$1="IGST",
   VLOOKUP(H113,'C:\Users\HP\Desktop\TrimphPO\Week\Master Files\[IGST Master.xlsx]DBF'!$A:$AW,49,FALSE),
   "Error")),
"")</f>
        <v/>
      </c>
      <c r="AW113">
        <f>IF(ORDER!O119&gt;0,
 IF(ORDER!$D$1="SGST",
 VLOOKUP(H113,'C:\Users\HP\Desktop\TrimphPO\Week\Master Files\[SGST Master.xlsx]DBF'!$A:$AX,50,FALSE),
   IF(ORDER!$D$1="IGST",
   VLOOKUP(H113,'C:\Users\HP\Desktop\TrimphPO\Week\Master Files\[IGST Master.xlsx]DBF'!$A:$AX,50,FALSE),
   "Error")),
"")</f>
        <v/>
      </c>
      <c r="AX113">
        <f>IF(ORDER!O119&gt;0,ORDER!B5, "")</f>
        <v/>
      </c>
      <c r="AY113">
        <f>IF(ORDER!O119&gt;0,ORDER!B1, "")</f>
        <v/>
      </c>
      <c r="AZ113">
        <f>IF(ORDER!O119&gt;0,
 IF(ORDER!$D$1="SGST",
 VLOOKUP(H113,'C:\Users\HP\Desktop\TrimphPO\Week\Master Files\[SGST Master.xlsx]DBF'!$A:$BA,53,FALSE),
   IF(ORDER!$D$1="IGST",
   VLOOKUP(H113,'C:\Users\HP\Desktop\TrimphPO\Week\Master Files\[IGST Master.xlsx]DBF'!$A:$BA,53,FALSE),
   "Error")),
"")</f>
        <v/>
      </c>
      <c r="BA113">
        <f>IF(ORDER!O119&gt;0,
 IF(ORDER!$D$1="SGST",
 VLOOKUP(H113,'C:\Users\HP\Desktop\TrimphPO\Week\Master Files\[SGST Master.xlsx]DBF'!$A:$BB,54,FALSE),
   IF(ORDER!$D$1="IGST",
   VLOOKUP(H113,'C:\Users\HP\Desktop\TrimphPO\Week\Master Files\[IGST Master.xlsx]DBF'!$A:$BB,54,FALSE),
   "Error")),
"")</f>
        <v/>
      </c>
      <c r="BB113">
        <f>IF(ORDER!O119&gt;0,
 IF(ORDER!$D$1="SGST",
 VLOOKUP(H113,'C:\Users\HP\Desktop\TrimphPO\Week\Master Files\[SGST Master.xlsx]DBF'!$A:$BC,55,FALSE),
   IF(ORDER!$D$1="IGST",
   VLOOKUP(H113,'C:\Users\HP\Desktop\TrimphPO\Week\Master Files\[IGST Master.xlsx]DBF'!$A:$BC,55,FALSE),
   "Error")),
"")</f>
        <v/>
      </c>
      <c r="BC113">
        <f>IF(ORDER!O119&gt;0,
 IF(ORDER!$D$1="SGST",
 VLOOKUP(H113,'C:\Users\HP\Desktop\TrimphPO\Week\Master Files\[SGST Master.xlsx]DBF'!$A:$BD,56,FALSE),
   IF(ORDER!$D$1="IGST",
   VLOOKUP(H113,'C:\Users\HP\Desktop\TrimphPO\Week\Master Files\[IGST Master.xlsx]DBF'!$A:$BD,56,FALSE),
   "Error")),
"")</f>
        <v/>
      </c>
      <c r="BD113">
        <f>IF(ORDER!O119&gt;0,
 IF(ORDER!$D$1="SGST",
 VLOOKUP(H113,'C:\Users\HP\Desktop\TrimphPO\Week\Master Files\[SGST Master.xlsx]DBF'!$A:$BE,57,FALSE),
   IF(ORDER!$D$1="IGST",
   VLOOKUP(H113,'C:\Users\HP\Desktop\TrimphPO\Week\Master Files\[IGST Master.xlsx]DBF'!$A:$BE,57,FALSE),
   "Error")),
"")</f>
        <v/>
      </c>
    </row>
    <row r="114">
      <c r="A114">
        <f>IF(ORDER!O120&gt;0,
 IF(ORDER!$D$1="SGST",
 VLOOKUP(H114,'C:\Users\HP\Desktop\TrimphPO\Week\Master Files\[SGST Master.xlsx]DBF'!$A:$B,2,FALSE),
   IF(ORDER!$D$1="IGST",
   VLOOKUP(H114,'C:\Users\HP\Desktop\TrimphPO\Week\Master Files\[IGST Master.xlsx]DBF'!$A:$B,2,FALSE),
   "Error")),
"")</f>
        <v/>
      </c>
      <c r="B114">
        <f>IF(ORDER!O120&gt;0,
 IF(ORDER!$D$1="SGST",
 VLOOKUP(H114,'C:\Users\HP\Desktop\TrimphPO\Week\Master Files\[SGST Master.xlsx]DBF'!$A:$C,3,FALSE),
   IF(ORDER!$D$1="IGST",
   VLOOKUP(H114,'C:\Users\HP\Desktop\TrimphPO\Week\Master Files\[IGST Master.xlsx]DBF'!$A:$C,3,FALSE),
   "Error")),
"")</f>
        <v/>
      </c>
      <c r="C114">
        <f>IF(ORDER!O120&gt;0,ORDER!L120, "")</f>
        <v/>
      </c>
      <c r="D114">
        <f>IF(ORDER!O120&gt;0,ORDER!A120, "")</f>
        <v/>
      </c>
      <c r="E114">
        <f>IF(ORDER!O120&gt;0,
 IF(ORDER!$D$1="SGST",
 VLOOKUP(H114,'C:\Users\HP\Desktop\TrimphPO\Week\Master Files\[SGST Master.xlsx]DBF'!$A:$F,6,FALSE),
   IF(ORDER!$D$1="IGST",
   VLOOKUP(H114,'C:\Users\HP\Desktop\TrimphPO\Week\Master Files\[IGST Master.xlsx]DBF'!$A:$F,6,FALSE),
   "Error")),
"")</f>
        <v/>
      </c>
      <c r="F114">
        <f>IF(ORDER!O120&gt;0,ORDER!C120, "")</f>
        <v/>
      </c>
      <c r="G114">
        <f>IF(ORDER!O120&gt;0,
 IF(ORDER!$D$1="SGST",
 VLOOKUP(H114,'C:\Users\HP\Desktop\TrimphPO\Week\Master Files\[SGST Master.xlsx]DBF'!$A:$H,8,FALSE),
   IF(ORDER!$D$1="IGST",
   VLOOKUP(H114,'C:\Users\HP\Desktop\TrimphPO\Week\Master Files\[IGST Master.xlsx]DBF'!$A:$H,8,FALSE),
   "Error")),
"")</f>
        <v/>
      </c>
      <c r="H114">
        <f>IF(ORDER!O120&gt;0,ORDER!D120, "")</f>
        <v/>
      </c>
      <c r="I114">
        <f>IF(ORDER!O120&gt;0,
 IF(ORDER!$D$1="SGST",
 VLOOKUP(H114,'C:\Users\HP\Desktop\TrimphPO\Week\Master Files\[SGST Master.xlsx]DBF'!$A:$J,10,FALSE),
   IF(ORDER!$D$1="IGST",
   VLOOKUP(H114,'C:\Users\HP\Desktop\TrimphPO\Week\Master Files\[IGST Master.xlsx]DBF'!$A:$J,10,FALSE),
   "Error")),
"")</f>
        <v/>
      </c>
      <c r="J114">
        <f>IF(ORDER!O120&gt;0,SUMIF(ORDER!$D$8:$D$22298,DBF!$H114,ORDER!$G$8:$G$22298), "")</f>
        <v/>
      </c>
      <c r="K114">
        <f>IF(ORDER!O120&gt;0,VLOOKUP($H114,ORDER!D:H,5,FALSE), "")</f>
        <v/>
      </c>
      <c r="L114">
        <f>IF(ORDER!O120&gt;0,ROUND(J114*K114,2), "")</f>
        <v/>
      </c>
      <c r="M114">
        <f>IF(ORDER!O120&gt;0,
 IF(ORDER!$D$1="SGST",
 VLOOKUP(H114,'C:\Users\HP\Desktop\TrimphPO\Week\Master Files\[SGST Master.xlsx]DBF'!$A:$N,14,FALSE),
   IF(ORDER!$D$1="IGST",
   VLOOKUP(H114,'C:\Users\HP\Desktop\TrimphPO\Week\Master Files\[IGST Master.xlsx]DBF'!$A:$N,14,FALSE),
   "Error")),
"")</f>
        <v/>
      </c>
      <c r="N114">
        <f>IF(ORDER!O120&gt;0,ROUND(L114*M114/100,2), "")</f>
        <v/>
      </c>
      <c r="O114">
        <f>IF(ORDER!O120&gt;0,L114-N114, "")</f>
        <v/>
      </c>
      <c r="P114">
        <f>IF(ORDER!O120&gt;0,IF(R114="Corsetry",IF(IFERROR((O114/J114),0)&lt;1000,"CC Sales- Corsetry-Wholesale - IGST 5%","CC Sales- Corsetry-Wholesale - IGST 12%")), "")</f>
        <v/>
      </c>
      <c r="Q114">
        <f>IF(ORDER!O120&gt;0,
 IF(ORDER!$D$1="SGST",
 VLOOKUP(H114,'C:\Users\HP\Desktop\TrimphPO\Week\Master Files\[SGST Master.xlsx]DBF'!$A:$R,18,FALSE),
   IF(ORDER!$D$1="IGST",
   VLOOKUP(H114,'C:\Users\HP\Desktop\TrimphPO\Week\Master Files\[IGST Master.xlsx]DBF'!$A:$R,18,FALSE),
   "Error")),
"")</f>
        <v/>
      </c>
      <c r="R114">
        <f>IF(ORDER!O120&gt;0,
 IF(ORDER!$D$1="SGST",
 VLOOKUP(H114,'C:\Users\HP\Desktop\TrimphPO\Week\Master Files\[SGST Master.xlsx]DBF'!$A:$S,19,FALSE),
   IF(ORDER!$D$1="IGST",
   VLOOKUP(H114,'C:\Users\HP\Desktop\TrimphPO\Week\Master Files\[IGST Master.xlsx]DBF'!$A:$S,19,FALSE),
   "Error")),
"")</f>
        <v/>
      </c>
      <c r="S114">
        <f>IF(ORDER!O120&gt;0,
 IF(ORDER!$D$1="SGST",
 VLOOKUP(H114,'C:\Users\HP\Desktop\TrimphPO\Week\Master Files\[SGST Master.xlsx]DBF'!$A:$T,20,FALSE),
   IF(ORDER!$D$1="IGST",
   VLOOKUP(H114,'C:\Users\HP\Desktop\TrimphPO\Week\Master Files\[IGST Master.xlsx]DBF'!$A:$T,20,FALSE),
   "Error")),
"")</f>
        <v/>
      </c>
      <c r="T114">
        <f>IF(ORDER!O120&gt;0,
 IF(ORDER!$D$1="SGST",
 VLOOKUP(H114,'C:\Users\HP\Desktop\TrimphPO\Week\Master Files\[SGST Master.xlsx]DBF'!$A:$U,21,FALSE),
   IF(ORDER!$D$1="IGST",
   VLOOKUP(H114,'C:\Users\HP\Desktop\TrimphPO\Week\Master Files\[IGST Master.xlsx]DBF'!$A:$U,21,FALSE),
   "Error")),
"")</f>
        <v/>
      </c>
      <c r="U114">
        <f>IF(ORDER!O120&gt;0,
 IF(ORDER!$D$1="SGST",
 VLOOKUP(H114,'C:\Users\HP\Desktop\TrimphPO\Week\Master Files\[SGST Master.xlsx]DBF'!$A:$V,22,FALSE),
   IF(ORDER!$D$1="IGST",
   VLOOKUP(H114,'C:\Users\HP\Desktop\TrimphPO\Week\Master Files\[IGST Master.xlsx]DBF'!$A:$V,22,FALSE),
   "Error")),
"")</f>
        <v/>
      </c>
      <c r="V114">
        <f>IF(ORDER!O120&gt;0,
 IF(ORDER!$D$1="SGST",
 VLOOKUP(H114,'C:\Users\HP\Desktop\TrimphPO\Week\Master Files\[SGST Master.xlsx]DBF'!$A:$W,23,FALSE),
   IF(ORDER!$D$1="IGST",
   VLOOKUP(H114,'C:\Users\HP\Desktop\TrimphPO\Week\Master Files\[IGST Master.xlsx]DBF'!$A:$W,23,FALSE),
   "Error")),
"")</f>
        <v/>
      </c>
      <c r="W114">
        <f>IF(ORDER!O120&gt;0,
 IF(ORDER!$D$1="SGST",
 VLOOKUP(H114,'C:\Users\HP\Desktop\TrimphPO\Week\Master Files\[SGST Master.xlsx]DBF'!$A:$X,24,FALSE),
   IF(ORDER!$D$1="IGST",
   VLOOKUP(H114,'C:\Users\HP\Desktop\TrimphPO\Week\Master Files\[IGST Master.xlsx]DBF'!$A:$X,24,FALSE),
   "Error")),
"")</f>
        <v/>
      </c>
      <c r="X114">
        <f>IF(ORDER!O120&gt;0,
 IF(ORDER!$D$1="SGST",
 VLOOKUP(H114,'C:\Users\HP\Desktop\TrimphPO\Week\Master Files\[SGST Master.xlsx]DBF'!$A:$Y,25,FALSE),
   IF(ORDER!$D$1="IGST",
   VLOOKUP(H114,'C:\Users\HP\Desktop\TrimphPO\Week\Master Files\[IGST Master.xlsx]DBF'!$A:$Y,25,FALSE),
   "Error")),
"")</f>
        <v/>
      </c>
      <c r="Y114">
        <f>IF(ORDER!O120&gt;0,+O114, "")</f>
        <v/>
      </c>
      <c r="Z114">
        <f>IF(ORDER!O120&gt;0,+J114, "")</f>
        <v/>
      </c>
      <c r="AA114">
        <f>IF(ORDER!O120&gt;0,
 IF(ORDER!$D$1="SGST",
 VLOOKUP(H114,'C:\Users\HP\Desktop\TrimphPO\Week\Master Files\[SGST Master.xlsx]DBF'!$A:$AB,28,FALSE),
   IF(ORDER!$D$1="IGST",
   VLOOKUP(H114,'C:\Users\HP\Desktop\TrimphPO\Week\Master Files\[IGST Master.xlsx]DBF'!$A:$AB,28,FALSE),
   "Error")),
"")</f>
        <v/>
      </c>
      <c r="AB114">
        <f>IF(ORDER!O120&gt;0,
 IF(ORDER!$D$1="SGST",
 VLOOKUP(H114,'C:\Users\HP\Desktop\TrimphPO\Week\Master Files\[SGST Master.xlsx]DBF'!$A:$AC,29,FALSE),
   IF(ORDER!$D$1="IGST",
   VLOOKUP(H114,'C:\Users\HP\Desktop\TrimphPO\Week\Master Files\[IGST Master.xlsx]DBF'!$A:$AC,29,FALSE),
   "Error")),
"")</f>
        <v/>
      </c>
      <c r="AC114">
        <f>IF(ORDER!O120&gt;0,ROUND(Y114*AB114/100,2), "")</f>
        <v/>
      </c>
      <c r="AD114">
        <f>IF(ORDER!O120&gt;0,ROUND(SUM(Y114,0)-AC114,2), "")</f>
        <v/>
      </c>
      <c r="AE114" t="inlineStr"/>
      <c r="AF114" t="inlineStr"/>
      <c r="AG114" t="inlineStr"/>
      <c r="AH114" t="inlineStr"/>
      <c r="AI114" t="inlineStr"/>
      <c r="AJ114" t="inlineStr"/>
      <c r="AK114">
        <f>IF(ORDER!O120&gt;0,IF(RIGHT(P114,2)="5%","Output IGST - 5% - Tamilnadu","Output IGST - 12% - Tamilnadu"), "")</f>
        <v/>
      </c>
      <c r="AL114">
        <f>IF(ORDER!O120&gt;0,IF(AK114="Output IGST - 12% - TamilNadu",12,5), "")</f>
        <v/>
      </c>
      <c r="AM114">
        <f>IF(ORDER!O120&gt;0,ROUND(SUM(AD114*AL114/100,0),2), "")</f>
        <v/>
      </c>
      <c r="AN114">
        <f>IF(ORDER!O120&gt;0,+AP114, "")</f>
        <v/>
      </c>
      <c r="AO114">
        <f>IF(ORDER!O120&gt;0,0.00, "")</f>
        <v/>
      </c>
      <c r="AP114">
        <f>IF(ORDER!O120&gt;0,+(Y114-AC114)+AM114, "")</f>
        <v/>
      </c>
      <c r="AQ114">
        <f>IF(ORDER!O120&gt;0,
 IF(ORDER!$D$1="SGST",
 VLOOKUP(H114,'C:\Users\HP\Desktop\TrimphPO\Week\Master Files\[SGST Master.xlsx]DBF'!$A:$AR,44,FALSE),
   IF(ORDER!$D$1="IGST",
   VLOOKUP(H114,'C:\Users\HP\Desktop\TrimphPO\Week\Master Files\[IGST Master.xlsx]DBF'!$A:$AR,44,FALSE),
   "Error")),
"")</f>
        <v/>
      </c>
      <c r="AR114">
        <f>IF(ORDER!O120&gt;0,B114, "")</f>
        <v/>
      </c>
      <c r="AS114">
        <f>IF(ORDER!O120&gt;0,AN114, "")</f>
        <v/>
      </c>
      <c r="AT114">
        <f>IF(ORDER!O120&gt;0,CONCATENATE($B$2," ",$C$2," ","QTY",  " ", $Z$2), "")</f>
        <v/>
      </c>
      <c r="AU114">
        <f>IF(ORDER!O120&gt;0,
 IF(ORDER!$D$1="SGST",
 VLOOKUP(H114,'C:\Users\HP\Desktop\TrimphPO\Week\Master Files\[SGST Master.xlsx]DBF'!$A:$AV,48,FALSE),
   IF(ORDER!$D$1="IGST",
   VLOOKUP(H114,'C:\Users\HP\Desktop\TrimphPO\Week\Master Files\[IGST Master.xlsx]DBF'!$A:$AV,48,FALSE),
   "Error")),
"")</f>
        <v/>
      </c>
      <c r="AV114">
        <f>IF(ORDER!O120&gt;0,
 IF(ORDER!$D$1="SGST",
 VLOOKUP(H114,'C:\Users\HP\Desktop\TrimphPO\Week\Master Files\[SGST Master.xlsx]DBF'!$A:$AW,49,FALSE),
   IF(ORDER!$D$1="IGST",
   VLOOKUP(H114,'C:\Users\HP\Desktop\TrimphPO\Week\Master Files\[IGST Master.xlsx]DBF'!$A:$AW,49,FALSE),
   "Error")),
"")</f>
        <v/>
      </c>
      <c r="AW114">
        <f>IF(ORDER!O120&gt;0,
 IF(ORDER!$D$1="SGST",
 VLOOKUP(H114,'C:\Users\HP\Desktop\TrimphPO\Week\Master Files\[SGST Master.xlsx]DBF'!$A:$AX,50,FALSE),
   IF(ORDER!$D$1="IGST",
   VLOOKUP(H114,'C:\Users\HP\Desktop\TrimphPO\Week\Master Files\[IGST Master.xlsx]DBF'!$A:$AX,50,FALSE),
   "Error")),
"")</f>
        <v/>
      </c>
      <c r="AX114">
        <f>IF(ORDER!O120&gt;0,ORDER!B5, "")</f>
        <v/>
      </c>
      <c r="AY114">
        <f>IF(ORDER!O120&gt;0,ORDER!B1, "")</f>
        <v/>
      </c>
      <c r="AZ114">
        <f>IF(ORDER!O120&gt;0,
 IF(ORDER!$D$1="SGST",
 VLOOKUP(H114,'C:\Users\HP\Desktop\TrimphPO\Week\Master Files\[SGST Master.xlsx]DBF'!$A:$BA,53,FALSE),
   IF(ORDER!$D$1="IGST",
   VLOOKUP(H114,'C:\Users\HP\Desktop\TrimphPO\Week\Master Files\[IGST Master.xlsx]DBF'!$A:$BA,53,FALSE),
   "Error")),
"")</f>
        <v/>
      </c>
      <c r="BA114">
        <f>IF(ORDER!O120&gt;0,
 IF(ORDER!$D$1="SGST",
 VLOOKUP(H114,'C:\Users\HP\Desktop\TrimphPO\Week\Master Files\[SGST Master.xlsx]DBF'!$A:$BB,54,FALSE),
   IF(ORDER!$D$1="IGST",
   VLOOKUP(H114,'C:\Users\HP\Desktop\TrimphPO\Week\Master Files\[IGST Master.xlsx]DBF'!$A:$BB,54,FALSE),
   "Error")),
"")</f>
        <v/>
      </c>
      <c r="BB114">
        <f>IF(ORDER!O120&gt;0,
 IF(ORDER!$D$1="SGST",
 VLOOKUP(H114,'C:\Users\HP\Desktop\TrimphPO\Week\Master Files\[SGST Master.xlsx]DBF'!$A:$BC,55,FALSE),
   IF(ORDER!$D$1="IGST",
   VLOOKUP(H114,'C:\Users\HP\Desktop\TrimphPO\Week\Master Files\[IGST Master.xlsx]DBF'!$A:$BC,55,FALSE),
   "Error")),
"")</f>
        <v/>
      </c>
      <c r="BC114">
        <f>IF(ORDER!O120&gt;0,
 IF(ORDER!$D$1="SGST",
 VLOOKUP(H114,'C:\Users\HP\Desktop\TrimphPO\Week\Master Files\[SGST Master.xlsx]DBF'!$A:$BD,56,FALSE),
   IF(ORDER!$D$1="IGST",
   VLOOKUP(H114,'C:\Users\HP\Desktop\TrimphPO\Week\Master Files\[IGST Master.xlsx]DBF'!$A:$BD,56,FALSE),
   "Error")),
"")</f>
        <v/>
      </c>
      <c r="BD114">
        <f>IF(ORDER!O120&gt;0,
 IF(ORDER!$D$1="SGST",
 VLOOKUP(H114,'C:\Users\HP\Desktop\TrimphPO\Week\Master Files\[SGST Master.xlsx]DBF'!$A:$BE,57,FALSE),
   IF(ORDER!$D$1="IGST",
   VLOOKUP(H114,'C:\Users\HP\Desktop\TrimphPO\Week\Master Files\[IGST Master.xlsx]DBF'!$A:$BE,57,FALSE),
   "Error")),
"")</f>
        <v/>
      </c>
    </row>
    <row r="115">
      <c r="A115">
        <f>IF(ORDER!O121&gt;0,
 IF(ORDER!$D$1="SGST",
 VLOOKUP(H115,'C:\Users\HP\Desktop\TrimphPO\Week\Master Files\[SGST Master.xlsx]DBF'!$A:$B,2,FALSE),
   IF(ORDER!$D$1="IGST",
   VLOOKUP(H115,'C:\Users\HP\Desktop\TrimphPO\Week\Master Files\[IGST Master.xlsx]DBF'!$A:$B,2,FALSE),
   "Error")),
"")</f>
        <v/>
      </c>
      <c r="B115">
        <f>IF(ORDER!O121&gt;0,
 IF(ORDER!$D$1="SGST",
 VLOOKUP(H115,'C:\Users\HP\Desktop\TrimphPO\Week\Master Files\[SGST Master.xlsx]DBF'!$A:$C,3,FALSE),
   IF(ORDER!$D$1="IGST",
   VLOOKUP(H115,'C:\Users\HP\Desktop\TrimphPO\Week\Master Files\[IGST Master.xlsx]DBF'!$A:$C,3,FALSE),
   "Error")),
"")</f>
        <v/>
      </c>
      <c r="C115">
        <f>IF(ORDER!O121&gt;0,ORDER!L121, "")</f>
        <v/>
      </c>
      <c r="D115">
        <f>IF(ORDER!O121&gt;0,ORDER!A121, "")</f>
        <v/>
      </c>
      <c r="E115">
        <f>IF(ORDER!O121&gt;0,
 IF(ORDER!$D$1="SGST",
 VLOOKUP(H115,'C:\Users\HP\Desktop\TrimphPO\Week\Master Files\[SGST Master.xlsx]DBF'!$A:$F,6,FALSE),
   IF(ORDER!$D$1="IGST",
   VLOOKUP(H115,'C:\Users\HP\Desktop\TrimphPO\Week\Master Files\[IGST Master.xlsx]DBF'!$A:$F,6,FALSE),
   "Error")),
"")</f>
        <v/>
      </c>
      <c r="F115">
        <f>IF(ORDER!O121&gt;0,ORDER!C121, "")</f>
        <v/>
      </c>
      <c r="G115">
        <f>IF(ORDER!O121&gt;0,
 IF(ORDER!$D$1="SGST",
 VLOOKUP(H115,'C:\Users\HP\Desktop\TrimphPO\Week\Master Files\[SGST Master.xlsx]DBF'!$A:$H,8,FALSE),
   IF(ORDER!$D$1="IGST",
   VLOOKUP(H115,'C:\Users\HP\Desktop\TrimphPO\Week\Master Files\[IGST Master.xlsx]DBF'!$A:$H,8,FALSE),
   "Error")),
"")</f>
        <v/>
      </c>
      <c r="H115">
        <f>IF(ORDER!O121&gt;0,ORDER!D121, "")</f>
        <v/>
      </c>
      <c r="I115">
        <f>IF(ORDER!O121&gt;0,
 IF(ORDER!$D$1="SGST",
 VLOOKUP(H115,'C:\Users\HP\Desktop\TrimphPO\Week\Master Files\[SGST Master.xlsx]DBF'!$A:$J,10,FALSE),
   IF(ORDER!$D$1="IGST",
   VLOOKUP(H115,'C:\Users\HP\Desktop\TrimphPO\Week\Master Files\[IGST Master.xlsx]DBF'!$A:$J,10,FALSE),
   "Error")),
"")</f>
        <v/>
      </c>
      <c r="J115">
        <f>IF(ORDER!O121&gt;0,SUMIF(ORDER!$D$8:$D$22298,DBF!$H115,ORDER!$G$8:$G$22298), "")</f>
        <v/>
      </c>
      <c r="K115">
        <f>IF(ORDER!O121&gt;0,VLOOKUP($H115,ORDER!D:H,5,FALSE), "")</f>
        <v/>
      </c>
      <c r="L115">
        <f>IF(ORDER!O121&gt;0,ROUND(J115*K115,2), "")</f>
        <v/>
      </c>
      <c r="M115">
        <f>IF(ORDER!O121&gt;0,
 IF(ORDER!$D$1="SGST",
 VLOOKUP(H115,'C:\Users\HP\Desktop\TrimphPO\Week\Master Files\[SGST Master.xlsx]DBF'!$A:$N,14,FALSE),
   IF(ORDER!$D$1="IGST",
   VLOOKUP(H115,'C:\Users\HP\Desktop\TrimphPO\Week\Master Files\[IGST Master.xlsx]DBF'!$A:$N,14,FALSE),
   "Error")),
"")</f>
        <v/>
      </c>
      <c r="N115">
        <f>IF(ORDER!O121&gt;0,ROUND(L115*M115/100,2), "")</f>
        <v/>
      </c>
      <c r="O115">
        <f>IF(ORDER!O121&gt;0,L115-N115, "")</f>
        <v/>
      </c>
      <c r="P115">
        <f>IF(ORDER!O121&gt;0,IF(R115="Corsetry",IF(IFERROR((O115/J115),0)&lt;1000,"CC Sales- Corsetry-Wholesale - IGST 5%","CC Sales- Corsetry-Wholesale - IGST 12%")), "")</f>
        <v/>
      </c>
      <c r="Q115">
        <f>IF(ORDER!O121&gt;0,
 IF(ORDER!$D$1="SGST",
 VLOOKUP(H115,'C:\Users\HP\Desktop\TrimphPO\Week\Master Files\[SGST Master.xlsx]DBF'!$A:$R,18,FALSE),
   IF(ORDER!$D$1="IGST",
   VLOOKUP(H115,'C:\Users\HP\Desktop\TrimphPO\Week\Master Files\[IGST Master.xlsx]DBF'!$A:$R,18,FALSE),
   "Error")),
"")</f>
        <v/>
      </c>
      <c r="R115">
        <f>IF(ORDER!O121&gt;0,
 IF(ORDER!$D$1="SGST",
 VLOOKUP(H115,'C:\Users\HP\Desktop\TrimphPO\Week\Master Files\[SGST Master.xlsx]DBF'!$A:$S,19,FALSE),
   IF(ORDER!$D$1="IGST",
   VLOOKUP(H115,'C:\Users\HP\Desktop\TrimphPO\Week\Master Files\[IGST Master.xlsx]DBF'!$A:$S,19,FALSE),
   "Error")),
"")</f>
        <v/>
      </c>
      <c r="S115">
        <f>IF(ORDER!O121&gt;0,
 IF(ORDER!$D$1="SGST",
 VLOOKUP(H115,'C:\Users\HP\Desktop\TrimphPO\Week\Master Files\[SGST Master.xlsx]DBF'!$A:$T,20,FALSE),
   IF(ORDER!$D$1="IGST",
   VLOOKUP(H115,'C:\Users\HP\Desktop\TrimphPO\Week\Master Files\[IGST Master.xlsx]DBF'!$A:$T,20,FALSE),
   "Error")),
"")</f>
        <v/>
      </c>
      <c r="T115">
        <f>IF(ORDER!O121&gt;0,
 IF(ORDER!$D$1="SGST",
 VLOOKUP(H115,'C:\Users\HP\Desktop\TrimphPO\Week\Master Files\[SGST Master.xlsx]DBF'!$A:$U,21,FALSE),
   IF(ORDER!$D$1="IGST",
   VLOOKUP(H115,'C:\Users\HP\Desktop\TrimphPO\Week\Master Files\[IGST Master.xlsx]DBF'!$A:$U,21,FALSE),
   "Error")),
"")</f>
        <v/>
      </c>
      <c r="U115">
        <f>IF(ORDER!O121&gt;0,
 IF(ORDER!$D$1="SGST",
 VLOOKUP(H115,'C:\Users\HP\Desktop\TrimphPO\Week\Master Files\[SGST Master.xlsx]DBF'!$A:$V,22,FALSE),
   IF(ORDER!$D$1="IGST",
   VLOOKUP(H115,'C:\Users\HP\Desktop\TrimphPO\Week\Master Files\[IGST Master.xlsx]DBF'!$A:$V,22,FALSE),
   "Error")),
"")</f>
        <v/>
      </c>
      <c r="V115">
        <f>IF(ORDER!O121&gt;0,
 IF(ORDER!$D$1="SGST",
 VLOOKUP(H115,'C:\Users\HP\Desktop\TrimphPO\Week\Master Files\[SGST Master.xlsx]DBF'!$A:$W,23,FALSE),
   IF(ORDER!$D$1="IGST",
   VLOOKUP(H115,'C:\Users\HP\Desktop\TrimphPO\Week\Master Files\[IGST Master.xlsx]DBF'!$A:$W,23,FALSE),
   "Error")),
"")</f>
        <v/>
      </c>
      <c r="W115">
        <f>IF(ORDER!O121&gt;0,
 IF(ORDER!$D$1="SGST",
 VLOOKUP(H115,'C:\Users\HP\Desktop\TrimphPO\Week\Master Files\[SGST Master.xlsx]DBF'!$A:$X,24,FALSE),
   IF(ORDER!$D$1="IGST",
   VLOOKUP(H115,'C:\Users\HP\Desktop\TrimphPO\Week\Master Files\[IGST Master.xlsx]DBF'!$A:$X,24,FALSE),
   "Error")),
"")</f>
        <v/>
      </c>
      <c r="X115">
        <f>IF(ORDER!O121&gt;0,
 IF(ORDER!$D$1="SGST",
 VLOOKUP(H115,'C:\Users\HP\Desktop\TrimphPO\Week\Master Files\[SGST Master.xlsx]DBF'!$A:$Y,25,FALSE),
   IF(ORDER!$D$1="IGST",
   VLOOKUP(H115,'C:\Users\HP\Desktop\TrimphPO\Week\Master Files\[IGST Master.xlsx]DBF'!$A:$Y,25,FALSE),
   "Error")),
"")</f>
        <v/>
      </c>
      <c r="Y115">
        <f>IF(ORDER!O121&gt;0,+O115, "")</f>
        <v/>
      </c>
      <c r="Z115">
        <f>IF(ORDER!O121&gt;0,+J115, "")</f>
        <v/>
      </c>
      <c r="AA115">
        <f>IF(ORDER!O121&gt;0,
 IF(ORDER!$D$1="SGST",
 VLOOKUP(H115,'C:\Users\HP\Desktop\TrimphPO\Week\Master Files\[SGST Master.xlsx]DBF'!$A:$AB,28,FALSE),
   IF(ORDER!$D$1="IGST",
   VLOOKUP(H115,'C:\Users\HP\Desktop\TrimphPO\Week\Master Files\[IGST Master.xlsx]DBF'!$A:$AB,28,FALSE),
   "Error")),
"")</f>
        <v/>
      </c>
      <c r="AB115">
        <f>IF(ORDER!O121&gt;0,
 IF(ORDER!$D$1="SGST",
 VLOOKUP(H115,'C:\Users\HP\Desktop\TrimphPO\Week\Master Files\[SGST Master.xlsx]DBF'!$A:$AC,29,FALSE),
   IF(ORDER!$D$1="IGST",
   VLOOKUP(H115,'C:\Users\HP\Desktop\TrimphPO\Week\Master Files\[IGST Master.xlsx]DBF'!$A:$AC,29,FALSE),
   "Error")),
"")</f>
        <v/>
      </c>
      <c r="AC115">
        <f>IF(ORDER!O121&gt;0,ROUND(Y115*AB115/100,2), "")</f>
        <v/>
      </c>
      <c r="AD115">
        <f>IF(ORDER!O121&gt;0,ROUND(SUM(Y115,0)-AC115,2), "")</f>
        <v/>
      </c>
      <c r="AE115" t="inlineStr"/>
      <c r="AF115" t="inlineStr"/>
      <c r="AG115" t="inlineStr"/>
      <c r="AH115" t="inlineStr"/>
      <c r="AI115" t="inlineStr"/>
      <c r="AJ115" t="inlineStr"/>
      <c r="AK115">
        <f>IF(ORDER!O121&gt;0,IF(RIGHT(P115,2)="5%","Output IGST - 5% - Tamilnadu","Output IGST - 12% - Tamilnadu"), "")</f>
        <v/>
      </c>
      <c r="AL115">
        <f>IF(ORDER!O121&gt;0,IF(AK115="Output IGST - 12% - TamilNadu",12,5), "")</f>
        <v/>
      </c>
      <c r="AM115">
        <f>IF(ORDER!O121&gt;0,ROUND(SUM(AD115*AL115/100,0),2), "")</f>
        <v/>
      </c>
      <c r="AN115">
        <f>IF(ORDER!O121&gt;0,+AP115, "")</f>
        <v/>
      </c>
      <c r="AO115">
        <f>IF(ORDER!O121&gt;0,0.00, "")</f>
        <v/>
      </c>
      <c r="AP115">
        <f>IF(ORDER!O121&gt;0,+(Y115-AC115)+AM115, "")</f>
        <v/>
      </c>
      <c r="AQ115">
        <f>IF(ORDER!O121&gt;0,
 IF(ORDER!$D$1="SGST",
 VLOOKUP(H115,'C:\Users\HP\Desktop\TrimphPO\Week\Master Files\[SGST Master.xlsx]DBF'!$A:$AR,44,FALSE),
   IF(ORDER!$D$1="IGST",
   VLOOKUP(H115,'C:\Users\HP\Desktop\TrimphPO\Week\Master Files\[IGST Master.xlsx]DBF'!$A:$AR,44,FALSE),
   "Error")),
"")</f>
        <v/>
      </c>
      <c r="AR115">
        <f>IF(ORDER!O121&gt;0,B115, "")</f>
        <v/>
      </c>
      <c r="AS115">
        <f>IF(ORDER!O121&gt;0,AN115, "")</f>
        <v/>
      </c>
      <c r="AT115">
        <f>IF(ORDER!O121&gt;0,CONCATENATE($B$2," ",$C$2," ","QTY",  " ", $Z$2), "")</f>
        <v/>
      </c>
      <c r="AU115">
        <f>IF(ORDER!O121&gt;0,
 IF(ORDER!$D$1="SGST",
 VLOOKUP(H115,'C:\Users\HP\Desktop\TrimphPO\Week\Master Files\[SGST Master.xlsx]DBF'!$A:$AV,48,FALSE),
   IF(ORDER!$D$1="IGST",
   VLOOKUP(H115,'C:\Users\HP\Desktop\TrimphPO\Week\Master Files\[IGST Master.xlsx]DBF'!$A:$AV,48,FALSE),
   "Error")),
"")</f>
        <v/>
      </c>
      <c r="AV115">
        <f>IF(ORDER!O121&gt;0,
 IF(ORDER!$D$1="SGST",
 VLOOKUP(H115,'C:\Users\HP\Desktop\TrimphPO\Week\Master Files\[SGST Master.xlsx]DBF'!$A:$AW,49,FALSE),
   IF(ORDER!$D$1="IGST",
   VLOOKUP(H115,'C:\Users\HP\Desktop\TrimphPO\Week\Master Files\[IGST Master.xlsx]DBF'!$A:$AW,49,FALSE),
   "Error")),
"")</f>
        <v/>
      </c>
      <c r="AW115">
        <f>IF(ORDER!O121&gt;0,
 IF(ORDER!$D$1="SGST",
 VLOOKUP(H115,'C:\Users\HP\Desktop\TrimphPO\Week\Master Files\[SGST Master.xlsx]DBF'!$A:$AX,50,FALSE),
   IF(ORDER!$D$1="IGST",
   VLOOKUP(H115,'C:\Users\HP\Desktop\TrimphPO\Week\Master Files\[IGST Master.xlsx]DBF'!$A:$AX,50,FALSE),
   "Error")),
"")</f>
        <v/>
      </c>
      <c r="AX115">
        <f>IF(ORDER!O121&gt;0,ORDER!B5, "")</f>
        <v/>
      </c>
      <c r="AY115">
        <f>IF(ORDER!O121&gt;0,ORDER!B1, "")</f>
        <v/>
      </c>
      <c r="AZ115">
        <f>IF(ORDER!O121&gt;0,
 IF(ORDER!$D$1="SGST",
 VLOOKUP(H115,'C:\Users\HP\Desktop\TrimphPO\Week\Master Files\[SGST Master.xlsx]DBF'!$A:$BA,53,FALSE),
   IF(ORDER!$D$1="IGST",
   VLOOKUP(H115,'C:\Users\HP\Desktop\TrimphPO\Week\Master Files\[IGST Master.xlsx]DBF'!$A:$BA,53,FALSE),
   "Error")),
"")</f>
        <v/>
      </c>
      <c r="BA115">
        <f>IF(ORDER!O121&gt;0,
 IF(ORDER!$D$1="SGST",
 VLOOKUP(H115,'C:\Users\HP\Desktop\TrimphPO\Week\Master Files\[SGST Master.xlsx]DBF'!$A:$BB,54,FALSE),
   IF(ORDER!$D$1="IGST",
   VLOOKUP(H115,'C:\Users\HP\Desktop\TrimphPO\Week\Master Files\[IGST Master.xlsx]DBF'!$A:$BB,54,FALSE),
   "Error")),
"")</f>
        <v/>
      </c>
      <c r="BB115">
        <f>IF(ORDER!O121&gt;0,
 IF(ORDER!$D$1="SGST",
 VLOOKUP(H115,'C:\Users\HP\Desktop\TrimphPO\Week\Master Files\[SGST Master.xlsx]DBF'!$A:$BC,55,FALSE),
   IF(ORDER!$D$1="IGST",
   VLOOKUP(H115,'C:\Users\HP\Desktop\TrimphPO\Week\Master Files\[IGST Master.xlsx]DBF'!$A:$BC,55,FALSE),
   "Error")),
"")</f>
        <v/>
      </c>
      <c r="BC115">
        <f>IF(ORDER!O121&gt;0,
 IF(ORDER!$D$1="SGST",
 VLOOKUP(H115,'C:\Users\HP\Desktop\TrimphPO\Week\Master Files\[SGST Master.xlsx]DBF'!$A:$BD,56,FALSE),
   IF(ORDER!$D$1="IGST",
   VLOOKUP(H115,'C:\Users\HP\Desktop\TrimphPO\Week\Master Files\[IGST Master.xlsx]DBF'!$A:$BD,56,FALSE),
   "Error")),
"")</f>
        <v/>
      </c>
      <c r="BD115">
        <f>IF(ORDER!O121&gt;0,
 IF(ORDER!$D$1="SGST",
 VLOOKUP(H115,'C:\Users\HP\Desktop\TrimphPO\Week\Master Files\[SGST Master.xlsx]DBF'!$A:$BE,57,FALSE),
   IF(ORDER!$D$1="IGST",
   VLOOKUP(H115,'C:\Users\HP\Desktop\TrimphPO\Week\Master Files\[IGST Master.xlsx]DBF'!$A:$BE,57,FALSE),
   "Error")),
"")</f>
        <v/>
      </c>
    </row>
    <row r="116">
      <c r="A116">
        <f>IF(ORDER!O122&gt;0,
 IF(ORDER!$D$1="SGST",
 VLOOKUP(H116,'C:\Users\HP\Desktop\TrimphPO\Week\Master Files\[SGST Master.xlsx]DBF'!$A:$B,2,FALSE),
   IF(ORDER!$D$1="IGST",
   VLOOKUP(H116,'C:\Users\HP\Desktop\TrimphPO\Week\Master Files\[IGST Master.xlsx]DBF'!$A:$B,2,FALSE),
   "Error")),
"")</f>
        <v/>
      </c>
      <c r="B116">
        <f>IF(ORDER!O122&gt;0,
 IF(ORDER!$D$1="SGST",
 VLOOKUP(H116,'C:\Users\HP\Desktop\TrimphPO\Week\Master Files\[SGST Master.xlsx]DBF'!$A:$C,3,FALSE),
   IF(ORDER!$D$1="IGST",
   VLOOKUP(H116,'C:\Users\HP\Desktop\TrimphPO\Week\Master Files\[IGST Master.xlsx]DBF'!$A:$C,3,FALSE),
   "Error")),
"")</f>
        <v/>
      </c>
      <c r="C116">
        <f>IF(ORDER!O122&gt;0,ORDER!L122, "")</f>
        <v/>
      </c>
      <c r="D116">
        <f>IF(ORDER!O122&gt;0,ORDER!A122, "")</f>
        <v/>
      </c>
      <c r="E116">
        <f>IF(ORDER!O122&gt;0,
 IF(ORDER!$D$1="SGST",
 VLOOKUP(H116,'C:\Users\HP\Desktop\TrimphPO\Week\Master Files\[SGST Master.xlsx]DBF'!$A:$F,6,FALSE),
   IF(ORDER!$D$1="IGST",
   VLOOKUP(H116,'C:\Users\HP\Desktop\TrimphPO\Week\Master Files\[IGST Master.xlsx]DBF'!$A:$F,6,FALSE),
   "Error")),
"")</f>
        <v/>
      </c>
      <c r="F116">
        <f>IF(ORDER!O122&gt;0,ORDER!C122, "")</f>
        <v/>
      </c>
      <c r="G116">
        <f>IF(ORDER!O122&gt;0,
 IF(ORDER!$D$1="SGST",
 VLOOKUP(H116,'C:\Users\HP\Desktop\TrimphPO\Week\Master Files\[SGST Master.xlsx]DBF'!$A:$H,8,FALSE),
   IF(ORDER!$D$1="IGST",
   VLOOKUP(H116,'C:\Users\HP\Desktop\TrimphPO\Week\Master Files\[IGST Master.xlsx]DBF'!$A:$H,8,FALSE),
   "Error")),
"")</f>
        <v/>
      </c>
      <c r="H116">
        <f>IF(ORDER!O122&gt;0,ORDER!D122, "")</f>
        <v/>
      </c>
      <c r="I116">
        <f>IF(ORDER!O122&gt;0,
 IF(ORDER!$D$1="SGST",
 VLOOKUP(H116,'C:\Users\HP\Desktop\TrimphPO\Week\Master Files\[SGST Master.xlsx]DBF'!$A:$J,10,FALSE),
   IF(ORDER!$D$1="IGST",
   VLOOKUP(H116,'C:\Users\HP\Desktop\TrimphPO\Week\Master Files\[IGST Master.xlsx]DBF'!$A:$J,10,FALSE),
   "Error")),
"")</f>
        <v/>
      </c>
      <c r="J116">
        <f>IF(ORDER!O122&gt;0,SUMIF(ORDER!$D$8:$D$22298,DBF!$H116,ORDER!$G$8:$G$22298), "")</f>
        <v/>
      </c>
      <c r="K116">
        <f>IF(ORDER!O122&gt;0,VLOOKUP($H116,ORDER!D:H,5,FALSE), "")</f>
        <v/>
      </c>
      <c r="L116">
        <f>IF(ORDER!O122&gt;0,ROUND(J116*K116,2), "")</f>
        <v/>
      </c>
      <c r="M116">
        <f>IF(ORDER!O122&gt;0,
 IF(ORDER!$D$1="SGST",
 VLOOKUP(H116,'C:\Users\HP\Desktop\TrimphPO\Week\Master Files\[SGST Master.xlsx]DBF'!$A:$N,14,FALSE),
   IF(ORDER!$D$1="IGST",
   VLOOKUP(H116,'C:\Users\HP\Desktop\TrimphPO\Week\Master Files\[IGST Master.xlsx]DBF'!$A:$N,14,FALSE),
   "Error")),
"")</f>
        <v/>
      </c>
      <c r="N116">
        <f>IF(ORDER!O122&gt;0,ROUND(L116*M116/100,2), "")</f>
        <v/>
      </c>
      <c r="O116">
        <f>IF(ORDER!O122&gt;0,L116-N116, "")</f>
        <v/>
      </c>
      <c r="P116">
        <f>IF(ORDER!O122&gt;0,IF(R116="Corsetry",IF(IFERROR((O116/J116),0)&lt;1000,"CC Sales- Corsetry-Wholesale - IGST 5%","CC Sales- Corsetry-Wholesale - IGST 12%")), "")</f>
        <v/>
      </c>
      <c r="Q116">
        <f>IF(ORDER!O122&gt;0,
 IF(ORDER!$D$1="SGST",
 VLOOKUP(H116,'C:\Users\HP\Desktop\TrimphPO\Week\Master Files\[SGST Master.xlsx]DBF'!$A:$R,18,FALSE),
   IF(ORDER!$D$1="IGST",
   VLOOKUP(H116,'C:\Users\HP\Desktop\TrimphPO\Week\Master Files\[IGST Master.xlsx]DBF'!$A:$R,18,FALSE),
   "Error")),
"")</f>
        <v/>
      </c>
      <c r="R116">
        <f>IF(ORDER!O122&gt;0,
 IF(ORDER!$D$1="SGST",
 VLOOKUP(H116,'C:\Users\HP\Desktop\TrimphPO\Week\Master Files\[SGST Master.xlsx]DBF'!$A:$S,19,FALSE),
   IF(ORDER!$D$1="IGST",
   VLOOKUP(H116,'C:\Users\HP\Desktop\TrimphPO\Week\Master Files\[IGST Master.xlsx]DBF'!$A:$S,19,FALSE),
   "Error")),
"")</f>
        <v/>
      </c>
      <c r="S116">
        <f>IF(ORDER!O122&gt;0,
 IF(ORDER!$D$1="SGST",
 VLOOKUP(H116,'C:\Users\HP\Desktop\TrimphPO\Week\Master Files\[SGST Master.xlsx]DBF'!$A:$T,20,FALSE),
   IF(ORDER!$D$1="IGST",
   VLOOKUP(H116,'C:\Users\HP\Desktop\TrimphPO\Week\Master Files\[IGST Master.xlsx]DBF'!$A:$T,20,FALSE),
   "Error")),
"")</f>
        <v/>
      </c>
      <c r="T116">
        <f>IF(ORDER!O122&gt;0,
 IF(ORDER!$D$1="SGST",
 VLOOKUP(H116,'C:\Users\HP\Desktop\TrimphPO\Week\Master Files\[SGST Master.xlsx]DBF'!$A:$U,21,FALSE),
   IF(ORDER!$D$1="IGST",
   VLOOKUP(H116,'C:\Users\HP\Desktop\TrimphPO\Week\Master Files\[IGST Master.xlsx]DBF'!$A:$U,21,FALSE),
   "Error")),
"")</f>
        <v/>
      </c>
      <c r="U116">
        <f>IF(ORDER!O122&gt;0,
 IF(ORDER!$D$1="SGST",
 VLOOKUP(H116,'C:\Users\HP\Desktop\TrimphPO\Week\Master Files\[SGST Master.xlsx]DBF'!$A:$V,22,FALSE),
   IF(ORDER!$D$1="IGST",
   VLOOKUP(H116,'C:\Users\HP\Desktop\TrimphPO\Week\Master Files\[IGST Master.xlsx]DBF'!$A:$V,22,FALSE),
   "Error")),
"")</f>
        <v/>
      </c>
      <c r="V116">
        <f>IF(ORDER!O122&gt;0,
 IF(ORDER!$D$1="SGST",
 VLOOKUP(H116,'C:\Users\HP\Desktop\TrimphPO\Week\Master Files\[SGST Master.xlsx]DBF'!$A:$W,23,FALSE),
   IF(ORDER!$D$1="IGST",
   VLOOKUP(H116,'C:\Users\HP\Desktop\TrimphPO\Week\Master Files\[IGST Master.xlsx]DBF'!$A:$W,23,FALSE),
   "Error")),
"")</f>
        <v/>
      </c>
      <c r="W116">
        <f>IF(ORDER!O122&gt;0,
 IF(ORDER!$D$1="SGST",
 VLOOKUP(H116,'C:\Users\HP\Desktop\TrimphPO\Week\Master Files\[SGST Master.xlsx]DBF'!$A:$X,24,FALSE),
   IF(ORDER!$D$1="IGST",
   VLOOKUP(H116,'C:\Users\HP\Desktop\TrimphPO\Week\Master Files\[IGST Master.xlsx]DBF'!$A:$X,24,FALSE),
   "Error")),
"")</f>
        <v/>
      </c>
      <c r="X116">
        <f>IF(ORDER!O122&gt;0,
 IF(ORDER!$D$1="SGST",
 VLOOKUP(H116,'C:\Users\HP\Desktop\TrimphPO\Week\Master Files\[SGST Master.xlsx]DBF'!$A:$Y,25,FALSE),
   IF(ORDER!$D$1="IGST",
   VLOOKUP(H116,'C:\Users\HP\Desktop\TrimphPO\Week\Master Files\[IGST Master.xlsx]DBF'!$A:$Y,25,FALSE),
   "Error")),
"")</f>
        <v/>
      </c>
      <c r="Y116">
        <f>IF(ORDER!O122&gt;0,+O116, "")</f>
        <v/>
      </c>
      <c r="Z116">
        <f>IF(ORDER!O122&gt;0,+J116, "")</f>
        <v/>
      </c>
      <c r="AA116">
        <f>IF(ORDER!O122&gt;0,
 IF(ORDER!$D$1="SGST",
 VLOOKUP(H116,'C:\Users\HP\Desktop\TrimphPO\Week\Master Files\[SGST Master.xlsx]DBF'!$A:$AB,28,FALSE),
   IF(ORDER!$D$1="IGST",
   VLOOKUP(H116,'C:\Users\HP\Desktop\TrimphPO\Week\Master Files\[IGST Master.xlsx]DBF'!$A:$AB,28,FALSE),
   "Error")),
"")</f>
        <v/>
      </c>
      <c r="AB116">
        <f>IF(ORDER!O122&gt;0,
 IF(ORDER!$D$1="SGST",
 VLOOKUP(H116,'C:\Users\HP\Desktop\TrimphPO\Week\Master Files\[SGST Master.xlsx]DBF'!$A:$AC,29,FALSE),
   IF(ORDER!$D$1="IGST",
   VLOOKUP(H116,'C:\Users\HP\Desktop\TrimphPO\Week\Master Files\[IGST Master.xlsx]DBF'!$A:$AC,29,FALSE),
   "Error")),
"")</f>
        <v/>
      </c>
      <c r="AC116">
        <f>IF(ORDER!O122&gt;0,ROUND(Y116*AB116/100,2), "")</f>
        <v/>
      </c>
      <c r="AD116">
        <f>IF(ORDER!O122&gt;0,ROUND(SUM(Y116,0)-AC116,2), "")</f>
        <v/>
      </c>
      <c r="AE116" t="inlineStr"/>
      <c r="AF116" t="inlineStr"/>
      <c r="AG116" t="inlineStr"/>
      <c r="AH116" t="inlineStr"/>
      <c r="AI116" t="inlineStr"/>
      <c r="AJ116" t="inlineStr"/>
      <c r="AK116">
        <f>IF(ORDER!O122&gt;0,IF(RIGHT(P116,2)="5%","Output IGST - 5% - Tamilnadu","Output IGST - 12% - Tamilnadu"), "")</f>
        <v/>
      </c>
      <c r="AL116">
        <f>IF(ORDER!O122&gt;0,IF(AK116="Output IGST - 12% - TamilNadu",12,5), "")</f>
        <v/>
      </c>
      <c r="AM116">
        <f>IF(ORDER!O122&gt;0,ROUND(SUM(AD116*AL116/100,0),2), "")</f>
        <v/>
      </c>
      <c r="AN116">
        <f>IF(ORDER!O122&gt;0,+AP116, "")</f>
        <v/>
      </c>
      <c r="AO116">
        <f>IF(ORDER!O122&gt;0,0.00, "")</f>
        <v/>
      </c>
      <c r="AP116">
        <f>IF(ORDER!O122&gt;0,+(Y116-AC116)+AM116, "")</f>
        <v/>
      </c>
      <c r="AQ116">
        <f>IF(ORDER!O122&gt;0,
 IF(ORDER!$D$1="SGST",
 VLOOKUP(H116,'C:\Users\HP\Desktop\TrimphPO\Week\Master Files\[SGST Master.xlsx]DBF'!$A:$AR,44,FALSE),
   IF(ORDER!$D$1="IGST",
   VLOOKUP(H116,'C:\Users\HP\Desktop\TrimphPO\Week\Master Files\[IGST Master.xlsx]DBF'!$A:$AR,44,FALSE),
   "Error")),
"")</f>
        <v/>
      </c>
      <c r="AR116">
        <f>IF(ORDER!O122&gt;0,B116, "")</f>
        <v/>
      </c>
      <c r="AS116">
        <f>IF(ORDER!O122&gt;0,AN116, "")</f>
        <v/>
      </c>
      <c r="AT116">
        <f>IF(ORDER!O122&gt;0,CONCATENATE($B$2," ",$C$2," ","QTY",  " ", $Z$2), "")</f>
        <v/>
      </c>
      <c r="AU116">
        <f>IF(ORDER!O122&gt;0,
 IF(ORDER!$D$1="SGST",
 VLOOKUP(H116,'C:\Users\HP\Desktop\TrimphPO\Week\Master Files\[SGST Master.xlsx]DBF'!$A:$AV,48,FALSE),
   IF(ORDER!$D$1="IGST",
   VLOOKUP(H116,'C:\Users\HP\Desktop\TrimphPO\Week\Master Files\[IGST Master.xlsx]DBF'!$A:$AV,48,FALSE),
   "Error")),
"")</f>
        <v/>
      </c>
      <c r="AV116">
        <f>IF(ORDER!O122&gt;0,
 IF(ORDER!$D$1="SGST",
 VLOOKUP(H116,'C:\Users\HP\Desktop\TrimphPO\Week\Master Files\[SGST Master.xlsx]DBF'!$A:$AW,49,FALSE),
   IF(ORDER!$D$1="IGST",
   VLOOKUP(H116,'C:\Users\HP\Desktop\TrimphPO\Week\Master Files\[IGST Master.xlsx]DBF'!$A:$AW,49,FALSE),
   "Error")),
"")</f>
        <v/>
      </c>
      <c r="AW116">
        <f>IF(ORDER!O122&gt;0,
 IF(ORDER!$D$1="SGST",
 VLOOKUP(H116,'C:\Users\HP\Desktop\TrimphPO\Week\Master Files\[SGST Master.xlsx]DBF'!$A:$AX,50,FALSE),
   IF(ORDER!$D$1="IGST",
   VLOOKUP(H116,'C:\Users\HP\Desktop\TrimphPO\Week\Master Files\[IGST Master.xlsx]DBF'!$A:$AX,50,FALSE),
   "Error")),
"")</f>
        <v/>
      </c>
      <c r="AX116">
        <f>IF(ORDER!O122&gt;0,ORDER!B5, "")</f>
        <v/>
      </c>
      <c r="AY116">
        <f>IF(ORDER!O122&gt;0,ORDER!B1, "")</f>
        <v/>
      </c>
      <c r="AZ116">
        <f>IF(ORDER!O122&gt;0,
 IF(ORDER!$D$1="SGST",
 VLOOKUP(H116,'C:\Users\HP\Desktop\TrimphPO\Week\Master Files\[SGST Master.xlsx]DBF'!$A:$BA,53,FALSE),
   IF(ORDER!$D$1="IGST",
   VLOOKUP(H116,'C:\Users\HP\Desktop\TrimphPO\Week\Master Files\[IGST Master.xlsx]DBF'!$A:$BA,53,FALSE),
   "Error")),
"")</f>
        <v/>
      </c>
      <c r="BA116">
        <f>IF(ORDER!O122&gt;0,
 IF(ORDER!$D$1="SGST",
 VLOOKUP(H116,'C:\Users\HP\Desktop\TrimphPO\Week\Master Files\[SGST Master.xlsx]DBF'!$A:$BB,54,FALSE),
   IF(ORDER!$D$1="IGST",
   VLOOKUP(H116,'C:\Users\HP\Desktop\TrimphPO\Week\Master Files\[IGST Master.xlsx]DBF'!$A:$BB,54,FALSE),
   "Error")),
"")</f>
        <v/>
      </c>
      <c r="BB116">
        <f>IF(ORDER!O122&gt;0,
 IF(ORDER!$D$1="SGST",
 VLOOKUP(H116,'C:\Users\HP\Desktop\TrimphPO\Week\Master Files\[SGST Master.xlsx]DBF'!$A:$BC,55,FALSE),
   IF(ORDER!$D$1="IGST",
   VLOOKUP(H116,'C:\Users\HP\Desktop\TrimphPO\Week\Master Files\[IGST Master.xlsx]DBF'!$A:$BC,55,FALSE),
   "Error")),
"")</f>
        <v/>
      </c>
      <c r="BC116">
        <f>IF(ORDER!O122&gt;0,
 IF(ORDER!$D$1="SGST",
 VLOOKUP(H116,'C:\Users\HP\Desktop\TrimphPO\Week\Master Files\[SGST Master.xlsx]DBF'!$A:$BD,56,FALSE),
   IF(ORDER!$D$1="IGST",
   VLOOKUP(H116,'C:\Users\HP\Desktop\TrimphPO\Week\Master Files\[IGST Master.xlsx]DBF'!$A:$BD,56,FALSE),
   "Error")),
"")</f>
        <v/>
      </c>
      <c r="BD116">
        <f>IF(ORDER!O122&gt;0,
 IF(ORDER!$D$1="SGST",
 VLOOKUP(H116,'C:\Users\HP\Desktop\TrimphPO\Week\Master Files\[SGST Master.xlsx]DBF'!$A:$BE,57,FALSE),
   IF(ORDER!$D$1="IGST",
   VLOOKUP(H116,'C:\Users\HP\Desktop\TrimphPO\Week\Master Files\[IGST Master.xlsx]DBF'!$A:$BE,57,FALSE),
   "Error")),
"")</f>
        <v/>
      </c>
    </row>
    <row r="117">
      <c r="A117">
        <f>IF(ORDER!O123&gt;0,
 IF(ORDER!$D$1="SGST",
 VLOOKUP(H117,'C:\Users\HP\Desktop\TrimphPO\Week\Master Files\[SGST Master.xlsx]DBF'!$A:$B,2,FALSE),
   IF(ORDER!$D$1="IGST",
   VLOOKUP(H117,'C:\Users\HP\Desktop\TrimphPO\Week\Master Files\[IGST Master.xlsx]DBF'!$A:$B,2,FALSE),
   "Error")),
"")</f>
        <v/>
      </c>
      <c r="B117">
        <f>IF(ORDER!O123&gt;0,
 IF(ORDER!$D$1="SGST",
 VLOOKUP(H117,'C:\Users\HP\Desktop\TrimphPO\Week\Master Files\[SGST Master.xlsx]DBF'!$A:$C,3,FALSE),
   IF(ORDER!$D$1="IGST",
   VLOOKUP(H117,'C:\Users\HP\Desktop\TrimphPO\Week\Master Files\[IGST Master.xlsx]DBF'!$A:$C,3,FALSE),
   "Error")),
"")</f>
        <v/>
      </c>
      <c r="C117">
        <f>IF(ORDER!O123&gt;0,ORDER!L123, "")</f>
        <v/>
      </c>
      <c r="D117">
        <f>IF(ORDER!O123&gt;0,ORDER!A123, "")</f>
        <v/>
      </c>
      <c r="E117">
        <f>IF(ORDER!O123&gt;0,
 IF(ORDER!$D$1="SGST",
 VLOOKUP(H117,'C:\Users\HP\Desktop\TrimphPO\Week\Master Files\[SGST Master.xlsx]DBF'!$A:$F,6,FALSE),
   IF(ORDER!$D$1="IGST",
   VLOOKUP(H117,'C:\Users\HP\Desktop\TrimphPO\Week\Master Files\[IGST Master.xlsx]DBF'!$A:$F,6,FALSE),
   "Error")),
"")</f>
        <v/>
      </c>
      <c r="F117">
        <f>IF(ORDER!O123&gt;0,ORDER!C123, "")</f>
        <v/>
      </c>
      <c r="G117">
        <f>IF(ORDER!O123&gt;0,
 IF(ORDER!$D$1="SGST",
 VLOOKUP(H117,'C:\Users\HP\Desktop\TrimphPO\Week\Master Files\[SGST Master.xlsx]DBF'!$A:$H,8,FALSE),
   IF(ORDER!$D$1="IGST",
   VLOOKUP(H117,'C:\Users\HP\Desktop\TrimphPO\Week\Master Files\[IGST Master.xlsx]DBF'!$A:$H,8,FALSE),
   "Error")),
"")</f>
        <v/>
      </c>
      <c r="H117">
        <f>IF(ORDER!O123&gt;0,ORDER!D123, "")</f>
        <v/>
      </c>
      <c r="I117">
        <f>IF(ORDER!O123&gt;0,
 IF(ORDER!$D$1="SGST",
 VLOOKUP(H117,'C:\Users\HP\Desktop\TrimphPO\Week\Master Files\[SGST Master.xlsx]DBF'!$A:$J,10,FALSE),
   IF(ORDER!$D$1="IGST",
   VLOOKUP(H117,'C:\Users\HP\Desktop\TrimphPO\Week\Master Files\[IGST Master.xlsx]DBF'!$A:$J,10,FALSE),
   "Error")),
"")</f>
        <v/>
      </c>
      <c r="J117">
        <f>IF(ORDER!O123&gt;0,SUMIF(ORDER!$D$8:$D$22298,DBF!$H117,ORDER!$G$8:$G$22298), "")</f>
        <v/>
      </c>
      <c r="K117">
        <f>IF(ORDER!O123&gt;0,VLOOKUP($H117,ORDER!D:H,5,FALSE), "")</f>
        <v/>
      </c>
      <c r="L117">
        <f>IF(ORDER!O123&gt;0,ROUND(J117*K117,2), "")</f>
        <v/>
      </c>
      <c r="M117">
        <f>IF(ORDER!O123&gt;0,
 IF(ORDER!$D$1="SGST",
 VLOOKUP(H117,'C:\Users\HP\Desktop\TrimphPO\Week\Master Files\[SGST Master.xlsx]DBF'!$A:$N,14,FALSE),
   IF(ORDER!$D$1="IGST",
   VLOOKUP(H117,'C:\Users\HP\Desktop\TrimphPO\Week\Master Files\[IGST Master.xlsx]DBF'!$A:$N,14,FALSE),
   "Error")),
"")</f>
        <v/>
      </c>
      <c r="N117">
        <f>IF(ORDER!O123&gt;0,ROUND(L117*M117/100,2), "")</f>
        <v/>
      </c>
      <c r="O117">
        <f>IF(ORDER!O123&gt;0,L117-N117, "")</f>
        <v/>
      </c>
      <c r="P117">
        <f>IF(ORDER!O123&gt;0,IF(R117="Corsetry",IF(IFERROR((O117/J117),0)&lt;1000,"CC Sales- Corsetry-Wholesale - IGST 5%","CC Sales- Corsetry-Wholesale - IGST 12%")), "")</f>
        <v/>
      </c>
      <c r="Q117">
        <f>IF(ORDER!O123&gt;0,
 IF(ORDER!$D$1="SGST",
 VLOOKUP(H117,'C:\Users\HP\Desktop\TrimphPO\Week\Master Files\[SGST Master.xlsx]DBF'!$A:$R,18,FALSE),
   IF(ORDER!$D$1="IGST",
   VLOOKUP(H117,'C:\Users\HP\Desktop\TrimphPO\Week\Master Files\[IGST Master.xlsx]DBF'!$A:$R,18,FALSE),
   "Error")),
"")</f>
        <v/>
      </c>
      <c r="R117">
        <f>IF(ORDER!O123&gt;0,
 IF(ORDER!$D$1="SGST",
 VLOOKUP(H117,'C:\Users\HP\Desktop\TrimphPO\Week\Master Files\[SGST Master.xlsx]DBF'!$A:$S,19,FALSE),
   IF(ORDER!$D$1="IGST",
   VLOOKUP(H117,'C:\Users\HP\Desktop\TrimphPO\Week\Master Files\[IGST Master.xlsx]DBF'!$A:$S,19,FALSE),
   "Error")),
"")</f>
        <v/>
      </c>
      <c r="S117">
        <f>IF(ORDER!O123&gt;0,
 IF(ORDER!$D$1="SGST",
 VLOOKUP(H117,'C:\Users\HP\Desktop\TrimphPO\Week\Master Files\[SGST Master.xlsx]DBF'!$A:$T,20,FALSE),
   IF(ORDER!$D$1="IGST",
   VLOOKUP(H117,'C:\Users\HP\Desktop\TrimphPO\Week\Master Files\[IGST Master.xlsx]DBF'!$A:$T,20,FALSE),
   "Error")),
"")</f>
        <v/>
      </c>
      <c r="T117">
        <f>IF(ORDER!O123&gt;0,
 IF(ORDER!$D$1="SGST",
 VLOOKUP(H117,'C:\Users\HP\Desktop\TrimphPO\Week\Master Files\[SGST Master.xlsx]DBF'!$A:$U,21,FALSE),
   IF(ORDER!$D$1="IGST",
   VLOOKUP(H117,'C:\Users\HP\Desktop\TrimphPO\Week\Master Files\[IGST Master.xlsx]DBF'!$A:$U,21,FALSE),
   "Error")),
"")</f>
        <v/>
      </c>
      <c r="U117">
        <f>IF(ORDER!O123&gt;0,
 IF(ORDER!$D$1="SGST",
 VLOOKUP(H117,'C:\Users\HP\Desktop\TrimphPO\Week\Master Files\[SGST Master.xlsx]DBF'!$A:$V,22,FALSE),
   IF(ORDER!$D$1="IGST",
   VLOOKUP(H117,'C:\Users\HP\Desktop\TrimphPO\Week\Master Files\[IGST Master.xlsx]DBF'!$A:$V,22,FALSE),
   "Error")),
"")</f>
        <v/>
      </c>
      <c r="V117">
        <f>IF(ORDER!O123&gt;0,
 IF(ORDER!$D$1="SGST",
 VLOOKUP(H117,'C:\Users\HP\Desktop\TrimphPO\Week\Master Files\[SGST Master.xlsx]DBF'!$A:$W,23,FALSE),
   IF(ORDER!$D$1="IGST",
   VLOOKUP(H117,'C:\Users\HP\Desktop\TrimphPO\Week\Master Files\[IGST Master.xlsx]DBF'!$A:$W,23,FALSE),
   "Error")),
"")</f>
        <v/>
      </c>
      <c r="W117">
        <f>IF(ORDER!O123&gt;0,
 IF(ORDER!$D$1="SGST",
 VLOOKUP(H117,'C:\Users\HP\Desktop\TrimphPO\Week\Master Files\[SGST Master.xlsx]DBF'!$A:$X,24,FALSE),
   IF(ORDER!$D$1="IGST",
   VLOOKUP(H117,'C:\Users\HP\Desktop\TrimphPO\Week\Master Files\[IGST Master.xlsx]DBF'!$A:$X,24,FALSE),
   "Error")),
"")</f>
        <v/>
      </c>
      <c r="X117">
        <f>IF(ORDER!O123&gt;0,
 IF(ORDER!$D$1="SGST",
 VLOOKUP(H117,'C:\Users\HP\Desktop\TrimphPO\Week\Master Files\[SGST Master.xlsx]DBF'!$A:$Y,25,FALSE),
   IF(ORDER!$D$1="IGST",
   VLOOKUP(H117,'C:\Users\HP\Desktop\TrimphPO\Week\Master Files\[IGST Master.xlsx]DBF'!$A:$Y,25,FALSE),
   "Error")),
"")</f>
        <v/>
      </c>
      <c r="Y117">
        <f>IF(ORDER!O123&gt;0,+O117, "")</f>
        <v/>
      </c>
      <c r="Z117">
        <f>IF(ORDER!O123&gt;0,+J117, "")</f>
        <v/>
      </c>
      <c r="AA117">
        <f>IF(ORDER!O123&gt;0,
 IF(ORDER!$D$1="SGST",
 VLOOKUP(H117,'C:\Users\HP\Desktop\TrimphPO\Week\Master Files\[SGST Master.xlsx]DBF'!$A:$AB,28,FALSE),
   IF(ORDER!$D$1="IGST",
   VLOOKUP(H117,'C:\Users\HP\Desktop\TrimphPO\Week\Master Files\[IGST Master.xlsx]DBF'!$A:$AB,28,FALSE),
   "Error")),
"")</f>
        <v/>
      </c>
      <c r="AB117">
        <f>IF(ORDER!O123&gt;0,
 IF(ORDER!$D$1="SGST",
 VLOOKUP(H117,'C:\Users\HP\Desktop\TrimphPO\Week\Master Files\[SGST Master.xlsx]DBF'!$A:$AC,29,FALSE),
   IF(ORDER!$D$1="IGST",
   VLOOKUP(H117,'C:\Users\HP\Desktop\TrimphPO\Week\Master Files\[IGST Master.xlsx]DBF'!$A:$AC,29,FALSE),
   "Error")),
"")</f>
        <v/>
      </c>
      <c r="AC117">
        <f>IF(ORDER!O123&gt;0,ROUND(Y117*AB117/100,2), "")</f>
        <v/>
      </c>
      <c r="AD117">
        <f>IF(ORDER!O123&gt;0,ROUND(SUM(Y117,0)-AC117,2), "")</f>
        <v/>
      </c>
      <c r="AE117" t="inlineStr"/>
      <c r="AF117" t="inlineStr"/>
      <c r="AG117" t="inlineStr"/>
      <c r="AH117" t="inlineStr"/>
      <c r="AI117" t="inlineStr"/>
      <c r="AJ117" t="inlineStr"/>
      <c r="AK117">
        <f>IF(ORDER!O123&gt;0,IF(RIGHT(P117,2)="5%","Output IGST - 5% - Tamilnadu","Output IGST - 12% - Tamilnadu"), "")</f>
        <v/>
      </c>
      <c r="AL117">
        <f>IF(ORDER!O123&gt;0,IF(AK117="Output IGST - 12% - TamilNadu",12,5), "")</f>
        <v/>
      </c>
      <c r="AM117">
        <f>IF(ORDER!O123&gt;0,ROUND(SUM(AD117*AL117/100,0),2), "")</f>
        <v/>
      </c>
      <c r="AN117">
        <f>IF(ORDER!O123&gt;0,+AP117, "")</f>
        <v/>
      </c>
      <c r="AO117">
        <f>IF(ORDER!O123&gt;0,0.00, "")</f>
        <v/>
      </c>
      <c r="AP117">
        <f>IF(ORDER!O123&gt;0,+(Y117-AC117)+AM117, "")</f>
        <v/>
      </c>
      <c r="AQ117">
        <f>IF(ORDER!O123&gt;0,
 IF(ORDER!$D$1="SGST",
 VLOOKUP(H117,'C:\Users\HP\Desktop\TrimphPO\Week\Master Files\[SGST Master.xlsx]DBF'!$A:$AR,44,FALSE),
   IF(ORDER!$D$1="IGST",
   VLOOKUP(H117,'C:\Users\HP\Desktop\TrimphPO\Week\Master Files\[IGST Master.xlsx]DBF'!$A:$AR,44,FALSE),
   "Error")),
"")</f>
        <v/>
      </c>
      <c r="AR117">
        <f>IF(ORDER!O123&gt;0,B117, "")</f>
        <v/>
      </c>
      <c r="AS117">
        <f>IF(ORDER!O123&gt;0,AN117, "")</f>
        <v/>
      </c>
      <c r="AT117">
        <f>IF(ORDER!O123&gt;0,CONCATENATE($B$2," ",$C$2," ","QTY",  " ", $Z$2), "")</f>
        <v/>
      </c>
      <c r="AU117">
        <f>IF(ORDER!O123&gt;0,
 IF(ORDER!$D$1="SGST",
 VLOOKUP(H117,'C:\Users\HP\Desktop\TrimphPO\Week\Master Files\[SGST Master.xlsx]DBF'!$A:$AV,48,FALSE),
   IF(ORDER!$D$1="IGST",
   VLOOKUP(H117,'C:\Users\HP\Desktop\TrimphPO\Week\Master Files\[IGST Master.xlsx]DBF'!$A:$AV,48,FALSE),
   "Error")),
"")</f>
        <v/>
      </c>
      <c r="AV117">
        <f>IF(ORDER!O123&gt;0,
 IF(ORDER!$D$1="SGST",
 VLOOKUP(H117,'C:\Users\HP\Desktop\TrimphPO\Week\Master Files\[SGST Master.xlsx]DBF'!$A:$AW,49,FALSE),
   IF(ORDER!$D$1="IGST",
   VLOOKUP(H117,'C:\Users\HP\Desktop\TrimphPO\Week\Master Files\[IGST Master.xlsx]DBF'!$A:$AW,49,FALSE),
   "Error")),
"")</f>
        <v/>
      </c>
      <c r="AW117">
        <f>IF(ORDER!O123&gt;0,
 IF(ORDER!$D$1="SGST",
 VLOOKUP(H117,'C:\Users\HP\Desktop\TrimphPO\Week\Master Files\[SGST Master.xlsx]DBF'!$A:$AX,50,FALSE),
   IF(ORDER!$D$1="IGST",
   VLOOKUP(H117,'C:\Users\HP\Desktop\TrimphPO\Week\Master Files\[IGST Master.xlsx]DBF'!$A:$AX,50,FALSE),
   "Error")),
"")</f>
        <v/>
      </c>
      <c r="AX117">
        <f>IF(ORDER!O123&gt;0,ORDER!B5, "")</f>
        <v/>
      </c>
      <c r="AY117">
        <f>IF(ORDER!O123&gt;0,ORDER!B1, "")</f>
        <v/>
      </c>
      <c r="AZ117">
        <f>IF(ORDER!O123&gt;0,
 IF(ORDER!$D$1="SGST",
 VLOOKUP(H117,'C:\Users\HP\Desktop\TrimphPO\Week\Master Files\[SGST Master.xlsx]DBF'!$A:$BA,53,FALSE),
   IF(ORDER!$D$1="IGST",
   VLOOKUP(H117,'C:\Users\HP\Desktop\TrimphPO\Week\Master Files\[IGST Master.xlsx]DBF'!$A:$BA,53,FALSE),
   "Error")),
"")</f>
        <v/>
      </c>
      <c r="BA117">
        <f>IF(ORDER!O123&gt;0,
 IF(ORDER!$D$1="SGST",
 VLOOKUP(H117,'C:\Users\HP\Desktop\TrimphPO\Week\Master Files\[SGST Master.xlsx]DBF'!$A:$BB,54,FALSE),
   IF(ORDER!$D$1="IGST",
   VLOOKUP(H117,'C:\Users\HP\Desktop\TrimphPO\Week\Master Files\[IGST Master.xlsx]DBF'!$A:$BB,54,FALSE),
   "Error")),
"")</f>
        <v/>
      </c>
      <c r="BB117">
        <f>IF(ORDER!O123&gt;0,
 IF(ORDER!$D$1="SGST",
 VLOOKUP(H117,'C:\Users\HP\Desktop\TrimphPO\Week\Master Files\[SGST Master.xlsx]DBF'!$A:$BC,55,FALSE),
   IF(ORDER!$D$1="IGST",
   VLOOKUP(H117,'C:\Users\HP\Desktop\TrimphPO\Week\Master Files\[IGST Master.xlsx]DBF'!$A:$BC,55,FALSE),
   "Error")),
"")</f>
        <v/>
      </c>
      <c r="BC117">
        <f>IF(ORDER!O123&gt;0,
 IF(ORDER!$D$1="SGST",
 VLOOKUP(H117,'C:\Users\HP\Desktop\TrimphPO\Week\Master Files\[SGST Master.xlsx]DBF'!$A:$BD,56,FALSE),
   IF(ORDER!$D$1="IGST",
   VLOOKUP(H117,'C:\Users\HP\Desktop\TrimphPO\Week\Master Files\[IGST Master.xlsx]DBF'!$A:$BD,56,FALSE),
   "Error")),
"")</f>
        <v/>
      </c>
      <c r="BD117">
        <f>IF(ORDER!O123&gt;0,
 IF(ORDER!$D$1="SGST",
 VLOOKUP(H117,'C:\Users\HP\Desktop\TrimphPO\Week\Master Files\[SGST Master.xlsx]DBF'!$A:$BE,57,FALSE),
   IF(ORDER!$D$1="IGST",
   VLOOKUP(H117,'C:\Users\HP\Desktop\TrimphPO\Week\Master Files\[IGST Master.xlsx]DBF'!$A:$BE,57,FALSE),
   "Error")),
"")</f>
        <v/>
      </c>
    </row>
    <row r="118">
      <c r="A118">
        <f>IF(ORDER!O124&gt;0,
 IF(ORDER!$D$1="SGST",
 VLOOKUP(H118,'C:\Users\HP\Desktop\TrimphPO\Week\Master Files\[SGST Master.xlsx]DBF'!$A:$B,2,FALSE),
   IF(ORDER!$D$1="IGST",
   VLOOKUP(H118,'C:\Users\HP\Desktop\TrimphPO\Week\Master Files\[IGST Master.xlsx]DBF'!$A:$B,2,FALSE),
   "Error")),
"")</f>
        <v/>
      </c>
      <c r="B118">
        <f>IF(ORDER!O124&gt;0,
 IF(ORDER!$D$1="SGST",
 VLOOKUP(H118,'C:\Users\HP\Desktop\TrimphPO\Week\Master Files\[SGST Master.xlsx]DBF'!$A:$C,3,FALSE),
   IF(ORDER!$D$1="IGST",
   VLOOKUP(H118,'C:\Users\HP\Desktop\TrimphPO\Week\Master Files\[IGST Master.xlsx]DBF'!$A:$C,3,FALSE),
   "Error")),
"")</f>
        <v/>
      </c>
      <c r="C118">
        <f>IF(ORDER!O124&gt;0,ORDER!L124, "")</f>
        <v/>
      </c>
      <c r="D118">
        <f>IF(ORDER!O124&gt;0,ORDER!A124, "")</f>
        <v/>
      </c>
      <c r="E118">
        <f>IF(ORDER!O124&gt;0,
 IF(ORDER!$D$1="SGST",
 VLOOKUP(H118,'C:\Users\HP\Desktop\TrimphPO\Week\Master Files\[SGST Master.xlsx]DBF'!$A:$F,6,FALSE),
   IF(ORDER!$D$1="IGST",
   VLOOKUP(H118,'C:\Users\HP\Desktop\TrimphPO\Week\Master Files\[IGST Master.xlsx]DBF'!$A:$F,6,FALSE),
   "Error")),
"")</f>
        <v/>
      </c>
      <c r="F118">
        <f>IF(ORDER!O124&gt;0,ORDER!C124, "")</f>
        <v/>
      </c>
      <c r="G118">
        <f>IF(ORDER!O124&gt;0,
 IF(ORDER!$D$1="SGST",
 VLOOKUP(H118,'C:\Users\HP\Desktop\TrimphPO\Week\Master Files\[SGST Master.xlsx]DBF'!$A:$H,8,FALSE),
   IF(ORDER!$D$1="IGST",
   VLOOKUP(H118,'C:\Users\HP\Desktop\TrimphPO\Week\Master Files\[IGST Master.xlsx]DBF'!$A:$H,8,FALSE),
   "Error")),
"")</f>
        <v/>
      </c>
      <c r="H118">
        <f>IF(ORDER!O124&gt;0,ORDER!D124, "")</f>
        <v/>
      </c>
      <c r="I118">
        <f>IF(ORDER!O124&gt;0,
 IF(ORDER!$D$1="SGST",
 VLOOKUP(H118,'C:\Users\HP\Desktop\TrimphPO\Week\Master Files\[SGST Master.xlsx]DBF'!$A:$J,10,FALSE),
   IF(ORDER!$D$1="IGST",
   VLOOKUP(H118,'C:\Users\HP\Desktop\TrimphPO\Week\Master Files\[IGST Master.xlsx]DBF'!$A:$J,10,FALSE),
   "Error")),
"")</f>
        <v/>
      </c>
      <c r="J118">
        <f>IF(ORDER!O124&gt;0,SUMIF(ORDER!$D$8:$D$22298,DBF!$H118,ORDER!$G$8:$G$22298), "")</f>
        <v/>
      </c>
      <c r="K118">
        <f>IF(ORDER!O124&gt;0,VLOOKUP($H118,ORDER!D:H,5,FALSE), "")</f>
        <v/>
      </c>
      <c r="L118">
        <f>IF(ORDER!O124&gt;0,ROUND(J118*K118,2), "")</f>
        <v/>
      </c>
      <c r="M118">
        <f>IF(ORDER!O124&gt;0,
 IF(ORDER!$D$1="SGST",
 VLOOKUP(H118,'C:\Users\HP\Desktop\TrimphPO\Week\Master Files\[SGST Master.xlsx]DBF'!$A:$N,14,FALSE),
   IF(ORDER!$D$1="IGST",
   VLOOKUP(H118,'C:\Users\HP\Desktop\TrimphPO\Week\Master Files\[IGST Master.xlsx]DBF'!$A:$N,14,FALSE),
   "Error")),
"")</f>
        <v/>
      </c>
      <c r="N118">
        <f>IF(ORDER!O124&gt;0,ROUND(L118*M118/100,2), "")</f>
        <v/>
      </c>
      <c r="O118">
        <f>IF(ORDER!O124&gt;0,L118-N118, "")</f>
        <v/>
      </c>
      <c r="P118">
        <f>IF(ORDER!O124&gt;0,IF(R118="Corsetry",IF(IFERROR((O118/J118),0)&lt;1000,"CC Sales- Corsetry-Wholesale - IGST 5%","CC Sales- Corsetry-Wholesale - IGST 12%")), "")</f>
        <v/>
      </c>
      <c r="Q118">
        <f>IF(ORDER!O124&gt;0,
 IF(ORDER!$D$1="SGST",
 VLOOKUP(H118,'C:\Users\HP\Desktop\TrimphPO\Week\Master Files\[SGST Master.xlsx]DBF'!$A:$R,18,FALSE),
   IF(ORDER!$D$1="IGST",
   VLOOKUP(H118,'C:\Users\HP\Desktop\TrimphPO\Week\Master Files\[IGST Master.xlsx]DBF'!$A:$R,18,FALSE),
   "Error")),
"")</f>
        <v/>
      </c>
      <c r="R118">
        <f>IF(ORDER!O124&gt;0,
 IF(ORDER!$D$1="SGST",
 VLOOKUP(H118,'C:\Users\HP\Desktop\TrimphPO\Week\Master Files\[SGST Master.xlsx]DBF'!$A:$S,19,FALSE),
   IF(ORDER!$D$1="IGST",
   VLOOKUP(H118,'C:\Users\HP\Desktop\TrimphPO\Week\Master Files\[IGST Master.xlsx]DBF'!$A:$S,19,FALSE),
   "Error")),
"")</f>
        <v/>
      </c>
      <c r="S118">
        <f>IF(ORDER!O124&gt;0,
 IF(ORDER!$D$1="SGST",
 VLOOKUP(H118,'C:\Users\HP\Desktop\TrimphPO\Week\Master Files\[SGST Master.xlsx]DBF'!$A:$T,20,FALSE),
   IF(ORDER!$D$1="IGST",
   VLOOKUP(H118,'C:\Users\HP\Desktop\TrimphPO\Week\Master Files\[IGST Master.xlsx]DBF'!$A:$T,20,FALSE),
   "Error")),
"")</f>
        <v/>
      </c>
      <c r="T118">
        <f>IF(ORDER!O124&gt;0,
 IF(ORDER!$D$1="SGST",
 VLOOKUP(H118,'C:\Users\HP\Desktop\TrimphPO\Week\Master Files\[SGST Master.xlsx]DBF'!$A:$U,21,FALSE),
   IF(ORDER!$D$1="IGST",
   VLOOKUP(H118,'C:\Users\HP\Desktop\TrimphPO\Week\Master Files\[IGST Master.xlsx]DBF'!$A:$U,21,FALSE),
   "Error")),
"")</f>
        <v/>
      </c>
      <c r="U118">
        <f>IF(ORDER!O124&gt;0,
 IF(ORDER!$D$1="SGST",
 VLOOKUP(H118,'C:\Users\HP\Desktop\TrimphPO\Week\Master Files\[SGST Master.xlsx]DBF'!$A:$V,22,FALSE),
   IF(ORDER!$D$1="IGST",
   VLOOKUP(H118,'C:\Users\HP\Desktop\TrimphPO\Week\Master Files\[IGST Master.xlsx]DBF'!$A:$V,22,FALSE),
   "Error")),
"")</f>
        <v/>
      </c>
      <c r="V118">
        <f>IF(ORDER!O124&gt;0,
 IF(ORDER!$D$1="SGST",
 VLOOKUP(H118,'C:\Users\HP\Desktop\TrimphPO\Week\Master Files\[SGST Master.xlsx]DBF'!$A:$W,23,FALSE),
   IF(ORDER!$D$1="IGST",
   VLOOKUP(H118,'C:\Users\HP\Desktop\TrimphPO\Week\Master Files\[IGST Master.xlsx]DBF'!$A:$W,23,FALSE),
   "Error")),
"")</f>
        <v/>
      </c>
      <c r="W118">
        <f>IF(ORDER!O124&gt;0,
 IF(ORDER!$D$1="SGST",
 VLOOKUP(H118,'C:\Users\HP\Desktop\TrimphPO\Week\Master Files\[SGST Master.xlsx]DBF'!$A:$X,24,FALSE),
   IF(ORDER!$D$1="IGST",
   VLOOKUP(H118,'C:\Users\HP\Desktop\TrimphPO\Week\Master Files\[IGST Master.xlsx]DBF'!$A:$X,24,FALSE),
   "Error")),
"")</f>
        <v/>
      </c>
      <c r="X118">
        <f>IF(ORDER!O124&gt;0,
 IF(ORDER!$D$1="SGST",
 VLOOKUP(H118,'C:\Users\HP\Desktop\TrimphPO\Week\Master Files\[SGST Master.xlsx]DBF'!$A:$Y,25,FALSE),
   IF(ORDER!$D$1="IGST",
   VLOOKUP(H118,'C:\Users\HP\Desktop\TrimphPO\Week\Master Files\[IGST Master.xlsx]DBF'!$A:$Y,25,FALSE),
   "Error")),
"")</f>
        <v/>
      </c>
      <c r="Y118">
        <f>IF(ORDER!O124&gt;0,+O118, "")</f>
        <v/>
      </c>
      <c r="Z118">
        <f>IF(ORDER!O124&gt;0,+J118, "")</f>
        <v/>
      </c>
      <c r="AA118">
        <f>IF(ORDER!O124&gt;0,
 IF(ORDER!$D$1="SGST",
 VLOOKUP(H118,'C:\Users\HP\Desktop\TrimphPO\Week\Master Files\[SGST Master.xlsx]DBF'!$A:$AB,28,FALSE),
   IF(ORDER!$D$1="IGST",
   VLOOKUP(H118,'C:\Users\HP\Desktop\TrimphPO\Week\Master Files\[IGST Master.xlsx]DBF'!$A:$AB,28,FALSE),
   "Error")),
"")</f>
        <v/>
      </c>
      <c r="AB118">
        <f>IF(ORDER!O124&gt;0,
 IF(ORDER!$D$1="SGST",
 VLOOKUP(H118,'C:\Users\HP\Desktop\TrimphPO\Week\Master Files\[SGST Master.xlsx]DBF'!$A:$AC,29,FALSE),
   IF(ORDER!$D$1="IGST",
   VLOOKUP(H118,'C:\Users\HP\Desktop\TrimphPO\Week\Master Files\[IGST Master.xlsx]DBF'!$A:$AC,29,FALSE),
   "Error")),
"")</f>
        <v/>
      </c>
      <c r="AC118">
        <f>IF(ORDER!O124&gt;0,ROUND(Y118*AB118/100,2), "")</f>
        <v/>
      </c>
      <c r="AD118">
        <f>IF(ORDER!O124&gt;0,ROUND(SUM(Y118,0)-AC118,2), "")</f>
        <v/>
      </c>
      <c r="AE118" t="inlineStr"/>
      <c r="AF118" t="inlineStr"/>
      <c r="AG118" t="inlineStr"/>
      <c r="AH118" t="inlineStr"/>
      <c r="AI118" t="inlineStr"/>
      <c r="AJ118" t="inlineStr"/>
      <c r="AK118">
        <f>IF(ORDER!O124&gt;0,IF(RIGHT(P118,2)="5%","Output IGST - 5% - Tamilnadu","Output IGST - 12% - Tamilnadu"), "")</f>
        <v/>
      </c>
      <c r="AL118">
        <f>IF(ORDER!O124&gt;0,IF(AK118="Output IGST - 12% - TamilNadu",12,5), "")</f>
        <v/>
      </c>
      <c r="AM118">
        <f>IF(ORDER!O124&gt;0,ROUND(SUM(AD118*AL118/100,0),2), "")</f>
        <v/>
      </c>
      <c r="AN118">
        <f>IF(ORDER!O124&gt;0,+AP118, "")</f>
        <v/>
      </c>
      <c r="AO118">
        <f>IF(ORDER!O124&gt;0,0.00, "")</f>
        <v/>
      </c>
      <c r="AP118">
        <f>IF(ORDER!O124&gt;0,+(Y118-AC118)+AM118, "")</f>
        <v/>
      </c>
      <c r="AQ118">
        <f>IF(ORDER!O124&gt;0,
 IF(ORDER!$D$1="SGST",
 VLOOKUP(H118,'C:\Users\HP\Desktop\TrimphPO\Week\Master Files\[SGST Master.xlsx]DBF'!$A:$AR,44,FALSE),
   IF(ORDER!$D$1="IGST",
   VLOOKUP(H118,'C:\Users\HP\Desktop\TrimphPO\Week\Master Files\[IGST Master.xlsx]DBF'!$A:$AR,44,FALSE),
   "Error")),
"")</f>
        <v/>
      </c>
      <c r="AR118">
        <f>IF(ORDER!O124&gt;0,B118, "")</f>
        <v/>
      </c>
      <c r="AS118">
        <f>IF(ORDER!O124&gt;0,AN118, "")</f>
        <v/>
      </c>
      <c r="AT118">
        <f>IF(ORDER!O124&gt;0,CONCATENATE($B$2," ",$C$2," ","QTY",  " ", $Z$2), "")</f>
        <v/>
      </c>
      <c r="AU118">
        <f>IF(ORDER!O124&gt;0,
 IF(ORDER!$D$1="SGST",
 VLOOKUP(H118,'C:\Users\HP\Desktop\TrimphPO\Week\Master Files\[SGST Master.xlsx]DBF'!$A:$AV,48,FALSE),
   IF(ORDER!$D$1="IGST",
   VLOOKUP(H118,'C:\Users\HP\Desktop\TrimphPO\Week\Master Files\[IGST Master.xlsx]DBF'!$A:$AV,48,FALSE),
   "Error")),
"")</f>
        <v/>
      </c>
      <c r="AV118">
        <f>IF(ORDER!O124&gt;0,
 IF(ORDER!$D$1="SGST",
 VLOOKUP(H118,'C:\Users\HP\Desktop\TrimphPO\Week\Master Files\[SGST Master.xlsx]DBF'!$A:$AW,49,FALSE),
   IF(ORDER!$D$1="IGST",
   VLOOKUP(H118,'C:\Users\HP\Desktop\TrimphPO\Week\Master Files\[IGST Master.xlsx]DBF'!$A:$AW,49,FALSE),
   "Error")),
"")</f>
        <v/>
      </c>
      <c r="AW118">
        <f>IF(ORDER!O124&gt;0,
 IF(ORDER!$D$1="SGST",
 VLOOKUP(H118,'C:\Users\HP\Desktop\TrimphPO\Week\Master Files\[SGST Master.xlsx]DBF'!$A:$AX,50,FALSE),
   IF(ORDER!$D$1="IGST",
   VLOOKUP(H118,'C:\Users\HP\Desktop\TrimphPO\Week\Master Files\[IGST Master.xlsx]DBF'!$A:$AX,50,FALSE),
   "Error")),
"")</f>
        <v/>
      </c>
      <c r="AX118">
        <f>IF(ORDER!O124&gt;0,ORDER!B5, "")</f>
        <v/>
      </c>
      <c r="AY118">
        <f>IF(ORDER!O124&gt;0,ORDER!B1, "")</f>
        <v/>
      </c>
      <c r="AZ118">
        <f>IF(ORDER!O124&gt;0,
 IF(ORDER!$D$1="SGST",
 VLOOKUP(H118,'C:\Users\HP\Desktop\TrimphPO\Week\Master Files\[SGST Master.xlsx]DBF'!$A:$BA,53,FALSE),
   IF(ORDER!$D$1="IGST",
   VLOOKUP(H118,'C:\Users\HP\Desktop\TrimphPO\Week\Master Files\[IGST Master.xlsx]DBF'!$A:$BA,53,FALSE),
   "Error")),
"")</f>
        <v/>
      </c>
      <c r="BA118">
        <f>IF(ORDER!O124&gt;0,
 IF(ORDER!$D$1="SGST",
 VLOOKUP(H118,'C:\Users\HP\Desktop\TrimphPO\Week\Master Files\[SGST Master.xlsx]DBF'!$A:$BB,54,FALSE),
   IF(ORDER!$D$1="IGST",
   VLOOKUP(H118,'C:\Users\HP\Desktop\TrimphPO\Week\Master Files\[IGST Master.xlsx]DBF'!$A:$BB,54,FALSE),
   "Error")),
"")</f>
        <v/>
      </c>
      <c r="BB118">
        <f>IF(ORDER!O124&gt;0,
 IF(ORDER!$D$1="SGST",
 VLOOKUP(H118,'C:\Users\HP\Desktop\TrimphPO\Week\Master Files\[SGST Master.xlsx]DBF'!$A:$BC,55,FALSE),
   IF(ORDER!$D$1="IGST",
   VLOOKUP(H118,'C:\Users\HP\Desktop\TrimphPO\Week\Master Files\[IGST Master.xlsx]DBF'!$A:$BC,55,FALSE),
   "Error")),
"")</f>
        <v/>
      </c>
      <c r="BC118">
        <f>IF(ORDER!O124&gt;0,
 IF(ORDER!$D$1="SGST",
 VLOOKUP(H118,'C:\Users\HP\Desktop\TrimphPO\Week\Master Files\[SGST Master.xlsx]DBF'!$A:$BD,56,FALSE),
   IF(ORDER!$D$1="IGST",
   VLOOKUP(H118,'C:\Users\HP\Desktop\TrimphPO\Week\Master Files\[IGST Master.xlsx]DBF'!$A:$BD,56,FALSE),
   "Error")),
"")</f>
        <v/>
      </c>
      <c r="BD118">
        <f>IF(ORDER!O124&gt;0,
 IF(ORDER!$D$1="SGST",
 VLOOKUP(H118,'C:\Users\HP\Desktop\TrimphPO\Week\Master Files\[SGST Master.xlsx]DBF'!$A:$BE,57,FALSE),
   IF(ORDER!$D$1="IGST",
   VLOOKUP(H118,'C:\Users\HP\Desktop\TrimphPO\Week\Master Files\[IGST Master.xlsx]DBF'!$A:$BE,57,FALSE),
   "Error")),
"")</f>
        <v/>
      </c>
    </row>
    <row r="119">
      <c r="A119">
        <f>IF(ORDER!O125&gt;0,
 IF(ORDER!$D$1="SGST",
 VLOOKUP(H119,'C:\Users\HP\Desktop\TrimphPO\Week\Master Files\[SGST Master.xlsx]DBF'!$A:$B,2,FALSE),
   IF(ORDER!$D$1="IGST",
   VLOOKUP(H119,'C:\Users\HP\Desktop\TrimphPO\Week\Master Files\[IGST Master.xlsx]DBF'!$A:$B,2,FALSE),
   "Error")),
"")</f>
        <v/>
      </c>
      <c r="B119">
        <f>IF(ORDER!O125&gt;0,
 IF(ORDER!$D$1="SGST",
 VLOOKUP(H119,'C:\Users\HP\Desktop\TrimphPO\Week\Master Files\[SGST Master.xlsx]DBF'!$A:$C,3,FALSE),
   IF(ORDER!$D$1="IGST",
   VLOOKUP(H119,'C:\Users\HP\Desktop\TrimphPO\Week\Master Files\[IGST Master.xlsx]DBF'!$A:$C,3,FALSE),
   "Error")),
"")</f>
        <v/>
      </c>
      <c r="C119">
        <f>IF(ORDER!O125&gt;0,ORDER!L125, "")</f>
        <v/>
      </c>
      <c r="D119">
        <f>IF(ORDER!O125&gt;0,ORDER!A125, "")</f>
        <v/>
      </c>
      <c r="E119">
        <f>IF(ORDER!O125&gt;0,
 IF(ORDER!$D$1="SGST",
 VLOOKUP(H119,'C:\Users\HP\Desktop\TrimphPO\Week\Master Files\[SGST Master.xlsx]DBF'!$A:$F,6,FALSE),
   IF(ORDER!$D$1="IGST",
   VLOOKUP(H119,'C:\Users\HP\Desktop\TrimphPO\Week\Master Files\[IGST Master.xlsx]DBF'!$A:$F,6,FALSE),
   "Error")),
"")</f>
        <v/>
      </c>
      <c r="F119">
        <f>IF(ORDER!O125&gt;0,ORDER!C125, "")</f>
        <v/>
      </c>
      <c r="G119">
        <f>IF(ORDER!O125&gt;0,
 IF(ORDER!$D$1="SGST",
 VLOOKUP(H119,'C:\Users\HP\Desktop\TrimphPO\Week\Master Files\[SGST Master.xlsx]DBF'!$A:$H,8,FALSE),
   IF(ORDER!$D$1="IGST",
   VLOOKUP(H119,'C:\Users\HP\Desktop\TrimphPO\Week\Master Files\[IGST Master.xlsx]DBF'!$A:$H,8,FALSE),
   "Error")),
"")</f>
        <v/>
      </c>
      <c r="H119">
        <f>IF(ORDER!O125&gt;0,ORDER!D125, "")</f>
        <v/>
      </c>
      <c r="I119">
        <f>IF(ORDER!O125&gt;0,
 IF(ORDER!$D$1="SGST",
 VLOOKUP(H119,'C:\Users\HP\Desktop\TrimphPO\Week\Master Files\[SGST Master.xlsx]DBF'!$A:$J,10,FALSE),
   IF(ORDER!$D$1="IGST",
   VLOOKUP(H119,'C:\Users\HP\Desktop\TrimphPO\Week\Master Files\[IGST Master.xlsx]DBF'!$A:$J,10,FALSE),
   "Error")),
"")</f>
        <v/>
      </c>
      <c r="J119">
        <f>IF(ORDER!O125&gt;0,SUMIF(ORDER!$D$8:$D$22298,DBF!$H119,ORDER!$G$8:$G$22298), "")</f>
        <v/>
      </c>
      <c r="K119">
        <f>IF(ORDER!O125&gt;0,VLOOKUP($H119,ORDER!D:H,5,FALSE), "")</f>
        <v/>
      </c>
      <c r="L119">
        <f>IF(ORDER!O125&gt;0,ROUND(J119*K119,2), "")</f>
        <v/>
      </c>
      <c r="M119">
        <f>IF(ORDER!O125&gt;0,
 IF(ORDER!$D$1="SGST",
 VLOOKUP(H119,'C:\Users\HP\Desktop\TrimphPO\Week\Master Files\[SGST Master.xlsx]DBF'!$A:$N,14,FALSE),
   IF(ORDER!$D$1="IGST",
   VLOOKUP(H119,'C:\Users\HP\Desktop\TrimphPO\Week\Master Files\[IGST Master.xlsx]DBF'!$A:$N,14,FALSE),
   "Error")),
"")</f>
        <v/>
      </c>
      <c r="N119">
        <f>IF(ORDER!O125&gt;0,ROUND(L119*M119/100,2), "")</f>
        <v/>
      </c>
      <c r="O119">
        <f>IF(ORDER!O125&gt;0,L119-N119, "")</f>
        <v/>
      </c>
      <c r="P119">
        <f>IF(ORDER!O125&gt;0,IF(R119="Corsetry",IF(IFERROR((O119/J119),0)&lt;1000,"CC Sales- Corsetry-Wholesale - IGST 5%","CC Sales- Corsetry-Wholesale - IGST 12%")), "")</f>
        <v/>
      </c>
      <c r="Q119">
        <f>IF(ORDER!O125&gt;0,
 IF(ORDER!$D$1="SGST",
 VLOOKUP(H119,'C:\Users\HP\Desktop\TrimphPO\Week\Master Files\[SGST Master.xlsx]DBF'!$A:$R,18,FALSE),
   IF(ORDER!$D$1="IGST",
   VLOOKUP(H119,'C:\Users\HP\Desktop\TrimphPO\Week\Master Files\[IGST Master.xlsx]DBF'!$A:$R,18,FALSE),
   "Error")),
"")</f>
        <v/>
      </c>
      <c r="R119">
        <f>IF(ORDER!O125&gt;0,
 IF(ORDER!$D$1="SGST",
 VLOOKUP(H119,'C:\Users\HP\Desktop\TrimphPO\Week\Master Files\[SGST Master.xlsx]DBF'!$A:$S,19,FALSE),
   IF(ORDER!$D$1="IGST",
   VLOOKUP(H119,'C:\Users\HP\Desktop\TrimphPO\Week\Master Files\[IGST Master.xlsx]DBF'!$A:$S,19,FALSE),
   "Error")),
"")</f>
        <v/>
      </c>
      <c r="S119">
        <f>IF(ORDER!O125&gt;0,
 IF(ORDER!$D$1="SGST",
 VLOOKUP(H119,'C:\Users\HP\Desktop\TrimphPO\Week\Master Files\[SGST Master.xlsx]DBF'!$A:$T,20,FALSE),
   IF(ORDER!$D$1="IGST",
   VLOOKUP(H119,'C:\Users\HP\Desktop\TrimphPO\Week\Master Files\[IGST Master.xlsx]DBF'!$A:$T,20,FALSE),
   "Error")),
"")</f>
        <v/>
      </c>
      <c r="T119">
        <f>IF(ORDER!O125&gt;0,
 IF(ORDER!$D$1="SGST",
 VLOOKUP(H119,'C:\Users\HP\Desktop\TrimphPO\Week\Master Files\[SGST Master.xlsx]DBF'!$A:$U,21,FALSE),
   IF(ORDER!$D$1="IGST",
   VLOOKUP(H119,'C:\Users\HP\Desktop\TrimphPO\Week\Master Files\[IGST Master.xlsx]DBF'!$A:$U,21,FALSE),
   "Error")),
"")</f>
        <v/>
      </c>
      <c r="U119">
        <f>IF(ORDER!O125&gt;0,
 IF(ORDER!$D$1="SGST",
 VLOOKUP(H119,'C:\Users\HP\Desktop\TrimphPO\Week\Master Files\[SGST Master.xlsx]DBF'!$A:$V,22,FALSE),
   IF(ORDER!$D$1="IGST",
   VLOOKUP(H119,'C:\Users\HP\Desktop\TrimphPO\Week\Master Files\[IGST Master.xlsx]DBF'!$A:$V,22,FALSE),
   "Error")),
"")</f>
        <v/>
      </c>
      <c r="V119">
        <f>IF(ORDER!O125&gt;0,
 IF(ORDER!$D$1="SGST",
 VLOOKUP(H119,'C:\Users\HP\Desktop\TrimphPO\Week\Master Files\[SGST Master.xlsx]DBF'!$A:$W,23,FALSE),
   IF(ORDER!$D$1="IGST",
   VLOOKUP(H119,'C:\Users\HP\Desktop\TrimphPO\Week\Master Files\[IGST Master.xlsx]DBF'!$A:$W,23,FALSE),
   "Error")),
"")</f>
        <v/>
      </c>
      <c r="W119">
        <f>IF(ORDER!O125&gt;0,
 IF(ORDER!$D$1="SGST",
 VLOOKUP(H119,'C:\Users\HP\Desktop\TrimphPO\Week\Master Files\[SGST Master.xlsx]DBF'!$A:$X,24,FALSE),
   IF(ORDER!$D$1="IGST",
   VLOOKUP(H119,'C:\Users\HP\Desktop\TrimphPO\Week\Master Files\[IGST Master.xlsx]DBF'!$A:$X,24,FALSE),
   "Error")),
"")</f>
        <v/>
      </c>
      <c r="X119">
        <f>IF(ORDER!O125&gt;0,
 IF(ORDER!$D$1="SGST",
 VLOOKUP(H119,'C:\Users\HP\Desktop\TrimphPO\Week\Master Files\[SGST Master.xlsx]DBF'!$A:$Y,25,FALSE),
   IF(ORDER!$D$1="IGST",
   VLOOKUP(H119,'C:\Users\HP\Desktop\TrimphPO\Week\Master Files\[IGST Master.xlsx]DBF'!$A:$Y,25,FALSE),
   "Error")),
"")</f>
        <v/>
      </c>
      <c r="Y119">
        <f>IF(ORDER!O125&gt;0,+O119, "")</f>
        <v/>
      </c>
      <c r="Z119">
        <f>IF(ORDER!O125&gt;0,+J119, "")</f>
        <v/>
      </c>
      <c r="AA119">
        <f>IF(ORDER!O125&gt;0,
 IF(ORDER!$D$1="SGST",
 VLOOKUP(H119,'C:\Users\HP\Desktop\TrimphPO\Week\Master Files\[SGST Master.xlsx]DBF'!$A:$AB,28,FALSE),
   IF(ORDER!$D$1="IGST",
   VLOOKUP(H119,'C:\Users\HP\Desktop\TrimphPO\Week\Master Files\[IGST Master.xlsx]DBF'!$A:$AB,28,FALSE),
   "Error")),
"")</f>
        <v/>
      </c>
      <c r="AB119">
        <f>IF(ORDER!O125&gt;0,
 IF(ORDER!$D$1="SGST",
 VLOOKUP(H119,'C:\Users\HP\Desktop\TrimphPO\Week\Master Files\[SGST Master.xlsx]DBF'!$A:$AC,29,FALSE),
   IF(ORDER!$D$1="IGST",
   VLOOKUP(H119,'C:\Users\HP\Desktop\TrimphPO\Week\Master Files\[IGST Master.xlsx]DBF'!$A:$AC,29,FALSE),
   "Error")),
"")</f>
        <v/>
      </c>
      <c r="AC119">
        <f>IF(ORDER!O125&gt;0,ROUND(Y119*AB119/100,2), "")</f>
        <v/>
      </c>
      <c r="AD119">
        <f>IF(ORDER!O125&gt;0,ROUND(SUM(Y119,0)-AC119,2), "")</f>
        <v/>
      </c>
      <c r="AE119" t="inlineStr"/>
      <c r="AF119" t="inlineStr"/>
      <c r="AG119" t="inlineStr"/>
      <c r="AH119" t="inlineStr"/>
      <c r="AI119" t="inlineStr"/>
      <c r="AJ119" t="inlineStr"/>
      <c r="AK119">
        <f>IF(ORDER!O125&gt;0,IF(RIGHT(P119,2)="5%","Output IGST - 5% - Tamilnadu","Output IGST - 12% - Tamilnadu"), "")</f>
        <v/>
      </c>
      <c r="AL119">
        <f>IF(ORDER!O125&gt;0,IF(AK119="Output IGST - 12% - TamilNadu",12,5), "")</f>
        <v/>
      </c>
      <c r="AM119">
        <f>IF(ORDER!O125&gt;0,ROUND(SUM(AD119*AL119/100,0),2), "")</f>
        <v/>
      </c>
      <c r="AN119">
        <f>IF(ORDER!O125&gt;0,+AP119, "")</f>
        <v/>
      </c>
      <c r="AO119">
        <f>IF(ORDER!O125&gt;0,0.00, "")</f>
        <v/>
      </c>
      <c r="AP119">
        <f>IF(ORDER!O125&gt;0,+(Y119-AC119)+AM119, "")</f>
        <v/>
      </c>
      <c r="AQ119">
        <f>IF(ORDER!O125&gt;0,
 IF(ORDER!$D$1="SGST",
 VLOOKUP(H119,'C:\Users\HP\Desktop\TrimphPO\Week\Master Files\[SGST Master.xlsx]DBF'!$A:$AR,44,FALSE),
   IF(ORDER!$D$1="IGST",
   VLOOKUP(H119,'C:\Users\HP\Desktop\TrimphPO\Week\Master Files\[IGST Master.xlsx]DBF'!$A:$AR,44,FALSE),
   "Error")),
"")</f>
        <v/>
      </c>
      <c r="AR119">
        <f>IF(ORDER!O125&gt;0,B119, "")</f>
        <v/>
      </c>
      <c r="AS119">
        <f>IF(ORDER!O125&gt;0,AN119, "")</f>
        <v/>
      </c>
      <c r="AT119">
        <f>IF(ORDER!O125&gt;0,CONCATENATE($B$2," ",$C$2," ","QTY",  " ", $Z$2), "")</f>
        <v/>
      </c>
      <c r="AU119">
        <f>IF(ORDER!O125&gt;0,
 IF(ORDER!$D$1="SGST",
 VLOOKUP(H119,'C:\Users\HP\Desktop\TrimphPO\Week\Master Files\[SGST Master.xlsx]DBF'!$A:$AV,48,FALSE),
   IF(ORDER!$D$1="IGST",
   VLOOKUP(H119,'C:\Users\HP\Desktop\TrimphPO\Week\Master Files\[IGST Master.xlsx]DBF'!$A:$AV,48,FALSE),
   "Error")),
"")</f>
        <v/>
      </c>
      <c r="AV119">
        <f>IF(ORDER!O125&gt;0,
 IF(ORDER!$D$1="SGST",
 VLOOKUP(H119,'C:\Users\HP\Desktop\TrimphPO\Week\Master Files\[SGST Master.xlsx]DBF'!$A:$AW,49,FALSE),
   IF(ORDER!$D$1="IGST",
   VLOOKUP(H119,'C:\Users\HP\Desktop\TrimphPO\Week\Master Files\[IGST Master.xlsx]DBF'!$A:$AW,49,FALSE),
   "Error")),
"")</f>
        <v/>
      </c>
      <c r="AW119">
        <f>IF(ORDER!O125&gt;0,
 IF(ORDER!$D$1="SGST",
 VLOOKUP(H119,'C:\Users\HP\Desktop\TrimphPO\Week\Master Files\[SGST Master.xlsx]DBF'!$A:$AX,50,FALSE),
   IF(ORDER!$D$1="IGST",
   VLOOKUP(H119,'C:\Users\HP\Desktop\TrimphPO\Week\Master Files\[IGST Master.xlsx]DBF'!$A:$AX,50,FALSE),
   "Error")),
"")</f>
        <v/>
      </c>
      <c r="AX119">
        <f>IF(ORDER!O125&gt;0,ORDER!B5, "")</f>
        <v/>
      </c>
      <c r="AY119">
        <f>IF(ORDER!O125&gt;0,ORDER!B1, "")</f>
        <v/>
      </c>
      <c r="AZ119">
        <f>IF(ORDER!O125&gt;0,
 IF(ORDER!$D$1="SGST",
 VLOOKUP(H119,'C:\Users\HP\Desktop\TrimphPO\Week\Master Files\[SGST Master.xlsx]DBF'!$A:$BA,53,FALSE),
   IF(ORDER!$D$1="IGST",
   VLOOKUP(H119,'C:\Users\HP\Desktop\TrimphPO\Week\Master Files\[IGST Master.xlsx]DBF'!$A:$BA,53,FALSE),
   "Error")),
"")</f>
        <v/>
      </c>
      <c r="BA119">
        <f>IF(ORDER!O125&gt;0,
 IF(ORDER!$D$1="SGST",
 VLOOKUP(H119,'C:\Users\HP\Desktop\TrimphPO\Week\Master Files\[SGST Master.xlsx]DBF'!$A:$BB,54,FALSE),
   IF(ORDER!$D$1="IGST",
   VLOOKUP(H119,'C:\Users\HP\Desktop\TrimphPO\Week\Master Files\[IGST Master.xlsx]DBF'!$A:$BB,54,FALSE),
   "Error")),
"")</f>
        <v/>
      </c>
      <c r="BB119">
        <f>IF(ORDER!O125&gt;0,
 IF(ORDER!$D$1="SGST",
 VLOOKUP(H119,'C:\Users\HP\Desktop\TrimphPO\Week\Master Files\[SGST Master.xlsx]DBF'!$A:$BC,55,FALSE),
   IF(ORDER!$D$1="IGST",
   VLOOKUP(H119,'C:\Users\HP\Desktop\TrimphPO\Week\Master Files\[IGST Master.xlsx]DBF'!$A:$BC,55,FALSE),
   "Error")),
"")</f>
        <v/>
      </c>
      <c r="BC119">
        <f>IF(ORDER!O125&gt;0,
 IF(ORDER!$D$1="SGST",
 VLOOKUP(H119,'C:\Users\HP\Desktop\TrimphPO\Week\Master Files\[SGST Master.xlsx]DBF'!$A:$BD,56,FALSE),
   IF(ORDER!$D$1="IGST",
   VLOOKUP(H119,'C:\Users\HP\Desktop\TrimphPO\Week\Master Files\[IGST Master.xlsx]DBF'!$A:$BD,56,FALSE),
   "Error")),
"")</f>
        <v/>
      </c>
      <c r="BD119">
        <f>IF(ORDER!O125&gt;0,
 IF(ORDER!$D$1="SGST",
 VLOOKUP(H119,'C:\Users\HP\Desktop\TrimphPO\Week\Master Files\[SGST Master.xlsx]DBF'!$A:$BE,57,FALSE),
   IF(ORDER!$D$1="IGST",
   VLOOKUP(H119,'C:\Users\HP\Desktop\TrimphPO\Week\Master Files\[IGST Master.xlsx]DBF'!$A:$BE,57,FALSE),
   "Error")),
"")</f>
        <v/>
      </c>
    </row>
    <row r="120">
      <c r="A120">
        <f>IF(ORDER!O126&gt;0,
 IF(ORDER!$D$1="SGST",
 VLOOKUP(H120,'C:\Users\HP\Desktop\TrimphPO\Week\Master Files\[SGST Master.xlsx]DBF'!$A:$B,2,FALSE),
   IF(ORDER!$D$1="IGST",
   VLOOKUP(H120,'C:\Users\HP\Desktop\TrimphPO\Week\Master Files\[IGST Master.xlsx]DBF'!$A:$B,2,FALSE),
   "Error")),
"")</f>
        <v/>
      </c>
      <c r="B120">
        <f>IF(ORDER!O126&gt;0,
 IF(ORDER!$D$1="SGST",
 VLOOKUP(H120,'C:\Users\HP\Desktop\TrimphPO\Week\Master Files\[SGST Master.xlsx]DBF'!$A:$C,3,FALSE),
   IF(ORDER!$D$1="IGST",
   VLOOKUP(H120,'C:\Users\HP\Desktop\TrimphPO\Week\Master Files\[IGST Master.xlsx]DBF'!$A:$C,3,FALSE),
   "Error")),
"")</f>
        <v/>
      </c>
      <c r="C120">
        <f>IF(ORDER!O126&gt;0,ORDER!L126, "")</f>
        <v/>
      </c>
      <c r="D120">
        <f>IF(ORDER!O126&gt;0,ORDER!A126, "")</f>
        <v/>
      </c>
      <c r="E120">
        <f>IF(ORDER!O126&gt;0,
 IF(ORDER!$D$1="SGST",
 VLOOKUP(H120,'C:\Users\HP\Desktop\TrimphPO\Week\Master Files\[SGST Master.xlsx]DBF'!$A:$F,6,FALSE),
   IF(ORDER!$D$1="IGST",
   VLOOKUP(H120,'C:\Users\HP\Desktop\TrimphPO\Week\Master Files\[IGST Master.xlsx]DBF'!$A:$F,6,FALSE),
   "Error")),
"")</f>
        <v/>
      </c>
      <c r="F120">
        <f>IF(ORDER!O126&gt;0,ORDER!C126, "")</f>
        <v/>
      </c>
      <c r="G120">
        <f>IF(ORDER!O126&gt;0,
 IF(ORDER!$D$1="SGST",
 VLOOKUP(H120,'C:\Users\HP\Desktop\TrimphPO\Week\Master Files\[SGST Master.xlsx]DBF'!$A:$H,8,FALSE),
   IF(ORDER!$D$1="IGST",
   VLOOKUP(H120,'C:\Users\HP\Desktop\TrimphPO\Week\Master Files\[IGST Master.xlsx]DBF'!$A:$H,8,FALSE),
   "Error")),
"")</f>
        <v/>
      </c>
      <c r="H120">
        <f>IF(ORDER!O126&gt;0,ORDER!D126, "")</f>
        <v/>
      </c>
      <c r="I120">
        <f>IF(ORDER!O126&gt;0,
 IF(ORDER!$D$1="SGST",
 VLOOKUP(H120,'C:\Users\HP\Desktop\TrimphPO\Week\Master Files\[SGST Master.xlsx]DBF'!$A:$J,10,FALSE),
   IF(ORDER!$D$1="IGST",
   VLOOKUP(H120,'C:\Users\HP\Desktop\TrimphPO\Week\Master Files\[IGST Master.xlsx]DBF'!$A:$J,10,FALSE),
   "Error")),
"")</f>
        <v/>
      </c>
      <c r="J120">
        <f>IF(ORDER!O126&gt;0,SUMIF(ORDER!$D$8:$D$22298,DBF!$H120,ORDER!$G$8:$G$22298), "")</f>
        <v/>
      </c>
      <c r="K120">
        <f>IF(ORDER!O126&gt;0,VLOOKUP($H120,ORDER!D:H,5,FALSE), "")</f>
        <v/>
      </c>
      <c r="L120">
        <f>IF(ORDER!O126&gt;0,ROUND(J120*K120,2), "")</f>
        <v/>
      </c>
      <c r="M120">
        <f>IF(ORDER!O126&gt;0,
 IF(ORDER!$D$1="SGST",
 VLOOKUP(H120,'C:\Users\HP\Desktop\TrimphPO\Week\Master Files\[SGST Master.xlsx]DBF'!$A:$N,14,FALSE),
   IF(ORDER!$D$1="IGST",
   VLOOKUP(H120,'C:\Users\HP\Desktop\TrimphPO\Week\Master Files\[IGST Master.xlsx]DBF'!$A:$N,14,FALSE),
   "Error")),
"")</f>
        <v/>
      </c>
      <c r="N120">
        <f>IF(ORDER!O126&gt;0,ROUND(L120*M120/100,2), "")</f>
        <v/>
      </c>
      <c r="O120">
        <f>IF(ORDER!O126&gt;0,L120-N120, "")</f>
        <v/>
      </c>
      <c r="P120">
        <f>IF(ORDER!O126&gt;0,IF(R120="Corsetry",IF(IFERROR((O120/J120),0)&lt;1000,"CC Sales- Corsetry-Wholesale - IGST 5%","CC Sales- Corsetry-Wholesale - IGST 12%")), "")</f>
        <v/>
      </c>
      <c r="Q120">
        <f>IF(ORDER!O126&gt;0,
 IF(ORDER!$D$1="SGST",
 VLOOKUP(H120,'C:\Users\HP\Desktop\TrimphPO\Week\Master Files\[SGST Master.xlsx]DBF'!$A:$R,18,FALSE),
   IF(ORDER!$D$1="IGST",
   VLOOKUP(H120,'C:\Users\HP\Desktop\TrimphPO\Week\Master Files\[IGST Master.xlsx]DBF'!$A:$R,18,FALSE),
   "Error")),
"")</f>
        <v/>
      </c>
      <c r="R120">
        <f>IF(ORDER!O126&gt;0,
 IF(ORDER!$D$1="SGST",
 VLOOKUP(H120,'C:\Users\HP\Desktop\TrimphPO\Week\Master Files\[SGST Master.xlsx]DBF'!$A:$S,19,FALSE),
   IF(ORDER!$D$1="IGST",
   VLOOKUP(H120,'C:\Users\HP\Desktop\TrimphPO\Week\Master Files\[IGST Master.xlsx]DBF'!$A:$S,19,FALSE),
   "Error")),
"")</f>
        <v/>
      </c>
      <c r="S120">
        <f>IF(ORDER!O126&gt;0,
 IF(ORDER!$D$1="SGST",
 VLOOKUP(H120,'C:\Users\HP\Desktop\TrimphPO\Week\Master Files\[SGST Master.xlsx]DBF'!$A:$T,20,FALSE),
   IF(ORDER!$D$1="IGST",
   VLOOKUP(H120,'C:\Users\HP\Desktop\TrimphPO\Week\Master Files\[IGST Master.xlsx]DBF'!$A:$T,20,FALSE),
   "Error")),
"")</f>
        <v/>
      </c>
      <c r="T120">
        <f>IF(ORDER!O126&gt;0,
 IF(ORDER!$D$1="SGST",
 VLOOKUP(H120,'C:\Users\HP\Desktop\TrimphPO\Week\Master Files\[SGST Master.xlsx]DBF'!$A:$U,21,FALSE),
   IF(ORDER!$D$1="IGST",
   VLOOKUP(H120,'C:\Users\HP\Desktop\TrimphPO\Week\Master Files\[IGST Master.xlsx]DBF'!$A:$U,21,FALSE),
   "Error")),
"")</f>
        <v/>
      </c>
      <c r="U120">
        <f>IF(ORDER!O126&gt;0,
 IF(ORDER!$D$1="SGST",
 VLOOKUP(H120,'C:\Users\HP\Desktop\TrimphPO\Week\Master Files\[SGST Master.xlsx]DBF'!$A:$V,22,FALSE),
   IF(ORDER!$D$1="IGST",
   VLOOKUP(H120,'C:\Users\HP\Desktop\TrimphPO\Week\Master Files\[IGST Master.xlsx]DBF'!$A:$V,22,FALSE),
   "Error")),
"")</f>
        <v/>
      </c>
      <c r="V120">
        <f>IF(ORDER!O126&gt;0,
 IF(ORDER!$D$1="SGST",
 VLOOKUP(H120,'C:\Users\HP\Desktop\TrimphPO\Week\Master Files\[SGST Master.xlsx]DBF'!$A:$W,23,FALSE),
   IF(ORDER!$D$1="IGST",
   VLOOKUP(H120,'C:\Users\HP\Desktop\TrimphPO\Week\Master Files\[IGST Master.xlsx]DBF'!$A:$W,23,FALSE),
   "Error")),
"")</f>
        <v/>
      </c>
      <c r="W120">
        <f>IF(ORDER!O126&gt;0,
 IF(ORDER!$D$1="SGST",
 VLOOKUP(H120,'C:\Users\HP\Desktop\TrimphPO\Week\Master Files\[SGST Master.xlsx]DBF'!$A:$X,24,FALSE),
   IF(ORDER!$D$1="IGST",
   VLOOKUP(H120,'C:\Users\HP\Desktop\TrimphPO\Week\Master Files\[IGST Master.xlsx]DBF'!$A:$X,24,FALSE),
   "Error")),
"")</f>
        <v/>
      </c>
      <c r="X120">
        <f>IF(ORDER!O126&gt;0,
 IF(ORDER!$D$1="SGST",
 VLOOKUP(H120,'C:\Users\HP\Desktop\TrimphPO\Week\Master Files\[SGST Master.xlsx]DBF'!$A:$Y,25,FALSE),
   IF(ORDER!$D$1="IGST",
   VLOOKUP(H120,'C:\Users\HP\Desktop\TrimphPO\Week\Master Files\[IGST Master.xlsx]DBF'!$A:$Y,25,FALSE),
   "Error")),
"")</f>
        <v/>
      </c>
      <c r="Y120">
        <f>IF(ORDER!O126&gt;0,+O120, "")</f>
        <v/>
      </c>
      <c r="Z120">
        <f>IF(ORDER!O126&gt;0,+J120, "")</f>
        <v/>
      </c>
      <c r="AA120">
        <f>IF(ORDER!O126&gt;0,
 IF(ORDER!$D$1="SGST",
 VLOOKUP(H120,'C:\Users\HP\Desktop\TrimphPO\Week\Master Files\[SGST Master.xlsx]DBF'!$A:$AB,28,FALSE),
   IF(ORDER!$D$1="IGST",
   VLOOKUP(H120,'C:\Users\HP\Desktop\TrimphPO\Week\Master Files\[IGST Master.xlsx]DBF'!$A:$AB,28,FALSE),
   "Error")),
"")</f>
        <v/>
      </c>
      <c r="AB120">
        <f>IF(ORDER!O126&gt;0,
 IF(ORDER!$D$1="SGST",
 VLOOKUP(H120,'C:\Users\HP\Desktop\TrimphPO\Week\Master Files\[SGST Master.xlsx]DBF'!$A:$AC,29,FALSE),
   IF(ORDER!$D$1="IGST",
   VLOOKUP(H120,'C:\Users\HP\Desktop\TrimphPO\Week\Master Files\[IGST Master.xlsx]DBF'!$A:$AC,29,FALSE),
   "Error")),
"")</f>
        <v/>
      </c>
      <c r="AC120">
        <f>IF(ORDER!O126&gt;0,ROUND(Y120*AB120/100,2), "")</f>
        <v/>
      </c>
      <c r="AD120">
        <f>IF(ORDER!O126&gt;0,ROUND(SUM(Y120,0)-AC120,2), "")</f>
        <v/>
      </c>
      <c r="AE120" t="inlineStr"/>
      <c r="AF120" t="inlineStr"/>
      <c r="AG120" t="inlineStr"/>
      <c r="AH120" t="inlineStr"/>
      <c r="AI120" t="inlineStr"/>
      <c r="AJ120" t="inlineStr"/>
      <c r="AK120">
        <f>IF(ORDER!O126&gt;0,IF(RIGHT(P120,2)="5%","Output IGST - 5% - Tamilnadu","Output IGST - 12% - Tamilnadu"), "")</f>
        <v/>
      </c>
      <c r="AL120">
        <f>IF(ORDER!O126&gt;0,IF(AK120="Output IGST - 12% - TamilNadu",12,5), "")</f>
        <v/>
      </c>
      <c r="AM120">
        <f>IF(ORDER!O126&gt;0,ROUND(SUM(AD120*AL120/100,0),2), "")</f>
        <v/>
      </c>
      <c r="AN120">
        <f>IF(ORDER!O126&gt;0,+AP120, "")</f>
        <v/>
      </c>
      <c r="AO120">
        <f>IF(ORDER!O126&gt;0,0.00, "")</f>
        <v/>
      </c>
      <c r="AP120">
        <f>IF(ORDER!O126&gt;0,+(Y120-AC120)+AM120, "")</f>
        <v/>
      </c>
      <c r="AQ120">
        <f>IF(ORDER!O126&gt;0,
 IF(ORDER!$D$1="SGST",
 VLOOKUP(H120,'C:\Users\HP\Desktop\TrimphPO\Week\Master Files\[SGST Master.xlsx]DBF'!$A:$AR,44,FALSE),
   IF(ORDER!$D$1="IGST",
   VLOOKUP(H120,'C:\Users\HP\Desktop\TrimphPO\Week\Master Files\[IGST Master.xlsx]DBF'!$A:$AR,44,FALSE),
   "Error")),
"")</f>
        <v/>
      </c>
      <c r="AR120">
        <f>IF(ORDER!O126&gt;0,B120, "")</f>
        <v/>
      </c>
      <c r="AS120">
        <f>IF(ORDER!O126&gt;0,AN120, "")</f>
        <v/>
      </c>
      <c r="AT120">
        <f>IF(ORDER!O126&gt;0,CONCATENATE($B$2," ",$C$2," ","QTY",  " ", $Z$2), "")</f>
        <v/>
      </c>
      <c r="AU120">
        <f>IF(ORDER!O126&gt;0,
 IF(ORDER!$D$1="SGST",
 VLOOKUP(H120,'C:\Users\HP\Desktop\TrimphPO\Week\Master Files\[SGST Master.xlsx]DBF'!$A:$AV,48,FALSE),
   IF(ORDER!$D$1="IGST",
   VLOOKUP(H120,'C:\Users\HP\Desktop\TrimphPO\Week\Master Files\[IGST Master.xlsx]DBF'!$A:$AV,48,FALSE),
   "Error")),
"")</f>
        <v/>
      </c>
      <c r="AV120">
        <f>IF(ORDER!O126&gt;0,
 IF(ORDER!$D$1="SGST",
 VLOOKUP(H120,'C:\Users\HP\Desktop\TrimphPO\Week\Master Files\[SGST Master.xlsx]DBF'!$A:$AW,49,FALSE),
   IF(ORDER!$D$1="IGST",
   VLOOKUP(H120,'C:\Users\HP\Desktop\TrimphPO\Week\Master Files\[IGST Master.xlsx]DBF'!$A:$AW,49,FALSE),
   "Error")),
"")</f>
        <v/>
      </c>
      <c r="AW120">
        <f>IF(ORDER!O126&gt;0,
 IF(ORDER!$D$1="SGST",
 VLOOKUP(H120,'C:\Users\HP\Desktop\TrimphPO\Week\Master Files\[SGST Master.xlsx]DBF'!$A:$AX,50,FALSE),
   IF(ORDER!$D$1="IGST",
   VLOOKUP(H120,'C:\Users\HP\Desktop\TrimphPO\Week\Master Files\[IGST Master.xlsx]DBF'!$A:$AX,50,FALSE),
   "Error")),
"")</f>
        <v/>
      </c>
      <c r="AX120">
        <f>IF(ORDER!O126&gt;0,ORDER!B5, "")</f>
        <v/>
      </c>
      <c r="AY120">
        <f>IF(ORDER!O126&gt;0,ORDER!B1, "")</f>
        <v/>
      </c>
      <c r="AZ120">
        <f>IF(ORDER!O126&gt;0,
 IF(ORDER!$D$1="SGST",
 VLOOKUP(H120,'C:\Users\HP\Desktop\TrimphPO\Week\Master Files\[SGST Master.xlsx]DBF'!$A:$BA,53,FALSE),
   IF(ORDER!$D$1="IGST",
   VLOOKUP(H120,'C:\Users\HP\Desktop\TrimphPO\Week\Master Files\[IGST Master.xlsx]DBF'!$A:$BA,53,FALSE),
   "Error")),
"")</f>
        <v/>
      </c>
      <c r="BA120">
        <f>IF(ORDER!O126&gt;0,
 IF(ORDER!$D$1="SGST",
 VLOOKUP(H120,'C:\Users\HP\Desktop\TrimphPO\Week\Master Files\[SGST Master.xlsx]DBF'!$A:$BB,54,FALSE),
   IF(ORDER!$D$1="IGST",
   VLOOKUP(H120,'C:\Users\HP\Desktop\TrimphPO\Week\Master Files\[IGST Master.xlsx]DBF'!$A:$BB,54,FALSE),
   "Error")),
"")</f>
        <v/>
      </c>
      <c r="BB120">
        <f>IF(ORDER!O126&gt;0,
 IF(ORDER!$D$1="SGST",
 VLOOKUP(H120,'C:\Users\HP\Desktop\TrimphPO\Week\Master Files\[SGST Master.xlsx]DBF'!$A:$BC,55,FALSE),
   IF(ORDER!$D$1="IGST",
   VLOOKUP(H120,'C:\Users\HP\Desktop\TrimphPO\Week\Master Files\[IGST Master.xlsx]DBF'!$A:$BC,55,FALSE),
   "Error")),
"")</f>
        <v/>
      </c>
      <c r="BC120">
        <f>IF(ORDER!O126&gt;0,
 IF(ORDER!$D$1="SGST",
 VLOOKUP(H120,'C:\Users\HP\Desktop\TrimphPO\Week\Master Files\[SGST Master.xlsx]DBF'!$A:$BD,56,FALSE),
   IF(ORDER!$D$1="IGST",
   VLOOKUP(H120,'C:\Users\HP\Desktop\TrimphPO\Week\Master Files\[IGST Master.xlsx]DBF'!$A:$BD,56,FALSE),
   "Error")),
"")</f>
        <v/>
      </c>
      <c r="BD120">
        <f>IF(ORDER!O126&gt;0,
 IF(ORDER!$D$1="SGST",
 VLOOKUP(H120,'C:\Users\HP\Desktop\TrimphPO\Week\Master Files\[SGST Master.xlsx]DBF'!$A:$BE,57,FALSE),
   IF(ORDER!$D$1="IGST",
   VLOOKUP(H120,'C:\Users\HP\Desktop\TrimphPO\Week\Master Files\[IGST Master.xlsx]DBF'!$A:$BE,57,FALSE),
   "Error")),
"")</f>
        <v/>
      </c>
    </row>
    <row r="121">
      <c r="A121">
        <f>IF(ORDER!O127&gt;0,
 IF(ORDER!$D$1="SGST",
 VLOOKUP(H121,'C:\Users\HP\Desktop\TrimphPO\Week\Master Files\[SGST Master.xlsx]DBF'!$A:$B,2,FALSE),
   IF(ORDER!$D$1="IGST",
   VLOOKUP(H121,'C:\Users\HP\Desktop\TrimphPO\Week\Master Files\[IGST Master.xlsx]DBF'!$A:$B,2,FALSE),
   "Error")),
"")</f>
        <v/>
      </c>
      <c r="B121">
        <f>IF(ORDER!O127&gt;0,
 IF(ORDER!$D$1="SGST",
 VLOOKUP(H121,'C:\Users\HP\Desktop\TrimphPO\Week\Master Files\[SGST Master.xlsx]DBF'!$A:$C,3,FALSE),
   IF(ORDER!$D$1="IGST",
   VLOOKUP(H121,'C:\Users\HP\Desktop\TrimphPO\Week\Master Files\[IGST Master.xlsx]DBF'!$A:$C,3,FALSE),
   "Error")),
"")</f>
        <v/>
      </c>
      <c r="C121">
        <f>IF(ORDER!O127&gt;0,ORDER!L127, "")</f>
        <v/>
      </c>
      <c r="D121">
        <f>IF(ORDER!O127&gt;0,ORDER!A127, "")</f>
        <v/>
      </c>
      <c r="E121">
        <f>IF(ORDER!O127&gt;0,
 IF(ORDER!$D$1="SGST",
 VLOOKUP(H121,'C:\Users\HP\Desktop\TrimphPO\Week\Master Files\[SGST Master.xlsx]DBF'!$A:$F,6,FALSE),
   IF(ORDER!$D$1="IGST",
   VLOOKUP(H121,'C:\Users\HP\Desktop\TrimphPO\Week\Master Files\[IGST Master.xlsx]DBF'!$A:$F,6,FALSE),
   "Error")),
"")</f>
        <v/>
      </c>
      <c r="F121">
        <f>IF(ORDER!O127&gt;0,ORDER!C127, "")</f>
        <v/>
      </c>
      <c r="G121">
        <f>IF(ORDER!O127&gt;0,
 IF(ORDER!$D$1="SGST",
 VLOOKUP(H121,'C:\Users\HP\Desktop\TrimphPO\Week\Master Files\[SGST Master.xlsx]DBF'!$A:$H,8,FALSE),
   IF(ORDER!$D$1="IGST",
   VLOOKUP(H121,'C:\Users\HP\Desktop\TrimphPO\Week\Master Files\[IGST Master.xlsx]DBF'!$A:$H,8,FALSE),
   "Error")),
"")</f>
        <v/>
      </c>
      <c r="H121">
        <f>IF(ORDER!O127&gt;0,ORDER!D127, "")</f>
        <v/>
      </c>
      <c r="I121">
        <f>IF(ORDER!O127&gt;0,
 IF(ORDER!$D$1="SGST",
 VLOOKUP(H121,'C:\Users\HP\Desktop\TrimphPO\Week\Master Files\[SGST Master.xlsx]DBF'!$A:$J,10,FALSE),
   IF(ORDER!$D$1="IGST",
   VLOOKUP(H121,'C:\Users\HP\Desktop\TrimphPO\Week\Master Files\[IGST Master.xlsx]DBF'!$A:$J,10,FALSE),
   "Error")),
"")</f>
        <v/>
      </c>
      <c r="J121">
        <f>IF(ORDER!O127&gt;0,SUMIF(ORDER!$D$8:$D$22298,DBF!$H121,ORDER!$G$8:$G$22298), "")</f>
        <v/>
      </c>
      <c r="K121">
        <f>IF(ORDER!O127&gt;0,VLOOKUP($H121,ORDER!D:H,5,FALSE), "")</f>
        <v/>
      </c>
      <c r="L121">
        <f>IF(ORDER!O127&gt;0,ROUND(J121*K121,2), "")</f>
        <v/>
      </c>
      <c r="M121">
        <f>IF(ORDER!O127&gt;0,
 IF(ORDER!$D$1="SGST",
 VLOOKUP(H121,'C:\Users\HP\Desktop\TrimphPO\Week\Master Files\[SGST Master.xlsx]DBF'!$A:$N,14,FALSE),
   IF(ORDER!$D$1="IGST",
   VLOOKUP(H121,'C:\Users\HP\Desktop\TrimphPO\Week\Master Files\[IGST Master.xlsx]DBF'!$A:$N,14,FALSE),
   "Error")),
"")</f>
        <v/>
      </c>
      <c r="N121">
        <f>IF(ORDER!O127&gt;0,ROUND(L121*M121/100,2), "")</f>
        <v/>
      </c>
      <c r="O121">
        <f>IF(ORDER!O127&gt;0,L121-N121, "")</f>
        <v/>
      </c>
      <c r="P121">
        <f>IF(ORDER!O127&gt;0,IF(R121="Corsetry",IF(IFERROR((O121/J121),0)&lt;1000,"CC Sales- Corsetry-Wholesale - IGST 5%","CC Sales- Corsetry-Wholesale - IGST 12%")), "")</f>
        <v/>
      </c>
      <c r="Q121">
        <f>IF(ORDER!O127&gt;0,
 IF(ORDER!$D$1="SGST",
 VLOOKUP(H121,'C:\Users\HP\Desktop\TrimphPO\Week\Master Files\[SGST Master.xlsx]DBF'!$A:$R,18,FALSE),
   IF(ORDER!$D$1="IGST",
   VLOOKUP(H121,'C:\Users\HP\Desktop\TrimphPO\Week\Master Files\[IGST Master.xlsx]DBF'!$A:$R,18,FALSE),
   "Error")),
"")</f>
        <v/>
      </c>
      <c r="R121">
        <f>IF(ORDER!O127&gt;0,
 IF(ORDER!$D$1="SGST",
 VLOOKUP(H121,'C:\Users\HP\Desktop\TrimphPO\Week\Master Files\[SGST Master.xlsx]DBF'!$A:$S,19,FALSE),
   IF(ORDER!$D$1="IGST",
   VLOOKUP(H121,'C:\Users\HP\Desktop\TrimphPO\Week\Master Files\[IGST Master.xlsx]DBF'!$A:$S,19,FALSE),
   "Error")),
"")</f>
        <v/>
      </c>
      <c r="S121">
        <f>IF(ORDER!O127&gt;0,
 IF(ORDER!$D$1="SGST",
 VLOOKUP(H121,'C:\Users\HP\Desktop\TrimphPO\Week\Master Files\[SGST Master.xlsx]DBF'!$A:$T,20,FALSE),
   IF(ORDER!$D$1="IGST",
   VLOOKUP(H121,'C:\Users\HP\Desktop\TrimphPO\Week\Master Files\[IGST Master.xlsx]DBF'!$A:$T,20,FALSE),
   "Error")),
"")</f>
        <v/>
      </c>
      <c r="T121">
        <f>IF(ORDER!O127&gt;0,
 IF(ORDER!$D$1="SGST",
 VLOOKUP(H121,'C:\Users\HP\Desktop\TrimphPO\Week\Master Files\[SGST Master.xlsx]DBF'!$A:$U,21,FALSE),
   IF(ORDER!$D$1="IGST",
   VLOOKUP(H121,'C:\Users\HP\Desktop\TrimphPO\Week\Master Files\[IGST Master.xlsx]DBF'!$A:$U,21,FALSE),
   "Error")),
"")</f>
        <v/>
      </c>
      <c r="U121">
        <f>IF(ORDER!O127&gt;0,
 IF(ORDER!$D$1="SGST",
 VLOOKUP(H121,'C:\Users\HP\Desktop\TrimphPO\Week\Master Files\[SGST Master.xlsx]DBF'!$A:$V,22,FALSE),
   IF(ORDER!$D$1="IGST",
   VLOOKUP(H121,'C:\Users\HP\Desktop\TrimphPO\Week\Master Files\[IGST Master.xlsx]DBF'!$A:$V,22,FALSE),
   "Error")),
"")</f>
        <v/>
      </c>
      <c r="V121">
        <f>IF(ORDER!O127&gt;0,
 IF(ORDER!$D$1="SGST",
 VLOOKUP(H121,'C:\Users\HP\Desktop\TrimphPO\Week\Master Files\[SGST Master.xlsx]DBF'!$A:$W,23,FALSE),
   IF(ORDER!$D$1="IGST",
   VLOOKUP(H121,'C:\Users\HP\Desktop\TrimphPO\Week\Master Files\[IGST Master.xlsx]DBF'!$A:$W,23,FALSE),
   "Error")),
"")</f>
        <v/>
      </c>
      <c r="W121">
        <f>IF(ORDER!O127&gt;0,
 IF(ORDER!$D$1="SGST",
 VLOOKUP(H121,'C:\Users\HP\Desktop\TrimphPO\Week\Master Files\[SGST Master.xlsx]DBF'!$A:$X,24,FALSE),
   IF(ORDER!$D$1="IGST",
   VLOOKUP(H121,'C:\Users\HP\Desktop\TrimphPO\Week\Master Files\[IGST Master.xlsx]DBF'!$A:$X,24,FALSE),
   "Error")),
"")</f>
        <v/>
      </c>
      <c r="X121">
        <f>IF(ORDER!O127&gt;0,
 IF(ORDER!$D$1="SGST",
 VLOOKUP(H121,'C:\Users\HP\Desktop\TrimphPO\Week\Master Files\[SGST Master.xlsx]DBF'!$A:$Y,25,FALSE),
   IF(ORDER!$D$1="IGST",
   VLOOKUP(H121,'C:\Users\HP\Desktop\TrimphPO\Week\Master Files\[IGST Master.xlsx]DBF'!$A:$Y,25,FALSE),
   "Error")),
"")</f>
        <v/>
      </c>
      <c r="Y121">
        <f>IF(ORDER!O127&gt;0,+O121, "")</f>
        <v/>
      </c>
      <c r="Z121">
        <f>IF(ORDER!O127&gt;0,+J121, "")</f>
        <v/>
      </c>
      <c r="AA121">
        <f>IF(ORDER!O127&gt;0,
 IF(ORDER!$D$1="SGST",
 VLOOKUP(H121,'C:\Users\HP\Desktop\TrimphPO\Week\Master Files\[SGST Master.xlsx]DBF'!$A:$AB,28,FALSE),
   IF(ORDER!$D$1="IGST",
   VLOOKUP(H121,'C:\Users\HP\Desktop\TrimphPO\Week\Master Files\[IGST Master.xlsx]DBF'!$A:$AB,28,FALSE),
   "Error")),
"")</f>
        <v/>
      </c>
      <c r="AB121">
        <f>IF(ORDER!O127&gt;0,
 IF(ORDER!$D$1="SGST",
 VLOOKUP(H121,'C:\Users\HP\Desktop\TrimphPO\Week\Master Files\[SGST Master.xlsx]DBF'!$A:$AC,29,FALSE),
   IF(ORDER!$D$1="IGST",
   VLOOKUP(H121,'C:\Users\HP\Desktop\TrimphPO\Week\Master Files\[IGST Master.xlsx]DBF'!$A:$AC,29,FALSE),
   "Error")),
"")</f>
        <v/>
      </c>
      <c r="AC121">
        <f>IF(ORDER!O127&gt;0,ROUND(Y121*AB121/100,2), "")</f>
        <v/>
      </c>
      <c r="AD121">
        <f>IF(ORDER!O127&gt;0,ROUND(SUM(Y121,0)-AC121,2), "")</f>
        <v/>
      </c>
      <c r="AE121" t="inlineStr"/>
      <c r="AF121" t="inlineStr"/>
      <c r="AG121" t="inlineStr"/>
      <c r="AH121" t="inlineStr"/>
      <c r="AI121" t="inlineStr"/>
      <c r="AJ121" t="inlineStr"/>
      <c r="AK121">
        <f>IF(ORDER!O127&gt;0,IF(RIGHT(P121,2)="5%","Output IGST - 5% - Tamilnadu","Output IGST - 12% - Tamilnadu"), "")</f>
        <v/>
      </c>
      <c r="AL121">
        <f>IF(ORDER!O127&gt;0,IF(AK121="Output IGST - 12% - TamilNadu",12,5), "")</f>
        <v/>
      </c>
      <c r="AM121">
        <f>IF(ORDER!O127&gt;0,ROUND(SUM(AD121*AL121/100,0),2), "")</f>
        <v/>
      </c>
      <c r="AN121">
        <f>IF(ORDER!O127&gt;0,+AP121, "")</f>
        <v/>
      </c>
      <c r="AO121">
        <f>IF(ORDER!O127&gt;0,0.00, "")</f>
        <v/>
      </c>
      <c r="AP121">
        <f>IF(ORDER!O127&gt;0,+(Y121-AC121)+AM121, "")</f>
        <v/>
      </c>
      <c r="AQ121">
        <f>IF(ORDER!O127&gt;0,
 IF(ORDER!$D$1="SGST",
 VLOOKUP(H121,'C:\Users\HP\Desktop\TrimphPO\Week\Master Files\[SGST Master.xlsx]DBF'!$A:$AR,44,FALSE),
   IF(ORDER!$D$1="IGST",
   VLOOKUP(H121,'C:\Users\HP\Desktop\TrimphPO\Week\Master Files\[IGST Master.xlsx]DBF'!$A:$AR,44,FALSE),
   "Error")),
"")</f>
        <v/>
      </c>
      <c r="AR121">
        <f>IF(ORDER!O127&gt;0,B121, "")</f>
        <v/>
      </c>
      <c r="AS121">
        <f>IF(ORDER!O127&gt;0,AN121, "")</f>
        <v/>
      </c>
      <c r="AT121">
        <f>IF(ORDER!O127&gt;0,CONCATENATE($B$2," ",$C$2," ","QTY",  " ", $Z$2), "")</f>
        <v/>
      </c>
      <c r="AU121">
        <f>IF(ORDER!O127&gt;0,
 IF(ORDER!$D$1="SGST",
 VLOOKUP(H121,'C:\Users\HP\Desktop\TrimphPO\Week\Master Files\[SGST Master.xlsx]DBF'!$A:$AV,48,FALSE),
   IF(ORDER!$D$1="IGST",
   VLOOKUP(H121,'C:\Users\HP\Desktop\TrimphPO\Week\Master Files\[IGST Master.xlsx]DBF'!$A:$AV,48,FALSE),
   "Error")),
"")</f>
        <v/>
      </c>
      <c r="AV121">
        <f>IF(ORDER!O127&gt;0,
 IF(ORDER!$D$1="SGST",
 VLOOKUP(H121,'C:\Users\HP\Desktop\TrimphPO\Week\Master Files\[SGST Master.xlsx]DBF'!$A:$AW,49,FALSE),
   IF(ORDER!$D$1="IGST",
   VLOOKUP(H121,'C:\Users\HP\Desktop\TrimphPO\Week\Master Files\[IGST Master.xlsx]DBF'!$A:$AW,49,FALSE),
   "Error")),
"")</f>
        <v/>
      </c>
      <c r="AW121">
        <f>IF(ORDER!O127&gt;0,
 IF(ORDER!$D$1="SGST",
 VLOOKUP(H121,'C:\Users\HP\Desktop\TrimphPO\Week\Master Files\[SGST Master.xlsx]DBF'!$A:$AX,50,FALSE),
   IF(ORDER!$D$1="IGST",
   VLOOKUP(H121,'C:\Users\HP\Desktop\TrimphPO\Week\Master Files\[IGST Master.xlsx]DBF'!$A:$AX,50,FALSE),
   "Error")),
"")</f>
        <v/>
      </c>
      <c r="AX121">
        <f>IF(ORDER!O127&gt;0,ORDER!B5, "")</f>
        <v/>
      </c>
      <c r="AY121">
        <f>IF(ORDER!O127&gt;0,ORDER!B1, "")</f>
        <v/>
      </c>
      <c r="AZ121">
        <f>IF(ORDER!O127&gt;0,
 IF(ORDER!$D$1="SGST",
 VLOOKUP(H121,'C:\Users\HP\Desktop\TrimphPO\Week\Master Files\[SGST Master.xlsx]DBF'!$A:$BA,53,FALSE),
   IF(ORDER!$D$1="IGST",
   VLOOKUP(H121,'C:\Users\HP\Desktop\TrimphPO\Week\Master Files\[IGST Master.xlsx]DBF'!$A:$BA,53,FALSE),
   "Error")),
"")</f>
        <v/>
      </c>
      <c r="BA121">
        <f>IF(ORDER!O127&gt;0,
 IF(ORDER!$D$1="SGST",
 VLOOKUP(H121,'C:\Users\HP\Desktop\TrimphPO\Week\Master Files\[SGST Master.xlsx]DBF'!$A:$BB,54,FALSE),
   IF(ORDER!$D$1="IGST",
   VLOOKUP(H121,'C:\Users\HP\Desktop\TrimphPO\Week\Master Files\[IGST Master.xlsx]DBF'!$A:$BB,54,FALSE),
   "Error")),
"")</f>
        <v/>
      </c>
      <c r="BB121">
        <f>IF(ORDER!O127&gt;0,
 IF(ORDER!$D$1="SGST",
 VLOOKUP(H121,'C:\Users\HP\Desktop\TrimphPO\Week\Master Files\[SGST Master.xlsx]DBF'!$A:$BC,55,FALSE),
   IF(ORDER!$D$1="IGST",
   VLOOKUP(H121,'C:\Users\HP\Desktop\TrimphPO\Week\Master Files\[IGST Master.xlsx]DBF'!$A:$BC,55,FALSE),
   "Error")),
"")</f>
        <v/>
      </c>
      <c r="BC121">
        <f>IF(ORDER!O127&gt;0,
 IF(ORDER!$D$1="SGST",
 VLOOKUP(H121,'C:\Users\HP\Desktop\TrimphPO\Week\Master Files\[SGST Master.xlsx]DBF'!$A:$BD,56,FALSE),
   IF(ORDER!$D$1="IGST",
   VLOOKUP(H121,'C:\Users\HP\Desktop\TrimphPO\Week\Master Files\[IGST Master.xlsx]DBF'!$A:$BD,56,FALSE),
   "Error")),
"")</f>
        <v/>
      </c>
      <c r="BD121">
        <f>IF(ORDER!O127&gt;0,
 IF(ORDER!$D$1="SGST",
 VLOOKUP(H121,'C:\Users\HP\Desktop\TrimphPO\Week\Master Files\[SGST Master.xlsx]DBF'!$A:$BE,57,FALSE),
   IF(ORDER!$D$1="IGST",
   VLOOKUP(H121,'C:\Users\HP\Desktop\TrimphPO\Week\Master Files\[IGST Master.xlsx]DBF'!$A:$BE,57,FALSE),
   "Error")),
"")</f>
        <v/>
      </c>
    </row>
    <row r="122">
      <c r="A122">
        <f>IF(ORDER!O128&gt;0,
 IF(ORDER!$D$1="SGST",
 VLOOKUP(H122,'C:\Users\HP\Desktop\TrimphPO\Week\Master Files\[SGST Master.xlsx]DBF'!$A:$B,2,FALSE),
   IF(ORDER!$D$1="IGST",
   VLOOKUP(H122,'C:\Users\HP\Desktop\TrimphPO\Week\Master Files\[IGST Master.xlsx]DBF'!$A:$B,2,FALSE),
   "Error")),
"")</f>
        <v/>
      </c>
      <c r="B122">
        <f>IF(ORDER!O128&gt;0,
 IF(ORDER!$D$1="SGST",
 VLOOKUP(H122,'C:\Users\HP\Desktop\TrimphPO\Week\Master Files\[SGST Master.xlsx]DBF'!$A:$C,3,FALSE),
   IF(ORDER!$D$1="IGST",
   VLOOKUP(H122,'C:\Users\HP\Desktop\TrimphPO\Week\Master Files\[IGST Master.xlsx]DBF'!$A:$C,3,FALSE),
   "Error")),
"")</f>
        <v/>
      </c>
      <c r="C122">
        <f>IF(ORDER!O128&gt;0,ORDER!L128, "")</f>
        <v/>
      </c>
      <c r="D122">
        <f>IF(ORDER!O128&gt;0,ORDER!A128, "")</f>
        <v/>
      </c>
      <c r="E122">
        <f>IF(ORDER!O128&gt;0,
 IF(ORDER!$D$1="SGST",
 VLOOKUP(H122,'C:\Users\HP\Desktop\TrimphPO\Week\Master Files\[SGST Master.xlsx]DBF'!$A:$F,6,FALSE),
   IF(ORDER!$D$1="IGST",
   VLOOKUP(H122,'C:\Users\HP\Desktop\TrimphPO\Week\Master Files\[IGST Master.xlsx]DBF'!$A:$F,6,FALSE),
   "Error")),
"")</f>
        <v/>
      </c>
      <c r="F122">
        <f>IF(ORDER!O128&gt;0,ORDER!C128, "")</f>
        <v/>
      </c>
      <c r="G122">
        <f>IF(ORDER!O128&gt;0,
 IF(ORDER!$D$1="SGST",
 VLOOKUP(H122,'C:\Users\HP\Desktop\TrimphPO\Week\Master Files\[SGST Master.xlsx]DBF'!$A:$H,8,FALSE),
   IF(ORDER!$D$1="IGST",
   VLOOKUP(H122,'C:\Users\HP\Desktop\TrimphPO\Week\Master Files\[IGST Master.xlsx]DBF'!$A:$H,8,FALSE),
   "Error")),
"")</f>
        <v/>
      </c>
      <c r="H122">
        <f>IF(ORDER!O128&gt;0,ORDER!D128, "")</f>
        <v/>
      </c>
      <c r="I122">
        <f>IF(ORDER!O128&gt;0,
 IF(ORDER!$D$1="SGST",
 VLOOKUP(H122,'C:\Users\HP\Desktop\TrimphPO\Week\Master Files\[SGST Master.xlsx]DBF'!$A:$J,10,FALSE),
   IF(ORDER!$D$1="IGST",
   VLOOKUP(H122,'C:\Users\HP\Desktop\TrimphPO\Week\Master Files\[IGST Master.xlsx]DBF'!$A:$J,10,FALSE),
   "Error")),
"")</f>
        <v/>
      </c>
      <c r="J122">
        <f>IF(ORDER!O128&gt;0,SUMIF(ORDER!$D$8:$D$22298,DBF!$H122,ORDER!$G$8:$G$22298), "")</f>
        <v/>
      </c>
      <c r="K122">
        <f>IF(ORDER!O128&gt;0,VLOOKUP($H122,ORDER!D:H,5,FALSE), "")</f>
        <v/>
      </c>
      <c r="L122">
        <f>IF(ORDER!O128&gt;0,ROUND(J122*K122,2), "")</f>
        <v/>
      </c>
      <c r="M122">
        <f>IF(ORDER!O128&gt;0,
 IF(ORDER!$D$1="SGST",
 VLOOKUP(H122,'C:\Users\HP\Desktop\TrimphPO\Week\Master Files\[SGST Master.xlsx]DBF'!$A:$N,14,FALSE),
   IF(ORDER!$D$1="IGST",
   VLOOKUP(H122,'C:\Users\HP\Desktop\TrimphPO\Week\Master Files\[IGST Master.xlsx]DBF'!$A:$N,14,FALSE),
   "Error")),
"")</f>
        <v/>
      </c>
      <c r="N122">
        <f>IF(ORDER!O128&gt;0,ROUND(L122*M122/100,2), "")</f>
        <v/>
      </c>
      <c r="O122">
        <f>IF(ORDER!O128&gt;0,L122-N122, "")</f>
        <v/>
      </c>
      <c r="P122">
        <f>IF(ORDER!O128&gt;0,IF(R122="Corsetry",IF(IFERROR((O122/J122),0)&lt;1000,"CC Sales- Corsetry-Wholesale - IGST 5%","CC Sales- Corsetry-Wholesale - IGST 12%")), "")</f>
        <v/>
      </c>
      <c r="Q122">
        <f>IF(ORDER!O128&gt;0,
 IF(ORDER!$D$1="SGST",
 VLOOKUP(H122,'C:\Users\HP\Desktop\TrimphPO\Week\Master Files\[SGST Master.xlsx]DBF'!$A:$R,18,FALSE),
   IF(ORDER!$D$1="IGST",
   VLOOKUP(H122,'C:\Users\HP\Desktop\TrimphPO\Week\Master Files\[IGST Master.xlsx]DBF'!$A:$R,18,FALSE),
   "Error")),
"")</f>
        <v/>
      </c>
      <c r="R122">
        <f>IF(ORDER!O128&gt;0,
 IF(ORDER!$D$1="SGST",
 VLOOKUP(H122,'C:\Users\HP\Desktop\TrimphPO\Week\Master Files\[SGST Master.xlsx]DBF'!$A:$S,19,FALSE),
   IF(ORDER!$D$1="IGST",
   VLOOKUP(H122,'C:\Users\HP\Desktop\TrimphPO\Week\Master Files\[IGST Master.xlsx]DBF'!$A:$S,19,FALSE),
   "Error")),
"")</f>
        <v/>
      </c>
      <c r="S122">
        <f>IF(ORDER!O128&gt;0,
 IF(ORDER!$D$1="SGST",
 VLOOKUP(H122,'C:\Users\HP\Desktop\TrimphPO\Week\Master Files\[SGST Master.xlsx]DBF'!$A:$T,20,FALSE),
   IF(ORDER!$D$1="IGST",
   VLOOKUP(H122,'C:\Users\HP\Desktop\TrimphPO\Week\Master Files\[IGST Master.xlsx]DBF'!$A:$T,20,FALSE),
   "Error")),
"")</f>
        <v/>
      </c>
      <c r="T122">
        <f>IF(ORDER!O128&gt;0,
 IF(ORDER!$D$1="SGST",
 VLOOKUP(H122,'C:\Users\HP\Desktop\TrimphPO\Week\Master Files\[SGST Master.xlsx]DBF'!$A:$U,21,FALSE),
   IF(ORDER!$D$1="IGST",
   VLOOKUP(H122,'C:\Users\HP\Desktop\TrimphPO\Week\Master Files\[IGST Master.xlsx]DBF'!$A:$U,21,FALSE),
   "Error")),
"")</f>
        <v/>
      </c>
      <c r="U122">
        <f>IF(ORDER!O128&gt;0,
 IF(ORDER!$D$1="SGST",
 VLOOKUP(H122,'C:\Users\HP\Desktop\TrimphPO\Week\Master Files\[SGST Master.xlsx]DBF'!$A:$V,22,FALSE),
   IF(ORDER!$D$1="IGST",
   VLOOKUP(H122,'C:\Users\HP\Desktop\TrimphPO\Week\Master Files\[IGST Master.xlsx]DBF'!$A:$V,22,FALSE),
   "Error")),
"")</f>
        <v/>
      </c>
      <c r="V122">
        <f>IF(ORDER!O128&gt;0,
 IF(ORDER!$D$1="SGST",
 VLOOKUP(H122,'C:\Users\HP\Desktop\TrimphPO\Week\Master Files\[SGST Master.xlsx]DBF'!$A:$W,23,FALSE),
   IF(ORDER!$D$1="IGST",
   VLOOKUP(H122,'C:\Users\HP\Desktop\TrimphPO\Week\Master Files\[IGST Master.xlsx]DBF'!$A:$W,23,FALSE),
   "Error")),
"")</f>
        <v/>
      </c>
      <c r="W122">
        <f>IF(ORDER!O128&gt;0,
 IF(ORDER!$D$1="SGST",
 VLOOKUP(H122,'C:\Users\HP\Desktop\TrimphPO\Week\Master Files\[SGST Master.xlsx]DBF'!$A:$X,24,FALSE),
   IF(ORDER!$D$1="IGST",
   VLOOKUP(H122,'C:\Users\HP\Desktop\TrimphPO\Week\Master Files\[IGST Master.xlsx]DBF'!$A:$X,24,FALSE),
   "Error")),
"")</f>
        <v/>
      </c>
      <c r="X122">
        <f>IF(ORDER!O128&gt;0,
 IF(ORDER!$D$1="SGST",
 VLOOKUP(H122,'C:\Users\HP\Desktop\TrimphPO\Week\Master Files\[SGST Master.xlsx]DBF'!$A:$Y,25,FALSE),
   IF(ORDER!$D$1="IGST",
   VLOOKUP(H122,'C:\Users\HP\Desktop\TrimphPO\Week\Master Files\[IGST Master.xlsx]DBF'!$A:$Y,25,FALSE),
   "Error")),
"")</f>
        <v/>
      </c>
      <c r="Y122">
        <f>IF(ORDER!O128&gt;0,+O122, "")</f>
        <v/>
      </c>
      <c r="Z122">
        <f>IF(ORDER!O128&gt;0,+J122, "")</f>
        <v/>
      </c>
      <c r="AA122">
        <f>IF(ORDER!O128&gt;0,
 IF(ORDER!$D$1="SGST",
 VLOOKUP(H122,'C:\Users\HP\Desktop\TrimphPO\Week\Master Files\[SGST Master.xlsx]DBF'!$A:$AB,28,FALSE),
   IF(ORDER!$D$1="IGST",
   VLOOKUP(H122,'C:\Users\HP\Desktop\TrimphPO\Week\Master Files\[IGST Master.xlsx]DBF'!$A:$AB,28,FALSE),
   "Error")),
"")</f>
        <v/>
      </c>
      <c r="AB122">
        <f>IF(ORDER!O128&gt;0,
 IF(ORDER!$D$1="SGST",
 VLOOKUP(H122,'C:\Users\HP\Desktop\TrimphPO\Week\Master Files\[SGST Master.xlsx]DBF'!$A:$AC,29,FALSE),
   IF(ORDER!$D$1="IGST",
   VLOOKUP(H122,'C:\Users\HP\Desktop\TrimphPO\Week\Master Files\[IGST Master.xlsx]DBF'!$A:$AC,29,FALSE),
   "Error")),
"")</f>
        <v/>
      </c>
      <c r="AC122">
        <f>IF(ORDER!O128&gt;0,ROUND(Y122*AB122/100,2), "")</f>
        <v/>
      </c>
      <c r="AD122">
        <f>IF(ORDER!O128&gt;0,ROUND(SUM(Y122,0)-AC122,2), "")</f>
        <v/>
      </c>
      <c r="AE122" t="inlineStr"/>
      <c r="AF122" t="inlineStr"/>
      <c r="AG122" t="inlineStr"/>
      <c r="AH122" t="inlineStr"/>
      <c r="AI122" t="inlineStr"/>
      <c r="AJ122" t="inlineStr"/>
      <c r="AK122">
        <f>IF(ORDER!O128&gt;0,IF(RIGHT(P122,2)="5%","Output IGST - 5% - Tamilnadu","Output IGST - 12% - Tamilnadu"), "")</f>
        <v/>
      </c>
      <c r="AL122">
        <f>IF(ORDER!O128&gt;0,IF(AK122="Output IGST - 12% - TamilNadu",12,5), "")</f>
        <v/>
      </c>
      <c r="AM122">
        <f>IF(ORDER!O128&gt;0,ROUND(SUM(AD122*AL122/100,0),2), "")</f>
        <v/>
      </c>
      <c r="AN122">
        <f>IF(ORDER!O128&gt;0,+AP122, "")</f>
        <v/>
      </c>
      <c r="AO122">
        <f>IF(ORDER!O128&gt;0,0.00, "")</f>
        <v/>
      </c>
      <c r="AP122">
        <f>IF(ORDER!O128&gt;0,+(Y122-AC122)+AM122, "")</f>
        <v/>
      </c>
      <c r="AQ122">
        <f>IF(ORDER!O128&gt;0,
 IF(ORDER!$D$1="SGST",
 VLOOKUP(H122,'C:\Users\HP\Desktop\TrimphPO\Week\Master Files\[SGST Master.xlsx]DBF'!$A:$AR,44,FALSE),
   IF(ORDER!$D$1="IGST",
   VLOOKUP(H122,'C:\Users\HP\Desktop\TrimphPO\Week\Master Files\[IGST Master.xlsx]DBF'!$A:$AR,44,FALSE),
   "Error")),
"")</f>
        <v/>
      </c>
      <c r="AR122">
        <f>IF(ORDER!O128&gt;0,B122, "")</f>
        <v/>
      </c>
      <c r="AS122">
        <f>IF(ORDER!O128&gt;0,AN122, "")</f>
        <v/>
      </c>
      <c r="AT122">
        <f>IF(ORDER!O128&gt;0,CONCATENATE($B$2," ",$C$2," ","QTY",  " ", $Z$2), "")</f>
        <v/>
      </c>
      <c r="AU122">
        <f>IF(ORDER!O128&gt;0,
 IF(ORDER!$D$1="SGST",
 VLOOKUP(H122,'C:\Users\HP\Desktop\TrimphPO\Week\Master Files\[SGST Master.xlsx]DBF'!$A:$AV,48,FALSE),
   IF(ORDER!$D$1="IGST",
   VLOOKUP(H122,'C:\Users\HP\Desktop\TrimphPO\Week\Master Files\[IGST Master.xlsx]DBF'!$A:$AV,48,FALSE),
   "Error")),
"")</f>
        <v/>
      </c>
      <c r="AV122">
        <f>IF(ORDER!O128&gt;0,
 IF(ORDER!$D$1="SGST",
 VLOOKUP(H122,'C:\Users\HP\Desktop\TrimphPO\Week\Master Files\[SGST Master.xlsx]DBF'!$A:$AW,49,FALSE),
   IF(ORDER!$D$1="IGST",
   VLOOKUP(H122,'C:\Users\HP\Desktop\TrimphPO\Week\Master Files\[IGST Master.xlsx]DBF'!$A:$AW,49,FALSE),
   "Error")),
"")</f>
        <v/>
      </c>
      <c r="AW122">
        <f>IF(ORDER!O128&gt;0,
 IF(ORDER!$D$1="SGST",
 VLOOKUP(H122,'C:\Users\HP\Desktop\TrimphPO\Week\Master Files\[SGST Master.xlsx]DBF'!$A:$AX,50,FALSE),
   IF(ORDER!$D$1="IGST",
   VLOOKUP(H122,'C:\Users\HP\Desktop\TrimphPO\Week\Master Files\[IGST Master.xlsx]DBF'!$A:$AX,50,FALSE),
   "Error")),
"")</f>
        <v/>
      </c>
      <c r="AX122">
        <f>IF(ORDER!O128&gt;0,ORDER!B5, "")</f>
        <v/>
      </c>
      <c r="AY122">
        <f>IF(ORDER!O128&gt;0,ORDER!B1, "")</f>
        <v/>
      </c>
      <c r="AZ122">
        <f>IF(ORDER!O128&gt;0,
 IF(ORDER!$D$1="SGST",
 VLOOKUP(H122,'C:\Users\HP\Desktop\TrimphPO\Week\Master Files\[SGST Master.xlsx]DBF'!$A:$BA,53,FALSE),
   IF(ORDER!$D$1="IGST",
   VLOOKUP(H122,'C:\Users\HP\Desktop\TrimphPO\Week\Master Files\[IGST Master.xlsx]DBF'!$A:$BA,53,FALSE),
   "Error")),
"")</f>
        <v/>
      </c>
      <c r="BA122">
        <f>IF(ORDER!O128&gt;0,
 IF(ORDER!$D$1="SGST",
 VLOOKUP(H122,'C:\Users\HP\Desktop\TrimphPO\Week\Master Files\[SGST Master.xlsx]DBF'!$A:$BB,54,FALSE),
   IF(ORDER!$D$1="IGST",
   VLOOKUP(H122,'C:\Users\HP\Desktop\TrimphPO\Week\Master Files\[IGST Master.xlsx]DBF'!$A:$BB,54,FALSE),
   "Error")),
"")</f>
        <v/>
      </c>
      <c r="BB122">
        <f>IF(ORDER!O128&gt;0,
 IF(ORDER!$D$1="SGST",
 VLOOKUP(H122,'C:\Users\HP\Desktop\TrimphPO\Week\Master Files\[SGST Master.xlsx]DBF'!$A:$BC,55,FALSE),
   IF(ORDER!$D$1="IGST",
   VLOOKUP(H122,'C:\Users\HP\Desktop\TrimphPO\Week\Master Files\[IGST Master.xlsx]DBF'!$A:$BC,55,FALSE),
   "Error")),
"")</f>
        <v/>
      </c>
      <c r="BC122">
        <f>IF(ORDER!O128&gt;0,
 IF(ORDER!$D$1="SGST",
 VLOOKUP(H122,'C:\Users\HP\Desktop\TrimphPO\Week\Master Files\[SGST Master.xlsx]DBF'!$A:$BD,56,FALSE),
   IF(ORDER!$D$1="IGST",
   VLOOKUP(H122,'C:\Users\HP\Desktop\TrimphPO\Week\Master Files\[IGST Master.xlsx]DBF'!$A:$BD,56,FALSE),
   "Error")),
"")</f>
        <v/>
      </c>
      <c r="BD122">
        <f>IF(ORDER!O128&gt;0,
 IF(ORDER!$D$1="SGST",
 VLOOKUP(H122,'C:\Users\HP\Desktop\TrimphPO\Week\Master Files\[SGST Master.xlsx]DBF'!$A:$BE,57,FALSE),
   IF(ORDER!$D$1="IGST",
   VLOOKUP(H122,'C:\Users\HP\Desktop\TrimphPO\Week\Master Files\[IGST Master.xlsx]DBF'!$A:$BE,57,FALSE),
   "Error")),
"")</f>
        <v/>
      </c>
    </row>
    <row r="123">
      <c r="A123">
        <f>IF(ORDER!O129&gt;0,
 IF(ORDER!$D$1="SGST",
 VLOOKUP(H123,'C:\Users\HP\Desktop\TrimphPO\Week\Master Files\[SGST Master.xlsx]DBF'!$A:$B,2,FALSE),
   IF(ORDER!$D$1="IGST",
   VLOOKUP(H123,'C:\Users\HP\Desktop\TrimphPO\Week\Master Files\[IGST Master.xlsx]DBF'!$A:$B,2,FALSE),
   "Error")),
"")</f>
        <v/>
      </c>
      <c r="B123">
        <f>IF(ORDER!O129&gt;0,
 IF(ORDER!$D$1="SGST",
 VLOOKUP(H123,'C:\Users\HP\Desktop\TrimphPO\Week\Master Files\[SGST Master.xlsx]DBF'!$A:$C,3,FALSE),
   IF(ORDER!$D$1="IGST",
   VLOOKUP(H123,'C:\Users\HP\Desktop\TrimphPO\Week\Master Files\[IGST Master.xlsx]DBF'!$A:$C,3,FALSE),
   "Error")),
"")</f>
        <v/>
      </c>
      <c r="C123">
        <f>IF(ORDER!O129&gt;0,ORDER!L129, "")</f>
        <v/>
      </c>
      <c r="D123">
        <f>IF(ORDER!O129&gt;0,ORDER!A129, "")</f>
        <v/>
      </c>
      <c r="E123">
        <f>IF(ORDER!O129&gt;0,
 IF(ORDER!$D$1="SGST",
 VLOOKUP(H123,'C:\Users\HP\Desktop\TrimphPO\Week\Master Files\[SGST Master.xlsx]DBF'!$A:$F,6,FALSE),
   IF(ORDER!$D$1="IGST",
   VLOOKUP(H123,'C:\Users\HP\Desktop\TrimphPO\Week\Master Files\[IGST Master.xlsx]DBF'!$A:$F,6,FALSE),
   "Error")),
"")</f>
        <v/>
      </c>
      <c r="F123">
        <f>IF(ORDER!O129&gt;0,ORDER!C129, "")</f>
        <v/>
      </c>
      <c r="G123">
        <f>IF(ORDER!O129&gt;0,
 IF(ORDER!$D$1="SGST",
 VLOOKUP(H123,'C:\Users\HP\Desktop\TrimphPO\Week\Master Files\[SGST Master.xlsx]DBF'!$A:$H,8,FALSE),
   IF(ORDER!$D$1="IGST",
   VLOOKUP(H123,'C:\Users\HP\Desktop\TrimphPO\Week\Master Files\[IGST Master.xlsx]DBF'!$A:$H,8,FALSE),
   "Error")),
"")</f>
        <v/>
      </c>
      <c r="H123">
        <f>IF(ORDER!O129&gt;0,ORDER!D129, "")</f>
        <v/>
      </c>
      <c r="I123">
        <f>IF(ORDER!O129&gt;0,
 IF(ORDER!$D$1="SGST",
 VLOOKUP(H123,'C:\Users\HP\Desktop\TrimphPO\Week\Master Files\[SGST Master.xlsx]DBF'!$A:$J,10,FALSE),
   IF(ORDER!$D$1="IGST",
   VLOOKUP(H123,'C:\Users\HP\Desktop\TrimphPO\Week\Master Files\[IGST Master.xlsx]DBF'!$A:$J,10,FALSE),
   "Error")),
"")</f>
        <v/>
      </c>
      <c r="J123">
        <f>IF(ORDER!O129&gt;0,SUMIF(ORDER!$D$8:$D$22298,DBF!$H123,ORDER!$G$8:$G$22298), "")</f>
        <v/>
      </c>
      <c r="K123">
        <f>IF(ORDER!O129&gt;0,VLOOKUP($H123,ORDER!D:H,5,FALSE), "")</f>
        <v/>
      </c>
      <c r="L123">
        <f>IF(ORDER!O129&gt;0,ROUND(J123*K123,2), "")</f>
        <v/>
      </c>
      <c r="M123">
        <f>IF(ORDER!O129&gt;0,
 IF(ORDER!$D$1="SGST",
 VLOOKUP(H123,'C:\Users\HP\Desktop\TrimphPO\Week\Master Files\[SGST Master.xlsx]DBF'!$A:$N,14,FALSE),
   IF(ORDER!$D$1="IGST",
   VLOOKUP(H123,'C:\Users\HP\Desktop\TrimphPO\Week\Master Files\[IGST Master.xlsx]DBF'!$A:$N,14,FALSE),
   "Error")),
"")</f>
        <v/>
      </c>
      <c r="N123">
        <f>IF(ORDER!O129&gt;0,ROUND(L123*M123/100,2), "")</f>
        <v/>
      </c>
      <c r="O123">
        <f>IF(ORDER!O129&gt;0,L123-N123, "")</f>
        <v/>
      </c>
      <c r="P123">
        <f>IF(ORDER!O129&gt;0,IF(R123="Corsetry",IF(IFERROR((O123/J123),0)&lt;1000,"CC Sales- Corsetry-Wholesale - IGST 5%","CC Sales- Corsetry-Wholesale - IGST 12%")), "")</f>
        <v/>
      </c>
      <c r="Q123">
        <f>IF(ORDER!O129&gt;0,
 IF(ORDER!$D$1="SGST",
 VLOOKUP(H123,'C:\Users\HP\Desktop\TrimphPO\Week\Master Files\[SGST Master.xlsx]DBF'!$A:$R,18,FALSE),
   IF(ORDER!$D$1="IGST",
   VLOOKUP(H123,'C:\Users\HP\Desktop\TrimphPO\Week\Master Files\[IGST Master.xlsx]DBF'!$A:$R,18,FALSE),
   "Error")),
"")</f>
        <v/>
      </c>
      <c r="R123">
        <f>IF(ORDER!O129&gt;0,
 IF(ORDER!$D$1="SGST",
 VLOOKUP(H123,'C:\Users\HP\Desktop\TrimphPO\Week\Master Files\[SGST Master.xlsx]DBF'!$A:$S,19,FALSE),
   IF(ORDER!$D$1="IGST",
   VLOOKUP(H123,'C:\Users\HP\Desktop\TrimphPO\Week\Master Files\[IGST Master.xlsx]DBF'!$A:$S,19,FALSE),
   "Error")),
"")</f>
        <v/>
      </c>
      <c r="S123">
        <f>IF(ORDER!O129&gt;0,
 IF(ORDER!$D$1="SGST",
 VLOOKUP(H123,'C:\Users\HP\Desktop\TrimphPO\Week\Master Files\[SGST Master.xlsx]DBF'!$A:$T,20,FALSE),
   IF(ORDER!$D$1="IGST",
   VLOOKUP(H123,'C:\Users\HP\Desktop\TrimphPO\Week\Master Files\[IGST Master.xlsx]DBF'!$A:$T,20,FALSE),
   "Error")),
"")</f>
        <v/>
      </c>
      <c r="T123">
        <f>IF(ORDER!O129&gt;0,
 IF(ORDER!$D$1="SGST",
 VLOOKUP(H123,'C:\Users\HP\Desktop\TrimphPO\Week\Master Files\[SGST Master.xlsx]DBF'!$A:$U,21,FALSE),
   IF(ORDER!$D$1="IGST",
   VLOOKUP(H123,'C:\Users\HP\Desktop\TrimphPO\Week\Master Files\[IGST Master.xlsx]DBF'!$A:$U,21,FALSE),
   "Error")),
"")</f>
        <v/>
      </c>
      <c r="U123">
        <f>IF(ORDER!O129&gt;0,
 IF(ORDER!$D$1="SGST",
 VLOOKUP(H123,'C:\Users\HP\Desktop\TrimphPO\Week\Master Files\[SGST Master.xlsx]DBF'!$A:$V,22,FALSE),
   IF(ORDER!$D$1="IGST",
   VLOOKUP(H123,'C:\Users\HP\Desktop\TrimphPO\Week\Master Files\[IGST Master.xlsx]DBF'!$A:$V,22,FALSE),
   "Error")),
"")</f>
        <v/>
      </c>
      <c r="V123">
        <f>IF(ORDER!O129&gt;0,
 IF(ORDER!$D$1="SGST",
 VLOOKUP(H123,'C:\Users\HP\Desktop\TrimphPO\Week\Master Files\[SGST Master.xlsx]DBF'!$A:$W,23,FALSE),
   IF(ORDER!$D$1="IGST",
   VLOOKUP(H123,'C:\Users\HP\Desktop\TrimphPO\Week\Master Files\[IGST Master.xlsx]DBF'!$A:$W,23,FALSE),
   "Error")),
"")</f>
        <v/>
      </c>
      <c r="W123">
        <f>IF(ORDER!O129&gt;0,
 IF(ORDER!$D$1="SGST",
 VLOOKUP(H123,'C:\Users\HP\Desktop\TrimphPO\Week\Master Files\[SGST Master.xlsx]DBF'!$A:$X,24,FALSE),
   IF(ORDER!$D$1="IGST",
   VLOOKUP(H123,'C:\Users\HP\Desktop\TrimphPO\Week\Master Files\[IGST Master.xlsx]DBF'!$A:$X,24,FALSE),
   "Error")),
"")</f>
        <v/>
      </c>
      <c r="X123">
        <f>IF(ORDER!O129&gt;0,
 IF(ORDER!$D$1="SGST",
 VLOOKUP(H123,'C:\Users\HP\Desktop\TrimphPO\Week\Master Files\[SGST Master.xlsx]DBF'!$A:$Y,25,FALSE),
   IF(ORDER!$D$1="IGST",
   VLOOKUP(H123,'C:\Users\HP\Desktop\TrimphPO\Week\Master Files\[IGST Master.xlsx]DBF'!$A:$Y,25,FALSE),
   "Error")),
"")</f>
        <v/>
      </c>
      <c r="Y123">
        <f>IF(ORDER!O129&gt;0,+O123, "")</f>
        <v/>
      </c>
      <c r="Z123">
        <f>IF(ORDER!O129&gt;0,+J123, "")</f>
        <v/>
      </c>
      <c r="AA123">
        <f>IF(ORDER!O129&gt;0,
 IF(ORDER!$D$1="SGST",
 VLOOKUP(H123,'C:\Users\HP\Desktop\TrimphPO\Week\Master Files\[SGST Master.xlsx]DBF'!$A:$AB,28,FALSE),
   IF(ORDER!$D$1="IGST",
   VLOOKUP(H123,'C:\Users\HP\Desktop\TrimphPO\Week\Master Files\[IGST Master.xlsx]DBF'!$A:$AB,28,FALSE),
   "Error")),
"")</f>
        <v/>
      </c>
      <c r="AB123">
        <f>IF(ORDER!O129&gt;0,
 IF(ORDER!$D$1="SGST",
 VLOOKUP(H123,'C:\Users\HP\Desktop\TrimphPO\Week\Master Files\[SGST Master.xlsx]DBF'!$A:$AC,29,FALSE),
   IF(ORDER!$D$1="IGST",
   VLOOKUP(H123,'C:\Users\HP\Desktop\TrimphPO\Week\Master Files\[IGST Master.xlsx]DBF'!$A:$AC,29,FALSE),
   "Error")),
"")</f>
        <v/>
      </c>
      <c r="AC123">
        <f>IF(ORDER!O129&gt;0,ROUND(Y123*AB123/100,2), "")</f>
        <v/>
      </c>
      <c r="AD123">
        <f>IF(ORDER!O129&gt;0,ROUND(SUM(Y123,0)-AC123,2), "")</f>
        <v/>
      </c>
      <c r="AE123" t="inlineStr"/>
      <c r="AF123" t="inlineStr"/>
      <c r="AG123" t="inlineStr"/>
      <c r="AH123" t="inlineStr"/>
      <c r="AI123" t="inlineStr"/>
      <c r="AJ123" t="inlineStr"/>
      <c r="AK123">
        <f>IF(ORDER!O129&gt;0,IF(RIGHT(P123,2)="5%","Output IGST - 5% - Tamilnadu","Output IGST - 12% - Tamilnadu"), "")</f>
        <v/>
      </c>
      <c r="AL123">
        <f>IF(ORDER!O129&gt;0,IF(AK123="Output IGST - 12% - TamilNadu",12,5), "")</f>
        <v/>
      </c>
      <c r="AM123">
        <f>IF(ORDER!O129&gt;0,ROUND(SUM(AD123*AL123/100,0),2), "")</f>
        <v/>
      </c>
      <c r="AN123">
        <f>IF(ORDER!O129&gt;0,+AP123, "")</f>
        <v/>
      </c>
      <c r="AO123">
        <f>IF(ORDER!O129&gt;0,0.00, "")</f>
        <v/>
      </c>
      <c r="AP123">
        <f>IF(ORDER!O129&gt;0,+(Y123-AC123)+AM123, "")</f>
        <v/>
      </c>
      <c r="AQ123">
        <f>IF(ORDER!O129&gt;0,
 IF(ORDER!$D$1="SGST",
 VLOOKUP(H123,'C:\Users\HP\Desktop\TrimphPO\Week\Master Files\[SGST Master.xlsx]DBF'!$A:$AR,44,FALSE),
   IF(ORDER!$D$1="IGST",
   VLOOKUP(H123,'C:\Users\HP\Desktop\TrimphPO\Week\Master Files\[IGST Master.xlsx]DBF'!$A:$AR,44,FALSE),
   "Error")),
"")</f>
        <v/>
      </c>
      <c r="AR123">
        <f>IF(ORDER!O129&gt;0,B123, "")</f>
        <v/>
      </c>
      <c r="AS123">
        <f>IF(ORDER!O129&gt;0,AN123, "")</f>
        <v/>
      </c>
      <c r="AT123">
        <f>IF(ORDER!O129&gt;0,CONCATENATE($B$2," ",$C$2," ","QTY",  " ", $Z$2), "")</f>
        <v/>
      </c>
      <c r="AU123">
        <f>IF(ORDER!O129&gt;0,
 IF(ORDER!$D$1="SGST",
 VLOOKUP(H123,'C:\Users\HP\Desktop\TrimphPO\Week\Master Files\[SGST Master.xlsx]DBF'!$A:$AV,48,FALSE),
   IF(ORDER!$D$1="IGST",
   VLOOKUP(H123,'C:\Users\HP\Desktop\TrimphPO\Week\Master Files\[IGST Master.xlsx]DBF'!$A:$AV,48,FALSE),
   "Error")),
"")</f>
        <v/>
      </c>
      <c r="AV123">
        <f>IF(ORDER!O129&gt;0,
 IF(ORDER!$D$1="SGST",
 VLOOKUP(H123,'C:\Users\HP\Desktop\TrimphPO\Week\Master Files\[SGST Master.xlsx]DBF'!$A:$AW,49,FALSE),
   IF(ORDER!$D$1="IGST",
   VLOOKUP(H123,'C:\Users\HP\Desktop\TrimphPO\Week\Master Files\[IGST Master.xlsx]DBF'!$A:$AW,49,FALSE),
   "Error")),
"")</f>
        <v/>
      </c>
      <c r="AW123">
        <f>IF(ORDER!O129&gt;0,
 IF(ORDER!$D$1="SGST",
 VLOOKUP(H123,'C:\Users\HP\Desktop\TrimphPO\Week\Master Files\[SGST Master.xlsx]DBF'!$A:$AX,50,FALSE),
   IF(ORDER!$D$1="IGST",
   VLOOKUP(H123,'C:\Users\HP\Desktop\TrimphPO\Week\Master Files\[IGST Master.xlsx]DBF'!$A:$AX,50,FALSE),
   "Error")),
"")</f>
        <v/>
      </c>
      <c r="AX123">
        <f>IF(ORDER!O129&gt;0,ORDER!B5, "")</f>
        <v/>
      </c>
      <c r="AY123">
        <f>IF(ORDER!O129&gt;0,ORDER!B1, "")</f>
        <v/>
      </c>
      <c r="AZ123">
        <f>IF(ORDER!O129&gt;0,
 IF(ORDER!$D$1="SGST",
 VLOOKUP(H123,'C:\Users\HP\Desktop\TrimphPO\Week\Master Files\[SGST Master.xlsx]DBF'!$A:$BA,53,FALSE),
   IF(ORDER!$D$1="IGST",
   VLOOKUP(H123,'C:\Users\HP\Desktop\TrimphPO\Week\Master Files\[IGST Master.xlsx]DBF'!$A:$BA,53,FALSE),
   "Error")),
"")</f>
        <v/>
      </c>
      <c r="BA123">
        <f>IF(ORDER!O129&gt;0,
 IF(ORDER!$D$1="SGST",
 VLOOKUP(H123,'C:\Users\HP\Desktop\TrimphPO\Week\Master Files\[SGST Master.xlsx]DBF'!$A:$BB,54,FALSE),
   IF(ORDER!$D$1="IGST",
   VLOOKUP(H123,'C:\Users\HP\Desktop\TrimphPO\Week\Master Files\[IGST Master.xlsx]DBF'!$A:$BB,54,FALSE),
   "Error")),
"")</f>
        <v/>
      </c>
      <c r="BB123">
        <f>IF(ORDER!O129&gt;0,
 IF(ORDER!$D$1="SGST",
 VLOOKUP(H123,'C:\Users\HP\Desktop\TrimphPO\Week\Master Files\[SGST Master.xlsx]DBF'!$A:$BC,55,FALSE),
   IF(ORDER!$D$1="IGST",
   VLOOKUP(H123,'C:\Users\HP\Desktop\TrimphPO\Week\Master Files\[IGST Master.xlsx]DBF'!$A:$BC,55,FALSE),
   "Error")),
"")</f>
        <v/>
      </c>
      <c r="BC123">
        <f>IF(ORDER!O129&gt;0,
 IF(ORDER!$D$1="SGST",
 VLOOKUP(H123,'C:\Users\HP\Desktop\TrimphPO\Week\Master Files\[SGST Master.xlsx]DBF'!$A:$BD,56,FALSE),
   IF(ORDER!$D$1="IGST",
   VLOOKUP(H123,'C:\Users\HP\Desktop\TrimphPO\Week\Master Files\[IGST Master.xlsx]DBF'!$A:$BD,56,FALSE),
   "Error")),
"")</f>
        <v/>
      </c>
      <c r="BD123">
        <f>IF(ORDER!O129&gt;0,
 IF(ORDER!$D$1="SGST",
 VLOOKUP(H123,'C:\Users\HP\Desktop\TrimphPO\Week\Master Files\[SGST Master.xlsx]DBF'!$A:$BE,57,FALSE),
   IF(ORDER!$D$1="IGST",
   VLOOKUP(H123,'C:\Users\HP\Desktop\TrimphPO\Week\Master Files\[IGST Master.xlsx]DBF'!$A:$BE,57,FALSE),
   "Error")),
"")</f>
        <v/>
      </c>
    </row>
    <row r="124">
      <c r="A124">
        <f>IF(ORDER!O130&gt;0,
 IF(ORDER!$D$1="SGST",
 VLOOKUP(H124,'C:\Users\HP\Desktop\TrimphPO\Week\Master Files\[SGST Master.xlsx]DBF'!$A:$B,2,FALSE),
   IF(ORDER!$D$1="IGST",
   VLOOKUP(H124,'C:\Users\HP\Desktop\TrimphPO\Week\Master Files\[IGST Master.xlsx]DBF'!$A:$B,2,FALSE),
   "Error")),
"")</f>
        <v/>
      </c>
      <c r="B124">
        <f>IF(ORDER!O130&gt;0,
 IF(ORDER!$D$1="SGST",
 VLOOKUP(H124,'C:\Users\HP\Desktop\TrimphPO\Week\Master Files\[SGST Master.xlsx]DBF'!$A:$C,3,FALSE),
   IF(ORDER!$D$1="IGST",
   VLOOKUP(H124,'C:\Users\HP\Desktop\TrimphPO\Week\Master Files\[IGST Master.xlsx]DBF'!$A:$C,3,FALSE),
   "Error")),
"")</f>
        <v/>
      </c>
      <c r="C124">
        <f>IF(ORDER!O130&gt;0,ORDER!L130, "")</f>
        <v/>
      </c>
      <c r="D124">
        <f>IF(ORDER!O130&gt;0,ORDER!A130, "")</f>
        <v/>
      </c>
      <c r="E124">
        <f>IF(ORDER!O130&gt;0,
 IF(ORDER!$D$1="SGST",
 VLOOKUP(H124,'C:\Users\HP\Desktop\TrimphPO\Week\Master Files\[SGST Master.xlsx]DBF'!$A:$F,6,FALSE),
   IF(ORDER!$D$1="IGST",
   VLOOKUP(H124,'C:\Users\HP\Desktop\TrimphPO\Week\Master Files\[IGST Master.xlsx]DBF'!$A:$F,6,FALSE),
   "Error")),
"")</f>
        <v/>
      </c>
      <c r="F124">
        <f>IF(ORDER!O130&gt;0,ORDER!C130, "")</f>
        <v/>
      </c>
      <c r="G124">
        <f>IF(ORDER!O130&gt;0,
 IF(ORDER!$D$1="SGST",
 VLOOKUP(H124,'C:\Users\HP\Desktop\TrimphPO\Week\Master Files\[SGST Master.xlsx]DBF'!$A:$H,8,FALSE),
   IF(ORDER!$D$1="IGST",
   VLOOKUP(H124,'C:\Users\HP\Desktop\TrimphPO\Week\Master Files\[IGST Master.xlsx]DBF'!$A:$H,8,FALSE),
   "Error")),
"")</f>
        <v/>
      </c>
      <c r="H124">
        <f>IF(ORDER!O130&gt;0,ORDER!D130, "")</f>
        <v/>
      </c>
      <c r="I124">
        <f>IF(ORDER!O130&gt;0,
 IF(ORDER!$D$1="SGST",
 VLOOKUP(H124,'C:\Users\HP\Desktop\TrimphPO\Week\Master Files\[SGST Master.xlsx]DBF'!$A:$J,10,FALSE),
   IF(ORDER!$D$1="IGST",
   VLOOKUP(H124,'C:\Users\HP\Desktop\TrimphPO\Week\Master Files\[IGST Master.xlsx]DBF'!$A:$J,10,FALSE),
   "Error")),
"")</f>
        <v/>
      </c>
      <c r="J124">
        <f>IF(ORDER!O130&gt;0,SUMIF(ORDER!$D$8:$D$22298,DBF!$H124,ORDER!$G$8:$G$22298), "")</f>
        <v/>
      </c>
      <c r="K124">
        <f>IF(ORDER!O130&gt;0,VLOOKUP($H124,ORDER!D:H,5,FALSE), "")</f>
        <v/>
      </c>
      <c r="L124">
        <f>IF(ORDER!O130&gt;0,ROUND(J124*K124,2), "")</f>
        <v/>
      </c>
      <c r="M124">
        <f>IF(ORDER!O130&gt;0,
 IF(ORDER!$D$1="SGST",
 VLOOKUP(H124,'C:\Users\HP\Desktop\TrimphPO\Week\Master Files\[SGST Master.xlsx]DBF'!$A:$N,14,FALSE),
   IF(ORDER!$D$1="IGST",
   VLOOKUP(H124,'C:\Users\HP\Desktop\TrimphPO\Week\Master Files\[IGST Master.xlsx]DBF'!$A:$N,14,FALSE),
   "Error")),
"")</f>
        <v/>
      </c>
      <c r="N124">
        <f>IF(ORDER!O130&gt;0,ROUND(L124*M124/100,2), "")</f>
        <v/>
      </c>
      <c r="O124">
        <f>IF(ORDER!O130&gt;0,L124-N124, "")</f>
        <v/>
      </c>
      <c r="P124">
        <f>IF(ORDER!O130&gt;0,IF(R124="Corsetry",IF(IFERROR((O124/J124),0)&lt;1000,"CC Sales- Corsetry-Wholesale - IGST 5%","CC Sales- Corsetry-Wholesale - IGST 12%")), "")</f>
        <v/>
      </c>
      <c r="Q124">
        <f>IF(ORDER!O130&gt;0,
 IF(ORDER!$D$1="SGST",
 VLOOKUP(H124,'C:\Users\HP\Desktop\TrimphPO\Week\Master Files\[SGST Master.xlsx]DBF'!$A:$R,18,FALSE),
   IF(ORDER!$D$1="IGST",
   VLOOKUP(H124,'C:\Users\HP\Desktop\TrimphPO\Week\Master Files\[IGST Master.xlsx]DBF'!$A:$R,18,FALSE),
   "Error")),
"")</f>
        <v/>
      </c>
      <c r="R124">
        <f>IF(ORDER!O130&gt;0,
 IF(ORDER!$D$1="SGST",
 VLOOKUP(H124,'C:\Users\HP\Desktop\TrimphPO\Week\Master Files\[SGST Master.xlsx]DBF'!$A:$S,19,FALSE),
   IF(ORDER!$D$1="IGST",
   VLOOKUP(H124,'C:\Users\HP\Desktop\TrimphPO\Week\Master Files\[IGST Master.xlsx]DBF'!$A:$S,19,FALSE),
   "Error")),
"")</f>
        <v/>
      </c>
      <c r="S124">
        <f>IF(ORDER!O130&gt;0,
 IF(ORDER!$D$1="SGST",
 VLOOKUP(H124,'C:\Users\HP\Desktop\TrimphPO\Week\Master Files\[SGST Master.xlsx]DBF'!$A:$T,20,FALSE),
   IF(ORDER!$D$1="IGST",
   VLOOKUP(H124,'C:\Users\HP\Desktop\TrimphPO\Week\Master Files\[IGST Master.xlsx]DBF'!$A:$T,20,FALSE),
   "Error")),
"")</f>
        <v/>
      </c>
      <c r="T124">
        <f>IF(ORDER!O130&gt;0,
 IF(ORDER!$D$1="SGST",
 VLOOKUP(H124,'C:\Users\HP\Desktop\TrimphPO\Week\Master Files\[SGST Master.xlsx]DBF'!$A:$U,21,FALSE),
   IF(ORDER!$D$1="IGST",
   VLOOKUP(H124,'C:\Users\HP\Desktop\TrimphPO\Week\Master Files\[IGST Master.xlsx]DBF'!$A:$U,21,FALSE),
   "Error")),
"")</f>
        <v/>
      </c>
      <c r="U124">
        <f>IF(ORDER!O130&gt;0,
 IF(ORDER!$D$1="SGST",
 VLOOKUP(H124,'C:\Users\HP\Desktop\TrimphPO\Week\Master Files\[SGST Master.xlsx]DBF'!$A:$V,22,FALSE),
   IF(ORDER!$D$1="IGST",
   VLOOKUP(H124,'C:\Users\HP\Desktop\TrimphPO\Week\Master Files\[IGST Master.xlsx]DBF'!$A:$V,22,FALSE),
   "Error")),
"")</f>
        <v/>
      </c>
      <c r="V124">
        <f>IF(ORDER!O130&gt;0,
 IF(ORDER!$D$1="SGST",
 VLOOKUP(H124,'C:\Users\HP\Desktop\TrimphPO\Week\Master Files\[SGST Master.xlsx]DBF'!$A:$W,23,FALSE),
   IF(ORDER!$D$1="IGST",
   VLOOKUP(H124,'C:\Users\HP\Desktop\TrimphPO\Week\Master Files\[IGST Master.xlsx]DBF'!$A:$W,23,FALSE),
   "Error")),
"")</f>
        <v/>
      </c>
      <c r="W124">
        <f>IF(ORDER!O130&gt;0,
 IF(ORDER!$D$1="SGST",
 VLOOKUP(H124,'C:\Users\HP\Desktop\TrimphPO\Week\Master Files\[SGST Master.xlsx]DBF'!$A:$X,24,FALSE),
   IF(ORDER!$D$1="IGST",
   VLOOKUP(H124,'C:\Users\HP\Desktop\TrimphPO\Week\Master Files\[IGST Master.xlsx]DBF'!$A:$X,24,FALSE),
   "Error")),
"")</f>
        <v/>
      </c>
      <c r="X124">
        <f>IF(ORDER!O130&gt;0,
 IF(ORDER!$D$1="SGST",
 VLOOKUP(H124,'C:\Users\HP\Desktop\TrimphPO\Week\Master Files\[SGST Master.xlsx]DBF'!$A:$Y,25,FALSE),
   IF(ORDER!$D$1="IGST",
   VLOOKUP(H124,'C:\Users\HP\Desktop\TrimphPO\Week\Master Files\[IGST Master.xlsx]DBF'!$A:$Y,25,FALSE),
   "Error")),
"")</f>
        <v/>
      </c>
      <c r="Y124">
        <f>IF(ORDER!O130&gt;0,+O124, "")</f>
        <v/>
      </c>
      <c r="Z124">
        <f>IF(ORDER!O130&gt;0,+J124, "")</f>
        <v/>
      </c>
      <c r="AA124">
        <f>IF(ORDER!O130&gt;0,
 IF(ORDER!$D$1="SGST",
 VLOOKUP(H124,'C:\Users\HP\Desktop\TrimphPO\Week\Master Files\[SGST Master.xlsx]DBF'!$A:$AB,28,FALSE),
   IF(ORDER!$D$1="IGST",
   VLOOKUP(H124,'C:\Users\HP\Desktop\TrimphPO\Week\Master Files\[IGST Master.xlsx]DBF'!$A:$AB,28,FALSE),
   "Error")),
"")</f>
        <v/>
      </c>
      <c r="AB124">
        <f>IF(ORDER!O130&gt;0,
 IF(ORDER!$D$1="SGST",
 VLOOKUP(H124,'C:\Users\HP\Desktop\TrimphPO\Week\Master Files\[SGST Master.xlsx]DBF'!$A:$AC,29,FALSE),
   IF(ORDER!$D$1="IGST",
   VLOOKUP(H124,'C:\Users\HP\Desktop\TrimphPO\Week\Master Files\[IGST Master.xlsx]DBF'!$A:$AC,29,FALSE),
   "Error")),
"")</f>
        <v/>
      </c>
      <c r="AC124">
        <f>IF(ORDER!O130&gt;0,ROUND(Y124*AB124/100,2), "")</f>
        <v/>
      </c>
      <c r="AD124">
        <f>IF(ORDER!O130&gt;0,ROUND(SUM(Y124,0)-AC124,2), "")</f>
        <v/>
      </c>
      <c r="AE124" t="inlineStr"/>
      <c r="AF124" t="inlineStr"/>
      <c r="AG124" t="inlineStr"/>
      <c r="AH124" t="inlineStr"/>
      <c r="AI124" t="inlineStr"/>
      <c r="AJ124" t="inlineStr"/>
      <c r="AK124">
        <f>IF(ORDER!O130&gt;0,IF(RIGHT(P124,2)="5%","Output IGST - 5% - Tamilnadu","Output IGST - 12% - Tamilnadu"), "")</f>
        <v/>
      </c>
      <c r="AL124">
        <f>IF(ORDER!O130&gt;0,IF(AK124="Output IGST - 12% - TamilNadu",12,5), "")</f>
        <v/>
      </c>
      <c r="AM124">
        <f>IF(ORDER!O130&gt;0,ROUND(SUM(AD124*AL124/100,0),2), "")</f>
        <v/>
      </c>
      <c r="AN124">
        <f>IF(ORDER!O130&gt;0,+AP124, "")</f>
        <v/>
      </c>
      <c r="AO124">
        <f>IF(ORDER!O130&gt;0,0.00, "")</f>
        <v/>
      </c>
      <c r="AP124">
        <f>IF(ORDER!O130&gt;0,+(Y124-AC124)+AM124, "")</f>
        <v/>
      </c>
      <c r="AQ124">
        <f>IF(ORDER!O130&gt;0,
 IF(ORDER!$D$1="SGST",
 VLOOKUP(H124,'C:\Users\HP\Desktop\TrimphPO\Week\Master Files\[SGST Master.xlsx]DBF'!$A:$AR,44,FALSE),
   IF(ORDER!$D$1="IGST",
   VLOOKUP(H124,'C:\Users\HP\Desktop\TrimphPO\Week\Master Files\[IGST Master.xlsx]DBF'!$A:$AR,44,FALSE),
   "Error")),
"")</f>
        <v/>
      </c>
      <c r="AR124">
        <f>IF(ORDER!O130&gt;0,B124, "")</f>
        <v/>
      </c>
      <c r="AS124">
        <f>IF(ORDER!O130&gt;0,AN124, "")</f>
        <v/>
      </c>
      <c r="AT124">
        <f>IF(ORDER!O130&gt;0,CONCATENATE($B$2," ",$C$2," ","QTY",  " ", $Z$2), "")</f>
        <v/>
      </c>
      <c r="AU124">
        <f>IF(ORDER!O130&gt;0,
 IF(ORDER!$D$1="SGST",
 VLOOKUP(H124,'C:\Users\HP\Desktop\TrimphPO\Week\Master Files\[SGST Master.xlsx]DBF'!$A:$AV,48,FALSE),
   IF(ORDER!$D$1="IGST",
   VLOOKUP(H124,'C:\Users\HP\Desktop\TrimphPO\Week\Master Files\[IGST Master.xlsx]DBF'!$A:$AV,48,FALSE),
   "Error")),
"")</f>
        <v/>
      </c>
      <c r="AV124">
        <f>IF(ORDER!O130&gt;0,
 IF(ORDER!$D$1="SGST",
 VLOOKUP(H124,'C:\Users\HP\Desktop\TrimphPO\Week\Master Files\[SGST Master.xlsx]DBF'!$A:$AW,49,FALSE),
   IF(ORDER!$D$1="IGST",
   VLOOKUP(H124,'C:\Users\HP\Desktop\TrimphPO\Week\Master Files\[IGST Master.xlsx]DBF'!$A:$AW,49,FALSE),
   "Error")),
"")</f>
        <v/>
      </c>
      <c r="AW124">
        <f>IF(ORDER!O130&gt;0,
 IF(ORDER!$D$1="SGST",
 VLOOKUP(H124,'C:\Users\HP\Desktop\TrimphPO\Week\Master Files\[SGST Master.xlsx]DBF'!$A:$AX,50,FALSE),
   IF(ORDER!$D$1="IGST",
   VLOOKUP(H124,'C:\Users\HP\Desktop\TrimphPO\Week\Master Files\[IGST Master.xlsx]DBF'!$A:$AX,50,FALSE),
   "Error")),
"")</f>
        <v/>
      </c>
      <c r="AX124">
        <f>IF(ORDER!O130&gt;0,ORDER!B5, "")</f>
        <v/>
      </c>
      <c r="AY124">
        <f>IF(ORDER!O130&gt;0,ORDER!B1, "")</f>
        <v/>
      </c>
      <c r="AZ124">
        <f>IF(ORDER!O130&gt;0,
 IF(ORDER!$D$1="SGST",
 VLOOKUP(H124,'C:\Users\HP\Desktop\TrimphPO\Week\Master Files\[SGST Master.xlsx]DBF'!$A:$BA,53,FALSE),
   IF(ORDER!$D$1="IGST",
   VLOOKUP(H124,'C:\Users\HP\Desktop\TrimphPO\Week\Master Files\[IGST Master.xlsx]DBF'!$A:$BA,53,FALSE),
   "Error")),
"")</f>
        <v/>
      </c>
      <c r="BA124">
        <f>IF(ORDER!O130&gt;0,
 IF(ORDER!$D$1="SGST",
 VLOOKUP(H124,'C:\Users\HP\Desktop\TrimphPO\Week\Master Files\[SGST Master.xlsx]DBF'!$A:$BB,54,FALSE),
   IF(ORDER!$D$1="IGST",
   VLOOKUP(H124,'C:\Users\HP\Desktop\TrimphPO\Week\Master Files\[IGST Master.xlsx]DBF'!$A:$BB,54,FALSE),
   "Error")),
"")</f>
        <v/>
      </c>
      <c r="BB124">
        <f>IF(ORDER!O130&gt;0,
 IF(ORDER!$D$1="SGST",
 VLOOKUP(H124,'C:\Users\HP\Desktop\TrimphPO\Week\Master Files\[SGST Master.xlsx]DBF'!$A:$BC,55,FALSE),
   IF(ORDER!$D$1="IGST",
   VLOOKUP(H124,'C:\Users\HP\Desktop\TrimphPO\Week\Master Files\[IGST Master.xlsx]DBF'!$A:$BC,55,FALSE),
   "Error")),
"")</f>
        <v/>
      </c>
      <c r="BC124">
        <f>IF(ORDER!O130&gt;0,
 IF(ORDER!$D$1="SGST",
 VLOOKUP(H124,'C:\Users\HP\Desktop\TrimphPO\Week\Master Files\[SGST Master.xlsx]DBF'!$A:$BD,56,FALSE),
   IF(ORDER!$D$1="IGST",
   VLOOKUP(H124,'C:\Users\HP\Desktop\TrimphPO\Week\Master Files\[IGST Master.xlsx]DBF'!$A:$BD,56,FALSE),
   "Error")),
"")</f>
        <v/>
      </c>
      <c r="BD124">
        <f>IF(ORDER!O130&gt;0,
 IF(ORDER!$D$1="SGST",
 VLOOKUP(H124,'C:\Users\HP\Desktop\TrimphPO\Week\Master Files\[SGST Master.xlsx]DBF'!$A:$BE,57,FALSE),
   IF(ORDER!$D$1="IGST",
   VLOOKUP(H124,'C:\Users\HP\Desktop\TrimphPO\Week\Master Files\[IGST Master.xlsx]DBF'!$A:$BE,57,FALSE),
   "Error")),
"")</f>
        <v/>
      </c>
    </row>
    <row r="125">
      <c r="A125">
        <f>IF(ORDER!O131&gt;0,
 IF(ORDER!$D$1="SGST",
 VLOOKUP(H125,'C:\Users\HP\Desktop\TrimphPO\Week\Master Files\[SGST Master.xlsx]DBF'!$A:$B,2,FALSE),
   IF(ORDER!$D$1="IGST",
   VLOOKUP(H125,'C:\Users\HP\Desktop\TrimphPO\Week\Master Files\[IGST Master.xlsx]DBF'!$A:$B,2,FALSE),
   "Error")),
"")</f>
        <v/>
      </c>
      <c r="B125">
        <f>IF(ORDER!O131&gt;0,
 IF(ORDER!$D$1="SGST",
 VLOOKUP(H125,'C:\Users\HP\Desktop\TrimphPO\Week\Master Files\[SGST Master.xlsx]DBF'!$A:$C,3,FALSE),
   IF(ORDER!$D$1="IGST",
   VLOOKUP(H125,'C:\Users\HP\Desktop\TrimphPO\Week\Master Files\[IGST Master.xlsx]DBF'!$A:$C,3,FALSE),
   "Error")),
"")</f>
        <v/>
      </c>
      <c r="C125">
        <f>IF(ORDER!O131&gt;0,ORDER!L131, "")</f>
        <v/>
      </c>
      <c r="D125">
        <f>IF(ORDER!O131&gt;0,ORDER!A131, "")</f>
        <v/>
      </c>
      <c r="E125">
        <f>IF(ORDER!O131&gt;0,
 IF(ORDER!$D$1="SGST",
 VLOOKUP(H125,'C:\Users\HP\Desktop\TrimphPO\Week\Master Files\[SGST Master.xlsx]DBF'!$A:$F,6,FALSE),
   IF(ORDER!$D$1="IGST",
   VLOOKUP(H125,'C:\Users\HP\Desktop\TrimphPO\Week\Master Files\[IGST Master.xlsx]DBF'!$A:$F,6,FALSE),
   "Error")),
"")</f>
        <v/>
      </c>
      <c r="F125">
        <f>IF(ORDER!O131&gt;0,ORDER!C131, "")</f>
        <v/>
      </c>
      <c r="G125">
        <f>IF(ORDER!O131&gt;0,
 IF(ORDER!$D$1="SGST",
 VLOOKUP(H125,'C:\Users\HP\Desktop\TrimphPO\Week\Master Files\[SGST Master.xlsx]DBF'!$A:$H,8,FALSE),
   IF(ORDER!$D$1="IGST",
   VLOOKUP(H125,'C:\Users\HP\Desktop\TrimphPO\Week\Master Files\[IGST Master.xlsx]DBF'!$A:$H,8,FALSE),
   "Error")),
"")</f>
        <v/>
      </c>
      <c r="H125">
        <f>IF(ORDER!O131&gt;0,ORDER!D131, "")</f>
        <v/>
      </c>
      <c r="I125">
        <f>IF(ORDER!O131&gt;0,
 IF(ORDER!$D$1="SGST",
 VLOOKUP(H125,'C:\Users\HP\Desktop\TrimphPO\Week\Master Files\[SGST Master.xlsx]DBF'!$A:$J,10,FALSE),
   IF(ORDER!$D$1="IGST",
   VLOOKUP(H125,'C:\Users\HP\Desktop\TrimphPO\Week\Master Files\[IGST Master.xlsx]DBF'!$A:$J,10,FALSE),
   "Error")),
"")</f>
        <v/>
      </c>
      <c r="J125">
        <f>IF(ORDER!O131&gt;0,SUMIF(ORDER!$D$8:$D$22298,DBF!$H125,ORDER!$G$8:$G$22298), "")</f>
        <v/>
      </c>
      <c r="K125">
        <f>IF(ORDER!O131&gt;0,VLOOKUP($H125,ORDER!D:H,5,FALSE), "")</f>
        <v/>
      </c>
      <c r="L125">
        <f>IF(ORDER!O131&gt;0,ROUND(J125*K125,2), "")</f>
        <v/>
      </c>
      <c r="M125">
        <f>IF(ORDER!O131&gt;0,
 IF(ORDER!$D$1="SGST",
 VLOOKUP(H125,'C:\Users\HP\Desktop\TrimphPO\Week\Master Files\[SGST Master.xlsx]DBF'!$A:$N,14,FALSE),
   IF(ORDER!$D$1="IGST",
   VLOOKUP(H125,'C:\Users\HP\Desktop\TrimphPO\Week\Master Files\[IGST Master.xlsx]DBF'!$A:$N,14,FALSE),
   "Error")),
"")</f>
        <v/>
      </c>
      <c r="N125">
        <f>IF(ORDER!O131&gt;0,ROUND(L125*M125/100,2), "")</f>
        <v/>
      </c>
      <c r="O125">
        <f>IF(ORDER!O131&gt;0,L125-N125, "")</f>
        <v/>
      </c>
      <c r="P125">
        <f>IF(ORDER!O131&gt;0,IF(R125="Corsetry",IF(IFERROR((O125/J125),0)&lt;1000,"CC Sales- Corsetry-Wholesale - IGST 5%","CC Sales- Corsetry-Wholesale - IGST 12%")), "")</f>
        <v/>
      </c>
      <c r="Q125">
        <f>IF(ORDER!O131&gt;0,
 IF(ORDER!$D$1="SGST",
 VLOOKUP(H125,'C:\Users\HP\Desktop\TrimphPO\Week\Master Files\[SGST Master.xlsx]DBF'!$A:$R,18,FALSE),
   IF(ORDER!$D$1="IGST",
   VLOOKUP(H125,'C:\Users\HP\Desktop\TrimphPO\Week\Master Files\[IGST Master.xlsx]DBF'!$A:$R,18,FALSE),
   "Error")),
"")</f>
        <v/>
      </c>
      <c r="R125">
        <f>IF(ORDER!O131&gt;0,
 IF(ORDER!$D$1="SGST",
 VLOOKUP(H125,'C:\Users\HP\Desktop\TrimphPO\Week\Master Files\[SGST Master.xlsx]DBF'!$A:$S,19,FALSE),
   IF(ORDER!$D$1="IGST",
   VLOOKUP(H125,'C:\Users\HP\Desktop\TrimphPO\Week\Master Files\[IGST Master.xlsx]DBF'!$A:$S,19,FALSE),
   "Error")),
"")</f>
        <v/>
      </c>
      <c r="S125">
        <f>IF(ORDER!O131&gt;0,
 IF(ORDER!$D$1="SGST",
 VLOOKUP(H125,'C:\Users\HP\Desktop\TrimphPO\Week\Master Files\[SGST Master.xlsx]DBF'!$A:$T,20,FALSE),
   IF(ORDER!$D$1="IGST",
   VLOOKUP(H125,'C:\Users\HP\Desktop\TrimphPO\Week\Master Files\[IGST Master.xlsx]DBF'!$A:$T,20,FALSE),
   "Error")),
"")</f>
        <v/>
      </c>
      <c r="T125">
        <f>IF(ORDER!O131&gt;0,
 IF(ORDER!$D$1="SGST",
 VLOOKUP(H125,'C:\Users\HP\Desktop\TrimphPO\Week\Master Files\[SGST Master.xlsx]DBF'!$A:$U,21,FALSE),
   IF(ORDER!$D$1="IGST",
   VLOOKUP(H125,'C:\Users\HP\Desktop\TrimphPO\Week\Master Files\[IGST Master.xlsx]DBF'!$A:$U,21,FALSE),
   "Error")),
"")</f>
        <v/>
      </c>
      <c r="U125">
        <f>IF(ORDER!O131&gt;0,
 IF(ORDER!$D$1="SGST",
 VLOOKUP(H125,'C:\Users\HP\Desktop\TrimphPO\Week\Master Files\[SGST Master.xlsx]DBF'!$A:$V,22,FALSE),
   IF(ORDER!$D$1="IGST",
   VLOOKUP(H125,'C:\Users\HP\Desktop\TrimphPO\Week\Master Files\[IGST Master.xlsx]DBF'!$A:$V,22,FALSE),
   "Error")),
"")</f>
        <v/>
      </c>
      <c r="V125">
        <f>IF(ORDER!O131&gt;0,
 IF(ORDER!$D$1="SGST",
 VLOOKUP(H125,'C:\Users\HP\Desktop\TrimphPO\Week\Master Files\[SGST Master.xlsx]DBF'!$A:$W,23,FALSE),
   IF(ORDER!$D$1="IGST",
   VLOOKUP(H125,'C:\Users\HP\Desktop\TrimphPO\Week\Master Files\[IGST Master.xlsx]DBF'!$A:$W,23,FALSE),
   "Error")),
"")</f>
        <v/>
      </c>
      <c r="W125">
        <f>IF(ORDER!O131&gt;0,
 IF(ORDER!$D$1="SGST",
 VLOOKUP(H125,'C:\Users\HP\Desktop\TrimphPO\Week\Master Files\[SGST Master.xlsx]DBF'!$A:$X,24,FALSE),
   IF(ORDER!$D$1="IGST",
   VLOOKUP(H125,'C:\Users\HP\Desktop\TrimphPO\Week\Master Files\[IGST Master.xlsx]DBF'!$A:$X,24,FALSE),
   "Error")),
"")</f>
        <v/>
      </c>
      <c r="X125">
        <f>IF(ORDER!O131&gt;0,
 IF(ORDER!$D$1="SGST",
 VLOOKUP(H125,'C:\Users\HP\Desktop\TrimphPO\Week\Master Files\[SGST Master.xlsx]DBF'!$A:$Y,25,FALSE),
   IF(ORDER!$D$1="IGST",
   VLOOKUP(H125,'C:\Users\HP\Desktop\TrimphPO\Week\Master Files\[IGST Master.xlsx]DBF'!$A:$Y,25,FALSE),
   "Error")),
"")</f>
        <v/>
      </c>
      <c r="Y125">
        <f>IF(ORDER!O131&gt;0,+O125, "")</f>
        <v/>
      </c>
      <c r="Z125">
        <f>IF(ORDER!O131&gt;0,+J125, "")</f>
        <v/>
      </c>
      <c r="AA125">
        <f>IF(ORDER!O131&gt;0,
 IF(ORDER!$D$1="SGST",
 VLOOKUP(H125,'C:\Users\HP\Desktop\TrimphPO\Week\Master Files\[SGST Master.xlsx]DBF'!$A:$AB,28,FALSE),
   IF(ORDER!$D$1="IGST",
   VLOOKUP(H125,'C:\Users\HP\Desktop\TrimphPO\Week\Master Files\[IGST Master.xlsx]DBF'!$A:$AB,28,FALSE),
   "Error")),
"")</f>
        <v/>
      </c>
      <c r="AB125">
        <f>IF(ORDER!O131&gt;0,
 IF(ORDER!$D$1="SGST",
 VLOOKUP(H125,'C:\Users\HP\Desktop\TrimphPO\Week\Master Files\[SGST Master.xlsx]DBF'!$A:$AC,29,FALSE),
   IF(ORDER!$D$1="IGST",
   VLOOKUP(H125,'C:\Users\HP\Desktop\TrimphPO\Week\Master Files\[IGST Master.xlsx]DBF'!$A:$AC,29,FALSE),
   "Error")),
"")</f>
        <v/>
      </c>
      <c r="AC125">
        <f>IF(ORDER!O131&gt;0,ROUND(Y125*AB125/100,2), "")</f>
        <v/>
      </c>
      <c r="AD125">
        <f>IF(ORDER!O131&gt;0,ROUND(SUM(Y125,0)-AC125,2), "")</f>
        <v/>
      </c>
      <c r="AE125" t="inlineStr"/>
      <c r="AF125" t="inlineStr"/>
      <c r="AG125" t="inlineStr"/>
      <c r="AH125" t="inlineStr"/>
      <c r="AI125" t="inlineStr"/>
      <c r="AJ125" t="inlineStr"/>
      <c r="AK125">
        <f>IF(ORDER!O131&gt;0,IF(RIGHT(P125,2)="5%","Output IGST - 5% - Tamilnadu","Output IGST - 12% - Tamilnadu"), "")</f>
        <v/>
      </c>
      <c r="AL125">
        <f>IF(ORDER!O131&gt;0,IF(AK125="Output IGST - 12% - TamilNadu",12,5), "")</f>
        <v/>
      </c>
      <c r="AM125">
        <f>IF(ORDER!O131&gt;0,ROUND(SUM(AD125*AL125/100,0),2), "")</f>
        <v/>
      </c>
      <c r="AN125">
        <f>IF(ORDER!O131&gt;0,+AP125, "")</f>
        <v/>
      </c>
      <c r="AO125">
        <f>IF(ORDER!O131&gt;0,0.00, "")</f>
        <v/>
      </c>
      <c r="AP125">
        <f>IF(ORDER!O131&gt;0,+(Y125-AC125)+AM125, "")</f>
        <v/>
      </c>
      <c r="AQ125">
        <f>IF(ORDER!O131&gt;0,
 IF(ORDER!$D$1="SGST",
 VLOOKUP(H125,'C:\Users\HP\Desktop\TrimphPO\Week\Master Files\[SGST Master.xlsx]DBF'!$A:$AR,44,FALSE),
   IF(ORDER!$D$1="IGST",
   VLOOKUP(H125,'C:\Users\HP\Desktop\TrimphPO\Week\Master Files\[IGST Master.xlsx]DBF'!$A:$AR,44,FALSE),
   "Error")),
"")</f>
        <v/>
      </c>
      <c r="AR125">
        <f>IF(ORDER!O131&gt;0,B125, "")</f>
        <v/>
      </c>
      <c r="AS125">
        <f>IF(ORDER!O131&gt;0,AN125, "")</f>
        <v/>
      </c>
      <c r="AT125">
        <f>IF(ORDER!O131&gt;0,CONCATENATE($B$2," ",$C$2," ","QTY",  " ", $Z$2), "")</f>
        <v/>
      </c>
      <c r="AU125">
        <f>IF(ORDER!O131&gt;0,
 IF(ORDER!$D$1="SGST",
 VLOOKUP(H125,'C:\Users\HP\Desktop\TrimphPO\Week\Master Files\[SGST Master.xlsx]DBF'!$A:$AV,48,FALSE),
   IF(ORDER!$D$1="IGST",
   VLOOKUP(H125,'C:\Users\HP\Desktop\TrimphPO\Week\Master Files\[IGST Master.xlsx]DBF'!$A:$AV,48,FALSE),
   "Error")),
"")</f>
        <v/>
      </c>
      <c r="AV125">
        <f>IF(ORDER!O131&gt;0,
 IF(ORDER!$D$1="SGST",
 VLOOKUP(H125,'C:\Users\HP\Desktop\TrimphPO\Week\Master Files\[SGST Master.xlsx]DBF'!$A:$AW,49,FALSE),
   IF(ORDER!$D$1="IGST",
   VLOOKUP(H125,'C:\Users\HP\Desktop\TrimphPO\Week\Master Files\[IGST Master.xlsx]DBF'!$A:$AW,49,FALSE),
   "Error")),
"")</f>
        <v/>
      </c>
      <c r="AW125">
        <f>IF(ORDER!O131&gt;0,
 IF(ORDER!$D$1="SGST",
 VLOOKUP(H125,'C:\Users\HP\Desktop\TrimphPO\Week\Master Files\[SGST Master.xlsx]DBF'!$A:$AX,50,FALSE),
   IF(ORDER!$D$1="IGST",
   VLOOKUP(H125,'C:\Users\HP\Desktop\TrimphPO\Week\Master Files\[IGST Master.xlsx]DBF'!$A:$AX,50,FALSE),
   "Error")),
"")</f>
        <v/>
      </c>
      <c r="AX125">
        <f>IF(ORDER!O131&gt;0,ORDER!B5, "")</f>
        <v/>
      </c>
      <c r="AY125">
        <f>IF(ORDER!O131&gt;0,ORDER!B1, "")</f>
        <v/>
      </c>
      <c r="AZ125">
        <f>IF(ORDER!O131&gt;0,
 IF(ORDER!$D$1="SGST",
 VLOOKUP(H125,'C:\Users\HP\Desktop\TrimphPO\Week\Master Files\[SGST Master.xlsx]DBF'!$A:$BA,53,FALSE),
   IF(ORDER!$D$1="IGST",
   VLOOKUP(H125,'C:\Users\HP\Desktop\TrimphPO\Week\Master Files\[IGST Master.xlsx]DBF'!$A:$BA,53,FALSE),
   "Error")),
"")</f>
        <v/>
      </c>
      <c r="BA125">
        <f>IF(ORDER!O131&gt;0,
 IF(ORDER!$D$1="SGST",
 VLOOKUP(H125,'C:\Users\HP\Desktop\TrimphPO\Week\Master Files\[SGST Master.xlsx]DBF'!$A:$BB,54,FALSE),
   IF(ORDER!$D$1="IGST",
   VLOOKUP(H125,'C:\Users\HP\Desktop\TrimphPO\Week\Master Files\[IGST Master.xlsx]DBF'!$A:$BB,54,FALSE),
   "Error")),
"")</f>
        <v/>
      </c>
      <c r="BB125">
        <f>IF(ORDER!O131&gt;0,
 IF(ORDER!$D$1="SGST",
 VLOOKUP(H125,'C:\Users\HP\Desktop\TrimphPO\Week\Master Files\[SGST Master.xlsx]DBF'!$A:$BC,55,FALSE),
   IF(ORDER!$D$1="IGST",
   VLOOKUP(H125,'C:\Users\HP\Desktop\TrimphPO\Week\Master Files\[IGST Master.xlsx]DBF'!$A:$BC,55,FALSE),
   "Error")),
"")</f>
        <v/>
      </c>
      <c r="BC125">
        <f>IF(ORDER!O131&gt;0,
 IF(ORDER!$D$1="SGST",
 VLOOKUP(H125,'C:\Users\HP\Desktop\TrimphPO\Week\Master Files\[SGST Master.xlsx]DBF'!$A:$BD,56,FALSE),
   IF(ORDER!$D$1="IGST",
   VLOOKUP(H125,'C:\Users\HP\Desktop\TrimphPO\Week\Master Files\[IGST Master.xlsx]DBF'!$A:$BD,56,FALSE),
   "Error")),
"")</f>
        <v/>
      </c>
      <c r="BD125">
        <f>IF(ORDER!O131&gt;0,
 IF(ORDER!$D$1="SGST",
 VLOOKUP(H125,'C:\Users\HP\Desktop\TrimphPO\Week\Master Files\[SGST Master.xlsx]DBF'!$A:$BE,57,FALSE),
   IF(ORDER!$D$1="IGST",
   VLOOKUP(H125,'C:\Users\HP\Desktop\TrimphPO\Week\Master Files\[IGST Master.xlsx]DBF'!$A:$BE,57,FALSE),
   "Error")),
"")</f>
        <v/>
      </c>
    </row>
    <row r="126">
      <c r="A126">
        <f>IF(ORDER!O132&gt;0,
 IF(ORDER!$D$1="SGST",
 VLOOKUP(H126,'C:\Users\HP\Desktop\TrimphPO\Week\Master Files\[SGST Master.xlsx]DBF'!$A:$B,2,FALSE),
   IF(ORDER!$D$1="IGST",
   VLOOKUP(H126,'C:\Users\HP\Desktop\TrimphPO\Week\Master Files\[IGST Master.xlsx]DBF'!$A:$B,2,FALSE),
   "Error")),
"")</f>
        <v/>
      </c>
      <c r="B126">
        <f>IF(ORDER!O132&gt;0,
 IF(ORDER!$D$1="SGST",
 VLOOKUP(H126,'C:\Users\HP\Desktop\TrimphPO\Week\Master Files\[SGST Master.xlsx]DBF'!$A:$C,3,FALSE),
   IF(ORDER!$D$1="IGST",
   VLOOKUP(H126,'C:\Users\HP\Desktop\TrimphPO\Week\Master Files\[IGST Master.xlsx]DBF'!$A:$C,3,FALSE),
   "Error")),
"")</f>
        <v/>
      </c>
      <c r="C126">
        <f>IF(ORDER!O132&gt;0,ORDER!L132, "")</f>
        <v/>
      </c>
      <c r="D126">
        <f>IF(ORDER!O132&gt;0,ORDER!A132, "")</f>
        <v/>
      </c>
      <c r="E126">
        <f>IF(ORDER!O132&gt;0,
 IF(ORDER!$D$1="SGST",
 VLOOKUP(H126,'C:\Users\HP\Desktop\TrimphPO\Week\Master Files\[SGST Master.xlsx]DBF'!$A:$F,6,FALSE),
   IF(ORDER!$D$1="IGST",
   VLOOKUP(H126,'C:\Users\HP\Desktop\TrimphPO\Week\Master Files\[IGST Master.xlsx]DBF'!$A:$F,6,FALSE),
   "Error")),
"")</f>
        <v/>
      </c>
      <c r="F126">
        <f>IF(ORDER!O132&gt;0,ORDER!C132, "")</f>
        <v/>
      </c>
      <c r="G126">
        <f>IF(ORDER!O132&gt;0,
 IF(ORDER!$D$1="SGST",
 VLOOKUP(H126,'C:\Users\HP\Desktop\TrimphPO\Week\Master Files\[SGST Master.xlsx]DBF'!$A:$H,8,FALSE),
   IF(ORDER!$D$1="IGST",
   VLOOKUP(H126,'C:\Users\HP\Desktop\TrimphPO\Week\Master Files\[IGST Master.xlsx]DBF'!$A:$H,8,FALSE),
   "Error")),
"")</f>
        <v/>
      </c>
      <c r="H126">
        <f>IF(ORDER!O132&gt;0,ORDER!D132, "")</f>
        <v/>
      </c>
      <c r="I126">
        <f>IF(ORDER!O132&gt;0,
 IF(ORDER!$D$1="SGST",
 VLOOKUP(H126,'C:\Users\HP\Desktop\TrimphPO\Week\Master Files\[SGST Master.xlsx]DBF'!$A:$J,10,FALSE),
   IF(ORDER!$D$1="IGST",
   VLOOKUP(H126,'C:\Users\HP\Desktop\TrimphPO\Week\Master Files\[IGST Master.xlsx]DBF'!$A:$J,10,FALSE),
   "Error")),
"")</f>
        <v/>
      </c>
      <c r="J126">
        <f>IF(ORDER!O132&gt;0,SUMIF(ORDER!$D$8:$D$22298,DBF!$H126,ORDER!$G$8:$G$22298), "")</f>
        <v/>
      </c>
      <c r="K126">
        <f>IF(ORDER!O132&gt;0,VLOOKUP($H126,ORDER!D:H,5,FALSE), "")</f>
        <v/>
      </c>
      <c r="L126">
        <f>IF(ORDER!O132&gt;0,ROUND(J126*K126,2), "")</f>
        <v/>
      </c>
      <c r="M126">
        <f>IF(ORDER!O132&gt;0,
 IF(ORDER!$D$1="SGST",
 VLOOKUP(H126,'C:\Users\HP\Desktop\TrimphPO\Week\Master Files\[SGST Master.xlsx]DBF'!$A:$N,14,FALSE),
   IF(ORDER!$D$1="IGST",
   VLOOKUP(H126,'C:\Users\HP\Desktop\TrimphPO\Week\Master Files\[IGST Master.xlsx]DBF'!$A:$N,14,FALSE),
   "Error")),
"")</f>
        <v/>
      </c>
      <c r="N126">
        <f>IF(ORDER!O132&gt;0,ROUND(L126*M126/100,2), "")</f>
        <v/>
      </c>
      <c r="O126">
        <f>IF(ORDER!O132&gt;0,L126-N126, "")</f>
        <v/>
      </c>
      <c r="P126">
        <f>IF(ORDER!O132&gt;0,IF(R126="Corsetry",IF(IFERROR((O126/J126),0)&lt;1000,"CC Sales- Corsetry-Wholesale - IGST 5%","CC Sales- Corsetry-Wholesale - IGST 12%")), "")</f>
        <v/>
      </c>
      <c r="Q126">
        <f>IF(ORDER!O132&gt;0,
 IF(ORDER!$D$1="SGST",
 VLOOKUP(H126,'C:\Users\HP\Desktop\TrimphPO\Week\Master Files\[SGST Master.xlsx]DBF'!$A:$R,18,FALSE),
   IF(ORDER!$D$1="IGST",
   VLOOKUP(H126,'C:\Users\HP\Desktop\TrimphPO\Week\Master Files\[IGST Master.xlsx]DBF'!$A:$R,18,FALSE),
   "Error")),
"")</f>
        <v/>
      </c>
      <c r="R126">
        <f>IF(ORDER!O132&gt;0,
 IF(ORDER!$D$1="SGST",
 VLOOKUP(H126,'C:\Users\HP\Desktop\TrimphPO\Week\Master Files\[SGST Master.xlsx]DBF'!$A:$S,19,FALSE),
   IF(ORDER!$D$1="IGST",
   VLOOKUP(H126,'C:\Users\HP\Desktop\TrimphPO\Week\Master Files\[IGST Master.xlsx]DBF'!$A:$S,19,FALSE),
   "Error")),
"")</f>
        <v/>
      </c>
      <c r="S126">
        <f>IF(ORDER!O132&gt;0,
 IF(ORDER!$D$1="SGST",
 VLOOKUP(H126,'C:\Users\HP\Desktop\TrimphPO\Week\Master Files\[SGST Master.xlsx]DBF'!$A:$T,20,FALSE),
   IF(ORDER!$D$1="IGST",
   VLOOKUP(H126,'C:\Users\HP\Desktop\TrimphPO\Week\Master Files\[IGST Master.xlsx]DBF'!$A:$T,20,FALSE),
   "Error")),
"")</f>
        <v/>
      </c>
      <c r="T126">
        <f>IF(ORDER!O132&gt;0,
 IF(ORDER!$D$1="SGST",
 VLOOKUP(H126,'C:\Users\HP\Desktop\TrimphPO\Week\Master Files\[SGST Master.xlsx]DBF'!$A:$U,21,FALSE),
   IF(ORDER!$D$1="IGST",
   VLOOKUP(H126,'C:\Users\HP\Desktop\TrimphPO\Week\Master Files\[IGST Master.xlsx]DBF'!$A:$U,21,FALSE),
   "Error")),
"")</f>
        <v/>
      </c>
      <c r="U126">
        <f>IF(ORDER!O132&gt;0,
 IF(ORDER!$D$1="SGST",
 VLOOKUP(H126,'C:\Users\HP\Desktop\TrimphPO\Week\Master Files\[SGST Master.xlsx]DBF'!$A:$V,22,FALSE),
   IF(ORDER!$D$1="IGST",
   VLOOKUP(H126,'C:\Users\HP\Desktop\TrimphPO\Week\Master Files\[IGST Master.xlsx]DBF'!$A:$V,22,FALSE),
   "Error")),
"")</f>
        <v/>
      </c>
      <c r="V126">
        <f>IF(ORDER!O132&gt;0,
 IF(ORDER!$D$1="SGST",
 VLOOKUP(H126,'C:\Users\HP\Desktop\TrimphPO\Week\Master Files\[SGST Master.xlsx]DBF'!$A:$W,23,FALSE),
   IF(ORDER!$D$1="IGST",
   VLOOKUP(H126,'C:\Users\HP\Desktop\TrimphPO\Week\Master Files\[IGST Master.xlsx]DBF'!$A:$W,23,FALSE),
   "Error")),
"")</f>
        <v/>
      </c>
      <c r="W126">
        <f>IF(ORDER!O132&gt;0,
 IF(ORDER!$D$1="SGST",
 VLOOKUP(H126,'C:\Users\HP\Desktop\TrimphPO\Week\Master Files\[SGST Master.xlsx]DBF'!$A:$X,24,FALSE),
   IF(ORDER!$D$1="IGST",
   VLOOKUP(H126,'C:\Users\HP\Desktop\TrimphPO\Week\Master Files\[IGST Master.xlsx]DBF'!$A:$X,24,FALSE),
   "Error")),
"")</f>
        <v/>
      </c>
      <c r="X126">
        <f>IF(ORDER!O132&gt;0,
 IF(ORDER!$D$1="SGST",
 VLOOKUP(H126,'C:\Users\HP\Desktop\TrimphPO\Week\Master Files\[SGST Master.xlsx]DBF'!$A:$Y,25,FALSE),
   IF(ORDER!$D$1="IGST",
   VLOOKUP(H126,'C:\Users\HP\Desktop\TrimphPO\Week\Master Files\[IGST Master.xlsx]DBF'!$A:$Y,25,FALSE),
   "Error")),
"")</f>
        <v/>
      </c>
      <c r="Y126">
        <f>IF(ORDER!O132&gt;0,+O126, "")</f>
        <v/>
      </c>
      <c r="Z126">
        <f>IF(ORDER!O132&gt;0,+J126, "")</f>
        <v/>
      </c>
      <c r="AA126">
        <f>IF(ORDER!O132&gt;0,
 IF(ORDER!$D$1="SGST",
 VLOOKUP(H126,'C:\Users\HP\Desktop\TrimphPO\Week\Master Files\[SGST Master.xlsx]DBF'!$A:$AB,28,FALSE),
   IF(ORDER!$D$1="IGST",
   VLOOKUP(H126,'C:\Users\HP\Desktop\TrimphPO\Week\Master Files\[IGST Master.xlsx]DBF'!$A:$AB,28,FALSE),
   "Error")),
"")</f>
        <v/>
      </c>
      <c r="AB126">
        <f>IF(ORDER!O132&gt;0,
 IF(ORDER!$D$1="SGST",
 VLOOKUP(H126,'C:\Users\HP\Desktop\TrimphPO\Week\Master Files\[SGST Master.xlsx]DBF'!$A:$AC,29,FALSE),
   IF(ORDER!$D$1="IGST",
   VLOOKUP(H126,'C:\Users\HP\Desktop\TrimphPO\Week\Master Files\[IGST Master.xlsx]DBF'!$A:$AC,29,FALSE),
   "Error")),
"")</f>
        <v/>
      </c>
      <c r="AC126">
        <f>IF(ORDER!O132&gt;0,ROUND(Y126*AB126/100,2), "")</f>
        <v/>
      </c>
      <c r="AD126">
        <f>IF(ORDER!O132&gt;0,ROUND(SUM(Y126,0)-AC126,2), "")</f>
        <v/>
      </c>
      <c r="AE126" t="inlineStr"/>
      <c r="AF126" t="inlineStr"/>
      <c r="AG126" t="inlineStr"/>
      <c r="AH126" t="inlineStr"/>
      <c r="AI126" t="inlineStr"/>
      <c r="AJ126" t="inlineStr"/>
      <c r="AK126">
        <f>IF(ORDER!O132&gt;0,IF(RIGHT(P126,2)="5%","Output IGST - 5% - Tamilnadu","Output IGST - 12% - Tamilnadu"), "")</f>
        <v/>
      </c>
      <c r="AL126">
        <f>IF(ORDER!O132&gt;0,IF(AK126="Output IGST - 12% - TamilNadu",12,5), "")</f>
        <v/>
      </c>
      <c r="AM126">
        <f>IF(ORDER!O132&gt;0,ROUND(SUM(AD126*AL126/100,0),2), "")</f>
        <v/>
      </c>
      <c r="AN126">
        <f>IF(ORDER!O132&gt;0,+AP126, "")</f>
        <v/>
      </c>
      <c r="AO126">
        <f>IF(ORDER!O132&gt;0,0.00, "")</f>
        <v/>
      </c>
      <c r="AP126">
        <f>IF(ORDER!O132&gt;0,+(Y126-AC126)+AM126, "")</f>
        <v/>
      </c>
      <c r="AQ126">
        <f>IF(ORDER!O132&gt;0,
 IF(ORDER!$D$1="SGST",
 VLOOKUP(H126,'C:\Users\HP\Desktop\TrimphPO\Week\Master Files\[SGST Master.xlsx]DBF'!$A:$AR,44,FALSE),
   IF(ORDER!$D$1="IGST",
   VLOOKUP(H126,'C:\Users\HP\Desktop\TrimphPO\Week\Master Files\[IGST Master.xlsx]DBF'!$A:$AR,44,FALSE),
   "Error")),
"")</f>
        <v/>
      </c>
      <c r="AR126">
        <f>IF(ORDER!O132&gt;0,B126, "")</f>
        <v/>
      </c>
      <c r="AS126">
        <f>IF(ORDER!O132&gt;0,AN126, "")</f>
        <v/>
      </c>
      <c r="AT126">
        <f>IF(ORDER!O132&gt;0,CONCATENATE($B$2," ",$C$2," ","QTY",  " ", $Z$2), "")</f>
        <v/>
      </c>
      <c r="AU126">
        <f>IF(ORDER!O132&gt;0,
 IF(ORDER!$D$1="SGST",
 VLOOKUP(H126,'C:\Users\HP\Desktop\TrimphPO\Week\Master Files\[SGST Master.xlsx]DBF'!$A:$AV,48,FALSE),
   IF(ORDER!$D$1="IGST",
   VLOOKUP(H126,'C:\Users\HP\Desktop\TrimphPO\Week\Master Files\[IGST Master.xlsx]DBF'!$A:$AV,48,FALSE),
   "Error")),
"")</f>
        <v/>
      </c>
      <c r="AV126">
        <f>IF(ORDER!O132&gt;0,
 IF(ORDER!$D$1="SGST",
 VLOOKUP(H126,'C:\Users\HP\Desktop\TrimphPO\Week\Master Files\[SGST Master.xlsx]DBF'!$A:$AW,49,FALSE),
   IF(ORDER!$D$1="IGST",
   VLOOKUP(H126,'C:\Users\HP\Desktop\TrimphPO\Week\Master Files\[IGST Master.xlsx]DBF'!$A:$AW,49,FALSE),
   "Error")),
"")</f>
        <v/>
      </c>
      <c r="AW126">
        <f>IF(ORDER!O132&gt;0,
 IF(ORDER!$D$1="SGST",
 VLOOKUP(H126,'C:\Users\HP\Desktop\TrimphPO\Week\Master Files\[SGST Master.xlsx]DBF'!$A:$AX,50,FALSE),
   IF(ORDER!$D$1="IGST",
   VLOOKUP(H126,'C:\Users\HP\Desktop\TrimphPO\Week\Master Files\[IGST Master.xlsx]DBF'!$A:$AX,50,FALSE),
   "Error")),
"")</f>
        <v/>
      </c>
      <c r="AX126">
        <f>IF(ORDER!O132&gt;0,ORDER!B5, "")</f>
        <v/>
      </c>
      <c r="AY126">
        <f>IF(ORDER!O132&gt;0,ORDER!B1, "")</f>
        <v/>
      </c>
      <c r="AZ126">
        <f>IF(ORDER!O132&gt;0,
 IF(ORDER!$D$1="SGST",
 VLOOKUP(H126,'C:\Users\HP\Desktop\TrimphPO\Week\Master Files\[SGST Master.xlsx]DBF'!$A:$BA,53,FALSE),
   IF(ORDER!$D$1="IGST",
   VLOOKUP(H126,'C:\Users\HP\Desktop\TrimphPO\Week\Master Files\[IGST Master.xlsx]DBF'!$A:$BA,53,FALSE),
   "Error")),
"")</f>
        <v/>
      </c>
      <c r="BA126">
        <f>IF(ORDER!O132&gt;0,
 IF(ORDER!$D$1="SGST",
 VLOOKUP(H126,'C:\Users\HP\Desktop\TrimphPO\Week\Master Files\[SGST Master.xlsx]DBF'!$A:$BB,54,FALSE),
   IF(ORDER!$D$1="IGST",
   VLOOKUP(H126,'C:\Users\HP\Desktop\TrimphPO\Week\Master Files\[IGST Master.xlsx]DBF'!$A:$BB,54,FALSE),
   "Error")),
"")</f>
        <v/>
      </c>
      <c r="BB126">
        <f>IF(ORDER!O132&gt;0,
 IF(ORDER!$D$1="SGST",
 VLOOKUP(H126,'C:\Users\HP\Desktop\TrimphPO\Week\Master Files\[SGST Master.xlsx]DBF'!$A:$BC,55,FALSE),
   IF(ORDER!$D$1="IGST",
   VLOOKUP(H126,'C:\Users\HP\Desktop\TrimphPO\Week\Master Files\[IGST Master.xlsx]DBF'!$A:$BC,55,FALSE),
   "Error")),
"")</f>
        <v/>
      </c>
      <c r="BC126">
        <f>IF(ORDER!O132&gt;0,
 IF(ORDER!$D$1="SGST",
 VLOOKUP(H126,'C:\Users\HP\Desktop\TrimphPO\Week\Master Files\[SGST Master.xlsx]DBF'!$A:$BD,56,FALSE),
   IF(ORDER!$D$1="IGST",
   VLOOKUP(H126,'C:\Users\HP\Desktop\TrimphPO\Week\Master Files\[IGST Master.xlsx]DBF'!$A:$BD,56,FALSE),
   "Error")),
"")</f>
        <v/>
      </c>
      <c r="BD126">
        <f>IF(ORDER!O132&gt;0,
 IF(ORDER!$D$1="SGST",
 VLOOKUP(H126,'C:\Users\HP\Desktop\TrimphPO\Week\Master Files\[SGST Master.xlsx]DBF'!$A:$BE,57,FALSE),
   IF(ORDER!$D$1="IGST",
   VLOOKUP(H126,'C:\Users\HP\Desktop\TrimphPO\Week\Master Files\[IGST Master.xlsx]DBF'!$A:$BE,57,FALSE),
   "Error")),
"")</f>
        <v/>
      </c>
    </row>
    <row r="127">
      <c r="A127">
        <f>IF(ORDER!O133&gt;0,
 IF(ORDER!$D$1="SGST",
 VLOOKUP(H127,'C:\Users\HP\Desktop\TrimphPO\Week\Master Files\[SGST Master.xlsx]DBF'!$A:$B,2,FALSE),
   IF(ORDER!$D$1="IGST",
   VLOOKUP(H127,'C:\Users\HP\Desktop\TrimphPO\Week\Master Files\[IGST Master.xlsx]DBF'!$A:$B,2,FALSE),
   "Error")),
"")</f>
        <v/>
      </c>
      <c r="B127">
        <f>IF(ORDER!O133&gt;0,
 IF(ORDER!$D$1="SGST",
 VLOOKUP(H127,'C:\Users\HP\Desktop\TrimphPO\Week\Master Files\[SGST Master.xlsx]DBF'!$A:$C,3,FALSE),
   IF(ORDER!$D$1="IGST",
   VLOOKUP(H127,'C:\Users\HP\Desktop\TrimphPO\Week\Master Files\[IGST Master.xlsx]DBF'!$A:$C,3,FALSE),
   "Error")),
"")</f>
        <v/>
      </c>
      <c r="C127">
        <f>IF(ORDER!O133&gt;0,ORDER!L133, "")</f>
        <v/>
      </c>
      <c r="D127">
        <f>IF(ORDER!O133&gt;0,ORDER!A133, "")</f>
        <v/>
      </c>
      <c r="E127">
        <f>IF(ORDER!O133&gt;0,
 IF(ORDER!$D$1="SGST",
 VLOOKUP(H127,'C:\Users\HP\Desktop\TrimphPO\Week\Master Files\[SGST Master.xlsx]DBF'!$A:$F,6,FALSE),
   IF(ORDER!$D$1="IGST",
   VLOOKUP(H127,'C:\Users\HP\Desktop\TrimphPO\Week\Master Files\[IGST Master.xlsx]DBF'!$A:$F,6,FALSE),
   "Error")),
"")</f>
        <v/>
      </c>
      <c r="F127">
        <f>IF(ORDER!O133&gt;0,ORDER!C133, "")</f>
        <v/>
      </c>
      <c r="G127">
        <f>IF(ORDER!O133&gt;0,
 IF(ORDER!$D$1="SGST",
 VLOOKUP(H127,'C:\Users\HP\Desktop\TrimphPO\Week\Master Files\[SGST Master.xlsx]DBF'!$A:$H,8,FALSE),
   IF(ORDER!$D$1="IGST",
   VLOOKUP(H127,'C:\Users\HP\Desktop\TrimphPO\Week\Master Files\[IGST Master.xlsx]DBF'!$A:$H,8,FALSE),
   "Error")),
"")</f>
        <v/>
      </c>
      <c r="H127">
        <f>IF(ORDER!O133&gt;0,ORDER!D133, "")</f>
        <v/>
      </c>
      <c r="I127">
        <f>IF(ORDER!O133&gt;0,
 IF(ORDER!$D$1="SGST",
 VLOOKUP(H127,'C:\Users\HP\Desktop\TrimphPO\Week\Master Files\[SGST Master.xlsx]DBF'!$A:$J,10,FALSE),
   IF(ORDER!$D$1="IGST",
   VLOOKUP(H127,'C:\Users\HP\Desktop\TrimphPO\Week\Master Files\[IGST Master.xlsx]DBF'!$A:$J,10,FALSE),
   "Error")),
"")</f>
        <v/>
      </c>
      <c r="J127">
        <f>IF(ORDER!O133&gt;0,SUMIF(ORDER!$D$8:$D$22298,DBF!$H127,ORDER!$G$8:$G$22298), "")</f>
        <v/>
      </c>
      <c r="K127">
        <f>IF(ORDER!O133&gt;0,VLOOKUP($H127,ORDER!D:H,5,FALSE), "")</f>
        <v/>
      </c>
      <c r="L127">
        <f>IF(ORDER!O133&gt;0,ROUND(J127*K127,2), "")</f>
        <v/>
      </c>
      <c r="M127">
        <f>IF(ORDER!O133&gt;0,
 IF(ORDER!$D$1="SGST",
 VLOOKUP(H127,'C:\Users\HP\Desktop\TrimphPO\Week\Master Files\[SGST Master.xlsx]DBF'!$A:$N,14,FALSE),
   IF(ORDER!$D$1="IGST",
   VLOOKUP(H127,'C:\Users\HP\Desktop\TrimphPO\Week\Master Files\[IGST Master.xlsx]DBF'!$A:$N,14,FALSE),
   "Error")),
"")</f>
        <v/>
      </c>
      <c r="N127">
        <f>IF(ORDER!O133&gt;0,ROUND(L127*M127/100,2), "")</f>
        <v/>
      </c>
      <c r="O127">
        <f>IF(ORDER!O133&gt;0,L127-N127, "")</f>
        <v/>
      </c>
      <c r="P127">
        <f>IF(ORDER!O133&gt;0,IF(R127="Corsetry",IF(IFERROR((O127/J127),0)&lt;1000,"CC Sales- Corsetry-Wholesale - IGST 5%","CC Sales- Corsetry-Wholesale - IGST 12%")), "")</f>
        <v/>
      </c>
      <c r="Q127">
        <f>IF(ORDER!O133&gt;0,
 IF(ORDER!$D$1="SGST",
 VLOOKUP(H127,'C:\Users\HP\Desktop\TrimphPO\Week\Master Files\[SGST Master.xlsx]DBF'!$A:$R,18,FALSE),
   IF(ORDER!$D$1="IGST",
   VLOOKUP(H127,'C:\Users\HP\Desktop\TrimphPO\Week\Master Files\[IGST Master.xlsx]DBF'!$A:$R,18,FALSE),
   "Error")),
"")</f>
        <v/>
      </c>
      <c r="R127">
        <f>IF(ORDER!O133&gt;0,
 IF(ORDER!$D$1="SGST",
 VLOOKUP(H127,'C:\Users\HP\Desktop\TrimphPO\Week\Master Files\[SGST Master.xlsx]DBF'!$A:$S,19,FALSE),
   IF(ORDER!$D$1="IGST",
   VLOOKUP(H127,'C:\Users\HP\Desktop\TrimphPO\Week\Master Files\[IGST Master.xlsx]DBF'!$A:$S,19,FALSE),
   "Error")),
"")</f>
        <v/>
      </c>
      <c r="S127">
        <f>IF(ORDER!O133&gt;0,
 IF(ORDER!$D$1="SGST",
 VLOOKUP(H127,'C:\Users\HP\Desktop\TrimphPO\Week\Master Files\[SGST Master.xlsx]DBF'!$A:$T,20,FALSE),
   IF(ORDER!$D$1="IGST",
   VLOOKUP(H127,'C:\Users\HP\Desktop\TrimphPO\Week\Master Files\[IGST Master.xlsx]DBF'!$A:$T,20,FALSE),
   "Error")),
"")</f>
        <v/>
      </c>
      <c r="T127">
        <f>IF(ORDER!O133&gt;0,
 IF(ORDER!$D$1="SGST",
 VLOOKUP(H127,'C:\Users\HP\Desktop\TrimphPO\Week\Master Files\[SGST Master.xlsx]DBF'!$A:$U,21,FALSE),
   IF(ORDER!$D$1="IGST",
   VLOOKUP(H127,'C:\Users\HP\Desktop\TrimphPO\Week\Master Files\[IGST Master.xlsx]DBF'!$A:$U,21,FALSE),
   "Error")),
"")</f>
        <v/>
      </c>
      <c r="U127">
        <f>IF(ORDER!O133&gt;0,
 IF(ORDER!$D$1="SGST",
 VLOOKUP(H127,'C:\Users\HP\Desktop\TrimphPO\Week\Master Files\[SGST Master.xlsx]DBF'!$A:$V,22,FALSE),
   IF(ORDER!$D$1="IGST",
   VLOOKUP(H127,'C:\Users\HP\Desktop\TrimphPO\Week\Master Files\[IGST Master.xlsx]DBF'!$A:$V,22,FALSE),
   "Error")),
"")</f>
        <v/>
      </c>
      <c r="V127">
        <f>IF(ORDER!O133&gt;0,
 IF(ORDER!$D$1="SGST",
 VLOOKUP(H127,'C:\Users\HP\Desktop\TrimphPO\Week\Master Files\[SGST Master.xlsx]DBF'!$A:$W,23,FALSE),
   IF(ORDER!$D$1="IGST",
   VLOOKUP(H127,'C:\Users\HP\Desktop\TrimphPO\Week\Master Files\[IGST Master.xlsx]DBF'!$A:$W,23,FALSE),
   "Error")),
"")</f>
        <v/>
      </c>
      <c r="W127">
        <f>IF(ORDER!O133&gt;0,
 IF(ORDER!$D$1="SGST",
 VLOOKUP(H127,'C:\Users\HP\Desktop\TrimphPO\Week\Master Files\[SGST Master.xlsx]DBF'!$A:$X,24,FALSE),
   IF(ORDER!$D$1="IGST",
   VLOOKUP(H127,'C:\Users\HP\Desktop\TrimphPO\Week\Master Files\[IGST Master.xlsx]DBF'!$A:$X,24,FALSE),
   "Error")),
"")</f>
        <v/>
      </c>
      <c r="X127">
        <f>IF(ORDER!O133&gt;0,
 IF(ORDER!$D$1="SGST",
 VLOOKUP(H127,'C:\Users\HP\Desktop\TrimphPO\Week\Master Files\[SGST Master.xlsx]DBF'!$A:$Y,25,FALSE),
   IF(ORDER!$D$1="IGST",
   VLOOKUP(H127,'C:\Users\HP\Desktop\TrimphPO\Week\Master Files\[IGST Master.xlsx]DBF'!$A:$Y,25,FALSE),
   "Error")),
"")</f>
        <v/>
      </c>
      <c r="Y127">
        <f>IF(ORDER!O133&gt;0,+O127, "")</f>
        <v/>
      </c>
      <c r="Z127">
        <f>IF(ORDER!O133&gt;0,+J127, "")</f>
        <v/>
      </c>
      <c r="AA127">
        <f>IF(ORDER!O133&gt;0,
 IF(ORDER!$D$1="SGST",
 VLOOKUP(H127,'C:\Users\HP\Desktop\TrimphPO\Week\Master Files\[SGST Master.xlsx]DBF'!$A:$AB,28,FALSE),
   IF(ORDER!$D$1="IGST",
   VLOOKUP(H127,'C:\Users\HP\Desktop\TrimphPO\Week\Master Files\[IGST Master.xlsx]DBF'!$A:$AB,28,FALSE),
   "Error")),
"")</f>
        <v/>
      </c>
      <c r="AB127">
        <f>IF(ORDER!O133&gt;0,
 IF(ORDER!$D$1="SGST",
 VLOOKUP(H127,'C:\Users\HP\Desktop\TrimphPO\Week\Master Files\[SGST Master.xlsx]DBF'!$A:$AC,29,FALSE),
   IF(ORDER!$D$1="IGST",
   VLOOKUP(H127,'C:\Users\HP\Desktop\TrimphPO\Week\Master Files\[IGST Master.xlsx]DBF'!$A:$AC,29,FALSE),
   "Error")),
"")</f>
        <v/>
      </c>
      <c r="AC127">
        <f>IF(ORDER!O133&gt;0,ROUND(Y127*AB127/100,2), "")</f>
        <v/>
      </c>
      <c r="AD127">
        <f>IF(ORDER!O133&gt;0,ROUND(SUM(Y127,0)-AC127,2), "")</f>
        <v/>
      </c>
      <c r="AE127" t="inlineStr"/>
      <c r="AF127" t="inlineStr"/>
      <c r="AG127" t="inlineStr"/>
      <c r="AH127" t="inlineStr"/>
      <c r="AI127" t="inlineStr"/>
      <c r="AJ127" t="inlineStr"/>
      <c r="AK127">
        <f>IF(ORDER!O133&gt;0,IF(RIGHT(P127,2)="5%","Output IGST - 5% - Tamilnadu","Output IGST - 12% - Tamilnadu"), "")</f>
        <v/>
      </c>
      <c r="AL127">
        <f>IF(ORDER!O133&gt;0,IF(AK127="Output IGST - 12% - TamilNadu",12,5), "")</f>
        <v/>
      </c>
      <c r="AM127">
        <f>IF(ORDER!O133&gt;0,ROUND(SUM(AD127*AL127/100,0),2), "")</f>
        <v/>
      </c>
      <c r="AN127">
        <f>IF(ORDER!O133&gt;0,+AP127, "")</f>
        <v/>
      </c>
      <c r="AO127">
        <f>IF(ORDER!O133&gt;0,0.00, "")</f>
        <v/>
      </c>
      <c r="AP127">
        <f>IF(ORDER!O133&gt;0,+(Y127-AC127)+AM127, "")</f>
        <v/>
      </c>
      <c r="AQ127">
        <f>IF(ORDER!O133&gt;0,
 IF(ORDER!$D$1="SGST",
 VLOOKUP(H127,'C:\Users\HP\Desktop\TrimphPO\Week\Master Files\[SGST Master.xlsx]DBF'!$A:$AR,44,FALSE),
   IF(ORDER!$D$1="IGST",
   VLOOKUP(H127,'C:\Users\HP\Desktop\TrimphPO\Week\Master Files\[IGST Master.xlsx]DBF'!$A:$AR,44,FALSE),
   "Error")),
"")</f>
        <v/>
      </c>
      <c r="AR127">
        <f>IF(ORDER!O133&gt;0,B127, "")</f>
        <v/>
      </c>
      <c r="AS127">
        <f>IF(ORDER!O133&gt;0,AN127, "")</f>
        <v/>
      </c>
      <c r="AT127">
        <f>IF(ORDER!O133&gt;0,CONCATENATE($B$2," ",$C$2," ","QTY",  " ", $Z$2), "")</f>
        <v/>
      </c>
      <c r="AU127">
        <f>IF(ORDER!O133&gt;0,
 IF(ORDER!$D$1="SGST",
 VLOOKUP(H127,'C:\Users\HP\Desktop\TrimphPO\Week\Master Files\[SGST Master.xlsx]DBF'!$A:$AV,48,FALSE),
   IF(ORDER!$D$1="IGST",
   VLOOKUP(H127,'C:\Users\HP\Desktop\TrimphPO\Week\Master Files\[IGST Master.xlsx]DBF'!$A:$AV,48,FALSE),
   "Error")),
"")</f>
        <v/>
      </c>
      <c r="AV127">
        <f>IF(ORDER!O133&gt;0,
 IF(ORDER!$D$1="SGST",
 VLOOKUP(H127,'C:\Users\HP\Desktop\TrimphPO\Week\Master Files\[SGST Master.xlsx]DBF'!$A:$AW,49,FALSE),
   IF(ORDER!$D$1="IGST",
   VLOOKUP(H127,'C:\Users\HP\Desktop\TrimphPO\Week\Master Files\[IGST Master.xlsx]DBF'!$A:$AW,49,FALSE),
   "Error")),
"")</f>
        <v/>
      </c>
      <c r="AW127">
        <f>IF(ORDER!O133&gt;0,
 IF(ORDER!$D$1="SGST",
 VLOOKUP(H127,'C:\Users\HP\Desktop\TrimphPO\Week\Master Files\[SGST Master.xlsx]DBF'!$A:$AX,50,FALSE),
   IF(ORDER!$D$1="IGST",
   VLOOKUP(H127,'C:\Users\HP\Desktop\TrimphPO\Week\Master Files\[IGST Master.xlsx]DBF'!$A:$AX,50,FALSE),
   "Error")),
"")</f>
        <v/>
      </c>
      <c r="AX127">
        <f>IF(ORDER!O133&gt;0,ORDER!B5, "")</f>
        <v/>
      </c>
      <c r="AY127">
        <f>IF(ORDER!O133&gt;0,ORDER!B1, "")</f>
        <v/>
      </c>
      <c r="AZ127">
        <f>IF(ORDER!O133&gt;0,
 IF(ORDER!$D$1="SGST",
 VLOOKUP(H127,'C:\Users\HP\Desktop\TrimphPO\Week\Master Files\[SGST Master.xlsx]DBF'!$A:$BA,53,FALSE),
   IF(ORDER!$D$1="IGST",
   VLOOKUP(H127,'C:\Users\HP\Desktop\TrimphPO\Week\Master Files\[IGST Master.xlsx]DBF'!$A:$BA,53,FALSE),
   "Error")),
"")</f>
        <v/>
      </c>
      <c r="BA127">
        <f>IF(ORDER!O133&gt;0,
 IF(ORDER!$D$1="SGST",
 VLOOKUP(H127,'C:\Users\HP\Desktop\TrimphPO\Week\Master Files\[SGST Master.xlsx]DBF'!$A:$BB,54,FALSE),
   IF(ORDER!$D$1="IGST",
   VLOOKUP(H127,'C:\Users\HP\Desktop\TrimphPO\Week\Master Files\[IGST Master.xlsx]DBF'!$A:$BB,54,FALSE),
   "Error")),
"")</f>
        <v/>
      </c>
      <c r="BB127">
        <f>IF(ORDER!O133&gt;0,
 IF(ORDER!$D$1="SGST",
 VLOOKUP(H127,'C:\Users\HP\Desktop\TrimphPO\Week\Master Files\[SGST Master.xlsx]DBF'!$A:$BC,55,FALSE),
   IF(ORDER!$D$1="IGST",
   VLOOKUP(H127,'C:\Users\HP\Desktop\TrimphPO\Week\Master Files\[IGST Master.xlsx]DBF'!$A:$BC,55,FALSE),
   "Error")),
"")</f>
        <v/>
      </c>
      <c r="BC127">
        <f>IF(ORDER!O133&gt;0,
 IF(ORDER!$D$1="SGST",
 VLOOKUP(H127,'C:\Users\HP\Desktop\TrimphPO\Week\Master Files\[SGST Master.xlsx]DBF'!$A:$BD,56,FALSE),
   IF(ORDER!$D$1="IGST",
   VLOOKUP(H127,'C:\Users\HP\Desktop\TrimphPO\Week\Master Files\[IGST Master.xlsx]DBF'!$A:$BD,56,FALSE),
   "Error")),
"")</f>
        <v/>
      </c>
      <c r="BD127">
        <f>IF(ORDER!O133&gt;0,
 IF(ORDER!$D$1="SGST",
 VLOOKUP(H127,'C:\Users\HP\Desktop\TrimphPO\Week\Master Files\[SGST Master.xlsx]DBF'!$A:$BE,57,FALSE),
   IF(ORDER!$D$1="IGST",
   VLOOKUP(H127,'C:\Users\HP\Desktop\TrimphPO\Week\Master Files\[IGST Master.xlsx]DBF'!$A:$BE,57,FALSE),
   "Error")),
"")</f>
        <v/>
      </c>
    </row>
    <row r="128">
      <c r="A128">
        <f>IF(ORDER!O134&gt;0,
 IF(ORDER!$D$1="SGST",
 VLOOKUP(H128,'C:\Users\HP\Desktop\TrimphPO\Week\Master Files\[SGST Master.xlsx]DBF'!$A:$B,2,FALSE),
   IF(ORDER!$D$1="IGST",
   VLOOKUP(H128,'C:\Users\HP\Desktop\TrimphPO\Week\Master Files\[IGST Master.xlsx]DBF'!$A:$B,2,FALSE),
   "Error")),
"")</f>
        <v/>
      </c>
      <c r="B128">
        <f>IF(ORDER!O134&gt;0,
 IF(ORDER!$D$1="SGST",
 VLOOKUP(H128,'C:\Users\HP\Desktop\TrimphPO\Week\Master Files\[SGST Master.xlsx]DBF'!$A:$C,3,FALSE),
   IF(ORDER!$D$1="IGST",
   VLOOKUP(H128,'C:\Users\HP\Desktop\TrimphPO\Week\Master Files\[IGST Master.xlsx]DBF'!$A:$C,3,FALSE),
   "Error")),
"")</f>
        <v/>
      </c>
      <c r="C128">
        <f>IF(ORDER!O134&gt;0,ORDER!L134, "")</f>
        <v/>
      </c>
      <c r="D128">
        <f>IF(ORDER!O134&gt;0,ORDER!A134, "")</f>
        <v/>
      </c>
      <c r="E128">
        <f>IF(ORDER!O134&gt;0,
 IF(ORDER!$D$1="SGST",
 VLOOKUP(H128,'C:\Users\HP\Desktop\TrimphPO\Week\Master Files\[SGST Master.xlsx]DBF'!$A:$F,6,FALSE),
   IF(ORDER!$D$1="IGST",
   VLOOKUP(H128,'C:\Users\HP\Desktop\TrimphPO\Week\Master Files\[IGST Master.xlsx]DBF'!$A:$F,6,FALSE),
   "Error")),
"")</f>
        <v/>
      </c>
      <c r="F128">
        <f>IF(ORDER!O134&gt;0,ORDER!C134, "")</f>
        <v/>
      </c>
      <c r="G128">
        <f>IF(ORDER!O134&gt;0,
 IF(ORDER!$D$1="SGST",
 VLOOKUP(H128,'C:\Users\HP\Desktop\TrimphPO\Week\Master Files\[SGST Master.xlsx]DBF'!$A:$H,8,FALSE),
   IF(ORDER!$D$1="IGST",
   VLOOKUP(H128,'C:\Users\HP\Desktop\TrimphPO\Week\Master Files\[IGST Master.xlsx]DBF'!$A:$H,8,FALSE),
   "Error")),
"")</f>
        <v/>
      </c>
      <c r="H128">
        <f>IF(ORDER!O134&gt;0,ORDER!D134, "")</f>
        <v/>
      </c>
      <c r="I128">
        <f>IF(ORDER!O134&gt;0,
 IF(ORDER!$D$1="SGST",
 VLOOKUP(H128,'C:\Users\HP\Desktop\TrimphPO\Week\Master Files\[SGST Master.xlsx]DBF'!$A:$J,10,FALSE),
   IF(ORDER!$D$1="IGST",
   VLOOKUP(H128,'C:\Users\HP\Desktop\TrimphPO\Week\Master Files\[IGST Master.xlsx]DBF'!$A:$J,10,FALSE),
   "Error")),
"")</f>
        <v/>
      </c>
      <c r="J128">
        <f>IF(ORDER!O134&gt;0,SUMIF(ORDER!$D$8:$D$22298,DBF!$H128,ORDER!$G$8:$G$22298), "")</f>
        <v/>
      </c>
      <c r="K128">
        <f>IF(ORDER!O134&gt;0,VLOOKUP($H128,ORDER!D:H,5,FALSE), "")</f>
        <v/>
      </c>
      <c r="L128">
        <f>IF(ORDER!O134&gt;0,ROUND(J128*K128,2), "")</f>
        <v/>
      </c>
      <c r="M128">
        <f>IF(ORDER!O134&gt;0,
 IF(ORDER!$D$1="SGST",
 VLOOKUP(H128,'C:\Users\HP\Desktop\TrimphPO\Week\Master Files\[SGST Master.xlsx]DBF'!$A:$N,14,FALSE),
   IF(ORDER!$D$1="IGST",
   VLOOKUP(H128,'C:\Users\HP\Desktop\TrimphPO\Week\Master Files\[IGST Master.xlsx]DBF'!$A:$N,14,FALSE),
   "Error")),
"")</f>
        <v/>
      </c>
      <c r="N128">
        <f>IF(ORDER!O134&gt;0,ROUND(L128*M128/100,2), "")</f>
        <v/>
      </c>
      <c r="O128">
        <f>IF(ORDER!O134&gt;0,L128-N128, "")</f>
        <v/>
      </c>
      <c r="P128">
        <f>IF(ORDER!O134&gt;0,IF(R128="Corsetry",IF(IFERROR((O128/J128),0)&lt;1000,"CC Sales- Corsetry-Wholesale - IGST 5%","CC Sales- Corsetry-Wholesale - IGST 12%")), "")</f>
        <v/>
      </c>
      <c r="Q128">
        <f>IF(ORDER!O134&gt;0,
 IF(ORDER!$D$1="SGST",
 VLOOKUP(H128,'C:\Users\HP\Desktop\TrimphPO\Week\Master Files\[SGST Master.xlsx]DBF'!$A:$R,18,FALSE),
   IF(ORDER!$D$1="IGST",
   VLOOKUP(H128,'C:\Users\HP\Desktop\TrimphPO\Week\Master Files\[IGST Master.xlsx]DBF'!$A:$R,18,FALSE),
   "Error")),
"")</f>
        <v/>
      </c>
      <c r="R128">
        <f>IF(ORDER!O134&gt;0,
 IF(ORDER!$D$1="SGST",
 VLOOKUP(H128,'C:\Users\HP\Desktop\TrimphPO\Week\Master Files\[SGST Master.xlsx]DBF'!$A:$S,19,FALSE),
   IF(ORDER!$D$1="IGST",
   VLOOKUP(H128,'C:\Users\HP\Desktop\TrimphPO\Week\Master Files\[IGST Master.xlsx]DBF'!$A:$S,19,FALSE),
   "Error")),
"")</f>
        <v/>
      </c>
      <c r="S128">
        <f>IF(ORDER!O134&gt;0,
 IF(ORDER!$D$1="SGST",
 VLOOKUP(H128,'C:\Users\HP\Desktop\TrimphPO\Week\Master Files\[SGST Master.xlsx]DBF'!$A:$T,20,FALSE),
   IF(ORDER!$D$1="IGST",
   VLOOKUP(H128,'C:\Users\HP\Desktop\TrimphPO\Week\Master Files\[IGST Master.xlsx]DBF'!$A:$T,20,FALSE),
   "Error")),
"")</f>
        <v/>
      </c>
      <c r="T128">
        <f>IF(ORDER!O134&gt;0,
 IF(ORDER!$D$1="SGST",
 VLOOKUP(H128,'C:\Users\HP\Desktop\TrimphPO\Week\Master Files\[SGST Master.xlsx]DBF'!$A:$U,21,FALSE),
   IF(ORDER!$D$1="IGST",
   VLOOKUP(H128,'C:\Users\HP\Desktop\TrimphPO\Week\Master Files\[IGST Master.xlsx]DBF'!$A:$U,21,FALSE),
   "Error")),
"")</f>
        <v/>
      </c>
      <c r="U128">
        <f>IF(ORDER!O134&gt;0,
 IF(ORDER!$D$1="SGST",
 VLOOKUP(H128,'C:\Users\HP\Desktop\TrimphPO\Week\Master Files\[SGST Master.xlsx]DBF'!$A:$V,22,FALSE),
   IF(ORDER!$D$1="IGST",
   VLOOKUP(H128,'C:\Users\HP\Desktop\TrimphPO\Week\Master Files\[IGST Master.xlsx]DBF'!$A:$V,22,FALSE),
   "Error")),
"")</f>
        <v/>
      </c>
      <c r="V128">
        <f>IF(ORDER!O134&gt;0,
 IF(ORDER!$D$1="SGST",
 VLOOKUP(H128,'C:\Users\HP\Desktop\TrimphPO\Week\Master Files\[SGST Master.xlsx]DBF'!$A:$W,23,FALSE),
   IF(ORDER!$D$1="IGST",
   VLOOKUP(H128,'C:\Users\HP\Desktop\TrimphPO\Week\Master Files\[IGST Master.xlsx]DBF'!$A:$W,23,FALSE),
   "Error")),
"")</f>
        <v/>
      </c>
      <c r="W128">
        <f>IF(ORDER!O134&gt;0,
 IF(ORDER!$D$1="SGST",
 VLOOKUP(H128,'C:\Users\HP\Desktop\TrimphPO\Week\Master Files\[SGST Master.xlsx]DBF'!$A:$X,24,FALSE),
   IF(ORDER!$D$1="IGST",
   VLOOKUP(H128,'C:\Users\HP\Desktop\TrimphPO\Week\Master Files\[IGST Master.xlsx]DBF'!$A:$X,24,FALSE),
   "Error")),
"")</f>
        <v/>
      </c>
      <c r="X128">
        <f>IF(ORDER!O134&gt;0,
 IF(ORDER!$D$1="SGST",
 VLOOKUP(H128,'C:\Users\HP\Desktop\TrimphPO\Week\Master Files\[SGST Master.xlsx]DBF'!$A:$Y,25,FALSE),
   IF(ORDER!$D$1="IGST",
   VLOOKUP(H128,'C:\Users\HP\Desktop\TrimphPO\Week\Master Files\[IGST Master.xlsx]DBF'!$A:$Y,25,FALSE),
   "Error")),
"")</f>
        <v/>
      </c>
      <c r="Y128">
        <f>IF(ORDER!O134&gt;0,+O128, "")</f>
        <v/>
      </c>
      <c r="Z128">
        <f>IF(ORDER!O134&gt;0,+J128, "")</f>
        <v/>
      </c>
      <c r="AA128">
        <f>IF(ORDER!O134&gt;0,
 IF(ORDER!$D$1="SGST",
 VLOOKUP(H128,'C:\Users\HP\Desktop\TrimphPO\Week\Master Files\[SGST Master.xlsx]DBF'!$A:$AB,28,FALSE),
   IF(ORDER!$D$1="IGST",
   VLOOKUP(H128,'C:\Users\HP\Desktop\TrimphPO\Week\Master Files\[IGST Master.xlsx]DBF'!$A:$AB,28,FALSE),
   "Error")),
"")</f>
        <v/>
      </c>
      <c r="AB128">
        <f>IF(ORDER!O134&gt;0,
 IF(ORDER!$D$1="SGST",
 VLOOKUP(H128,'C:\Users\HP\Desktop\TrimphPO\Week\Master Files\[SGST Master.xlsx]DBF'!$A:$AC,29,FALSE),
   IF(ORDER!$D$1="IGST",
   VLOOKUP(H128,'C:\Users\HP\Desktop\TrimphPO\Week\Master Files\[IGST Master.xlsx]DBF'!$A:$AC,29,FALSE),
   "Error")),
"")</f>
        <v/>
      </c>
      <c r="AC128">
        <f>IF(ORDER!O134&gt;0,ROUND(Y128*AB128/100,2), "")</f>
        <v/>
      </c>
      <c r="AD128">
        <f>IF(ORDER!O134&gt;0,ROUND(SUM(Y128,0)-AC128,2), "")</f>
        <v/>
      </c>
      <c r="AE128" t="inlineStr"/>
      <c r="AF128" t="inlineStr"/>
      <c r="AG128" t="inlineStr"/>
      <c r="AH128" t="inlineStr"/>
      <c r="AI128" t="inlineStr"/>
      <c r="AJ128" t="inlineStr"/>
      <c r="AK128">
        <f>IF(ORDER!O134&gt;0,IF(RIGHT(P128,2)="5%","Output IGST - 5% - Tamilnadu","Output IGST - 12% - Tamilnadu"), "")</f>
        <v/>
      </c>
      <c r="AL128">
        <f>IF(ORDER!O134&gt;0,IF(AK128="Output IGST - 12% - TamilNadu",12,5), "")</f>
        <v/>
      </c>
      <c r="AM128">
        <f>IF(ORDER!O134&gt;0,ROUND(SUM(AD128*AL128/100,0),2), "")</f>
        <v/>
      </c>
      <c r="AN128">
        <f>IF(ORDER!O134&gt;0,+AP128, "")</f>
        <v/>
      </c>
      <c r="AO128">
        <f>IF(ORDER!O134&gt;0,0.00, "")</f>
        <v/>
      </c>
      <c r="AP128">
        <f>IF(ORDER!O134&gt;0,+(Y128-AC128)+AM128, "")</f>
        <v/>
      </c>
      <c r="AQ128">
        <f>IF(ORDER!O134&gt;0,
 IF(ORDER!$D$1="SGST",
 VLOOKUP(H128,'C:\Users\HP\Desktop\TrimphPO\Week\Master Files\[SGST Master.xlsx]DBF'!$A:$AR,44,FALSE),
   IF(ORDER!$D$1="IGST",
   VLOOKUP(H128,'C:\Users\HP\Desktop\TrimphPO\Week\Master Files\[IGST Master.xlsx]DBF'!$A:$AR,44,FALSE),
   "Error")),
"")</f>
        <v/>
      </c>
      <c r="AR128">
        <f>IF(ORDER!O134&gt;0,B128, "")</f>
        <v/>
      </c>
      <c r="AS128">
        <f>IF(ORDER!O134&gt;0,AN128, "")</f>
        <v/>
      </c>
      <c r="AT128">
        <f>IF(ORDER!O134&gt;0,CONCATENATE($B$2," ",$C$2," ","QTY",  " ", $Z$2), "")</f>
        <v/>
      </c>
      <c r="AU128">
        <f>IF(ORDER!O134&gt;0,
 IF(ORDER!$D$1="SGST",
 VLOOKUP(H128,'C:\Users\HP\Desktop\TrimphPO\Week\Master Files\[SGST Master.xlsx]DBF'!$A:$AV,48,FALSE),
   IF(ORDER!$D$1="IGST",
   VLOOKUP(H128,'C:\Users\HP\Desktop\TrimphPO\Week\Master Files\[IGST Master.xlsx]DBF'!$A:$AV,48,FALSE),
   "Error")),
"")</f>
        <v/>
      </c>
      <c r="AV128">
        <f>IF(ORDER!O134&gt;0,
 IF(ORDER!$D$1="SGST",
 VLOOKUP(H128,'C:\Users\HP\Desktop\TrimphPO\Week\Master Files\[SGST Master.xlsx]DBF'!$A:$AW,49,FALSE),
   IF(ORDER!$D$1="IGST",
   VLOOKUP(H128,'C:\Users\HP\Desktop\TrimphPO\Week\Master Files\[IGST Master.xlsx]DBF'!$A:$AW,49,FALSE),
   "Error")),
"")</f>
        <v/>
      </c>
      <c r="AW128">
        <f>IF(ORDER!O134&gt;0,
 IF(ORDER!$D$1="SGST",
 VLOOKUP(H128,'C:\Users\HP\Desktop\TrimphPO\Week\Master Files\[SGST Master.xlsx]DBF'!$A:$AX,50,FALSE),
   IF(ORDER!$D$1="IGST",
   VLOOKUP(H128,'C:\Users\HP\Desktop\TrimphPO\Week\Master Files\[IGST Master.xlsx]DBF'!$A:$AX,50,FALSE),
   "Error")),
"")</f>
        <v/>
      </c>
      <c r="AX128">
        <f>IF(ORDER!O134&gt;0,ORDER!B5, "")</f>
        <v/>
      </c>
      <c r="AY128">
        <f>IF(ORDER!O134&gt;0,ORDER!B1, "")</f>
        <v/>
      </c>
      <c r="AZ128">
        <f>IF(ORDER!O134&gt;0,
 IF(ORDER!$D$1="SGST",
 VLOOKUP(H128,'C:\Users\HP\Desktop\TrimphPO\Week\Master Files\[SGST Master.xlsx]DBF'!$A:$BA,53,FALSE),
   IF(ORDER!$D$1="IGST",
   VLOOKUP(H128,'C:\Users\HP\Desktop\TrimphPO\Week\Master Files\[IGST Master.xlsx]DBF'!$A:$BA,53,FALSE),
   "Error")),
"")</f>
        <v/>
      </c>
      <c r="BA128">
        <f>IF(ORDER!O134&gt;0,
 IF(ORDER!$D$1="SGST",
 VLOOKUP(H128,'C:\Users\HP\Desktop\TrimphPO\Week\Master Files\[SGST Master.xlsx]DBF'!$A:$BB,54,FALSE),
   IF(ORDER!$D$1="IGST",
   VLOOKUP(H128,'C:\Users\HP\Desktop\TrimphPO\Week\Master Files\[IGST Master.xlsx]DBF'!$A:$BB,54,FALSE),
   "Error")),
"")</f>
        <v/>
      </c>
      <c r="BB128">
        <f>IF(ORDER!O134&gt;0,
 IF(ORDER!$D$1="SGST",
 VLOOKUP(H128,'C:\Users\HP\Desktop\TrimphPO\Week\Master Files\[SGST Master.xlsx]DBF'!$A:$BC,55,FALSE),
   IF(ORDER!$D$1="IGST",
   VLOOKUP(H128,'C:\Users\HP\Desktop\TrimphPO\Week\Master Files\[IGST Master.xlsx]DBF'!$A:$BC,55,FALSE),
   "Error")),
"")</f>
        <v/>
      </c>
      <c r="BC128">
        <f>IF(ORDER!O134&gt;0,
 IF(ORDER!$D$1="SGST",
 VLOOKUP(H128,'C:\Users\HP\Desktop\TrimphPO\Week\Master Files\[SGST Master.xlsx]DBF'!$A:$BD,56,FALSE),
   IF(ORDER!$D$1="IGST",
   VLOOKUP(H128,'C:\Users\HP\Desktop\TrimphPO\Week\Master Files\[IGST Master.xlsx]DBF'!$A:$BD,56,FALSE),
   "Error")),
"")</f>
        <v/>
      </c>
      <c r="BD128">
        <f>IF(ORDER!O134&gt;0,
 IF(ORDER!$D$1="SGST",
 VLOOKUP(H128,'C:\Users\HP\Desktop\TrimphPO\Week\Master Files\[SGST Master.xlsx]DBF'!$A:$BE,57,FALSE),
   IF(ORDER!$D$1="IGST",
   VLOOKUP(H128,'C:\Users\HP\Desktop\TrimphPO\Week\Master Files\[IGST Master.xlsx]DBF'!$A:$BE,57,FALSE),
   "Error")),
"")</f>
        <v/>
      </c>
    </row>
    <row r="129">
      <c r="A129">
        <f>IF(ORDER!O135&gt;0,
 IF(ORDER!$D$1="SGST",
 VLOOKUP(H129,'C:\Users\HP\Desktop\TrimphPO\Week\Master Files\[SGST Master.xlsx]DBF'!$A:$B,2,FALSE),
   IF(ORDER!$D$1="IGST",
   VLOOKUP(H129,'C:\Users\HP\Desktop\TrimphPO\Week\Master Files\[IGST Master.xlsx]DBF'!$A:$B,2,FALSE),
   "Error")),
"")</f>
        <v/>
      </c>
      <c r="B129">
        <f>IF(ORDER!O135&gt;0,
 IF(ORDER!$D$1="SGST",
 VLOOKUP(H129,'C:\Users\HP\Desktop\TrimphPO\Week\Master Files\[SGST Master.xlsx]DBF'!$A:$C,3,FALSE),
   IF(ORDER!$D$1="IGST",
   VLOOKUP(H129,'C:\Users\HP\Desktop\TrimphPO\Week\Master Files\[IGST Master.xlsx]DBF'!$A:$C,3,FALSE),
   "Error")),
"")</f>
        <v/>
      </c>
      <c r="C129">
        <f>IF(ORDER!O135&gt;0,ORDER!L135, "")</f>
        <v/>
      </c>
      <c r="D129">
        <f>IF(ORDER!O135&gt;0,ORDER!A135, "")</f>
        <v/>
      </c>
      <c r="E129">
        <f>IF(ORDER!O135&gt;0,
 IF(ORDER!$D$1="SGST",
 VLOOKUP(H129,'C:\Users\HP\Desktop\TrimphPO\Week\Master Files\[SGST Master.xlsx]DBF'!$A:$F,6,FALSE),
   IF(ORDER!$D$1="IGST",
   VLOOKUP(H129,'C:\Users\HP\Desktop\TrimphPO\Week\Master Files\[IGST Master.xlsx]DBF'!$A:$F,6,FALSE),
   "Error")),
"")</f>
        <v/>
      </c>
      <c r="F129">
        <f>IF(ORDER!O135&gt;0,ORDER!C135, "")</f>
        <v/>
      </c>
      <c r="G129">
        <f>IF(ORDER!O135&gt;0,
 IF(ORDER!$D$1="SGST",
 VLOOKUP(H129,'C:\Users\HP\Desktop\TrimphPO\Week\Master Files\[SGST Master.xlsx]DBF'!$A:$H,8,FALSE),
   IF(ORDER!$D$1="IGST",
   VLOOKUP(H129,'C:\Users\HP\Desktop\TrimphPO\Week\Master Files\[IGST Master.xlsx]DBF'!$A:$H,8,FALSE),
   "Error")),
"")</f>
        <v/>
      </c>
      <c r="H129">
        <f>IF(ORDER!O135&gt;0,ORDER!D135, "")</f>
        <v/>
      </c>
      <c r="I129">
        <f>IF(ORDER!O135&gt;0,
 IF(ORDER!$D$1="SGST",
 VLOOKUP(H129,'C:\Users\HP\Desktop\TrimphPO\Week\Master Files\[SGST Master.xlsx]DBF'!$A:$J,10,FALSE),
   IF(ORDER!$D$1="IGST",
   VLOOKUP(H129,'C:\Users\HP\Desktop\TrimphPO\Week\Master Files\[IGST Master.xlsx]DBF'!$A:$J,10,FALSE),
   "Error")),
"")</f>
        <v/>
      </c>
      <c r="J129">
        <f>IF(ORDER!O135&gt;0,SUMIF(ORDER!$D$8:$D$22298,DBF!$H129,ORDER!$G$8:$G$22298), "")</f>
        <v/>
      </c>
      <c r="K129">
        <f>IF(ORDER!O135&gt;0,VLOOKUP($H129,ORDER!D:H,5,FALSE), "")</f>
        <v/>
      </c>
      <c r="L129">
        <f>IF(ORDER!O135&gt;0,ROUND(J129*K129,2), "")</f>
        <v/>
      </c>
      <c r="M129">
        <f>IF(ORDER!O135&gt;0,
 IF(ORDER!$D$1="SGST",
 VLOOKUP(H129,'C:\Users\HP\Desktop\TrimphPO\Week\Master Files\[SGST Master.xlsx]DBF'!$A:$N,14,FALSE),
   IF(ORDER!$D$1="IGST",
   VLOOKUP(H129,'C:\Users\HP\Desktop\TrimphPO\Week\Master Files\[IGST Master.xlsx]DBF'!$A:$N,14,FALSE),
   "Error")),
"")</f>
        <v/>
      </c>
      <c r="N129">
        <f>IF(ORDER!O135&gt;0,ROUND(L129*M129/100,2), "")</f>
        <v/>
      </c>
      <c r="O129">
        <f>IF(ORDER!O135&gt;0,L129-N129, "")</f>
        <v/>
      </c>
      <c r="P129">
        <f>IF(ORDER!O135&gt;0,IF(R129="Corsetry",IF(IFERROR((O129/J129),0)&lt;1000,"CC Sales- Corsetry-Wholesale - IGST 5%","CC Sales- Corsetry-Wholesale - IGST 12%")), "")</f>
        <v/>
      </c>
      <c r="Q129">
        <f>IF(ORDER!O135&gt;0,
 IF(ORDER!$D$1="SGST",
 VLOOKUP(H129,'C:\Users\HP\Desktop\TrimphPO\Week\Master Files\[SGST Master.xlsx]DBF'!$A:$R,18,FALSE),
   IF(ORDER!$D$1="IGST",
   VLOOKUP(H129,'C:\Users\HP\Desktop\TrimphPO\Week\Master Files\[IGST Master.xlsx]DBF'!$A:$R,18,FALSE),
   "Error")),
"")</f>
        <v/>
      </c>
      <c r="R129">
        <f>IF(ORDER!O135&gt;0,
 IF(ORDER!$D$1="SGST",
 VLOOKUP(H129,'C:\Users\HP\Desktop\TrimphPO\Week\Master Files\[SGST Master.xlsx]DBF'!$A:$S,19,FALSE),
   IF(ORDER!$D$1="IGST",
   VLOOKUP(H129,'C:\Users\HP\Desktop\TrimphPO\Week\Master Files\[IGST Master.xlsx]DBF'!$A:$S,19,FALSE),
   "Error")),
"")</f>
        <v/>
      </c>
      <c r="S129">
        <f>IF(ORDER!O135&gt;0,
 IF(ORDER!$D$1="SGST",
 VLOOKUP(H129,'C:\Users\HP\Desktop\TrimphPO\Week\Master Files\[SGST Master.xlsx]DBF'!$A:$T,20,FALSE),
   IF(ORDER!$D$1="IGST",
   VLOOKUP(H129,'C:\Users\HP\Desktop\TrimphPO\Week\Master Files\[IGST Master.xlsx]DBF'!$A:$T,20,FALSE),
   "Error")),
"")</f>
        <v/>
      </c>
      <c r="T129">
        <f>IF(ORDER!O135&gt;0,
 IF(ORDER!$D$1="SGST",
 VLOOKUP(H129,'C:\Users\HP\Desktop\TrimphPO\Week\Master Files\[SGST Master.xlsx]DBF'!$A:$U,21,FALSE),
   IF(ORDER!$D$1="IGST",
   VLOOKUP(H129,'C:\Users\HP\Desktop\TrimphPO\Week\Master Files\[IGST Master.xlsx]DBF'!$A:$U,21,FALSE),
   "Error")),
"")</f>
        <v/>
      </c>
      <c r="U129">
        <f>IF(ORDER!O135&gt;0,
 IF(ORDER!$D$1="SGST",
 VLOOKUP(H129,'C:\Users\HP\Desktop\TrimphPO\Week\Master Files\[SGST Master.xlsx]DBF'!$A:$V,22,FALSE),
   IF(ORDER!$D$1="IGST",
   VLOOKUP(H129,'C:\Users\HP\Desktop\TrimphPO\Week\Master Files\[IGST Master.xlsx]DBF'!$A:$V,22,FALSE),
   "Error")),
"")</f>
        <v/>
      </c>
      <c r="V129">
        <f>IF(ORDER!O135&gt;0,
 IF(ORDER!$D$1="SGST",
 VLOOKUP(H129,'C:\Users\HP\Desktop\TrimphPO\Week\Master Files\[SGST Master.xlsx]DBF'!$A:$W,23,FALSE),
   IF(ORDER!$D$1="IGST",
   VLOOKUP(H129,'C:\Users\HP\Desktop\TrimphPO\Week\Master Files\[IGST Master.xlsx]DBF'!$A:$W,23,FALSE),
   "Error")),
"")</f>
        <v/>
      </c>
      <c r="W129">
        <f>IF(ORDER!O135&gt;0,
 IF(ORDER!$D$1="SGST",
 VLOOKUP(H129,'C:\Users\HP\Desktop\TrimphPO\Week\Master Files\[SGST Master.xlsx]DBF'!$A:$X,24,FALSE),
   IF(ORDER!$D$1="IGST",
   VLOOKUP(H129,'C:\Users\HP\Desktop\TrimphPO\Week\Master Files\[IGST Master.xlsx]DBF'!$A:$X,24,FALSE),
   "Error")),
"")</f>
        <v/>
      </c>
      <c r="X129">
        <f>IF(ORDER!O135&gt;0,
 IF(ORDER!$D$1="SGST",
 VLOOKUP(H129,'C:\Users\HP\Desktop\TrimphPO\Week\Master Files\[SGST Master.xlsx]DBF'!$A:$Y,25,FALSE),
   IF(ORDER!$D$1="IGST",
   VLOOKUP(H129,'C:\Users\HP\Desktop\TrimphPO\Week\Master Files\[IGST Master.xlsx]DBF'!$A:$Y,25,FALSE),
   "Error")),
"")</f>
        <v/>
      </c>
      <c r="Y129">
        <f>IF(ORDER!O135&gt;0,+O129, "")</f>
        <v/>
      </c>
      <c r="Z129">
        <f>IF(ORDER!O135&gt;0,+J129, "")</f>
        <v/>
      </c>
      <c r="AA129">
        <f>IF(ORDER!O135&gt;0,
 IF(ORDER!$D$1="SGST",
 VLOOKUP(H129,'C:\Users\HP\Desktop\TrimphPO\Week\Master Files\[SGST Master.xlsx]DBF'!$A:$AB,28,FALSE),
   IF(ORDER!$D$1="IGST",
   VLOOKUP(H129,'C:\Users\HP\Desktop\TrimphPO\Week\Master Files\[IGST Master.xlsx]DBF'!$A:$AB,28,FALSE),
   "Error")),
"")</f>
        <v/>
      </c>
      <c r="AB129">
        <f>IF(ORDER!O135&gt;0,
 IF(ORDER!$D$1="SGST",
 VLOOKUP(H129,'C:\Users\HP\Desktop\TrimphPO\Week\Master Files\[SGST Master.xlsx]DBF'!$A:$AC,29,FALSE),
   IF(ORDER!$D$1="IGST",
   VLOOKUP(H129,'C:\Users\HP\Desktop\TrimphPO\Week\Master Files\[IGST Master.xlsx]DBF'!$A:$AC,29,FALSE),
   "Error")),
"")</f>
        <v/>
      </c>
      <c r="AC129">
        <f>IF(ORDER!O135&gt;0,ROUND(Y129*AB129/100,2), "")</f>
        <v/>
      </c>
      <c r="AD129">
        <f>IF(ORDER!O135&gt;0,ROUND(SUM(Y129,0)-AC129,2), "")</f>
        <v/>
      </c>
      <c r="AE129" t="inlineStr"/>
      <c r="AF129" t="inlineStr"/>
      <c r="AG129" t="inlineStr"/>
      <c r="AH129" t="inlineStr"/>
      <c r="AI129" t="inlineStr"/>
      <c r="AJ129" t="inlineStr"/>
      <c r="AK129">
        <f>IF(ORDER!O135&gt;0,IF(RIGHT(P129,2)="5%","Output IGST - 5% - Tamilnadu","Output IGST - 12% - Tamilnadu"), "")</f>
        <v/>
      </c>
      <c r="AL129">
        <f>IF(ORDER!O135&gt;0,IF(AK129="Output IGST - 12% - TamilNadu",12,5), "")</f>
        <v/>
      </c>
      <c r="AM129">
        <f>IF(ORDER!O135&gt;0,ROUND(SUM(AD129*AL129/100,0),2), "")</f>
        <v/>
      </c>
      <c r="AN129">
        <f>IF(ORDER!O135&gt;0,+AP129, "")</f>
        <v/>
      </c>
      <c r="AO129">
        <f>IF(ORDER!O135&gt;0,0.00, "")</f>
        <v/>
      </c>
      <c r="AP129">
        <f>IF(ORDER!O135&gt;0,+(Y129-AC129)+AM129, "")</f>
        <v/>
      </c>
      <c r="AQ129">
        <f>IF(ORDER!O135&gt;0,
 IF(ORDER!$D$1="SGST",
 VLOOKUP(H129,'C:\Users\HP\Desktop\TrimphPO\Week\Master Files\[SGST Master.xlsx]DBF'!$A:$AR,44,FALSE),
   IF(ORDER!$D$1="IGST",
   VLOOKUP(H129,'C:\Users\HP\Desktop\TrimphPO\Week\Master Files\[IGST Master.xlsx]DBF'!$A:$AR,44,FALSE),
   "Error")),
"")</f>
        <v/>
      </c>
      <c r="AR129">
        <f>IF(ORDER!O135&gt;0,B129, "")</f>
        <v/>
      </c>
      <c r="AS129">
        <f>IF(ORDER!O135&gt;0,AN129, "")</f>
        <v/>
      </c>
      <c r="AT129">
        <f>IF(ORDER!O135&gt;0,CONCATENATE($B$2," ",$C$2," ","QTY",  " ", $Z$2), "")</f>
        <v/>
      </c>
      <c r="AU129">
        <f>IF(ORDER!O135&gt;0,
 IF(ORDER!$D$1="SGST",
 VLOOKUP(H129,'C:\Users\HP\Desktop\TrimphPO\Week\Master Files\[SGST Master.xlsx]DBF'!$A:$AV,48,FALSE),
   IF(ORDER!$D$1="IGST",
   VLOOKUP(H129,'C:\Users\HP\Desktop\TrimphPO\Week\Master Files\[IGST Master.xlsx]DBF'!$A:$AV,48,FALSE),
   "Error")),
"")</f>
        <v/>
      </c>
      <c r="AV129">
        <f>IF(ORDER!O135&gt;0,
 IF(ORDER!$D$1="SGST",
 VLOOKUP(H129,'C:\Users\HP\Desktop\TrimphPO\Week\Master Files\[SGST Master.xlsx]DBF'!$A:$AW,49,FALSE),
   IF(ORDER!$D$1="IGST",
   VLOOKUP(H129,'C:\Users\HP\Desktop\TrimphPO\Week\Master Files\[IGST Master.xlsx]DBF'!$A:$AW,49,FALSE),
   "Error")),
"")</f>
        <v/>
      </c>
      <c r="AW129">
        <f>IF(ORDER!O135&gt;0,
 IF(ORDER!$D$1="SGST",
 VLOOKUP(H129,'C:\Users\HP\Desktop\TrimphPO\Week\Master Files\[SGST Master.xlsx]DBF'!$A:$AX,50,FALSE),
   IF(ORDER!$D$1="IGST",
   VLOOKUP(H129,'C:\Users\HP\Desktop\TrimphPO\Week\Master Files\[IGST Master.xlsx]DBF'!$A:$AX,50,FALSE),
   "Error")),
"")</f>
        <v/>
      </c>
      <c r="AX129">
        <f>IF(ORDER!O135&gt;0,ORDER!B5, "")</f>
        <v/>
      </c>
      <c r="AY129">
        <f>IF(ORDER!O135&gt;0,ORDER!B1, "")</f>
        <v/>
      </c>
      <c r="AZ129">
        <f>IF(ORDER!O135&gt;0,
 IF(ORDER!$D$1="SGST",
 VLOOKUP(H129,'C:\Users\HP\Desktop\TrimphPO\Week\Master Files\[SGST Master.xlsx]DBF'!$A:$BA,53,FALSE),
   IF(ORDER!$D$1="IGST",
   VLOOKUP(H129,'C:\Users\HP\Desktop\TrimphPO\Week\Master Files\[IGST Master.xlsx]DBF'!$A:$BA,53,FALSE),
   "Error")),
"")</f>
        <v/>
      </c>
      <c r="BA129">
        <f>IF(ORDER!O135&gt;0,
 IF(ORDER!$D$1="SGST",
 VLOOKUP(H129,'C:\Users\HP\Desktop\TrimphPO\Week\Master Files\[SGST Master.xlsx]DBF'!$A:$BB,54,FALSE),
   IF(ORDER!$D$1="IGST",
   VLOOKUP(H129,'C:\Users\HP\Desktop\TrimphPO\Week\Master Files\[IGST Master.xlsx]DBF'!$A:$BB,54,FALSE),
   "Error")),
"")</f>
        <v/>
      </c>
      <c r="BB129">
        <f>IF(ORDER!O135&gt;0,
 IF(ORDER!$D$1="SGST",
 VLOOKUP(H129,'C:\Users\HP\Desktop\TrimphPO\Week\Master Files\[SGST Master.xlsx]DBF'!$A:$BC,55,FALSE),
   IF(ORDER!$D$1="IGST",
   VLOOKUP(H129,'C:\Users\HP\Desktop\TrimphPO\Week\Master Files\[IGST Master.xlsx]DBF'!$A:$BC,55,FALSE),
   "Error")),
"")</f>
        <v/>
      </c>
      <c r="BC129">
        <f>IF(ORDER!O135&gt;0,
 IF(ORDER!$D$1="SGST",
 VLOOKUP(H129,'C:\Users\HP\Desktop\TrimphPO\Week\Master Files\[SGST Master.xlsx]DBF'!$A:$BD,56,FALSE),
   IF(ORDER!$D$1="IGST",
   VLOOKUP(H129,'C:\Users\HP\Desktop\TrimphPO\Week\Master Files\[IGST Master.xlsx]DBF'!$A:$BD,56,FALSE),
   "Error")),
"")</f>
        <v/>
      </c>
      <c r="BD129">
        <f>IF(ORDER!O135&gt;0,
 IF(ORDER!$D$1="SGST",
 VLOOKUP(H129,'C:\Users\HP\Desktop\TrimphPO\Week\Master Files\[SGST Master.xlsx]DBF'!$A:$BE,57,FALSE),
   IF(ORDER!$D$1="IGST",
   VLOOKUP(H129,'C:\Users\HP\Desktop\TrimphPO\Week\Master Files\[IGST Master.xlsx]DBF'!$A:$BE,57,FALSE),
   "Error")),
"")</f>
        <v/>
      </c>
    </row>
    <row r="130">
      <c r="A130">
        <f>IF(ORDER!O136&gt;0,
 IF(ORDER!$D$1="SGST",
 VLOOKUP(H130,'C:\Users\HP\Desktop\TrimphPO\Week\Master Files\[SGST Master.xlsx]DBF'!$A:$B,2,FALSE),
   IF(ORDER!$D$1="IGST",
   VLOOKUP(H130,'C:\Users\HP\Desktop\TrimphPO\Week\Master Files\[IGST Master.xlsx]DBF'!$A:$B,2,FALSE),
   "Error")),
"")</f>
        <v/>
      </c>
      <c r="B130">
        <f>IF(ORDER!O136&gt;0,
 IF(ORDER!$D$1="SGST",
 VLOOKUP(H130,'C:\Users\HP\Desktop\TrimphPO\Week\Master Files\[SGST Master.xlsx]DBF'!$A:$C,3,FALSE),
   IF(ORDER!$D$1="IGST",
   VLOOKUP(H130,'C:\Users\HP\Desktop\TrimphPO\Week\Master Files\[IGST Master.xlsx]DBF'!$A:$C,3,FALSE),
   "Error")),
"")</f>
        <v/>
      </c>
      <c r="C130">
        <f>IF(ORDER!O136&gt;0,ORDER!L136, "")</f>
        <v/>
      </c>
      <c r="D130">
        <f>IF(ORDER!O136&gt;0,ORDER!A136, "")</f>
        <v/>
      </c>
      <c r="E130">
        <f>IF(ORDER!O136&gt;0,
 IF(ORDER!$D$1="SGST",
 VLOOKUP(H130,'C:\Users\HP\Desktop\TrimphPO\Week\Master Files\[SGST Master.xlsx]DBF'!$A:$F,6,FALSE),
   IF(ORDER!$D$1="IGST",
   VLOOKUP(H130,'C:\Users\HP\Desktop\TrimphPO\Week\Master Files\[IGST Master.xlsx]DBF'!$A:$F,6,FALSE),
   "Error")),
"")</f>
        <v/>
      </c>
      <c r="F130">
        <f>IF(ORDER!O136&gt;0,ORDER!C136, "")</f>
        <v/>
      </c>
      <c r="G130">
        <f>IF(ORDER!O136&gt;0,
 IF(ORDER!$D$1="SGST",
 VLOOKUP(H130,'C:\Users\HP\Desktop\TrimphPO\Week\Master Files\[SGST Master.xlsx]DBF'!$A:$H,8,FALSE),
   IF(ORDER!$D$1="IGST",
   VLOOKUP(H130,'C:\Users\HP\Desktop\TrimphPO\Week\Master Files\[IGST Master.xlsx]DBF'!$A:$H,8,FALSE),
   "Error")),
"")</f>
        <v/>
      </c>
      <c r="H130">
        <f>IF(ORDER!O136&gt;0,ORDER!D136, "")</f>
        <v/>
      </c>
      <c r="I130">
        <f>IF(ORDER!O136&gt;0,
 IF(ORDER!$D$1="SGST",
 VLOOKUP(H130,'C:\Users\HP\Desktop\TrimphPO\Week\Master Files\[SGST Master.xlsx]DBF'!$A:$J,10,FALSE),
   IF(ORDER!$D$1="IGST",
   VLOOKUP(H130,'C:\Users\HP\Desktop\TrimphPO\Week\Master Files\[IGST Master.xlsx]DBF'!$A:$J,10,FALSE),
   "Error")),
"")</f>
        <v/>
      </c>
      <c r="J130">
        <f>IF(ORDER!O136&gt;0,SUMIF(ORDER!$D$8:$D$22298,DBF!$H130,ORDER!$G$8:$G$22298), "")</f>
        <v/>
      </c>
      <c r="K130">
        <f>IF(ORDER!O136&gt;0,VLOOKUP($H130,ORDER!D:H,5,FALSE), "")</f>
        <v/>
      </c>
      <c r="L130">
        <f>IF(ORDER!O136&gt;0,ROUND(J130*K130,2), "")</f>
        <v/>
      </c>
      <c r="M130">
        <f>IF(ORDER!O136&gt;0,
 IF(ORDER!$D$1="SGST",
 VLOOKUP(H130,'C:\Users\HP\Desktop\TrimphPO\Week\Master Files\[SGST Master.xlsx]DBF'!$A:$N,14,FALSE),
   IF(ORDER!$D$1="IGST",
   VLOOKUP(H130,'C:\Users\HP\Desktop\TrimphPO\Week\Master Files\[IGST Master.xlsx]DBF'!$A:$N,14,FALSE),
   "Error")),
"")</f>
        <v/>
      </c>
      <c r="N130">
        <f>IF(ORDER!O136&gt;0,ROUND(L130*M130/100,2), "")</f>
        <v/>
      </c>
      <c r="O130">
        <f>IF(ORDER!O136&gt;0,L130-N130, "")</f>
        <v/>
      </c>
      <c r="P130">
        <f>IF(ORDER!O136&gt;0,IF(R130="Corsetry",IF(IFERROR((O130/J130),0)&lt;1000,"CC Sales- Corsetry-Wholesale - IGST 5%","CC Sales- Corsetry-Wholesale - IGST 12%")), "")</f>
        <v/>
      </c>
      <c r="Q130">
        <f>IF(ORDER!O136&gt;0,
 IF(ORDER!$D$1="SGST",
 VLOOKUP(H130,'C:\Users\HP\Desktop\TrimphPO\Week\Master Files\[SGST Master.xlsx]DBF'!$A:$R,18,FALSE),
   IF(ORDER!$D$1="IGST",
   VLOOKUP(H130,'C:\Users\HP\Desktop\TrimphPO\Week\Master Files\[IGST Master.xlsx]DBF'!$A:$R,18,FALSE),
   "Error")),
"")</f>
        <v/>
      </c>
      <c r="R130">
        <f>IF(ORDER!O136&gt;0,
 IF(ORDER!$D$1="SGST",
 VLOOKUP(H130,'C:\Users\HP\Desktop\TrimphPO\Week\Master Files\[SGST Master.xlsx]DBF'!$A:$S,19,FALSE),
   IF(ORDER!$D$1="IGST",
   VLOOKUP(H130,'C:\Users\HP\Desktop\TrimphPO\Week\Master Files\[IGST Master.xlsx]DBF'!$A:$S,19,FALSE),
   "Error")),
"")</f>
        <v/>
      </c>
      <c r="S130">
        <f>IF(ORDER!O136&gt;0,
 IF(ORDER!$D$1="SGST",
 VLOOKUP(H130,'C:\Users\HP\Desktop\TrimphPO\Week\Master Files\[SGST Master.xlsx]DBF'!$A:$T,20,FALSE),
   IF(ORDER!$D$1="IGST",
   VLOOKUP(H130,'C:\Users\HP\Desktop\TrimphPO\Week\Master Files\[IGST Master.xlsx]DBF'!$A:$T,20,FALSE),
   "Error")),
"")</f>
        <v/>
      </c>
      <c r="T130">
        <f>IF(ORDER!O136&gt;0,
 IF(ORDER!$D$1="SGST",
 VLOOKUP(H130,'C:\Users\HP\Desktop\TrimphPO\Week\Master Files\[SGST Master.xlsx]DBF'!$A:$U,21,FALSE),
   IF(ORDER!$D$1="IGST",
   VLOOKUP(H130,'C:\Users\HP\Desktop\TrimphPO\Week\Master Files\[IGST Master.xlsx]DBF'!$A:$U,21,FALSE),
   "Error")),
"")</f>
        <v/>
      </c>
      <c r="U130">
        <f>IF(ORDER!O136&gt;0,
 IF(ORDER!$D$1="SGST",
 VLOOKUP(H130,'C:\Users\HP\Desktop\TrimphPO\Week\Master Files\[SGST Master.xlsx]DBF'!$A:$V,22,FALSE),
   IF(ORDER!$D$1="IGST",
   VLOOKUP(H130,'C:\Users\HP\Desktop\TrimphPO\Week\Master Files\[IGST Master.xlsx]DBF'!$A:$V,22,FALSE),
   "Error")),
"")</f>
        <v/>
      </c>
      <c r="V130">
        <f>IF(ORDER!O136&gt;0,
 IF(ORDER!$D$1="SGST",
 VLOOKUP(H130,'C:\Users\HP\Desktop\TrimphPO\Week\Master Files\[SGST Master.xlsx]DBF'!$A:$W,23,FALSE),
   IF(ORDER!$D$1="IGST",
   VLOOKUP(H130,'C:\Users\HP\Desktop\TrimphPO\Week\Master Files\[IGST Master.xlsx]DBF'!$A:$W,23,FALSE),
   "Error")),
"")</f>
        <v/>
      </c>
      <c r="W130">
        <f>IF(ORDER!O136&gt;0,
 IF(ORDER!$D$1="SGST",
 VLOOKUP(H130,'C:\Users\HP\Desktop\TrimphPO\Week\Master Files\[SGST Master.xlsx]DBF'!$A:$X,24,FALSE),
   IF(ORDER!$D$1="IGST",
   VLOOKUP(H130,'C:\Users\HP\Desktop\TrimphPO\Week\Master Files\[IGST Master.xlsx]DBF'!$A:$X,24,FALSE),
   "Error")),
"")</f>
        <v/>
      </c>
      <c r="X130">
        <f>IF(ORDER!O136&gt;0,
 IF(ORDER!$D$1="SGST",
 VLOOKUP(H130,'C:\Users\HP\Desktop\TrimphPO\Week\Master Files\[SGST Master.xlsx]DBF'!$A:$Y,25,FALSE),
   IF(ORDER!$D$1="IGST",
   VLOOKUP(H130,'C:\Users\HP\Desktop\TrimphPO\Week\Master Files\[IGST Master.xlsx]DBF'!$A:$Y,25,FALSE),
   "Error")),
"")</f>
        <v/>
      </c>
      <c r="Y130">
        <f>IF(ORDER!O136&gt;0,+O130, "")</f>
        <v/>
      </c>
      <c r="Z130">
        <f>IF(ORDER!O136&gt;0,+J130, "")</f>
        <v/>
      </c>
      <c r="AA130">
        <f>IF(ORDER!O136&gt;0,
 IF(ORDER!$D$1="SGST",
 VLOOKUP(H130,'C:\Users\HP\Desktop\TrimphPO\Week\Master Files\[SGST Master.xlsx]DBF'!$A:$AB,28,FALSE),
   IF(ORDER!$D$1="IGST",
   VLOOKUP(H130,'C:\Users\HP\Desktop\TrimphPO\Week\Master Files\[IGST Master.xlsx]DBF'!$A:$AB,28,FALSE),
   "Error")),
"")</f>
        <v/>
      </c>
      <c r="AB130">
        <f>IF(ORDER!O136&gt;0,
 IF(ORDER!$D$1="SGST",
 VLOOKUP(H130,'C:\Users\HP\Desktop\TrimphPO\Week\Master Files\[SGST Master.xlsx]DBF'!$A:$AC,29,FALSE),
   IF(ORDER!$D$1="IGST",
   VLOOKUP(H130,'C:\Users\HP\Desktop\TrimphPO\Week\Master Files\[IGST Master.xlsx]DBF'!$A:$AC,29,FALSE),
   "Error")),
"")</f>
        <v/>
      </c>
      <c r="AC130">
        <f>IF(ORDER!O136&gt;0,ROUND(Y130*AB130/100,2), "")</f>
        <v/>
      </c>
      <c r="AD130">
        <f>IF(ORDER!O136&gt;0,ROUND(SUM(Y130,0)-AC130,2), "")</f>
        <v/>
      </c>
      <c r="AE130" t="inlineStr"/>
      <c r="AF130" t="inlineStr"/>
      <c r="AG130" t="inlineStr"/>
      <c r="AH130" t="inlineStr"/>
      <c r="AI130" t="inlineStr"/>
      <c r="AJ130" t="inlineStr"/>
      <c r="AK130">
        <f>IF(ORDER!O136&gt;0,IF(RIGHT(P130,2)="5%","Output IGST - 5% - Tamilnadu","Output IGST - 12% - Tamilnadu"), "")</f>
        <v/>
      </c>
      <c r="AL130">
        <f>IF(ORDER!O136&gt;0,IF(AK130="Output IGST - 12% - TamilNadu",12,5), "")</f>
        <v/>
      </c>
      <c r="AM130">
        <f>IF(ORDER!O136&gt;0,ROUND(SUM(AD130*AL130/100,0),2), "")</f>
        <v/>
      </c>
      <c r="AN130">
        <f>IF(ORDER!O136&gt;0,+AP130, "")</f>
        <v/>
      </c>
      <c r="AO130">
        <f>IF(ORDER!O136&gt;0,0.00, "")</f>
        <v/>
      </c>
      <c r="AP130">
        <f>IF(ORDER!O136&gt;0,+(Y130-AC130)+AM130, "")</f>
        <v/>
      </c>
      <c r="AQ130">
        <f>IF(ORDER!O136&gt;0,
 IF(ORDER!$D$1="SGST",
 VLOOKUP(H130,'C:\Users\HP\Desktop\TrimphPO\Week\Master Files\[SGST Master.xlsx]DBF'!$A:$AR,44,FALSE),
   IF(ORDER!$D$1="IGST",
   VLOOKUP(H130,'C:\Users\HP\Desktop\TrimphPO\Week\Master Files\[IGST Master.xlsx]DBF'!$A:$AR,44,FALSE),
   "Error")),
"")</f>
        <v/>
      </c>
      <c r="AR130">
        <f>IF(ORDER!O136&gt;0,B130, "")</f>
        <v/>
      </c>
      <c r="AS130">
        <f>IF(ORDER!O136&gt;0,AN130, "")</f>
        <v/>
      </c>
      <c r="AT130">
        <f>IF(ORDER!O136&gt;0,CONCATENATE($B$2," ",$C$2," ","QTY",  " ", $Z$2), "")</f>
        <v/>
      </c>
      <c r="AU130">
        <f>IF(ORDER!O136&gt;0,
 IF(ORDER!$D$1="SGST",
 VLOOKUP(H130,'C:\Users\HP\Desktop\TrimphPO\Week\Master Files\[SGST Master.xlsx]DBF'!$A:$AV,48,FALSE),
   IF(ORDER!$D$1="IGST",
   VLOOKUP(H130,'C:\Users\HP\Desktop\TrimphPO\Week\Master Files\[IGST Master.xlsx]DBF'!$A:$AV,48,FALSE),
   "Error")),
"")</f>
        <v/>
      </c>
      <c r="AV130">
        <f>IF(ORDER!O136&gt;0,
 IF(ORDER!$D$1="SGST",
 VLOOKUP(H130,'C:\Users\HP\Desktop\TrimphPO\Week\Master Files\[SGST Master.xlsx]DBF'!$A:$AW,49,FALSE),
   IF(ORDER!$D$1="IGST",
   VLOOKUP(H130,'C:\Users\HP\Desktop\TrimphPO\Week\Master Files\[IGST Master.xlsx]DBF'!$A:$AW,49,FALSE),
   "Error")),
"")</f>
        <v/>
      </c>
      <c r="AW130">
        <f>IF(ORDER!O136&gt;0,
 IF(ORDER!$D$1="SGST",
 VLOOKUP(H130,'C:\Users\HP\Desktop\TrimphPO\Week\Master Files\[SGST Master.xlsx]DBF'!$A:$AX,50,FALSE),
   IF(ORDER!$D$1="IGST",
   VLOOKUP(H130,'C:\Users\HP\Desktop\TrimphPO\Week\Master Files\[IGST Master.xlsx]DBF'!$A:$AX,50,FALSE),
   "Error")),
"")</f>
        <v/>
      </c>
      <c r="AX130">
        <f>IF(ORDER!O136&gt;0,ORDER!B5, "")</f>
        <v/>
      </c>
      <c r="AY130">
        <f>IF(ORDER!O136&gt;0,ORDER!B1, "")</f>
        <v/>
      </c>
      <c r="AZ130">
        <f>IF(ORDER!O136&gt;0,
 IF(ORDER!$D$1="SGST",
 VLOOKUP(H130,'C:\Users\HP\Desktop\TrimphPO\Week\Master Files\[SGST Master.xlsx]DBF'!$A:$BA,53,FALSE),
   IF(ORDER!$D$1="IGST",
   VLOOKUP(H130,'C:\Users\HP\Desktop\TrimphPO\Week\Master Files\[IGST Master.xlsx]DBF'!$A:$BA,53,FALSE),
   "Error")),
"")</f>
        <v/>
      </c>
      <c r="BA130">
        <f>IF(ORDER!O136&gt;0,
 IF(ORDER!$D$1="SGST",
 VLOOKUP(H130,'C:\Users\HP\Desktop\TrimphPO\Week\Master Files\[SGST Master.xlsx]DBF'!$A:$BB,54,FALSE),
   IF(ORDER!$D$1="IGST",
   VLOOKUP(H130,'C:\Users\HP\Desktop\TrimphPO\Week\Master Files\[IGST Master.xlsx]DBF'!$A:$BB,54,FALSE),
   "Error")),
"")</f>
        <v/>
      </c>
      <c r="BB130">
        <f>IF(ORDER!O136&gt;0,
 IF(ORDER!$D$1="SGST",
 VLOOKUP(H130,'C:\Users\HP\Desktop\TrimphPO\Week\Master Files\[SGST Master.xlsx]DBF'!$A:$BC,55,FALSE),
   IF(ORDER!$D$1="IGST",
   VLOOKUP(H130,'C:\Users\HP\Desktop\TrimphPO\Week\Master Files\[IGST Master.xlsx]DBF'!$A:$BC,55,FALSE),
   "Error")),
"")</f>
        <v/>
      </c>
      <c r="BC130">
        <f>IF(ORDER!O136&gt;0,
 IF(ORDER!$D$1="SGST",
 VLOOKUP(H130,'C:\Users\HP\Desktop\TrimphPO\Week\Master Files\[SGST Master.xlsx]DBF'!$A:$BD,56,FALSE),
   IF(ORDER!$D$1="IGST",
   VLOOKUP(H130,'C:\Users\HP\Desktop\TrimphPO\Week\Master Files\[IGST Master.xlsx]DBF'!$A:$BD,56,FALSE),
   "Error")),
"")</f>
        <v/>
      </c>
      <c r="BD130">
        <f>IF(ORDER!O136&gt;0,
 IF(ORDER!$D$1="SGST",
 VLOOKUP(H130,'C:\Users\HP\Desktop\TrimphPO\Week\Master Files\[SGST Master.xlsx]DBF'!$A:$BE,57,FALSE),
   IF(ORDER!$D$1="IGST",
   VLOOKUP(H130,'C:\Users\HP\Desktop\TrimphPO\Week\Master Files\[IGST Master.xlsx]DBF'!$A:$BE,57,FALSE),
   "Error")),
"")</f>
        <v/>
      </c>
    </row>
    <row r="131">
      <c r="A131">
        <f>IF(ORDER!O137&gt;0,
 IF(ORDER!$D$1="SGST",
 VLOOKUP(H131,'C:\Users\HP\Desktop\TrimphPO\Week\Master Files\[SGST Master.xlsx]DBF'!$A:$B,2,FALSE),
   IF(ORDER!$D$1="IGST",
   VLOOKUP(H131,'C:\Users\HP\Desktop\TrimphPO\Week\Master Files\[IGST Master.xlsx]DBF'!$A:$B,2,FALSE),
   "Error")),
"")</f>
        <v/>
      </c>
      <c r="B131">
        <f>IF(ORDER!O137&gt;0,
 IF(ORDER!$D$1="SGST",
 VLOOKUP(H131,'C:\Users\HP\Desktop\TrimphPO\Week\Master Files\[SGST Master.xlsx]DBF'!$A:$C,3,FALSE),
   IF(ORDER!$D$1="IGST",
   VLOOKUP(H131,'C:\Users\HP\Desktop\TrimphPO\Week\Master Files\[IGST Master.xlsx]DBF'!$A:$C,3,FALSE),
   "Error")),
"")</f>
        <v/>
      </c>
      <c r="C131">
        <f>IF(ORDER!O137&gt;0,ORDER!L137, "")</f>
        <v/>
      </c>
      <c r="D131">
        <f>IF(ORDER!O137&gt;0,ORDER!A137, "")</f>
        <v/>
      </c>
      <c r="E131">
        <f>IF(ORDER!O137&gt;0,
 IF(ORDER!$D$1="SGST",
 VLOOKUP(H131,'C:\Users\HP\Desktop\TrimphPO\Week\Master Files\[SGST Master.xlsx]DBF'!$A:$F,6,FALSE),
   IF(ORDER!$D$1="IGST",
   VLOOKUP(H131,'C:\Users\HP\Desktop\TrimphPO\Week\Master Files\[IGST Master.xlsx]DBF'!$A:$F,6,FALSE),
   "Error")),
"")</f>
        <v/>
      </c>
      <c r="F131">
        <f>IF(ORDER!O137&gt;0,ORDER!C137, "")</f>
        <v/>
      </c>
      <c r="G131">
        <f>IF(ORDER!O137&gt;0,
 IF(ORDER!$D$1="SGST",
 VLOOKUP(H131,'C:\Users\HP\Desktop\TrimphPO\Week\Master Files\[SGST Master.xlsx]DBF'!$A:$H,8,FALSE),
   IF(ORDER!$D$1="IGST",
   VLOOKUP(H131,'C:\Users\HP\Desktop\TrimphPO\Week\Master Files\[IGST Master.xlsx]DBF'!$A:$H,8,FALSE),
   "Error")),
"")</f>
        <v/>
      </c>
      <c r="H131">
        <f>IF(ORDER!O137&gt;0,ORDER!D137, "")</f>
        <v/>
      </c>
      <c r="I131">
        <f>IF(ORDER!O137&gt;0,
 IF(ORDER!$D$1="SGST",
 VLOOKUP(H131,'C:\Users\HP\Desktop\TrimphPO\Week\Master Files\[SGST Master.xlsx]DBF'!$A:$J,10,FALSE),
   IF(ORDER!$D$1="IGST",
   VLOOKUP(H131,'C:\Users\HP\Desktop\TrimphPO\Week\Master Files\[IGST Master.xlsx]DBF'!$A:$J,10,FALSE),
   "Error")),
"")</f>
        <v/>
      </c>
      <c r="J131">
        <f>IF(ORDER!O137&gt;0,SUMIF(ORDER!$D$8:$D$22298,DBF!$H131,ORDER!$G$8:$G$22298), "")</f>
        <v/>
      </c>
      <c r="K131">
        <f>IF(ORDER!O137&gt;0,VLOOKUP($H131,ORDER!D:H,5,FALSE), "")</f>
        <v/>
      </c>
      <c r="L131">
        <f>IF(ORDER!O137&gt;0,ROUND(J131*K131,2), "")</f>
        <v/>
      </c>
      <c r="M131">
        <f>IF(ORDER!O137&gt;0,
 IF(ORDER!$D$1="SGST",
 VLOOKUP(H131,'C:\Users\HP\Desktop\TrimphPO\Week\Master Files\[SGST Master.xlsx]DBF'!$A:$N,14,FALSE),
   IF(ORDER!$D$1="IGST",
   VLOOKUP(H131,'C:\Users\HP\Desktop\TrimphPO\Week\Master Files\[IGST Master.xlsx]DBF'!$A:$N,14,FALSE),
   "Error")),
"")</f>
        <v/>
      </c>
      <c r="N131">
        <f>IF(ORDER!O137&gt;0,ROUND(L131*M131/100,2), "")</f>
        <v/>
      </c>
      <c r="O131">
        <f>IF(ORDER!O137&gt;0,L131-N131, "")</f>
        <v/>
      </c>
      <c r="P131">
        <f>IF(ORDER!O137&gt;0,IF(R131="Corsetry",IF(IFERROR((O131/J131),0)&lt;1000,"CC Sales- Corsetry-Wholesale - IGST 5%","CC Sales- Corsetry-Wholesale - IGST 12%")), "")</f>
        <v/>
      </c>
      <c r="Q131">
        <f>IF(ORDER!O137&gt;0,
 IF(ORDER!$D$1="SGST",
 VLOOKUP(H131,'C:\Users\HP\Desktop\TrimphPO\Week\Master Files\[SGST Master.xlsx]DBF'!$A:$R,18,FALSE),
   IF(ORDER!$D$1="IGST",
   VLOOKUP(H131,'C:\Users\HP\Desktop\TrimphPO\Week\Master Files\[IGST Master.xlsx]DBF'!$A:$R,18,FALSE),
   "Error")),
"")</f>
        <v/>
      </c>
      <c r="R131">
        <f>IF(ORDER!O137&gt;0,
 IF(ORDER!$D$1="SGST",
 VLOOKUP(H131,'C:\Users\HP\Desktop\TrimphPO\Week\Master Files\[SGST Master.xlsx]DBF'!$A:$S,19,FALSE),
   IF(ORDER!$D$1="IGST",
   VLOOKUP(H131,'C:\Users\HP\Desktop\TrimphPO\Week\Master Files\[IGST Master.xlsx]DBF'!$A:$S,19,FALSE),
   "Error")),
"")</f>
        <v/>
      </c>
      <c r="S131">
        <f>IF(ORDER!O137&gt;0,
 IF(ORDER!$D$1="SGST",
 VLOOKUP(H131,'C:\Users\HP\Desktop\TrimphPO\Week\Master Files\[SGST Master.xlsx]DBF'!$A:$T,20,FALSE),
   IF(ORDER!$D$1="IGST",
   VLOOKUP(H131,'C:\Users\HP\Desktop\TrimphPO\Week\Master Files\[IGST Master.xlsx]DBF'!$A:$T,20,FALSE),
   "Error")),
"")</f>
        <v/>
      </c>
      <c r="T131">
        <f>IF(ORDER!O137&gt;0,
 IF(ORDER!$D$1="SGST",
 VLOOKUP(H131,'C:\Users\HP\Desktop\TrimphPO\Week\Master Files\[SGST Master.xlsx]DBF'!$A:$U,21,FALSE),
   IF(ORDER!$D$1="IGST",
   VLOOKUP(H131,'C:\Users\HP\Desktop\TrimphPO\Week\Master Files\[IGST Master.xlsx]DBF'!$A:$U,21,FALSE),
   "Error")),
"")</f>
        <v/>
      </c>
      <c r="U131">
        <f>IF(ORDER!O137&gt;0,
 IF(ORDER!$D$1="SGST",
 VLOOKUP(H131,'C:\Users\HP\Desktop\TrimphPO\Week\Master Files\[SGST Master.xlsx]DBF'!$A:$V,22,FALSE),
   IF(ORDER!$D$1="IGST",
   VLOOKUP(H131,'C:\Users\HP\Desktop\TrimphPO\Week\Master Files\[IGST Master.xlsx]DBF'!$A:$V,22,FALSE),
   "Error")),
"")</f>
        <v/>
      </c>
      <c r="V131">
        <f>IF(ORDER!O137&gt;0,
 IF(ORDER!$D$1="SGST",
 VLOOKUP(H131,'C:\Users\HP\Desktop\TrimphPO\Week\Master Files\[SGST Master.xlsx]DBF'!$A:$W,23,FALSE),
   IF(ORDER!$D$1="IGST",
   VLOOKUP(H131,'C:\Users\HP\Desktop\TrimphPO\Week\Master Files\[IGST Master.xlsx]DBF'!$A:$W,23,FALSE),
   "Error")),
"")</f>
        <v/>
      </c>
      <c r="W131">
        <f>IF(ORDER!O137&gt;0,
 IF(ORDER!$D$1="SGST",
 VLOOKUP(H131,'C:\Users\HP\Desktop\TrimphPO\Week\Master Files\[SGST Master.xlsx]DBF'!$A:$X,24,FALSE),
   IF(ORDER!$D$1="IGST",
   VLOOKUP(H131,'C:\Users\HP\Desktop\TrimphPO\Week\Master Files\[IGST Master.xlsx]DBF'!$A:$X,24,FALSE),
   "Error")),
"")</f>
        <v/>
      </c>
      <c r="X131">
        <f>IF(ORDER!O137&gt;0,
 IF(ORDER!$D$1="SGST",
 VLOOKUP(H131,'C:\Users\HP\Desktop\TrimphPO\Week\Master Files\[SGST Master.xlsx]DBF'!$A:$Y,25,FALSE),
   IF(ORDER!$D$1="IGST",
   VLOOKUP(H131,'C:\Users\HP\Desktop\TrimphPO\Week\Master Files\[IGST Master.xlsx]DBF'!$A:$Y,25,FALSE),
   "Error")),
"")</f>
        <v/>
      </c>
      <c r="Y131">
        <f>IF(ORDER!O137&gt;0,+O131, "")</f>
        <v/>
      </c>
      <c r="Z131">
        <f>IF(ORDER!O137&gt;0,+J131, "")</f>
        <v/>
      </c>
      <c r="AA131">
        <f>IF(ORDER!O137&gt;0,
 IF(ORDER!$D$1="SGST",
 VLOOKUP(H131,'C:\Users\HP\Desktop\TrimphPO\Week\Master Files\[SGST Master.xlsx]DBF'!$A:$AB,28,FALSE),
   IF(ORDER!$D$1="IGST",
   VLOOKUP(H131,'C:\Users\HP\Desktop\TrimphPO\Week\Master Files\[IGST Master.xlsx]DBF'!$A:$AB,28,FALSE),
   "Error")),
"")</f>
        <v/>
      </c>
      <c r="AB131">
        <f>IF(ORDER!O137&gt;0,
 IF(ORDER!$D$1="SGST",
 VLOOKUP(H131,'C:\Users\HP\Desktop\TrimphPO\Week\Master Files\[SGST Master.xlsx]DBF'!$A:$AC,29,FALSE),
   IF(ORDER!$D$1="IGST",
   VLOOKUP(H131,'C:\Users\HP\Desktop\TrimphPO\Week\Master Files\[IGST Master.xlsx]DBF'!$A:$AC,29,FALSE),
   "Error")),
"")</f>
        <v/>
      </c>
      <c r="AC131">
        <f>IF(ORDER!O137&gt;0,ROUND(Y131*AB131/100,2), "")</f>
        <v/>
      </c>
      <c r="AD131">
        <f>IF(ORDER!O137&gt;0,ROUND(SUM(Y131,0)-AC131,2), "")</f>
        <v/>
      </c>
      <c r="AE131" t="inlineStr"/>
      <c r="AF131" t="inlineStr"/>
      <c r="AG131" t="inlineStr"/>
      <c r="AH131" t="inlineStr"/>
      <c r="AI131" t="inlineStr"/>
      <c r="AJ131" t="inlineStr"/>
      <c r="AK131">
        <f>IF(ORDER!O137&gt;0,IF(RIGHT(P131,2)="5%","Output IGST - 5% - Tamilnadu","Output IGST - 12% - Tamilnadu"), "")</f>
        <v/>
      </c>
      <c r="AL131">
        <f>IF(ORDER!O137&gt;0,IF(AK131="Output IGST - 12% - TamilNadu",12,5), "")</f>
        <v/>
      </c>
      <c r="AM131">
        <f>IF(ORDER!O137&gt;0,ROUND(SUM(AD131*AL131/100,0),2), "")</f>
        <v/>
      </c>
      <c r="AN131">
        <f>IF(ORDER!O137&gt;0,+AP131, "")</f>
        <v/>
      </c>
      <c r="AO131">
        <f>IF(ORDER!O137&gt;0,0.00, "")</f>
        <v/>
      </c>
      <c r="AP131">
        <f>IF(ORDER!O137&gt;0,+(Y131-AC131)+AM131, "")</f>
        <v/>
      </c>
      <c r="AQ131">
        <f>IF(ORDER!O137&gt;0,
 IF(ORDER!$D$1="SGST",
 VLOOKUP(H131,'C:\Users\HP\Desktop\TrimphPO\Week\Master Files\[SGST Master.xlsx]DBF'!$A:$AR,44,FALSE),
   IF(ORDER!$D$1="IGST",
   VLOOKUP(H131,'C:\Users\HP\Desktop\TrimphPO\Week\Master Files\[IGST Master.xlsx]DBF'!$A:$AR,44,FALSE),
   "Error")),
"")</f>
        <v/>
      </c>
      <c r="AR131">
        <f>IF(ORDER!O137&gt;0,B131, "")</f>
        <v/>
      </c>
      <c r="AS131">
        <f>IF(ORDER!O137&gt;0,AN131, "")</f>
        <v/>
      </c>
      <c r="AT131">
        <f>IF(ORDER!O137&gt;0,CONCATENATE($B$2," ",$C$2," ","QTY",  " ", $Z$2), "")</f>
        <v/>
      </c>
      <c r="AU131">
        <f>IF(ORDER!O137&gt;0,
 IF(ORDER!$D$1="SGST",
 VLOOKUP(H131,'C:\Users\HP\Desktop\TrimphPO\Week\Master Files\[SGST Master.xlsx]DBF'!$A:$AV,48,FALSE),
   IF(ORDER!$D$1="IGST",
   VLOOKUP(H131,'C:\Users\HP\Desktop\TrimphPO\Week\Master Files\[IGST Master.xlsx]DBF'!$A:$AV,48,FALSE),
   "Error")),
"")</f>
        <v/>
      </c>
      <c r="AV131">
        <f>IF(ORDER!O137&gt;0,
 IF(ORDER!$D$1="SGST",
 VLOOKUP(H131,'C:\Users\HP\Desktop\TrimphPO\Week\Master Files\[SGST Master.xlsx]DBF'!$A:$AW,49,FALSE),
   IF(ORDER!$D$1="IGST",
   VLOOKUP(H131,'C:\Users\HP\Desktop\TrimphPO\Week\Master Files\[IGST Master.xlsx]DBF'!$A:$AW,49,FALSE),
   "Error")),
"")</f>
        <v/>
      </c>
      <c r="AW131">
        <f>IF(ORDER!O137&gt;0,
 IF(ORDER!$D$1="SGST",
 VLOOKUP(H131,'C:\Users\HP\Desktop\TrimphPO\Week\Master Files\[SGST Master.xlsx]DBF'!$A:$AX,50,FALSE),
   IF(ORDER!$D$1="IGST",
   VLOOKUP(H131,'C:\Users\HP\Desktop\TrimphPO\Week\Master Files\[IGST Master.xlsx]DBF'!$A:$AX,50,FALSE),
   "Error")),
"")</f>
        <v/>
      </c>
      <c r="AX131">
        <f>IF(ORDER!O137&gt;0,ORDER!B5, "")</f>
        <v/>
      </c>
      <c r="AY131">
        <f>IF(ORDER!O137&gt;0,ORDER!B1, "")</f>
        <v/>
      </c>
      <c r="AZ131">
        <f>IF(ORDER!O137&gt;0,
 IF(ORDER!$D$1="SGST",
 VLOOKUP(H131,'C:\Users\HP\Desktop\TrimphPO\Week\Master Files\[SGST Master.xlsx]DBF'!$A:$BA,53,FALSE),
   IF(ORDER!$D$1="IGST",
   VLOOKUP(H131,'C:\Users\HP\Desktop\TrimphPO\Week\Master Files\[IGST Master.xlsx]DBF'!$A:$BA,53,FALSE),
   "Error")),
"")</f>
        <v/>
      </c>
      <c r="BA131">
        <f>IF(ORDER!O137&gt;0,
 IF(ORDER!$D$1="SGST",
 VLOOKUP(H131,'C:\Users\HP\Desktop\TrimphPO\Week\Master Files\[SGST Master.xlsx]DBF'!$A:$BB,54,FALSE),
   IF(ORDER!$D$1="IGST",
   VLOOKUP(H131,'C:\Users\HP\Desktop\TrimphPO\Week\Master Files\[IGST Master.xlsx]DBF'!$A:$BB,54,FALSE),
   "Error")),
"")</f>
        <v/>
      </c>
      <c r="BB131">
        <f>IF(ORDER!O137&gt;0,
 IF(ORDER!$D$1="SGST",
 VLOOKUP(H131,'C:\Users\HP\Desktop\TrimphPO\Week\Master Files\[SGST Master.xlsx]DBF'!$A:$BC,55,FALSE),
   IF(ORDER!$D$1="IGST",
   VLOOKUP(H131,'C:\Users\HP\Desktop\TrimphPO\Week\Master Files\[IGST Master.xlsx]DBF'!$A:$BC,55,FALSE),
   "Error")),
"")</f>
        <v/>
      </c>
      <c r="BC131">
        <f>IF(ORDER!O137&gt;0,
 IF(ORDER!$D$1="SGST",
 VLOOKUP(H131,'C:\Users\HP\Desktop\TrimphPO\Week\Master Files\[SGST Master.xlsx]DBF'!$A:$BD,56,FALSE),
   IF(ORDER!$D$1="IGST",
   VLOOKUP(H131,'C:\Users\HP\Desktop\TrimphPO\Week\Master Files\[IGST Master.xlsx]DBF'!$A:$BD,56,FALSE),
   "Error")),
"")</f>
        <v/>
      </c>
      <c r="BD131">
        <f>IF(ORDER!O137&gt;0,
 IF(ORDER!$D$1="SGST",
 VLOOKUP(H131,'C:\Users\HP\Desktop\TrimphPO\Week\Master Files\[SGST Master.xlsx]DBF'!$A:$BE,57,FALSE),
   IF(ORDER!$D$1="IGST",
   VLOOKUP(H131,'C:\Users\HP\Desktop\TrimphPO\Week\Master Files\[IGST Master.xlsx]DBF'!$A:$BE,57,FALSE),
   "Error")),
"")</f>
        <v/>
      </c>
    </row>
    <row r="132">
      <c r="A132">
        <f>IF(ORDER!O138&gt;0,
 IF(ORDER!$D$1="SGST",
 VLOOKUP(H132,'C:\Users\HP\Desktop\TrimphPO\Week\Master Files\[SGST Master.xlsx]DBF'!$A:$B,2,FALSE),
   IF(ORDER!$D$1="IGST",
   VLOOKUP(H132,'C:\Users\HP\Desktop\TrimphPO\Week\Master Files\[IGST Master.xlsx]DBF'!$A:$B,2,FALSE),
   "Error")),
"")</f>
        <v/>
      </c>
      <c r="B132">
        <f>IF(ORDER!O138&gt;0,
 IF(ORDER!$D$1="SGST",
 VLOOKUP(H132,'C:\Users\HP\Desktop\TrimphPO\Week\Master Files\[SGST Master.xlsx]DBF'!$A:$C,3,FALSE),
   IF(ORDER!$D$1="IGST",
   VLOOKUP(H132,'C:\Users\HP\Desktop\TrimphPO\Week\Master Files\[IGST Master.xlsx]DBF'!$A:$C,3,FALSE),
   "Error")),
"")</f>
        <v/>
      </c>
      <c r="C132">
        <f>IF(ORDER!O138&gt;0,ORDER!L138, "")</f>
        <v/>
      </c>
      <c r="D132">
        <f>IF(ORDER!O138&gt;0,ORDER!A138, "")</f>
        <v/>
      </c>
      <c r="E132">
        <f>IF(ORDER!O138&gt;0,
 IF(ORDER!$D$1="SGST",
 VLOOKUP(H132,'C:\Users\HP\Desktop\TrimphPO\Week\Master Files\[SGST Master.xlsx]DBF'!$A:$F,6,FALSE),
   IF(ORDER!$D$1="IGST",
   VLOOKUP(H132,'C:\Users\HP\Desktop\TrimphPO\Week\Master Files\[IGST Master.xlsx]DBF'!$A:$F,6,FALSE),
   "Error")),
"")</f>
        <v/>
      </c>
      <c r="F132">
        <f>IF(ORDER!O138&gt;0,ORDER!C138, "")</f>
        <v/>
      </c>
      <c r="G132">
        <f>IF(ORDER!O138&gt;0,
 IF(ORDER!$D$1="SGST",
 VLOOKUP(H132,'C:\Users\HP\Desktop\TrimphPO\Week\Master Files\[SGST Master.xlsx]DBF'!$A:$H,8,FALSE),
   IF(ORDER!$D$1="IGST",
   VLOOKUP(H132,'C:\Users\HP\Desktop\TrimphPO\Week\Master Files\[IGST Master.xlsx]DBF'!$A:$H,8,FALSE),
   "Error")),
"")</f>
        <v/>
      </c>
      <c r="H132">
        <f>IF(ORDER!O138&gt;0,ORDER!D138, "")</f>
        <v/>
      </c>
      <c r="I132">
        <f>IF(ORDER!O138&gt;0,
 IF(ORDER!$D$1="SGST",
 VLOOKUP(H132,'C:\Users\HP\Desktop\TrimphPO\Week\Master Files\[SGST Master.xlsx]DBF'!$A:$J,10,FALSE),
   IF(ORDER!$D$1="IGST",
   VLOOKUP(H132,'C:\Users\HP\Desktop\TrimphPO\Week\Master Files\[IGST Master.xlsx]DBF'!$A:$J,10,FALSE),
   "Error")),
"")</f>
        <v/>
      </c>
      <c r="J132">
        <f>IF(ORDER!O138&gt;0,SUMIF(ORDER!$D$8:$D$22298,DBF!$H132,ORDER!$G$8:$G$22298), "")</f>
        <v/>
      </c>
      <c r="K132">
        <f>IF(ORDER!O138&gt;0,VLOOKUP($H132,ORDER!D:H,5,FALSE), "")</f>
        <v/>
      </c>
      <c r="L132">
        <f>IF(ORDER!O138&gt;0,ROUND(J132*K132,2), "")</f>
        <v/>
      </c>
      <c r="M132">
        <f>IF(ORDER!O138&gt;0,
 IF(ORDER!$D$1="SGST",
 VLOOKUP(H132,'C:\Users\HP\Desktop\TrimphPO\Week\Master Files\[SGST Master.xlsx]DBF'!$A:$N,14,FALSE),
   IF(ORDER!$D$1="IGST",
   VLOOKUP(H132,'C:\Users\HP\Desktop\TrimphPO\Week\Master Files\[IGST Master.xlsx]DBF'!$A:$N,14,FALSE),
   "Error")),
"")</f>
        <v/>
      </c>
      <c r="N132">
        <f>IF(ORDER!O138&gt;0,ROUND(L132*M132/100,2), "")</f>
        <v/>
      </c>
      <c r="O132">
        <f>IF(ORDER!O138&gt;0,L132-N132, "")</f>
        <v/>
      </c>
      <c r="P132">
        <f>IF(ORDER!O138&gt;0,IF(R132="Corsetry",IF(IFERROR((O132/J132),0)&lt;1000,"CC Sales- Corsetry-Wholesale - IGST 5%","CC Sales- Corsetry-Wholesale - IGST 12%")), "")</f>
        <v/>
      </c>
      <c r="Q132">
        <f>IF(ORDER!O138&gt;0,
 IF(ORDER!$D$1="SGST",
 VLOOKUP(H132,'C:\Users\HP\Desktop\TrimphPO\Week\Master Files\[SGST Master.xlsx]DBF'!$A:$R,18,FALSE),
   IF(ORDER!$D$1="IGST",
   VLOOKUP(H132,'C:\Users\HP\Desktop\TrimphPO\Week\Master Files\[IGST Master.xlsx]DBF'!$A:$R,18,FALSE),
   "Error")),
"")</f>
        <v/>
      </c>
      <c r="R132">
        <f>IF(ORDER!O138&gt;0,
 IF(ORDER!$D$1="SGST",
 VLOOKUP(H132,'C:\Users\HP\Desktop\TrimphPO\Week\Master Files\[SGST Master.xlsx]DBF'!$A:$S,19,FALSE),
   IF(ORDER!$D$1="IGST",
   VLOOKUP(H132,'C:\Users\HP\Desktop\TrimphPO\Week\Master Files\[IGST Master.xlsx]DBF'!$A:$S,19,FALSE),
   "Error")),
"")</f>
        <v/>
      </c>
      <c r="S132">
        <f>IF(ORDER!O138&gt;0,
 IF(ORDER!$D$1="SGST",
 VLOOKUP(H132,'C:\Users\HP\Desktop\TrimphPO\Week\Master Files\[SGST Master.xlsx]DBF'!$A:$T,20,FALSE),
   IF(ORDER!$D$1="IGST",
   VLOOKUP(H132,'C:\Users\HP\Desktop\TrimphPO\Week\Master Files\[IGST Master.xlsx]DBF'!$A:$T,20,FALSE),
   "Error")),
"")</f>
        <v/>
      </c>
      <c r="T132">
        <f>IF(ORDER!O138&gt;0,
 IF(ORDER!$D$1="SGST",
 VLOOKUP(H132,'C:\Users\HP\Desktop\TrimphPO\Week\Master Files\[SGST Master.xlsx]DBF'!$A:$U,21,FALSE),
   IF(ORDER!$D$1="IGST",
   VLOOKUP(H132,'C:\Users\HP\Desktop\TrimphPO\Week\Master Files\[IGST Master.xlsx]DBF'!$A:$U,21,FALSE),
   "Error")),
"")</f>
        <v/>
      </c>
      <c r="U132">
        <f>IF(ORDER!O138&gt;0,
 IF(ORDER!$D$1="SGST",
 VLOOKUP(H132,'C:\Users\HP\Desktop\TrimphPO\Week\Master Files\[SGST Master.xlsx]DBF'!$A:$V,22,FALSE),
   IF(ORDER!$D$1="IGST",
   VLOOKUP(H132,'C:\Users\HP\Desktop\TrimphPO\Week\Master Files\[IGST Master.xlsx]DBF'!$A:$V,22,FALSE),
   "Error")),
"")</f>
        <v/>
      </c>
      <c r="V132">
        <f>IF(ORDER!O138&gt;0,
 IF(ORDER!$D$1="SGST",
 VLOOKUP(H132,'C:\Users\HP\Desktop\TrimphPO\Week\Master Files\[SGST Master.xlsx]DBF'!$A:$W,23,FALSE),
   IF(ORDER!$D$1="IGST",
   VLOOKUP(H132,'C:\Users\HP\Desktop\TrimphPO\Week\Master Files\[IGST Master.xlsx]DBF'!$A:$W,23,FALSE),
   "Error")),
"")</f>
        <v/>
      </c>
      <c r="W132">
        <f>IF(ORDER!O138&gt;0,
 IF(ORDER!$D$1="SGST",
 VLOOKUP(H132,'C:\Users\HP\Desktop\TrimphPO\Week\Master Files\[SGST Master.xlsx]DBF'!$A:$X,24,FALSE),
   IF(ORDER!$D$1="IGST",
   VLOOKUP(H132,'C:\Users\HP\Desktop\TrimphPO\Week\Master Files\[IGST Master.xlsx]DBF'!$A:$X,24,FALSE),
   "Error")),
"")</f>
        <v/>
      </c>
      <c r="X132">
        <f>IF(ORDER!O138&gt;0,
 IF(ORDER!$D$1="SGST",
 VLOOKUP(H132,'C:\Users\HP\Desktop\TrimphPO\Week\Master Files\[SGST Master.xlsx]DBF'!$A:$Y,25,FALSE),
   IF(ORDER!$D$1="IGST",
   VLOOKUP(H132,'C:\Users\HP\Desktop\TrimphPO\Week\Master Files\[IGST Master.xlsx]DBF'!$A:$Y,25,FALSE),
   "Error")),
"")</f>
        <v/>
      </c>
      <c r="Y132">
        <f>IF(ORDER!O138&gt;0,+O132, "")</f>
        <v/>
      </c>
      <c r="Z132">
        <f>IF(ORDER!O138&gt;0,+J132, "")</f>
        <v/>
      </c>
      <c r="AA132">
        <f>IF(ORDER!O138&gt;0,
 IF(ORDER!$D$1="SGST",
 VLOOKUP(H132,'C:\Users\HP\Desktop\TrimphPO\Week\Master Files\[SGST Master.xlsx]DBF'!$A:$AB,28,FALSE),
   IF(ORDER!$D$1="IGST",
   VLOOKUP(H132,'C:\Users\HP\Desktop\TrimphPO\Week\Master Files\[IGST Master.xlsx]DBF'!$A:$AB,28,FALSE),
   "Error")),
"")</f>
        <v/>
      </c>
      <c r="AB132">
        <f>IF(ORDER!O138&gt;0,
 IF(ORDER!$D$1="SGST",
 VLOOKUP(H132,'C:\Users\HP\Desktop\TrimphPO\Week\Master Files\[SGST Master.xlsx]DBF'!$A:$AC,29,FALSE),
   IF(ORDER!$D$1="IGST",
   VLOOKUP(H132,'C:\Users\HP\Desktop\TrimphPO\Week\Master Files\[IGST Master.xlsx]DBF'!$A:$AC,29,FALSE),
   "Error")),
"")</f>
        <v/>
      </c>
      <c r="AC132">
        <f>IF(ORDER!O138&gt;0,ROUND(Y132*AB132/100,2), "")</f>
        <v/>
      </c>
      <c r="AD132">
        <f>IF(ORDER!O138&gt;0,ROUND(SUM(Y132,0)-AC132,2), "")</f>
        <v/>
      </c>
      <c r="AE132" t="inlineStr"/>
      <c r="AF132" t="inlineStr"/>
      <c r="AG132" t="inlineStr"/>
      <c r="AH132" t="inlineStr"/>
      <c r="AI132" t="inlineStr"/>
      <c r="AJ132" t="inlineStr"/>
      <c r="AK132">
        <f>IF(ORDER!O138&gt;0,IF(RIGHT(P132,2)="5%","Output IGST - 5% - Tamilnadu","Output IGST - 12% - Tamilnadu"), "")</f>
        <v/>
      </c>
      <c r="AL132">
        <f>IF(ORDER!O138&gt;0,IF(AK132="Output IGST - 12% - TamilNadu",12,5), "")</f>
        <v/>
      </c>
      <c r="AM132">
        <f>IF(ORDER!O138&gt;0,ROUND(SUM(AD132*AL132/100,0),2), "")</f>
        <v/>
      </c>
      <c r="AN132">
        <f>IF(ORDER!O138&gt;0,+AP132, "")</f>
        <v/>
      </c>
      <c r="AO132">
        <f>IF(ORDER!O138&gt;0,0.00, "")</f>
        <v/>
      </c>
      <c r="AP132">
        <f>IF(ORDER!O138&gt;0,+(Y132-AC132)+AM132, "")</f>
        <v/>
      </c>
      <c r="AQ132">
        <f>IF(ORDER!O138&gt;0,
 IF(ORDER!$D$1="SGST",
 VLOOKUP(H132,'C:\Users\HP\Desktop\TrimphPO\Week\Master Files\[SGST Master.xlsx]DBF'!$A:$AR,44,FALSE),
   IF(ORDER!$D$1="IGST",
   VLOOKUP(H132,'C:\Users\HP\Desktop\TrimphPO\Week\Master Files\[IGST Master.xlsx]DBF'!$A:$AR,44,FALSE),
   "Error")),
"")</f>
        <v/>
      </c>
      <c r="AR132">
        <f>IF(ORDER!O138&gt;0,B132, "")</f>
        <v/>
      </c>
      <c r="AS132">
        <f>IF(ORDER!O138&gt;0,AN132, "")</f>
        <v/>
      </c>
      <c r="AT132">
        <f>IF(ORDER!O138&gt;0,CONCATENATE($B$2," ",$C$2," ","QTY",  " ", $Z$2), "")</f>
        <v/>
      </c>
      <c r="AU132">
        <f>IF(ORDER!O138&gt;0,
 IF(ORDER!$D$1="SGST",
 VLOOKUP(H132,'C:\Users\HP\Desktop\TrimphPO\Week\Master Files\[SGST Master.xlsx]DBF'!$A:$AV,48,FALSE),
   IF(ORDER!$D$1="IGST",
   VLOOKUP(H132,'C:\Users\HP\Desktop\TrimphPO\Week\Master Files\[IGST Master.xlsx]DBF'!$A:$AV,48,FALSE),
   "Error")),
"")</f>
        <v/>
      </c>
      <c r="AV132">
        <f>IF(ORDER!O138&gt;0,
 IF(ORDER!$D$1="SGST",
 VLOOKUP(H132,'C:\Users\HP\Desktop\TrimphPO\Week\Master Files\[SGST Master.xlsx]DBF'!$A:$AW,49,FALSE),
   IF(ORDER!$D$1="IGST",
   VLOOKUP(H132,'C:\Users\HP\Desktop\TrimphPO\Week\Master Files\[IGST Master.xlsx]DBF'!$A:$AW,49,FALSE),
   "Error")),
"")</f>
        <v/>
      </c>
      <c r="AW132">
        <f>IF(ORDER!O138&gt;0,
 IF(ORDER!$D$1="SGST",
 VLOOKUP(H132,'C:\Users\HP\Desktop\TrimphPO\Week\Master Files\[SGST Master.xlsx]DBF'!$A:$AX,50,FALSE),
   IF(ORDER!$D$1="IGST",
   VLOOKUP(H132,'C:\Users\HP\Desktop\TrimphPO\Week\Master Files\[IGST Master.xlsx]DBF'!$A:$AX,50,FALSE),
   "Error")),
"")</f>
        <v/>
      </c>
      <c r="AX132">
        <f>IF(ORDER!O138&gt;0,ORDER!B5, "")</f>
        <v/>
      </c>
      <c r="AY132">
        <f>IF(ORDER!O138&gt;0,ORDER!B1, "")</f>
        <v/>
      </c>
      <c r="AZ132">
        <f>IF(ORDER!O138&gt;0,
 IF(ORDER!$D$1="SGST",
 VLOOKUP(H132,'C:\Users\HP\Desktop\TrimphPO\Week\Master Files\[SGST Master.xlsx]DBF'!$A:$BA,53,FALSE),
   IF(ORDER!$D$1="IGST",
   VLOOKUP(H132,'C:\Users\HP\Desktop\TrimphPO\Week\Master Files\[IGST Master.xlsx]DBF'!$A:$BA,53,FALSE),
   "Error")),
"")</f>
        <v/>
      </c>
      <c r="BA132">
        <f>IF(ORDER!O138&gt;0,
 IF(ORDER!$D$1="SGST",
 VLOOKUP(H132,'C:\Users\HP\Desktop\TrimphPO\Week\Master Files\[SGST Master.xlsx]DBF'!$A:$BB,54,FALSE),
   IF(ORDER!$D$1="IGST",
   VLOOKUP(H132,'C:\Users\HP\Desktop\TrimphPO\Week\Master Files\[IGST Master.xlsx]DBF'!$A:$BB,54,FALSE),
   "Error")),
"")</f>
        <v/>
      </c>
      <c r="BB132">
        <f>IF(ORDER!O138&gt;0,
 IF(ORDER!$D$1="SGST",
 VLOOKUP(H132,'C:\Users\HP\Desktop\TrimphPO\Week\Master Files\[SGST Master.xlsx]DBF'!$A:$BC,55,FALSE),
   IF(ORDER!$D$1="IGST",
   VLOOKUP(H132,'C:\Users\HP\Desktop\TrimphPO\Week\Master Files\[IGST Master.xlsx]DBF'!$A:$BC,55,FALSE),
   "Error")),
"")</f>
        <v/>
      </c>
      <c r="BC132">
        <f>IF(ORDER!O138&gt;0,
 IF(ORDER!$D$1="SGST",
 VLOOKUP(H132,'C:\Users\HP\Desktop\TrimphPO\Week\Master Files\[SGST Master.xlsx]DBF'!$A:$BD,56,FALSE),
   IF(ORDER!$D$1="IGST",
   VLOOKUP(H132,'C:\Users\HP\Desktop\TrimphPO\Week\Master Files\[IGST Master.xlsx]DBF'!$A:$BD,56,FALSE),
   "Error")),
"")</f>
        <v/>
      </c>
      <c r="BD132">
        <f>IF(ORDER!O138&gt;0,
 IF(ORDER!$D$1="SGST",
 VLOOKUP(H132,'C:\Users\HP\Desktop\TrimphPO\Week\Master Files\[SGST Master.xlsx]DBF'!$A:$BE,57,FALSE),
   IF(ORDER!$D$1="IGST",
   VLOOKUP(H132,'C:\Users\HP\Desktop\TrimphPO\Week\Master Files\[IGST Master.xlsx]DBF'!$A:$BE,57,FALSE),
   "Error")),
"")</f>
        <v/>
      </c>
    </row>
    <row r="133">
      <c r="A133">
        <f>IF(ORDER!O139&gt;0,
 IF(ORDER!$D$1="SGST",
 VLOOKUP(H133,'C:\Users\HP\Desktop\TrimphPO\Week\Master Files\[SGST Master.xlsx]DBF'!$A:$B,2,FALSE),
   IF(ORDER!$D$1="IGST",
   VLOOKUP(H133,'C:\Users\HP\Desktop\TrimphPO\Week\Master Files\[IGST Master.xlsx]DBF'!$A:$B,2,FALSE),
   "Error")),
"")</f>
        <v/>
      </c>
      <c r="B133">
        <f>IF(ORDER!O139&gt;0,
 IF(ORDER!$D$1="SGST",
 VLOOKUP(H133,'C:\Users\HP\Desktop\TrimphPO\Week\Master Files\[SGST Master.xlsx]DBF'!$A:$C,3,FALSE),
   IF(ORDER!$D$1="IGST",
   VLOOKUP(H133,'C:\Users\HP\Desktop\TrimphPO\Week\Master Files\[IGST Master.xlsx]DBF'!$A:$C,3,FALSE),
   "Error")),
"")</f>
        <v/>
      </c>
      <c r="C133">
        <f>IF(ORDER!O139&gt;0,ORDER!L139, "")</f>
        <v/>
      </c>
      <c r="D133">
        <f>IF(ORDER!O139&gt;0,ORDER!A139, "")</f>
        <v/>
      </c>
      <c r="E133">
        <f>IF(ORDER!O139&gt;0,
 IF(ORDER!$D$1="SGST",
 VLOOKUP(H133,'C:\Users\HP\Desktop\TrimphPO\Week\Master Files\[SGST Master.xlsx]DBF'!$A:$F,6,FALSE),
   IF(ORDER!$D$1="IGST",
   VLOOKUP(H133,'C:\Users\HP\Desktop\TrimphPO\Week\Master Files\[IGST Master.xlsx]DBF'!$A:$F,6,FALSE),
   "Error")),
"")</f>
        <v/>
      </c>
      <c r="F133">
        <f>IF(ORDER!O139&gt;0,ORDER!C139, "")</f>
        <v/>
      </c>
      <c r="G133">
        <f>IF(ORDER!O139&gt;0,
 IF(ORDER!$D$1="SGST",
 VLOOKUP(H133,'C:\Users\HP\Desktop\TrimphPO\Week\Master Files\[SGST Master.xlsx]DBF'!$A:$H,8,FALSE),
   IF(ORDER!$D$1="IGST",
   VLOOKUP(H133,'C:\Users\HP\Desktop\TrimphPO\Week\Master Files\[IGST Master.xlsx]DBF'!$A:$H,8,FALSE),
   "Error")),
"")</f>
        <v/>
      </c>
      <c r="H133">
        <f>IF(ORDER!O139&gt;0,ORDER!D139, "")</f>
        <v/>
      </c>
      <c r="I133">
        <f>IF(ORDER!O139&gt;0,
 IF(ORDER!$D$1="SGST",
 VLOOKUP(H133,'C:\Users\HP\Desktop\TrimphPO\Week\Master Files\[SGST Master.xlsx]DBF'!$A:$J,10,FALSE),
   IF(ORDER!$D$1="IGST",
   VLOOKUP(H133,'C:\Users\HP\Desktop\TrimphPO\Week\Master Files\[IGST Master.xlsx]DBF'!$A:$J,10,FALSE),
   "Error")),
"")</f>
        <v/>
      </c>
      <c r="J133">
        <f>IF(ORDER!O139&gt;0,SUMIF(ORDER!$D$8:$D$22298,DBF!$H133,ORDER!$G$8:$G$22298), "")</f>
        <v/>
      </c>
      <c r="K133">
        <f>IF(ORDER!O139&gt;0,VLOOKUP($H133,ORDER!D:H,5,FALSE), "")</f>
        <v/>
      </c>
      <c r="L133">
        <f>IF(ORDER!O139&gt;0,ROUND(J133*K133,2), "")</f>
        <v/>
      </c>
      <c r="M133">
        <f>IF(ORDER!O139&gt;0,
 IF(ORDER!$D$1="SGST",
 VLOOKUP(H133,'C:\Users\HP\Desktop\TrimphPO\Week\Master Files\[SGST Master.xlsx]DBF'!$A:$N,14,FALSE),
   IF(ORDER!$D$1="IGST",
   VLOOKUP(H133,'C:\Users\HP\Desktop\TrimphPO\Week\Master Files\[IGST Master.xlsx]DBF'!$A:$N,14,FALSE),
   "Error")),
"")</f>
        <v/>
      </c>
      <c r="N133">
        <f>IF(ORDER!O139&gt;0,ROUND(L133*M133/100,2), "")</f>
        <v/>
      </c>
      <c r="O133">
        <f>IF(ORDER!O139&gt;0,L133-N133, "")</f>
        <v/>
      </c>
      <c r="P133">
        <f>IF(ORDER!O139&gt;0,IF(R133="Corsetry",IF(IFERROR((O133/J133),0)&lt;1000,"CC Sales- Corsetry-Wholesale - IGST 5%","CC Sales- Corsetry-Wholesale - IGST 12%")), "")</f>
        <v/>
      </c>
      <c r="Q133">
        <f>IF(ORDER!O139&gt;0,
 IF(ORDER!$D$1="SGST",
 VLOOKUP(H133,'C:\Users\HP\Desktop\TrimphPO\Week\Master Files\[SGST Master.xlsx]DBF'!$A:$R,18,FALSE),
   IF(ORDER!$D$1="IGST",
   VLOOKUP(H133,'C:\Users\HP\Desktop\TrimphPO\Week\Master Files\[IGST Master.xlsx]DBF'!$A:$R,18,FALSE),
   "Error")),
"")</f>
        <v/>
      </c>
      <c r="R133">
        <f>IF(ORDER!O139&gt;0,
 IF(ORDER!$D$1="SGST",
 VLOOKUP(H133,'C:\Users\HP\Desktop\TrimphPO\Week\Master Files\[SGST Master.xlsx]DBF'!$A:$S,19,FALSE),
   IF(ORDER!$D$1="IGST",
   VLOOKUP(H133,'C:\Users\HP\Desktop\TrimphPO\Week\Master Files\[IGST Master.xlsx]DBF'!$A:$S,19,FALSE),
   "Error")),
"")</f>
        <v/>
      </c>
      <c r="S133">
        <f>IF(ORDER!O139&gt;0,
 IF(ORDER!$D$1="SGST",
 VLOOKUP(H133,'C:\Users\HP\Desktop\TrimphPO\Week\Master Files\[SGST Master.xlsx]DBF'!$A:$T,20,FALSE),
   IF(ORDER!$D$1="IGST",
   VLOOKUP(H133,'C:\Users\HP\Desktop\TrimphPO\Week\Master Files\[IGST Master.xlsx]DBF'!$A:$T,20,FALSE),
   "Error")),
"")</f>
        <v/>
      </c>
      <c r="T133">
        <f>IF(ORDER!O139&gt;0,
 IF(ORDER!$D$1="SGST",
 VLOOKUP(H133,'C:\Users\HP\Desktop\TrimphPO\Week\Master Files\[SGST Master.xlsx]DBF'!$A:$U,21,FALSE),
   IF(ORDER!$D$1="IGST",
   VLOOKUP(H133,'C:\Users\HP\Desktop\TrimphPO\Week\Master Files\[IGST Master.xlsx]DBF'!$A:$U,21,FALSE),
   "Error")),
"")</f>
        <v/>
      </c>
      <c r="U133">
        <f>IF(ORDER!O139&gt;0,
 IF(ORDER!$D$1="SGST",
 VLOOKUP(H133,'C:\Users\HP\Desktop\TrimphPO\Week\Master Files\[SGST Master.xlsx]DBF'!$A:$V,22,FALSE),
   IF(ORDER!$D$1="IGST",
   VLOOKUP(H133,'C:\Users\HP\Desktop\TrimphPO\Week\Master Files\[IGST Master.xlsx]DBF'!$A:$V,22,FALSE),
   "Error")),
"")</f>
        <v/>
      </c>
      <c r="V133">
        <f>IF(ORDER!O139&gt;0,
 IF(ORDER!$D$1="SGST",
 VLOOKUP(H133,'C:\Users\HP\Desktop\TrimphPO\Week\Master Files\[SGST Master.xlsx]DBF'!$A:$W,23,FALSE),
   IF(ORDER!$D$1="IGST",
   VLOOKUP(H133,'C:\Users\HP\Desktop\TrimphPO\Week\Master Files\[IGST Master.xlsx]DBF'!$A:$W,23,FALSE),
   "Error")),
"")</f>
        <v/>
      </c>
      <c r="W133">
        <f>IF(ORDER!O139&gt;0,
 IF(ORDER!$D$1="SGST",
 VLOOKUP(H133,'C:\Users\HP\Desktop\TrimphPO\Week\Master Files\[SGST Master.xlsx]DBF'!$A:$X,24,FALSE),
   IF(ORDER!$D$1="IGST",
   VLOOKUP(H133,'C:\Users\HP\Desktop\TrimphPO\Week\Master Files\[IGST Master.xlsx]DBF'!$A:$X,24,FALSE),
   "Error")),
"")</f>
        <v/>
      </c>
      <c r="X133">
        <f>IF(ORDER!O139&gt;0,
 IF(ORDER!$D$1="SGST",
 VLOOKUP(H133,'C:\Users\HP\Desktop\TrimphPO\Week\Master Files\[SGST Master.xlsx]DBF'!$A:$Y,25,FALSE),
   IF(ORDER!$D$1="IGST",
   VLOOKUP(H133,'C:\Users\HP\Desktop\TrimphPO\Week\Master Files\[IGST Master.xlsx]DBF'!$A:$Y,25,FALSE),
   "Error")),
"")</f>
        <v/>
      </c>
      <c r="Y133">
        <f>IF(ORDER!O139&gt;0,+O133, "")</f>
        <v/>
      </c>
      <c r="Z133">
        <f>IF(ORDER!O139&gt;0,+J133, "")</f>
        <v/>
      </c>
      <c r="AA133">
        <f>IF(ORDER!O139&gt;0,
 IF(ORDER!$D$1="SGST",
 VLOOKUP(H133,'C:\Users\HP\Desktop\TrimphPO\Week\Master Files\[SGST Master.xlsx]DBF'!$A:$AB,28,FALSE),
   IF(ORDER!$D$1="IGST",
   VLOOKUP(H133,'C:\Users\HP\Desktop\TrimphPO\Week\Master Files\[IGST Master.xlsx]DBF'!$A:$AB,28,FALSE),
   "Error")),
"")</f>
        <v/>
      </c>
      <c r="AB133">
        <f>IF(ORDER!O139&gt;0,
 IF(ORDER!$D$1="SGST",
 VLOOKUP(H133,'C:\Users\HP\Desktop\TrimphPO\Week\Master Files\[SGST Master.xlsx]DBF'!$A:$AC,29,FALSE),
   IF(ORDER!$D$1="IGST",
   VLOOKUP(H133,'C:\Users\HP\Desktop\TrimphPO\Week\Master Files\[IGST Master.xlsx]DBF'!$A:$AC,29,FALSE),
   "Error")),
"")</f>
        <v/>
      </c>
      <c r="AC133">
        <f>IF(ORDER!O139&gt;0,ROUND(Y133*AB133/100,2), "")</f>
        <v/>
      </c>
      <c r="AD133">
        <f>IF(ORDER!O139&gt;0,ROUND(SUM(Y133,0)-AC133,2), "")</f>
        <v/>
      </c>
      <c r="AE133" t="inlineStr"/>
      <c r="AF133" t="inlineStr"/>
      <c r="AG133" t="inlineStr"/>
      <c r="AH133" t="inlineStr"/>
      <c r="AI133" t="inlineStr"/>
      <c r="AJ133" t="inlineStr"/>
      <c r="AK133">
        <f>IF(ORDER!O139&gt;0,IF(RIGHT(P133,2)="5%","Output IGST - 5% - Tamilnadu","Output IGST - 12% - Tamilnadu"), "")</f>
        <v/>
      </c>
      <c r="AL133">
        <f>IF(ORDER!O139&gt;0,IF(AK133="Output IGST - 12% - TamilNadu",12,5), "")</f>
        <v/>
      </c>
      <c r="AM133">
        <f>IF(ORDER!O139&gt;0,ROUND(SUM(AD133*AL133/100,0),2), "")</f>
        <v/>
      </c>
      <c r="AN133">
        <f>IF(ORDER!O139&gt;0,+AP133, "")</f>
        <v/>
      </c>
      <c r="AO133">
        <f>IF(ORDER!O139&gt;0,0.00, "")</f>
        <v/>
      </c>
      <c r="AP133">
        <f>IF(ORDER!O139&gt;0,+(Y133-AC133)+AM133, "")</f>
        <v/>
      </c>
      <c r="AQ133">
        <f>IF(ORDER!O139&gt;0,
 IF(ORDER!$D$1="SGST",
 VLOOKUP(H133,'C:\Users\HP\Desktop\TrimphPO\Week\Master Files\[SGST Master.xlsx]DBF'!$A:$AR,44,FALSE),
   IF(ORDER!$D$1="IGST",
   VLOOKUP(H133,'C:\Users\HP\Desktop\TrimphPO\Week\Master Files\[IGST Master.xlsx]DBF'!$A:$AR,44,FALSE),
   "Error")),
"")</f>
        <v/>
      </c>
      <c r="AR133">
        <f>IF(ORDER!O139&gt;0,B133, "")</f>
        <v/>
      </c>
      <c r="AS133">
        <f>IF(ORDER!O139&gt;0,AN133, "")</f>
        <v/>
      </c>
      <c r="AT133">
        <f>IF(ORDER!O139&gt;0,CONCATENATE($B$2," ",$C$2," ","QTY",  " ", $Z$2), "")</f>
        <v/>
      </c>
      <c r="AU133">
        <f>IF(ORDER!O139&gt;0,
 IF(ORDER!$D$1="SGST",
 VLOOKUP(H133,'C:\Users\HP\Desktop\TrimphPO\Week\Master Files\[SGST Master.xlsx]DBF'!$A:$AV,48,FALSE),
   IF(ORDER!$D$1="IGST",
   VLOOKUP(H133,'C:\Users\HP\Desktop\TrimphPO\Week\Master Files\[IGST Master.xlsx]DBF'!$A:$AV,48,FALSE),
   "Error")),
"")</f>
        <v/>
      </c>
      <c r="AV133">
        <f>IF(ORDER!O139&gt;0,
 IF(ORDER!$D$1="SGST",
 VLOOKUP(H133,'C:\Users\HP\Desktop\TrimphPO\Week\Master Files\[SGST Master.xlsx]DBF'!$A:$AW,49,FALSE),
   IF(ORDER!$D$1="IGST",
   VLOOKUP(H133,'C:\Users\HP\Desktop\TrimphPO\Week\Master Files\[IGST Master.xlsx]DBF'!$A:$AW,49,FALSE),
   "Error")),
"")</f>
        <v/>
      </c>
      <c r="AW133">
        <f>IF(ORDER!O139&gt;0,
 IF(ORDER!$D$1="SGST",
 VLOOKUP(H133,'C:\Users\HP\Desktop\TrimphPO\Week\Master Files\[SGST Master.xlsx]DBF'!$A:$AX,50,FALSE),
   IF(ORDER!$D$1="IGST",
   VLOOKUP(H133,'C:\Users\HP\Desktop\TrimphPO\Week\Master Files\[IGST Master.xlsx]DBF'!$A:$AX,50,FALSE),
   "Error")),
"")</f>
        <v/>
      </c>
      <c r="AX133">
        <f>IF(ORDER!O139&gt;0,ORDER!B5, "")</f>
        <v/>
      </c>
      <c r="AY133">
        <f>IF(ORDER!O139&gt;0,ORDER!B1, "")</f>
        <v/>
      </c>
      <c r="AZ133">
        <f>IF(ORDER!O139&gt;0,
 IF(ORDER!$D$1="SGST",
 VLOOKUP(H133,'C:\Users\HP\Desktop\TrimphPO\Week\Master Files\[SGST Master.xlsx]DBF'!$A:$BA,53,FALSE),
   IF(ORDER!$D$1="IGST",
   VLOOKUP(H133,'C:\Users\HP\Desktop\TrimphPO\Week\Master Files\[IGST Master.xlsx]DBF'!$A:$BA,53,FALSE),
   "Error")),
"")</f>
        <v/>
      </c>
      <c r="BA133">
        <f>IF(ORDER!O139&gt;0,
 IF(ORDER!$D$1="SGST",
 VLOOKUP(H133,'C:\Users\HP\Desktop\TrimphPO\Week\Master Files\[SGST Master.xlsx]DBF'!$A:$BB,54,FALSE),
   IF(ORDER!$D$1="IGST",
   VLOOKUP(H133,'C:\Users\HP\Desktop\TrimphPO\Week\Master Files\[IGST Master.xlsx]DBF'!$A:$BB,54,FALSE),
   "Error")),
"")</f>
        <v/>
      </c>
      <c r="BB133">
        <f>IF(ORDER!O139&gt;0,
 IF(ORDER!$D$1="SGST",
 VLOOKUP(H133,'C:\Users\HP\Desktop\TrimphPO\Week\Master Files\[SGST Master.xlsx]DBF'!$A:$BC,55,FALSE),
   IF(ORDER!$D$1="IGST",
   VLOOKUP(H133,'C:\Users\HP\Desktop\TrimphPO\Week\Master Files\[IGST Master.xlsx]DBF'!$A:$BC,55,FALSE),
   "Error")),
"")</f>
        <v/>
      </c>
      <c r="BC133">
        <f>IF(ORDER!O139&gt;0,
 IF(ORDER!$D$1="SGST",
 VLOOKUP(H133,'C:\Users\HP\Desktop\TrimphPO\Week\Master Files\[SGST Master.xlsx]DBF'!$A:$BD,56,FALSE),
   IF(ORDER!$D$1="IGST",
   VLOOKUP(H133,'C:\Users\HP\Desktop\TrimphPO\Week\Master Files\[IGST Master.xlsx]DBF'!$A:$BD,56,FALSE),
   "Error")),
"")</f>
        <v/>
      </c>
      <c r="BD133">
        <f>IF(ORDER!O139&gt;0,
 IF(ORDER!$D$1="SGST",
 VLOOKUP(H133,'C:\Users\HP\Desktop\TrimphPO\Week\Master Files\[SGST Master.xlsx]DBF'!$A:$BE,57,FALSE),
   IF(ORDER!$D$1="IGST",
   VLOOKUP(H133,'C:\Users\HP\Desktop\TrimphPO\Week\Master Files\[IGST Master.xlsx]DBF'!$A:$BE,57,FALSE),
   "Error")),
"")</f>
        <v/>
      </c>
    </row>
    <row r="134">
      <c r="A134">
        <f>IF(ORDER!O140&gt;0,
 IF(ORDER!$D$1="SGST",
 VLOOKUP(H134,'C:\Users\HP\Desktop\TrimphPO\Week\Master Files\[SGST Master.xlsx]DBF'!$A:$B,2,FALSE),
   IF(ORDER!$D$1="IGST",
   VLOOKUP(H134,'C:\Users\HP\Desktop\TrimphPO\Week\Master Files\[IGST Master.xlsx]DBF'!$A:$B,2,FALSE),
   "Error")),
"")</f>
        <v/>
      </c>
      <c r="B134">
        <f>IF(ORDER!O140&gt;0,
 IF(ORDER!$D$1="SGST",
 VLOOKUP(H134,'C:\Users\HP\Desktop\TrimphPO\Week\Master Files\[SGST Master.xlsx]DBF'!$A:$C,3,FALSE),
   IF(ORDER!$D$1="IGST",
   VLOOKUP(H134,'C:\Users\HP\Desktop\TrimphPO\Week\Master Files\[IGST Master.xlsx]DBF'!$A:$C,3,FALSE),
   "Error")),
"")</f>
        <v/>
      </c>
      <c r="C134">
        <f>IF(ORDER!O140&gt;0,ORDER!L140, "")</f>
        <v/>
      </c>
      <c r="D134">
        <f>IF(ORDER!O140&gt;0,ORDER!A140, "")</f>
        <v/>
      </c>
      <c r="E134">
        <f>IF(ORDER!O140&gt;0,
 IF(ORDER!$D$1="SGST",
 VLOOKUP(H134,'C:\Users\HP\Desktop\TrimphPO\Week\Master Files\[SGST Master.xlsx]DBF'!$A:$F,6,FALSE),
   IF(ORDER!$D$1="IGST",
   VLOOKUP(H134,'C:\Users\HP\Desktop\TrimphPO\Week\Master Files\[IGST Master.xlsx]DBF'!$A:$F,6,FALSE),
   "Error")),
"")</f>
        <v/>
      </c>
      <c r="F134">
        <f>IF(ORDER!O140&gt;0,ORDER!C140, "")</f>
        <v/>
      </c>
      <c r="G134">
        <f>IF(ORDER!O140&gt;0,
 IF(ORDER!$D$1="SGST",
 VLOOKUP(H134,'C:\Users\HP\Desktop\TrimphPO\Week\Master Files\[SGST Master.xlsx]DBF'!$A:$H,8,FALSE),
   IF(ORDER!$D$1="IGST",
   VLOOKUP(H134,'C:\Users\HP\Desktop\TrimphPO\Week\Master Files\[IGST Master.xlsx]DBF'!$A:$H,8,FALSE),
   "Error")),
"")</f>
        <v/>
      </c>
      <c r="H134">
        <f>IF(ORDER!O140&gt;0,ORDER!D140, "")</f>
        <v/>
      </c>
      <c r="I134">
        <f>IF(ORDER!O140&gt;0,
 IF(ORDER!$D$1="SGST",
 VLOOKUP(H134,'C:\Users\HP\Desktop\TrimphPO\Week\Master Files\[SGST Master.xlsx]DBF'!$A:$J,10,FALSE),
   IF(ORDER!$D$1="IGST",
   VLOOKUP(H134,'C:\Users\HP\Desktop\TrimphPO\Week\Master Files\[IGST Master.xlsx]DBF'!$A:$J,10,FALSE),
   "Error")),
"")</f>
        <v/>
      </c>
      <c r="J134">
        <f>IF(ORDER!O140&gt;0,SUMIF(ORDER!$D$8:$D$22298,DBF!$H134,ORDER!$G$8:$G$22298), "")</f>
        <v/>
      </c>
      <c r="K134">
        <f>IF(ORDER!O140&gt;0,VLOOKUP($H134,ORDER!D:H,5,FALSE), "")</f>
        <v/>
      </c>
      <c r="L134">
        <f>IF(ORDER!O140&gt;0,ROUND(J134*K134,2), "")</f>
        <v/>
      </c>
      <c r="M134">
        <f>IF(ORDER!O140&gt;0,
 IF(ORDER!$D$1="SGST",
 VLOOKUP(H134,'C:\Users\HP\Desktop\TrimphPO\Week\Master Files\[SGST Master.xlsx]DBF'!$A:$N,14,FALSE),
   IF(ORDER!$D$1="IGST",
   VLOOKUP(H134,'C:\Users\HP\Desktop\TrimphPO\Week\Master Files\[IGST Master.xlsx]DBF'!$A:$N,14,FALSE),
   "Error")),
"")</f>
        <v/>
      </c>
      <c r="N134">
        <f>IF(ORDER!O140&gt;0,ROUND(L134*M134/100,2), "")</f>
        <v/>
      </c>
      <c r="O134">
        <f>IF(ORDER!O140&gt;0,L134-N134, "")</f>
        <v/>
      </c>
      <c r="P134">
        <f>IF(ORDER!O140&gt;0,IF(R134="Corsetry",IF(IFERROR((O134/J134),0)&lt;1000,"CC Sales- Corsetry-Wholesale - IGST 5%","CC Sales- Corsetry-Wholesale - IGST 12%")), "")</f>
        <v/>
      </c>
      <c r="Q134">
        <f>IF(ORDER!O140&gt;0,
 IF(ORDER!$D$1="SGST",
 VLOOKUP(H134,'C:\Users\HP\Desktop\TrimphPO\Week\Master Files\[SGST Master.xlsx]DBF'!$A:$R,18,FALSE),
   IF(ORDER!$D$1="IGST",
   VLOOKUP(H134,'C:\Users\HP\Desktop\TrimphPO\Week\Master Files\[IGST Master.xlsx]DBF'!$A:$R,18,FALSE),
   "Error")),
"")</f>
        <v/>
      </c>
      <c r="R134">
        <f>IF(ORDER!O140&gt;0,
 IF(ORDER!$D$1="SGST",
 VLOOKUP(H134,'C:\Users\HP\Desktop\TrimphPO\Week\Master Files\[SGST Master.xlsx]DBF'!$A:$S,19,FALSE),
   IF(ORDER!$D$1="IGST",
   VLOOKUP(H134,'C:\Users\HP\Desktop\TrimphPO\Week\Master Files\[IGST Master.xlsx]DBF'!$A:$S,19,FALSE),
   "Error")),
"")</f>
        <v/>
      </c>
      <c r="S134">
        <f>IF(ORDER!O140&gt;0,
 IF(ORDER!$D$1="SGST",
 VLOOKUP(H134,'C:\Users\HP\Desktop\TrimphPO\Week\Master Files\[SGST Master.xlsx]DBF'!$A:$T,20,FALSE),
   IF(ORDER!$D$1="IGST",
   VLOOKUP(H134,'C:\Users\HP\Desktop\TrimphPO\Week\Master Files\[IGST Master.xlsx]DBF'!$A:$T,20,FALSE),
   "Error")),
"")</f>
        <v/>
      </c>
      <c r="T134">
        <f>IF(ORDER!O140&gt;0,
 IF(ORDER!$D$1="SGST",
 VLOOKUP(H134,'C:\Users\HP\Desktop\TrimphPO\Week\Master Files\[SGST Master.xlsx]DBF'!$A:$U,21,FALSE),
   IF(ORDER!$D$1="IGST",
   VLOOKUP(H134,'C:\Users\HP\Desktop\TrimphPO\Week\Master Files\[IGST Master.xlsx]DBF'!$A:$U,21,FALSE),
   "Error")),
"")</f>
        <v/>
      </c>
      <c r="U134">
        <f>IF(ORDER!O140&gt;0,
 IF(ORDER!$D$1="SGST",
 VLOOKUP(H134,'C:\Users\HP\Desktop\TrimphPO\Week\Master Files\[SGST Master.xlsx]DBF'!$A:$V,22,FALSE),
   IF(ORDER!$D$1="IGST",
   VLOOKUP(H134,'C:\Users\HP\Desktop\TrimphPO\Week\Master Files\[IGST Master.xlsx]DBF'!$A:$V,22,FALSE),
   "Error")),
"")</f>
        <v/>
      </c>
      <c r="V134">
        <f>IF(ORDER!O140&gt;0,
 IF(ORDER!$D$1="SGST",
 VLOOKUP(H134,'C:\Users\HP\Desktop\TrimphPO\Week\Master Files\[SGST Master.xlsx]DBF'!$A:$W,23,FALSE),
   IF(ORDER!$D$1="IGST",
   VLOOKUP(H134,'C:\Users\HP\Desktop\TrimphPO\Week\Master Files\[IGST Master.xlsx]DBF'!$A:$W,23,FALSE),
   "Error")),
"")</f>
        <v/>
      </c>
      <c r="W134">
        <f>IF(ORDER!O140&gt;0,
 IF(ORDER!$D$1="SGST",
 VLOOKUP(H134,'C:\Users\HP\Desktop\TrimphPO\Week\Master Files\[SGST Master.xlsx]DBF'!$A:$X,24,FALSE),
   IF(ORDER!$D$1="IGST",
   VLOOKUP(H134,'C:\Users\HP\Desktop\TrimphPO\Week\Master Files\[IGST Master.xlsx]DBF'!$A:$X,24,FALSE),
   "Error")),
"")</f>
        <v/>
      </c>
      <c r="X134">
        <f>IF(ORDER!O140&gt;0,
 IF(ORDER!$D$1="SGST",
 VLOOKUP(H134,'C:\Users\HP\Desktop\TrimphPO\Week\Master Files\[SGST Master.xlsx]DBF'!$A:$Y,25,FALSE),
   IF(ORDER!$D$1="IGST",
   VLOOKUP(H134,'C:\Users\HP\Desktop\TrimphPO\Week\Master Files\[IGST Master.xlsx]DBF'!$A:$Y,25,FALSE),
   "Error")),
"")</f>
        <v/>
      </c>
      <c r="Y134">
        <f>IF(ORDER!O140&gt;0,+O134, "")</f>
        <v/>
      </c>
      <c r="Z134">
        <f>IF(ORDER!O140&gt;0,+J134, "")</f>
        <v/>
      </c>
      <c r="AA134">
        <f>IF(ORDER!O140&gt;0,
 IF(ORDER!$D$1="SGST",
 VLOOKUP(H134,'C:\Users\HP\Desktop\TrimphPO\Week\Master Files\[SGST Master.xlsx]DBF'!$A:$AB,28,FALSE),
   IF(ORDER!$D$1="IGST",
   VLOOKUP(H134,'C:\Users\HP\Desktop\TrimphPO\Week\Master Files\[IGST Master.xlsx]DBF'!$A:$AB,28,FALSE),
   "Error")),
"")</f>
        <v/>
      </c>
      <c r="AB134">
        <f>IF(ORDER!O140&gt;0,
 IF(ORDER!$D$1="SGST",
 VLOOKUP(H134,'C:\Users\HP\Desktop\TrimphPO\Week\Master Files\[SGST Master.xlsx]DBF'!$A:$AC,29,FALSE),
   IF(ORDER!$D$1="IGST",
   VLOOKUP(H134,'C:\Users\HP\Desktop\TrimphPO\Week\Master Files\[IGST Master.xlsx]DBF'!$A:$AC,29,FALSE),
   "Error")),
"")</f>
        <v/>
      </c>
      <c r="AC134">
        <f>IF(ORDER!O140&gt;0,ROUND(Y134*AB134/100,2), "")</f>
        <v/>
      </c>
      <c r="AD134">
        <f>IF(ORDER!O140&gt;0,ROUND(SUM(Y134,0)-AC134,2), "")</f>
        <v/>
      </c>
      <c r="AE134" t="inlineStr"/>
      <c r="AF134" t="inlineStr"/>
      <c r="AG134" t="inlineStr"/>
      <c r="AH134" t="inlineStr"/>
      <c r="AI134" t="inlineStr"/>
      <c r="AJ134" t="inlineStr"/>
      <c r="AK134">
        <f>IF(ORDER!O140&gt;0,IF(RIGHT(P134,2)="5%","Output IGST - 5% - Tamilnadu","Output IGST - 12% - Tamilnadu"), "")</f>
        <v/>
      </c>
      <c r="AL134">
        <f>IF(ORDER!O140&gt;0,IF(AK134="Output IGST - 12% - TamilNadu",12,5), "")</f>
        <v/>
      </c>
      <c r="AM134">
        <f>IF(ORDER!O140&gt;0,ROUND(SUM(AD134*AL134/100,0),2), "")</f>
        <v/>
      </c>
      <c r="AN134">
        <f>IF(ORDER!O140&gt;0,+AP134, "")</f>
        <v/>
      </c>
      <c r="AO134">
        <f>IF(ORDER!O140&gt;0,0.00, "")</f>
        <v/>
      </c>
      <c r="AP134">
        <f>IF(ORDER!O140&gt;0,+(Y134-AC134)+AM134, "")</f>
        <v/>
      </c>
      <c r="AQ134">
        <f>IF(ORDER!O140&gt;0,
 IF(ORDER!$D$1="SGST",
 VLOOKUP(H134,'C:\Users\HP\Desktop\TrimphPO\Week\Master Files\[SGST Master.xlsx]DBF'!$A:$AR,44,FALSE),
   IF(ORDER!$D$1="IGST",
   VLOOKUP(H134,'C:\Users\HP\Desktop\TrimphPO\Week\Master Files\[IGST Master.xlsx]DBF'!$A:$AR,44,FALSE),
   "Error")),
"")</f>
        <v/>
      </c>
      <c r="AR134">
        <f>IF(ORDER!O140&gt;0,B134, "")</f>
        <v/>
      </c>
      <c r="AS134">
        <f>IF(ORDER!O140&gt;0,AN134, "")</f>
        <v/>
      </c>
      <c r="AT134">
        <f>IF(ORDER!O140&gt;0,CONCATENATE($B$2," ",$C$2," ","QTY",  " ", $Z$2), "")</f>
        <v/>
      </c>
      <c r="AU134">
        <f>IF(ORDER!O140&gt;0,
 IF(ORDER!$D$1="SGST",
 VLOOKUP(H134,'C:\Users\HP\Desktop\TrimphPO\Week\Master Files\[SGST Master.xlsx]DBF'!$A:$AV,48,FALSE),
   IF(ORDER!$D$1="IGST",
   VLOOKUP(H134,'C:\Users\HP\Desktop\TrimphPO\Week\Master Files\[IGST Master.xlsx]DBF'!$A:$AV,48,FALSE),
   "Error")),
"")</f>
        <v/>
      </c>
      <c r="AV134">
        <f>IF(ORDER!O140&gt;0,
 IF(ORDER!$D$1="SGST",
 VLOOKUP(H134,'C:\Users\HP\Desktop\TrimphPO\Week\Master Files\[SGST Master.xlsx]DBF'!$A:$AW,49,FALSE),
   IF(ORDER!$D$1="IGST",
   VLOOKUP(H134,'C:\Users\HP\Desktop\TrimphPO\Week\Master Files\[IGST Master.xlsx]DBF'!$A:$AW,49,FALSE),
   "Error")),
"")</f>
        <v/>
      </c>
      <c r="AW134">
        <f>IF(ORDER!O140&gt;0,
 IF(ORDER!$D$1="SGST",
 VLOOKUP(H134,'C:\Users\HP\Desktop\TrimphPO\Week\Master Files\[SGST Master.xlsx]DBF'!$A:$AX,50,FALSE),
   IF(ORDER!$D$1="IGST",
   VLOOKUP(H134,'C:\Users\HP\Desktop\TrimphPO\Week\Master Files\[IGST Master.xlsx]DBF'!$A:$AX,50,FALSE),
   "Error")),
"")</f>
        <v/>
      </c>
      <c r="AX134">
        <f>IF(ORDER!O140&gt;0,ORDER!B5, "")</f>
        <v/>
      </c>
      <c r="AY134">
        <f>IF(ORDER!O140&gt;0,ORDER!B1, "")</f>
        <v/>
      </c>
      <c r="AZ134">
        <f>IF(ORDER!O140&gt;0,
 IF(ORDER!$D$1="SGST",
 VLOOKUP(H134,'C:\Users\HP\Desktop\TrimphPO\Week\Master Files\[SGST Master.xlsx]DBF'!$A:$BA,53,FALSE),
   IF(ORDER!$D$1="IGST",
   VLOOKUP(H134,'C:\Users\HP\Desktop\TrimphPO\Week\Master Files\[IGST Master.xlsx]DBF'!$A:$BA,53,FALSE),
   "Error")),
"")</f>
        <v/>
      </c>
      <c r="BA134">
        <f>IF(ORDER!O140&gt;0,
 IF(ORDER!$D$1="SGST",
 VLOOKUP(H134,'C:\Users\HP\Desktop\TrimphPO\Week\Master Files\[SGST Master.xlsx]DBF'!$A:$BB,54,FALSE),
   IF(ORDER!$D$1="IGST",
   VLOOKUP(H134,'C:\Users\HP\Desktop\TrimphPO\Week\Master Files\[IGST Master.xlsx]DBF'!$A:$BB,54,FALSE),
   "Error")),
"")</f>
        <v/>
      </c>
      <c r="BB134">
        <f>IF(ORDER!O140&gt;0,
 IF(ORDER!$D$1="SGST",
 VLOOKUP(H134,'C:\Users\HP\Desktop\TrimphPO\Week\Master Files\[SGST Master.xlsx]DBF'!$A:$BC,55,FALSE),
   IF(ORDER!$D$1="IGST",
   VLOOKUP(H134,'C:\Users\HP\Desktop\TrimphPO\Week\Master Files\[IGST Master.xlsx]DBF'!$A:$BC,55,FALSE),
   "Error")),
"")</f>
        <v/>
      </c>
      <c r="BC134">
        <f>IF(ORDER!O140&gt;0,
 IF(ORDER!$D$1="SGST",
 VLOOKUP(H134,'C:\Users\HP\Desktop\TrimphPO\Week\Master Files\[SGST Master.xlsx]DBF'!$A:$BD,56,FALSE),
   IF(ORDER!$D$1="IGST",
   VLOOKUP(H134,'C:\Users\HP\Desktop\TrimphPO\Week\Master Files\[IGST Master.xlsx]DBF'!$A:$BD,56,FALSE),
   "Error")),
"")</f>
        <v/>
      </c>
      <c r="BD134">
        <f>IF(ORDER!O140&gt;0,
 IF(ORDER!$D$1="SGST",
 VLOOKUP(H134,'C:\Users\HP\Desktop\TrimphPO\Week\Master Files\[SGST Master.xlsx]DBF'!$A:$BE,57,FALSE),
   IF(ORDER!$D$1="IGST",
   VLOOKUP(H134,'C:\Users\HP\Desktop\TrimphPO\Week\Master Files\[IGST Master.xlsx]DBF'!$A:$BE,57,FALSE),
   "Error")),
"")</f>
        <v/>
      </c>
    </row>
    <row r="135">
      <c r="A135">
        <f>IF(ORDER!O141&gt;0,
 IF(ORDER!$D$1="SGST",
 VLOOKUP(H135,'C:\Users\HP\Desktop\TrimphPO\Week\Master Files\[SGST Master.xlsx]DBF'!$A:$B,2,FALSE),
   IF(ORDER!$D$1="IGST",
   VLOOKUP(H135,'C:\Users\HP\Desktop\TrimphPO\Week\Master Files\[IGST Master.xlsx]DBF'!$A:$B,2,FALSE),
   "Error")),
"")</f>
        <v/>
      </c>
      <c r="B135">
        <f>IF(ORDER!O141&gt;0,
 IF(ORDER!$D$1="SGST",
 VLOOKUP(H135,'C:\Users\HP\Desktop\TrimphPO\Week\Master Files\[SGST Master.xlsx]DBF'!$A:$C,3,FALSE),
   IF(ORDER!$D$1="IGST",
   VLOOKUP(H135,'C:\Users\HP\Desktop\TrimphPO\Week\Master Files\[IGST Master.xlsx]DBF'!$A:$C,3,FALSE),
   "Error")),
"")</f>
        <v/>
      </c>
      <c r="C135">
        <f>IF(ORDER!O141&gt;0,ORDER!L141, "")</f>
        <v/>
      </c>
      <c r="D135">
        <f>IF(ORDER!O141&gt;0,ORDER!A141, "")</f>
        <v/>
      </c>
      <c r="E135">
        <f>IF(ORDER!O141&gt;0,
 IF(ORDER!$D$1="SGST",
 VLOOKUP(H135,'C:\Users\HP\Desktop\TrimphPO\Week\Master Files\[SGST Master.xlsx]DBF'!$A:$F,6,FALSE),
   IF(ORDER!$D$1="IGST",
   VLOOKUP(H135,'C:\Users\HP\Desktop\TrimphPO\Week\Master Files\[IGST Master.xlsx]DBF'!$A:$F,6,FALSE),
   "Error")),
"")</f>
        <v/>
      </c>
      <c r="F135">
        <f>IF(ORDER!O141&gt;0,ORDER!C141, "")</f>
        <v/>
      </c>
      <c r="G135">
        <f>IF(ORDER!O141&gt;0,
 IF(ORDER!$D$1="SGST",
 VLOOKUP(H135,'C:\Users\HP\Desktop\TrimphPO\Week\Master Files\[SGST Master.xlsx]DBF'!$A:$H,8,FALSE),
   IF(ORDER!$D$1="IGST",
   VLOOKUP(H135,'C:\Users\HP\Desktop\TrimphPO\Week\Master Files\[IGST Master.xlsx]DBF'!$A:$H,8,FALSE),
   "Error")),
"")</f>
        <v/>
      </c>
      <c r="H135">
        <f>IF(ORDER!O141&gt;0,ORDER!D141, "")</f>
        <v/>
      </c>
      <c r="I135">
        <f>IF(ORDER!O141&gt;0,
 IF(ORDER!$D$1="SGST",
 VLOOKUP(H135,'C:\Users\HP\Desktop\TrimphPO\Week\Master Files\[SGST Master.xlsx]DBF'!$A:$J,10,FALSE),
   IF(ORDER!$D$1="IGST",
   VLOOKUP(H135,'C:\Users\HP\Desktop\TrimphPO\Week\Master Files\[IGST Master.xlsx]DBF'!$A:$J,10,FALSE),
   "Error")),
"")</f>
        <v/>
      </c>
      <c r="J135">
        <f>IF(ORDER!O141&gt;0,SUMIF(ORDER!$D$8:$D$22298,DBF!$H135,ORDER!$G$8:$G$22298), "")</f>
        <v/>
      </c>
      <c r="K135">
        <f>IF(ORDER!O141&gt;0,VLOOKUP($H135,ORDER!D:H,5,FALSE), "")</f>
        <v/>
      </c>
      <c r="L135">
        <f>IF(ORDER!O141&gt;0,ROUND(J135*K135,2), "")</f>
        <v/>
      </c>
      <c r="M135">
        <f>IF(ORDER!O141&gt;0,
 IF(ORDER!$D$1="SGST",
 VLOOKUP(H135,'C:\Users\HP\Desktop\TrimphPO\Week\Master Files\[SGST Master.xlsx]DBF'!$A:$N,14,FALSE),
   IF(ORDER!$D$1="IGST",
   VLOOKUP(H135,'C:\Users\HP\Desktop\TrimphPO\Week\Master Files\[IGST Master.xlsx]DBF'!$A:$N,14,FALSE),
   "Error")),
"")</f>
        <v/>
      </c>
      <c r="N135">
        <f>IF(ORDER!O141&gt;0,ROUND(L135*M135/100,2), "")</f>
        <v/>
      </c>
      <c r="O135">
        <f>IF(ORDER!O141&gt;0,L135-N135, "")</f>
        <v/>
      </c>
      <c r="P135">
        <f>IF(ORDER!O141&gt;0,IF(R135="Corsetry",IF(IFERROR((O135/J135),0)&lt;1000,"CC Sales- Corsetry-Wholesale - IGST 5%","CC Sales- Corsetry-Wholesale - IGST 12%")), "")</f>
        <v/>
      </c>
      <c r="Q135">
        <f>IF(ORDER!O141&gt;0,
 IF(ORDER!$D$1="SGST",
 VLOOKUP(H135,'C:\Users\HP\Desktop\TrimphPO\Week\Master Files\[SGST Master.xlsx]DBF'!$A:$R,18,FALSE),
   IF(ORDER!$D$1="IGST",
   VLOOKUP(H135,'C:\Users\HP\Desktop\TrimphPO\Week\Master Files\[IGST Master.xlsx]DBF'!$A:$R,18,FALSE),
   "Error")),
"")</f>
        <v/>
      </c>
      <c r="R135">
        <f>IF(ORDER!O141&gt;0,
 IF(ORDER!$D$1="SGST",
 VLOOKUP(H135,'C:\Users\HP\Desktop\TrimphPO\Week\Master Files\[SGST Master.xlsx]DBF'!$A:$S,19,FALSE),
   IF(ORDER!$D$1="IGST",
   VLOOKUP(H135,'C:\Users\HP\Desktop\TrimphPO\Week\Master Files\[IGST Master.xlsx]DBF'!$A:$S,19,FALSE),
   "Error")),
"")</f>
        <v/>
      </c>
      <c r="S135">
        <f>IF(ORDER!O141&gt;0,
 IF(ORDER!$D$1="SGST",
 VLOOKUP(H135,'C:\Users\HP\Desktop\TrimphPO\Week\Master Files\[SGST Master.xlsx]DBF'!$A:$T,20,FALSE),
   IF(ORDER!$D$1="IGST",
   VLOOKUP(H135,'C:\Users\HP\Desktop\TrimphPO\Week\Master Files\[IGST Master.xlsx]DBF'!$A:$T,20,FALSE),
   "Error")),
"")</f>
        <v/>
      </c>
      <c r="T135">
        <f>IF(ORDER!O141&gt;0,
 IF(ORDER!$D$1="SGST",
 VLOOKUP(H135,'C:\Users\HP\Desktop\TrimphPO\Week\Master Files\[SGST Master.xlsx]DBF'!$A:$U,21,FALSE),
   IF(ORDER!$D$1="IGST",
   VLOOKUP(H135,'C:\Users\HP\Desktop\TrimphPO\Week\Master Files\[IGST Master.xlsx]DBF'!$A:$U,21,FALSE),
   "Error")),
"")</f>
        <v/>
      </c>
      <c r="U135">
        <f>IF(ORDER!O141&gt;0,
 IF(ORDER!$D$1="SGST",
 VLOOKUP(H135,'C:\Users\HP\Desktop\TrimphPO\Week\Master Files\[SGST Master.xlsx]DBF'!$A:$V,22,FALSE),
   IF(ORDER!$D$1="IGST",
   VLOOKUP(H135,'C:\Users\HP\Desktop\TrimphPO\Week\Master Files\[IGST Master.xlsx]DBF'!$A:$V,22,FALSE),
   "Error")),
"")</f>
        <v/>
      </c>
      <c r="V135">
        <f>IF(ORDER!O141&gt;0,
 IF(ORDER!$D$1="SGST",
 VLOOKUP(H135,'C:\Users\HP\Desktop\TrimphPO\Week\Master Files\[SGST Master.xlsx]DBF'!$A:$W,23,FALSE),
   IF(ORDER!$D$1="IGST",
   VLOOKUP(H135,'C:\Users\HP\Desktop\TrimphPO\Week\Master Files\[IGST Master.xlsx]DBF'!$A:$W,23,FALSE),
   "Error")),
"")</f>
        <v/>
      </c>
      <c r="W135">
        <f>IF(ORDER!O141&gt;0,
 IF(ORDER!$D$1="SGST",
 VLOOKUP(H135,'C:\Users\HP\Desktop\TrimphPO\Week\Master Files\[SGST Master.xlsx]DBF'!$A:$X,24,FALSE),
   IF(ORDER!$D$1="IGST",
   VLOOKUP(H135,'C:\Users\HP\Desktop\TrimphPO\Week\Master Files\[IGST Master.xlsx]DBF'!$A:$X,24,FALSE),
   "Error")),
"")</f>
        <v/>
      </c>
      <c r="X135">
        <f>IF(ORDER!O141&gt;0,
 IF(ORDER!$D$1="SGST",
 VLOOKUP(H135,'C:\Users\HP\Desktop\TrimphPO\Week\Master Files\[SGST Master.xlsx]DBF'!$A:$Y,25,FALSE),
   IF(ORDER!$D$1="IGST",
   VLOOKUP(H135,'C:\Users\HP\Desktop\TrimphPO\Week\Master Files\[IGST Master.xlsx]DBF'!$A:$Y,25,FALSE),
   "Error")),
"")</f>
        <v/>
      </c>
      <c r="Y135">
        <f>IF(ORDER!O141&gt;0,+O135, "")</f>
        <v/>
      </c>
      <c r="Z135">
        <f>IF(ORDER!O141&gt;0,+J135, "")</f>
        <v/>
      </c>
      <c r="AA135">
        <f>IF(ORDER!O141&gt;0,
 IF(ORDER!$D$1="SGST",
 VLOOKUP(H135,'C:\Users\HP\Desktop\TrimphPO\Week\Master Files\[SGST Master.xlsx]DBF'!$A:$AB,28,FALSE),
   IF(ORDER!$D$1="IGST",
   VLOOKUP(H135,'C:\Users\HP\Desktop\TrimphPO\Week\Master Files\[IGST Master.xlsx]DBF'!$A:$AB,28,FALSE),
   "Error")),
"")</f>
        <v/>
      </c>
      <c r="AB135">
        <f>IF(ORDER!O141&gt;0,
 IF(ORDER!$D$1="SGST",
 VLOOKUP(H135,'C:\Users\HP\Desktop\TrimphPO\Week\Master Files\[SGST Master.xlsx]DBF'!$A:$AC,29,FALSE),
   IF(ORDER!$D$1="IGST",
   VLOOKUP(H135,'C:\Users\HP\Desktop\TrimphPO\Week\Master Files\[IGST Master.xlsx]DBF'!$A:$AC,29,FALSE),
   "Error")),
"")</f>
        <v/>
      </c>
      <c r="AC135">
        <f>IF(ORDER!O141&gt;0,ROUND(Y135*AB135/100,2), "")</f>
        <v/>
      </c>
      <c r="AD135">
        <f>IF(ORDER!O141&gt;0,ROUND(SUM(Y135,0)-AC135,2), "")</f>
        <v/>
      </c>
      <c r="AE135" t="inlineStr"/>
      <c r="AF135" t="inlineStr"/>
      <c r="AG135" t="inlineStr"/>
      <c r="AH135" t="inlineStr"/>
      <c r="AI135" t="inlineStr"/>
      <c r="AJ135" t="inlineStr"/>
      <c r="AK135">
        <f>IF(ORDER!O141&gt;0,IF(RIGHT(P135,2)="5%","Output IGST - 5% - Tamilnadu","Output IGST - 12% - Tamilnadu"), "")</f>
        <v/>
      </c>
      <c r="AL135">
        <f>IF(ORDER!O141&gt;0,IF(AK135="Output IGST - 12% - TamilNadu",12,5), "")</f>
        <v/>
      </c>
      <c r="AM135">
        <f>IF(ORDER!O141&gt;0,ROUND(SUM(AD135*AL135/100,0),2), "")</f>
        <v/>
      </c>
      <c r="AN135">
        <f>IF(ORDER!O141&gt;0,+AP135, "")</f>
        <v/>
      </c>
      <c r="AO135">
        <f>IF(ORDER!O141&gt;0,0.00, "")</f>
        <v/>
      </c>
      <c r="AP135">
        <f>IF(ORDER!O141&gt;0,+(Y135-AC135)+AM135, "")</f>
        <v/>
      </c>
      <c r="AQ135">
        <f>IF(ORDER!O141&gt;0,
 IF(ORDER!$D$1="SGST",
 VLOOKUP(H135,'C:\Users\HP\Desktop\TrimphPO\Week\Master Files\[SGST Master.xlsx]DBF'!$A:$AR,44,FALSE),
   IF(ORDER!$D$1="IGST",
   VLOOKUP(H135,'C:\Users\HP\Desktop\TrimphPO\Week\Master Files\[IGST Master.xlsx]DBF'!$A:$AR,44,FALSE),
   "Error")),
"")</f>
        <v/>
      </c>
      <c r="AR135">
        <f>IF(ORDER!O141&gt;0,B135, "")</f>
        <v/>
      </c>
      <c r="AS135">
        <f>IF(ORDER!O141&gt;0,AN135, "")</f>
        <v/>
      </c>
      <c r="AT135">
        <f>IF(ORDER!O141&gt;0,CONCATENATE($B$2," ",$C$2," ","QTY",  " ", $Z$2), "")</f>
        <v/>
      </c>
      <c r="AU135">
        <f>IF(ORDER!O141&gt;0,
 IF(ORDER!$D$1="SGST",
 VLOOKUP(H135,'C:\Users\HP\Desktop\TrimphPO\Week\Master Files\[SGST Master.xlsx]DBF'!$A:$AV,48,FALSE),
   IF(ORDER!$D$1="IGST",
   VLOOKUP(H135,'C:\Users\HP\Desktop\TrimphPO\Week\Master Files\[IGST Master.xlsx]DBF'!$A:$AV,48,FALSE),
   "Error")),
"")</f>
        <v/>
      </c>
      <c r="AV135">
        <f>IF(ORDER!O141&gt;0,
 IF(ORDER!$D$1="SGST",
 VLOOKUP(H135,'C:\Users\HP\Desktop\TrimphPO\Week\Master Files\[SGST Master.xlsx]DBF'!$A:$AW,49,FALSE),
   IF(ORDER!$D$1="IGST",
   VLOOKUP(H135,'C:\Users\HP\Desktop\TrimphPO\Week\Master Files\[IGST Master.xlsx]DBF'!$A:$AW,49,FALSE),
   "Error")),
"")</f>
        <v/>
      </c>
      <c r="AW135">
        <f>IF(ORDER!O141&gt;0,
 IF(ORDER!$D$1="SGST",
 VLOOKUP(H135,'C:\Users\HP\Desktop\TrimphPO\Week\Master Files\[SGST Master.xlsx]DBF'!$A:$AX,50,FALSE),
   IF(ORDER!$D$1="IGST",
   VLOOKUP(H135,'C:\Users\HP\Desktop\TrimphPO\Week\Master Files\[IGST Master.xlsx]DBF'!$A:$AX,50,FALSE),
   "Error")),
"")</f>
        <v/>
      </c>
      <c r="AX135">
        <f>IF(ORDER!O141&gt;0,ORDER!B5, "")</f>
        <v/>
      </c>
      <c r="AY135">
        <f>IF(ORDER!O141&gt;0,ORDER!B1, "")</f>
        <v/>
      </c>
      <c r="AZ135">
        <f>IF(ORDER!O141&gt;0,
 IF(ORDER!$D$1="SGST",
 VLOOKUP(H135,'C:\Users\HP\Desktop\TrimphPO\Week\Master Files\[SGST Master.xlsx]DBF'!$A:$BA,53,FALSE),
   IF(ORDER!$D$1="IGST",
   VLOOKUP(H135,'C:\Users\HP\Desktop\TrimphPO\Week\Master Files\[IGST Master.xlsx]DBF'!$A:$BA,53,FALSE),
   "Error")),
"")</f>
        <v/>
      </c>
      <c r="BA135">
        <f>IF(ORDER!O141&gt;0,
 IF(ORDER!$D$1="SGST",
 VLOOKUP(H135,'C:\Users\HP\Desktop\TrimphPO\Week\Master Files\[SGST Master.xlsx]DBF'!$A:$BB,54,FALSE),
   IF(ORDER!$D$1="IGST",
   VLOOKUP(H135,'C:\Users\HP\Desktop\TrimphPO\Week\Master Files\[IGST Master.xlsx]DBF'!$A:$BB,54,FALSE),
   "Error")),
"")</f>
        <v/>
      </c>
      <c r="BB135">
        <f>IF(ORDER!O141&gt;0,
 IF(ORDER!$D$1="SGST",
 VLOOKUP(H135,'C:\Users\HP\Desktop\TrimphPO\Week\Master Files\[SGST Master.xlsx]DBF'!$A:$BC,55,FALSE),
   IF(ORDER!$D$1="IGST",
   VLOOKUP(H135,'C:\Users\HP\Desktop\TrimphPO\Week\Master Files\[IGST Master.xlsx]DBF'!$A:$BC,55,FALSE),
   "Error")),
"")</f>
        <v/>
      </c>
      <c r="BC135">
        <f>IF(ORDER!O141&gt;0,
 IF(ORDER!$D$1="SGST",
 VLOOKUP(H135,'C:\Users\HP\Desktop\TrimphPO\Week\Master Files\[SGST Master.xlsx]DBF'!$A:$BD,56,FALSE),
   IF(ORDER!$D$1="IGST",
   VLOOKUP(H135,'C:\Users\HP\Desktop\TrimphPO\Week\Master Files\[IGST Master.xlsx]DBF'!$A:$BD,56,FALSE),
   "Error")),
"")</f>
        <v/>
      </c>
      <c r="BD135">
        <f>IF(ORDER!O141&gt;0,
 IF(ORDER!$D$1="SGST",
 VLOOKUP(H135,'C:\Users\HP\Desktop\TrimphPO\Week\Master Files\[SGST Master.xlsx]DBF'!$A:$BE,57,FALSE),
   IF(ORDER!$D$1="IGST",
   VLOOKUP(H135,'C:\Users\HP\Desktop\TrimphPO\Week\Master Files\[IGST Master.xlsx]DBF'!$A:$BE,57,FALSE),
   "Error")),
"")</f>
        <v/>
      </c>
    </row>
    <row r="136">
      <c r="A136">
        <f>IF(ORDER!O142&gt;0,
 IF(ORDER!$D$1="SGST",
 VLOOKUP(H136,'C:\Users\HP\Desktop\TrimphPO\Week\Master Files\[SGST Master.xlsx]DBF'!$A:$B,2,FALSE),
   IF(ORDER!$D$1="IGST",
   VLOOKUP(H136,'C:\Users\HP\Desktop\TrimphPO\Week\Master Files\[IGST Master.xlsx]DBF'!$A:$B,2,FALSE),
   "Error")),
"")</f>
        <v/>
      </c>
      <c r="B136">
        <f>IF(ORDER!O142&gt;0,
 IF(ORDER!$D$1="SGST",
 VLOOKUP(H136,'C:\Users\HP\Desktop\TrimphPO\Week\Master Files\[SGST Master.xlsx]DBF'!$A:$C,3,FALSE),
   IF(ORDER!$D$1="IGST",
   VLOOKUP(H136,'C:\Users\HP\Desktop\TrimphPO\Week\Master Files\[IGST Master.xlsx]DBF'!$A:$C,3,FALSE),
   "Error")),
"")</f>
        <v/>
      </c>
      <c r="C136">
        <f>IF(ORDER!O142&gt;0,ORDER!L142, "")</f>
        <v/>
      </c>
      <c r="D136">
        <f>IF(ORDER!O142&gt;0,ORDER!A142, "")</f>
        <v/>
      </c>
      <c r="E136">
        <f>IF(ORDER!O142&gt;0,
 IF(ORDER!$D$1="SGST",
 VLOOKUP(H136,'C:\Users\HP\Desktop\TrimphPO\Week\Master Files\[SGST Master.xlsx]DBF'!$A:$F,6,FALSE),
   IF(ORDER!$D$1="IGST",
   VLOOKUP(H136,'C:\Users\HP\Desktop\TrimphPO\Week\Master Files\[IGST Master.xlsx]DBF'!$A:$F,6,FALSE),
   "Error")),
"")</f>
        <v/>
      </c>
      <c r="F136">
        <f>IF(ORDER!O142&gt;0,ORDER!C142, "")</f>
        <v/>
      </c>
      <c r="G136">
        <f>IF(ORDER!O142&gt;0,
 IF(ORDER!$D$1="SGST",
 VLOOKUP(H136,'C:\Users\HP\Desktop\TrimphPO\Week\Master Files\[SGST Master.xlsx]DBF'!$A:$H,8,FALSE),
   IF(ORDER!$D$1="IGST",
   VLOOKUP(H136,'C:\Users\HP\Desktop\TrimphPO\Week\Master Files\[IGST Master.xlsx]DBF'!$A:$H,8,FALSE),
   "Error")),
"")</f>
        <v/>
      </c>
      <c r="H136">
        <f>IF(ORDER!O142&gt;0,ORDER!D142, "")</f>
        <v/>
      </c>
      <c r="I136">
        <f>IF(ORDER!O142&gt;0,
 IF(ORDER!$D$1="SGST",
 VLOOKUP(H136,'C:\Users\HP\Desktop\TrimphPO\Week\Master Files\[SGST Master.xlsx]DBF'!$A:$J,10,FALSE),
   IF(ORDER!$D$1="IGST",
   VLOOKUP(H136,'C:\Users\HP\Desktop\TrimphPO\Week\Master Files\[IGST Master.xlsx]DBF'!$A:$J,10,FALSE),
   "Error")),
"")</f>
        <v/>
      </c>
      <c r="J136">
        <f>IF(ORDER!O142&gt;0,SUMIF(ORDER!$D$8:$D$22298,DBF!$H136,ORDER!$G$8:$G$22298), "")</f>
        <v/>
      </c>
      <c r="K136">
        <f>IF(ORDER!O142&gt;0,VLOOKUP($H136,ORDER!D:H,5,FALSE), "")</f>
        <v/>
      </c>
      <c r="L136">
        <f>IF(ORDER!O142&gt;0,ROUND(J136*K136,2), "")</f>
        <v/>
      </c>
      <c r="M136">
        <f>IF(ORDER!O142&gt;0,
 IF(ORDER!$D$1="SGST",
 VLOOKUP(H136,'C:\Users\HP\Desktop\TrimphPO\Week\Master Files\[SGST Master.xlsx]DBF'!$A:$N,14,FALSE),
   IF(ORDER!$D$1="IGST",
   VLOOKUP(H136,'C:\Users\HP\Desktop\TrimphPO\Week\Master Files\[IGST Master.xlsx]DBF'!$A:$N,14,FALSE),
   "Error")),
"")</f>
        <v/>
      </c>
      <c r="N136">
        <f>IF(ORDER!O142&gt;0,ROUND(L136*M136/100,2), "")</f>
        <v/>
      </c>
      <c r="O136">
        <f>IF(ORDER!O142&gt;0,L136-N136, "")</f>
        <v/>
      </c>
      <c r="P136">
        <f>IF(ORDER!O142&gt;0,IF(R136="Corsetry",IF(IFERROR((O136/J136),0)&lt;1000,"CC Sales- Corsetry-Wholesale - IGST 5%","CC Sales- Corsetry-Wholesale - IGST 12%")), "")</f>
        <v/>
      </c>
      <c r="Q136">
        <f>IF(ORDER!O142&gt;0,
 IF(ORDER!$D$1="SGST",
 VLOOKUP(H136,'C:\Users\HP\Desktop\TrimphPO\Week\Master Files\[SGST Master.xlsx]DBF'!$A:$R,18,FALSE),
   IF(ORDER!$D$1="IGST",
   VLOOKUP(H136,'C:\Users\HP\Desktop\TrimphPO\Week\Master Files\[IGST Master.xlsx]DBF'!$A:$R,18,FALSE),
   "Error")),
"")</f>
        <v/>
      </c>
      <c r="R136">
        <f>IF(ORDER!O142&gt;0,
 IF(ORDER!$D$1="SGST",
 VLOOKUP(H136,'C:\Users\HP\Desktop\TrimphPO\Week\Master Files\[SGST Master.xlsx]DBF'!$A:$S,19,FALSE),
   IF(ORDER!$D$1="IGST",
   VLOOKUP(H136,'C:\Users\HP\Desktop\TrimphPO\Week\Master Files\[IGST Master.xlsx]DBF'!$A:$S,19,FALSE),
   "Error")),
"")</f>
        <v/>
      </c>
      <c r="S136">
        <f>IF(ORDER!O142&gt;0,
 IF(ORDER!$D$1="SGST",
 VLOOKUP(H136,'C:\Users\HP\Desktop\TrimphPO\Week\Master Files\[SGST Master.xlsx]DBF'!$A:$T,20,FALSE),
   IF(ORDER!$D$1="IGST",
   VLOOKUP(H136,'C:\Users\HP\Desktop\TrimphPO\Week\Master Files\[IGST Master.xlsx]DBF'!$A:$T,20,FALSE),
   "Error")),
"")</f>
        <v/>
      </c>
      <c r="T136">
        <f>IF(ORDER!O142&gt;0,
 IF(ORDER!$D$1="SGST",
 VLOOKUP(H136,'C:\Users\HP\Desktop\TrimphPO\Week\Master Files\[SGST Master.xlsx]DBF'!$A:$U,21,FALSE),
   IF(ORDER!$D$1="IGST",
   VLOOKUP(H136,'C:\Users\HP\Desktop\TrimphPO\Week\Master Files\[IGST Master.xlsx]DBF'!$A:$U,21,FALSE),
   "Error")),
"")</f>
        <v/>
      </c>
      <c r="U136">
        <f>IF(ORDER!O142&gt;0,
 IF(ORDER!$D$1="SGST",
 VLOOKUP(H136,'C:\Users\HP\Desktop\TrimphPO\Week\Master Files\[SGST Master.xlsx]DBF'!$A:$V,22,FALSE),
   IF(ORDER!$D$1="IGST",
   VLOOKUP(H136,'C:\Users\HP\Desktop\TrimphPO\Week\Master Files\[IGST Master.xlsx]DBF'!$A:$V,22,FALSE),
   "Error")),
"")</f>
        <v/>
      </c>
      <c r="V136">
        <f>IF(ORDER!O142&gt;0,
 IF(ORDER!$D$1="SGST",
 VLOOKUP(H136,'C:\Users\HP\Desktop\TrimphPO\Week\Master Files\[SGST Master.xlsx]DBF'!$A:$W,23,FALSE),
   IF(ORDER!$D$1="IGST",
   VLOOKUP(H136,'C:\Users\HP\Desktop\TrimphPO\Week\Master Files\[IGST Master.xlsx]DBF'!$A:$W,23,FALSE),
   "Error")),
"")</f>
        <v/>
      </c>
      <c r="W136">
        <f>IF(ORDER!O142&gt;0,
 IF(ORDER!$D$1="SGST",
 VLOOKUP(H136,'C:\Users\HP\Desktop\TrimphPO\Week\Master Files\[SGST Master.xlsx]DBF'!$A:$X,24,FALSE),
   IF(ORDER!$D$1="IGST",
   VLOOKUP(H136,'C:\Users\HP\Desktop\TrimphPO\Week\Master Files\[IGST Master.xlsx]DBF'!$A:$X,24,FALSE),
   "Error")),
"")</f>
        <v/>
      </c>
      <c r="X136">
        <f>IF(ORDER!O142&gt;0,
 IF(ORDER!$D$1="SGST",
 VLOOKUP(H136,'C:\Users\HP\Desktop\TrimphPO\Week\Master Files\[SGST Master.xlsx]DBF'!$A:$Y,25,FALSE),
   IF(ORDER!$D$1="IGST",
   VLOOKUP(H136,'C:\Users\HP\Desktop\TrimphPO\Week\Master Files\[IGST Master.xlsx]DBF'!$A:$Y,25,FALSE),
   "Error")),
"")</f>
        <v/>
      </c>
      <c r="Y136">
        <f>IF(ORDER!O142&gt;0,+O136, "")</f>
        <v/>
      </c>
      <c r="Z136">
        <f>IF(ORDER!O142&gt;0,+J136, "")</f>
        <v/>
      </c>
      <c r="AA136">
        <f>IF(ORDER!O142&gt;0,
 IF(ORDER!$D$1="SGST",
 VLOOKUP(H136,'C:\Users\HP\Desktop\TrimphPO\Week\Master Files\[SGST Master.xlsx]DBF'!$A:$AB,28,FALSE),
   IF(ORDER!$D$1="IGST",
   VLOOKUP(H136,'C:\Users\HP\Desktop\TrimphPO\Week\Master Files\[IGST Master.xlsx]DBF'!$A:$AB,28,FALSE),
   "Error")),
"")</f>
        <v/>
      </c>
      <c r="AB136">
        <f>IF(ORDER!O142&gt;0,
 IF(ORDER!$D$1="SGST",
 VLOOKUP(H136,'C:\Users\HP\Desktop\TrimphPO\Week\Master Files\[SGST Master.xlsx]DBF'!$A:$AC,29,FALSE),
   IF(ORDER!$D$1="IGST",
   VLOOKUP(H136,'C:\Users\HP\Desktop\TrimphPO\Week\Master Files\[IGST Master.xlsx]DBF'!$A:$AC,29,FALSE),
   "Error")),
"")</f>
        <v/>
      </c>
      <c r="AC136">
        <f>IF(ORDER!O142&gt;0,ROUND(Y136*AB136/100,2), "")</f>
        <v/>
      </c>
      <c r="AD136">
        <f>IF(ORDER!O142&gt;0,ROUND(SUM(Y136,0)-AC136,2), "")</f>
        <v/>
      </c>
      <c r="AE136" t="inlineStr"/>
      <c r="AF136" t="inlineStr"/>
      <c r="AG136" t="inlineStr"/>
      <c r="AH136" t="inlineStr"/>
      <c r="AI136" t="inlineStr"/>
      <c r="AJ136" t="inlineStr"/>
      <c r="AK136">
        <f>IF(ORDER!O142&gt;0,IF(RIGHT(P136,2)="5%","Output IGST - 5% - Tamilnadu","Output IGST - 12% - Tamilnadu"), "")</f>
        <v/>
      </c>
      <c r="AL136">
        <f>IF(ORDER!O142&gt;0,IF(AK136="Output IGST - 12% - TamilNadu",12,5), "")</f>
        <v/>
      </c>
      <c r="AM136">
        <f>IF(ORDER!O142&gt;0,ROUND(SUM(AD136*AL136/100,0),2), "")</f>
        <v/>
      </c>
      <c r="AN136">
        <f>IF(ORDER!O142&gt;0,+AP136, "")</f>
        <v/>
      </c>
      <c r="AO136">
        <f>IF(ORDER!O142&gt;0,0.00, "")</f>
        <v/>
      </c>
      <c r="AP136">
        <f>IF(ORDER!O142&gt;0,+(Y136-AC136)+AM136, "")</f>
        <v/>
      </c>
      <c r="AQ136">
        <f>IF(ORDER!O142&gt;0,
 IF(ORDER!$D$1="SGST",
 VLOOKUP(H136,'C:\Users\HP\Desktop\TrimphPO\Week\Master Files\[SGST Master.xlsx]DBF'!$A:$AR,44,FALSE),
   IF(ORDER!$D$1="IGST",
   VLOOKUP(H136,'C:\Users\HP\Desktop\TrimphPO\Week\Master Files\[IGST Master.xlsx]DBF'!$A:$AR,44,FALSE),
   "Error")),
"")</f>
        <v/>
      </c>
      <c r="AR136">
        <f>IF(ORDER!O142&gt;0,B136, "")</f>
        <v/>
      </c>
      <c r="AS136">
        <f>IF(ORDER!O142&gt;0,AN136, "")</f>
        <v/>
      </c>
      <c r="AT136">
        <f>IF(ORDER!O142&gt;0,CONCATENATE($B$2," ",$C$2," ","QTY",  " ", $Z$2), "")</f>
        <v/>
      </c>
      <c r="AU136">
        <f>IF(ORDER!O142&gt;0,
 IF(ORDER!$D$1="SGST",
 VLOOKUP(H136,'C:\Users\HP\Desktop\TrimphPO\Week\Master Files\[SGST Master.xlsx]DBF'!$A:$AV,48,FALSE),
   IF(ORDER!$D$1="IGST",
   VLOOKUP(H136,'C:\Users\HP\Desktop\TrimphPO\Week\Master Files\[IGST Master.xlsx]DBF'!$A:$AV,48,FALSE),
   "Error")),
"")</f>
        <v/>
      </c>
      <c r="AV136">
        <f>IF(ORDER!O142&gt;0,
 IF(ORDER!$D$1="SGST",
 VLOOKUP(H136,'C:\Users\HP\Desktop\TrimphPO\Week\Master Files\[SGST Master.xlsx]DBF'!$A:$AW,49,FALSE),
   IF(ORDER!$D$1="IGST",
   VLOOKUP(H136,'C:\Users\HP\Desktop\TrimphPO\Week\Master Files\[IGST Master.xlsx]DBF'!$A:$AW,49,FALSE),
   "Error")),
"")</f>
        <v/>
      </c>
      <c r="AW136">
        <f>IF(ORDER!O142&gt;0,
 IF(ORDER!$D$1="SGST",
 VLOOKUP(H136,'C:\Users\HP\Desktop\TrimphPO\Week\Master Files\[SGST Master.xlsx]DBF'!$A:$AX,50,FALSE),
   IF(ORDER!$D$1="IGST",
   VLOOKUP(H136,'C:\Users\HP\Desktop\TrimphPO\Week\Master Files\[IGST Master.xlsx]DBF'!$A:$AX,50,FALSE),
   "Error")),
"")</f>
        <v/>
      </c>
      <c r="AX136">
        <f>IF(ORDER!O142&gt;0,ORDER!B5, "")</f>
        <v/>
      </c>
      <c r="AY136">
        <f>IF(ORDER!O142&gt;0,ORDER!B1, "")</f>
        <v/>
      </c>
      <c r="AZ136">
        <f>IF(ORDER!O142&gt;0,
 IF(ORDER!$D$1="SGST",
 VLOOKUP(H136,'C:\Users\HP\Desktop\TrimphPO\Week\Master Files\[SGST Master.xlsx]DBF'!$A:$BA,53,FALSE),
   IF(ORDER!$D$1="IGST",
   VLOOKUP(H136,'C:\Users\HP\Desktop\TrimphPO\Week\Master Files\[IGST Master.xlsx]DBF'!$A:$BA,53,FALSE),
   "Error")),
"")</f>
        <v/>
      </c>
      <c r="BA136">
        <f>IF(ORDER!O142&gt;0,
 IF(ORDER!$D$1="SGST",
 VLOOKUP(H136,'C:\Users\HP\Desktop\TrimphPO\Week\Master Files\[SGST Master.xlsx]DBF'!$A:$BB,54,FALSE),
   IF(ORDER!$D$1="IGST",
   VLOOKUP(H136,'C:\Users\HP\Desktop\TrimphPO\Week\Master Files\[IGST Master.xlsx]DBF'!$A:$BB,54,FALSE),
   "Error")),
"")</f>
        <v/>
      </c>
      <c r="BB136">
        <f>IF(ORDER!O142&gt;0,
 IF(ORDER!$D$1="SGST",
 VLOOKUP(H136,'C:\Users\HP\Desktop\TrimphPO\Week\Master Files\[SGST Master.xlsx]DBF'!$A:$BC,55,FALSE),
   IF(ORDER!$D$1="IGST",
   VLOOKUP(H136,'C:\Users\HP\Desktop\TrimphPO\Week\Master Files\[IGST Master.xlsx]DBF'!$A:$BC,55,FALSE),
   "Error")),
"")</f>
        <v/>
      </c>
      <c r="BC136">
        <f>IF(ORDER!O142&gt;0,
 IF(ORDER!$D$1="SGST",
 VLOOKUP(H136,'C:\Users\HP\Desktop\TrimphPO\Week\Master Files\[SGST Master.xlsx]DBF'!$A:$BD,56,FALSE),
   IF(ORDER!$D$1="IGST",
   VLOOKUP(H136,'C:\Users\HP\Desktop\TrimphPO\Week\Master Files\[IGST Master.xlsx]DBF'!$A:$BD,56,FALSE),
   "Error")),
"")</f>
        <v/>
      </c>
      <c r="BD136">
        <f>IF(ORDER!O142&gt;0,
 IF(ORDER!$D$1="SGST",
 VLOOKUP(H136,'C:\Users\HP\Desktop\TrimphPO\Week\Master Files\[SGST Master.xlsx]DBF'!$A:$BE,57,FALSE),
   IF(ORDER!$D$1="IGST",
   VLOOKUP(H136,'C:\Users\HP\Desktop\TrimphPO\Week\Master Files\[IGST Master.xlsx]DBF'!$A:$BE,57,FALSE),
   "Error")),
"")</f>
        <v/>
      </c>
    </row>
    <row r="137">
      <c r="A137">
        <f>IF(ORDER!O143&gt;0,
 IF(ORDER!$D$1="SGST",
 VLOOKUP(H137,'C:\Users\HP\Desktop\TrimphPO\Week\Master Files\[SGST Master.xlsx]DBF'!$A:$B,2,FALSE),
   IF(ORDER!$D$1="IGST",
   VLOOKUP(H137,'C:\Users\HP\Desktop\TrimphPO\Week\Master Files\[IGST Master.xlsx]DBF'!$A:$B,2,FALSE),
   "Error")),
"")</f>
        <v/>
      </c>
      <c r="B137">
        <f>IF(ORDER!O143&gt;0,
 IF(ORDER!$D$1="SGST",
 VLOOKUP(H137,'C:\Users\HP\Desktop\TrimphPO\Week\Master Files\[SGST Master.xlsx]DBF'!$A:$C,3,FALSE),
   IF(ORDER!$D$1="IGST",
   VLOOKUP(H137,'C:\Users\HP\Desktop\TrimphPO\Week\Master Files\[IGST Master.xlsx]DBF'!$A:$C,3,FALSE),
   "Error")),
"")</f>
        <v/>
      </c>
      <c r="C137">
        <f>IF(ORDER!O143&gt;0,ORDER!L143, "")</f>
        <v/>
      </c>
      <c r="D137">
        <f>IF(ORDER!O143&gt;0,ORDER!A143, "")</f>
        <v/>
      </c>
      <c r="E137">
        <f>IF(ORDER!O143&gt;0,
 IF(ORDER!$D$1="SGST",
 VLOOKUP(H137,'C:\Users\HP\Desktop\TrimphPO\Week\Master Files\[SGST Master.xlsx]DBF'!$A:$F,6,FALSE),
   IF(ORDER!$D$1="IGST",
   VLOOKUP(H137,'C:\Users\HP\Desktop\TrimphPO\Week\Master Files\[IGST Master.xlsx]DBF'!$A:$F,6,FALSE),
   "Error")),
"")</f>
        <v/>
      </c>
      <c r="F137">
        <f>IF(ORDER!O143&gt;0,ORDER!C143, "")</f>
        <v/>
      </c>
      <c r="G137">
        <f>IF(ORDER!O143&gt;0,
 IF(ORDER!$D$1="SGST",
 VLOOKUP(H137,'C:\Users\HP\Desktop\TrimphPO\Week\Master Files\[SGST Master.xlsx]DBF'!$A:$H,8,FALSE),
   IF(ORDER!$D$1="IGST",
   VLOOKUP(H137,'C:\Users\HP\Desktop\TrimphPO\Week\Master Files\[IGST Master.xlsx]DBF'!$A:$H,8,FALSE),
   "Error")),
"")</f>
        <v/>
      </c>
      <c r="H137">
        <f>IF(ORDER!O143&gt;0,ORDER!D143, "")</f>
        <v/>
      </c>
      <c r="I137">
        <f>IF(ORDER!O143&gt;0,
 IF(ORDER!$D$1="SGST",
 VLOOKUP(H137,'C:\Users\HP\Desktop\TrimphPO\Week\Master Files\[SGST Master.xlsx]DBF'!$A:$J,10,FALSE),
   IF(ORDER!$D$1="IGST",
   VLOOKUP(H137,'C:\Users\HP\Desktop\TrimphPO\Week\Master Files\[IGST Master.xlsx]DBF'!$A:$J,10,FALSE),
   "Error")),
"")</f>
        <v/>
      </c>
      <c r="J137">
        <f>IF(ORDER!O143&gt;0,SUMIF(ORDER!$D$8:$D$22298,DBF!$H137,ORDER!$G$8:$G$22298), "")</f>
        <v/>
      </c>
      <c r="K137">
        <f>IF(ORDER!O143&gt;0,VLOOKUP($H137,ORDER!D:H,5,FALSE), "")</f>
        <v/>
      </c>
      <c r="L137">
        <f>IF(ORDER!O143&gt;0,ROUND(J137*K137,2), "")</f>
        <v/>
      </c>
      <c r="M137">
        <f>IF(ORDER!O143&gt;0,
 IF(ORDER!$D$1="SGST",
 VLOOKUP(H137,'C:\Users\HP\Desktop\TrimphPO\Week\Master Files\[SGST Master.xlsx]DBF'!$A:$N,14,FALSE),
   IF(ORDER!$D$1="IGST",
   VLOOKUP(H137,'C:\Users\HP\Desktop\TrimphPO\Week\Master Files\[IGST Master.xlsx]DBF'!$A:$N,14,FALSE),
   "Error")),
"")</f>
        <v/>
      </c>
      <c r="N137">
        <f>IF(ORDER!O143&gt;0,ROUND(L137*M137/100,2), "")</f>
        <v/>
      </c>
      <c r="O137">
        <f>IF(ORDER!O143&gt;0,L137-N137, "")</f>
        <v/>
      </c>
      <c r="P137">
        <f>IF(ORDER!O143&gt;0,IF(R137="Corsetry",IF(IFERROR((O137/J137),0)&lt;1000,"CC Sales- Corsetry-Wholesale - IGST 5%","CC Sales- Corsetry-Wholesale - IGST 12%")), "")</f>
        <v/>
      </c>
      <c r="Q137">
        <f>IF(ORDER!O143&gt;0,
 IF(ORDER!$D$1="SGST",
 VLOOKUP(H137,'C:\Users\HP\Desktop\TrimphPO\Week\Master Files\[SGST Master.xlsx]DBF'!$A:$R,18,FALSE),
   IF(ORDER!$D$1="IGST",
   VLOOKUP(H137,'C:\Users\HP\Desktop\TrimphPO\Week\Master Files\[IGST Master.xlsx]DBF'!$A:$R,18,FALSE),
   "Error")),
"")</f>
        <v/>
      </c>
      <c r="R137">
        <f>IF(ORDER!O143&gt;0,
 IF(ORDER!$D$1="SGST",
 VLOOKUP(H137,'C:\Users\HP\Desktop\TrimphPO\Week\Master Files\[SGST Master.xlsx]DBF'!$A:$S,19,FALSE),
   IF(ORDER!$D$1="IGST",
   VLOOKUP(H137,'C:\Users\HP\Desktop\TrimphPO\Week\Master Files\[IGST Master.xlsx]DBF'!$A:$S,19,FALSE),
   "Error")),
"")</f>
        <v/>
      </c>
      <c r="S137">
        <f>IF(ORDER!O143&gt;0,
 IF(ORDER!$D$1="SGST",
 VLOOKUP(H137,'C:\Users\HP\Desktop\TrimphPO\Week\Master Files\[SGST Master.xlsx]DBF'!$A:$T,20,FALSE),
   IF(ORDER!$D$1="IGST",
   VLOOKUP(H137,'C:\Users\HP\Desktop\TrimphPO\Week\Master Files\[IGST Master.xlsx]DBF'!$A:$T,20,FALSE),
   "Error")),
"")</f>
        <v/>
      </c>
      <c r="T137">
        <f>IF(ORDER!O143&gt;0,
 IF(ORDER!$D$1="SGST",
 VLOOKUP(H137,'C:\Users\HP\Desktop\TrimphPO\Week\Master Files\[SGST Master.xlsx]DBF'!$A:$U,21,FALSE),
   IF(ORDER!$D$1="IGST",
   VLOOKUP(H137,'C:\Users\HP\Desktop\TrimphPO\Week\Master Files\[IGST Master.xlsx]DBF'!$A:$U,21,FALSE),
   "Error")),
"")</f>
        <v/>
      </c>
      <c r="U137">
        <f>IF(ORDER!O143&gt;0,
 IF(ORDER!$D$1="SGST",
 VLOOKUP(H137,'C:\Users\HP\Desktop\TrimphPO\Week\Master Files\[SGST Master.xlsx]DBF'!$A:$V,22,FALSE),
   IF(ORDER!$D$1="IGST",
   VLOOKUP(H137,'C:\Users\HP\Desktop\TrimphPO\Week\Master Files\[IGST Master.xlsx]DBF'!$A:$V,22,FALSE),
   "Error")),
"")</f>
        <v/>
      </c>
      <c r="V137">
        <f>IF(ORDER!O143&gt;0,
 IF(ORDER!$D$1="SGST",
 VLOOKUP(H137,'C:\Users\HP\Desktop\TrimphPO\Week\Master Files\[SGST Master.xlsx]DBF'!$A:$W,23,FALSE),
   IF(ORDER!$D$1="IGST",
   VLOOKUP(H137,'C:\Users\HP\Desktop\TrimphPO\Week\Master Files\[IGST Master.xlsx]DBF'!$A:$W,23,FALSE),
   "Error")),
"")</f>
        <v/>
      </c>
      <c r="W137">
        <f>IF(ORDER!O143&gt;0,
 IF(ORDER!$D$1="SGST",
 VLOOKUP(H137,'C:\Users\HP\Desktop\TrimphPO\Week\Master Files\[SGST Master.xlsx]DBF'!$A:$X,24,FALSE),
   IF(ORDER!$D$1="IGST",
   VLOOKUP(H137,'C:\Users\HP\Desktop\TrimphPO\Week\Master Files\[IGST Master.xlsx]DBF'!$A:$X,24,FALSE),
   "Error")),
"")</f>
        <v/>
      </c>
      <c r="X137">
        <f>IF(ORDER!O143&gt;0,
 IF(ORDER!$D$1="SGST",
 VLOOKUP(H137,'C:\Users\HP\Desktop\TrimphPO\Week\Master Files\[SGST Master.xlsx]DBF'!$A:$Y,25,FALSE),
   IF(ORDER!$D$1="IGST",
   VLOOKUP(H137,'C:\Users\HP\Desktop\TrimphPO\Week\Master Files\[IGST Master.xlsx]DBF'!$A:$Y,25,FALSE),
   "Error")),
"")</f>
        <v/>
      </c>
      <c r="Y137">
        <f>IF(ORDER!O143&gt;0,+O137, "")</f>
        <v/>
      </c>
      <c r="Z137">
        <f>IF(ORDER!O143&gt;0,+J137, "")</f>
        <v/>
      </c>
      <c r="AA137">
        <f>IF(ORDER!O143&gt;0,
 IF(ORDER!$D$1="SGST",
 VLOOKUP(H137,'C:\Users\HP\Desktop\TrimphPO\Week\Master Files\[SGST Master.xlsx]DBF'!$A:$AB,28,FALSE),
   IF(ORDER!$D$1="IGST",
   VLOOKUP(H137,'C:\Users\HP\Desktop\TrimphPO\Week\Master Files\[IGST Master.xlsx]DBF'!$A:$AB,28,FALSE),
   "Error")),
"")</f>
        <v/>
      </c>
      <c r="AB137">
        <f>IF(ORDER!O143&gt;0,
 IF(ORDER!$D$1="SGST",
 VLOOKUP(H137,'C:\Users\HP\Desktop\TrimphPO\Week\Master Files\[SGST Master.xlsx]DBF'!$A:$AC,29,FALSE),
   IF(ORDER!$D$1="IGST",
   VLOOKUP(H137,'C:\Users\HP\Desktop\TrimphPO\Week\Master Files\[IGST Master.xlsx]DBF'!$A:$AC,29,FALSE),
   "Error")),
"")</f>
        <v/>
      </c>
      <c r="AC137">
        <f>IF(ORDER!O143&gt;0,ROUND(Y137*AB137/100,2), "")</f>
        <v/>
      </c>
      <c r="AD137">
        <f>IF(ORDER!O143&gt;0,ROUND(SUM(Y137,0)-AC137,2), "")</f>
        <v/>
      </c>
      <c r="AE137" t="inlineStr"/>
      <c r="AF137" t="inlineStr"/>
      <c r="AG137" t="inlineStr"/>
      <c r="AH137" t="inlineStr"/>
      <c r="AI137" t="inlineStr"/>
      <c r="AJ137" t="inlineStr"/>
      <c r="AK137">
        <f>IF(ORDER!O143&gt;0,IF(RIGHT(P137,2)="5%","Output IGST - 5% - Tamilnadu","Output IGST - 12% - Tamilnadu"), "")</f>
        <v/>
      </c>
      <c r="AL137">
        <f>IF(ORDER!O143&gt;0,IF(AK137="Output IGST - 12% - TamilNadu",12,5), "")</f>
        <v/>
      </c>
      <c r="AM137">
        <f>IF(ORDER!O143&gt;0,ROUND(SUM(AD137*AL137/100,0),2), "")</f>
        <v/>
      </c>
      <c r="AN137">
        <f>IF(ORDER!O143&gt;0,+AP137, "")</f>
        <v/>
      </c>
      <c r="AO137">
        <f>IF(ORDER!O143&gt;0,0.00, "")</f>
        <v/>
      </c>
      <c r="AP137">
        <f>IF(ORDER!O143&gt;0,+(Y137-AC137)+AM137, "")</f>
        <v/>
      </c>
      <c r="AQ137">
        <f>IF(ORDER!O143&gt;0,
 IF(ORDER!$D$1="SGST",
 VLOOKUP(H137,'C:\Users\HP\Desktop\TrimphPO\Week\Master Files\[SGST Master.xlsx]DBF'!$A:$AR,44,FALSE),
   IF(ORDER!$D$1="IGST",
   VLOOKUP(H137,'C:\Users\HP\Desktop\TrimphPO\Week\Master Files\[IGST Master.xlsx]DBF'!$A:$AR,44,FALSE),
   "Error")),
"")</f>
        <v/>
      </c>
      <c r="AR137">
        <f>IF(ORDER!O143&gt;0,B137, "")</f>
        <v/>
      </c>
      <c r="AS137">
        <f>IF(ORDER!O143&gt;0,AN137, "")</f>
        <v/>
      </c>
      <c r="AT137">
        <f>IF(ORDER!O143&gt;0,CONCATENATE($B$2," ",$C$2," ","QTY",  " ", $Z$2), "")</f>
        <v/>
      </c>
      <c r="AU137">
        <f>IF(ORDER!O143&gt;0,
 IF(ORDER!$D$1="SGST",
 VLOOKUP(H137,'C:\Users\HP\Desktop\TrimphPO\Week\Master Files\[SGST Master.xlsx]DBF'!$A:$AV,48,FALSE),
   IF(ORDER!$D$1="IGST",
   VLOOKUP(H137,'C:\Users\HP\Desktop\TrimphPO\Week\Master Files\[IGST Master.xlsx]DBF'!$A:$AV,48,FALSE),
   "Error")),
"")</f>
        <v/>
      </c>
      <c r="AV137">
        <f>IF(ORDER!O143&gt;0,
 IF(ORDER!$D$1="SGST",
 VLOOKUP(H137,'C:\Users\HP\Desktop\TrimphPO\Week\Master Files\[SGST Master.xlsx]DBF'!$A:$AW,49,FALSE),
   IF(ORDER!$D$1="IGST",
   VLOOKUP(H137,'C:\Users\HP\Desktop\TrimphPO\Week\Master Files\[IGST Master.xlsx]DBF'!$A:$AW,49,FALSE),
   "Error")),
"")</f>
        <v/>
      </c>
      <c r="AW137">
        <f>IF(ORDER!O143&gt;0,
 IF(ORDER!$D$1="SGST",
 VLOOKUP(H137,'C:\Users\HP\Desktop\TrimphPO\Week\Master Files\[SGST Master.xlsx]DBF'!$A:$AX,50,FALSE),
   IF(ORDER!$D$1="IGST",
   VLOOKUP(H137,'C:\Users\HP\Desktop\TrimphPO\Week\Master Files\[IGST Master.xlsx]DBF'!$A:$AX,50,FALSE),
   "Error")),
"")</f>
        <v/>
      </c>
      <c r="AX137">
        <f>IF(ORDER!O143&gt;0,ORDER!B5, "")</f>
        <v/>
      </c>
      <c r="AY137">
        <f>IF(ORDER!O143&gt;0,ORDER!B1, "")</f>
        <v/>
      </c>
      <c r="AZ137">
        <f>IF(ORDER!O143&gt;0,
 IF(ORDER!$D$1="SGST",
 VLOOKUP(H137,'C:\Users\HP\Desktop\TrimphPO\Week\Master Files\[SGST Master.xlsx]DBF'!$A:$BA,53,FALSE),
   IF(ORDER!$D$1="IGST",
   VLOOKUP(H137,'C:\Users\HP\Desktop\TrimphPO\Week\Master Files\[IGST Master.xlsx]DBF'!$A:$BA,53,FALSE),
   "Error")),
"")</f>
        <v/>
      </c>
      <c r="BA137">
        <f>IF(ORDER!O143&gt;0,
 IF(ORDER!$D$1="SGST",
 VLOOKUP(H137,'C:\Users\HP\Desktop\TrimphPO\Week\Master Files\[SGST Master.xlsx]DBF'!$A:$BB,54,FALSE),
   IF(ORDER!$D$1="IGST",
   VLOOKUP(H137,'C:\Users\HP\Desktop\TrimphPO\Week\Master Files\[IGST Master.xlsx]DBF'!$A:$BB,54,FALSE),
   "Error")),
"")</f>
        <v/>
      </c>
      <c r="BB137">
        <f>IF(ORDER!O143&gt;0,
 IF(ORDER!$D$1="SGST",
 VLOOKUP(H137,'C:\Users\HP\Desktop\TrimphPO\Week\Master Files\[SGST Master.xlsx]DBF'!$A:$BC,55,FALSE),
   IF(ORDER!$D$1="IGST",
   VLOOKUP(H137,'C:\Users\HP\Desktop\TrimphPO\Week\Master Files\[IGST Master.xlsx]DBF'!$A:$BC,55,FALSE),
   "Error")),
"")</f>
        <v/>
      </c>
      <c r="BC137">
        <f>IF(ORDER!O143&gt;0,
 IF(ORDER!$D$1="SGST",
 VLOOKUP(H137,'C:\Users\HP\Desktop\TrimphPO\Week\Master Files\[SGST Master.xlsx]DBF'!$A:$BD,56,FALSE),
   IF(ORDER!$D$1="IGST",
   VLOOKUP(H137,'C:\Users\HP\Desktop\TrimphPO\Week\Master Files\[IGST Master.xlsx]DBF'!$A:$BD,56,FALSE),
   "Error")),
"")</f>
        <v/>
      </c>
      <c r="BD137">
        <f>IF(ORDER!O143&gt;0,
 IF(ORDER!$D$1="SGST",
 VLOOKUP(H137,'C:\Users\HP\Desktop\TrimphPO\Week\Master Files\[SGST Master.xlsx]DBF'!$A:$BE,57,FALSE),
   IF(ORDER!$D$1="IGST",
   VLOOKUP(H137,'C:\Users\HP\Desktop\TrimphPO\Week\Master Files\[IGST Master.xlsx]DBF'!$A:$BE,57,FALSE),
   "Error")),
"")</f>
        <v/>
      </c>
    </row>
    <row r="138">
      <c r="A138">
        <f>IF(ORDER!O144&gt;0,
 IF(ORDER!$D$1="SGST",
 VLOOKUP(H138,'C:\Users\HP\Desktop\TrimphPO\Week\Master Files\[SGST Master.xlsx]DBF'!$A:$B,2,FALSE),
   IF(ORDER!$D$1="IGST",
   VLOOKUP(H138,'C:\Users\HP\Desktop\TrimphPO\Week\Master Files\[IGST Master.xlsx]DBF'!$A:$B,2,FALSE),
   "Error")),
"")</f>
        <v/>
      </c>
      <c r="B138">
        <f>IF(ORDER!O144&gt;0,
 IF(ORDER!$D$1="SGST",
 VLOOKUP(H138,'C:\Users\HP\Desktop\TrimphPO\Week\Master Files\[SGST Master.xlsx]DBF'!$A:$C,3,FALSE),
   IF(ORDER!$D$1="IGST",
   VLOOKUP(H138,'C:\Users\HP\Desktop\TrimphPO\Week\Master Files\[IGST Master.xlsx]DBF'!$A:$C,3,FALSE),
   "Error")),
"")</f>
        <v/>
      </c>
      <c r="C138">
        <f>IF(ORDER!O144&gt;0,ORDER!L144, "")</f>
        <v/>
      </c>
      <c r="D138">
        <f>IF(ORDER!O144&gt;0,ORDER!A144, "")</f>
        <v/>
      </c>
      <c r="E138">
        <f>IF(ORDER!O144&gt;0,
 IF(ORDER!$D$1="SGST",
 VLOOKUP(H138,'C:\Users\HP\Desktop\TrimphPO\Week\Master Files\[SGST Master.xlsx]DBF'!$A:$F,6,FALSE),
   IF(ORDER!$D$1="IGST",
   VLOOKUP(H138,'C:\Users\HP\Desktop\TrimphPO\Week\Master Files\[IGST Master.xlsx]DBF'!$A:$F,6,FALSE),
   "Error")),
"")</f>
        <v/>
      </c>
      <c r="F138">
        <f>IF(ORDER!O144&gt;0,ORDER!C144, "")</f>
        <v/>
      </c>
      <c r="G138">
        <f>IF(ORDER!O144&gt;0,
 IF(ORDER!$D$1="SGST",
 VLOOKUP(H138,'C:\Users\HP\Desktop\TrimphPO\Week\Master Files\[SGST Master.xlsx]DBF'!$A:$H,8,FALSE),
   IF(ORDER!$D$1="IGST",
   VLOOKUP(H138,'C:\Users\HP\Desktop\TrimphPO\Week\Master Files\[IGST Master.xlsx]DBF'!$A:$H,8,FALSE),
   "Error")),
"")</f>
        <v/>
      </c>
      <c r="H138">
        <f>IF(ORDER!O144&gt;0,ORDER!D144, "")</f>
        <v/>
      </c>
      <c r="I138">
        <f>IF(ORDER!O144&gt;0,
 IF(ORDER!$D$1="SGST",
 VLOOKUP(H138,'C:\Users\HP\Desktop\TrimphPO\Week\Master Files\[SGST Master.xlsx]DBF'!$A:$J,10,FALSE),
   IF(ORDER!$D$1="IGST",
   VLOOKUP(H138,'C:\Users\HP\Desktop\TrimphPO\Week\Master Files\[IGST Master.xlsx]DBF'!$A:$J,10,FALSE),
   "Error")),
"")</f>
        <v/>
      </c>
      <c r="J138">
        <f>IF(ORDER!O144&gt;0,SUMIF(ORDER!$D$8:$D$22298,DBF!$H138,ORDER!$G$8:$G$22298), "")</f>
        <v/>
      </c>
      <c r="K138">
        <f>IF(ORDER!O144&gt;0,VLOOKUP($H138,ORDER!D:H,5,FALSE), "")</f>
        <v/>
      </c>
      <c r="L138">
        <f>IF(ORDER!O144&gt;0,ROUND(J138*K138,2), "")</f>
        <v/>
      </c>
      <c r="M138">
        <f>IF(ORDER!O144&gt;0,
 IF(ORDER!$D$1="SGST",
 VLOOKUP(H138,'C:\Users\HP\Desktop\TrimphPO\Week\Master Files\[SGST Master.xlsx]DBF'!$A:$N,14,FALSE),
   IF(ORDER!$D$1="IGST",
   VLOOKUP(H138,'C:\Users\HP\Desktop\TrimphPO\Week\Master Files\[IGST Master.xlsx]DBF'!$A:$N,14,FALSE),
   "Error")),
"")</f>
        <v/>
      </c>
      <c r="N138">
        <f>IF(ORDER!O144&gt;0,ROUND(L138*M138/100,2), "")</f>
        <v/>
      </c>
      <c r="O138">
        <f>IF(ORDER!O144&gt;0,L138-N138, "")</f>
        <v/>
      </c>
      <c r="P138">
        <f>IF(ORDER!O144&gt;0,IF(R138="Corsetry",IF(IFERROR((O138/J138),0)&lt;1000,"CC Sales- Corsetry-Wholesale - IGST 5%","CC Sales- Corsetry-Wholesale - IGST 12%")), "")</f>
        <v/>
      </c>
      <c r="Q138">
        <f>IF(ORDER!O144&gt;0,
 IF(ORDER!$D$1="SGST",
 VLOOKUP(H138,'C:\Users\HP\Desktop\TrimphPO\Week\Master Files\[SGST Master.xlsx]DBF'!$A:$R,18,FALSE),
   IF(ORDER!$D$1="IGST",
   VLOOKUP(H138,'C:\Users\HP\Desktop\TrimphPO\Week\Master Files\[IGST Master.xlsx]DBF'!$A:$R,18,FALSE),
   "Error")),
"")</f>
        <v/>
      </c>
      <c r="R138">
        <f>IF(ORDER!O144&gt;0,
 IF(ORDER!$D$1="SGST",
 VLOOKUP(H138,'C:\Users\HP\Desktop\TrimphPO\Week\Master Files\[SGST Master.xlsx]DBF'!$A:$S,19,FALSE),
   IF(ORDER!$D$1="IGST",
   VLOOKUP(H138,'C:\Users\HP\Desktop\TrimphPO\Week\Master Files\[IGST Master.xlsx]DBF'!$A:$S,19,FALSE),
   "Error")),
"")</f>
        <v/>
      </c>
      <c r="S138">
        <f>IF(ORDER!O144&gt;0,
 IF(ORDER!$D$1="SGST",
 VLOOKUP(H138,'C:\Users\HP\Desktop\TrimphPO\Week\Master Files\[SGST Master.xlsx]DBF'!$A:$T,20,FALSE),
   IF(ORDER!$D$1="IGST",
   VLOOKUP(H138,'C:\Users\HP\Desktop\TrimphPO\Week\Master Files\[IGST Master.xlsx]DBF'!$A:$T,20,FALSE),
   "Error")),
"")</f>
        <v/>
      </c>
      <c r="T138">
        <f>IF(ORDER!O144&gt;0,
 IF(ORDER!$D$1="SGST",
 VLOOKUP(H138,'C:\Users\HP\Desktop\TrimphPO\Week\Master Files\[SGST Master.xlsx]DBF'!$A:$U,21,FALSE),
   IF(ORDER!$D$1="IGST",
   VLOOKUP(H138,'C:\Users\HP\Desktop\TrimphPO\Week\Master Files\[IGST Master.xlsx]DBF'!$A:$U,21,FALSE),
   "Error")),
"")</f>
        <v/>
      </c>
      <c r="U138">
        <f>IF(ORDER!O144&gt;0,
 IF(ORDER!$D$1="SGST",
 VLOOKUP(H138,'C:\Users\HP\Desktop\TrimphPO\Week\Master Files\[SGST Master.xlsx]DBF'!$A:$V,22,FALSE),
   IF(ORDER!$D$1="IGST",
   VLOOKUP(H138,'C:\Users\HP\Desktop\TrimphPO\Week\Master Files\[IGST Master.xlsx]DBF'!$A:$V,22,FALSE),
   "Error")),
"")</f>
        <v/>
      </c>
      <c r="V138">
        <f>IF(ORDER!O144&gt;0,
 IF(ORDER!$D$1="SGST",
 VLOOKUP(H138,'C:\Users\HP\Desktop\TrimphPO\Week\Master Files\[SGST Master.xlsx]DBF'!$A:$W,23,FALSE),
   IF(ORDER!$D$1="IGST",
   VLOOKUP(H138,'C:\Users\HP\Desktop\TrimphPO\Week\Master Files\[IGST Master.xlsx]DBF'!$A:$W,23,FALSE),
   "Error")),
"")</f>
        <v/>
      </c>
      <c r="W138">
        <f>IF(ORDER!O144&gt;0,
 IF(ORDER!$D$1="SGST",
 VLOOKUP(H138,'C:\Users\HP\Desktop\TrimphPO\Week\Master Files\[SGST Master.xlsx]DBF'!$A:$X,24,FALSE),
   IF(ORDER!$D$1="IGST",
   VLOOKUP(H138,'C:\Users\HP\Desktop\TrimphPO\Week\Master Files\[IGST Master.xlsx]DBF'!$A:$X,24,FALSE),
   "Error")),
"")</f>
        <v/>
      </c>
      <c r="X138">
        <f>IF(ORDER!O144&gt;0,
 IF(ORDER!$D$1="SGST",
 VLOOKUP(H138,'C:\Users\HP\Desktop\TrimphPO\Week\Master Files\[SGST Master.xlsx]DBF'!$A:$Y,25,FALSE),
   IF(ORDER!$D$1="IGST",
   VLOOKUP(H138,'C:\Users\HP\Desktop\TrimphPO\Week\Master Files\[IGST Master.xlsx]DBF'!$A:$Y,25,FALSE),
   "Error")),
"")</f>
        <v/>
      </c>
      <c r="Y138">
        <f>IF(ORDER!O144&gt;0,+O138, "")</f>
        <v/>
      </c>
      <c r="Z138">
        <f>IF(ORDER!O144&gt;0,+J138, "")</f>
        <v/>
      </c>
      <c r="AA138">
        <f>IF(ORDER!O144&gt;0,
 IF(ORDER!$D$1="SGST",
 VLOOKUP(H138,'C:\Users\HP\Desktop\TrimphPO\Week\Master Files\[SGST Master.xlsx]DBF'!$A:$AB,28,FALSE),
   IF(ORDER!$D$1="IGST",
   VLOOKUP(H138,'C:\Users\HP\Desktop\TrimphPO\Week\Master Files\[IGST Master.xlsx]DBF'!$A:$AB,28,FALSE),
   "Error")),
"")</f>
        <v/>
      </c>
      <c r="AB138">
        <f>IF(ORDER!O144&gt;0,
 IF(ORDER!$D$1="SGST",
 VLOOKUP(H138,'C:\Users\HP\Desktop\TrimphPO\Week\Master Files\[SGST Master.xlsx]DBF'!$A:$AC,29,FALSE),
   IF(ORDER!$D$1="IGST",
   VLOOKUP(H138,'C:\Users\HP\Desktop\TrimphPO\Week\Master Files\[IGST Master.xlsx]DBF'!$A:$AC,29,FALSE),
   "Error")),
"")</f>
        <v/>
      </c>
      <c r="AC138">
        <f>IF(ORDER!O144&gt;0,ROUND(Y138*AB138/100,2), "")</f>
        <v/>
      </c>
      <c r="AD138">
        <f>IF(ORDER!O144&gt;0,ROUND(SUM(Y138,0)-AC138,2), "")</f>
        <v/>
      </c>
      <c r="AE138" t="inlineStr"/>
      <c r="AF138" t="inlineStr"/>
      <c r="AG138" t="inlineStr"/>
      <c r="AH138" t="inlineStr"/>
      <c r="AI138" t="inlineStr"/>
      <c r="AJ138" t="inlineStr"/>
      <c r="AK138">
        <f>IF(ORDER!O144&gt;0,IF(RIGHT(P138,2)="5%","Output IGST - 5% - Tamilnadu","Output IGST - 12% - Tamilnadu"), "")</f>
        <v/>
      </c>
      <c r="AL138">
        <f>IF(ORDER!O144&gt;0,IF(AK138="Output IGST - 12% - TamilNadu",12,5), "")</f>
        <v/>
      </c>
      <c r="AM138">
        <f>IF(ORDER!O144&gt;0,ROUND(SUM(AD138*AL138/100,0),2), "")</f>
        <v/>
      </c>
      <c r="AN138">
        <f>IF(ORDER!O144&gt;0,+AP138, "")</f>
        <v/>
      </c>
      <c r="AO138">
        <f>IF(ORDER!O144&gt;0,0.00, "")</f>
        <v/>
      </c>
      <c r="AP138">
        <f>IF(ORDER!O144&gt;0,+(Y138-AC138)+AM138, "")</f>
        <v/>
      </c>
      <c r="AQ138">
        <f>IF(ORDER!O144&gt;0,
 IF(ORDER!$D$1="SGST",
 VLOOKUP(H138,'C:\Users\HP\Desktop\TrimphPO\Week\Master Files\[SGST Master.xlsx]DBF'!$A:$AR,44,FALSE),
   IF(ORDER!$D$1="IGST",
   VLOOKUP(H138,'C:\Users\HP\Desktop\TrimphPO\Week\Master Files\[IGST Master.xlsx]DBF'!$A:$AR,44,FALSE),
   "Error")),
"")</f>
        <v/>
      </c>
      <c r="AR138">
        <f>IF(ORDER!O144&gt;0,B138, "")</f>
        <v/>
      </c>
      <c r="AS138">
        <f>IF(ORDER!O144&gt;0,AN138, "")</f>
        <v/>
      </c>
      <c r="AT138">
        <f>IF(ORDER!O144&gt;0,CONCATENATE($B$2," ",$C$2," ","QTY",  " ", $Z$2), "")</f>
        <v/>
      </c>
      <c r="AU138">
        <f>IF(ORDER!O144&gt;0,
 IF(ORDER!$D$1="SGST",
 VLOOKUP(H138,'C:\Users\HP\Desktop\TrimphPO\Week\Master Files\[SGST Master.xlsx]DBF'!$A:$AV,48,FALSE),
   IF(ORDER!$D$1="IGST",
   VLOOKUP(H138,'C:\Users\HP\Desktop\TrimphPO\Week\Master Files\[IGST Master.xlsx]DBF'!$A:$AV,48,FALSE),
   "Error")),
"")</f>
        <v/>
      </c>
      <c r="AV138">
        <f>IF(ORDER!O144&gt;0,
 IF(ORDER!$D$1="SGST",
 VLOOKUP(H138,'C:\Users\HP\Desktop\TrimphPO\Week\Master Files\[SGST Master.xlsx]DBF'!$A:$AW,49,FALSE),
   IF(ORDER!$D$1="IGST",
   VLOOKUP(H138,'C:\Users\HP\Desktop\TrimphPO\Week\Master Files\[IGST Master.xlsx]DBF'!$A:$AW,49,FALSE),
   "Error")),
"")</f>
        <v/>
      </c>
      <c r="AW138">
        <f>IF(ORDER!O144&gt;0,
 IF(ORDER!$D$1="SGST",
 VLOOKUP(H138,'C:\Users\HP\Desktop\TrimphPO\Week\Master Files\[SGST Master.xlsx]DBF'!$A:$AX,50,FALSE),
   IF(ORDER!$D$1="IGST",
   VLOOKUP(H138,'C:\Users\HP\Desktop\TrimphPO\Week\Master Files\[IGST Master.xlsx]DBF'!$A:$AX,50,FALSE),
   "Error")),
"")</f>
        <v/>
      </c>
      <c r="AX138">
        <f>IF(ORDER!O144&gt;0,ORDER!B5, "")</f>
        <v/>
      </c>
      <c r="AY138">
        <f>IF(ORDER!O144&gt;0,ORDER!B1, "")</f>
        <v/>
      </c>
      <c r="AZ138">
        <f>IF(ORDER!O144&gt;0,
 IF(ORDER!$D$1="SGST",
 VLOOKUP(H138,'C:\Users\HP\Desktop\TrimphPO\Week\Master Files\[SGST Master.xlsx]DBF'!$A:$BA,53,FALSE),
   IF(ORDER!$D$1="IGST",
   VLOOKUP(H138,'C:\Users\HP\Desktop\TrimphPO\Week\Master Files\[IGST Master.xlsx]DBF'!$A:$BA,53,FALSE),
   "Error")),
"")</f>
        <v/>
      </c>
      <c r="BA138">
        <f>IF(ORDER!O144&gt;0,
 IF(ORDER!$D$1="SGST",
 VLOOKUP(H138,'C:\Users\HP\Desktop\TrimphPO\Week\Master Files\[SGST Master.xlsx]DBF'!$A:$BB,54,FALSE),
   IF(ORDER!$D$1="IGST",
   VLOOKUP(H138,'C:\Users\HP\Desktop\TrimphPO\Week\Master Files\[IGST Master.xlsx]DBF'!$A:$BB,54,FALSE),
   "Error")),
"")</f>
        <v/>
      </c>
      <c r="BB138">
        <f>IF(ORDER!O144&gt;0,
 IF(ORDER!$D$1="SGST",
 VLOOKUP(H138,'C:\Users\HP\Desktop\TrimphPO\Week\Master Files\[SGST Master.xlsx]DBF'!$A:$BC,55,FALSE),
   IF(ORDER!$D$1="IGST",
   VLOOKUP(H138,'C:\Users\HP\Desktop\TrimphPO\Week\Master Files\[IGST Master.xlsx]DBF'!$A:$BC,55,FALSE),
   "Error")),
"")</f>
        <v/>
      </c>
      <c r="BC138">
        <f>IF(ORDER!O144&gt;0,
 IF(ORDER!$D$1="SGST",
 VLOOKUP(H138,'C:\Users\HP\Desktop\TrimphPO\Week\Master Files\[SGST Master.xlsx]DBF'!$A:$BD,56,FALSE),
   IF(ORDER!$D$1="IGST",
   VLOOKUP(H138,'C:\Users\HP\Desktop\TrimphPO\Week\Master Files\[IGST Master.xlsx]DBF'!$A:$BD,56,FALSE),
   "Error")),
"")</f>
        <v/>
      </c>
      <c r="BD138">
        <f>IF(ORDER!O144&gt;0,
 IF(ORDER!$D$1="SGST",
 VLOOKUP(H138,'C:\Users\HP\Desktop\TrimphPO\Week\Master Files\[SGST Master.xlsx]DBF'!$A:$BE,57,FALSE),
   IF(ORDER!$D$1="IGST",
   VLOOKUP(H138,'C:\Users\HP\Desktop\TrimphPO\Week\Master Files\[IGST Master.xlsx]DBF'!$A:$BE,57,FALSE),
   "Error")),
"")</f>
        <v/>
      </c>
    </row>
    <row r="139">
      <c r="A139">
        <f>IF(ORDER!O145&gt;0,
 IF(ORDER!$D$1="SGST",
 VLOOKUP(H139,'C:\Users\HP\Desktop\TrimphPO\Week\Master Files\[SGST Master.xlsx]DBF'!$A:$B,2,FALSE),
   IF(ORDER!$D$1="IGST",
   VLOOKUP(H139,'C:\Users\HP\Desktop\TrimphPO\Week\Master Files\[IGST Master.xlsx]DBF'!$A:$B,2,FALSE),
   "Error")),
"")</f>
        <v/>
      </c>
      <c r="B139">
        <f>IF(ORDER!O145&gt;0,
 IF(ORDER!$D$1="SGST",
 VLOOKUP(H139,'C:\Users\HP\Desktop\TrimphPO\Week\Master Files\[SGST Master.xlsx]DBF'!$A:$C,3,FALSE),
   IF(ORDER!$D$1="IGST",
   VLOOKUP(H139,'C:\Users\HP\Desktop\TrimphPO\Week\Master Files\[IGST Master.xlsx]DBF'!$A:$C,3,FALSE),
   "Error")),
"")</f>
        <v/>
      </c>
      <c r="C139">
        <f>IF(ORDER!O145&gt;0,ORDER!L145, "")</f>
        <v/>
      </c>
      <c r="D139">
        <f>IF(ORDER!O145&gt;0,ORDER!A145, "")</f>
        <v/>
      </c>
      <c r="E139">
        <f>IF(ORDER!O145&gt;0,
 IF(ORDER!$D$1="SGST",
 VLOOKUP(H139,'C:\Users\HP\Desktop\TrimphPO\Week\Master Files\[SGST Master.xlsx]DBF'!$A:$F,6,FALSE),
   IF(ORDER!$D$1="IGST",
   VLOOKUP(H139,'C:\Users\HP\Desktop\TrimphPO\Week\Master Files\[IGST Master.xlsx]DBF'!$A:$F,6,FALSE),
   "Error")),
"")</f>
        <v/>
      </c>
      <c r="F139">
        <f>IF(ORDER!O145&gt;0,ORDER!C145, "")</f>
        <v/>
      </c>
      <c r="G139">
        <f>IF(ORDER!O145&gt;0,
 IF(ORDER!$D$1="SGST",
 VLOOKUP(H139,'C:\Users\HP\Desktop\TrimphPO\Week\Master Files\[SGST Master.xlsx]DBF'!$A:$H,8,FALSE),
   IF(ORDER!$D$1="IGST",
   VLOOKUP(H139,'C:\Users\HP\Desktop\TrimphPO\Week\Master Files\[IGST Master.xlsx]DBF'!$A:$H,8,FALSE),
   "Error")),
"")</f>
        <v/>
      </c>
      <c r="H139">
        <f>IF(ORDER!O145&gt;0,ORDER!D145, "")</f>
        <v/>
      </c>
      <c r="I139">
        <f>IF(ORDER!O145&gt;0,
 IF(ORDER!$D$1="SGST",
 VLOOKUP(H139,'C:\Users\HP\Desktop\TrimphPO\Week\Master Files\[SGST Master.xlsx]DBF'!$A:$J,10,FALSE),
   IF(ORDER!$D$1="IGST",
   VLOOKUP(H139,'C:\Users\HP\Desktop\TrimphPO\Week\Master Files\[IGST Master.xlsx]DBF'!$A:$J,10,FALSE),
   "Error")),
"")</f>
        <v/>
      </c>
      <c r="J139">
        <f>IF(ORDER!O145&gt;0,SUMIF(ORDER!$D$8:$D$22298,DBF!$H139,ORDER!$G$8:$G$22298), "")</f>
        <v/>
      </c>
      <c r="K139">
        <f>IF(ORDER!O145&gt;0,VLOOKUP($H139,ORDER!D:H,5,FALSE), "")</f>
        <v/>
      </c>
      <c r="L139">
        <f>IF(ORDER!O145&gt;0,ROUND(J139*K139,2), "")</f>
        <v/>
      </c>
      <c r="M139">
        <f>IF(ORDER!O145&gt;0,
 IF(ORDER!$D$1="SGST",
 VLOOKUP(H139,'C:\Users\HP\Desktop\TrimphPO\Week\Master Files\[SGST Master.xlsx]DBF'!$A:$N,14,FALSE),
   IF(ORDER!$D$1="IGST",
   VLOOKUP(H139,'C:\Users\HP\Desktop\TrimphPO\Week\Master Files\[IGST Master.xlsx]DBF'!$A:$N,14,FALSE),
   "Error")),
"")</f>
        <v/>
      </c>
      <c r="N139">
        <f>IF(ORDER!O145&gt;0,ROUND(L139*M139/100,2), "")</f>
        <v/>
      </c>
      <c r="O139">
        <f>IF(ORDER!O145&gt;0,L139-N139, "")</f>
        <v/>
      </c>
      <c r="P139">
        <f>IF(ORDER!O145&gt;0,IF(R139="Corsetry",IF(IFERROR((O139/J139),0)&lt;1000,"CC Sales- Corsetry-Wholesale - IGST 5%","CC Sales- Corsetry-Wholesale - IGST 12%")), "")</f>
        <v/>
      </c>
      <c r="Q139">
        <f>IF(ORDER!O145&gt;0,
 IF(ORDER!$D$1="SGST",
 VLOOKUP(H139,'C:\Users\HP\Desktop\TrimphPO\Week\Master Files\[SGST Master.xlsx]DBF'!$A:$R,18,FALSE),
   IF(ORDER!$D$1="IGST",
   VLOOKUP(H139,'C:\Users\HP\Desktop\TrimphPO\Week\Master Files\[IGST Master.xlsx]DBF'!$A:$R,18,FALSE),
   "Error")),
"")</f>
        <v/>
      </c>
      <c r="R139">
        <f>IF(ORDER!O145&gt;0,
 IF(ORDER!$D$1="SGST",
 VLOOKUP(H139,'C:\Users\HP\Desktop\TrimphPO\Week\Master Files\[SGST Master.xlsx]DBF'!$A:$S,19,FALSE),
   IF(ORDER!$D$1="IGST",
   VLOOKUP(H139,'C:\Users\HP\Desktop\TrimphPO\Week\Master Files\[IGST Master.xlsx]DBF'!$A:$S,19,FALSE),
   "Error")),
"")</f>
        <v/>
      </c>
      <c r="S139">
        <f>IF(ORDER!O145&gt;0,
 IF(ORDER!$D$1="SGST",
 VLOOKUP(H139,'C:\Users\HP\Desktop\TrimphPO\Week\Master Files\[SGST Master.xlsx]DBF'!$A:$T,20,FALSE),
   IF(ORDER!$D$1="IGST",
   VLOOKUP(H139,'C:\Users\HP\Desktop\TrimphPO\Week\Master Files\[IGST Master.xlsx]DBF'!$A:$T,20,FALSE),
   "Error")),
"")</f>
        <v/>
      </c>
      <c r="T139">
        <f>IF(ORDER!O145&gt;0,
 IF(ORDER!$D$1="SGST",
 VLOOKUP(H139,'C:\Users\HP\Desktop\TrimphPO\Week\Master Files\[SGST Master.xlsx]DBF'!$A:$U,21,FALSE),
   IF(ORDER!$D$1="IGST",
   VLOOKUP(H139,'C:\Users\HP\Desktop\TrimphPO\Week\Master Files\[IGST Master.xlsx]DBF'!$A:$U,21,FALSE),
   "Error")),
"")</f>
        <v/>
      </c>
      <c r="U139">
        <f>IF(ORDER!O145&gt;0,
 IF(ORDER!$D$1="SGST",
 VLOOKUP(H139,'C:\Users\HP\Desktop\TrimphPO\Week\Master Files\[SGST Master.xlsx]DBF'!$A:$V,22,FALSE),
   IF(ORDER!$D$1="IGST",
   VLOOKUP(H139,'C:\Users\HP\Desktop\TrimphPO\Week\Master Files\[IGST Master.xlsx]DBF'!$A:$V,22,FALSE),
   "Error")),
"")</f>
        <v/>
      </c>
      <c r="V139">
        <f>IF(ORDER!O145&gt;0,
 IF(ORDER!$D$1="SGST",
 VLOOKUP(H139,'C:\Users\HP\Desktop\TrimphPO\Week\Master Files\[SGST Master.xlsx]DBF'!$A:$W,23,FALSE),
   IF(ORDER!$D$1="IGST",
   VLOOKUP(H139,'C:\Users\HP\Desktop\TrimphPO\Week\Master Files\[IGST Master.xlsx]DBF'!$A:$W,23,FALSE),
   "Error")),
"")</f>
        <v/>
      </c>
      <c r="W139">
        <f>IF(ORDER!O145&gt;0,
 IF(ORDER!$D$1="SGST",
 VLOOKUP(H139,'C:\Users\HP\Desktop\TrimphPO\Week\Master Files\[SGST Master.xlsx]DBF'!$A:$X,24,FALSE),
   IF(ORDER!$D$1="IGST",
   VLOOKUP(H139,'C:\Users\HP\Desktop\TrimphPO\Week\Master Files\[IGST Master.xlsx]DBF'!$A:$X,24,FALSE),
   "Error")),
"")</f>
        <v/>
      </c>
      <c r="X139">
        <f>IF(ORDER!O145&gt;0,
 IF(ORDER!$D$1="SGST",
 VLOOKUP(H139,'C:\Users\HP\Desktop\TrimphPO\Week\Master Files\[SGST Master.xlsx]DBF'!$A:$Y,25,FALSE),
   IF(ORDER!$D$1="IGST",
   VLOOKUP(H139,'C:\Users\HP\Desktop\TrimphPO\Week\Master Files\[IGST Master.xlsx]DBF'!$A:$Y,25,FALSE),
   "Error")),
"")</f>
        <v/>
      </c>
      <c r="Y139">
        <f>IF(ORDER!O145&gt;0,+O139, "")</f>
        <v/>
      </c>
      <c r="Z139">
        <f>IF(ORDER!O145&gt;0,+J139, "")</f>
        <v/>
      </c>
      <c r="AA139">
        <f>IF(ORDER!O145&gt;0,
 IF(ORDER!$D$1="SGST",
 VLOOKUP(H139,'C:\Users\HP\Desktop\TrimphPO\Week\Master Files\[SGST Master.xlsx]DBF'!$A:$AB,28,FALSE),
   IF(ORDER!$D$1="IGST",
   VLOOKUP(H139,'C:\Users\HP\Desktop\TrimphPO\Week\Master Files\[IGST Master.xlsx]DBF'!$A:$AB,28,FALSE),
   "Error")),
"")</f>
        <v/>
      </c>
      <c r="AB139">
        <f>IF(ORDER!O145&gt;0,
 IF(ORDER!$D$1="SGST",
 VLOOKUP(H139,'C:\Users\HP\Desktop\TrimphPO\Week\Master Files\[SGST Master.xlsx]DBF'!$A:$AC,29,FALSE),
   IF(ORDER!$D$1="IGST",
   VLOOKUP(H139,'C:\Users\HP\Desktop\TrimphPO\Week\Master Files\[IGST Master.xlsx]DBF'!$A:$AC,29,FALSE),
   "Error")),
"")</f>
        <v/>
      </c>
      <c r="AC139">
        <f>IF(ORDER!O145&gt;0,ROUND(Y139*AB139/100,2), "")</f>
        <v/>
      </c>
      <c r="AD139">
        <f>IF(ORDER!O145&gt;0,ROUND(SUM(Y139,0)-AC139,2), "")</f>
        <v/>
      </c>
      <c r="AE139" t="inlineStr"/>
      <c r="AF139" t="inlineStr"/>
      <c r="AG139" t="inlineStr"/>
      <c r="AH139" t="inlineStr"/>
      <c r="AI139" t="inlineStr"/>
      <c r="AJ139" t="inlineStr"/>
      <c r="AK139">
        <f>IF(ORDER!O145&gt;0,IF(RIGHT(P139,2)="5%","Output IGST - 5% - Tamilnadu","Output IGST - 12% - Tamilnadu"), "")</f>
        <v/>
      </c>
      <c r="AL139">
        <f>IF(ORDER!O145&gt;0,IF(AK139="Output IGST - 12% - TamilNadu",12,5), "")</f>
        <v/>
      </c>
      <c r="AM139">
        <f>IF(ORDER!O145&gt;0,ROUND(SUM(AD139*AL139/100,0),2), "")</f>
        <v/>
      </c>
      <c r="AN139">
        <f>IF(ORDER!O145&gt;0,+AP139, "")</f>
        <v/>
      </c>
      <c r="AO139">
        <f>IF(ORDER!O145&gt;0,0.00, "")</f>
        <v/>
      </c>
      <c r="AP139">
        <f>IF(ORDER!O145&gt;0,+(Y139-AC139)+AM139, "")</f>
        <v/>
      </c>
      <c r="AQ139">
        <f>IF(ORDER!O145&gt;0,
 IF(ORDER!$D$1="SGST",
 VLOOKUP(H139,'C:\Users\HP\Desktop\TrimphPO\Week\Master Files\[SGST Master.xlsx]DBF'!$A:$AR,44,FALSE),
   IF(ORDER!$D$1="IGST",
   VLOOKUP(H139,'C:\Users\HP\Desktop\TrimphPO\Week\Master Files\[IGST Master.xlsx]DBF'!$A:$AR,44,FALSE),
   "Error")),
"")</f>
        <v/>
      </c>
      <c r="AR139">
        <f>IF(ORDER!O145&gt;0,B139, "")</f>
        <v/>
      </c>
      <c r="AS139">
        <f>IF(ORDER!O145&gt;0,AN139, "")</f>
        <v/>
      </c>
      <c r="AT139">
        <f>IF(ORDER!O145&gt;0,CONCATENATE($B$2," ",$C$2," ","QTY",  " ", $Z$2), "")</f>
        <v/>
      </c>
      <c r="AU139">
        <f>IF(ORDER!O145&gt;0,
 IF(ORDER!$D$1="SGST",
 VLOOKUP(H139,'C:\Users\HP\Desktop\TrimphPO\Week\Master Files\[SGST Master.xlsx]DBF'!$A:$AV,48,FALSE),
   IF(ORDER!$D$1="IGST",
   VLOOKUP(H139,'C:\Users\HP\Desktop\TrimphPO\Week\Master Files\[IGST Master.xlsx]DBF'!$A:$AV,48,FALSE),
   "Error")),
"")</f>
        <v/>
      </c>
      <c r="AV139">
        <f>IF(ORDER!O145&gt;0,
 IF(ORDER!$D$1="SGST",
 VLOOKUP(H139,'C:\Users\HP\Desktop\TrimphPO\Week\Master Files\[SGST Master.xlsx]DBF'!$A:$AW,49,FALSE),
   IF(ORDER!$D$1="IGST",
   VLOOKUP(H139,'C:\Users\HP\Desktop\TrimphPO\Week\Master Files\[IGST Master.xlsx]DBF'!$A:$AW,49,FALSE),
   "Error")),
"")</f>
        <v/>
      </c>
      <c r="AW139">
        <f>IF(ORDER!O145&gt;0,
 IF(ORDER!$D$1="SGST",
 VLOOKUP(H139,'C:\Users\HP\Desktop\TrimphPO\Week\Master Files\[SGST Master.xlsx]DBF'!$A:$AX,50,FALSE),
   IF(ORDER!$D$1="IGST",
   VLOOKUP(H139,'C:\Users\HP\Desktop\TrimphPO\Week\Master Files\[IGST Master.xlsx]DBF'!$A:$AX,50,FALSE),
   "Error")),
"")</f>
        <v/>
      </c>
      <c r="AX139">
        <f>IF(ORDER!O145&gt;0,ORDER!B5, "")</f>
        <v/>
      </c>
      <c r="AY139">
        <f>IF(ORDER!O145&gt;0,ORDER!B1, "")</f>
        <v/>
      </c>
      <c r="AZ139">
        <f>IF(ORDER!O145&gt;0,
 IF(ORDER!$D$1="SGST",
 VLOOKUP(H139,'C:\Users\HP\Desktop\TrimphPO\Week\Master Files\[SGST Master.xlsx]DBF'!$A:$BA,53,FALSE),
   IF(ORDER!$D$1="IGST",
   VLOOKUP(H139,'C:\Users\HP\Desktop\TrimphPO\Week\Master Files\[IGST Master.xlsx]DBF'!$A:$BA,53,FALSE),
   "Error")),
"")</f>
        <v/>
      </c>
      <c r="BA139">
        <f>IF(ORDER!O145&gt;0,
 IF(ORDER!$D$1="SGST",
 VLOOKUP(H139,'C:\Users\HP\Desktop\TrimphPO\Week\Master Files\[SGST Master.xlsx]DBF'!$A:$BB,54,FALSE),
   IF(ORDER!$D$1="IGST",
   VLOOKUP(H139,'C:\Users\HP\Desktop\TrimphPO\Week\Master Files\[IGST Master.xlsx]DBF'!$A:$BB,54,FALSE),
   "Error")),
"")</f>
        <v/>
      </c>
      <c r="BB139">
        <f>IF(ORDER!O145&gt;0,
 IF(ORDER!$D$1="SGST",
 VLOOKUP(H139,'C:\Users\HP\Desktop\TrimphPO\Week\Master Files\[SGST Master.xlsx]DBF'!$A:$BC,55,FALSE),
   IF(ORDER!$D$1="IGST",
   VLOOKUP(H139,'C:\Users\HP\Desktop\TrimphPO\Week\Master Files\[IGST Master.xlsx]DBF'!$A:$BC,55,FALSE),
   "Error")),
"")</f>
        <v/>
      </c>
      <c r="BC139">
        <f>IF(ORDER!O145&gt;0,
 IF(ORDER!$D$1="SGST",
 VLOOKUP(H139,'C:\Users\HP\Desktop\TrimphPO\Week\Master Files\[SGST Master.xlsx]DBF'!$A:$BD,56,FALSE),
   IF(ORDER!$D$1="IGST",
   VLOOKUP(H139,'C:\Users\HP\Desktop\TrimphPO\Week\Master Files\[IGST Master.xlsx]DBF'!$A:$BD,56,FALSE),
   "Error")),
"")</f>
        <v/>
      </c>
      <c r="BD139">
        <f>IF(ORDER!O145&gt;0,
 IF(ORDER!$D$1="SGST",
 VLOOKUP(H139,'C:\Users\HP\Desktop\TrimphPO\Week\Master Files\[SGST Master.xlsx]DBF'!$A:$BE,57,FALSE),
   IF(ORDER!$D$1="IGST",
   VLOOKUP(H139,'C:\Users\HP\Desktop\TrimphPO\Week\Master Files\[IGST Master.xlsx]DBF'!$A:$BE,57,FALSE),
   "Error")),
"")</f>
        <v/>
      </c>
    </row>
    <row r="140">
      <c r="A140">
        <f>IF(ORDER!O146&gt;0,
 IF(ORDER!$D$1="SGST",
 VLOOKUP(H140,'C:\Users\HP\Desktop\TrimphPO\Week\Master Files\[SGST Master.xlsx]DBF'!$A:$B,2,FALSE),
   IF(ORDER!$D$1="IGST",
   VLOOKUP(H140,'C:\Users\HP\Desktop\TrimphPO\Week\Master Files\[IGST Master.xlsx]DBF'!$A:$B,2,FALSE),
   "Error")),
"")</f>
        <v/>
      </c>
      <c r="B140">
        <f>IF(ORDER!O146&gt;0,
 IF(ORDER!$D$1="SGST",
 VLOOKUP(H140,'C:\Users\HP\Desktop\TrimphPO\Week\Master Files\[SGST Master.xlsx]DBF'!$A:$C,3,FALSE),
   IF(ORDER!$D$1="IGST",
   VLOOKUP(H140,'C:\Users\HP\Desktop\TrimphPO\Week\Master Files\[IGST Master.xlsx]DBF'!$A:$C,3,FALSE),
   "Error")),
"")</f>
        <v/>
      </c>
      <c r="C140">
        <f>IF(ORDER!O146&gt;0,ORDER!L146, "")</f>
        <v/>
      </c>
      <c r="D140">
        <f>IF(ORDER!O146&gt;0,ORDER!A146, "")</f>
        <v/>
      </c>
      <c r="E140">
        <f>IF(ORDER!O146&gt;0,
 IF(ORDER!$D$1="SGST",
 VLOOKUP(H140,'C:\Users\HP\Desktop\TrimphPO\Week\Master Files\[SGST Master.xlsx]DBF'!$A:$F,6,FALSE),
   IF(ORDER!$D$1="IGST",
   VLOOKUP(H140,'C:\Users\HP\Desktop\TrimphPO\Week\Master Files\[IGST Master.xlsx]DBF'!$A:$F,6,FALSE),
   "Error")),
"")</f>
        <v/>
      </c>
      <c r="F140">
        <f>IF(ORDER!O146&gt;0,ORDER!C146, "")</f>
        <v/>
      </c>
      <c r="G140">
        <f>IF(ORDER!O146&gt;0,
 IF(ORDER!$D$1="SGST",
 VLOOKUP(H140,'C:\Users\HP\Desktop\TrimphPO\Week\Master Files\[SGST Master.xlsx]DBF'!$A:$H,8,FALSE),
   IF(ORDER!$D$1="IGST",
   VLOOKUP(H140,'C:\Users\HP\Desktop\TrimphPO\Week\Master Files\[IGST Master.xlsx]DBF'!$A:$H,8,FALSE),
   "Error")),
"")</f>
        <v/>
      </c>
      <c r="H140">
        <f>IF(ORDER!O146&gt;0,ORDER!D146, "")</f>
        <v/>
      </c>
      <c r="I140">
        <f>IF(ORDER!O146&gt;0,
 IF(ORDER!$D$1="SGST",
 VLOOKUP(H140,'C:\Users\HP\Desktop\TrimphPO\Week\Master Files\[SGST Master.xlsx]DBF'!$A:$J,10,FALSE),
   IF(ORDER!$D$1="IGST",
   VLOOKUP(H140,'C:\Users\HP\Desktop\TrimphPO\Week\Master Files\[IGST Master.xlsx]DBF'!$A:$J,10,FALSE),
   "Error")),
"")</f>
        <v/>
      </c>
      <c r="J140">
        <f>IF(ORDER!O146&gt;0,SUMIF(ORDER!$D$8:$D$22298,DBF!$H140,ORDER!$G$8:$G$22298), "")</f>
        <v/>
      </c>
      <c r="K140">
        <f>IF(ORDER!O146&gt;0,VLOOKUP($H140,ORDER!D:H,5,FALSE), "")</f>
        <v/>
      </c>
      <c r="L140">
        <f>IF(ORDER!O146&gt;0,ROUND(J140*K140,2), "")</f>
        <v/>
      </c>
      <c r="M140">
        <f>IF(ORDER!O146&gt;0,
 IF(ORDER!$D$1="SGST",
 VLOOKUP(H140,'C:\Users\HP\Desktop\TrimphPO\Week\Master Files\[SGST Master.xlsx]DBF'!$A:$N,14,FALSE),
   IF(ORDER!$D$1="IGST",
   VLOOKUP(H140,'C:\Users\HP\Desktop\TrimphPO\Week\Master Files\[IGST Master.xlsx]DBF'!$A:$N,14,FALSE),
   "Error")),
"")</f>
        <v/>
      </c>
      <c r="N140">
        <f>IF(ORDER!O146&gt;0,ROUND(L140*M140/100,2), "")</f>
        <v/>
      </c>
      <c r="O140">
        <f>IF(ORDER!O146&gt;0,L140-N140, "")</f>
        <v/>
      </c>
      <c r="P140">
        <f>IF(ORDER!O146&gt;0,IF(R140="Corsetry",IF(IFERROR((O140/J140),0)&lt;1000,"CC Sales- Corsetry-Wholesale - IGST 5%","CC Sales- Corsetry-Wholesale - IGST 12%")), "")</f>
        <v/>
      </c>
      <c r="Q140">
        <f>IF(ORDER!O146&gt;0,
 IF(ORDER!$D$1="SGST",
 VLOOKUP(H140,'C:\Users\HP\Desktop\TrimphPO\Week\Master Files\[SGST Master.xlsx]DBF'!$A:$R,18,FALSE),
   IF(ORDER!$D$1="IGST",
   VLOOKUP(H140,'C:\Users\HP\Desktop\TrimphPO\Week\Master Files\[IGST Master.xlsx]DBF'!$A:$R,18,FALSE),
   "Error")),
"")</f>
        <v/>
      </c>
      <c r="R140">
        <f>IF(ORDER!O146&gt;0,
 IF(ORDER!$D$1="SGST",
 VLOOKUP(H140,'C:\Users\HP\Desktop\TrimphPO\Week\Master Files\[SGST Master.xlsx]DBF'!$A:$S,19,FALSE),
   IF(ORDER!$D$1="IGST",
   VLOOKUP(H140,'C:\Users\HP\Desktop\TrimphPO\Week\Master Files\[IGST Master.xlsx]DBF'!$A:$S,19,FALSE),
   "Error")),
"")</f>
        <v/>
      </c>
      <c r="S140">
        <f>IF(ORDER!O146&gt;0,
 IF(ORDER!$D$1="SGST",
 VLOOKUP(H140,'C:\Users\HP\Desktop\TrimphPO\Week\Master Files\[SGST Master.xlsx]DBF'!$A:$T,20,FALSE),
   IF(ORDER!$D$1="IGST",
   VLOOKUP(H140,'C:\Users\HP\Desktop\TrimphPO\Week\Master Files\[IGST Master.xlsx]DBF'!$A:$T,20,FALSE),
   "Error")),
"")</f>
        <v/>
      </c>
      <c r="T140">
        <f>IF(ORDER!O146&gt;0,
 IF(ORDER!$D$1="SGST",
 VLOOKUP(H140,'C:\Users\HP\Desktop\TrimphPO\Week\Master Files\[SGST Master.xlsx]DBF'!$A:$U,21,FALSE),
   IF(ORDER!$D$1="IGST",
   VLOOKUP(H140,'C:\Users\HP\Desktop\TrimphPO\Week\Master Files\[IGST Master.xlsx]DBF'!$A:$U,21,FALSE),
   "Error")),
"")</f>
        <v/>
      </c>
      <c r="U140">
        <f>IF(ORDER!O146&gt;0,
 IF(ORDER!$D$1="SGST",
 VLOOKUP(H140,'C:\Users\HP\Desktop\TrimphPO\Week\Master Files\[SGST Master.xlsx]DBF'!$A:$V,22,FALSE),
   IF(ORDER!$D$1="IGST",
   VLOOKUP(H140,'C:\Users\HP\Desktop\TrimphPO\Week\Master Files\[IGST Master.xlsx]DBF'!$A:$V,22,FALSE),
   "Error")),
"")</f>
        <v/>
      </c>
      <c r="V140">
        <f>IF(ORDER!O146&gt;0,
 IF(ORDER!$D$1="SGST",
 VLOOKUP(H140,'C:\Users\HP\Desktop\TrimphPO\Week\Master Files\[SGST Master.xlsx]DBF'!$A:$W,23,FALSE),
   IF(ORDER!$D$1="IGST",
   VLOOKUP(H140,'C:\Users\HP\Desktop\TrimphPO\Week\Master Files\[IGST Master.xlsx]DBF'!$A:$W,23,FALSE),
   "Error")),
"")</f>
        <v/>
      </c>
      <c r="W140">
        <f>IF(ORDER!O146&gt;0,
 IF(ORDER!$D$1="SGST",
 VLOOKUP(H140,'C:\Users\HP\Desktop\TrimphPO\Week\Master Files\[SGST Master.xlsx]DBF'!$A:$X,24,FALSE),
   IF(ORDER!$D$1="IGST",
   VLOOKUP(H140,'C:\Users\HP\Desktop\TrimphPO\Week\Master Files\[IGST Master.xlsx]DBF'!$A:$X,24,FALSE),
   "Error")),
"")</f>
        <v/>
      </c>
      <c r="X140">
        <f>IF(ORDER!O146&gt;0,
 IF(ORDER!$D$1="SGST",
 VLOOKUP(H140,'C:\Users\HP\Desktop\TrimphPO\Week\Master Files\[SGST Master.xlsx]DBF'!$A:$Y,25,FALSE),
   IF(ORDER!$D$1="IGST",
   VLOOKUP(H140,'C:\Users\HP\Desktop\TrimphPO\Week\Master Files\[IGST Master.xlsx]DBF'!$A:$Y,25,FALSE),
   "Error")),
"")</f>
        <v/>
      </c>
      <c r="Y140">
        <f>IF(ORDER!O146&gt;0,+O140, "")</f>
        <v/>
      </c>
      <c r="Z140">
        <f>IF(ORDER!O146&gt;0,+J140, "")</f>
        <v/>
      </c>
      <c r="AA140">
        <f>IF(ORDER!O146&gt;0,
 IF(ORDER!$D$1="SGST",
 VLOOKUP(H140,'C:\Users\HP\Desktop\TrimphPO\Week\Master Files\[SGST Master.xlsx]DBF'!$A:$AB,28,FALSE),
   IF(ORDER!$D$1="IGST",
   VLOOKUP(H140,'C:\Users\HP\Desktop\TrimphPO\Week\Master Files\[IGST Master.xlsx]DBF'!$A:$AB,28,FALSE),
   "Error")),
"")</f>
        <v/>
      </c>
      <c r="AB140">
        <f>IF(ORDER!O146&gt;0,
 IF(ORDER!$D$1="SGST",
 VLOOKUP(H140,'C:\Users\HP\Desktop\TrimphPO\Week\Master Files\[SGST Master.xlsx]DBF'!$A:$AC,29,FALSE),
   IF(ORDER!$D$1="IGST",
   VLOOKUP(H140,'C:\Users\HP\Desktop\TrimphPO\Week\Master Files\[IGST Master.xlsx]DBF'!$A:$AC,29,FALSE),
   "Error")),
"")</f>
        <v/>
      </c>
      <c r="AC140">
        <f>IF(ORDER!O146&gt;0,ROUND(Y140*AB140/100,2), "")</f>
        <v/>
      </c>
      <c r="AD140">
        <f>IF(ORDER!O146&gt;0,ROUND(SUM(Y140,0)-AC140,2), "")</f>
        <v/>
      </c>
      <c r="AE140" t="inlineStr"/>
      <c r="AF140" t="inlineStr"/>
      <c r="AG140" t="inlineStr"/>
      <c r="AH140" t="inlineStr"/>
      <c r="AI140" t="inlineStr"/>
      <c r="AJ140" t="inlineStr"/>
      <c r="AK140">
        <f>IF(ORDER!O146&gt;0,IF(RIGHT(P140,2)="5%","Output IGST - 5% - Tamilnadu","Output IGST - 12% - Tamilnadu"), "")</f>
        <v/>
      </c>
      <c r="AL140">
        <f>IF(ORDER!O146&gt;0,IF(AK140="Output IGST - 12% - TamilNadu",12,5), "")</f>
        <v/>
      </c>
      <c r="AM140">
        <f>IF(ORDER!O146&gt;0,ROUND(SUM(AD140*AL140/100,0),2), "")</f>
        <v/>
      </c>
      <c r="AN140">
        <f>IF(ORDER!O146&gt;0,+AP140, "")</f>
        <v/>
      </c>
      <c r="AO140">
        <f>IF(ORDER!O146&gt;0,0.00, "")</f>
        <v/>
      </c>
      <c r="AP140">
        <f>IF(ORDER!O146&gt;0,+(Y140-AC140)+AM140, "")</f>
        <v/>
      </c>
      <c r="AQ140">
        <f>IF(ORDER!O146&gt;0,
 IF(ORDER!$D$1="SGST",
 VLOOKUP(H140,'C:\Users\HP\Desktop\TrimphPO\Week\Master Files\[SGST Master.xlsx]DBF'!$A:$AR,44,FALSE),
   IF(ORDER!$D$1="IGST",
   VLOOKUP(H140,'C:\Users\HP\Desktop\TrimphPO\Week\Master Files\[IGST Master.xlsx]DBF'!$A:$AR,44,FALSE),
   "Error")),
"")</f>
        <v/>
      </c>
      <c r="AR140">
        <f>IF(ORDER!O146&gt;0,B140, "")</f>
        <v/>
      </c>
      <c r="AS140">
        <f>IF(ORDER!O146&gt;0,AN140, "")</f>
        <v/>
      </c>
      <c r="AT140">
        <f>IF(ORDER!O146&gt;0,CONCATENATE($B$2," ",$C$2," ","QTY",  " ", $Z$2), "")</f>
        <v/>
      </c>
      <c r="AU140">
        <f>IF(ORDER!O146&gt;0,
 IF(ORDER!$D$1="SGST",
 VLOOKUP(H140,'C:\Users\HP\Desktop\TrimphPO\Week\Master Files\[SGST Master.xlsx]DBF'!$A:$AV,48,FALSE),
   IF(ORDER!$D$1="IGST",
   VLOOKUP(H140,'C:\Users\HP\Desktop\TrimphPO\Week\Master Files\[IGST Master.xlsx]DBF'!$A:$AV,48,FALSE),
   "Error")),
"")</f>
        <v/>
      </c>
      <c r="AV140">
        <f>IF(ORDER!O146&gt;0,
 IF(ORDER!$D$1="SGST",
 VLOOKUP(H140,'C:\Users\HP\Desktop\TrimphPO\Week\Master Files\[SGST Master.xlsx]DBF'!$A:$AW,49,FALSE),
   IF(ORDER!$D$1="IGST",
   VLOOKUP(H140,'C:\Users\HP\Desktop\TrimphPO\Week\Master Files\[IGST Master.xlsx]DBF'!$A:$AW,49,FALSE),
   "Error")),
"")</f>
        <v/>
      </c>
      <c r="AW140">
        <f>IF(ORDER!O146&gt;0,
 IF(ORDER!$D$1="SGST",
 VLOOKUP(H140,'C:\Users\HP\Desktop\TrimphPO\Week\Master Files\[SGST Master.xlsx]DBF'!$A:$AX,50,FALSE),
   IF(ORDER!$D$1="IGST",
   VLOOKUP(H140,'C:\Users\HP\Desktop\TrimphPO\Week\Master Files\[IGST Master.xlsx]DBF'!$A:$AX,50,FALSE),
   "Error")),
"")</f>
        <v/>
      </c>
      <c r="AX140">
        <f>IF(ORDER!O146&gt;0,ORDER!B5, "")</f>
        <v/>
      </c>
      <c r="AY140">
        <f>IF(ORDER!O146&gt;0,ORDER!B1, "")</f>
        <v/>
      </c>
      <c r="AZ140">
        <f>IF(ORDER!O146&gt;0,
 IF(ORDER!$D$1="SGST",
 VLOOKUP(H140,'C:\Users\HP\Desktop\TrimphPO\Week\Master Files\[SGST Master.xlsx]DBF'!$A:$BA,53,FALSE),
   IF(ORDER!$D$1="IGST",
   VLOOKUP(H140,'C:\Users\HP\Desktop\TrimphPO\Week\Master Files\[IGST Master.xlsx]DBF'!$A:$BA,53,FALSE),
   "Error")),
"")</f>
        <v/>
      </c>
      <c r="BA140">
        <f>IF(ORDER!O146&gt;0,
 IF(ORDER!$D$1="SGST",
 VLOOKUP(H140,'C:\Users\HP\Desktop\TrimphPO\Week\Master Files\[SGST Master.xlsx]DBF'!$A:$BB,54,FALSE),
   IF(ORDER!$D$1="IGST",
   VLOOKUP(H140,'C:\Users\HP\Desktop\TrimphPO\Week\Master Files\[IGST Master.xlsx]DBF'!$A:$BB,54,FALSE),
   "Error")),
"")</f>
        <v/>
      </c>
      <c r="BB140">
        <f>IF(ORDER!O146&gt;0,
 IF(ORDER!$D$1="SGST",
 VLOOKUP(H140,'C:\Users\HP\Desktop\TrimphPO\Week\Master Files\[SGST Master.xlsx]DBF'!$A:$BC,55,FALSE),
   IF(ORDER!$D$1="IGST",
   VLOOKUP(H140,'C:\Users\HP\Desktop\TrimphPO\Week\Master Files\[IGST Master.xlsx]DBF'!$A:$BC,55,FALSE),
   "Error")),
"")</f>
        <v/>
      </c>
      <c r="BC140">
        <f>IF(ORDER!O146&gt;0,
 IF(ORDER!$D$1="SGST",
 VLOOKUP(H140,'C:\Users\HP\Desktop\TrimphPO\Week\Master Files\[SGST Master.xlsx]DBF'!$A:$BD,56,FALSE),
   IF(ORDER!$D$1="IGST",
   VLOOKUP(H140,'C:\Users\HP\Desktop\TrimphPO\Week\Master Files\[IGST Master.xlsx]DBF'!$A:$BD,56,FALSE),
   "Error")),
"")</f>
        <v/>
      </c>
      <c r="BD140">
        <f>IF(ORDER!O146&gt;0,
 IF(ORDER!$D$1="SGST",
 VLOOKUP(H140,'C:\Users\HP\Desktop\TrimphPO\Week\Master Files\[SGST Master.xlsx]DBF'!$A:$BE,57,FALSE),
   IF(ORDER!$D$1="IGST",
   VLOOKUP(H140,'C:\Users\HP\Desktop\TrimphPO\Week\Master Files\[IGST Master.xlsx]DBF'!$A:$BE,57,FALSE),
   "Error")),
"")</f>
        <v/>
      </c>
    </row>
    <row r="141">
      <c r="A141">
        <f>IF(ORDER!O147&gt;0,
 IF(ORDER!$D$1="SGST",
 VLOOKUP(H141,'C:\Users\HP\Desktop\TrimphPO\Week\Master Files\[SGST Master.xlsx]DBF'!$A:$B,2,FALSE),
   IF(ORDER!$D$1="IGST",
   VLOOKUP(H141,'C:\Users\HP\Desktop\TrimphPO\Week\Master Files\[IGST Master.xlsx]DBF'!$A:$B,2,FALSE),
   "Error")),
"")</f>
        <v/>
      </c>
      <c r="B141">
        <f>IF(ORDER!O147&gt;0,
 IF(ORDER!$D$1="SGST",
 VLOOKUP(H141,'C:\Users\HP\Desktop\TrimphPO\Week\Master Files\[SGST Master.xlsx]DBF'!$A:$C,3,FALSE),
   IF(ORDER!$D$1="IGST",
   VLOOKUP(H141,'C:\Users\HP\Desktop\TrimphPO\Week\Master Files\[IGST Master.xlsx]DBF'!$A:$C,3,FALSE),
   "Error")),
"")</f>
        <v/>
      </c>
      <c r="C141">
        <f>IF(ORDER!O147&gt;0,ORDER!L147, "")</f>
        <v/>
      </c>
      <c r="D141">
        <f>IF(ORDER!O147&gt;0,ORDER!A147, "")</f>
        <v/>
      </c>
      <c r="E141">
        <f>IF(ORDER!O147&gt;0,
 IF(ORDER!$D$1="SGST",
 VLOOKUP(H141,'C:\Users\HP\Desktop\TrimphPO\Week\Master Files\[SGST Master.xlsx]DBF'!$A:$F,6,FALSE),
   IF(ORDER!$D$1="IGST",
   VLOOKUP(H141,'C:\Users\HP\Desktop\TrimphPO\Week\Master Files\[IGST Master.xlsx]DBF'!$A:$F,6,FALSE),
   "Error")),
"")</f>
        <v/>
      </c>
      <c r="F141">
        <f>IF(ORDER!O147&gt;0,ORDER!C147, "")</f>
        <v/>
      </c>
      <c r="G141">
        <f>IF(ORDER!O147&gt;0,
 IF(ORDER!$D$1="SGST",
 VLOOKUP(H141,'C:\Users\HP\Desktop\TrimphPO\Week\Master Files\[SGST Master.xlsx]DBF'!$A:$H,8,FALSE),
   IF(ORDER!$D$1="IGST",
   VLOOKUP(H141,'C:\Users\HP\Desktop\TrimphPO\Week\Master Files\[IGST Master.xlsx]DBF'!$A:$H,8,FALSE),
   "Error")),
"")</f>
        <v/>
      </c>
      <c r="H141">
        <f>IF(ORDER!O147&gt;0,ORDER!D147, "")</f>
        <v/>
      </c>
      <c r="I141">
        <f>IF(ORDER!O147&gt;0,
 IF(ORDER!$D$1="SGST",
 VLOOKUP(H141,'C:\Users\HP\Desktop\TrimphPO\Week\Master Files\[SGST Master.xlsx]DBF'!$A:$J,10,FALSE),
   IF(ORDER!$D$1="IGST",
   VLOOKUP(H141,'C:\Users\HP\Desktop\TrimphPO\Week\Master Files\[IGST Master.xlsx]DBF'!$A:$J,10,FALSE),
   "Error")),
"")</f>
        <v/>
      </c>
      <c r="J141">
        <f>IF(ORDER!O147&gt;0,SUMIF(ORDER!$D$8:$D$22298,DBF!$H141,ORDER!$G$8:$G$22298), "")</f>
        <v/>
      </c>
      <c r="K141">
        <f>IF(ORDER!O147&gt;0,VLOOKUP($H141,ORDER!D:H,5,FALSE), "")</f>
        <v/>
      </c>
      <c r="L141">
        <f>IF(ORDER!O147&gt;0,ROUND(J141*K141,2), "")</f>
        <v/>
      </c>
      <c r="M141">
        <f>IF(ORDER!O147&gt;0,
 IF(ORDER!$D$1="SGST",
 VLOOKUP(H141,'C:\Users\HP\Desktop\TrimphPO\Week\Master Files\[SGST Master.xlsx]DBF'!$A:$N,14,FALSE),
   IF(ORDER!$D$1="IGST",
   VLOOKUP(H141,'C:\Users\HP\Desktop\TrimphPO\Week\Master Files\[IGST Master.xlsx]DBF'!$A:$N,14,FALSE),
   "Error")),
"")</f>
        <v/>
      </c>
      <c r="N141">
        <f>IF(ORDER!O147&gt;0,ROUND(L141*M141/100,2), "")</f>
        <v/>
      </c>
      <c r="O141">
        <f>IF(ORDER!O147&gt;0,L141-N141, "")</f>
        <v/>
      </c>
      <c r="P141">
        <f>IF(ORDER!O147&gt;0,IF(R141="Corsetry",IF(IFERROR((O141/J141),0)&lt;1000,"CC Sales- Corsetry-Wholesale - IGST 5%","CC Sales- Corsetry-Wholesale - IGST 12%")), "")</f>
        <v/>
      </c>
      <c r="Q141">
        <f>IF(ORDER!O147&gt;0,
 IF(ORDER!$D$1="SGST",
 VLOOKUP(H141,'C:\Users\HP\Desktop\TrimphPO\Week\Master Files\[SGST Master.xlsx]DBF'!$A:$R,18,FALSE),
   IF(ORDER!$D$1="IGST",
   VLOOKUP(H141,'C:\Users\HP\Desktop\TrimphPO\Week\Master Files\[IGST Master.xlsx]DBF'!$A:$R,18,FALSE),
   "Error")),
"")</f>
        <v/>
      </c>
      <c r="R141">
        <f>IF(ORDER!O147&gt;0,
 IF(ORDER!$D$1="SGST",
 VLOOKUP(H141,'C:\Users\HP\Desktop\TrimphPO\Week\Master Files\[SGST Master.xlsx]DBF'!$A:$S,19,FALSE),
   IF(ORDER!$D$1="IGST",
   VLOOKUP(H141,'C:\Users\HP\Desktop\TrimphPO\Week\Master Files\[IGST Master.xlsx]DBF'!$A:$S,19,FALSE),
   "Error")),
"")</f>
        <v/>
      </c>
      <c r="S141">
        <f>IF(ORDER!O147&gt;0,
 IF(ORDER!$D$1="SGST",
 VLOOKUP(H141,'C:\Users\HP\Desktop\TrimphPO\Week\Master Files\[SGST Master.xlsx]DBF'!$A:$T,20,FALSE),
   IF(ORDER!$D$1="IGST",
   VLOOKUP(H141,'C:\Users\HP\Desktop\TrimphPO\Week\Master Files\[IGST Master.xlsx]DBF'!$A:$T,20,FALSE),
   "Error")),
"")</f>
        <v/>
      </c>
      <c r="T141">
        <f>IF(ORDER!O147&gt;0,
 IF(ORDER!$D$1="SGST",
 VLOOKUP(H141,'C:\Users\HP\Desktop\TrimphPO\Week\Master Files\[SGST Master.xlsx]DBF'!$A:$U,21,FALSE),
   IF(ORDER!$D$1="IGST",
   VLOOKUP(H141,'C:\Users\HP\Desktop\TrimphPO\Week\Master Files\[IGST Master.xlsx]DBF'!$A:$U,21,FALSE),
   "Error")),
"")</f>
        <v/>
      </c>
      <c r="U141">
        <f>IF(ORDER!O147&gt;0,
 IF(ORDER!$D$1="SGST",
 VLOOKUP(H141,'C:\Users\HP\Desktop\TrimphPO\Week\Master Files\[SGST Master.xlsx]DBF'!$A:$V,22,FALSE),
   IF(ORDER!$D$1="IGST",
   VLOOKUP(H141,'C:\Users\HP\Desktop\TrimphPO\Week\Master Files\[IGST Master.xlsx]DBF'!$A:$V,22,FALSE),
   "Error")),
"")</f>
        <v/>
      </c>
      <c r="V141">
        <f>IF(ORDER!O147&gt;0,
 IF(ORDER!$D$1="SGST",
 VLOOKUP(H141,'C:\Users\HP\Desktop\TrimphPO\Week\Master Files\[SGST Master.xlsx]DBF'!$A:$W,23,FALSE),
   IF(ORDER!$D$1="IGST",
   VLOOKUP(H141,'C:\Users\HP\Desktop\TrimphPO\Week\Master Files\[IGST Master.xlsx]DBF'!$A:$W,23,FALSE),
   "Error")),
"")</f>
        <v/>
      </c>
      <c r="W141">
        <f>IF(ORDER!O147&gt;0,
 IF(ORDER!$D$1="SGST",
 VLOOKUP(H141,'C:\Users\HP\Desktop\TrimphPO\Week\Master Files\[SGST Master.xlsx]DBF'!$A:$X,24,FALSE),
   IF(ORDER!$D$1="IGST",
   VLOOKUP(H141,'C:\Users\HP\Desktop\TrimphPO\Week\Master Files\[IGST Master.xlsx]DBF'!$A:$X,24,FALSE),
   "Error")),
"")</f>
        <v/>
      </c>
      <c r="X141">
        <f>IF(ORDER!O147&gt;0,
 IF(ORDER!$D$1="SGST",
 VLOOKUP(H141,'C:\Users\HP\Desktop\TrimphPO\Week\Master Files\[SGST Master.xlsx]DBF'!$A:$Y,25,FALSE),
   IF(ORDER!$D$1="IGST",
   VLOOKUP(H141,'C:\Users\HP\Desktop\TrimphPO\Week\Master Files\[IGST Master.xlsx]DBF'!$A:$Y,25,FALSE),
   "Error")),
"")</f>
        <v/>
      </c>
      <c r="Y141">
        <f>IF(ORDER!O147&gt;0,+O141, "")</f>
        <v/>
      </c>
      <c r="Z141">
        <f>IF(ORDER!O147&gt;0,+J141, "")</f>
        <v/>
      </c>
      <c r="AA141">
        <f>IF(ORDER!O147&gt;0,
 IF(ORDER!$D$1="SGST",
 VLOOKUP(H141,'C:\Users\HP\Desktop\TrimphPO\Week\Master Files\[SGST Master.xlsx]DBF'!$A:$AB,28,FALSE),
   IF(ORDER!$D$1="IGST",
   VLOOKUP(H141,'C:\Users\HP\Desktop\TrimphPO\Week\Master Files\[IGST Master.xlsx]DBF'!$A:$AB,28,FALSE),
   "Error")),
"")</f>
        <v/>
      </c>
      <c r="AB141">
        <f>IF(ORDER!O147&gt;0,
 IF(ORDER!$D$1="SGST",
 VLOOKUP(H141,'C:\Users\HP\Desktop\TrimphPO\Week\Master Files\[SGST Master.xlsx]DBF'!$A:$AC,29,FALSE),
   IF(ORDER!$D$1="IGST",
   VLOOKUP(H141,'C:\Users\HP\Desktop\TrimphPO\Week\Master Files\[IGST Master.xlsx]DBF'!$A:$AC,29,FALSE),
   "Error")),
"")</f>
        <v/>
      </c>
      <c r="AC141">
        <f>IF(ORDER!O147&gt;0,ROUND(Y141*AB141/100,2), "")</f>
        <v/>
      </c>
      <c r="AD141">
        <f>IF(ORDER!O147&gt;0,ROUND(SUM(Y141,0)-AC141,2), "")</f>
        <v/>
      </c>
      <c r="AE141" t="inlineStr"/>
      <c r="AF141" t="inlineStr"/>
      <c r="AG141" t="inlineStr"/>
      <c r="AH141" t="inlineStr"/>
      <c r="AI141" t="inlineStr"/>
      <c r="AJ141" t="inlineStr"/>
      <c r="AK141">
        <f>IF(ORDER!O147&gt;0,IF(RIGHT(P141,2)="5%","Output IGST - 5% - Tamilnadu","Output IGST - 12% - Tamilnadu"), "")</f>
        <v/>
      </c>
      <c r="AL141">
        <f>IF(ORDER!O147&gt;0,IF(AK141="Output IGST - 12% - TamilNadu",12,5), "")</f>
        <v/>
      </c>
      <c r="AM141">
        <f>IF(ORDER!O147&gt;0,ROUND(SUM(AD141*AL141/100,0),2), "")</f>
        <v/>
      </c>
      <c r="AN141">
        <f>IF(ORDER!O147&gt;0,+AP141, "")</f>
        <v/>
      </c>
      <c r="AO141">
        <f>IF(ORDER!O147&gt;0,0.00, "")</f>
        <v/>
      </c>
      <c r="AP141">
        <f>IF(ORDER!O147&gt;0,+(Y141-AC141)+AM141, "")</f>
        <v/>
      </c>
      <c r="AQ141">
        <f>IF(ORDER!O147&gt;0,
 IF(ORDER!$D$1="SGST",
 VLOOKUP(H141,'C:\Users\HP\Desktop\TrimphPO\Week\Master Files\[SGST Master.xlsx]DBF'!$A:$AR,44,FALSE),
   IF(ORDER!$D$1="IGST",
   VLOOKUP(H141,'C:\Users\HP\Desktop\TrimphPO\Week\Master Files\[IGST Master.xlsx]DBF'!$A:$AR,44,FALSE),
   "Error")),
"")</f>
        <v/>
      </c>
      <c r="AR141">
        <f>IF(ORDER!O147&gt;0,B141, "")</f>
        <v/>
      </c>
      <c r="AS141">
        <f>IF(ORDER!O147&gt;0,AN141, "")</f>
        <v/>
      </c>
      <c r="AT141">
        <f>IF(ORDER!O147&gt;0,CONCATENATE($B$2," ",$C$2," ","QTY",  " ", $Z$2), "")</f>
        <v/>
      </c>
      <c r="AU141">
        <f>IF(ORDER!O147&gt;0,
 IF(ORDER!$D$1="SGST",
 VLOOKUP(H141,'C:\Users\HP\Desktop\TrimphPO\Week\Master Files\[SGST Master.xlsx]DBF'!$A:$AV,48,FALSE),
   IF(ORDER!$D$1="IGST",
   VLOOKUP(H141,'C:\Users\HP\Desktop\TrimphPO\Week\Master Files\[IGST Master.xlsx]DBF'!$A:$AV,48,FALSE),
   "Error")),
"")</f>
        <v/>
      </c>
      <c r="AV141">
        <f>IF(ORDER!O147&gt;0,
 IF(ORDER!$D$1="SGST",
 VLOOKUP(H141,'C:\Users\HP\Desktop\TrimphPO\Week\Master Files\[SGST Master.xlsx]DBF'!$A:$AW,49,FALSE),
   IF(ORDER!$D$1="IGST",
   VLOOKUP(H141,'C:\Users\HP\Desktop\TrimphPO\Week\Master Files\[IGST Master.xlsx]DBF'!$A:$AW,49,FALSE),
   "Error")),
"")</f>
        <v/>
      </c>
      <c r="AW141">
        <f>IF(ORDER!O147&gt;0,
 IF(ORDER!$D$1="SGST",
 VLOOKUP(H141,'C:\Users\HP\Desktop\TrimphPO\Week\Master Files\[SGST Master.xlsx]DBF'!$A:$AX,50,FALSE),
   IF(ORDER!$D$1="IGST",
   VLOOKUP(H141,'C:\Users\HP\Desktop\TrimphPO\Week\Master Files\[IGST Master.xlsx]DBF'!$A:$AX,50,FALSE),
   "Error")),
"")</f>
        <v/>
      </c>
      <c r="AX141">
        <f>IF(ORDER!O147&gt;0,ORDER!B5, "")</f>
        <v/>
      </c>
      <c r="AY141">
        <f>IF(ORDER!O147&gt;0,ORDER!B1, "")</f>
        <v/>
      </c>
      <c r="AZ141">
        <f>IF(ORDER!O147&gt;0,
 IF(ORDER!$D$1="SGST",
 VLOOKUP(H141,'C:\Users\HP\Desktop\TrimphPO\Week\Master Files\[SGST Master.xlsx]DBF'!$A:$BA,53,FALSE),
   IF(ORDER!$D$1="IGST",
   VLOOKUP(H141,'C:\Users\HP\Desktop\TrimphPO\Week\Master Files\[IGST Master.xlsx]DBF'!$A:$BA,53,FALSE),
   "Error")),
"")</f>
        <v/>
      </c>
      <c r="BA141">
        <f>IF(ORDER!O147&gt;0,
 IF(ORDER!$D$1="SGST",
 VLOOKUP(H141,'C:\Users\HP\Desktop\TrimphPO\Week\Master Files\[SGST Master.xlsx]DBF'!$A:$BB,54,FALSE),
   IF(ORDER!$D$1="IGST",
   VLOOKUP(H141,'C:\Users\HP\Desktop\TrimphPO\Week\Master Files\[IGST Master.xlsx]DBF'!$A:$BB,54,FALSE),
   "Error")),
"")</f>
        <v/>
      </c>
      <c r="BB141">
        <f>IF(ORDER!O147&gt;0,
 IF(ORDER!$D$1="SGST",
 VLOOKUP(H141,'C:\Users\HP\Desktop\TrimphPO\Week\Master Files\[SGST Master.xlsx]DBF'!$A:$BC,55,FALSE),
   IF(ORDER!$D$1="IGST",
   VLOOKUP(H141,'C:\Users\HP\Desktop\TrimphPO\Week\Master Files\[IGST Master.xlsx]DBF'!$A:$BC,55,FALSE),
   "Error")),
"")</f>
        <v/>
      </c>
      <c r="BC141">
        <f>IF(ORDER!O147&gt;0,
 IF(ORDER!$D$1="SGST",
 VLOOKUP(H141,'C:\Users\HP\Desktop\TrimphPO\Week\Master Files\[SGST Master.xlsx]DBF'!$A:$BD,56,FALSE),
   IF(ORDER!$D$1="IGST",
   VLOOKUP(H141,'C:\Users\HP\Desktop\TrimphPO\Week\Master Files\[IGST Master.xlsx]DBF'!$A:$BD,56,FALSE),
   "Error")),
"")</f>
        <v/>
      </c>
      <c r="BD141">
        <f>IF(ORDER!O147&gt;0,
 IF(ORDER!$D$1="SGST",
 VLOOKUP(H141,'C:\Users\HP\Desktop\TrimphPO\Week\Master Files\[SGST Master.xlsx]DBF'!$A:$BE,57,FALSE),
   IF(ORDER!$D$1="IGST",
   VLOOKUP(H141,'C:\Users\HP\Desktop\TrimphPO\Week\Master Files\[IGST Master.xlsx]DBF'!$A:$BE,57,FALSE),
   "Error")),
"")</f>
        <v/>
      </c>
    </row>
    <row r="142">
      <c r="A142">
        <f>IF(ORDER!O148&gt;0,
 IF(ORDER!$D$1="SGST",
 VLOOKUP(H142,'C:\Users\HP\Desktop\TrimphPO\Week\Master Files\[SGST Master.xlsx]DBF'!$A:$B,2,FALSE),
   IF(ORDER!$D$1="IGST",
   VLOOKUP(H142,'C:\Users\HP\Desktop\TrimphPO\Week\Master Files\[IGST Master.xlsx]DBF'!$A:$B,2,FALSE),
   "Error")),
"")</f>
        <v/>
      </c>
      <c r="B142">
        <f>IF(ORDER!O148&gt;0,
 IF(ORDER!$D$1="SGST",
 VLOOKUP(H142,'C:\Users\HP\Desktop\TrimphPO\Week\Master Files\[SGST Master.xlsx]DBF'!$A:$C,3,FALSE),
   IF(ORDER!$D$1="IGST",
   VLOOKUP(H142,'C:\Users\HP\Desktop\TrimphPO\Week\Master Files\[IGST Master.xlsx]DBF'!$A:$C,3,FALSE),
   "Error")),
"")</f>
        <v/>
      </c>
      <c r="C142">
        <f>IF(ORDER!O148&gt;0,ORDER!L148, "")</f>
        <v/>
      </c>
      <c r="D142">
        <f>IF(ORDER!O148&gt;0,ORDER!A148, "")</f>
        <v/>
      </c>
      <c r="E142">
        <f>IF(ORDER!O148&gt;0,
 IF(ORDER!$D$1="SGST",
 VLOOKUP(H142,'C:\Users\HP\Desktop\TrimphPO\Week\Master Files\[SGST Master.xlsx]DBF'!$A:$F,6,FALSE),
   IF(ORDER!$D$1="IGST",
   VLOOKUP(H142,'C:\Users\HP\Desktop\TrimphPO\Week\Master Files\[IGST Master.xlsx]DBF'!$A:$F,6,FALSE),
   "Error")),
"")</f>
        <v/>
      </c>
      <c r="F142">
        <f>IF(ORDER!O148&gt;0,ORDER!C148, "")</f>
        <v/>
      </c>
      <c r="G142">
        <f>IF(ORDER!O148&gt;0,
 IF(ORDER!$D$1="SGST",
 VLOOKUP(H142,'C:\Users\HP\Desktop\TrimphPO\Week\Master Files\[SGST Master.xlsx]DBF'!$A:$H,8,FALSE),
   IF(ORDER!$D$1="IGST",
   VLOOKUP(H142,'C:\Users\HP\Desktop\TrimphPO\Week\Master Files\[IGST Master.xlsx]DBF'!$A:$H,8,FALSE),
   "Error")),
"")</f>
        <v/>
      </c>
      <c r="H142">
        <f>IF(ORDER!O148&gt;0,ORDER!D148, "")</f>
        <v/>
      </c>
      <c r="I142">
        <f>IF(ORDER!O148&gt;0,
 IF(ORDER!$D$1="SGST",
 VLOOKUP(H142,'C:\Users\HP\Desktop\TrimphPO\Week\Master Files\[SGST Master.xlsx]DBF'!$A:$J,10,FALSE),
   IF(ORDER!$D$1="IGST",
   VLOOKUP(H142,'C:\Users\HP\Desktop\TrimphPO\Week\Master Files\[IGST Master.xlsx]DBF'!$A:$J,10,FALSE),
   "Error")),
"")</f>
        <v/>
      </c>
      <c r="J142">
        <f>IF(ORDER!O148&gt;0,SUMIF(ORDER!$D$8:$D$22298,DBF!$H142,ORDER!$G$8:$G$22298), "")</f>
        <v/>
      </c>
      <c r="K142">
        <f>IF(ORDER!O148&gt;0,VLOOKUP($H142,ORDER!D:H,5,FALSE), "")</f>
        <v/>
      </c>
      <c r="L142">
        <f>IF(ORDER!O148&gt;0,ROUND(J142*K142,2), "")</f>
        <v/>
      </c>
      <c r="M142">
        <f>IF(ORDER!O148&gt;0,
 IF(ORDER!$D$1="SGST",
 VLOOKUP(H142,'C:\Users\HP\Desktop\TrimphPO\Week\Master Files\[SGST Master.xlsx]DBF'!$A:$N,14,FALSE),
   IF(ORDER!$D$1="IGST",
   VLOOKUP(H142,'C:\Users\HP\Desktop\TrimphPO\Week\Master Files\[IGST Master.xlsx]DBF'!$A:$N,14,FALSE),
   "Error")),
"")</f>
        <v/>
      </c>
      <c r="N142">
        <f>IF(ORDER!O148&gt;0,ROUND(L142*M142/100,2), "")</f>
        <v/>
      </c>
      <c r="O142">
        <f>IF(ORDER!O148&gt;0,L142-N142, "")</f>
        <v/>
      </c>
      <c r="P142">
        <f>IF(ORDER!O148&gt;0,IF(R142="Corsetry",IF(IFERROR((O142/J142),0)&lt;1000,"CC Sales- Corsetry-Wholesale - IGST 5%","CC Sales- Corsetry-Wholesale - IGST 12%")), "")</f>
        <v/>
      </c>
      <c r="Q142">
        <f>IF(ORDER!O148&gt;0,
 IF(ORDER!$D$1="SGST",
 VLOOKUP(H142,'C:\Users\HP\Desktop\TrimphPO\Week\Master Files\[SGST Master.xlsx]DBF'!$A:$R,18,FALSE),
   IF(ORDER!$D$1="IGST",
   VLOOKUP(H142,'C:\Users\HP\Desktop\TrimphPO\Week\Master Files\[IGST Master.xlsx]DBF'!$A:$R,18,FALSE),
   "Error")),
"")</f>
        <v/>
      </c>
      <c r="R142">
        <f>IF(ORDER!O148&gt;0,
 IF(ORDER!$D$1="SGST",
 VLOOKUP(H142,'C:\Users\HP\Desktop\TrimphPO\Week\Master Files\[SGST Master.xlsx]DBF'!$A:$S,19,FALSE),
   IF(ORDER!$D$1="IGST",
   VLOOKUP(H142,'C:\Users\HP\Desktop\TrimphPO\Week\Master Files\[IGST Master.xlsx]DBF'!$A:$S,19,FALSE),
   "Error")),
"")</f>
        <v/>
      </c>
      <c r="S142">
        <f>IF(ORDER!O148&gt;0,
 IF(ORDER!$D$1="SGST",
 VLOOKUP(H142,'C:\Users\HP\Desktop\TrimphPO\Week\Master Files\[SGST Master.xlsx]DBF'!$A:$T,20,FALSE),
   IF(ORDER!$D$1="IGST",
   VLOOKUP(H142,'C:\Users\HP\Desktop\TrimphPO\Week\Master Files\[IGST Master.xlsx]DBF'!$A:$T,20,FALSE),
   "Error")),
"")</f>
        <v/>
      </c>
      <c r="T142">
        <f>IF(ORDER!O148&gt;0,
 IF(ORDER!$D$1="SGST",
 VLOOKUP(H142,'C:\Users\HP\Desktop\TrimphPO\Week\Master Files\[SGST Master.xlsx]DBF'!$A:$U,21,FALSE),
   IF(ORDER!$D$1="IGST",
   VLOOKUP(H142,'C:\Users\HP\Desktop\TrimphPO\Week\Master Files\[IGST Master.xlsx]DBF'!$A:$U,21,FALSE),
   "Error")),
"")</f>
        <v/>
      </c>
      <c r="U142">
        <f>IF(ORDER!O148&gt;0,
 IF(ORDER!$D$1="SGST",
 VLOOKUP(H142,'C:\Users\HP\Desktop\TrimphPO\Week\Master Files\[SGST Master.xlsx]DBF'!$A:$V,22,FALSE),
   IF(ORDER!$D$1="IGST",
   VLOOKUP(H142,'C:\Users\HP\Desktop\TrimphPO\Week\Master Files\[IGST Master.xlsx]DBF'!$A:$V,22,FALSE),
   "Error")),
"")</f>
        <v/>
      </c>
      <c r="V142">
        <f>IF(ORDER!O148&gt;0,
 IF(ORDER!$D$1="SGST",
 VLOOKUP(H142,'C:\Users\HP\Desktop\TrimphPO\Week\Master Files\[SGST Master.xlsx]DBF'!$A:$W,23,FALSE),
   IF(ORDER!$D$1="IGST",
   VLOOKUP(H142,'C:\Users\HP\Desktop\TrimphPO\Week\Master Files\[IGST Master.xlsx]DBF'!$A:$W,23,FALSE),
   "Error")),
"")</f>
        <v/>
      </c>
      <c r="W142">
        <f>IF(ORDER!O148&gt;0,
 IF(ORDER!$D$1="SGST",
 VLOOKUP(H142,'C:\Users\HP\Desktop\TrimphPO\Week\Master Files\[SGST Master.xlsx]DBF'!$A:$X,24,FALSE),
   IF(ORDER!$D$1="IGST",
   VLOOKUP(H142,'C:\Users\HP\Desktop\TrimphPO\Week\Master Files\[IGST Master.xlsx]DBF'!$A:$X,24,FALSE),
   "Error")),
"")</f>
        <v/>
      </c>
      <c r="X142">
        <f>IF(ORDER!O148&gt;0,
 IF(ORDER!$D$1="SGST",
 VLOOKUP(H142,'C:\Users\HP\Desktop\TrimphPO\Week\Master Files\[SGST Master.xlsx]DBF'!$A:$Y,25,FALSE),
   IF(ORDER!$D$1="IGST",
   VLOOKUP(H142,'C:\Users\HP\Desktop\TrimphPO\Week\Master Files\[IGST Master.xlsx]DBF'!$A:$Y,25,FALSE),
   "Error")),
"")</f>
        <v/>
      </c>
      <c r="Y142">
        <f>IF(ORDER!O148&gt;0,+O142, "")</f>
        <v/>
      </c>
      <c r="Z142">
        <f>IF(ORDER!O148&gt;0,+J142, "")</f>
        <v/>
      </c>
      <c r="AA142">
        <f>IF(ORDER!O148&gt;0,
 IF(ORDER!$D$1="SGST",
 VLOOKUP(H142,'C:\Users\HP\Desktop\TrimphPO\Week\Master Files\[SGST Master.xlsx]DBF'!$A:$AB,28,FALSE),
   IF(ORDER!$D$1="IGST",
   VLOOKUP(H142,'C:\Users\HP\Desktop\TrimphPO\Week\Master Files\[IGST Master.xlsx]DBF'!$A:$AB,28,FALSE),
   "Error")),
"")</f>
        <v/>
      </c>
      <c r="AB142">
        <f>IF(ORDER!O148&gt;0,
 IF(ORDER!$D$1="SGST",
 VLOOKUP(H142,'C:\Users\HP\Desktop\TrimphPO\Week\Master Files\[SGST Master.xlsx]DBF'!$A:$AC,29,FALSE),
   IF(ORDER!$D$1="IGST",
   VLOOKUP(H142,'C:\Users\HP\Desktop\TrimphPO\Week\Master Files\[IGST Master.xlsx]DBF'!$A:$AC,29,FALSE),
   "Error")),
"")</f>
        <v/>
      </c>
      <c r="AC142">
        <f>IF(ORDER!O148&gt;0,ROUND(Y142*AB142/100,2), "")</f>
        <v/>
      </c>
      <c r="AD142">
        <f>IF(ORDER!O148&gt;0,ROUND(SUM(Y142,0)-AC142,2), "")</f>
        <v/>
      </c>
      <c r="AE142" t="inlineStr"/>
      <c r="AF142" t="inlineStr"/>
      <c r="AG142" t="inlineStr"/>
      <c r="AH142" t="inlineStr"/>
      <c r="AI142" t="inlineStr"/>
      <c r="AJ142" t="inlineStr"/>
      <c r="AK142">
        <f>IF(ORDER!O148&gt;0,IF(RIGHT(P142,2)="5%","Output IGST - 5% - Tamilnadu","Output IGST - 12% - Tamilnadu"), "")</f>
        <v/>
      </c>
      <c r="AL142">
        <f>IF(ORDER!O148&gt;0,IF(AK142="Output IGST - 12% - TamilNadu",12,5), "")</f>
        <v/>
      </c>
      <c r="AM142">
        <f>IF(ORDER!O148&gt;0,ROUND(SUM(AD142*AL142/100,0),2), "")</f>
        <v/>
      </c>
      <c r="AN142">
        <f>IF(ORDER!O148&gt;0,+AP142, "")</f>
        <v/>
      </c>
      <c r="AO142">
        <f>IF(ORDER!O148&gt;0,0.00, "")</f>
        <v/>
      </c>
      <c r="AP142">
        <f>IF(ORDER!O148&gt;0,+(Y142-AC142)+AM142, "")</f>
        <v/>
      </c>
      <c r="AQ142">
        <f>IF(ORDER!O148&gt;0,
 IF(ORDER!$D$1="SGST",
 VLOOKUP(H142,'C:\Users\HP\Desktop\TrimphPO\Week\Master Files\[SGST Master.xlsx]DBF'!$A:$AR,44,FALSE),
   IF(ORDER!$D$1="IGST",
   VLOOKUP(H142,'C:\Users\HP\Desktop\TrimphPO\Week\Master Files\[IGST Master.xlsx]DBF'!$A:$AR,44,FALSE),
   "Error")),
"")</f>
        <v/>
      </c>
      <c r="AR142">
        <f>IF(ORDER!O148&gt;0,B142, "")</f>
        <v/>
      </c>
      <c r="AS142">
        <f>IF(ORDER!O148&gt;0,AN142, "")</f>
        <v/>
      </c>
      <c r="AT142">
        <f>IF(ORDER!O148&gt;0,CONCATENATE($B$2," ",$C$2," ","QTY",  " ", $Z$2), "")</f>
        <v/>
      </c>
      <c r="AU142">
        <f>IF(ORDER!O148&gt;0,
 IF(ORDER!$D$1="SGST",
 VLOOKUP(H142,'C:\Users\HP\Desktop\TrimphPO\Week\Master Files\[SGST Master.xlsx]DBF'!$A:$AV,48,FALSE),
   IF(ORDER!$D$1="IGST",
   VLOOKUP(H142,'C:\Users\HP\Desktop\TrimphPO\Week\Master Files\[IGST Master.xlsx]DBF'!$A:$AV,48,FALSE),
   "Error")),
"")</f>
        <v/>
      </c>
      <c r="AV142">
        <f>IF(ORDER!O148&gt;0,
 IF(ORDER!$D$1="SGST",
 VLOOKUP(H142,'C:\Users\HP\Desktop\TrimphPO\Week\Master Files\[SGST Master.xlsx]DBF'!$A:$AW,49,FALSE),
   IF(ORDER!$D$1="IGST",
   VLOOKUP(H142,'C:\Users\HP\Desktop\TrimphPO\Week\Master Files\[IGST Master.xlsx]DBF'!$A:$AW,49,FALSE),
   "Error")),
"")</f>
        <v/>
      </c>
      <c r="AW142">
        <f>IF(ORDER!O148&gt;0,
 IF(ORDER!$D$1="SGST",
 VLOOKUP(H142,'C:\Users\HP\Desktop\TrimphPO\Week\Master Files\[SGST Master.xlsx]DBF'!$A:$AX,50,FALSE),
   IF(ORDER!$D$1="IGST",
   VLOOKUP(H142,'C:\Users\HP\Desktop\TrimphPO\Week\Master Files\[IGST Master.xlsx]DBF'!$A:$AX,50,FALSE),
   "Error")),
"")</f>
        <v/>
      </c>
      <c r="AX142">
        <f>IF(ORDER!O148&gt;0,ORDER!B5, "")</f>
        <v/>
      </c>
      <c r="AY142">
        <f>IF(ORDER!O148&gt;0,ORDER!B1, "")</f>
        <v/>
      </c>
      <c r="AZ142">
        <f>IF(ORDER!O148&gt;0,
 IF(ORDER!$D$1="SGST",
 VLOOKUP(H142,'C:\Users\HP\Desktop\TrimphPO\Week\Master Files\[SGST Master.xlsx]DBF'!$A:$BA,53,FALSE),
   IF(ORDER!$D$1="IGST",
   VLOOKUP(H142,'C:\Users\HP\Desktop\TrimphPO\Week\Master Files\[IGST Master.xlsx]DBF'!$A:$BA,53,FALSE),
   "Error")),
"")</f>
        <v/>
      </c>
      <c r="BA142">
        <f>IF(ORDER!O148&gt;0,
 IF(ORDER!$D$1="SGST",
 VLOOKUP(H142,'C:\Users\HP\Desktop\TrimphPO\Week\Master Files\[SGST Master.xlsx]DBF'!$A:$BB,54,FALSE),
   IF(ORDER!$D$1="IGST",
   VLOOKUP(H142,'C:\Users\HP\Desktop\TrimphPO\Week\Master Files\[IGST Master.xlsx]DBF'!$A:$BB,54,FALSE),
   "Error")),
"")</f>
        <v/>
      </c>
      <c r="BB142">
        <f>IF(ORDER!O148&gt;0,
 IF(ORDER!$D$1="SGST",
 VLOOKUP(H142,'C:\Users\HP\Desktop\TrimphPO\Week\Master Files\[SGST Master.xlsx]DBF'!$A:$BC,55,FALSE),
   IF(ORDER!$D$1="IGST",
   VLOOKUP(H142,'C:\Users\HP\Desktop\TrimphPO\Week\Master Files\[IGST Master.xlsx]DBF'!$A:$BC,55,FALSE),
   "Error")),
"")</f>
        <v/>
      </c>
      <c r="BC142">
        <f>IF(ORDER!O148&gt;0,
 IF(ORDER!$D$1="SGST",
 VLOOKUP(H142,'C:\Users\HP\Desktop\TrimphPO\Week\Master Files\[SGST Master.xlsx]DBF'!$A:$BD,56,FALSE),
   IF(ORDER!$D$1="IGST",
   VLOOKUP(H142,'C:\Users\HP\Desktop\TrimphPO\Week\Master Files\[IGST Master.xlsx]DBF'!$A:$BD,56,FALSE),
   "Error")),
"")</f>
        <v/>
      </c>
      <c r="BD142">
        <f>IF(ORDER!O148&gt;0,
 IF(ORDER!$D$1="SGST",
 VLOOKUP(H142,'C:\Users\HP\Desktop\TrimphPO\Week\Master Files\[SGST Master.xlsx]DBF'!$A:$BE,57,FALSE),
   IF(ORDER!$D$1="IGST",
   VLOOKUP(H142,'C:\Users\HP\Desktop\TrimphPO\Week\Master Files\[IGST Master.xlsx]DBF'!$A:$BE,57,FALSE),
   "Error")),
"")</f>
        <v/>
      </c>
    </row>
    <row r="143">
      <c r="A143">
        <f>IF(ORDER!O149&gt;0,
 IF(ORDER!$D$1="SGST",
 VLOOKUP(H143,'C:\Users\HP\Desktop\TrimphPO\Week\Master Files\[SGST Master.xlsx]DBF'!$A:$B,2,FALSE),
   IF(ORDER!$D$1="IGST",
   VLOOKUP(H143,'C:\Users\HP\Desktop\TrimphPO\Week\Master Files\[IGST Master.xlsx]DBF'!$A:$B,2,FALSE),
   "Error")),
"")</f>
        <v/>
      </c>
      <c r="B143">
        <f>IF(ORDER!O149&gt;0,
 IF(ORDER!$D$1="SGST",
 VLOOKUP(H143,'C:\Users\HP\Desktop\TrimphPO\Week\Master Files\[SGST Master.xlsx]DBF'!$A:$C,3,FALSE),
   IF(ORDER!$D$1="IGST",
   VLOOKUP(H143,'C:\Users\HP\Desktop\TrimphPO\Week\Master Files\[IGST Master.xlsx]DBF'!$A:$C,3,FALSE),
   "Error")),
"")</f>
        <v/>
      </c>
      <c r="C143">
        <f>IF(ORDER!O149&gt;0,ORDER!L149, "")</f>
        <v/>
      </c>
      <c r="D143">
        <f>IF(ORDER!O149&gt;0,ORDER!A149, "")</f>
        <v/>
      </c>
      <c r="E143">
        <f>IF(ORDER!O149&gt;0,
 IF(ORDER!$D$1="SGST",
 VLOOKUP(H143,'C:\Users\HP\Desktop\TrimphPO\Week\Master Files\[SGST Master.xlsx]DBF'!$A:$F,6,FALSE),
   IF(ORDER!$D$1="IGST",
   VLOOKUP(H143,'C:\Users\HP\Desktop\TrimphPO\Week\Master Files\[IGST Master.xlsx]DBF'!$A:$F,6,FALSE),
   "Error")),
"")</f>
        <v/>
      </c>
      <c r="F143">
        <f>IF(ORDER!O149&gt;0,ORDER!C149, "")</f>
        <v/>
      </c>
      <c r="G143">
        <f>IF(ORDER!O149&gt;0,
 IF(ORDER!$D$1="SGST",
 VLOOKUP(H143,'C:\Users\HP\Desktop\TrimphPO\Week\Master Files\[SGST Master.xlsx]DBF'!$A:$H,8,FALSE),
   IF(ORDER!$D$1="IGST",
   VLOOKUP(H143,'C:\Users\HP\Desktop\TrimphPO\Week\Master Files\[IGST Master.xlsx]DBF'!$A:$H,8,FALSE),
   "Error")),
"")</f>
        <v/>
      </c>
      <c r="H143">
        <f>IF(ORDER!O149&gt;0,ORDER!D149, "")</f>
        <v/>
      </c>
      <c r="I143">
        <f>IF(ORDER!O149&gt;0,
 IF(ORDER!$D$1="SGST",
 VLOOKUP(H143,'C:\Users\HP\Desktop\TrimphPO\Week\Master Files\[SGST Master.xlsx]DBF'!$A:$J,10,FALSE),
   IF(ORDER!$D$1="IGST",
   VLOOKUP(H143,'C:\Users\HP\Desktop\TrimphPO\Week\Master Files\[IGST Master.xlsx]DBF'!$A:$J,10,FALSE),
   "Error")),
"")</f>
        <v/>
      </c>
      <c r="J143">
        <f>IF(ORDER!O149&gt;0,SUMIF(ORDER!$D$8:$D$22298,DBF!$H143,ORDER!$G$8:$G$22298), "")</f>
        <v/>
      </c>
      <c r="K143">
        <f>IF(ORDER!O149&gt;0,VLOOKUP($H143,ORDER!D:H,5,FALSE), "")</f>
        <v/>
      </c>
      <c r="L143">
        <f>IF(ORDER!O149&gt;0,ROUND(J143*K143,2), "")</f>
        <v/>
      </c>
      <c r="M143">
        <f>IF(ORDER!O149&gt;0,
 IF(ORDER!$D$1="SGST",
 VLOOKUP(H143,'C:\Users\HP\Desktop\TrimphPO\Week\Master Files\[SGST Master.xlsx]DBF'!$A:$N,14,FALSE),
   IF(ORDER!$D$1="IGST",
   VLOOKUP(H143,'C:\Users\HP\Desktop\TrimphPO\Week\Master Files\[IGST Master.xlsx]DBF'!$A:$N,14,FALSE),
   "Error")),
"")</f>
        <v/>
      </c>
      <c r="N143">
        <f>IF(ORDER!O149&gt;0,ROUND(L143*M143/100,2), "")</f>
        <v/>
      </c>
      <c r="O143">
        <f>IF(ORDER!O149&gt;0,L143-N143, "")</f>
        <v/>
      </c>
      <c r="P143">
        <f>IF(ORDER!O149&gt;0,IF(R143="Corsetry",IF(IFERROR((O143/J143),0)&lt;1000,"CC Sales- Corsetry-Wholesale - IGST 5%","CC Sales- Corsetry-Wholesale - IGST 12%")), "")</f>
        <v/>
      </c>
      <c r="Q143">
        <f>IF(ORDER!O149&gt;0,
 IF(ORDER!$D$1="SGST",
 VLOOKUP(H143,'C:\Users\HP\Desktop\TrimphPO\Week\Master Files\[SGST Master.xlsx]DBF'!$A:$R,18,FALSE),
   IF(ORDER!$D$1="IGST",
   VLOOKUP(H143,'C:\Users\HP\Desktop\TrimphPO\Week\Master Files\[IGST Master.xlsx]DBF'!$A:$R,18,FALSE),
   "Error")),
"")</f>
        <v/>
      </c>
      <c r="R143">
        <f>IF(ORDER!O149&gt;0,
 IF(ORDER!$D$1="SGST",
 VLOOKUP(H143,'C:\Users\HP\Desktop\TrimphPO\Week\Master Files\[SGST Master.xlsx]DBF'!$A:$S,19,FALSE),
   IF(ORDER!$D$1="IGST",
   VLOOKUP(H143,'C:\Users\HP\Desktop\TrimphPO\Week\Master Files\[IGST Master.xlsx]DBF'!$A:$S,19,FALSE),
   "Error")),
"")</f>
        <v/>
      </c>
      <c r="S143">
        <f>IF(ORDER!O149&gt;0,
 IF(ORDER!$D$1="SGST",
 VLOOKUP(H143,'C:\Users\HP\Desktop\TrimphPO\Week\Master Files\[SGST Master.xlsx]DBF'!$A:$T,20,FALSE),
   IF(ORDER!$D$1="IGST",
   VLOOKUP(H143,'C:\Users\HP\Desktop\TrimphPO\Week\Master Files\[IGST Master.xlsx]DBF'!$A:$T,20,FALSE),
   "Error")),
"")</f>
        <v/>
      </c>
      <c r="T143">
        <f>IF(ORDER!O149&gt;0,
 IF(ORDER!$D$1="SGST",
 VLOOKUP(H143,'C:\Users\HP\Desktop\TrimphPO\Week\Master Files\[SGST Master.xlsx]DBF'!$A:$U,21,FALSE),
   IF(ORDER!$D$1="IGST",
   VLOOKUP(H143,'C:\Users\HP\Desktop\TrimphPO\Week\Master Files\[IGST Master.xlsx]DBF'!$A:$U,21,FALSE),
   "Error")),
"")</f>
        <v/>
      </c>
      <c r="U143">
        <f>IF(ORDER!O149&gt;0,
 IF(ORDER!$D$1="SGST",
 VLOOKUP(H143,'C:\Users\HP\Desktop\TrimphPO\Week\Master Files\[SGST Master.xlsx]DBF'!$A:$V,22,FALSE),
   IF(ORDER!$D$1="IGST",
   VLOOKUP(H143,'C:\Users\HP\Desktop\TrimphPO\Week\Master Files\[IGST Master.xlsx]DBF'!$A:$V,22,FALSE),
   "Error")),
"")</f>
        <v/>
      </c>
      <c r="V143">
        <f>IF(ORDER!O149&gt;0,
 IF(ORDER!$D$1="SGST",
 VLOOKUP(H143,'C:\Users\HP\Desktop\TrimphPO\Week\Master Files\[SGST Master.xlsx]DBF'!$A:$W,23,FALSE),
   IF(ORDER!$D$1="IGST",
   VLOOKUP(H143,'C:\Users\HP\Desktop\TrimphPO\Week\Master Files\[IGST Master.xlsx]DBF'!$A:$W,23,FALSE),
   "Error")),
"")</f>
        <v/>
      </c>
      <c r="W143">
        <f>IF(ORDER!O149&gt;0,
 IF(ORDER!$D$1="SGST",
 VLOOKUP(H143,'C:\Users\HP\Desktop\TrimphPO\Week\Master Files\[SGST Master.xlsx]DBF'!$A:$X,24,FALSE),
   IF(ORDER!$D$1="IGST",
   VLOOKUP(H143,'C:\Users\HP\Desktop\TrimphPO\Week\Master Files\[IGST Master.xlsx]DBF'!$A:$X,24,FALSE),
   "Error")),
"")</f>
        <v/>
      </c>
      <c r="X143">
        <f>IF(ORDER!O149&gt;0,
 IF(ORDER!$D$1="SGST",
 VLOOKUP(H143,'C:\Users\HP\Desktop\TrimphPO\Week\Master Files\[SGST Master.xlsx]DBF'!$A:$Y,25,FALSE),
   IF(ORDER!$D$1="IGST",
   VLOOKUP(H143,'C:\Users\HP\Desktop\TrimphPO\Week\Master Files\[IGST Master.xlsx]DBF'!$A:$Y,25,FALSE),
   "Error")),
"")</f>
        <v/>
      </c>
      <c r="Y143">
        <f>IF(ORDER!O149&gt;0,+O143, "")</f>
        <v/>
      </c>
      <c r="Z143">
        <f>IF(ORDER!O149&gt;0,+J143, "")</f>
        <v/>
      </c>
      <c r="AA143">
        <f>IF(ORDER!O149&gt;0,
 IF(ORDER!$D$1="SGST",
 VLOOKUP(H143,'C:\Users\HP\Desktop\TrimphPO\Week\Master Files\[SGST Master.xlsx]DBF'!$A:$AB,28,FALSE),
   IF(ORDER!$D$1="IGST",
   VLOOKUP(H143,'C:\Users\HP\Desktop\TrimphPO\Week\Master Files\[IGST Master.xlsx]DBF'!$A:$AB,28,FALSE),
   "Error")),
"")</f>
        <v/>
      </c>
      <c r="AB143">
        <f>IF(ORDER!O149&gt;0,
 IF(ORDER!$D$1="SGST",
 VLOOKUP(H143,'C:\Users\HP\Desktop\TrimphPO\Week\Master Files\[SGST Master.xlsx]DBF'!$A:$AC,29,FALSE),
   IF(ORDER!$D$1="IGST",
   VLOOKUP(H143,'C:\Users\HP\Desktop\TrimphPO\Week\Master Files\[IGST Master.xlsx]DBF'!$A:$AC,29,FALSE),
   "Error")),
"")</f>
        <v/>
      </c>
      <c r="AC143">
        <f>IF(ORDER!O149&gt;0,ROUND(Y143*AB143/100,2), "")</f>
        <v/>
      </c>
      <c r="AD143">
        <f>IF(ORDER!O149&gt;0,ROUND(SUM(Y143,0)-AC143,2), "")</f>
        <v/>
      </c>
      <c r="AE143" t="inlineStr"/>
      <c r="AF143" t="inlineStr"/>
      <c r="AG143" t="inlineStr"/>
      <c r="AH143" t="inlineStr"/>
      <c r="AI143" t="inlineStr"/>
      <c r="AJ143" t="inlineStr"/>
      <c r="AK143">
        <f>IF(ORDER!O149&gt;0,IF(RIGHT(P143,2)="5%","Output IGST - 5% - Tamilnadu","Output IGST - 12% - Tamilnadu"), "")</f>
        <v/>
      </c>
      <c r="AL143">
        <f>IF(ORDER!O149&gt;0,IF(AK143="Output IGST - 12% - TamilNadu",12,5), "")</f>
        <v/>
      </c>
      <c r="AM143">
        <f>IF(ORDER!O149&gt;0,ROUND(SUM(AD143*AL143/100,0),2), "")</f>
        <v/>
      </c>
      <c r="AN143">
        <f>IF(ORDER!O149&gt;0,+AP143, "")</f>
        <v/>
      </c>
      <c r="AO143">
        <f>IF(ORDER!O149&gt;0,0.00, "")</f>
        <v/>
      </c>
      <c r="AP143">
        <f>IF(ORDER!O149&gt;0,+(Y143-AC143)+AM143, "")</f>
        <v/>
      </c>
      <c r="AQ143">
        <f>IF(ORDER!O149&gt;0,
 IF(ORDER!$D$1="SGST",
 VLOOKUP(H143,'C:\Users\HP\Desktop\TrimphPO\Week\Master Files\[SGST Master.xlsx]DBF'!$A:$AR,44,FALSE),
   IF(ORDER!$D$1="IGST",
   VLOOKUP(H143,'C:\Users\HP\Desktop\TrimphPO\Week\Master Files\[IGST Master.xlsx]DBF'!$A:$AR,44,FALSE),
   "Error")),
"")</f>
        <v/>
      </c>
      <c r="AR143">
        <f>IF(ORDER!O149&gt;0,B143, "")</f>
        <v/>
      </c>
      <c r="AS143">
        <f>IF(ORDER!O149&gt;0,AN143, "")</f>
        <v/>
      </c>
      <c r="AT143">
        <f>IF(ORDER!O149&gt;0,CONCATENATE($B$2," ",$C$2," ","QTY",  " ", $Z$2), "")</f>
        <v/>
      </c>
      <c r="AU143">
        <f>IF(ORDER!O149&gt;0,
 IF(ORDER!$D$1="SGST",
 VLOOKUP(H143,'C:\Users\HP\Desktop\TrimphPO\Week\Master Files\[SGST Master.xlsx]DBF'!$A:$AV,48,FALSE),
   IF(ORDER!$D$1="IGST",
   VLOOKUP(H143,'C:\Users\HP\Desktop\TrimphPO\Week\Master Files\[IGST Master.xlsx]DBF'!$A:$AV,48,FALSE),
   "Error")),
"")</f>
        <v/>
      </c>
      <c r="AV143">
        <f>IF(ORDER!O149&gt;0,
 IF(ORDER!$D$1="SGST",
 VLOOKUP(H143,'C:\Users\HP\Desktop\TrimphPO\Week\Master Files\[SGST Master.xlsx]DBF'!$A:$AW,49,FALSE),
   IF(ORDER!$D$1="IGST",
   VLOOKUP(H143,'C:\Users\HP\Desktop\TrimphPO\Week\Master Files\[IGST Master.xlsx]DBF'!$A:$AW,49,FALSE),
   "Error")),
"")</f>
        <v/>
      </c>
      <c r="AW143">
        <f>IF(ORDER!O149&gt;0,
 IF(ORDER!$D$1="SGST",
 VLOOKUP(H143,'C:\Users\HP\Desktop\TrimphPO\Week\Master Files\[SGST Master.xlsx]DBF'!$A:$AX,50,FALSE),
   IF(ORDER!$D$1="IGST",
   VLOOKUP(H143,'C:\Users\HP\Desktop\TrimphPO\Week\Master Files\[IGST Master.xlsx]DBF'!$A:$AX,50,FALSE),
   "Error")),
"")</f>
        <v/>
      </c>
      <c r="AX143">
        <f>IF(ORDER!O149&gt;0,ORDER!B5, "")</f>
        <v/>
      </c>
      <c r="AY143">
        <f>IF(ORDER!O149&gt;0,ORDER!B1, "")</f>
        <v/>
      </c>
      <c r="AZ143">
        <f>IF(ORDER!O149&gt;0,
 IF(ORDER!$D$1="SGST",
 VLOOKUP(H143,'C:\Users\HP\Desktop\TrimphPO\Week\Master Files\[SGST Master.xlsx]DBF'!$A:$BA,53,FALSE),
   IF(ORDER!$D$1="IGST",
   VLOOKUP(H143,'C:\Users\HP\Desktop\TrimphPO\Week\Master Files\[IGST Master.xlsx]DBF'!$A:$BA,53,FALSE),
   "Error")),
"")</f>
        <v/>
      </c>
      <c r="BA143">
        <f>IF(ORDER!O149&gt;0,
 IF(ORDER!$D$1="SGST",
 VLOOKUP(H143,'C:\Users\HP\Desktop\TrimphPO\Week\Master Files\[SGST Master.xlsx]DBF'!$A:$BB,54,FALSE),
   IF(ORDER!$D$1="IGST",
   VLOOKUP(H143,'C:\Users\HP\Desktop\TrimphPO\Week\Master Files\[IGST Master.xlsx]DBF'!$A:$BB,54,FALSE),
   "Error")),
"")</f>
        <v/>
      </c>
      <c r="BB143">
        <f>IF(ORDER!O149&gt;0,
 IF(ORDER!$D$1="SGST",
 VLOOKUP(H143,'C:\Users\HP\Desktop\TrimphPO\Week\Master Files\[SGST Master.xlsx]DBF'!$A:$BC,55,FALSE),
   IF(ORDER!$D$1="IGST",
   VLOOKUP(H143,'C:\Users\HP\Desktop\TrimphPO\Week\Master Files\[IGST Master.xlsx]DBF'!$A:$BC,55,FALSE),
   "Error")),
"")</f>
        <v/>
      </c>
      <c r="BC143">
        <f>IF(ORDER!O149&gt;0,
 IF(ORDER!$D$1="SGST",
 VLOOKUP(H143,'C:\Users\HP\Desktop\TrimphPO\Week\Master Files\[SGST Master.xlsx]DBF'!$A:$BD,56,FALSE),
   IF(ORDER!$D$1="IGST",
   VLOOKUP(H143,'C:\Users\HP\Desktop\TrimphPO\Week\Master Files\[IGST Master.xlsx]DBF'!$A:$BD,56,FALSE),
   "Error")),
"")</f>
        <v/>
      </c>
      <c r="BD143">
        <f>IF(ORDER!O149&gt;0,
 IF(ORDER!$D$1="SGST",
 VLOOKUP(H143,'C:\Users\HP\Desktop\TrimphPO\Week\Master Files\[SGST Master.xlsx]DBF'!$A:$BE,57,FALSE),
   IF(ORDER!$D$1="IGST",
   VLOOKUP(H143,'C:\Users\HP\Desktop\TrimphPO\Week\Master Files\[IGST Master.xlsx]DBF'!$A:$BE,57,FALSE),
   "Error")),
"")</f>
        <v/>
      </c>
    </row>
    <row r="144">
      <c r="A144">
        <f>IF(ORDER!O150&gt;0,
 IF(ORDER!$D$1="SGST",
 VLOOKUP(H144,'C:\Users\HP\Desktop\TrimphPO\Week\Master Files\[SGST Master.xlsx]DBF'!$A:$B,2,FALSE),
   IF(ORDER!$D$1="IGST",
   VLOOKUP(H144,'C:\Users\HP\Desktop\TrimphPO\Week\Master Files\[IGST Master.xlsx]DBF'!$A:$B,2,FALSE),
   "Error")),
"")</f>
        <v/>
      </c>
      <c r="B144">
        <f>IF(ORDER!O150&gt;0,
 IF(ORDER!$D$1="SGST",
 VLOOKUP(H144,'C:\Users\HP\Desktop\TrimphPO\Week\Master Files\[SGST Master.xlsx]DBF'!$A:$C,3,FALSE),
   IF(ORDER!$D$1="IGST",
   VLOOKUP(H144,'C:\Users\HP\Desktop\TrimphPO\Week\Master Files\[IGST Master.xlsx]DBF'!$A:$C,3,FALSE),
   "Error")),
"")</f>
        <v/>
      </c>
      <c r="C144">
        <f>IF(ORDER!O150&gt;0,ORDER!L150, "")</f>
        <v/>
      </c>
      <c r="D144">
        <f>IF(ORDER!O150&gt;0,ORDER!A150, "")</f>
        <v/>
      </c>
      <c r="E144">
        <f>IF(ORDER!O150&gt;0,
 IF(ORDER!$D$1="SGST",
 VLOOKUP(H144,'C:\Users\HP\Desktop\TrimphPO\Week\Master Files\[SGST Master.xlsx]DBF'!$A:$F,6,FALSE),
   IF(ORDER!$D$1="IGST",
   VLOOKUP(H144,'C:\Users\HP\Desktop\TrimphPO\Week\Master Files\[IGST Master.xlsx]DBF'!$A:$F,6,FALSE),
   "Error")),
"")</f>
        <v/>
      </c>
      <c r="F144">
        <f>IF(ORDER!O150&gt;0,ORDER!C150, "")</f>
        <v/>
      </c>
      <c r="G144">
        <f>IF(ORDER!O150&gt;0,
 IF(ORDER!$D$1="SGST",
 VLOOKUP(H144,'C:\Users\HP\Desktop\TrimphPO\Week\Master Files\[SGST Master.xlsx]DBF'!$A:$H,8,FALSE),
   IF(ORDER!$D$1="IGST",
   VLOOKUP(H144,'C:\Users\HP\Desktop\TrimphPO\Week\Master Files\[IGST Master.xlsx]DBF'!$A:$H,8,FALSE),
   "Error")),
"")</f>
        <v/>
      </c>
      <c r="H144">
        <f>IF(ORDER!O150&gt;0,ORDER!D150, "")</f>
        <v/>
      </c>
      <c r="I144">
        <f>IF(ORDER!O150&gt;0,
 IF(ORDER!$D$1="SGST",
 VLOOKUP(H144,'C:\Users\HP\Desktop\TrimphPO\Week\Master Files\[SGST Master.xlsx]DBF'!$A:$J,10,FALSE),
   IF(ORDER!$D$1="IGST",
   VLOOKUP(H144,'C:\Users\HP\Desktop\TrimphPO\Week\Master Files\[IGST Master.xlsx]DBF'!$A:$J,10,FALSE),
   "Error")),
"")</f>
        <v/>
      </c>
      <c r="J144">
        <f>IF(ORDER!O150&gt;0,SUMIF(ORDER!$D$8:$D$22298,DBF!$H144,ORDER!$G$8:$G$22298), "")</f>
        <v/>
      </c>
      <c r="K144">
        <f>IF(ORDER!O150&gt;0,VLOOKUP($H144,ORDER!D:H,5,FALSE), "")</f>
        <v/>
      </c>
      <c r="L144">
        <f>IF(ORDER!O150&gt;0,ROUND(J144*K144,2), "")</f>
        <v/>
      </c>
      <c r="M144">
        <f>IF(ORDER!O150&gt;0,
 IF(ORDER!$D$1="SGST",
 VLOOKUP(H144,'C:\Users\HP\Desktop\TrimphPO\Week\Master Files\[SGST Master.xlsx]DBF'!$A:$N,14,FALSE),
   IF(ORDER!$D$1="IGST",
   VLOOKUP(H144,'C:\Users\HP\Desktop\TrimphPO\Week\Master Files\[IGST Master.xlsx]DBF'!$A:$N,14,FALSE),
   "Error")),
"")</f>
        <v/>
      </c>
      <c r="N144">
        <f>IF(ORDER!O150&gt;0,ROUND(L144*M144/100,2), "")</f>
        <v/>
      </c>
      <c r="O144">
        <f>IF(ORDER!O150&gt;0,L144-N144, "")</f>
        <v/>
      </c>
      <c r="P144">
        <f>IF(ORDER!O150&gt;0,IF(R144="Corsetry",IF(IFERROR((O144/J144),0)&lt;1000,"CC Sales- Corsetry-Wholesale - IGST 5%","CC Sales- Corsetry-Wholesale - IGST 12%")), "")</f>
        <v/>
      </c>
      <c r="Q144">
        <f>IF(ORDER!O150&gt;0,
 IF(ORDER!$D$1="SGST",
 VLOOKUP(H144,'C:\Users\HP\Desktop\TrimphPO\Week\Master Files\[SGST Master.xlsx]DBF'!$A:$R,18,FALSE),
   IF(ORDER!$D$1="IGST",
   VLOOKUP(H144,'C:\Users\HP\Desktop\TrimphPO\Week\Master Files\[IGST Master.xlsx]DBF'!$A:$R,18,FALSE),
   "Error")),
"")</f>
        <v/>
      </c>
      <c r="R144">
        <f>IF(ORDER!O150&gt;0,
 IF(ORDER!$D$1="SGST",
 VLOOKUP(H144,'C:\Users\HP\Desktop\TrimphPO\Week\Master Files\[SGST Master.xlsx]DBF'!$A:$S,19,FALSE),
   IF(ORDER!$D$1="IGST",
   VLOOKUP(H144,'C:\Users\HP\Desktop\TrimphPO\Week\Master Files\[IGST Master.xlsx]DBF'!$A:$S,19,FALSE),
   "Error")),
"")</f>
        <v/>
      </c>
      <c r="S144">
        <f>IF(ORDER!O150&gt;0,
 IF(ORDER!$D$1="SGST",
 VLOOKUP(H144,'C:\Users\HP\Desktop\TrimphPO\Week\Master Files\[SGST Master.xlsx]DBF'!$A:$T,20,FALSE),
   IF(ORDER!$D$1="IGST",
   VLOOKUP(H144,'C:\Users\HP\Desktop\TrimphPO\Week\Master Files\[IGST Master.xlsx]DBF'!$A:$T,20,FALSE),
   "Error")),
"")</f>
        <v/>
      </c>
      <c r="T144">
        <f>IF(ORDER!O150&gt;0,
 IF(ORDER!$D$1="SGST",
 VLOOKUP(H144,'C:\Users\HP\Desktop\TrimphPO\Week\Master Files\[SGST Master.xlsx]DBF'!$A:$U,21,FALSE),
   IF(ORDER!$D$1="IGST",
   VLOOKUP(H144,'C:\Users\HP\Desktop\TrimphPO\Week\Master Files\[IGST Master.xlsx]DBF'!$A:$U,21,FALSE),
   "Error")),
"")</f>
        <v/>
      </c>
      <c r="U144">
        <f>IF(ORDER!O150&gt;0,
 IF(ORDER!$D$1="SGST",
 VLOOKUP(H144,'C:\Users\HP\Desktop\TrimphPO\Week\Master Files\[SGST Master.xlsx]DBF'!$A:$V,22,FALSE),
   IF(ORDER!$D$1="IGST",
   VLOOKUP(H144,'C:\Users\HP\Desktop\TrimphPO\Week\Master Files\[IGST Master.xlsx]DBF'!$A:$V,22,FALSE),
   "Error")),
"")</f>
        <v/>
      </c>
      <c r="V144">
        <f>IF(ORDER!O150&gt;0,
 IF(ORDER!$D$1="SGST",
 VLOOKUP(H144,'C:\Users\HP\Desktop\TrimphPO\Week\Master Files\[SGST Master.xlsx]DBF'!$A:$W,23,FALSE),
   IF(ORDER!$D$1="IGST",
   VLOOKUP(H144,'C:\Users\HP\Desktop\TrimphPO\Week\Master Files\[IGST Master.xlsx]DBF'!$A:$W,23,FALSE),
   "Error")),
"")</f>
        <v/>
      </c>
      <c r="W144">
        <f>IF(ORDER!O150&gt;0,
 IF(ORDER!$D$1="SGST",
 VLOOKUP(H144,'C:\Users\HP\Desktop\TrimphPO\Week\Master Files\[SGST Master.xlsx]DBF'!$A:$X,24,FALSE),
   IF(ORDER!$D$1="IGST",
   VLOOKUP(H144,'C:\Users\HP\Desktop\TrimphPO\Week\Master Files\[IGST Master.xlsx]DBF'!$A:$X,24,FALSE),
   "Error")),
"")</f>
        <v/>
      </c>
      <c r="X144">
        <f>IF(ORDER!O150&gt;0,
 IF(ORDER!$D$1="SGST",
 VLOOKUP(H144,'C:\Users\HP\Desktop\TrimphPO\Week\Master Files\[SGST Master.xlsx]DBF'!$A:$Y,25,FALSE),
   IF(ORDER!$D$1="IGST",
   VLOOKUP(H144,'C:\Users\HP\Desktop\TrimphPO\Week\Master Files\[IGST Master.xlsx]DBF'!$A:$Y,25,FALSE),
   "Error")),
"")</f>
        <v/>
      </c>
      <c r="Y144">
        <f>IF(ORDER!O150&gt;0,+O144, "")</f>
        <v/>
      </c>
      <c r="Z144">
        <f>IF(ORDER!O150&gt;0,+J144, "")</f>
        <v/>
      </c>
      <c r="AA144">
        <f>IF(ORDER!O150&gt;0,
 IF(ORDER!$D$1="SGST",
 VLOOKUP(H144,'C:\Users\HP\Desktop\TrimphPO\Week\Master Files\[SGST Master.xlsx]DBF'!$A:$AB,28,FALSE),
   IF(ORDER!$D$1="IGST",
   VLOOKUP(H144,'C:\Users\HP\Desktop\TrimphPO\Week\Master Files\[IGST Master.xlsx]DBF'!$A:$AB,28,FALSE),
   "Error")),
"")</f>
        <v/>
      </c>
      <c r="AB144">
        <f>IF(ORDER!O150&gt;0,
 IF(ORDER!$D$1="SGST",
 VLOOKUP(H144,'C:\Users\HP\Desktop\TrimphPO\Week\Master Files\[SGST Master.xlsx]DBF'!$A:$AC,29,FALSE),
   IF(ORDER!$D$1="IGST",
   VLOOKUP(H144,'C:\Users\HP\Desktop\TrimphPO\Week\Master Files\[IGST Master.xlsx]DBF'!$A:$AC,29,FALSE),
   "Error")),
"")</f>
        <v/>
      </c>
      <c r="AC144">
        <f>IF(ORDER!O150&gt;0,ROUND(Y144*AB144/100,2), "")</f>
        <v/>
      </c>
      <c r="AD144">
        <f>IF(ORDER!O150&gt;0,ROUND(SUM(Y144,0)-AC144,2), "")</f>
        <v/>
      </c>
      <c r="AE144" t="inlineStr"/>
      <c r="AF144" t="inlineStr"/>
      <c r="AG144" t="inlineStr"/>
      <c r="AH144" t="inlineStr"/>
      <c r="AI144" t="inlineStr"/>
      <c r="AJ144" t="inlineStr"/>
      <c r="AK144">
        <f>IF(ORDER!O150&gt;0,IF(RIGHT(P144,2)="5%","Output IGST - 5% - Tamilnadu","Output IGST - 12% - Tamilnadu"), "")</f>
        <v/>
      </c>
      <c r="AL144">
        <f>IF(ORDER!O150&gt;0,IF(AK144="Output IGST - 12% - TamilNadu",12,5), "")</f>
        <v/>
      </c>
      <c r="AM144">
        <f>IF(ORDER!O150&gt;0,ROUND(SUM(AD144*AL144/100,0),2), "")</f>
        <v/>
      </c>
      <c r="AN144">
        <f>IF(ORDER!O150&gt;0,+AP144, "")</f>
        <v/>
      </c>
      <c r="AO144">
        <f>IF(ORDER!O150&gt;0,0.00, "")</f>
        <v/>
      </c>
      <c r="AP144">
        <f>IF(ORDER!O150&gt;0,+(Y144-AC144)+AM144, "")</f>
        <v/>
      </c>
      <c r="AQ144">
        <f>IF(ORDER!O150&gt;0,
 IF(ORDER!$D$1="SGST",
 VLOOKUP(H144,'C:\Users\HP\Desktop\TrimphPO\Week\Master Files\[SGST Master.xlsx]DBF'!$A:$AR,44,FALSE),
   IF(ORDER!$D$1="IGST",
   VLOOKUP(H144,'C:\Users\HP\Desktop\TrimphPO\Week\Master Files\[IGST Master.xlsx]DBF'!$A:$AR,44,FALSE),
   "Error")),
"")</f>
        <v/>
      </c>
      <c r="AR144">
        <f>IF(ORDER!O150&gt;0,B144, "")</f>
        <v/>
      </c>
      <c r="AS144">
        <f>IF(ORDER!O150&gt;0,AN144, "")</f>
        <v/>
      </c>
      <c r="AT144">
        <f>IF(ORDER!O150&gt;0,CONCATENATE($B$2," ",$C$2," ","QTY",  " ", $Z$2), "")</f>
        <v/>
      </c>
      <c r="AU144">
        <f>IF(ORDER!O150&gt;0,
 IF(ORDER!$D$1="SGST",
 VLOOKUP(H144,'C:\Users\HP\Desktop\TrimphPO\Week\Master Files\[SGST Master.xlsx]DBF'!$A:$AV,48,FALSE),
   IF(ORDER!$D$1="IGST",
   VLOOKUP(H144,'C:\Users\HP\Desktop\TrimphPO\Week\Master Files\[IGST Master.xlsx]DBF'!$A:$AV,48,FALSE),
   "Error")),
"")</f>
        <v/>
      </c>
      <c r="AV144">
        <f>IF(ORDER!O150&gt;0,
 IF(ORDER!$D$1="SGST",
 VLOOKUP(H144,'C:\Users\HP\Desktop\TrimphPO\Week\Master Files\[SGST Master.xlsx]DBF'!$A:$AW,49,FALSE),
   IF(ORDER!$D$1="IGST",
   VLOOKUP(H144,'C:\Users\HP\Desktop\TrimphPO\Week\Master Files\[IGST Master.xlsx]DBF'!$A:$AW,49,FALSE),
   "Error")),
"")</f>
        <v/>
      </c>
      <c r="AW144">
        <f>IF(ORDER!O150&gt;0,
 IF(ORDER!$D$1="SGST",
 VLOOKUP(H144,'C:\Users\HP\Desktop\TrimphPO\Week\Master Files\[SGST Master.xlsx]DBF'!$A:$AX,50,FALSE),
   IF(ORDER!$D$1="IGST",
   VLOOKUP(H144,'C:\Users\HP\Desktop\TrimphPO\Week\Master Files\[IGST Master.xlsx]DBF'!$A:$AX,50,FALSE),
   "Error")),
"")</f>
        <v/>
      </c>
      <c r="AX144">
        <f>IF(ORDER!O150&gt;0,ORDER!B5, "")</f>
        <v/>
      </c>
      <c r="AY144">
        <f>IF(ORDER!O150&gt;0,ORDER!B1, "")</f>
        <v/>
      </c>
      <c r="AZ144">
        <f>IF(ORDER!O150&gt;0,
 IF(ORDER!$D$1="SGST",
 VLOOKUP(H144,'C:\Users\HP\Desktop\TrimphPO\Week\Master Files\[SGST Master.xlsx]DBF'!$A:$BA,53,FALSE),
   IF(ORDER!$D$1="IGST",
   VLOOKUP(H144,'C:\Users\HP\Desktop\TrimphPO\Week\Master Files\[IGST Master.xlsx]DBF'!$A:$BA,53,FALSE),
   "Error")),
"")</f>
        <v/>
      </c>
      <c r="BA144">
        <f>IF(ORDER!O150&gt;0,
 IF(ORDER!$D$1="SGST",
 VLOOKUP(H144,'C:\Users\HP\Desktop\TrimphPO\Week\Master Files\[SGST Master.xlsx]DBF'!$A:$BB,54,FALSE),
   IF(ORDER!$D$1="IGST",
   VLOOKUP(H144,'C:\Users\HP\Desktop\TrimphPO\Week\Master Files\[IGST Master.xlsx]DBF'!$A:$BB,54,FALSE),
   "Error")),
"")</f>
        <v/>
      </c>
      <c r="BB144">
        <f>IF(ORDER!O150&gt;0,
 IF(ORDER!$D$1="SGST",
 VLOOKUP(H144,'C:\Users\HP\Desktop\TrimphPO\Week\Master Files\[SGST Master.xlsx]DBF'!$A:$BC,55,FALSE),
   IF(ORDER!$D$1="IGST",
   VLOOKUP(H144,'C:\Users\HP\Desktop\TrimphPO\Week\Master Files\[IGST Master.xlsx]DBF'!$A:$BC,55,FALSE),
   "Error")),
"")</f>
        <v/>
      </c>
      <c r="BC144">
        <f>IF(ORDER!O150&gt;0,
 IF(ORDER!$D$1="SGST",
 VLOOKUP(H144,'C:\Users\HP\Desktop\TrimphPO\Week\Master Files\[SGST Master.xlsx]DBF'!$A:$BD,56,FALSE),
   IF(ORDER!$D$1="IGST",
   VLOOKUP(H144,'C:\Users\HP\Desktop\TrimphPO\Week\Master Files\[IGST Master.xlsx]DBF'!$A:$BD,56,FALSE),
   "Error")),
"")</f>
        <v/>
      </c>
      <c r="BD144">
        <f>IF(ORDER!O150&gt;0,
 IF(ORDER!$D$1="SGST",
 VLOOKUP(H144,'C:\Users\HP\Desktop\TrimphPO\Week\Master Files\[SGST Master.xlsx]DBF'!$A:$BE,57,FALSE),
   IF(ORDER!$D$1="IGST",
   VLOOKUP(H144,'C:\Users\HP\Desktop\TrimphPO\Week\Master Files\[IGST Master.xlsx]DBF'!$A:$BE,57,FALSE),
   "Error")),
"")</f>
        <v/>
      </c>
    </row>
    <row r="145">
      <c r="A145">
        <f>IF(ORDER!O151&gt;0,
 IF(ORDER!$D$1="SGST",
 VLOOKUP(H145,'C:\Users\HP\Desktop\TrimphPO\Week\Master Files\[SGST Master.xlsx]DBF'!$A:$B,2,FALSE),
   IF(ORDER!$D$1="IGST",
   VLOOKUP(H145,'C:\Users\HP\Desktop\TrimphPO\Week\Master Files\[IGST Master.xlsx]DBF'!$A:$B,2,FALSE),
   "Error")),
"")</f>
        <v/>
      </c>
      <c r="B145">
        <f>IF(ORDER!O151&gt;0,
 IF(ORDER!$D$1="SGST",
 VLOOKUP(H145,'C:\Users\HP\Desktop\TrimphPO\Week\Master Files\[SGST Master.xlsx]DBF'!$A:$C,3,FALSE),
   IF(ORDER!$D$1="IGST",
   VLOOKUP(H145,'C:\Users\HP\Desktop\TrimphPO\Week\Master Files\[IGST Master.xlsx]DBF'!$A:$C,3,FALSE),
   "Error")),
"")</f>
        <v/>
      </c>
      <c r="C145">
        <f>IF(ORDER!O151&gt;0,ORDER!L151, "")</f>
        <v/>
      </c>
      <c r="D145">
        <f>IF(ORDER!O151&gt;0,ORDER!A151, "")</f>
        <v/>
      </c>
      <c r="E145">
        <f>IF(ORDER!O151&gt;0,
 IF(ORDER!$D$1="SGST",
 VLOOKUP(H145,'C:\Users\HP\Desktop\TrimphPO\Week\Master Files\[SGST Master.xlsx]DBF'!$A:$F,6,FALSE),
   IF(ORDER!$D$1="IGST",
   VLOOKUP(H145,'C:\Users\HP\Desktop\TrimphPO\Week\Master Files\[IGST Master.xlsx]DBF'!$A:$F,6,FALSE),
   "Error")),
"")</f>
        <v/>
      </c>
      <c r="F145">
        <f>IF(ORDER!O151&gt;0,ORDER!C151, "")</f>
        <v/>
      </c>
      <c r="G145">
        <f>IF(ORDER!O151&gt;0,
 IF(ORDER!$D$1="SGST",
 VLOOKUP(H145,'C:\Users\HP\Desktop\TrimphPO\Week\Master Files\[SGST Master.xlsx]DBF'!$A:$H,8,FALSE),
   IF(ORDER!$D$1="IGST",
   VLOOKUP(H145,'C:\Users\HP\Desktop\TrimphPO\Week\Master Files\[IGST Master.xlsx]DBF'!$A:$H,8,FALSE),
   "Error")),
"")</f>
        <v/>
      </c>
      <c r="H145">
        <f>IF(ORDER!O151&gt;0,ORDER!D151, "")</f>
        <v/>
      </c>
      <c r="I145">
        <f>IF(ORDER!O151&gt;0,
 IF(ORDER!$D$1="SGST",
 VLOOKUP(H145,'C:\Users\HP\Desktop\TrimphPO\Week\Master Files\[SGST Master.xlsx]DBF'!$A:$J,10,FALSE),
   IF(ORDER!$D$1="IGST",
   VLOOKUP(H145,'C:\Users\HP\Desktop\TrimphPO\Week\Master Files\[IGST Master.xlsx]DBF'!$A:$J,10,FALSE),
   "Error")),
"")</f>
        <v/>
      </c>
      <c r="J145">
        <f>IF(ORDER!O151&gt;0,SUMIF(ORDER!$D$8:$D$22298,DBF!$H145,ORDER!$G$8:$G$22298), "")</f>
        <v/>
      </c>
      <c r="K145">
        <f>IF(ORDER!O151&gt;0,VLOOKUP($H145,ORDER!D:H,5,FALSE), "")</f>
        <v/>
      </c>
      <c r="L145">
        <f>IF(ORDER!O151&gt;0,ROUND(J145*K145,2), "")</f>
        <v/>
      </c>
      <c r="M145">
        <f>IF(ORDER!O151&gt;0,
 IF(ORDER!$D$1="SGST",
 VLOOKUP(H145,'C:\Users\HP\Desktop\TrimphPO\Week\Master Files\[SGST Master.xlsx]DBF'!$A:$N,14,FALSE),
   IF(ORDER!$D$1="IGST",
   VLOOKUP(H145,'C:\Users\HP\Desktop\TrimphPO\Week\Master Files\[IGST Master.xlsx]DBF'!$A:$N,14,FALSE),
   "Error")),
"")</f>
        <v/>
      </c>
      <c r="N145">
        <f>IF(ORDER!O151&gt;0,ROUND(L145*M145/100,2), "")</f>
        <v/>
      </c>
      <c r="O145">
        <f>IF(ORDER!O151&gt;0,L145-N145, "")</f>
        <v/>
      </c>
      <c r="P145">
        <f>IF(ORDER!O151&gt;0,IF(R145="Corsetry",IF(IFERROR((O145/J145),0)&lt;1000,"CC Sales- Corsetry-Wholesale - IGST 5%","CC Sales- Corsetry-Wholesale - IGST 12%")), "")</f>
        <v/>
      </c>
      <c r="Q145">
        <f>IF(ORDER!O151&gt;0,
 IF(ORDER!$D$1="SGST",
 VLOOKUP(H145,'C:\Users\HP\Desktop\TrimphPO\Week\Master Files\[SGST Master.xlsx]DBF'!$A:$R,18,FALSE),
   IF(ORDER!$D$1="IGST",
   VLOOKUP(H145,'C:\Users\HP\Desktop\TrimphPO\Week\Master Files\[IGST Master.xlsx]DBF'!$A:$R,18,FALSE),
   "Error")),
"")</f>
        <v/>
      </c>
      <c r="R145">
        <f>IF(ORDER!O151&gt;0,
 IF(ORDER!$D$1="SGST",
 VLOOKUP(H145,'C:\Users\HP\Desktop\TrimphPO\Week\Master Files\[SGST Master.xlsx]DBF'!$A:$S,19,FALSE),
   IF(ORDER!$D$1="IGST",
   VLOOKUP(H145,'C:\Users\HP\Desktop\TrimphPO\Week\Master Files\[IGST Master.xlsx]DBF'!$A:$S,19,FALSE),
   "Error")),
"")</f>
        <v/>
      </c>
      <c r="S145">
        <f>IF(ORDER!O151&gt;0,
 IF(ORDER!$D$1="SGST",
 VLOOKUP(H145,'C:\Users\HP\Desktop\TrimphPO\Week\Master Files\[SGST Master.xlsx]DBF'!$A:$T,20,FALSE),
   IF(ORDER!$D$1="IGST",
   VLOOKUP(H145,'C:\Users\HP\Desktop\TrimphPO\Week\Master Files\[IGST Master.xlsx]DBF'!$A:$T,20,FALSE),
   "Error")),
"")</f>
        <v/>
      </c>
      <c r="T145">
        <f>IF(ORDER!O151&gt;0,
 IF(ORDER!$D$1="SGST",
 VLOOKUP(H145,'C:\Users\HP\Desktop\TrimphPO\Week\Master Files\[SGST Master.xlsx]DBF'!$A:$U,21,FALSE),
   IF(ORDER!$D$1="IGST",
   VLOOKUP(H145,'C:\Users\HP\Desktop\TrimphPO\Week\Master Files\[IGST Master.xlsx]DBF'!$A:$U,21,FALSE),
   "Error")),
"")</f>
        <v/>
      </c>
      <c r="U145">
        <f>IF(ORDER!O151&gt;0,
 IF(ORDER!$D$1="SGST",
 VLOOKUP(H145,'C:\Users\HP\Desktop\TrimphPO\Week\Master Files\[SGST Master.xlsx]DBF'!$A:$V,22,FALSE),
   IF(ORDER!$D$1="IGST",
   VLOOKUP(H145,'C:\Users\HP\Desktop\TrimphPO\Week\Master Files\[IGST Master.xlsx]DBF'!$A:$V,22,FALSE),
   "Error")),
"")</f>
        <v/>
      </c>
      <c r="V145">
        <f>IF(ORDER!O151&gt;0,
 IF(ORDER!$D$1="SGST",
 VLOOKUP(H145,'C:\Users\HP\Desktop\TrimphPO\Week\Master Files\[SGST Master.xlsx]DBF'!$A:$W,23,FALSE),
   IF(ORDER!$D$1="IGST",
   VLOOKUP(H145,'C:\Users\HP\Desktop\TrimphPO\Week\Master Files\[IGST Master.xlsx]DBF'!$A:$W,23,FALSE),
   "Error")),
"")</f>
        <v/>
      </c>
      <c r="W145">
        <f>IF(ORDER!O151&gt;0,
 IF(ORDER!$D$1="SGST",
 VLOOKUP(H145,'C:\Users\HP\Desktop\TrimphPO\Week\Master Files\[SGST Master.xlsx]DBF'!$A:$X,24,FALSE),
   IF(ORDER!$D$1="IGST",
   VLOOKUP(H145,'C:\Users\HP\Desktop\TrimphPO\Week\Master Files\[IGST Master.xlsx]DBF'!$A:$X,24,FALSE),
   "Error")),
"")</f>
        <v/>
      </c>
      <c r="X145">
        <f>IF(ORDER!O151&gt;0,
 IF(ORDER!$D$1="SGST",
 VLOOKUP(H145,'C:\Users\HP\Desktop\TrimphPO\Week\Master Files\[SGST Master.xlsx]DBF'!$A:$Y,25,FALSE),
   IF(ORDER!$D$1="IGST",
   VLOOKUP(H145,'C:\Users\HP\Desktop\TrimphPO\Week\Master Files\[IGST Master.xlsx]DBF'!$A:$Y,25,FALSE),
   "Error")),
"")</f>
        <v/>
      </c>
      <c r="Y145">
        <f>IF(ORDER!O151&gt;0,+O145, "")</f>
        <v/>
      </c>
      <c r="Z145">
        <f>IF(ORDER!O151&gt;0,+J145, "")</f>
        <v/>
      </c>
      <c r="AA145">
        <f>IF(ORDER!O151&gt;0,
 IF(ORDER!$D$1="SGST",
 VLOOKUP(H145,'C:\Users\HP\Desktop\TrimphPO\Week\Master Files\[SGST Master.xlsx]DBF'!$A:$AB,28,FALSE),
   IF(ORDER!$D$1="IGST",
   VLOOKUP(H145,'C:\Users\HP\Desktop\TrimphPO\Week\Master Files\[IGST Master.xlsx]DBF'!$A:$AB,28,FALSE),
   "Error")),
"")</f>
        <v/>
      </c>
      <c r="AB145">
        <f>IF(ORDER!O151&gt;0,
 IF(ORDER!$D$1="SGST",
 VLOOKUP(H145,'C:\Users\HP\Desktop\TrimphPO\Week\Master Files\[SGST Master.xlsx]DBF'!$A:$AC,29,FALSE),
   IF(ORDER!$D$1="IGST",
   VLOOKUP(H145,'C:\Users\HP\Desktop\TrimphPO\Week\Master Files\[IGST Master.xlsx]DBF'!$A:$AC,29,FALSE),
   "Error")),
"")</f>
        <v/>
      </c>
      <c r="AC145">
        <f>IF(ORDER!O151&gt;0,ROUND(Y145*AB145/100,2), "")</f>
        <v/>
      </c>
      <c r="AD145">
        <f>IF(ORDER!O151&gt;0,ROUND(SUM(Y145,0)-AC145,2), "")</f>
        <v/>
      </c>
      <c r="AE145" t="inlineStr"/>
      <c r="AF145" t="inlineStr"/>
      <c r="AG145" t="inlineStr"/>
      <c r="AH145" t="inlineStr"/>
      <c r="AI145" t="inlineStr"/>
      <c r="AJ145" t="inlineStr"/>
      <c r="AK145">
        <f>IF(ORDER!O151&gt;0,IF(RIGHT(P145,2)="5%","Output IGST - 5% - Tamilnadu","Output IGST - 12% - Tamilnadu"), "")</f>
        <v/>
      </c>
      <c r="AL145">
        <f>IF(ORDER!O151&gt;0,IF(AK145="Output IGST - 12% - TamilNadu",12,5), "")</f>
        <v/>
      </c>
      <c r="AM145">
        <f>IF(ORDER!O151&gt;0,ROUND(SUM(AD145*AL145/100,0),2), "")</f>
        <v/>
      </c>
      <c r="AN145">
        <f>IF(ORDER!O151&gt;0,+AP145, "")</f>
        <v/>
      </c>
      <c r="AO145">
        <f>IF(ORDER!O151&gt;0,0.00, "")</f>
        <v/>
      </c>
      <c r="AP145">
        <f>IF(ORDER!O151&gt;0,+(Y145-AC145)+AM145, "")</f>
        <v/>
      </c>
      <c r="AQ145">
        <f>IF(ORDER!O151&gt;0,
 IF(ORDER!$D$1="SGST",
 VLOOKUP(H145,'C:\Users\HP\Desktop\TrimphPO\Week\Master Files\[SGST Master.xlsx]DBF'!$A:$AR,44,FALSE),
   IF(ORDER!$D$1="IGST",
   VLOOKUP(H145,'C:\Users\HP\Desktop\TrimphPO\Week\Master Files\[IGST Master.xlsx]DBF'!$A:$AR,44,FALSE),
   "Error")),
"")</f>
        <v/>
      </c>
      <c r="AR145">
        <f>IF(ORDER!O151&gt;0,B145, "")</f>
        <v/>
      </c>
      <c r="AS145">
        <f>IF(ORDER!O151&gt;0,AN145, "")</f>
        <v/>
      </c>
      <c r="AT145">
        <f>IF(ORDER!O151&gt;0,CONCATENATE($B$2," ",$C$2," ","QTY",  " ", $Z$2), "")</f>
        <v/>
      </c>
      <c r="AU145">
        <f>IF(ORDER!O151&gt;0,
 IF(ORDER!$D$1="SGST",
 VLOOKUP(H145,'C:\Users\HP\Desktop\TrimphPO\Week\Master Files\[SGST Master.xlsx]DBF'!$A:$AV,48,FALSE),
   IF(ORDER!$D$1="IGST",
   VLOOKUP(H145,'C:\Users\HP\Desktop\TrimphPO\Week\Master Files\[IGST Master.xlsx]DBF'!$A:$AV,48,FALSE),
   "Error")),
"")</f>
        <v/>
      </c>
      <c r="AV145">
        <f>IF(ORDER!O151&gt;0,
 IF(ORDER!$D$1="SGST",
 VLOOKUP(H145,'C:\Users\HP\Desktop\TrimphPO\Week\Master Files\[SGST Master.xlsx]DBF'!$A:$AW,49,FALSE),
   IF(ORDER!$D$1="IGST",
   VLOOKUP(H145,'C:\Users\HP\Desktop\TrimphPO\Week\Master Files\[IGST Master.xlsx]DBF'!$A:$AW,49,FALSE),
   "Error")),
"")</f>
        <v/>
      </c>
      <c r="AW145">
        <f>IF(ORDER!O151&gt;0,
 IF(ORDER!$D$1="SGST",
 VLOOKUP(H145,'C:\Users\HP\Desktop\TrimphPO\Week\Master Files\[SGST Master.xlsx]DBF'!$A:$AX,50,FALSE),
   IF(ORDER!$D$1="IGST",
   VLOOKUP(H145,'C:\Users\HP\Desktop\TrimphPO\Week\Master Files\[IGST Master.xlsx]DBF'!$A:$AX,50,FALSE),
   "Error")),
"")</f>
        <v/>
      </c>
      <c r="AX145">
        <f>IF(ORDER!O151&gt;0,ORDER!B5, "")</f>
        <v/>
      </c>
      <c r="AY145">
        <f>IF(ORDER!O151&gt;0,ORDER!B1, "")</f>
        <v/>
      </c>
      <c r="AZ145">
        <f>IF(ORDER!O151&gt;0,
 IF(ORDER!$D$1="SGST",
 VLOOKUP(H145,'C:\Users\HP\Desktop\TrimphPO\Week\Master Files\[SGST Master.xlsx]DBF'!$A:$BA,53,FALSE),
   IF(ORDER!$D$1="IGST",
   VLOOKUP(H145,'C:\Users\HP\Desktop\TrimphPO\Week\Master Files\[IGST Master.xlsx]DBF'!$A:$BA,53,FALSE),
   "Error")),
"")</f>
        <v/>
      </c>
      <c r="BA145">
        <f>IF(ORDER!O151&gt;0,
 IF(ORDER!$D$1="SGST",
 VLOOKUP(H145,'C:\Users\HP\Desktop\TrimphPO\Week\Master Files\[SGST Master.xlsx]DBF'!$A:$BB,54,FALSE),
   IF(ORDER!$D$1="IGST",
   VLOOKUP(H145,'C:\Users\HP\Desktop\TrimphPO\Week\Master Files\[IGST Master.xlsx]DBF'!$A:$BB,54,FALSE),
   "Error")),
"")</f>
        <v/>
      </c>
      <c r="BB145">
        <f>IF(ORDER!O151&gt;0,
 IF(ORDER!$D$1="SGST",
 VLOOKUP(H145,'C:\Users\HP\Desktop\TrimphPO\Week\Master Files\[SGST Master.xlsx]DBF'!$A:$BC,55,FALSE),
   IF(ORDER!$D$1="IGST",
   VLOOKUP(H145,'C:\Users\HP\Desktop\TrimphPO\Week\Master Files\[IGST Master.xlsx]DBF'!$A:$BC,55,FALSE),
   "Error")),
"")</f>
        <v/>
      </c>
      <c r="BC145">
        <f>IF(ORDER!O151&gt;0,
 IF(ORDER!$D$1="SGST",
 VLOOKUP(H145,'C:\Users\HP\Desktop\TrimphPO\Week\Master Files\[SGST Master.xlsx]DBF'!$A:$BD,56,FALSE),
   IF(ORDER!$D$1="IGST",
   VLOOKUP(H145,'C:\Users\HP\Desktop\TrimphPO\Week\Master Files\[IGST Master.xlsx]DBF'!$A:$BD,56,FALSE),
   "Error")),
"")</f>
        <v/>
      </c>
      <c r="BD145">
        <f>IF(ORDER!O151&gt;0,
 IF(ORDER!$D$1="SGST",
 VLOOKUP(H145,'C:\Users\HP\Desktop\TrimphPO\Week\Master Files\[SGST Master.xlsx]DBF'!$A:$BE,57,FALSE),
   IF(ORDER!$D$1="IGST",
   VLOOKUP(H145,'C:\Users\HP\Desktop\TrimphPO\Week\Master Files\[IGST Master.xlsx]DBF'!$A:$BE,57,FALSE),
   "Error")),
"")</f>
        <v/>
      </c>
    </row>
    <row r="146">
      <c r="A146">
        <f>IF(ORDER!O152&gt;0,
 IF(ORDER!$D$1="SGST",
 VLOOKUP(H146,'C:\Users\HP\Desktop\TrimphPO\Week\Master Files\[SGST Master.xlsx]DBF'!$A:$B,2,FALSE),
   IF(ORDER!$D$1="IGST",
   VLOOKUP(H146,'C:\Users\HP\Desktop\TrimphPO\Week\Master Files\[IGST Master.xlsx]DBF'!$A:$B,2,FALSE),
   "Error")),
"")</f>
        <v/>
      </c>
      <c r="B146">
        <f>IF(ORDER!O152&gt;0,
 IF(ORDER!$D$1="SGST",
 VLOOKUP(H146,'C:\Users\HP\Desktop\TrimphPO\Week\Master Files\[SGST Master.xlsx]DBF'!$A:$C,3,FALSE),
   IF(ORDER!$D$1="IGST",
   VLOOKUP(H146,'C:\Users\HP\Desktop\TrimphPO\Week\Master Files\[IGST Master.xlsx]DBF'!$A:$C,3,FALSE),
   "Error")),
"")</f>
        <v/>
      </c>
      <c r="C146">
        <f>IF(ORDER!O152&gt;0,ORDER!L152, "")</f>
        <v/>
      </c>
      <c r="D146">
        <f>IF(ORDER!O152&gt;0,ORDER!A152, "")</f>
        <v/>
      </c>
      <c r="E146">
        <f>IF(ORDER!O152&gt;0,
 IF(ORDER!$D$1="SGST",
 VLOOKUP(H146,'C:\Users\HP\Desktop\TrimphPO\Week\Master Files\[SGST Master.xlsx]DBF'!$A:$F,6,FALSE),
   IF(ORDER!$D$1="IGST",
   VLOOKUP(H146,'C:\Users\HP\Desktop\TrimphPO\Week\Master Files\[IGST Master.xlsx]DBF'!$A:$F,6,FALSE),
   "Error")),
"")</f>
        <v/>
      </c>
      <c r="F146">
        <f>IF(ORDER!O152&gt;0,ORDER!C152, "")</f>
        <v/>
      </c>
      <c r="G146">
        <f>IF(ORDER!O152&gt;0,
 IF(ORDER!$D$1="SGST",
 VLOOKUP(H146,'C:\Users\HP\Desktop\TrimphPO\Week\Master Files\[SGST Master.xlsx]DBF'!$A:$H,8,FALSE),
   IF(ORDER!$D$1="IGST",
   VLOOKUP(H146,'C:\Users\HP\Desktop\TrimphPO\Week\Master Files\[IGST Master.xlsx]DBF'!$A:$H,8,FALSE),
   "Error")),
"")</f>
        <v/>
      </c>
      <c r="H146">
        <f>IF(ORDER!O152&gt;0,ORDER!D152, "")</f>
        <v/>
      </c>
      <c r="I146">
        <f>IF(ORDER!O152&gt;0,
 IF(ORDER!$D$1="SGST",
 VLOOKUP(H146,'C:\Users\HP\Desktop\TrimphPO\Week\Master Files\[SGST Master.xlsx]DBF'!$A:$J,10,FALSE),
   IF(ORDER!$D$1="IGST",
   VLOOKUP(H146,'C:\Users\HP\Desktop\TrimphPO\Week\Master Files\[IGST Master.xlsx]DBF'!$A:$J,10,FALSE),
   "Error")),
"")</f>
        <v/>
      </c>
      <c r="J146">
        <f>IF(ORDER!O152&gt;0,SUMIF(ORDER!$D$8:$D$22298,DBF!$H146,ORDER!$G$8:$G$22298), "")</f>
        <v/>
      </c>
      <c r="K146">
        <f>IF(ORDER!O152&gt;0,VLOOKUP($H146,ORDER!D:H,5,FALSE), "")</f>
        <v/>
      </c>
      <c r="L146">
        <f>IF(ORDER!O152&gt;0,ROUND(J146*K146,2), "")</f>
        <v/>
      </c>
      <c r="M146">
        <f>IF(ORDER!O152&gt;0,
 IF(ORDER!$D$1="SGST",
 VLOOKUP(H146,'C:\Users\HP\Desktop\TrimphPO\Week\Master Files\[SGST Master.xlsx]DBF'!$A:$N,14,FALSE),
   IF(ORDER!$D$1="IGST",
   VLOOKUP(H146,'C:\Users\HP\Desktop\TrimphPO\Week\Master Files\[IGST Master.xlsx]DBF'!$A:$N,14,FALSE),
   "Error")),
"")</f>
        <v/>
      </c>
      <c r="N146">
        <f>IF(ORDER!O152&gt;0,ROUND(L146*M146/100,2), "")</f>
        <v/>
      </c>
      <c r="O146">
        <f>IF(ORDER!O152&gt;0,L146-N146, "")</f>
        <v/>
      </c>
      <c r="P146">
        <f>IF(ORDER!O152&gt;0,IF(R146="Corsetry",IF(IFERROR((O146/J146),0)&lt;1000,"CC Sales- Corsetry-Wholesale - IGST 5%","CC Sales- Corsetry-Wholesale - IGST 12%")), "")</f>
        <v/>
      </c>
      <c r="Q146">
        <f>IF(ORDER!O152&gt;0,
 IF(ORDER!$D$1="SGST",
 VLOOKUP(H146,'C:\Users\HP\Desktop\TrimphPO\Week\Master Files\[SGST Master.xlsx]DBF'!$A:$R,18,FALSE),
   IF(ORDER!$D$1="IGST",
   VLOOKUP(H146,'C:\Users\HP\Desktop\TrimphPO\Week\Master Files\[IGST Master.xlsx]DBF'!$A:$R,18,FALSE),
   "Error")),
"")</f>
        <v/>
      </c>
      <c r="R146">
        <f>IF(ORDER!O152&gt;0,
 IF(ORDER!$D$1="SGST",
 VLOOKUP(H146,'C:\Users\HP\Desktop\TrimphPO\Week\Master Files\[SGST Master.xlsx]DBF'!$A:$S,19,FALSE),
   IF(ORDER!$D$1="IGST",
   VLOOKUP(H146,'C:\Users\HP\Desktop\TrimphPO\Week\Master Files\[IGST Master.xlsx]DBF'!$A:$S,19,FALSE),
   "Error")),
"")</f>
        <v/>
      </c>
      <c r="S146">
        <f>IF(ORDER!O152&gt;0,
 IF(ORDER!$D$1="SGST",
 VLOOKUP(H146,'C:\Users\HP\Desktop\TrimphPO\Week\Master Files\[SGST Master.xlsx]DBF'!$A:$T,20,FALSE),
   IF(ORDER!$D$1="IGST",
   VLOOKUP(H146,'C:\Users\HP\Desktop\TrimphPO\Week\Master Files\[IGST Master.xlsx]DBF'!$A:$T,20,FALSE),
   "Error")),
"")</f>
        <v/>
      </c>
      <c r="T146">
        <f>IF(ORDER!O152&gt;0,
 IF(ORDER!$D$1="SGST",
 VLOOKUP(H146,'C:\Users\HP\Desktop\TrimphPO\Week\Master Files\[SGST Master.xlsx]DBF'!$A:$U,21,FALSE),
   IF(ORDER!$D$1="IGST",
   VLOOKUP(H146,'C:\Users\HP\Desktop\TrimphPO\Week\Master Files\[IGST Master.xlsx]DBF'!$A:$U,21,FALSE),
   "Error")),
"")</f>
        <v/>
      </c>
      <c r="U146">
        <f>IF(ORDER!O152&gt;0,
 IF(ORDER!$D$1="SGST",
 VLOOKUP(H146,'C:\Users\HP\Desktop\TrimphPO\Week\Master Files\[SGST Master.xlsx]DBF'!$A:$V,22,FALSE),
   IF(ORDER!$D$1="IGST",
   VLOOKUP(H146,'C:\Users\HP\Desktop\TrimphPO\Week\Master Files\[IGST Master.xlsx]DBF'!$A:$V,22,FALSE),
   "Error")),
"")</f>
        <v/>
      </c>
      <c r="V146">
        <f>IF(ORDER!O152&gt;0,
 IF(ORDER!$D$1="SGST",
 VLOOKUP(H146,'C:\Users\HP\Desktop\TrimphPO\Week\Master Files\[SGST Master.xlsx]DBF'!$A:$W,23,FALSE),
   IF(ORDER!$D$1="IGST",
   VLOOKUP(H146,'C:\Users\HP\Desktop\TrimphPO\Week\Master Files\[IGST Master.xlsx]DBF'!$A:$W,23,FALSE),
   "Error")),
"")</f>
        <v/>
      </c>
      <c r="W146">
        <f>IF(ORDER!O152&gt;0,
 IF(ORDER!$D$1="SGST",
 VLOOKUP(H146,'C:\Users\HP\Desktop\TrimphPO\Week\Master Files\[SGST Master.xlsx]DBF'!$A:$X,24,FALSE),
   IF(ORDER!$D$1="IGST",
   VLOOKUP(H146,'C:\Users\HP\Desktop\TrimphPO\Week\Master Files\[IGST Master.xlsx]DBF'!$A:$X,24,FALSE),
   "Error")),
"")</f>
        <v/>
      </c>
      <c r="X146">
        <f>IF(ORDER!O152&gt;0,
 IF(ORDER!$D$1="SGST",
 VLOOKUP(H146,'C:\Users\HP\Desktop\TrimphPO\Week\Master Files\[SGST Master.xlsx]DBF'!$A:$Y,25,FALSE),
   IF(ORDER!$D$1="IGST",
   VLOOKUP(H146,'C:\Users\HP\Desktop\TrimphPO\Week\Master Files\[IGST Master.xlsx]DBF'!$A:$Y,25,FALSE),
   "Error")),
"")</f>
        <v/>
      </c>
      <c r="Y146">
        <f>IF(ORDER!O152&gt;0,+O146, "")</f>
        <v/>
      </c>
      <c r="Z146">
        <f>IF(ORDER!O152&gt;0,+J146, "")</f>
        <v/>
      </c>
      <c r="AA146">
        <f>IF(ORDER!O152&gt;0,
 IF(ORDER!$D$1="SGST",
 VLOOKUP(H146,'C:\Users\HP\Desktop\TrimphPO\Week\Master Files\[SGST Master.xlsx]DBF'!$A:$AB,28,FALSE),
   IF(ORDER!$D$1="IGST",
   VLOOKUP(H146,'C:\Users\HP\Desktop\TrimphPO\Week\Master Files\[IGST Master.xlsx]DBF'!$A:$AB,28,FALSE),
   "Error")),
"")</f>
        <v/>
      </c>
      <c r="AB146">
        <f>IF(ORDER!O152&gt;0,
 IF(ORDER!$D$1="SGST",
 VLOOKUP(H146,'C:\Users\HP\Desktop\TrimphPO\Week\Master Files\[SGST Master.xlsx]DBF'!$A:$AC,29,FALSE),
   IF(ORDER!$D$1="IGST",
   VLOOKUP(H146,'C:\Users\HP\Desktop\TrimphPO\Week\Master Files\[IGST Master.xlsx]DBF'!$A:$AC,29,FALSE),
   "Error")),
"")</f>
        <v/>
      </c>
      <c r="AC146">
        <f>IF(ORDER!O152&gt;0,ROUND(Y146*AB146/100,2), "")</f>
        <v/>
      </c>
      <c r="AD146">
        <f>IF(ORDER!O152&gt;0,ROUND(SUM(Y146,0)-AC146,2), "")</f>
        <v/>
      </c>
      <c r="AE146" t="inlineStr"/>
      <c r="AF146" t="inlineStr"/>
      <c r="AG146" t="inlineStr"/>
      <c r="AH146" t="inlineStr"/>
      <c r="AI146" t="inlineStr"/>
      <c r="AJ146" t="inlineStr"/>
      <c r="AK146">
        <f>IF(ORDER!O152&gt;0,IF(RIGHT(P146,2)="5%","Output IGST - 5% - Tamilnadu","Output IGST - 12% - Tamilnadu"), "")</f>
        <v/>
      </c>
      <c r="AL146">
        <f>IF(ORDER!O152&gt;0,IF(AK146="Output IGST - 12% - TamilNadu",12,5), "")</f>
        <v/>
      </c>
      <c r="AM146">
        <f>IF(ORDER!O152&gt;0,ROUND(SUM(AD146*AL146/100,0),2), "")</f>
        <v/>
      </c>
      <c r="AN146">
        <f>IF(ORDER!O152&gt;0,+AP146, "")</f>
        <v/>
      </c>
      <c r="AO146">
        <f>IF(ORDER!O152&gt;0,0.00, "")</f>
        <v/>
      </c>
      <c r="AP146">
        <f>IF(ORDER!O152&gt;0,+(Y146-AC146)+AM146, "")</f>
        <v/>
      </c>
      <c r="AQ146">
        <f>IF(ORDER!O152&gt;0,
 IF(ORDER!$D$1="SGST",
 VLOOKUP(H146,'C:\Users\HP\Desktop\TrimphPO\Week\Master Files\[SGST Master.xlsx]DBF'!$A:$AR,44,FALSE),
   IF(ORDER!$D$1="IGST",
   VLOOKUP(H146,'C:\Users\HP\Desktop\TrimphPO\Week\Master Files\[IGST Master.xlsx]DBF'!$A:$AR,44,FALSE),
   "Error")),
"")</f>
        <v/>
      </c>
      <c r="AR146">
        <f>IF(ORDER!O152&gt;0,B146, "")</f>
        <v/>
      </c>
      <c r="AS146">
        <f>IF(ORDER!O152&gt;0,AN146, "")</f>
        <v/>
      </c>
      <c r="AT146">
        <f>IF(ORDER!O152&gt;0,CONCATENATE($B$2," ",$C$2," ","QTY",  " ", $Z$2), "")</f>
        <v/>
      </c>
      <c r="AU146">
        <f>IF(ORDER!O152&gt;0,
 IF(ORDER!$D$1="SGST",
 VLOOKUP(H146,'C:\Users\HP\Desktop\TrimphPO\Week\Master Files\[SGST Master.xlsx]DBF'!$A:$AV,48,FALSE),
   IF(ORDER!$D$1="IGST",
   VLOOKUP(H146,'C:\Users\HP\Desktop\TrimphPO\Week\Master Files\[IGST Master.xlsx]DBF'!$A:$AV,48,FALSE),
   "Error")),
"")</f>
        <v/>
      </c>
      <c r="AV146">
        <f>IF(ORDER!O152&gt;0,
 IF(ORDER!$D$1="SGST",
 VLOOKUP(H146,'C:\Users\HP\Desktop\TrimphPO\Week\Master Files\[SGST Master.xlsx]DBF'!$A:$AW,49,FALSE),
   IF(ORDER!$D$1="IGST",
   VLOOKUP(H146,'C:\Users\HP\Desktop\TrimphPO\Week\Master Files\[IGST Master.xlsx]DBF'!$A:$AW,49,FALSE),
   "Error")),
"")</f>
        <v/>
      </c>
      <c r="AW146">
        <f>IF(ORDER!O152&gt;0,
 IF(ORDER!$D$1="SGST",
 VLOOKUP(H146,'C:\Users\HP\Desktop\TrimphPO\Week\Master Files\[SGST Master.xlsx]DBF'!$A:$AX,50,FALSE),
   IF(ORDER!$D$1="IGST",
   VLOOKUP(H146,'C:\Users\HP\Desktop\TrimphPO\Week\Master Files\[IGST Master.xlsx]DBF'!$A:$AX,50,FALSE),
   "Error")),
"")</f>
        <v/>
      </c>
      <c r="AX146">
        <f>IF(ORDER!O152&gt;0,ORDER!B5, "")</f>
        <v/>
      </c>
      <c r="AY146">
        <f>IF(ORDER!O152&gt;0,ORDER!B1, "")</f>
        <v/>
      </c>
      <c r="AZ146">
        <f>IF(ORDER!O152&gt;0,
 IF(ORDER!$D$1="SGST",
 VLOOKUP(H146,'C:\Users\HP\Desktop\TrimphPO\Week\Master Files\[SGST Master.xlsx]DBF'!$A:$BA,53,FALSE),
   IF(ORDER!$D$1="IGST",
   VLOOKUP(H146,'C:\Users\HP\Desktop\TrimphPO\Week\Master Files\[IGST Master.xlsx]DBF'!$A:$BA,53,FALSE),
   "Error")),
"")</f>
        <v/>
      </c>
      <c r="BA146">
        <f>IF(ORDER!O152&gt;0,
 IF(ORDER!$D$1="SGST",
 VLOOKUP(H146,'C:\Users\HP\Desktop\TrimphPO\Week\Master Files\[SGST Master.xlsx]DBF'!$A:$BB,54,FALSE),
   IF(ORDER!$D$1="IGST",
   VLOOKUP(H146,'C:\Users\HP\Desktop\TrimphPO\Week\Master Files\[IGST Master.xlsx]DBF'!$A:$BB,54,FALSE),
   "Error")),
"")</f>
        <v/>
      </c>
      <c r="BB146">
        <f>IF(ORDER!O152&gt;0,
 IF(ORDER!$D$1="SGST",
 VLOOKUP(H146,'C:\Users\HP\Desktop\TrimphPO\Week\Master Files\[SGST Master.xlsx]DBF'!$A:$BC,55,FALSE),
   IF(ORDER!$D$1="IGST",
   VLOOKUP(H146,'C:\Users\HP\Desktop\TrimphPO\Week\Master Files\[IGST Master.xlsx]DBF'!$A:$BC,55,FALSE),
   "Error")),
"")</f>
        <v/>
      </c>
      <c r="BC146">
        <f>IF(ORDER!O152&gt;0,
 IF(ORDER!$D$1="SGST",
 VLOOKUP(H146,'C:\Users\HP\Desktop\TrimphPO\Week\Master Files\[SGST Master.xlsx]DBF'!$A:$BD,56,FALSE),
   IF(ORDER!$D$1="IGST",
   VLOOKUP(H146,'C:\Users\HP\Desktop\TrimphPO\Week\Master Files\[IGST Master.xlsx]DBF'!$A:$BD,56,FALSE),
   "Error")),
"")</f>
        <v/>
      </c>
      <c r="BD146">
        <f>IF(ORDER!O152&gt;0,
 IF(ORDER!$D$1="SGST",
 VLOOKUP(H146,'C:\Users\HP\Desktop\TrimphPO\Week\Master Files\[SGST Master.xlsx]DBF'!$A:$BE,57,FALSE),
   IF(ORDER!$D$1="IGST",
   VLOOKUP(H146,'C:\Users\HP\Desktop\TrimphPO\Week\Master Files\[IGST Master.xlsx]DBF'!$A:$BE,57,FALSE),
   "Error")),
"")</f>
        <v/>
      </c>
    </row>
    <row r="147">
      <c r="A147">
        <f>IF(ORDER!O153&gt;0,
 IF(ORDER!$D$1="SGST",
 VLOOKUP(H147,'C:\Users\HP\Desktop\TrimphPO\Week\Master Files\[SGST Master.xlsx]DBF'!$A:$B,2,FALSE),
   IF(ORDER!$D$1="IGST",
   VLOOKUP(H147,'C:\Users\HP\Desktop\TrimphPO\Week\Master Files\[IGST Master.xlsx]DBF'!$A:$B,2,FALSE),
   "Error")),
"")</f>
        <v/>
      </c>
      <c r="B147">
        <f>IF(ORDER!O153&gt;0,
 IF(ORDER!$D$1="SGST",
 VLOOKUP(H147,'C:\Users\HP\Desktop\TrimphPO\Week\Master Files\[SGST Master.xlsx]DBF'!$A:$C,3,FALSE),
   IF(ORDER!$D$1="IGST",
   VLOOKUP(H147,'C:\Users\HP\Desktop\TrimphPO\Week\Master Files\[IGST Master.xlsx]DBF'!$A:$C,3,FALSE),
   "Error")),
"")</f>
        <v/>
      </c>
      <c r="C147">
        <f>IF(ORDER!O153&gt;0,ORDER!L153, "")</f>
        <v/>
      </c>
      <c r="D147">
        <f>IF(ORDER!O153&gt;0,ORDER!A153, "")</f>
        <v/>
      </c>
      <c r="E147">
        <f>IF(ORDER!O153&gt;0,
 IF(ORDER!$D$1="SGST",
 VLOOKUP(H147,'C:\Users\HP\Desktop\TrimphPO\Week\Master Files\[SGST Master.xlsx]DBF'!$A:$F,6,FALSE),
   IF(ORDER!$D$1="IGST",
   VLOOKUP(H147,'C:\Users\HP\Desktop\TrimphPO\Week\Master Files\[IGST Master.xlsx]DBF'!$A:$F,6,FALSE),
   "Error")),
"")</f>
        <v/>
      </c>
      <c r="F147">
        <f>IF(ORDER!O153&gt;0,ORDER!C153, "")</f>
        <v/>
      </c>
      <c r="G147">
        <f>IF(ORDER!O153&gt;0,
 IF(ORDER!$D$1="SGST",
 VLOOKUP(H147,'C:\Users\HP\Desktop\TrimphPO\Week\Master Files\[SGST Master.xlsx]DBF'!$A:$H,8,FALSE),
   IF(ORDER!$D$1="IGST",
   VLOOKUP(H147,'C:\Users\HP\Desktop\TrimphPO\Week\Master Files\[IGST Master.xlsx]DBF'!$A:$H,8,FALSE),
   "Error")),
"")</f>
        <v/>
      </c>
      <c r="H147">
        <f>IF(ORDER!O153&gt;0,ORDER!D153, "")</f>
        <v/>
      </c>
      <c r="I147">
        <f>IF(ORDER!O153&gt;0,
 IF(ORDER!$D$1="SGST",
 VLOOKUP(H147,'C:\Users\HP\Desktop\TrimphPO\Week\Master Files\[SGST Master.xlsx]DBF'!$A:$J,10,FALSE),
   IF(ORDER!$D$1="IGST",
   VLOOKUP(H147,'C:\Users\HP\Desktop\TrimphPO\Week\Master Files\[IGST Master.xlsx]DBF'!$A:$J,10,FALSE),
   "Error")),
"")</f>
        <v/>
      </c>
      <c r="J147">
        <f>IF(ORDER!O153&gt;0,SUMIF(ORDER!$D$8:$D$22298,DBF!$H147,ORDER!$G$8:$G$22298), "")</f>
        <v/>
      </c>
      <c r="K147">
        <f>IF(ORDER!O153&gt;0,VLOOKUP($H147,ORDER!D:H,5,FALSE), "")</f>
        <v/>
      </c>
      <c r="L147">
        <f>IF(ORDER!O153&gt;0,ROUND(J147*K147,2), "")</f>
        <v/>
      </c>
      <c r="M147">
        <f>IF(ORDER!O153&gt;0,
 IF(ORDER!$D$1="SGST",
 VLOOKUP(H147,'C:\Users\HP\Desktop\TrimphPO\Week\Master Files\[SGST Master.xlsx]DBF'!$A:$N,14,FALSE),
   IF(ORDER!$D$1="IGST",
   VLOOKUP(H147,'C:\Users\HP\Desktop\TrimphPO\Week\Master Files\[IGST Master.xlsx]DBF'!$A:$N,14,FALSE),
   "Error")),
"")</f>
        <v/>
      </c>
      <c r="N147">
        <f>IF(ORDER!O153&gt;0,ROUND(L147*M147/100,2), "")</f>
        <v/>
      </c>
      <c r="O147">
        <f>IF(ORDER!O153&gt;0,L147-N147, "")</f>
        <v/>
      </c>
      <c r="P147">
        <f>IF(ORDER!O153&gt;0,IF(R147="Corsetry",IF(IFERROR((O147/J147),0)&lt;1000,"CC Sales- Corsetry-Wholesale - IGST 5%","CC Sales- Corsetry-Wholesale - IGST 12%")), "")</f>
        <v/>
      </c>
      <c r="Q147">
        <f>IF(ORDER!O153&gt;0,
 IF(ORDER!$D$1="SGST",
 VLOOKUP(H147,'C:\Users\HP\Desktop\TrimphPO\Week\Master Files\[SGST Master.xlsx]DBF'!$A:$R,18,FALSE),
   IF(ORDER!$D$1="IGST",
   VLOOKUP(H147,'C:\Users\HP\Desktop\TrimphPO\Week\Master Files\[IGST Master.xlsx]DBF'!$A:$R,18,FALSE),
   "Error")),
"")</f>
        <v/>
      </c>
      <c r="R147">
        <f>IF(ORDER!O153&gt;0,
 IF(ORDER!$D$1="SGST",
 VLOOKUP(H147,'C:\Users\HP\Desktop\TrimphPO\Week\Master Files\[SGST Master.xlsx]DBF'!$A:$S,19,FALSE),
   IF(ORDER!$D$1="IGST",
   VLOOKUP(H147,'C:\Users\HP\Desktop\TrimphPO\Week\Master Files\[IGST Master.xlsx]DBF'!$A:$S,19,FALSE),
   "Error")),
"")</f>
        <v/>
      </c>
      <c r="S147">
        <f>IF(ORDER!O153&gt;0,
 IF(ORDER!$D$1="SGST",
 VLOOKUP(H147,'C:\Users\HP\Desktop\TrimphPO\Week\Master Files\[SGST Master.xlsx]DBF'!$A:$T,20,FALSE),
   IF(ORDER!$D$1="IGST",
   VLOOKUP(H147,'C:\Users\HP\Desktop\TrimphPO\Week\Master Files\[IGST Master.xlsx]DBF'!$A:$T,20,FALSE),
   "Error")),
"")</f>
        <v/>
      </c>
      <c r="T147">
        <f>IF(ORDER!O153&gt;0,
 IF(ORDER!$D$1="SGST",
 VLOOKUP(H147,'C:\Users\HP\Desktop\TrimphPO\Week\Master Files\[SGST Master.xlsx]DBF'!$A:$U,21,FALSE),
   IF(ORDER!$D$1="IGST",
   VLOOKUP(H147,'C:\Users\HP\Desktop\TrimphPO\Week\Master Files\[IGST Master.xlsx]DBF'!$A:$U,21,FALSE),
   "Error")),
"")</f>
        <v/>
      </c>
      <c r="U147">
        <f>IF(ORDER!O153&gt;0,
 IF(ORDER!$D$1="SGST",
 VLOOKUP(H147,'C:\Users\HP\Desktop\TrimphPO\Week\Master Files\[SGST Master.xlsx]DBF'!$A:$V,22,FALSE),
   IF(ORDER!$D$1="IGST",
   VLOOKUP(H147,'C:\Users\HP\Desktop\TrimphPO\Week\Master Files\[IGST Master.xlsx]DBF'!$A:$V,22,FALSE),
   "Error")),
"")</f>
        <v/>
      </c>
      <c r="V147">
        <f>IF(ORDER!O153&gt;0,
 IF(ORDER!$D$1="SGST",
 VLOOKUP(H147,'C:\Users\HP\Desktop\TrimphPO\Week\Master Files\[SGST Master.xlsx]DBF'!$A:$W,23,FALSE),
   IF(ORDER!$D$1="IGST",
   VLOOKUP(H147,'C:\Users\HP\Desktop\TrimphPO\Week\Master Files\[IGST Master.xlsx]DBF'!$A:$W,23,FALSE),
   "Error")),
"")</f>
        <v/>
      </c>
      <c r="W147">
        <f>IF(ORDER!O153&gt;0,
 IF(ORDER!$D$1="SGST",
 VLOOKUP(H147,'C:\Users\HP\Desktop\TrimphPO\Week\Master Files\[SGST Master.xlsx]DBF'!$A:$X,24,FALSE),
   IF(ORDER!$D$1="IGST",
   VLOOKUP(H147,'C:\Users\HP\Desktop\TrimphPO\Week\Master Files\[IGST Master.xlsx]DBF'!$A:$X,24,FALSE),
   "Error")),
"")</f>
        <v/>
      </c>
      <c r="X147">
        <f>IF(ORDER!O153&gt;0,
 IF(ORDER!$D$1="SGST",
 VLOOKUP(H147,'C:\Users\HP\Desktop\TrimphPO\Week\Master Files\[SGST Master.xlsx]DBF'!$A:$Y,25,FALSE),
   IF(ORDER!$D$1="IGST",
   VLOOKUP(H147,'C:\Users\HP\Desktop\TrimphPO\Week\Master Files\[IGST Master.xlsx]DBF'!$A:$Y,25,FALSE),
   "Error")),
"")</f>
        <v/>
      </c>
      <c r="Y147">
        <f>IF(ORDER!O153&gt;0,+O147, "")</f>
        <v/>
      </c>
      <c r="Z147">
        <f>IF(ORDER!O153&gt;0,+J147, "")</f>
        <v/>
      </c>
      <c r="AA147">
        <f>IF(ORDER!O153&gt;0,
 IF(ORDER!$D$1="SGST",
 VLOOKUP(H147,'C:\Users\HP\Desktop\TrimphPO\Week\Master Files\[SGST Master.xlsx]DBF'!$A:$AB,28,FALSE),
   IF(ORDER!$D$1="IGST",
   VLOOKUP(H147,'C:\Users\HP\Desktop\TrimphPO\Week\Master Files\[IGST Master.xlsx]DBF'!$A:$AB,28,FALSE),
   "Error")),
"")</f>
        <v/>
      </c>
      <c r="AB147">
        <f>IF(ORDER!O153&gt;0,
 IF(ORDER!$D$1="SGST",
 VLOOKUP(H147,'C:\Users\HP\Desktop\TrimphPO\Week\Master Files\[SGST Master.xlsx]DBF'!$A:$AC,29,FALSE),
   IF(ORDER!$D$1="IGST",
   VLOOKUP(H147,'C:\Users\HP\Desktop\TrimphPO\Week\Master Files\[IGST Master.xlsx]DBF'!$A:$AC,29,FALSE),
   "Error")),
"")</f>
        <v/>
      </c>
      <c r="AC147">
        <f>IF(ORDER!O153&gt;0,ROUND(Y147*AB147/100,2), "")</f>
        <v/>
      </c>
      <c r="AD147">
        <f>IF(ORDER!O153&gt;0,ROUND(SUM(Y147,0)-AC147,2), "")</f>
        <v/>
      </c>
      <c r="AE147" t="inlineStr"/>
      <c r="AF147" t="inlineStr"/>
      <c r="AG147" t="inlineStr"/>
      <c r="AH147" t="inlineStr"/>
      <c r="AI147" t="inlineStr"/>
      <c r="AJ147" t="inlineStr"/>
      <c r="AK147">
        <f>IF(ORDER!O153&gt;0,IF(RIGHT(P147,2)="5%","Output IGST - 5% - Tamilnadu","Output IGST - 12% - Tamilnadu"), "")</f>
        <v/>
      </c>
      <c r="AL147">
        <f>IF(ORDER!O153&gt;0,IF(AK147="Output IGST - 12% - TamilNadu",12,5), "")</f>
        <v/>
      </c>
      <c r="AM147">
        <f>IF(ORDER!O153&gt;0,ROUND(SUM(AD147*AL147/100,0),2), "")</f>
        <v/>
      </c>
      <c r="AN147">
        <f>IF(ORDER!O153&gt;0,+AP147, "")</f>
        <v/>
      </c>
      <c r="AO147">
        <f>IF(ORDER!O153&gt;0,0.00, "")</f>
        <v/>
      </c>
      <c r="AP147">
        <f>IF(ORDER!O153&gt;0,+(Y147-AC147)+AM147, "")</f>
        <v/>
      </c>
      <c r="AQ147">
        <f>IF(ORDER!O153&gt;0,
 IF(ORDER!$D$1="SGST",
 VLOOKUP(H147,'C:\Users\HP\Desktop\TrimphPO\Week\Master Files\[SGST Master.xlsx]DBF'!$A:$AR,44,FALSE),
   IF(ORDER!$D$1="IGST",
   VLOOKUP(H147,'C:\Users\HP\Desktop\TrimphPO\Week\Master Files\[IGST Master.xlsx]DBF'!$A:$AR,44,FALSE),
   "Error")),
"")</f>
        <v/>
      </c>
      <c r="AR147">
        <f>IF(ORDER!O153&gt;0,B147, "")</f>
        <v/>
      </c>
      <c r="AS147">
        <f>IF(ORDER!O153&gt;0,AN147, "")</f>
        <v/>
      </c>
      <c r="AT147">
        <f>IF(ORDER!O153&gt;0,CONCATENATE($B$2," ",$C$2," ","QTY",  " ", $Z$2), "")</f>
        <v/>
      </c>
      <c r="AU147">
        <f>IF(ORDER!O153&gt;0,
 IF(ORDER!$D$1="SGST",
 VLOOKUP(H147,'C:\Users\HP\Desktop\TrimphPO\Week\Master Files\[SGST Master.xlsx]DBF'!$A:$AV,48,FALSE),
   IF(ORDER!$D$1="IGST",
   VLOOKUP(H147,'C:\Users\HP\Desktop\TrimphPO\Week\Master Files\[IGST Master.xlsx]DBF'!$A:$AV,48,FALSE),
   "Error")),
"")</f>
        <v/>
      </c>
      <c r="AV147">
        <f>IF(ORDER!O153&gt;0,
 IF(ORDER!$D$1="SGST",
 VLOOKUP(H147,'C:\Users\HP\Desktop\TrimphPO\Week\Master Files\[SGST Master.xlsx]DBF'!$A:$AW,49,FALSE),
   IF(ORDER!$D$1="IGST",
   VLOOKUP(H147,'C:\Users\HP\Desktop\TrimphPO\Week\Master Files\[IGST Master.xlsx]DBF'!$A:$AW,49,FALSE),
   "Error")),
"")</f>
        <v/>
      </c>
      <c r="AW147">
        <f>IF(ORDER!O153&gt;0,
 IF(ORDER!$D$1="SGST",
 VLOOKUP(H147,'C:\Users\HP\Desktop\TrimphPO\Week\Master Files\[SGST Master.xlsx]DBF'!$A:$AX,50,FALSE),
   IF(ORDER!$D$1="IGST",
   VLOOKUP(H147,'C:\Users\HP\Desktop\TrimphPO\Week\Master Files\[IGST Master.xlsx]DBF'!$A:$AX,50,FALSE),
   "Error")),
"")</f>
        <v/>
      </c>
      <c r="AX147">
        <f>IF(ORDER!O153&gt;0,ORDER!B5, "")</f>
        <v/>
      </c>
      <c r="AY147">
        <f>IF(ORDER!O153&gt;0,ORDER!B1, "")</f>
        <v/>
      </c>
      <c r="AZ147">
        <f>IF(ORDER!O153&gt;0,
 IF(ORDER!$D$1="SGST",
 VLOOKUP(H147,'C:\Users\HP\Desktop\TrimphPO\Week\Master Files\[SGST Master.xlsx]DBF'!$A:$BA,53,FALSE),
   IF(ORDER!$D$1="IGST",
   VLOOKUP(H147,'C:\Users\HP\Desktop\TrimphPO\Week\Master Files\[IGST Master.xlsx]DBF'!$A:$BA,53,FALSE),
   "Error")),
"")</f>
        <v/>
      </c>
      <c r="BA147">
        <f>IF(ORDER!O153&gt;0,
 IF(ORDER!$D$1="SGST",
 VLOOKUP(H147,'C:\Users\HP\Desktop\TrimphPO\Week\Master Files\[SGST Master.xlsx]DBF'!$A:$BB,54,FALSE),
   IF(ORDER!$D$1="IGST",
   VLOOKUP(H147,'C:\Users\HP\Desktop\TrimphPO\Week\Master Files\[IGST Master.xlsx]DBF'!$A:$BB,54,FALSE),
   "Error")),
"")</f>
        <v/>
      </c>
      <c r="BB147">
        <f>IF(ORDER!O153&gt;0,
 IF(ORDER!$D$1="SGST",
 VLOOKUP(H147,'C:\Users\HP\Desktop\TrimphPO\Week\Master Files\[SGST Master.xlsx]DBF'!$A:$BC,55,FALSE),
   IF(ORDER!$D$1="IGST",
   VLOOKUP(H147,'C:\Users\HP\Desktop\TrimphPO\Week\Master Files\[IGST Master.xlsx]DBF'!$A:$BC,55,FALSE),
   "Error")),
"")</f>
        <v/>
      </c>
      <c r="BC147">
        <f>IF(ORDER!O153&gt;0,
 IF(ORDER!$D$1="SGST",
 VLOOKUP(H147,'C:\Users\HP\Desktop\TrimphPO\Week\Master Files\[SGST Master.xlsx]DBF'!$A:$BD,56,FALSE),
   IF(ORDER!$D$1="IGST",
   VLOOKUP(H147,'C:\Users\HP\Desktop\TrimphPO\Week\Master Files\[IGST Master.xlsx]DBF'!$A:$BD,56,FALSE),
   "Error")),
"")</f>
        <v/>
      </c>
      <c r="BD147">
        <f>IF(ORDER!O153&gt;0,
 IF(ORDER!$D$1="SGST",
 VLOOKUP(H147,'C:\Users\HP\Desktop\TrimphPO\Week\Master Files\[SGST Master.xlsx]DBF'!$A:$BE,57,FALSE),
   IF(ORDER!$D$1="IGST",
   VLOOKUP(H147,'C:\Users\HP\Desktop\TrimphPO\Week\Master Files\[IGST Master.xlsx]DBF'!$A:$BE,57,FALSE),
   "Error")),
"")</f>
        <v/>
      </c>
    </row>
    <row r="148">
      <c r="A148">
        <f>IF(ORDER!O154&gt;0,
 IF(ORDER!$D$1="SGST",
 VLOOKUP(H148,'C:\Users\HP\Desktop\TrimphPO\Week\Master Files\[SGST Master.xlsx]DBF'!$A:$B,2,FALSE),
   IF(ORDER!$D$1="IGST",
   VLOOKUP(H148,'C:\Users\HP\Desktop\TrimphPO\Week\Master Files\[IGST Master.xlsx]DBF'!$A:$B,2,FALSE),
   "Error")),
"")</f>
        <v/>
      </c>
      <c r="B148">
        <f>IF(ORDER!O154&gt;0,
 IF(ORDER!$D$1="SGST",
 VLOOKUP(H148,'C:\Users\HP\Desktop\TrimphPO\Week\Master Files\[SGST Master.xlsx]DBF'!$A:$C,3,FALSE),
   IF(ORDER!$D$1="IGST",
   VLOOKUP(H148,'C:\Users\HP\Desktop\TrimphPO\Week\Master Files\[IGST Master.xlsx]DBF'!$A:$C,3,FALSE),
   "Error")),
"")</f>
        <v/>
      </c>
      <c r="C148">
        <f>IF(ORDER!O154&gt;0,ORDER!L154, "")</f>
        <v/>
      </c>
      <c r="D148">
        <f>IF(ORDER!O154&gt;0,ORDER!A154, "")</f>
        <v/>
      </c>
      <c r="E148">
        <f>IF(ORDER!O154&gt;0,
 IF(ORDER!$D$1="SGST",
 VLOOKUP(H148,'C:\Users\HP\Desktop\TrimphPO\Week\Master Files\[SGST Master.xlsx]DBF'!$A:$F,6,FALSE),
   IF(ORDER!$D$1="IGST",
   VLOOKUP(H148,'C:\Users\HP\Desktop\TrimphPO\Week\Master Files\[IGST Master.xlsx]DBF'!$A:$F,6,FALSE),
   "Error")),
"")</f>
        <v/>
      </c>
      <c r="F148">
        <f>IF(ORDER!O154&gt;0,ORDER!C154, "")</f>
        <v/>
      </c>
      <c r="G148">
        <f>IF(ORDER!O154&gt;0,
 IF(ORDER!$D$1="SGST",
 VLOOKUP(H148,'C:\Users\HP\Desktop\TrimphPO\Week\Master Files\[SGST Master.xlsx]DBF'!$A:$H,8,FALSE),
   IF(ORDER!$D$1="IGST",
   VLOOKUP(H148,'C:\Users\HP\Desktop\TrimphPO\Week\Master Files\[IGST Master.xlsx]DBF'!$A:$H,8,FALSE),
   "Error")),
"")</f>
        <v/>
      </c>
      <c r="H148">
        <f>IF(ORDER!O154&gt;0,ORDER!D154, "")</f>
        <v/>
      </c>
      <c r="I148">
        <f>IF(ORDER!O154&gt;0,
 IF(ORDER!$D$1="SGST",
 VLOOKUP(H148,'C:\Users\HP\Desktop\TrimphPO\Week\Master Files\[SGST Master.xlsx]DBF'!$A:$J,10,FALSE),
   IF(ORDER!$D$1="IGST",
   VLOOKUP(H148,'C:\Users\HP\Desktop\TrimphPO\Week\Master Files\[IGST Master.xlsx]DBF'!$A:$J,10,FALSE),
   "Error")),
"")</f>
        <v/>
      </c>
      <c r="J148">
        <f>IF(ORDER!O154&gt;0,SUMIF(ORDER!$D$8:$D$22298,DBF!$H148,ORDER!$G$8:$G$22298), "")</f>
        <v/>
      </c>
      <c r="K148">
        <f>IF(ORDER!O154&gt;0,VLOOKUP($H148,ORDER!D:H,5,FALSE), "")</f>
        <v/>
      </c>
      <c r="L148">
        <f>IF(ORDER!O154&gt;0,ROUND(J148*K148,2), "")</f>
        <v/>
      </c>
      <c r="M148">
        <f>IF(ORDER!O154&gt;0,
 IF(ORDER!$D$1="SGST",
 VLOOKUP(H148,'C:\Users\HP\Desktop\TrimphPO\Week\Master Files\[SGST Master.xlsx]DBF'!$A:$N,14,FALSE),
   IF(ORDER!$D$1="IGST",
   VLOOKUP(H148,'C:\Users\HP\Desktop\TrimphPO\Week\Master Files\[IGST Master.xlsx]DBF'!$A:$N,14,FALSE),
   "Error")),
"")</f>
        <v/>
      </c>
      <c r="N148">
        <f>IF(ORDER!O154&gt;0,ROUND(L148*M148/100,2), "")</f>
        <v/>
      </c>
      <c r="O148">
        <f>IF(ORDER!O154&gt;0,L148-N148, "")</f>
        <v/>
      </c>
      <c r="P148">
        <f>IF(ORDER!O154&gt;0,IF(R148="Corsetry",IF(IFERROR((O148/J148),0)&lt;1000,"CC Sales- Corsetry-Wholesale - IGST 5%","CC Sales- Corsetry-Wholesale - IGST 12%")), "")</f>
        <v/>
      </c>
      <c r="Q148">
        <f>IF(ORDER!O154&gt;0,
 IF(ORDER!$D$1="SGST",
 VLOOKUP(H148,'C:\Users\HP\Desktop\TrimphPO\Week\Master Files\[SGST Master.xlsx]DBF'!$A:$R,18,FALSE),
   IF(ORDER!$D$1="IGST",
   VLOOKUP(H148,'C:\Users\HP\Desktop\TrimphPO\Week\Master Files\[IGST Master.xlsx]DBF'!$A:$R,18,FALSE),
   "Error")),
"")</f>
        <v/>
      </c>
      <c r="R148">
        <f>IF(ORDER!O154&gt;0,
 IF(ORDER!$D$1="SGST",
 VLOOKUP(H148,'C:\Users\HP\Desktop\TrimphPO\Week\Master Files\[SGST Master.xlsx]DBF'!$A:$S,19,FALSE),
   IF(ORDER!$D$1="IGST",
   VLOOKUP(H148,'C:\Users\HP\Desktop\TrimphPO\Week\Master Files\[IGST Master.xlsx]DBF'!$A:$S,19,FALSE),
   "Error")),
"")</f>
        <v/>
      </c>
      <c r="S148">
        <f>IF(ORDER!O154&gt;0,
 IF(ORDER!$D$1="SGST",
 VLOOKUP(H148,'C:\Users\HP\Desktop\TrimphPO\Week\Master Files\[SGST Master.xlsx]DBF'!$A:$T,20,FALSE),
   IF(ORDER!$D$1="IGST",
   VLOOKUP(H148,'C:\Users\HP\Desktop\TrimphPO\Week\Master Files\[IGST Master.xlsx]DBF'!$A:$T,20,FALSE),
   "Error")),
"")</f>
        <v/>
      </c>
      <c r="T148">
        <f>IF(ORDER!O154&gt;0,
 IF(ORDER!$D$1="SGST",
 VLOOKUP(H148,'C:\Users\HP\Desktop\TrimphPO\Week\Master Files\[SGST Master.xlsx]DBF'!$A:$U,21,FALSE),
   IF(ORDER!$D$1="IGST",
   VLOOKUP(H148,'C:\Users\HP\Desktop\TrimphPO\Week\Master Files\[IGST Master.xlsx]DBF'!$A:$U,21,FALSE),
   "Error")),
"")</f>
        <v/>
      </c>
      <c r="U148">
        <f>IF(ORDER!O154&gt;0,
 IF(ORDER!$D$1="SGST",
 VLOOKUP(H148,'C:\Users\HP\Desktop\TrimphPO\Week\Master Files\[SGST Master.xlsx]DBF'!$A:$V,22,FALSE),
   IF(ORDER!$D$1="IGST",
   VLOOKUP(H148,'C:\Users\HP\Desktop\TrimphPO\Week\Master Files\[IGST Master.xlsx]DBF'!$A:$V,22,FALSE),
   "Error")),
"")</f>
        <v/>
      </c>
      <c r="V148">
        <f>IF(ORDER!O154&gt;0,
 IF(ORDER!$D$1="SGST",
 VLOOKUP(H148,'C:\Users\HP\Desktop\TrimphPO\Week\Master Files\[SGST Master.xlsx]DBF'!$A:$W,23,FALSE),
   IF(ORDER!$D$1="IGST",
   VLOOKUP(H148,'C:\Users\HP\Desktop\TrimphPO\Week\Master Files\[IGST Master.xlsx]DBF'!$A:$W,23,FALSE),
   "Error")),
"")</f>
        <v/>
      </c>
      <c r="W148">
        <f>IF(ORDER!O154&gt;0,
 IF(ORDER!$D$1="SGST",
 VLOOKUP(H148,'C:\Users\HP\Desktop\TrimphPO\Week\Master Files\[SGST Master.xlsx]DBF'!$A:$X,24,FALSE),
   IF(ORDER!$D$1="IGST",
   VLOOKUP(H148,'C:\Users\HP\Desktop\TrimphPO\Week\Master Files\[IGST Master.xlsx]DBF'!$A:$X,24,FALSE),
   "Error")),
"")</f>
        <v/>
      </c>
      <c r="X148">
        <f>IF(ORDER!O154&gt;0,
 IF(ORDER!$D$1="SGST",
 VLOOKUP(H148,'C:\Users\HP\Desktop\TrimphPO\Week\Master Files\[SGST Master.xlsx]DBF'!$A:$Y,25,FALSE),
   IF(ORDER!$D$1="IGST",
   VLOOKUP(H148,'C:\Users\HP\Desktop\TrimphPO\Week\Master Files\[IGST Master.xlsx]DBF'!$A:$Y,25,FALSE),
   "Error")),
"")</f>
        <v/>
      </c>
      <c r="Y148">
        <f>IF(ORDER!O154&gt;0,+O148, "")</f>
        <v/>
      </c>
      <c r="Z148">
        <f>IF(ORDER!O154&gt;0,+J148, "")</f>
        <v/>
      </c>
      <c r="AA148">
        <f>IF(ORDER!O154&gt;0,
 IF(ORDER!$D$1="SGST",
 VLOOKUP(H148,'C:\Users\HP\Desktop\TrimphPO\Week\Master Files\[SGST Master.xlsx]DBF'!$A:$AB,28,FALSE),
   IF(ORDER!$D$1="IGST",
   VLOOKUP(H148,'C:\Users\HP\Desktop\TrimphPO\Week\Master Files\[IGST Master.xlsx]DBF'!$A:$AB,28,FALSE),
   "Error")),
"")</f>
        <v/>
      </c>
      <c r="AB148">
        <f>IF(ORDER!O154&gt;0,
 IF(ORDER!$D$1="SGST",
 VLOOKUP(H148,'C:\Users\HP\Desktop\TrimphPO\Week\Master Files\[SGST Master.xlsx]DBF'!$A:$AC,29,FALSE),
   IF(ORDER!$D$1="IGST",
   VLOOKUP(H148,'C:\Users\HP\Desktop\TrimphPO\Week\Master Files\[IGST Master.xlsx]DBF'!$A:$AC,29,FALSE),
   "Error")),
"")</f>
        <v/>
      </c>
      <c r="AC148">
        <f>IF(ORDER!O154&gt;0,ROUND(Y148*AB148/100,2), "")</f>
        <v/>
      </c>
      <c r="AD148">
        <f>IF(ORDER!O154&gt;0,ROUND(SUM(Y148,0)-AC148,2), "")</f>
        <v/>
      </c>
      <c r="AE148" t="inlineStr"/>
      <c r="AF148" t="inlineStr"/>
      <c r="AG148" t="inlineStr"/>
      <c r="AH148" t="inlineStr"/>
      <c r="AI148" t="inlineStr"/>
      <c r="AJ148" t="inlineStr"/>
      <c r="AK148">
        <f>IF(ORDER!O154&gt;0,IF(RIGHT(P148,2)="5%","Output IGST - 5% - Tamilnadu","Output IGST - 12% - Tamilnadu"), "")</f>
        <v/>
      </c>
      <c r="AL148">
        <f>IF(ORDER!O154&gt;0,IF(AK148="Output IGST - 12% - TamilNadu",12,5), "")</f>
        <v/>
      </c>
      <c r="AM148">
        <f>IF(ORDER!O154&gt;0,ROUND(SUM(AD148*AL148/100,0),2), "")</f>
        <v/>
      </c>
      <c r="AN148">
        <f>IF(ORDER!O154&gt;0,+AP148, "")</f>
        <v/>
      </c>
      <c r="AO148">
        <f>IF(ORDER!O154&gt;0,0.00, "")</f>
        <v/>
      </c>
      <c r="AP148">
        <f>IF(ORDER!O154&gt;0,+(Y148-AC148)+AM148, "")</f>
        <v/>
      </c>
      <c r="AQ148">
        <f>IF(ORDER!O154&gt;0,
 IF(ORDER!$D$1="SGST",
 VLOOKUP(H148,'C:\Users\HP\Desktop\TrimphPO\Week\Master Files\[SGST Master.xlsx]DBF'!$A:$AR,44,FALSE),
   IF(ORDER!$D$1="IGST",
   VLOOKUP(H148,'C:\Users\HP\Desktop\TrimphPO\Week\Master Files\[IGST Master.xlsx]DBF'!$A:$AR,44,FALSE),
   "Error")),
"")</f>
        <v/>
      </c>
      <c r="AR148">
        <f>IF(ORDER!O154&gt;0,B148, "")</f>
        <v/>
      </c>
      <c r="AS148">
        <f>IF(ORDER!O154&gt;0,AN148, "")</f>
        <v/>
      </c>
      <c r="AT148">
        <f>IF(ORDER!O154&gt;0,CONCATENATE($B$2," ",$C$2," ","QTY",  " ", $Z$2), "")</f>
        <v/>
      </c>
      <c r="AU148">
        <f>IF(ORDER!O154&gt;0,
 IF(ORDER!$D$1="SGST",
 VLOOKUP(H148,'C:\Users\HP\Desktop\TrimphPO\Week\Master Files\[SGST Master.xlsx]DBF'!$A:$AV,48,FALSE),
   IF(ORDER!$D$1="IGST",
   VLOOKUP(H148,'C:\Users\HP\Desktop\TrimphPO\Week\Master Files\[IGST Master.xlsx]DBF'!$A:$AV,48,FALSE),
   "Error")),
"")</f>
        <v/>
      </c>
      <c r="AV148">
        <f>IF(ORDER!O154&gt;0,
 IF(ORDER!$D$1="SGST",
 VLOOKUP(H148,'C:\Users\HP\Desktop\TrimphPO\Week\Master Files\[SGST Master.xlsx]DBF'!$A:$AW,49,FALSE),
   IF(ORDER!$D$1="IGST",
   VLOOKUP(H148,'C:\Users\HP\Desktop\TrimphPO\Week\Master Files\[IGST Master.xlsx]DBF'!$A:$AW,49,FALSE),
   "Error")),
"")</f>
        <v/>
      </c>
      <c r="AW148">
        <f>IF(ORDER!O154&gt;0,
 IF(ORDER!$D$1="SGST",
 VLOOKUP(H148,'C:\Users\HP\Desktop\TrimphPO\Week\Master Files\[SGST Master.xlsx]DBF'!$A:$AX,50,FALSE),
   IF(ORDER!$D$1="IGST",
   VLOOKUP(H148,'C:\Users\HP\Desktop\TrimphPO\Week\Master Files\[IGST Master.xlsx]DBF'!$A:$AX,50,FALSE),
   "Error")),
"")</f>
        <v/>
      </c>
      <c r="AX148">
        <f>IF(ORDER!O154&gt;0,ORDER!B5, "")</f>
        <v/>
      </c>
      <c r="AY148">
        <f>IF(ORDER!O154&gt;0,ORDER!B1, "")</f>
        <v/>
      </c>
      <c r="AZ148">
        <f>IF(ORDER!O154&gt;0,
 IF(ORDER!$D$1="SGST",
 VLOOKUP(H148,'C:\Users\HP\Desktop\TrimphPO\Week\Master Files\[SGST Master.xlsx]DBF'!$A:$BA,53,FALSE),
   IF(ORDER!$D$1="IGST",
   VLOOKUP(H148,'C:\Users\HP\Desktop\TrimphPO\Week\Master Files\[IGST Master.xlsx]DBF'!$A:$BA,53,FALSE),
   "Error")),
"")</f>
        <v/>
      </c>
      <c r="BA148">
        <f>IF(ORDER!O154&gt;0,
 IF(ORDER!$D$1="SGST",
 VLOOKUP(H148,'C:\Users\HP\Desktop\TrimphPO\Week\Master Files\[SGST Master.xlsx]DBF'!$A:$BB,54,FALSE),
   IF(ORDER!$D$1="IGST",
   VLOOKUP(H148,'C:\Users\HP\Desktop\TrimphPO\Week\Master Files\[IGST Master.xlsx]DBF'!$A:$BB,54,FALSE),
   "Error")),
"")</f>
        <v/>
      </c>
      <c r="BB148">
        <f>IF(ORDER!O154&gt;0,
 IF(ORDER!$D$1="SGST",
 VLOOKUP(H148,'C:\Users\HP\Desktop\TrimphPO\Week\Master Files\[SGST Master.xlsx]DBF'!$A:$BC,55,FALSE),
   IF(ORDER!$D$1="IGST",
   VLOOKUP(H148,'C:\Users\HP\Desktop\TrimphPO\Week\Master Files\[IGST Master.xlsx]DBF'!$A:$BC,55,FALSE),
   "Error")),
"")</f>
        <v/>
      </c>
      <c r="BC148">
        <f>IF(ORDER!O154&gt;0,
 IF(ORDER!$D$1="SGST",
 VLOOKUP(H148,'C:\Users\HP\Desktop\TrimphPO\Week\Master Files\[SGST Master.xlsx]DBF'!$A:$BD,56,FALSE),
   IF(ORDER!$D$1="IGST",
   VLOOKUP(H148,'C:\Users\HP\Desktop\TrimphPO\Week\Master Files\[IGST Master.xlsx]DBF'!$A:$BD,56,FALSE),
   "Error")),
"")</f>
        <v/>
      </c>
      <c r="BD148">
        <f>IF(ORDER!O154&gt;0,
 IF(ORDER!$D$1="SGST",
 VLOOKUP(H148,'C:\Users\HP\Desktop\TrimphPO\Week\Master Files\[SGST Master.xlsx]DBF'!$A:$BE,57,FALSE),
   IF(ORDER!$D$1="IGST",
   VLOOKUP(H148,'C:\Users\HP\Desktop\TrimphPO\Week\Master Files\[IGST Master.xlsx]DBF'!$A:$BE,57,FALSE),
   "Error")),
"")</f>
        <v/>
      </c>
    </row>
    <row r="149">
      <c r="A149">
        <f>IF(ORDER!O155&gt;0,
 IF(ORDER!$D$1="SGST",
 VLOOKUP(H149,'C:\Users\HP\Desktop\TrimphPO\Week\Master Files\[SGST Master.xlsx]DBF'!$A:$B,2,FALSE),
   IF(ORDER!$D$1="IGST",
   VLOOKUP(H149,'C:\Users\HP\Desktop\TrimphPO\Week\Master Files\[IGST Master.xlsx]DBF'!$A:$B,2,FALSE),
   "Error")),
"")</f>
        <v/>
      </c>
      <c r="B149">
        <f>IF(ORDER!O155&gt;0,
 IF(ORDER!$D$1="SGST",
 VLOOKUP(H149,'C:\Users\HP\Desktop\TrimphPO\Week\Master Files\[SGST Master.xlsx]DBF'!$A:$C,3,FALSE),
   IF(ORDER!$D$1="IGST",
   VLOOKUP(H149,'C:\Users\HP\Desktop\TrimphPO\Week\Master Files\[IGST Master.xlsx]DBF'!$A:$C,3,FALSE),
   "Error")),
"")</f>
        <v/>
      </c>
      <c r="C149">
        <f>IF(ORDER!O155&gt;0,ORDER!L155, "")</f>
        <v/>
      </c>
      <c r="D149">
        <f>IF(ORDER!O155&gt;0,ORDER!A155, "")</f>
        <v/>
      </c>
      <c r="E149">
        <f>IF(ORDER!O155&gt;0,
 IF(ORDER!$D$1="SGST",
 VLOOKUP(H149,'C:\Users\HP\Desktop\TrimphPO\Week\Master Files\[SGST Master.xlsx]DBF'!$A:$F,6,FALSE),
   IF(ORDER!$D$1="IGST",
   VLOOKUP(H149,'C:\Users\HP\Desktop\TrimphPO\Week\Master Files\[IGST Master.xlsx]DBF'!$A:$F,6,FALSE),
   "Error")),
"")</f>
        <v/>
      </c>
      <c r="F149">
        <f>IF(ORDER!O155&gt;0,ORDER!C155, "")</f>
        <v/>
      </c>
      <c r="G149">
        <f>IF(ORDER!O155&gt;0,
 IF(ORDER!$D$1="SGST",
 VLOOKUP(H149,'C:\Users\HP\Desktop\TrimphPO\Week\Master Files\[SGST Master.xlsx]DBF'!$A:$H,8,FALSE),
   IF(ORDER!$D$1="IGST",
   VLOOKUP(H149,'C:\Users\HP\Desktop\TrimphPO\Week\Master Files\[IGST Master.xlsx]DBF'!$A:$H,8,FALSE),
   "Error")),
"")</f>
        <v/>
      </c>
      <c r="H149">
        <f>IF(ORDER!O155&gt;0,ORDER!D155, "")</f>
        <v/>
      </c>
      <c r="I149">
        <f>IF(ORDER!O155&gt;0,
 IF(ORDER!$D$1="SGST",
 VLOOKUP(H149,'C:\Users\HP\Desktop\TrimphPO\Week\Master Files\[SGST Master.xlsx]DBF'!$A:$J,10,FALSE),
   IF(ORDER!$D$1="IGST",
   VLOOKUP(H149,'C:\Users\HP\Desktop\TrimphPO\Week\Master Files\[IGST Master.xlsx]DBF'!$A:$J,10,FALSE),
   "Error")),
"")</f>
        <v/>
      </c>
      <c r="J149">
        <f>IF(ORDER!O155&gt;0,SUMIF(ORDER!$D$8:$D$22298,DBF!$H149,ORDER!$G$8:$G$22298), "")</f>
        <v/>
      </c>
      <c r="K149">
        <f>IF(ORDER!O155&gt;0,VLOOKUP($H149,ORDER!D:H,5,FALSE), "")</f>
        <v/>
      </c>
      <c r="L149">
        <f>IF(ORDER!O155&gt;0,ROUND(J149*K149,2), "")</f>
        <v/>
      </c>
      <c r="M149">
        <f>IF(ORDER!O155&gt;0,
 IF(ORDER!$D$1="SGST",
 VLOOKUP(H149,'C:\Users\HP\Desktop\TrimphPO\Week\Master Files\[SGST Master.xlsx]DBF'!$A:$N,14,FALSE),
   IF(ORDER!$D$1="IGST",
   VLOOKUP(H149,'C:\Users\HP\Desktop\TrimphPO\Week\Master Files\[IGST Master.xlsx]DBF'!$A:$N,14,FALSE),
   "Error")),
"")</f>
        <v/>
      </c>
      <c r="N149">
        <f>IF(ORDER!O155&gt;0,ROUND(L149*M149/100,2), "")</f>
        <v/>
      </c>
      <c r="O149">
        <f>IF(ORDER!O155&gt;0,L149-N149, "")</f>
        <v/>
      </c>
      <c r="P149">
        <f>IF(ORDER!O155&gt;0,IF(R149="Corsetry",IF(IFERROR((O149/J149),0)&lt;1000,"CC Sales- Corsetry-Wholesale - IGST 5%","CC Sales- Corsetry-Wholesale - IGST 12%")), "")</f>
        <v/>
      </c>
      <c r="Q149">
        <f>IF(ORDER!O155&gt;0,
 IF(ORDER!$D$1="SGST",
 VLOOKUP(H149,'C:\Users\HP\Desktop\TrimphPO\Week\Master Files\[SGST Master.xlsx]DBF'!$A:$R,18,FALSE),
   IF(ORDER!$D$1="IGST",
   VLOOKUP(H149,'C:\Users\HP\Desktop\TrimphPO\Week\Master Files\[IGST Master.xlsx]DBF'!$A:$R,18,FALSE),
   "Error")),
"")</f>
        <v/>
      </c>
      <c r="R149">
        <f>IF(ORDER!O155&gt;0,
 IF(ORDER!$D$1="SGST",
 VLOOKUP(H149,'C:\Users\HP\Desktop\TrimphPO\Week\Master Files\[SGST Master.xlsx]DBF'!$A:$S,19,FALSE),
   IF(ORDER!$D$1="IGST",
   VLOOKUP(H149,'C:\Users\HP\Desktop\TrimphPO\Week\Master Files\[IGST Master.xlsx]DBF'!$A:$S,19,FALSE),
   "Error")),
"")</f>
        <v/>
      </c>
      <c r="S149">
        <f>IF(ORDER!O155&gt;0,
 IF(ORDER!$D$1="SGST",
 VLOOKUP(H149,'C:\Users\HP\Desktop\TrimphPO\Week\Master Files\[SGST Master.xlsx]DBF'!$A:$T,20,FALSE),
   IF(ORDER!$D$1="IGST",
   VLOOKUP(H149,'C:\Users\HP\Desktop\TrimphPO\Week\Master Files\[IGST Master.xlsx]DBF'!$A:$T,20,FALSE),
   "Error")),
"")</f>
        <v/>
      </c>
      <c r="T149">
        <f>IF(ORDER!O155&gt;0,
 IF(ORDER!$D$1="SGST",
 VLOOKUP(H149,'C:\Users\HP\Desktop\TrimphPO\Week\Master Files\[SGST Master.xlsx]DBF'!$A:$U,21,FALSE),
   IF(ORDER!$D$1="IGST",
   VLOOKUP(H149,'C:\Users\HP\Desktop\TrimphPO\Week\Master Files\[IGST Master.xlsx]DBF'!$A:$U,21,FALSE),
   "Error")),
"")</f>
        <v/>
      </c>
      <c r="U149">
        <f>IF(ORDER!O155&gt;0,
 IF(ORDER!$D$1="SGST",
 VLOOKUP(H149,'C:\Users\HP\Desktop\TrimphPO\Week\Master Files\[SGST Master.xlsx]DBF'!$A:$V,22,FALSE),
   IF(ORDER!$D$1="IGST",
   VLOOKUP(H149,'C:\Users\HP\Desktop\TrimphPO\Week\Master Files\[IGST Master.xlsx]DBF'!$A:$V,22,FALSE),
   "Error")),
"")</f>
        <v/>
      </c>
      <c r="V149">
        <f>IF(ORDER!O155&gt;0,
 IF(ORDER!$D$1="SGST",
 VLOOKUP(H149,'C:\Users\HP\Desktop\TrimphPO\Week\Master Files\[SGST Master.xlsx]DBF'!$A:$W,23,FALSE),
   IF(ORDER!$D$1="IGST",
   VLOOKUP(H149,'C:\Users\HP\Desktop\TrimphPO\Week\Master Files\[IGST Master.xlsx]DBF'!$A:$W,23,FALSE),
   "Error")),
"")</f>
        <v/>
      </c>
      <c r="W149">
        <f>IF(ORDER!O155&gt;0,
 IF(ORDER!$D$1="SGST",
 VLOOKUP(H149,'C:\Users\HP\Desktop\TrimphPO\Week\Master Files\[SGST Master.xlsx]DBF'!$A:$X,24,FALSE),
   IF(ORDER!$D$1="IGST",
   VLOOKUP(H149,'C:\Users\HP\Desktop\TrimphPO\Week\Master Files\[IGST Master.xlsx]DBF'!$A:$X,24,FALSE),
   "Error")),
"")</f>
        <v/>
      </c>
      <c r="X149">
        <f>IF(ORDER!O155&gt;0,
 IF(ORDER!$D$1="SGST",
 VLOOKUP(H149,'C:\Users\HP\Desktop\TrimphPO\Week\Master Files\[SGST Master.xlsx]DBF'!$A:$Y,25,FALSE),
   IF(ORDER!$D$1="IGST",
   VLOOKUP(H149,'C:\Users\HP\Desktop\TrimphPO\Week\Master Files\[IGST Master.xlsx]DBF'!$A:$Y,25,FALSE),
   "Error")),
"")</f>
        <v/>
      </c>
      <c r="Y149">
        <f>IF(ORDER!O155&gt;0,+O149, "")</f>
        <v/>
      </c>
      <c r="Z149">
        <f>IF(ORDER!O155&gt;0,+J149, "")</f>
        <v/>
      </c>
      <c r="AA149">
        <f>IF(ORDER!O155&gt;0,
 IF(ORDER!$D$1="SGST",
 VLOOKUP(H149,'C:\Users\HP\Desktop\TrimphPO\Week\Master Files\[SGST Master.xlsx]DBF'!$A:$AB,28,FALSE),
   IF(ORDER!$D$1="IGST",
   VLOOKUP(H149,'C:\Users\HP\Desktop\TrimphPO\Week\Master Files\[IGST Master.xlsx]DBF'!$A:$AB,28,FALSE),
   "Error")),
"")</f>
        <v/>
      </c>
      <c r="AB149">
        <f>IF(ORDER!O155&gt;0,
 IF(ORDER!$D$1="SGST",
 VLOOKUP(H149,'C:\Users\HP\Desktop\TrimphPO\Week\Master Files\[SGST Master.xlsx]DBF'!$A:$AC,29,FALSE),
   IF(ORDER!$D$1="IGST",
   VLOOKUP(H149,'C:\Users\HP\Desktop\TrimphPO\Week\Master Files\[IGST Master.xlsx]DBF'!$A:$AC,29,FALSE),
   "Error")),
"")</f>
        <v/>
      </c>
      <c r="AC149">
        <f>IF(ORDER!O155&gt;0,ROUND(Y149*AB149/100,2), "")</f>
        <v/>
      </c>
      <c r="AD149">
        <f>IF(ORDER!O155&gt;0,ROUND(SUM(Y149,0)-AC149,2), "")</f>
        <v/>
      </c>
      <c r="AE149" t="inlineStr"/>
      <c r="AF149" t="inlineStr"/>
      <c r="AG149" t="inlineStr"/>
      <c r="AH149" t="inlineStr"/>
      <c r="AI149" t="inlineStr"/>
      <c r="AJ149" t="inlineStr"/>
      <c r="AK149">
        <f>IF(ORDER!O155&gt;0,IF(RIGHT(P149,2)="5%","Output IGST - 5% - Tamilnadu","Output IGST - 12% - Tamilnadu"), "")</f>
        <v/>
      </c>
      <c r="AL149">
        <f>IF(ORDER!O155&gt;0,IF(AK149="Output IGST - 12% - TamilNadu",12,5), "")</f>
        <v/>
      </c>
      <c r="AM149">
        <f>IF(ORDER!O155&gt;0,ROUND(SUM(AD149*AL149/100,0),2), "")</f>
        <v/>
      </c>
      <c r="AN149">
        <f>IF(ORDER!O155&gt;0,+AP149, "")</f>
        <v/>
      </c>
      <c r="AO149">
        <f>IF(ORDER!O155&gt;0,0.00, "")</f>
        <v/>
      </c>
      <c r="AP149">
        <f>IF(ORDER!O155&gt;0,+(Y149-AC149)+AM149, "")</f>
        <v/>
      </c>
      <c r="AQ149">
        <f>IF(ORDER!O155&gt;0,
 IF(ORDER!$D$1="SGST",
 VLOOKUP(H149,'C:\Users\HP\Desktop\TrimphPO\Week\Master Files\[SGST Master.xlsx]DBF'!$A:$AR,44,FALSE),
   IF(ORDER!$D$1="IGST",
   VLOOKUP(H149,'C:\Users\HP\Desktop\TrimphPO\Week\Master Files\[IGST Master.xlsx]DBF'!$A:$AR,44,FALSE),
   "Error")),
"")</f>
        <v/>
      </c>
      <c r="AR149">
        <f>IF(ORDER!O155&gt;0,B149, "")</f>
        <v/>
      </c>
      <c r="AS149">
        <f>IF(ORDER!O155&gt;0,AN149, "")</f>
        <v/>
      </c>
      <c r="AT149">
        <f>IF(ORDER!O155&gt;0,CONCATENATE($B$2," ",$C$2," ","QTY",  " ", $Z$2), "")</f>
        <v/>
      </c>
      <c r="AU149">
        <f>IF(ORDER!O155&gt;0,
 IF(ORDER!$D$1="SGST",
 VLOOKUP(H149,'C:\Users\HP\Desktop\TrimphPO\Week\Master Files\[SGST Master.xlsx]DBF'!$A:$AV,48,FALSE),
   IF(ORDER!$D$1="IGST",
   VLOOKUP(H149,'C:\Users\HP\Desktop\TrimphPO\Week\Master Files\[IGST Master.xlsx]DBF'!$A:$AV,48,FALSE),
   "Error")),
"")</f>
        <v/>
      </c>
      <c r="AV149">
        <f>IF(ORDER!O155&gt;0,
 IF(ORDER!$D$1="SGST",
 VLOOKUP(H149,'C:\Users\HP\Desktop\TrimphPO\Week\Master Files\[SGST Master.xlsx]DBF'!$A:$AW,49,FALSE),
   IF(ORDER!$D$1="IGST",
   VLOOKUP(H149,'C:\Users\HP\Desktop\TrimphPO\Week\Master Files\[IGST Master.xlsx]DBF'!$A:$AW,49,FALSE),
   "Error")),
"")</f>
        <v/>
      </c>
      <c r="AW149">
        <f>IF(ORDER!O155&gt;0,
 IF(ORDER!$D$1="SGST",
 VLOOKUP(H149,'C:\Users\HP\Desktop\TrimphPO\Week\Master Files\[SGST Master.xlsx]DBF'!$A:$AX,50,FALSE),
   IF(ORDER!$D$1="IGST",
   VLOOKUP(H149,'C:\Users\HP\Desktop\TrimphPO\Week\Master Files\[IGST Master.xlsx]DBF'!$A:$AX,50,FALSE),
   "Error")),
"")</f>
        <v/>
      </c>
      <c r="AX149">
        <f>IF(ORDER!O155&gt;0,ORDER!B5, "")</f>
        <v/>
      </c>
      <c r="AY149">
        <f>IF(ORDER!O155&gt;0,ORDER!B1, "")</f>
        <v/>
      </c>
      <c r="AZ149">
        <f>IF(ORDER!O155&gt;0,
 IF(ORDER!$D$1="SGST",
 VLOOKUP(H149,'C:\Users\HP\Desktop\TrimphPO\Week\Master Files\[SGST Master.xlsx]DBF'!$A:$BA,53,FALSE),
   IF(ORDER!$D$1="IGST",
   VLOOKUP(H149,'C:\Users\HP\Desktop\TrimphPO\Week\Master Files\[IGST Master.xlsx]DBF'!$A:$BA,53,FALSE),
   "Error")),
"")</f>
        <v/>
      </c>
      <c r="BA149">
        <f>IF(ORDER!O155&gt;0,
 IF(ORDER!$D$1="SGST",
 VLOOKUP(H149,'C:\Users\HP\Desktop\TrimphPO\Week\Master Files\[SGST Master.xlsx]DBF'!$A:$BB,54,FALSE),
   IF(ORDER!$D$1="IGST",
   VLOOKUP(H149,'C:\Users\HP\Desktop\TrimphPO\Week\Master Files\[IGST Master.xlsx]DBF'!$A:$BB,54,FALSE),
   "Error")),
"")</f>
        <v/>
      </c>
      <c r="BB149">
        <f>IF(ORDER!O155&gt;0,
 IF(ORDER!$D$1="SGST",
 VLOOKUP(H149,'C:\Users\HP\Desktop\TrimphPO\Week\Master Files\[SGST Master.xlsx]DBF'!$A:$BC,55,FALSE),
   IF(ORDER!$D$1="IGST",
   VLOOKUP(H149,'C:\Users\HP\Desktop\TrimphPO\Week\Master Files\[IGST Master.xlsx]DBF'!$A:$BC,55,FALSE),
   "Error")),
"")</f>
        <v/>
      </c>
      <c r="BC149">
        <f>IF(ORDER!O155&gt;0,
 IF(ORDER!$D$1="SGST",
 VLOOKUP(H149,'C:\Users\HP\Desktop\TrimphPO\Week\Master Files\[SGST Master.xlsx]DBF'!$A:$BD,56,FALSE),
   IF(ORDER!$D$1="IGST",
   VLOOKUP(H149,'C:\Users\HP\Desktop\TrimphPO\Week\Master Files\[IGST Master.xlsx]DBF'!$A:$BD,56,FALSE),
   "Error")),
"")</f>
        <v/>
      </c>
      <c r="BD149">
        <f>IF(ORDER!O155&gt;0,
 IF(ORDER!$D$1="SGST",
 VLOOKUP(H149,'C:\Users\HP\Desktop\TrimphPO\Week\Master Files\[SGST Master.xlsx]DBF'!$A:$BE,57,FALSE),
   IF(ORDER!$D$1="IGST",
   VLOOKUP(H149,'C:\Users\HP\Desktop\TrimphPO\Week\Master Files\[IGST Master.xlsx]DBF'!$A:$BE,57,FALSE),
   "Error")),
"")</f>
        <v/>
      </c>
    </row>
    <row r="150">
      <c r="A150">
        <f>IF(ORDER!O156&gt;0,
 IF(ORDER!$D$1="SGST",
 VLOOKUP(H150,'C:\Users\HP\Desktop\TrimphPO\Week\Master Files\[SGST Master.xlsx]DBF'!$A:$B,2,FALSE),
   IF(ORDER!$D$1="IGST",
   VLOOKUP(H150,'C:\Users\HP\Desktop\TrimphPO\Week\Master Files\[IGST Master.xlsx]DBF'!$A:$B,2,FALSE),
   "Error")),
"")</f>
        <v/>
      </c>
      <c r="B150">
        <f>IF(ORDER!O156&gt;0,
 IF(ORDER!$D$1="SGST",
 VLOOKUP(H150,'C:\Users\HP\Desktop\TrimphPO\Week\Master Files\[SGST Master.xlsx]DBF'!$A:$C,3,FALSE),
   IF(ORDER!$D$1="IGST",
   VLOOKUP(H150,'C:\Users\HP\Desktop\TrimphPO\Week\Master Files\[IGST Master.xlsx]DBF'!$A:$C,3,FALSE),
   "Error")),
"")</f>
        <v/>
      </c>
      <c r="C150">
        <f>IF(ORDER!O156&gt;0,ORDER!L156, "")</f>
        <v/>
      </c>
      <c r="D150">
        <f>IF(ORDER!O156&gt;0,ORDER!A156, "")</f>
        <v/>
      </c>
      <c r="E150">
        <f>IF(ORDER!O156&gt;0,
 IF(ORDER!$D$1="SGST",
 VLOOKUP(H150,'C:\Users\HP\Desktop\TrimphPO\Week\Master Files\[SGST Master.xlsx]DBF'!$A:$F,6,FALSE),
   IF(ORDER!$D$1="IGST",
   VLOOKUP(H150,'C:\Users\HP\Desktop\TrimphPO\Week\Master Files\[IGST Master.xlsx]DBF'!$A:$F,6,FALSE),
   "Error")),
"")</f>
        <v/>
      </c>
      <c r="F150">
        <f>IF(ORDER!O156&gt;0,ORDER!C156, "")</f>
        <v/>
      </c>
      <c r="G150">
        <f>IF(ORDER!O156&gt;0,
 IF(ORDER!$D$1="SGST",
 VLOOKUP(H150,'C:\Users\HP\Desktop\TrimphPO\Week\Master Files\[SGST Master.xlsx]DBF'!$A:$H,8,FALSE),
   IF(ORDER!$D$1="IGST",
   VLOOKUP(H150,'C:\Users\HP\Desktop\TrimphPO\Week\Master Files\[IGST Master.xlsx]DBF'!$A:$H,8,FALSE),
   "Error")),
"")</f>
        <v/>
      </c>
      <c r="H150">
        <f>IF(ORDER!O156&gt;0,ORDER!D156, "")</f>
        <v/>
      </c>
      <c r="I150">
        <f>IF(ORDER!O156&gt;0,
 IF(ORDER!$D$1="SGST",
 VLOOKUP(H150,'C:\Users\HP\Desktop\TrimphPO\Week\Master Files\[SGST Master.xlsx]DBF'!$A:$J,10,FALSE),
   IF(ORDER!$D$1="IGST",
   VLOOKUP(H150,'C:\Users\HP\Desktop\TrimphPO\Week\Master Files\[IGST Master.xlsx]DBF'!$A:$J,10,FALSE),
   "Error")),
"")</f>
        <v/>
      </c>
      <c r="J150">
        <f>IF(ORDER!O156&gt;0,SUMIF(ORDER!$D$8:$D$22298,DBF!$H150,ORDER!$G$8:$G$22298), "")</f>
        <v/>
      </c>
      <c r="K150">
        <f>IF(ORDER!O156&gt;0,VLOOKUP($H150,ORDER!D:H,5,FALSE), "")</f>
        <v/>
      </c>
      <c r="L150">
        <f>IF(ORDER!O156&gt;0,ROUND(J150*K150,2), "")</f>
        <v/>
      </c>
      <c r="M150">
        <f>IF(ORDER!O156&gt;0,
 IF(ORDER!$D$1="SGST",
 VLOOKUP(H150,'C:\Users\HP\Desktop\TrimphPO\Week\Master Files\[SGST Master.xlsx]DBF'!$A:$N,14,FALSE),
   IF(ORDER!$D$1="IGST",
   VLOOKUP(H150,'C:\Users\HP\Desktop\TrimphPO\Week\Master Files\[IGST Master.xlsx]DBF'!$A:$N,14,FALSE),
   "Error")),
"")</f>
        <v/>
      </c>
      <c r="N150">
        <f>IF(ORDER!O156&gt;0,ROUND(L150*M150/100,2), "")</f>
        <v/>
      </c>
      <c r="O150">
        <f>IF(ORDER!O156&gt;0,L150-N150, "")</f>
        <v/>
      </c>
      <c r="P150">
        <f>IF(ORDER!O156&gt;0,IF(R150="Corsetry",IF(IFERROR((O150/J150),0)&lt;1000,"CC Sales- Corsetry-Wholesale - IGST 5%","CC Sales- Corsetry-Wholesale - IGST 12%")), "")</f>
        <v/>
      </c>
      <c r="Q150">
        <f>IF(ORDER!O156&gt;0,
 IF(ORDER!$D$1="SGST",
 VLOOKUP(H150,'C:\Users\HP\Desktop\TrimphPO\Week\Master Files\[SGST Master.xlsx]DBF'!$A:$R,18,FALSE),
   IF(ORDER!$D$1="IGST",
   VLOOKUP(H150,'C:\Users\HP\Desktop\TrimphPO\Week\Master Files\[IGST Master.xlsx]DBF'!$A:$R,18,FALSE),
   "Error")),
"")</f>
        <v/>
      </c>
      <c r="R150">
        <f>IF(ORDER!O156&gt;0,
 IF(ORDER!$D$1="SGST",
 VLOOKUP(H150,'C:\Users\HP\Desktop\TrimphPO\Week\Master Files\[SGST Master.xlsx]DBF'!$A:$S,19,FALSE),
   IF(ORDER!$D$1="IGST",
   VLOOKUP(H150,'C:\Users\HP\Desktop\TrimphPO\Week\Master Files\[IGST Master.xlsx]DBF'!$A:$S,19,FALSE),
   "Error")),
"")</f>
        <v/>
      </c>
      <c r="S150">
        <f>IF(ORDER!O156&gt;0,
 IF(ORDER!$D$1="SGST",
 VLOOKUP(H150,'C:\Users\HP\Desktop\TrimphPO\Week\Master Files\[SGST Master.xlsx]DBF'!$A:$T,20,FALSE),
   IF(ORDER!$D$1="IGST",
   VLOOKUP(H150,'C:\Users\HP\Desktop\TrimphPO\Week\Master Files\[IGST Master.xlsx]DBF'!$A:$T,20,FALSE),
   "Error")),
"")</f>
        <v/>
      </c>
      <c r="T150">
        <f>IF(ORDER!O156&gt;0,
 IF(ORDER!$D$1="SGST",
 VLOOKUP(H150,'C:\Users\HP\Desktop\TrimphPO\Week\Master Files\[SGST Master.xlsx]DBF'!$A:$U,21,FALSE),
   IF(ORDER!$D$1="IGST",
   VLOOKUP(H150,'C:\Users\HP\Desktop\TrimphPO\Week\Master Files\[IGST Master.xlsx]DBF'!$A:$U,21,FALSE),
   "Error")),
"")</f>
        <v/>
      </c>
      <c r="U150">
        <f>IF(ORDER!O156&gt;0,
 IF(ORDER!$D$1="SGST",
 VLOOKUP(H150,'C:\Users\HP\Desktop\TrimphPO\Week\Master Files\[SGST Master.xlsx]DBF'!$A:$V,22,FALSE),
   IF(ORDER!$D$1="IGST",
   VLOOKUP(H150,'C:\Users\HP\Desktop\TrimphPO\Week\Master Files\[IGST Master.xlsx]DBF'!$A:$V,22,FALSE),
   "Error")),
"")</f>
        <v/>
      </c>
      <c r="V150">
        <f>IF(ORDER!O156&gt;0,
 IF(ORDER!$D$1="SGST",
 VLOOKUP(H150,'C:\Users\HP\Desktop\TrimphPO\Week\Master Files\[SGST Master.xlsx]DBF'!$A:$W,23,FALSE),
   IF(ORDER!$D$1="IGST",
   VLOOKUP(H150,'C:\Users\HP\Desktop\TrimphPO\Week\Master Files\[IGST Master.xlsx]DBF'!$A:$W,23,FALSE),
   "Error")),
"")</f>
        <v/>
      </c>
      <c r="W150">
        <f>IF(ORDER!O156&gt;0,
 IF(ORDER!$D$1="SGST",
 VLOOKUP(H150,'C:\Users\HP\Desktop\TrimphPO\Week\Master Files\[SGST Master.xlsx]DBF'!$A:$X,24,FALSE),
   IF(ORDER!$D$1="IGST",
   VLOOKUP(H150,'C:\Users\HP\Desktop\TrimphPO\Week\Master Files\[IGST Master.xlsx]DBF'!$A:$X,24,FALSE),
   "Error")),
"")</f>
        <v/>
      </c>
      <c r="X150">
        <f>IF(ORDER!O156&gt;0,
 IF(ORDER!$D$1="SGST",
 VLOOKUP(H150,'C:\Users\HP\Desktop\TrimphPO\Week\Master Files\[SGST Master.xlsx]DBF'!$A:$Y,25,FALSE),
   IF(ORDER!$D$1="IGST",
   VLOOKUP(H150,'C:\Users\HP\Desktop\TrimphPO\Week\Master Files\[IGST Master.xlsx]DBF'!$A:$Y,25,FALSE),
   "Error")),
"")</f>
        <v/>
      </c>
      <c r="Y150">
        <f>IF(ORDER!O156&gt;0,+O150, "")</f>
        <v/>
      </c>
      <c r="Z150">
        <f>IF(ORDER!O156&gt;0,+J150, "")</f>
        <v/>
      </c>
      <c r="AA150">
        <f>IF(ORDER!O156&gt;0,
 IF(ORDER!$D$1="SGST",
 VLOOKUP(H150,'C:\Users\HP\Desktop\TrimphPO\Week\Master Files\[SGST Master.xlsx]DBF'!$A:$AB,28,FALSE),
   IF(ORDER!$D$1="IGST",
   VLOOKUP(H150,'C:\Users\HP\Desktop\TrimphPO\Week\Master Files\[IGST Master.xlsx]DBF'!$A:$AB,28,FALSE),
   "Error")),
"")</f>
        <v/>
      </c>
      <c r="AB150">
        <f>IF(ORDER!O156&gt;0,
 IF(ORDER!$D$1="SGST",
 VLOOKUP(H150,'C:\Users\HP\Desktop\TrimphPO\Week\Master Files\[SGST Master.xlsx]DBF'!$A:$AC,29,FALSE),
   IF(ORDER!$D$1="IGST",
   VLOOKUP(H150,'C:\Users\HP\Desktop\TrimphPO\Week\Master Files\[IGST Master.xlsx]DBF'!$A:$AC,29,FALSE),
   "Error")),
"")</f>
        <v/>
      </c>
      <c r="AC150">
        <f>IF(ORDER!O156&gt;0,ROUND(Y150*AB150/100,2), "")</f>
        <v/>
      </c>
      <c r="AD150">
        <f>IF(ORDER!O156&gt;0,ROUND(SUM(Y150,0)-AC150,2), "")</f>
        <v/>
      </c>
      <c r="AE150" t="inlineStr"/>
      <c r="AF150" t="inlineStr"/>
      <c r="AG150" t="inlineStr"/>
      <c r="AH150" t="inlineStr"/>
      <c r="AI150" t="inlineStr"/>
      <c r="AJ150" t="inlineStr"/>
      <c r="AK150">
        <f>IF(ORDER!O156&gt;0,IF(RIGHT(P150,2)="5%","Output IGST - 5% - Tamilnadu","Output IGST - 12% - Tamilnadu"), "")</f>
        <v/>
      </c>
      <c r="AL150">
        <f>IF(ORDER!O156&gt;0,IF(AK150="Output IGST - 12% - TamilNadu",12,5), "")</f>
        <v/>
      </c>
      <c r="AM150">
        <f>IF(ORDER!O156&gt;0,ROUND(SUM(AD150*AL150/100,0),2), "")</f>
        <v/>
      </c>
      <c r="AN150">
        <f>IF(ORDER!O156&gt;0,+AP150, "")</f>
        <v/>
      </c>
      <c r="AO150">
        <f>IF(ORDER!O156&gt;0,0.00, "")</f>
        <v/>
      </c>
      <c r="AP150">
        <f>IF(ORDER!O156&gt;0,+(Y150-AC150)+AM150, "")</f>
        <v/>
      </c>
      <c r="AQ150">
        <f>IF(ORDER!O156&gt;0,
 IF(ORDER!$D$1="SGST",
 VLOOKUP(H150,'C:\Users\HP\Desktop\TrimphPO\Week\Master Files\[SGST Master.xlsx]DBF'!$A:$AR,44,FALSE),
   IF(ORDER!$D$1="IGST",
   VLOOKUP(H150,'C:\Users\HP\Desktop\TrimphPO\Week\Master Files\[IGST Master.xlsx]DBF'!$A:$AR,44,FALSE),
   "Error")),
"")</f>
        <v/>
      </c>
      <c r="AR150">
        <f>IF(ORDER!O156&gt;0,B150, "")</f>
        <v/>
      </c>
      <c r="AS150">
        <f>IF(ORDER!O156&gt;0,AN150, "")</f>
        <v/>
      </c>
      <c r="AT150">
        <f>IF(ORDER!O156&gt;0,CONCATENATE($B$2," ",$C$2," ","QTY",  " ", $Z$2), "")</f>
        <v/>
      </c>
      <c r="AU150">
        <f>IF(ORDER!O156&gt;0,
 IF(ORDER!$D$1="SGST",
 VLOOKUP(H150,'C:\Users\HP\Desktop\TrimphPO\Week\Master Files\[SGST Master.xlsx]DBF'!$A:$AV,48,FALSE),
   IF(ORDER!$D$1="IGST",
   VLOOKUP(H150,'C:\Users\HP\Desktop\TrimphPO\Week\Master Files\[IGST Master.xlsx]DBF'!$A:$AV,48,FALSE),
   "Error")),
"")</f>
        <v/>
      </c>
      <c r="AV150">
        <f>IF(ORDER!O156&gt;0,
 IF(ORDER!$D$1="SGST",
 VLOOKUP(H150,'C:\Users\HP\Desktop\TrimphPO\Week\Master Files\[SGST Master.xlsx]DBF'!$A:$AW,49,FALSE),
   IF(ORDER!$D$1="IGST",
   VLOOKUP(H150,'C:\Users\HP\Desktop\TrimphPO\Week\Master Files\[IGST Master.xlsx]DBF'!$A:$AW,49,FALSE),
   "Error")),
"")</f>
        <v/>
      </c>
      <c r="AW150">
        <f>IF(ORDER!O156&gt;0,
 IF(ORDER!$D$1="SGST",
 VLOOKUP(H150,'C:\Users\HP\Desktop\TrimphPO\Week\Master Files\[SGST Master.xlsx]DBF'!$A:$AX,50,FALSE),
   IF(ORDER!$D$1="IGST",
   VLOOKUP(H150,'C:\Users\HP\Desktop\TrimphPO\Week\Master Files\[IGST Master.xlsx]DBF'!$A:$AX,50,FALSE),
   "Error")),
"")</f>
        <v/>
      </c>
      <c r="AX150">
        <f>IF(ORDER!O156&gt;0,ORDER!B5, "")</f>
        <v/>
      </c>
      <c r="AY150">
        <f>IF(ORDER!O156&gt;0,ORDER!B1, "")</f>
        <v/>
      </c>
      <c r="AZ150">
        <f>IF(ORDER!O156&gt;0,
 IF(ORDER!$D$1="SGST",
 VLOOKUP(H150,'C:\Users\HP\Desktop\TrimphPO\Week\Master Files\[SGST Master.xlsx]DBF'!$A:$BA,53,FALSE),
   IF(ORDER!$D$1="IGST",
   VLOOKUP(H150,'C:\Users\HP\Desktop\TrimphPO\Week\Master Files\[IGST Master.xlsx]DBF'!$A:$BA,53,FALSE),
   "Error")),
"")</f>
        <v/>
      </c>
      <c r="BA150">
        <f>IF(ORDER!O156&gt;0,
 IF(ORDER!$D$1="SGST",
 VLOOKUP(H150,'C:\Users\HP\Desktop\TrimphPO\Week\Master Files\[SGST Master.xlsx]DBF'!$A:$BB,54,FALSE),
   IF(ORDER!$D$1="IGST",
   VLOOKUP(H150,'C:\Users\HP\Desktop\TrimphPO\Week\Master Files\[IGST Master.xlsx]DBF'!$A:$BB,54,FALSE),
   "Error")),
"")</f>
        <v/>
      </c>
      <c r="BB150">
        <f>IF(ORDER!O156&gt;0,
 IF(ORDER!$D$1="SGST",
 VLOOKUP(H150,'C:\Users\HP\Desktop\TrimphPO\Week\Master Files\[SGST Master.xlsx]DBF'!$A:$BC,55,FALSE),
   IF(ORDER!$D$1="IGST",
   VLOOKUP(H150,'C:\Users\HP\Desktop\TrimphPO\Week\Master Files\[IGST Master.xlsx]DBF'!$A:$BC,55,FALSE),
   "Error")),
"")</f>
        <v/>
      </c>
      <c r="BC150">
        <f>IF(ORDER!O156&gt;0,
 IF(ORDER!$D$1="SGST",
 VLOOKUP(H150,'C:\Users\HP\Desktop\TrimphPO\Week\Master Files\[SGST Master.xlsx]DBF'!$A:$BD,56,FALSE),
   IF(ORDER!$D$1="IGST",
   VLOOKUP(H150,'C:\Users\HP\Desktop\TrimphPO\Week\Master Files\[IGST Master.xlsx]DBF'!$A:$BD,56,FALSE),
   "Error")),
"")</f>
        <v/>
      </c>
      <c r="BD150">
        <f>IF(ORDER!O156&gt;0,
 IF(ORDER!$D$1="SGST",
 VLOOKUP(H150,'C:\Users\HP\Desktop\TrimphPO\Week\Master Files\[SGST Master.xlsx]DBF'!$A:$BE,57,FALSE),
   IF(ORDER!$D$1="IGST",
   VLOOKUP(H150,'C:\Users\HP\Desktop\TrimphPO\Week\Master Files\[IGST Master.xlsx]DBF'!$A:$BE,57,FALSE),
   "Error")),
"")</f>
        <v/>
      </c>
    </row>
    <row r="151">
      <c r="A151">
        <f>IF(ORDER!O157&gt;0,
 IF(ORDER!$D$1="SGST",
 VLOOKUP(H151,'C:\Users\HP\Desktop\TrimphPO\Week\Master Files\[SGST Master.xlsx]DBF'!$A:$B,2,FALSE),
   IF(ORDER!$D$1="IGST",
   VLOOKUP(H151,'C:\Users\HP\Desktop\TrimphPO\Week\Master Files\[IGST Master.xlsx]DBF'!$A:$B,2,FALSE),
   "Error")),
"")</f>
        <v/>
      </c>
      <c r="B151">
        <f>IF(ORDER!O157&gt;0,
 IF(ORDER!$D$1="SGST",
 VLOOKUP(H151,'C:\Users\HP\Desktop\TrimphPO\Week\Master Files\[SGST Master.xlsx]DBF'!$A:$C,3,FALSE),
   IF(ORDER!$D$1="IGST",
   VLOOKUP(H151,'C:\Users\HP\Desktop\TrimphPO\Week\Master Files\[IGST Master.xlsx]DBF'!$A:$C,3,FALSE),
   "Error")),
"")</f>
        <v/>
      </c>
      <c r="C151">
        <f>IF(ORDER!O157&gt;0,ORDER!L157, "")</f>
        <v/>
      </c>
      <c r="D151">
        <f>IF(ORDER!O157&gt;0,ORDER!A157, "")</f>
        <v/>
      </c>
      <c r="E151">
        <f>IF(ORDER!O157&gt;0,
 IF(ORDER!$D$1="SGST",
 VLOOKUP(H151,'C:\Users\HP\Desktop\TrimphPO\Week\Master Files\[SGST Master.xlsx]DBF'!$A:$F,6,FALSE),
   IF(ORDER!$D$1="IGST",
   VLOOKUP(H151,'C:\Users\HP\Desktop\TrimphPO\Week\Master Files\[IGST Master.xlsx]DBF'!$A:$F,6,FALSE),
   "Error")),
"")</f>
        <v/>
      </c>
      <c r="F151">
        <f>IF(ORDER!O157&gt;0,ORDER!C157, "")</f>
        <v/>
      </c>
      <c r="G151">
        <f>IF(ORDER!O157&gt;0,
 IF(ORDER!$D$1="SGST",
 VLOOKUP(H151,'C:\Users\HP\Desktop\TrimphPO\Week\Master Files\[SGST Master.xlsx]DBF'!$A:$H,8,FALSE),
   IF(ORDER!$D$1="IGST",
   VLOOKUP(H151,'C:\Users\HP\Desktop\TrimphPO\Week\Master Files\[IGST Master.xlsx]DBF'!$A:$H,8,FALSE),
   "Error")),
"")</f>
        <v/>
      </c>
      <c r="H151">
        <f>IF(ORDER!O157&gt;0,ORDER!D157, "")</f>
        <v/>
      </c>
      <c r="I151">
        <f>IF(ORDER!O157&gt;0,
 IF(ORDER!$D$1="SGST",
 VLOOKUP(H151,'C:\Users\HP\Desktop\TrimphPO\Week\Master Files\[SGST Master.xlsx]DBF'!$A:$J,10,FALSE),
   IF(ORDER!$D$1="IGST",
   VLOOKUP(H151,'C:\Users\HP\Desktop\TrimphPO\Week\Master Files\[IGST Master.xlsx]DBF'!$A:$J,10,FALSE),
   "Error")),
"")</f>
        <v/>
      </c>
      <c r="J151">
        <f>IF(ORDER!O157&gt;0,SUMIF(ORDER!$D$8:$D$22298,DBF!$H151,ORDER!$G$8:$G$22298), "")</f>
        <v/>
      </c>
      <c r="K151">
        <f>IF(ORDER!O157&gt;0,VLOOKUP($H151,ORDER!D:H,5,FALSE), "")</f>
        <v/>
      </c>
      <c r="L151">
        <f>IF(ORDER!O157&gt;0,ROUND(J151*K151,2), "")</f>
        <v/>
      </c>
      <c r="M151">
        <f>IF(ORDER!O157&gt;0,
 IF(ORDER!$D$1="SGST",
 VLOOKUP(H151,'C:\Users\HP\Desktop\TrimphPO\Week\Master Files\[SGST Master.xlsx]DBF'!$A:$N,14,FALSE),
   IF(ORDER!$D$1="IGST",
   VLOOKUP(H151,'C:\Users\HP\Desktop\TrimphPO\Week\Master Files\[IGST Master.xlsx]DBF'!$A:$N,14,FALSE),
   "Error")),
"")</f>
        <v/>
      </c>
      <c r="N151">
        <f>IF(ORDER!O157&gt;0,ROUND(L151*M151/100,2), "")</f>
        <v/>
      </c>
      <c r="O151">
        <f>IF(ORDER!O157&gt;0,L151-N151, "")</f>
        <v/>
      </c>
      <c r="P151">
        <f>IF(ORDER!O157&gt;0,IF(R151="Corsetry",IF(IFERROR((O151/J151),0)&lt;1000,"CC Sales- Corsetry-Wholesale - IGST 5%","CC Sales- Corsetry-Wholesale - IGST 12%")), "")</f>
        <v/>
      </c>
      <c r="Q151">
        <f>IF(ORDER!O157&gt;0,
 IF(ORDER!$D$1="SGST",
 VLOOKUP(H151,'C:\Users\HP\Desktop\TrimphPO\Week\Master Files\[SGST Master.xlsx]DBF'!$A:$R,18,FALSE),
   IF(ORDER!$D$1="IGST",
   VLOOKUP(H151,'C:\Users\HP\Desktop\TrimphPO\Week\Master Files\[IGST Master.xlsx]DBF'!$A:$R,18,FALSE),
   "Error")),
"")</f>
        <v/>
      </c>
      <c r="R151">
        <f>IF(ORDER!O157&gt;0,
 IF(ORDER!$D$1="SGST",
 VLOOKUP(H151,'C:\Users\HP\Desktop\TrimphPO\Week\Master Files\[SGST Master.xlsx]DBF'!$A:$S,19,FALSE),
   IF(ORDER!$D$1="IGST",
   VLOOKUP(H151,'C:\Users\HP\Desktop\TrimphPO\Week\Master Files\[IGST Master.xlsx]DBF'!$A:$S,19,FALSE),
   "Error")),
"")</f>
        <v/>
      </c>
      <c r="S151">
        <f>IF(ORDER!O157&gt;0,
 IF(ORDER!$D$1="SGST",
 VLOOKUP(H151,'C:\Users\HP\Desktop\TrimphPO\Week\Master Files\[SGST Master.xlsx]DBF'!$A:$T,20,FALSE),
   IF(ORDER!$D$1="IGST",
   VLOOKUP(H151,'C:\Users\HP\Desktop\TrimphPO\Week\Master Files\[IGST Master.xlsx]DBF'!$A:$T,20,FALSE),
   "Error")),
"")</f>
        <v/>
      </c>
      <c r="T151">
        <f>IF(ORDER!O157&gt;0,
 IF(ORDER!$D$1="SGST",
 VLOOKUP(H151,'C:\Users\HP\Desktop\TrimphPO\Week\Master Files\[SGST Master.xlsx]DBF'!$A:$U,21,FALSE),
   IF(ORDER!$D$1="IGST",
   VLOOKUP(H151,'C:\Users\HP\Desktop\TrimphPO\Week\Master Files\[IGST Master.xlsx]DBF'!$A:$U,21,FALSE),
   "Error")),
"")</f>
        <v/>
      </c>
      <c r="U151">
        <f>IF(ORDER!O157&gt;0,
 IF(ORDER!$D$1="SGST",
 VLOOKUP(H151,'C:\Users\HP\Desktop\TrimphPO\Week\Master Files\[SGST Master.xlsx]DBF'!$A:$V,22,FALSE),
   IF(ORDER!$D$1="IGST",
   VLOOKUP(H151,'C:\Users\HP\Desktop\TrimphPO\Week\Master Files\[IGST Master.xlsx]DBF'!$A:$V,22,FALSE),
   "Error")),
"")</f>
        <v/>
      </c>
      <c r="V151">
        <f>IF(ORDER!O157&gt;0,
 IF(ORDER!$D$1="SGST",
 VLOOKUP(H151,'C:\Users\HP\Desktop\TrimphPO\Week\Master Files\[SGST Master.xlsx]DBF'!$A:$W,23,FALSE),
   IF(ORDER!$D$1="IGST",
   VLOOKUP(H151,'C:\Users\HP\Desktop\TrimphPO\Week\Master Files\[IGST Master.xlsx]DBF'!$A:$W,23,FALSE),
   "Error")),
"")</f>
        <v/>
      </c>
      <c r="W151">
        <f>IF(ORDER!O157&gt;0,
 IF(ORDER!$D$1="SGST",
 VLOOKUP(H151,'C:\Users\HP\Desktop\TrimphPO\Week\Master Files\[SGST Master.xlsx]DBF'!$A:$X,24,FALSE),
   IF(ORDER!$D$1="IGST",
   VLOOKUP(H151,'C:\Users\HP\Desktop\TrimphPO\Week\Master Files\[IGST Master.xlsx]DBF'!$A:$X,24,FALSE),
   "Error")),
"")</f>
        <v/>
      </c>
      <c r="X151">
        <f>IF(ORDER!O157&gt;0,
 IF(ORDER!$D$1="SGST",
 VLOOKUP(H151,'C:\Users\HP\Desktop\TrimphPO\Week\Master Files\[SGST Master.xlsx]DBF'!$A:$Y,25,FALSE),
   IF(ORDER!$D$1="IGST",
   VLOOKUP(H151,'C:\Users\HP\Desktop\TrimphPO\Week\Master Files\[IGST Master.xlsx]DBF'!$A:$Y,25,FALSE),
   "Error")),
"")</f>
        <v/>
      </c>
      <c r="Y151">
        <f>IF(ORDER!O157&gt;0,+O151, "")</f>
        <v/>
      </c>
      <c r="Z151">
        <f>IF(ORDER!O157&gt;0,+J151, "")</f>
        <v/>
      </c>
      <c r="AA151">
        <f>IF(ORDER!O157&gt;0,
 IF(ORDER!$D$1="SGST",
 VLOOKUP(H151,'C:\Users\HP\Desktop\TrimphPO\Week\Master Files\[SGST Master.xlsx]DBF'!$A:$AB,28,FALSE),
   IF(ORDER!$D$1="IGST",
   VLOOKUP(H151,'C:\Users\HP\Desktop\TrimphPO\Week\Master Files\[IGST Master.xlsx]DBF'!$A:$AB,28,FALSE),
   "Error")),
"")</f>
        <v/>
      </c>
      <c r="AB151">
        <f>IF(ORDER!O157&gt;0,
 IF(ORDER!$D$1="SGST",
 VLOOKUP(H151,'C:\Users\HP\Desktop\TrimphPO\Week\Master Files\[SGST Master.xlsx]DBF'!$A:$AC,29,FALSE),
   IF(ORDER!$D$1="IGST",
   VLOOKUP(H151,'C:\Users\HP\Desktop\TrimphPO\Week\Master Files\[IGST Master.xlsx]DBF'!$A:$AC,29,FALSE),
   "Error")),
"")</f>
        <v/>
      </c>
      <c r="AC151">
        <f>IF(ORDER!O157&gt;0,ROUND(Y151*AB151/100,2), "")</f>
        <v/>
      </c>
      <c r="AD151">
        <f>IF(ORDER!O157&gt;0,ROUND(SUM(Y151,0)-AC151,2), "")</f>
        <v/>
      </c>
      <c r="AE151" t="inlineStr"/>
      <c r="AF151" t="inlineStr"/>
      <c r="AG151" t="inlineStr"/>
      <c r="AH151" t="inlineStr"/>
      <c r="AI151" t="inlineStr"/>
      <c r="AJ151" t="inlineStr"/>
      <c r="AK151">
        <f>IF(ORDER!O157&gt;0,IF(RIGHT(P151,2)="5%","Output IGST - 5% - Tamilnadu","Output IGST - 12% - Tamilnadu"), "")</f>
        <v/>
      </c>
      <c r="AL151">
        <f>IF(ORDER!O157&gt;0,IF(AK151="Output IGST - 12% - TamilNadu",12,5), "")</f>
        <v/>
      </c>
      <c r="AM151">
        <f>IF(ORDER!O157&gt;0,ROUND(SUM(AD151*AL151/100,0),2), "")</f>
        <v/>
      </c>
      <c r="AN151">
        <f>IF(ORDER!O157&gt;0,+AP151, "")</f>
        <v/>
      </c>
      <c r="AO151">
        <f>IF(ORDER!O157&gt;0,0.00, "")</f>
        <v/>
      </c>
      <c r="AP151">
        <f>IF(ORDER!O157&gt;0,+(Y151-AC151)+AM151, "")</f>
        <v/>
      </c>
      <c r="AQ151">
        <f>IF(ORDER!O157&gt;0,
 IF(ORDER!$D$1="SGST",
 VLOOKUP(H151,'C:\Users\HP\Desktop\TrimphPO\Week\Master Files\[SGST Master.xlsx]DBF'!$A:$AR,44,FALSE),
   IF(ORDER!$D$1="IGST",
   VLOOKUP(H151,'C:\Users\HP\Desktop\TrimphPO\Week\Master Files\[IGST Master.xlsx]DBF'!$A:$AR,44,FALSE),
   "Error")),
"")</f>
        <v/>
      </c>
      <c r="AR151">
        <f>IF(ORDER!O157&gt;0,B151, "")</f>
        <v/>
      </c>
      <c r="AS151">
        <f>IF(ORDER!O157&gt;0,AN151, "")</f>
        <v/>
      </c>
      <c r="AT151">
        <f>IF(ORDER!O157&gt;0,CONCATENATE($B$2," ",$C$2," ","QTY",  " ", $Z$2), "")</f>
        <v/>
      </c>
      <c r="AU151">
        <f>IF(ORDER!O157&gt;0,
 IF(ORDER!$D$1="SGST",
 VLOOKUP(H151,'C:\Users\HP\Desktop\TrimphPO\Week\Master Files\[SGST Master.xlsx]DBF'!$A:$AV,48,FALSE),
   IF(ORDER!$D$1="IGST",
   VLOOKUP(H151,'C:\Users\HP\Desktop\TrimphPO\Week\Master Files\[IGST Master.xlsx]DBF'!$A:$AV,48,FALSE),
   "Error")),
"")</f>
        <v/>
      </c>
      <c r="AV151">
        <f>IF(ORDER!O157&gt;0,
 IF(ORDER!$D$1="SGST",
 VLOOKUP(H151,'C:\Users\HP\Desktop\TrimphPO\Week\Master Files\[SGST Master.xlsx]DBF'!$A:$AW,49,FALSE),
   IF(ORDER!$D$1="IGST",
   VLOOKUP(H151,'C:\Users\HP\Desktop\TrimphPO\Week\Master Files\[IGST Master.xlsx]DBF'!$A:$AW,49,FALSE),
   "Error")),
"")</f>
        <v/>
      </c>
      <c r="AW151">
        <f>IF(ORDER!O157&gt;0,
 IF(ORDER!$D$1="SGST",
 VLOOKUP(H151,'C:\Users\HP\Desktop\TrimphPO\Week\Master Files\[SGST Master.xlsx]DBF'!$A:$AX,50,FALSE),
   IF(ORDER!$D$1="IGST",
   VLOOKUP(H151,'C:\Users\HP\Desktop\TrimphPO\Week\Master Files\[IGST Master.xlsx]DBF'!$A:$AX,50,FALSE),
   "Error")),
"")</f>
        <v/>
      </c>
      <c r="AX151">
        <f>IF(ORDER!O157&gt;0,ORDER!B5, "")</f>
        <v/>
      </c>
      <c r="AY151">
        <f>IF(ORDER!O157&gt;0,ORDER!B1, "")</f>
        <v/>
      </c>
      <c r="AZ151">
        <f>IF(ORDER!O157&gt;0,
 IF(ORDER!$D$1="SGST",
 VLOOKUP(H151,'C:\Users\HP\Desktop\TrimphPO\Week\Master Files\[SGST Master.xlsx]DBF'!$A:$BA,53,FALSE),
   IF(ORDER!$D$1="IGST",
   VLOOKUP(H151,'C:\Users\HP\Desktop\TrimphPO\Week\Master Files\[IGST Master.xlsx]DBF'!$A:$BA,53,FALSE),
   "Error")),
"")</f>
        <v/>
      </c>
      <c r="BA151">
        <f>IF(ORDER!O157&gt;0,
 IF(ORDER!$D$1="SGST",
 VLOOKUP(H151,'C:\Users\HP\Desktop\TrimphPO\Week\Master Files\[SGST Master.xlsx]DBF'!$A:$BB,54,FALSE),
   IF(ORDER!$D$1="IGST",
   VLOOKUP(H151,'C:\Users\HP\Desktop\TrimphPO\Week\Master Files\[IGST Master.xlsx]DBF'!$A:$BB,54,FALSE),
   "Error")),
"")</f>
        <v/>
      </c>
      <c r="BB151">
        <f>IF(ORDER!O157&gt;0,
 IF(ORDER!$D$1="SGST",
 VLOOKUP(H151,'C:\Users\HP\Desktop\TrimphPO\Week\Master Files\[SGST Master.xlsx]DBF'!$A:$BC,55,FALSE),
   IF(ORDER!$D$1="IGST",
   VLOOKUP(H151,'C:\Users\HP\Desktop\TrimphPO\Week\Master Files\[IGST Master.xlsx]DBF'!$A:$BC,55,FALSE),
   "Error")),
"")</f>
        <v/>
      </c>
      <c r="BC151">
        <f>IF(ORDER!O157&gt;0,
 IF(ORDER!$D$1="SGST",
 VLOOKUP(H151,'C:\Users\HP\Desktop\TrimphPO\Week\Master Files\[SGST Master.xlsx]DBF'!$A:$BD,56,FALSE),
   IF(ORDER!$D$1="IGST",
   VLOOKUP(H151,'C:\Users\HP\Desktop\TrimphPO\Week\Master Files\[IGST Master.xlsx]DBF'!$A:$BD,56,FALSE),
   "Error")),
"")</f>
        <v/>
      </c>
      <c r="BD151">
        <f>IF(ORDER!O157&gt;0,
 IF(ORDER!$D$1="SGST",
 VLOOKUP(H151,'C:\Users\HP\Desktop\TrimphPO\Week\Master Files\[SGST Master.xlsx]DBF'!$A:$BE,57,FALSE),
   IF(ORDER!$D$1="IGST",
   VLOOKUP(H151,'C:\Users\HP\Desktop\TrimphPO\Week\Master Files\[IGST Master.xlsx]DBF'!$A:$BE,57,FALSE),
   "Error")),
"")</f>
        <v/>
      </c>
    </row>
    <row r="152">
      <c r="A152">
        <f>IF(ORDER!O158&gt;0,
 IF(ORDER!$D$1="SGST",
 VLOOKUP(H152,'C:\Users\HP\Desktop\TrimphPO\Week\Master Files\[SGST Master.xlsx]DBF'!$A:$B,2,FALSE),
   IF(ORDER!$D$1="IGST",
   VLOOKUP(H152,'C:\Users\HP\Desktop\TrimphPO\Week\Master Files\[IGST Master.xlsx]DBF'!$A:$B,2,FALSE),
   "Error")),
"")</f>
        <v/>
      </c>
      <c r="B152">
        <f>IF(ORDER!O158&gt;0,
 IF(ORDER!$D$1="SGST",
 VLOOKUP(H152,'C:\Users\HP\Desktop\TrimphPO\Week\Master Files\[SGST Master.xlsx]DBF'!$A:$C,3,FALSE),
   IF(ORDER!$D$1="IGST",
   VLOOKUP(H152,'C:\Users\HP\Desktop\TrimphPO\Week\Master Files\[IGST Master.xlsx]DBF'!$A:$C,3,FALSE),
   "Error")),
"")</f>
        <v/>
      </c>
      <c r="C152">
        <f>IF(ORDER!O158&gt;0,ORDER!L158, "")</f>
        <v/>
      </c>
      <c r="D152">
        <f>IF(ORDER!O158&gt;0,ORDER!A158, "")</f>
        <v/>
      </c>
      <c r="E152">
        <f>IF(ORDER!O158&gt;0,
 IF(ORDER!$D$1="SGST",
 VLOOKUP(H152,'C:\Users\HP\Desktop\TrimphPO\Week\Master Files\[SGST Master.xlsx]DBF'!$A:$F,6,FALSE),
   IF(ORDER!$D$1="IGST",
   VLOOKUP(H152,'C:\Users\HP\Desktop\TrimphPO\Week\Master Files\[IGST Master.xlsx]DBF'!$A:$F,6,FALSE),
   "Error")),
"")</f>
        <v/>
      </c>
      <c r="F152">
        <f>IF(ORDER!O158&gt;0,ORDER!C158, "")</f>
        <v/>
      </c>
      <c r="G152">
        <f>IF(ORDER!O158&gt;0,
 IF(ORDER!$D$1="SGST",
 VLOOKUP(H152,'C:\Users\HP\Desktop\TrimphPO\Week\Master Files\[SGST Master.xlsx]DBF'!$A:$H,8,FALSE),
   IF(ORDER!$D$1="IGST",
   VLOOKUP(H152,'C:\Users\HP\Desktop\TrimphPO\Week\Master Files\[IGST Master.xlsx]DBF'!$A:$H,8,FALSE),
   "Error")),
"")</f>
        <v/>
      </c>
      <c r="H152">
        <f>IF(ORDER!O158&gt;0,ORDER!D158, "")</f>
        <v/>
      </c>
      <c r="I152">
        <f>IF(ORDER!O158&gt;0,
 IF(ORDER!$D$1="SGST",
 VLOOKUP(H152,'C:\Users\HP\Desktop\TrimphPO\Week\Master Files\[SGST Master.xlsx]DBF'!$A:$J,10,FALSE),
   IF(ORDER!$D$1="IGST",
   VLOOKUP(H152,'C:\Users\HP\Desktop\TrimphPO\Week\Master Files\[IGST Master.xlsx]DBF'!$A:$J,10,FALSE),
   "Error")),
"")</f>
        <v/>
      </c>
      <c r="J152">
        <f>IF(ORDER!O158&gt;0,SUMIF(ORDER!$D$8:$D$22298,DBF!$H152,ORDER!$G$8:$G$22298), "")</f>
        <v/>
      </c>
      <c r="K152">
        <f>IF(ORDER!O158&gt;0,VLOOKUP($H152,ORDER!D:H,5,FALSE), "")</f>
        <v/>
      </c>
      <c r="L152">
        <f>IF(ORDER!O158&gt;0,ROUND(J152*K152,2), "")</f>
        <v/>
      </c>
      <c r="M152">
        <f>IF(ORDER!O158&gt;0,
 IF(ORDER!$D$1="SGST",
 VLOOKUP(H152,'C:\Users\HP\Desktop\TrimphPO\Week\Master Files\[SGST Master.xlsx]DBF'!$A:$N,14,FALSE),
   IF(ORDER!$D$1="IGST",
   VLOOKUP(H152,'C:\Users\HP\Desktop\TrimphPO\Week\Master Files\[IGST Master.xlsx]DBF'!$A:$N,14,FALSE),
   "Error")),
"")</f>
        <v/>
      </c>
      <c r="N152">
        <f>IF(ORDER!O158&gt;0,ROUND(L152*M152/100,2), "")</f>
        <v/>
      </c>
      <c r="O152">
        <f>IF(ORDER!O158&gt;0,L152-N152, "")</f>
        <v/>
      </c>
      <c r="P152">
        <f>IF(ORDER!O158&gt;0,IF(R152="Corsetry",IF(IFERROR((O152/J152),0)&lt;1000,"CC Sales- Corsetry-Wholesale - IGST 5%","CC Sales- Corsetry-Wholesale - IGST 12%")), "")</f>
        <v/>
      </c>
      <c r="Q152">
        <f>IF(ORDER!O158&gt;0,
 IF(ORDER!$D$1="SGST",
 VLOOKUP(H152,'C:\Users\HP\Desktop\TrimphPO\Week\Master Files\[SGST Master.xlsx]DBF'!$A:$R,18,FALSE),
   IF(ORDER!$D$1="IGST",
   VLOOKUP(H152,'C:\Users\HP\Desktop\TrimphPO\Week\Master Files\[IGST Master.xlsx]DBF'!$A:$R,18,FALSE),
   "Error")),
"")</f>
        <v/>
      </c>
      <c r="R152">
        <f>IF(ORDER!O158&gt;0,
 IF(ORDER!$D$1="SGST",
 VLOOKUP(H152,'C:\Users\HP\Desktop\TrimphPO\Week\Master Files\[SGST Master.xlsx]DBF'!$A:$S,19,FALSE),
   IF(ORDER!$D$1="IGST",
   VLOOKUP(H152,'C:\Users\HP\Desktop\TrimphPO\Week\Master Files\[IGST Master.xlsx]DBF'!$A:$S,19,FALSE),
   "Error")),
"")</f>
        <v/>
      </c>
      <c r="S152">
        <f>IF(ORDER!O158&gt;0,
 IF(ORDER!$D$1="SGST",
 VLOOKUP(H152,'C:\Users\HP\Desktop\TrimphPO\Week\Master Files\[SGST Master.xlsx]DBF'!$A:$T,20,FALSE),
   IF(ORDER!$D$1="IGST",
   VLOOKUP(H152,'C:\Users\HP\Desktop\TrimphPO\Week\Master Files\[IGST Master.xlsx]DBF'!$A:$T,20,FALSE),
   "Error")),
"")</f>
        <v/>
      </c>
      <c r="T152">
        <f>IF(ORDER!O158&gt;0,
 IF(ORDER!$D$1="SGST",
 VLOOKUP(H152,'C:\Users\HP\Desktop\TrimphPO\Week\Master Files\[SGST Master.xlsx]DBF'!$A:$U,21,FALSE),
   IF(ORDER!$D$1="IGST",
   VLOOKUP(H152,'C:\Users\HP\Desktop\TrimphPO\Week\Master Files\[IGST Master.xlsx]DBF'!$A:$U,21,FALSE),
   "Error")),
"")</f>
        <v/>
      </c>
      <c r="U152">
        <f>IF(ORDER!O158&gt;0,
 IF(ORDER!$D$1="SGST",
 VLOOKUP(H152,'C:\Users\HP\Desktop\TrimphPO\Week\Master Files\[SGST Master.xlsx]DBF'!$A:$V,22,FALSE),
   IF(ORDER!$D$1="IGST",
   VLOOKUP(H152,'C:\Users\HP\Desktop\TrimphPO\Week\Master Files\[IGST Master.xlsx]DBF'!$A:$V,22,FALSE),
   "Error")),
"")</f>
        <v/>
      </c>
      <c r="V152">
        <f>IF(ORDER!O158&gt;0,
 IF(ORDER!$D$1="SGST",
 VLOOKUP(H152,'C:\Users\HP\Desktop\TrimphPO\Week\Master Files\[SGST Master.xlsx]DBF'!$A:$W,23,FALSE),
   IF(ORDER!$D$1="IGST",
   VLOOKUP(H152,'C:\Users\HP\Desktop\TrimphPO\Week\Master Files\[IGST Master.xlsx]DBF'!$A:$W,23,FALSE),
   "Error")),
"")</f>
        <v/>
      </c>
      <c r="W152">
        <f>IF(ORDER!O158&gt;0,
 IF(ORDER!$D$1="SGST",
 VLOOKUP(H152,'C:\Users\HP\Desktop\TrimphPO\Week\Master Files\[SGST Master.xlsx]DBF'!$A:$X,24,FALSE),
   IF(ORDER!$D$1="IGST",
   VLOOKUP(H152,'C:\Users\HP\Desktop\TrimphPO\Week\Master Files\[IGST Master.xlsx]DBF'!$A:$X,24,FALSE),
   "Error")),
"")</f>
        <v/>
      </c>
      <c r="X152">
        <f>IF(ORDER!O158&gt;0,
 IF(ORDER!$D$1="SGST",
 VLOOKUP(H152,'C:\Users\HP\Desktop\TrimphPO\Week\Master Files\[SGST Master.xlsx]DBF'!$A:$Y,25,FALSE),
   IF(ORDER!$D$1="IGST",
   VLOOKUP(H152,'C:\Users\HP\Desktop\TrimphPO\Week\Master Files\[IGST Master.xlsx]DBF'!$A:$Y,25,FALSE),
   "Error")),
"")</f>
        <v/>
      </c>
      <c r="Y152">
        <f>IF(ORDER!O158&gt;0,+O152, "")</f>
        <v/>
      </c>
      <c r="Z152">
        <f>IF(ORDER!O158&gt;0,+J152, "")</f>
        <v/>
      </c>
      <c r="AA152">
        <f>IF(ORDER!O158&gt;0,
 IF(ORDER!$D$1="SGST",
 VLOOKUP(H152,'C:\Users\HP\Desktop\TrimphPO\Week\Master Files\[SGST Master.xlsx]DBF'!$A:$AB,28,FALSE),
   IF(ORDER!$D$1="IGST",
   VLOOKUP(H152,'C:\Users\HP\Desktop\TrimphPO\Week\Master Files\[IGST Master.xlsx]DBF'!$A:$AB,28,FALSE),
   "Error")),
"")</f>
        <v/>
      </c>
      <c r="AB152">
        <f>IF(ORDER!O158&gt;0,
 IF(ORDER!$D$1="SGST",
 VLOOKUP(H152,'C:\Users\HP\Desktop\TrimphPO\Week\Master Files\[SGST Master.xlsx]DBF'!$A:$AC,29,FALSE),
   IF(ORDER!$D$1="IGST",
   VLOOKUP(H152,'C:\Users\HP\Desktop\TrimphPO\Week\Master Files\[IGST Master.xlsx]DBF'!$A:$AC,29,FALSE),
   "Error")),
"")</f>
        <v/>
      </c>
      <c r="AC152">
        <f>IF(ORDER!O158&gt;0,ROUND(Y152*AB152/100,2), "")</f>
        <v/>
      </c>
      <c r="AD152">
        <f>IF(ORDER!O158&gt;0,ROUND(SUM(Y152,0)-AC152,2), "")</f>
        <v/>
      </c>
      <c r="AE152" t="inlineStr"/>
      <c r="AF152" t="inlineStr"/>
      <c r="AG152" t="inlineStr"/>
      <c r="AH152" t="inlineStr"/>
      <c r="AI152" t="inlineStr"/>
      <c r="AJ152" t="inlineStr"/>
      <c r="AK152">
        <f>IF(ORDER!O158&gt;0,IF(RIGHT(P152,2)="5%","Output IGST - 5% - Tamilnadu","Output IGST - 12% - Tamilnadu"), "")</f>
        <v/>
      </c>
      <c r="AL152">
        <f>IF(ORDER!O158&gt;0,IF(AK152="Output IGST - 12% - TamilNadu",12,5), "")</f>
        <v/>
      </c>
      <c r="AM152">
        <f>IF(ORDER!O158&gt;0,ROUND(SUM(AD152*AL152/100,0),2), "")</f>
        <v/>
      </c>
      <c r="AN152">
        <f>IF(ORDER!O158&gt;0,+AP152, "")</f>
        <v/>
      </c>
      <c r="AO152">
        <f>IF(ORDER!O158&gt;0,0.00, "")</f>
        <v/>
      </c>
      <c r="AP152">
        <f>IF(ORDER!O158&gt;0,+(Y152-AC152)+AM152, "")</f>
        <v/>
      </c>
      <c r="AQ152">
        <f>IF(ORDER!O158&gt;0,
 IF(ORDER!$D$1="SGST",
 VLOOKUP(H152,'C:\Users\HP\Desktop\TrimphPO\Week\Master Files\[SGST Master.xlsx]DBF'!$A:$AR,44,FALSE),
   IF(ORDER!$D$1="IGST",
   VLOOKUP(H152,'C:\Users\HP\Desktop\TrimphPO\Week\Master Files\[IGST Master.xlsx]DBF'!$A:$AR,44,FALSE),
   "Error")),
"")</f>
        <v/>
      </c>
      <c r="AR152">
        <f>IF(ORDER!O158&gt;0,B152, "")</f>
        <v/>
      </c>
      <c r="AS152">
        <f>IF(ORDER!O158&gt;0,AN152, "")</f>
        <v/>
      </c>
      <c r="AT152">
        <f>IF(ORDER!O158&gt;0,CONCATENATE($B$2," ",$C$2," ","QTY",  " ", $Z$2), "")</f>
        <v/>
      </c>
      <c r="AU152">
        <f>IF(ORDER!O158&gt;0,
 IF(ORDER!$D$1="SGST",
 VLOOKUP(H152,'C:\Users\HP\Desktop\TrimphPO\Week\Master Files\[SGST Master.xlsx]DBF'!$A:$AV,48,FALSE),
   IF(ORDER!$D$1="IGST",
   VLOOKUP(H152,'C:\Users\HP\Desktop\TrimphPO\Week\Master Files\[IGST Master.xlsx]DBF'!$A:$AV,48,FALSE),
   "Error")),
"")</f>
        <v/>
      </c>
      <c r="AV152">
        <f>IF(ORDER!O158&gt;0,
 IF(ORDER!$D$1="SGST",
 VLOOKUP(H152,'C:\Users\HP\Desktop\TrimphPO\Week\Master Files\[SGST Master.xlsx]DBF'!$A:$AW,49,FALSE),
   IF(ORDER!$D$1="IGST",
   VLOOKUP(H152,'C:\Users\HP\Desktop\TrimphPO\Week\Master Files\[IGST Master.xlsx]DBF'!$A:$AW,49,FALSE),
   "Error")),
"")</f>
        <v/>
      </c>
      <c r="AW152">
        <f>IF(ORDER!O158&gt;0,
 IF(ORDER!$D$1="SGST",
 VLOOKUP(H152,'C:\Users\HP\Desktop\TrimphPO\Week\Master Files\[SGST Master.xlsx]DBF'!$A:$AX,50,FALSE),
   IF(ORDER!$D$1="IGST",
   VLOOKUP(H152,'C:\Users\HP\Desktop\TrimphPO\Week\Master Files\[IGST Master.xlsx]DBF'!$A:$AX,50,FALSE),
   "Error")),
"")</f>
        <v/>
      </c>
      <c r="AX152">
        <f>IF(ORDER!O158&gt;0,ORDER!B5, "")</f>
        <v/>
      </c>
      <c r="AY152">
        <f>IF(ORDER!O158&gt;0,ORDER!B1, "")</f>
        <v/>
      </c>
      <c r="AZ152">
        <f>IF(ORDER!O158&gt;0,
 IF(ORDER!$D$1="SGST",
 VLOOKUP(H152,'C:\Users\HP\Desktop\TrimphPO\Week\Master Files\[SGST Master.xlsx]DBF'!$A:$BA,53,FALSE),
   IF(ORDER!$D$1="IGST",
   VLOOKUP(H152,'C:\Users\HP\Desktop\TrimphPO\Week\Master Files\[IGST Master.xlsx]DBF'!$A:$BA,53,FALSE),
   "Error")),
"")</f>
        <v/>
      </c>
      <c r="BA152">
        <f>IF(ORDER!O158&gt;0,
 IF(ORDER!$D$1="SGST",
 VLOOKUP(H152,'C:\Users\HP\Desktop\TrimphPO\Week\Master Files\[SGST Master.xlsx]DBF'!$A:$BB,54,FALSE),
   IF(ORDER!$D$1="IGST",
   VLOOKUP(H152,'C:\Users\HP\Desktop\TrimphPO\Week\Master Files\[IGST Master.xlsx]DBF'!$A:$BB,54,FALSE),
   "Error")),
"")</f>
        <v/>
      </c>
      <c r="BB152">
        <f>IF(ORDER!O158&gt;0,
 IF(ORDER!$D$1="SGST",
 VLOOKUP(H152,'C:\Users\HP\Desktop\TrimphPO\Week\Master Files\[SGST Master.xlsx]DBF'!$A:$BC,55,FALSE),
   IF(ORDER!$D$1="IGST",
   VLOOKUP(H152,'C:\Users\HP\Desktop\TrimphPO\Week\Master Files\[IGST Master.xlsx]DBF'!$A:$BC,55,FALSE),
   "Error")),
"")</f>
        <v/>
      </c>
      <c r="BC152">
        <f>IF(ORDER!O158&gt;0,
 IF(ORDER!$D$1="SGST",
 VLOOKUP(H152,'C:\Users\HP\Desktop\TrimphPO\Week\Master Files\[SGST Master.xlsx]DBF'!$A:$BD,56,FALSE),
   IF(ORDER!$D$1="IGST",
   VLOOKUP(H152,'C:\Users\HP\Desktop\TrimphPO\Week\Master Files\[IGST Master.xlsx]DBF'!$A:$BD,56,FALSE),
   "Error")),
"")</f>
        <v/>
      </c>
      <c r="BD152">
        <f>IF(ORDER!O158&gt;0,
 IF(ORDER!$D$1="SGST",
 VLOOKUP(H152,'C:\Users\HP\Desktop\TrimphPO\Week\Master Files\[SGST Master.xlsx]DBF'!$A:$BE,57,FALSE),
   IF(ORDER!$D$1="IGST",
   VLOOKUP(H152,'C:\Users\HP\Desktop\TrimphPO\Week\Master Files\[IGST Master.xlsx]DBF'!$A:$BE,57,FALSE),
   "Error")),
"")</f>
        <v/>
      </c>
    </row>
    <row r="153">
      <c r="A153">
        <f>IF(ORDER!O159&gt;0,
 IF(ORDER!$D$1="SGST",
 VLOOKUP(H153,'C:\Users\HP\Desktop\TrimphPO\Week\Master Files\[SGST Master.xlsx]DBF'!$A:$B,2,FALSE),
   IF(ORDER!$D$1="IGST",
   VLOOKUP(H153,'C:\Users\HP\Desktop\TrimphPO\Week\Master Files\[IGST Master.xlsx]DBF'!$A:$B,2,FALSE),
   "Error")),
"")</f>
        <v/>
      </c>
      <c r="B153">
        <f>IF(ORDER!O159&gt;0,
 IF(ORDER!$D$1="SGST",
 VLOOKUP(H153,'C:\Users\HP\Desktop\TrimphPO\Week\Master Files\[SGST Master.xlsx]DBF'!$A:$C,3,FALSE),
   IF(ORDER!$D$1="IGST",
   VLOOKUP(H153,'C:\Users\HP\Desktop\TrimphPO\Week\Master Files\[IGST Master.xlsx]DBF'!$A:$C,3,FALSE),
   "Error")),
"")</f>
        <v/>
      </c>
      <c r="C153">
        <f>IF(ORDER!O159&gt;0,ORDER!L159, "")</f>
        <v/>
      </c>
      <c r="D153">
        <f>IF(ORDER!O159&gt;0,ORDER!A159, "")</f>
        <v/>
      </c>
      <c r="E153">
        <f>IF(ORDER!O159&gt;0,
 IF(ORDER!$D$1="SGST",
 VLOOKUP(H153,'C:\Users\HP\Desktop\TrimphPO\Week\Master Files\[SGST Master.xlsx]DBF'!$A:$F,6,FALSE),
   IF(ORDER!$D$1="IGST",
   VLOOKUP(H153,'C:\Users\HP\Desktop\TrimphPO\Week\Master Files\[IGST Master.xlsx]DBF'!$A:$F,6,FALSE),
   "Error")),
"")</f>
        <v/>
      </c>
      <c r="F153">
        <f>IF(ORDER!O159&gt;0,ORDER!C159, "")</f>
        <v/>
      </c>
      <c r="G153">
        <f>IF(ORDER!O159&gt;0,
 IF(ORDER!$D$1="SGST",
 VLOOKUP(H153,'C:\Users\HP\Desktop\TrimphPO\Week\Master Files\[SGST Master.xlsx]DBF'!$A:$H,8,FALSE),
   IF(ORDER!$D$1="IGST",
   VLOOKUP(H153,'C:\Users\HP\Desktop\TrimphPO\Week\Master Files\[IGST Master.xlsx]DBF'!$A:$H,8,FALSE),
   "Error")),
"")</f>
        <v/>
      </c>
      <c r="H153">
        <f>IF(ORDER!O159&gt;0,ORDER!D159, "")</f>
        <v/>
      </c>
      <c r="I153">
        <f>IF(ORDER!O159&gt;0,
 IF(ORDER!$D$1="SGST",
 VLOOKUP(H153,'C:\Users\HP\Desktop\TrimphPO\Week\Master Files\[SGST Master.xlsx]DBF'!$A:$J,10,FALSE),
   IF(ORDER!$D$1="IGST",
   VLOOKUP(H153,'C:\Users\HP\Desktop\TrimphPO\Week\Master Files\[IGST Master.xlsx]DBF'!$A:$J,10,FALSE),
   "Error")),
"")</f>
        <v/>
      </c>
      <c r="J153">
        <f>IF(ORDER!O159&gt;0,SUMIF(ORDER!$D$8:$D$22298,DBF!$H153,ORDER!$G$8:$G$22298), "")</f>
        <v/>
      </c>
      <c r="K153">
        <f>IF(ORDER!O159&gt;0,VLOOKUP($H153,ORDER!D:H,5,FALSE), "")</f>
        <v/>
      </c>
      <c r="L153">
        <f>IF(ORDER!O159&gt;0,ROUND(J153*K153,2), "")</f>
        <v/>
      </c>
      <c r="M153">
        <f>IF(ORDER!O159&gt;0,
 IF(ORDER!$D$1="SGST",
 VLOOKUP(H153,'C:\Users\HP\Desktop\TrimphPO\Week\Master Files\[SGST Master.xlsx]DBF'!$A:$N,14,FALSE),
   IF(ORDER!$D$1="IGST",
   VLOOKUP(H153,'C:\Users\HP\Desktop\TrimphPO\Week\Master Files\[IGST Master.xlsx]DBF'!$A:$N,14,FALSE),
   "Error")),
"")</f>
        <v/>
      </c>
      <c r="N153">
        <f>IF(ORDER!O159&gt;0,ROUND(L153*M153/100,2), "")</f>
        <v/>
      </c>
      <c r="O153">
        <f>IF(ORDER!O159&gt;0,L153-N153, "")</f>
        <v/>
      </c>
      <c r="P153">
        <f>IF(ORDER!O159&gt;0,IF(R153="Corsetry",IF(IFERROR((O153/J153),0)&lt;1000,"CC Sales- Corsetry-Wholesale - IGST 5%","CC Sales- Corsetry-Wholesale - IGST 12%")), "")</f>
        <v/>
      </c>
      <c r="Q153">
        <f>IF(ORDER!O159&gt;0,
 IF(ORDER!$D$1="SGST",
 VLOOKUP(H153,'C:\Users\HP\Desktop\TrimphPO\Week\Master Files\[SGST Master.xlsx]DBF'!$A:$R,18,FALSE),
   IF(ORDER!$D$1="IGST",
   VLOOKUP(H153,'C:\Users\HP\Desktop\TrimphPO\Week\Master Files\[IGST Master.xlsx]DBF'!$A:$R,18,FALSE),
   "Error")),
"")</f>
        <v/>
      </c>
      <c r="R153">
        <f>IF(ORDER!O159&gt;0,
 IF(ORDER!$D$1="SGST",
 VLOOKUP(H153,'C:\Users\HP\Desktop\TrimphPO\Week\Master Files\[SGST Master.xlsx]DBF'!$A:$S,19,FALSE),
   IF(ORDER!$D$1="IGST",
   VLOOKUP(H153,'C:\Users\HP\Desktop\TrimphPO\Week\Master Files\[IGST Master.xlsx]DBF'!$A:$S,19,FALSE),
   "Error")),
"")</f>
        <v/>
      </c>
      <c r="S153">
        <f>IF(ORDER!O159&gt;0,
 IF(ORDER!$D$1="SGST",
 VLOOKUP(H153,'C:\Users\HP\Desktop\TrimphPO\Week\Master Files\[SGST Master.xlsx]DBF'!$A:$T,20,FALSE),
   IF(ORDER!$D$1="IGST",
   VLOOKUP(H153,'C:\Users\HP\Desktop\TrimphPO\Week\Master Files\[IGST Master.xlsx]DBF'!$A:$T,20,FALSE),
   "Error")),
"")</f>
        <v/>
      </c>
      <c r="T153">
        <f>IF(ORDER!O159&gt;0,
 IF(ORDER!$D$1="SGST",
 VLOOKUP(H153,'C:\Users\HP\Desktop\TrimphPO\Week\Master Files\[SGST Master.xlsx]DBF'!$A:$U,21,FALSE),
   IF(ORDER!$D$1="IGST",
   VLOOKUP(H153,'C:\Users\HP\Desktop\TrimphPO\Week\Master Files\[IGST Master.xlsx]DBF'!$A:$U,21,FALSE),
   "Error")),
"")</f>
        <v/>
      </c>
      <c r="U153">
        <f>IF(ORDER!O159&gt;0,
 IF(ORDER!$D$1="SGST",
 VLOOKUP(H153,'C:\Users\HP\Desktop\TrimphPO\Week\Master Files\[SGST Master.xlsx]DBF'!$A:$V,22,FALSE),
   IF(ORDER!$D$1="IGST",
   VLOOKUP(H153,'C:\Users\HP\Desktop\TrimphPO\Week\Master Files\[IGST Master.xlsx]DBF'!$A:$V,22,FALSE),
   "Error")),
"")</f>
        <v/>
      </c>
      <c r="V153">
        <f>IF(ORDER!O159&gt;0,
 IF(ORDER!$D$1="SGST",
 VLOOKUP(H153,'C:\Users\HP\Desktop\TrimphPO\Week\Master Files\[SGST Master.xlsx]DBF'!$A:$W,23,FALSE),
   IF(ORDER!$D$1="IGST",
   VLOOKUP(H153,'C:\Users\HP\Desktop\TrimphPO\Week\Master Files\[IGST Master.xlsx]DBF'!$A:$W,23,FALSE),
   "Error")),
"")</f>
        <v/>
      </c>
      <c r="W153">
        <f>IF(ORDER!O159&gt;0,
 IF(ORDER!$D$1="SGST",
 VLOOKUP(H153,'C:\Users\HP\Desktop\TrimphPO\Week\Master Files\[SGST Master.xlsx]DBF'!$A:$X,24,FALSE),
   IF(ORDER!$D$1="IGST",
   VLOOKUP(H153,'C:\Users\HP\Desktop\TrimphPO\Week\Master Files\[IGST Master.xlsx]DBF'!$A:$X,24,FALSE),
   "Error")),
"")</f>
        <v/>
      </c>
      <c r="X153">
        <f>IF(ORDER!O159&gt;0,
 IF(ORDER!$D$1="SGST",
 VLOOKUP(H153,'C:\Users\HP\Desktop\TrimphPO\Week\Master Files\[SGST Master.xlsx]DBF'!$A:$Y,25,FALSE),
   IF(ORDER!$D$1="IGST",
   VLOOKUP(H153,'C:\Users\HP\Desktop\TrimphPO\Week\Master Files\[IGST Master.xlsx]DBF'!$A:$Y,25,FALSE),
   "Error")),
"")</f>
        <v/>
      </c>
      <c r="Y153">
        <f>IF(ORDER!O159&gt;0,+O153, "")</f>
        <v/>
      </c>
      <c r="Z153">
        <f>IF(ORDER!O159&gt;0,+J153, "")</f>
        <v/>
      </c>
      <c r="AA153">
        <f>IF(ORDER!O159&gt;0,
 IF(ORDER!$D$1="SGST",
 VLOOKUP(H153,'C:\Users\HP\Desktop\TrimphPO\Week\Master Files\[SGST Master.xlsx]DBF'!$A:$AB,28,FALSE),
   IF(ORDER!$D$1="IGST",
   VLOOKUP(H153,'C:\Users\HP\Desktop\TrimphPO\Week\Master Files\[IGST Master.xlsx]DBF'!$A:$AB,28,FALSE),
   "Error")),
"")</f>
        <v/>
      </c>
      <c r="AB153">
        <f>IF(ORDER!O159&gt;0,
 IF(ORDER!$D$1="SGST",
 VLOOKUP(H153,'C:\Users\HP\Desktop\TrimphPO\Week\Master Files\[SGST Master.xlsx]DBF'!$A:$AC,29,FALSE),
   IF(ORDER!$D$1="IGST",
   VLOOKUP(H153,'C:\Users\HP\Desktop\TrimphPO\Week\Master Files\[IGST Master.xlsx]DBF'!$A:$AC,29,FALSE),
   "Error")),
"")</f>
        <v/>
      </c>
      <c r="AC153">
        <f>IF(ORDER!O159&gt;0,ROUND(Y153*AB153/100,2), "")</f>
        <v/>
      </c>
      <c r="AD153">
        <f>IF(ORDER!O159&gt;0,ROUND(SUM(Y153,0)-AC153,2), "")</f>
        <v/>
      </c>
      <c r="AE153" t="inlineStr"/>
      <c r="AF153" t="inlineStr"/>
      <c r="AG153" t="inlineStr"/>
      <c r="AH153" t="inlineStr"/>
      <c r="AI153" t="inlineStr"/>
      <c r="AJ153" t="inlineStr"/>
      <c r="AK153">
        <f>IF(ORDER!O159&gt;0,IF(RIGHT(P153,2)="5%","Output IGST - 5% - Tamilnadu","Output IGST - 12% - Tamilnadu"), "")</f>
        <v/>
      </c>
      <c r="AL153">
        <f>IF(ORDER!O159&gt;0,IF(AK153="Output IGST - 12% - TamilNadu",12,5), "")</f>
        <v/>
      </c>
      <c r="AM153">
        <f>IF(ORDER!O159&gt;0,ROUND(SUM(AD153*AL153/100,0),2), "")</f>
        <v/>
      </c>
      <c r="AN153">
        <f>IF(ORDER!O159&gt;0,+AP153, "")</f>
        <v/>
      </c>
      <c r="AO153">
        <f>IF(ORDER!O159&gt;0,0.00, "")</f>
        <v/>
      </c>
      <c r="AP153">
        <f>IF(ORDER!O159&gt;0,+(Y153-AC153)+AM153, "")</f>
        <v/>
      </c>
      <c r="AQ153">
        <f>IF(ORDER!O159&gt;0,
 IF(ORDER!$D$1="SGST",
 VLOOKUP(H153,'C:\Users\HP\Desktop\TrimphPO\Week\Master Files\[SGST Master.xlsx]DBF'!$A:$AR,44,FALSE),
   IF(ORDER!$D$1="IGST",
   VLOOKUP(H153,'C:\Users\HP\Desktop\TrimphPO\Week\Master Files\[IGST Master.xlsx]DBF'!$A:$AR,44,FALSE),
   "Error")),
"")</f>
        <v/>
      </c>
      <c r="AR153">
        <f>IF(ORDER!O159&gt;0,B153, "")</f>
        <v/>
      </c>
      <c r="AS153">
        <f>IF(ORDER!O159&gt;0,AN153, "")</f>
        <v/>
      </c>
      <c r="AT153">
        <f>IF(ORDER!O159&gt;0,CONCATENATE($B$2," ",$C$2," ","QTY",  " ", $Z$2), "")</f>
        <v/>
      </c>
      <c r="AU153">
        <f>IF(ORDER!O159&gt;0,
 IF(ORDER!$D$1="SGST",
 VLOOKUP(H153,'C:\Users\HP\Desktop\TrimphPO\Week\Master Files\[SGST Master.xlsx]DBF'!$A:$AV,48,FALSE),
   IF(ORDER!$D$1="IGST",
   VLOOKUP(H153,'C:\Users\HP\Desktop\TrimphPO\Week\Master Files\[IGST Master.xlsx]DBF'!$A:$AV,48,FALSE),
   "Error")),
"")</f>
        <v/>
      </c>
      <c r="AV153">
        <f>IF(ORDER!O159&gt;0,
 IF(ORDER!$D$1="SGST",
 VLOOKUP(H153,'C:\Users\HP\Desktop\TrimphPO\Week\Master Files\[SGST Master.xlsx]DBF'!$A:$AW,49,FALSE),
   IF(ORDER!$D$1="IGST",
   VLOOKUP(H153,'C:\Users\HP\Desktop\TrimphPO\Week\Master Files\[IGST Master.xlsx]DBF'!$A:$AW,49,FALSE),
   "Error")),
"")</f>
        <v/>
      </c>
      <c r="AW153">
        <f>IF(ORDER!O159&gt;0,
 IF(ORDER!$D$1="SGST",
 VLOOKUP(H153,'C:\Users\HP\Desktop\TrimphPO\Week\Master Files\[SGST Master.xlsx]DBF'!$A:$AX,50,FALSE),
   IF(ORDER!$D$1="IGST",
   VLOOKUP(H153,'C:\Users\HP\Desktop\TrimphPO\Week\Master Files\[IGST Master.xlsx]DBF'!$A:$AX,50,FALSE),
   "Error")),
"")</f>
        <v/>
      </c>
      <c r="AX153">
        <f>IF(ORDER!O159&gt;0,ORDER!B5, "")</f>
        <v/>
      </c>
      <c r="AY153">
        <f>IF(ORDER!O159&gt;0,ORDER!B1, "")</f>
        <v/>
      </c>
      <c r="AZ153">
        <f>IF(ORDER!O159&gt;0,
 IF(ORDER!$D$1="SGST",
 VLOOKUP(H153,'C:\Users\HP\Desktop\TrimphPO\Week\Master Files\[SGST Master.xlsx]DBF'!$A:$BA,53,FALSE),
   IF(ORDER!$D$1="IGST",
   VLOOKUP(H153,'C:\Users\HP\Desktop\TrimphPO\Week\Master Files\[IGST Master.xlsx]DBF'!$A:$BA,53,FALSE),
   "Error")),
"")</f>
        <v/>
      </c>
      <c r="BA153">
        <f>IF(ORDER!O159&gt;0,
 IF(ORDER!$D$1="SGST",
 VLOOKUP(H153,'C:\Users\HP\Desktop\TrimphPO\Week\Master Files\[SGST Master.xlsx]DBF'!$A:$BB,54,FALSE),
   IF(ORDER!$D$1="IGST",
   VLOOKUP(H153,'C:\Users\HP\Desktop\TrimphPO\Week\Master Files\[IGST Master.xlsx]DBF'!$A:$BB,54,FALSE),
   "Error")),
"")</f>
        <v/>
      </c>
      <c r="BB153">
        <f>IF(ORDER!O159&gt;0,
 IF(ORDER!$D$1="SGST",
 VLOOKUP(H153,'C:\Users\HP\Desktop\TrimphPO\Week\Master Files\[SGST Master.xlsx]DBF'!$A:$BC,55,FALSE),
   IF(ORDER!$D$1="IGST",
   VLOOKUP(H153,'C:\Users\HP\Desktop\TrimphPO\Week\Master Files\[IGST Master.xlsx]DBF'!$A:$BC,55,FALSE),
   "Error")),
"")</f>
        <v/>
      </c>
      <c r="BC153">
        <f>IF(ORDER!O159&gt;0,
 IF(ORDER!$D$1="SGST",
 VLOOKUP(H153,'C:\Users\HP\Desktop\TrimphPO\Week\Master Files\[SGST Master.xlsx]DBF'!$A:$BD,56,FALSE),
   IF(ORDER!$D$1="IGST",
   VLOOKUP(H153,'C:\Users\HP\Desktop\TrimphPO\Week\Master Files\[IGST Master.xlsx]DBF'!$A:$BD,56,FALSE),
   "Error")),
"")</f>
        <v/>
      </c>
      <c r="BD153">
        <f>IF(ORDER!O159&gt;0,
 IF(ORDER!$D$1="SGST",
 VLOOKUP(H153,'C:\Users\HP\Desktop\TrimphPO\Week\Master Files\[SGST Master.xlsx]DBF'!$A:$BE,57,FALSE),
   IF(ORDER!$D$1="IGST",
   VLOOKUP(H153,'C:\Users\HP\Desktop\TrimphPO\Week\Master Files\[IGST Master.xlsx]DBF'!$A:$BE,57,FALSE),
   "Error")),
"")</f>
        <v/>
      </c>
    </row>
    <row r="154">
      <c r="A154">
        <f>IF(ORDER!O160&gt;0,
 IF(ORDER!$D$1="SGST",
 VLOOKUP(H154,'C:\Users\HP\Desktop\TrimphPO\Week\Master Files\[SGST Master.xlsx]DBF'!$A:$B,2,FALSE),
   IF(ORDER!$D$1="IGST",
   VLOOKUP(H154,'C:\Users\HP\Desktop\TrimphPO\Week\Master Files\[IGST Master.xlsx]DBF'!$A:$B,2,FALSE),
   "Error")),
"")</f>
        <v/>
      </c>
      <c r="B154">
        <f>IF(ORDER!O160&gt;0,
 IF(ORDER!$D$1="SGST",
 VLOOKUP(H154,'C:\Users\HP\Desktop\TrimphPO\Week\Master Files\[SGST Master.xlsx]DBF'!$A:$C,3,FALSE),
   IF(ORDER!$D$1="IGST",
   VLOOKUP(H154,'C:\Users\HP\Desktop\TrimphPO\Week\Master Files\[IGST Master.xlsx]DBF'!$A:$C,3,FALSE),
   "Error")),
"")</f>
        <v/>
      </c>
      <c r="C154">
        <f>IF(ORDER!O160&gt;0,ORDER!L160, "")</f>
        <v/>
      </c>
      <c r="D154">
        <f>IF(ORDER!O160&gt;0,ORDER!A160, "")</f>
        <v/>
      </c>
      <c r="E154">
        <f>IF(ORDER!O160&gt;0,
 IF(ORDER!$D$1="SGST",
 VLOOKUP(H154,'C:\Users\HP\Desktop\TrimphPO\Week\Master Files\[SGST Master.xlsx]DBF'!$A:$F,6,FALSE),
   IF(ORDER!$D$1="IGST",
   VLOOKUP(H154,'C:\Users\HP\Desktop\TrimphPO\Week\Master Files\[IGST Master.xlsx]DBF'!$A:$F,6,FALSE),
   "Error")),
"")</f>
        <v/>
      </c>
      <c r="F154">
        <f>IF(ORDER!O160&gt;0,ORDER!C160, "")</f>
        <v/>
      </c>
      <c r="G154">
        <f>IF(ORDER!O160&gt;0,
 IF(ORDER!$D$1="SGST",
 VLOOKUP(H154,'C:\Users\HP\Desktop\TrimphPO\Week\Master Files\[SGST Master.xlsx]DBF'!$A:$H,8,FALSE),
   IF(ORDER!$D$1="IGST",
   VLOOKUP(H154,'C:\Users\HP\Desktop\TrimphPO\Week\Master Files\[IGST Master.xlsx]DBF'!$A:$H,8,FALSE),
   "Error")),
"")</f>
        <v/>
      </c>
      <c r="H154">
        <f>IF(ORDER!O160&gt;0,ORDER!D160, "")</f>
        <v/>
      </c>
      <c r="I154">
        <f>IF(ORDER!O160&gt;0,
 IF(ORDER!$D$1="SGST",
 VLOOKUP(H154,'C:\Users\HP\Desktop\TrimphPO\Week\Master Files\[SGST Master.xlsx]DBF'!$A:$J,10,FALSE),
   IF(ORDER!$D$1="IGST",
   VLOOKUP(H154,'C:\Users\HP\Desktop\TrimphPO\Week\Master Files\[IGST Master.xlsx]DBF'!$A:$J,10,FALSE),
   "Error")),
"")</f>
        <v/>
      </c>
      <c r="J154">
        <f>IF(ORDER!O160&gt;0,SUMIF(ORDER!$D$8:$D$22298,DBF!$H154,ORDER!$G$8:$G$22298), "")</f>
        <v/>
      </c>
      <c r="K154">
        <f>IF(ORDER!O160&gt;0,VLOOKUP($H154,ORDER!D:H,5,FALSE), "")</f>
        <v/>
      </c>
      <c r="L154">
        <f>IF(ORDER!O160&gt;0,ROUND(J154*K154,2), "")</f>
        <v/>
      </c>
      <c r="M154">
        <f>IF(ORDER!O160&gt;0,
 IF(ORDER!$D$1="SGST",
 VLOOKUP(H154,'C:\Users\HP\Desktop\TrimphPO\Week\Master Files\[SGST Master.xlsx]DBF'!$A:$N,14,FALSE),
   IF(ORDER!$D$1="IGST",
   VLOOKUP(H154,'C:\Users\HP\Desktop\TrimphPO\Week\Master Files\[IGST Master.xlsx]DBF'!$A:$N,14,FALSE),
   "Error")),
"")</f>
        <v/>
      </c>
      <c r="N154">
        <f>IF(ORDER!O160&gt;0,ROUND(L154*M154/100,2), "")</f>
        <v/>
      </c>
      <c r="O154">
        <f>IF(ORDER!O160&gt;0,L154-N154, "")</f>
        <v/>
      </c>
      <c r="P154">
        <f>IF(ORDER!O160&gt;0,IF(R154="Corsetry",IF(IFERROR((O154/J154),0)&lt;1000,"CC Sales- Corsetry-Wholesale - IGST 5%","CC Sales- Corsetry-Wholesale - IGST 12%")), "")</f>
        <v/>
      </c>
      <c r="Q154">
        <f>IF(ORDER!O160&gt;0,
 IF(ORDER!$D$1="SGST",
 VLOOKUP(H154,'C:\Users\HP\Desktop\TrimphPO\Week\Master Files\[SGST Master.xlsx]DBF'!$A:$R,18,FALSE),
   IF(ORDER!$D$1="IGST",
   VLOOKUP(H154,'C:\Users\HP\Desktop\TrimphPO\Week\Master Files\[IGST Master.xlsx]DBF'!$A:$R,18,FALSE),
   "Error")),
"")</f>
        <v/>
      </c>
      <c r="R154">
        <f>IF(ORDER!O160&gt;0,
 IF(ORDER!$D$1="SGST",
 VLOOKUP(H154,'C:\Users\HP\Desktop\TrimphPO\Week\Master Files\[SGST Master.xlsx]DBF'!$A:$S,19,FALSE),
   IF(ORDER!$D$1="IGST",
   VLOOKUP(H154,'C:\Users\HP\Desktop\TrimphPO\Week\Master Files\[IGST Master.xlsx]DBF'!$A:$S,19,FALSE),
   "Error")),
"")</f>
        <v/>
      </c>
      <c r="S154">
        <f>IF(ORDER!O160&gt;0,
 IF(ORDER!$D$1="SGST",
 VLOOKUP(H154,'C:\Users\HP\Desktop\TrimphPO\Week\Master Files\[SGST Master.xlsx]DBF'!$A:$T,20,FALSE),
   IF(ORDER!$D$1="IGST",
   VLOOKUP(H154,'C:\Users\HP\Desktop\TrimphPO\Week\Master Files\[IGST Master.xlsx]DBF'!$A:$T,20,FALSE),
   "Error")),
"")</f>
        <v/>
      </c>
      <c r="T154">
        <f>IF(ORDER!O160&gt;0,
 IF(ORDER!$D$1="SGST",
 VLOOKUP(H154,'C:\Users\HP\Desktop\TrimphPO\Week\Master Files\[SGST Master.xlsx]DBF'!$A:$U,21,FALSE),
   IF(ORDER!$D$1="IGST",
   VLOOKUP(H154,'C:\Users\HP\Desktop\TrimphPO\Week\Master Files\[IGST Master.xlsx]DBF'!$A:$U,21,FALSE),
   "Error")),
"")</f>
        <v/>
      </c>
      <c r="U154">
        <f>IF(ORDER!O160&gt;0,
 IF(ORDER!$D$1="SGST",
 VLOOKUP(H154,'C:\Users\HP\Desktop\TrimphPO\Week\Master Files\[SGST Master.xlsx]DBF'!$A:$V,22,FALSE),
   IF(ORDER!$D$1="IGST",
   VLOOKUP(H154,'C:\Users\HP\Desktop\TrimphPO\Week\Master Files\[IGST Master.xlsx]DBF'!$A:$V,22,FALSE),
   "Error")),
"")</f>
        <v/>
      </c>
      <c r="V154">
        <f>IF(ORDER!O160&gt;0,
 IF(ORDER!$D$1="SGST",
 VLOOKUP(H154,'C:\Users\HP\Desktop\TrimphPO\Week\Master Files\[SGST Master.xlsx]DBF'!$A:$W,23,FALSE),
   IF(ORDER!$D$1="IGST",
   VLOOKUP(H154,'C:\Users\HP\Desktop\TrimphPO\Week\Master Files\[IGST Master.xlsx]DBF'!$A:$W,23,FALSE),
   "Error")),
"")</f>
        <v/>
      </c>
      <c r="W154">
        <f>IF(ORDER!O160&gt;0,
 IF(ORDER!$D$1="SGST",
 VLOOKUP(H154,'C:\Users\HP\Desktop\TrimphPO\Week\Master Files\[SGST Master.xlsx]DBF'!$A:$X,24,FALSE),
   IF(ORDER!$D$1="IGST",
   VLOOKUP(H154,'C:\Users\HP\Desktop\TrimphPO\Week\Master Files\[IGST Master.xlsx]DBF'!$A:$X,24,FALSE),
   "Error")),
"")</f>
        <v/>
      </c>
      <c r="X154">
        <f>IF(ORDER!O160&gt;0,
 IF(ORDER!$D$1="SGST",
 VLOOKUP(H154,'C:\Users\HP\Desktop\TrimphPO\Week\Master Files\[SGST Master.xlsx]DBF'!$A:$Y,25,FALSE),
   IF(ORDER!$D$1="IGST",
   VLOOKUP(H154,'C:\Users\HP\Desktop\TrimphPO\Week\Master Files\[IGST Master.xlsx]DBF'!$A:$Y,25,FALSE),
   "Error")),
"")</f>
        <v/>
      </c>
      <c r="Y154">
        <f>IF(ORDER!O160&gt;0,+O154, "")</f>
        <v/>
      </c>
      <c r="Z154">
        <f>IF(ORDER!O160&gt;0,+J154, "")</f>
        <v/>
      </c>
      <c r="AA154">
        <f>IF(ORDER!O160&gt;0,
 IF(ORDER!$D$1="SGST",
 VLOOKUP(H154,'C:\Users\HP\Desktop\TrimphPO\Week\Master Files\[SGST Master.xlsx]DBF'!$A:$AB,28,FALSE),
   IF(ORDER!$D$1="IGST",
   VLOOKUP(H154,'C:\Users\HP\Desktop\TrimphPO\Week\Master Files\[IGST Master.xlsx]DBF'!$A:$AB,28,FALSE),
   "Error")),
"")</f>
        <v/>
      </c>
      <c r="AB154">
        <f>IF(ORDER!O160&gt;0,
 IF(ORDER!$D$1="SGST",
 VLOOKUP(H154,'C:\Users\HP\Desktop\TrimphPO\Week\Master Files\[SGST Master.xlsx]DBF'!$A:$AC,29,FALSE),
   IF(ORDER!$D$1="IGST",
   VLOOKUP(H154,'C:\Users\HP\Desktop\TrimphPO\Week\Master Files\[IGST Master.xlsx]DBF'!$A:$AC,29,FALSE),
   "Error")),
"")</f>
        <v/>
      </c>
      <c r="AC154">
        <f>IF(ORDER!O160&gt;0,ROUND(Y154*AB154/100,2), "")</f>
        <v/>
      </c>
      <c r="AD154">
        <f>IF(ORDER!O160&gt;0,ROUND(SUM(Y154,0)-AC154,2), "")</f>
        <v/>
      </c>
      <c r="AE154" t="inlineStr"/>
      <c r="AF154" t="inlineStr"/>
      <c r="AG154" t="inlineStr"/>
      <c r="AH154" t="inlineStr"/>
      <c r="AI154" t="inlineStr"/>
      <c r="AJ154" t="inlineStr"/>
      <c r="AK154">
        <f>IF(ORDER!O160&gt;0,IF(RIGHT(P154,2)="5%","Output IGST - 5% - Tamilnadu","Output IGST - 12% - Tamilnadu"), "")</f>
        <v/>
      </c>
      <c r="AL154">
        <f>IF(ORDER!O160&gt;0,IF(AK154="Output IGST - 12% - TamilNadu",12,5), "")</f>
        <v/>
      </c>
      <c r="AM154">
        <f>IF(ORDER!O160&gt;0,ROUND(SUM(AD154*AL154/100,0),2), "")</f>
        <v/>
      </c>
      <c r="AN154">
        <f>IF(ORDER!O160&gt;0,+AP154, "")</f>
        <v/>
      </c>
      <c r="AO154">
        <f>IF(ORDER!O160&gt;0,0.00, "")</f>
        <v/>
      </c>
      <c r="AP154">
        <f>IF(ORDER!O160&gt;0,+(Y154-AC154)+AM154, "")</f>
        <v/>
      </c>
      <c r="AQ154">
        <f>IF(ORDER!O160&gt;0,
 IF(ORDER!$D$1="SGST",
 VLOOKUP(H154,'C:\Users\HP\Desktop\TrimphPO\Week\Master Files\[SGST Master.xlsx]DBF'!$A:$AR,44,FALSE),
   IF(ORDER!$D$1="IGST",
   VLOOKUP(H154,'C:\Users\HP\Desktop\TrimphPO\Week\Master Files\[IGST Master.xlsx]DBF'!$A:$AR,44,FALSE),
   "Error")),
"")</f>
        <v/>
      </c>
      <c r="AR154">
        <f>IF(ORDER!O160&gt;0,B154, "")</f>
        <v/>
      </c>
      <c r="AS154">
        <f>IF(ORDER!O160&gt;0,AN154, "")</f>
        <v/>
      </c>
      <c r="AT154">
        <f>IF(ORDER!O160&gt;0,CONCATENATE($B$2," ",$C$2," ","QTY",  " ", $Z$2), "")</f>
        <v/>
      </c>
      <c r="AU154">
        <f>IF(ORDER!O160&gt;0,
 IF(ORDER!$D$1="SGST",
 VLOOKUP(H154,'C:\Users\HP\Desktop\TrimphPO\Week\Master Files\[SGST Master.xlsx]DBF'!$A:$AV,48,FALSE),
   IF(ORDER!$D$1="IGST",
   VLOOKUP(H154,'C:\Users\HP\Desktop\TrimphPO\Week\Master Files\[IGST Master.xlsx]DBF'!$A:$AV,48,FALSE),
   "Error")),
"")</f>
        <v/>
      </c>
      <c r="AV154">
        <f>IF(ORDER!O160&gt;0,
 IF(ORDER!$D$1="SGST",
 VLOOKUP(H154,'C:\Users\HP\Desktop\TrimphPO\Week\Master Files\[SGST Master.xlsx]DBF'!$A:$AW,49,FALSE),
   IF(ORDER!$D$1="IGST",
   VLOOKUP(H154,'C:\Users\HP\Desktop\TrimphPO\Week\Master Files\[IGST Master.xlsx]DBF'!$A:$AW,49,FALSE),
   "Error")),
"")</f>
        <v/>
      </c>
      <c r="AW154">
        <f>IF(ORDER!O160&gt;0,
 IF(ORDER!$D$1="SGST",
 VLOOKUP(H154,'C:\Users\HP\Desktop\TrimphPO\Week\Master Files\[SGST Master.xlsx]DBF'!$A:$AX,50,FALSE),
   IF(ORDER!$D$1="IGST",
   VLOOKUP(H154,'C:\Users\HP\Desktop\TrimphPO\Week\Master Files\[IGST Master.xlsx]DBF'!$A:$AX,50,FALSE),
   "Error")),
"")</f>
        <v/>
      </c>
      <c r="AX154">
        <f>IF(ORDER!O160&gt;0,ORDER!B5, "")</f>
        <v/>
      </c>
      <c r="AY154">
        <f>IF(ORDER!O160&gt;0,ORDER!B1, "")</f>
        <v/>
      </c>
      <c r="AZ154">
        <f>IF(ORDER!O160&gt;0,
 IF(ORDER!$D$1="SGST",
 VLOOKUP(H154,'C:\Users\HP\Desktop\TrimphPO\Week\Master Files\[SGST Master.xlsx]DBF'!$A:$BA,53,FALSE),
   IF(ORDER!$D$1="IGST",
   VLOOKUP(H154,'C:\Users\HP\Desktop\TrimphPO\Week\Master Files\[IGST Master.xlsx]DBF'!$A:$BA,53,FALSE),
   "Error")),
"")</f>
        <v/>
      </c>
      <c r="BA154">
        <f>IF(ORDER!O160&gt;0,
 IF(ORDER!$D$1="SGST",
 VLOOKUP(H154,'C:\Users\HP\Desktop\TrimphPO\Week\Master Files\[SGST Master.xlsx]DBF'!$A:$BB,54,FALSE),
   IF(ORDER!$D$1="IGST",
   VLOOKUP(H154,'C:\Users\HP\Desktop\TrimphPO\Week\Master Files\[IGST Master.xlsx]DBF'!$A:$BB,54,FALSE),
   "Error")),
"")</f>
        <v/>
      </c>
      <c r="BB154">
        <f>IF(ORDER!O160&gt;0,
 IF(ORDER!$D$1="SGST",
 VLOOKUP(H154,'C:\Users\HP\Desktop\TrimphPO\Week\Master Files\[SGST Master.xlsx]DBF'!$A:$BC,55,FALSE),
   IF(ORDER!$D$1="IGST",
   VLOOKUP(H154,'C:\Users\HP\Desktop\TrimphPO\Week\Master Files\[IGST Master.xlsx]DBF'!$A:$BC,55,FALSE),
   "Error")),
"")</f>
        <v/>
      </c>
      <c r="BC154">
        <f>IF(ORDER!O160&gt;0,
 IF(ORDER!$D$1="SGST",
 VLOOKUP(H154,'C:\Users\HP\Desktop\TrimphPO\Week\Master Files\[SGST Master.xlsx]DBF'!$A:$BD,56,FALSE),
   IF(ORDER!$D$1="IGST",
   VLOOKUP(H154,'C:\Users\HP\Desktop\TrimphPO\Week\Master Files\[IGST Master.xlsx]DBF'!$A:$BD,56,FALSE),
   "Error")),
"")</f>
        <v/>
      </c>
      <c r="BD154">
        <f>IF(ORDER!O160&gt;0,
 IF(ORDER!$D$1="SGST",
 VLOOKUP(H154,'C:\Users\HP\Desktop\TrimphPO\Week\Master Files\[SGST Master.xlsx]DBF'!$A:$BE,57,FALSE),
   IF(ORDER!$D$1="IGST",
   VLOOKUP(H154,'C:\Users\HP\Desktop\TrimphPO\Week\Master Files\[IGST Master.xlsx]DBF'!$A:$BE,57,FALSE),
   "Error")),
"")</f>
        <v/>
      </c>
    </row>
    <row r="155">
      <c r="A155">
        <f>IF(ORDER!O161&gt;0,
 IF(ORDER!$D$1="SGST",
 VLOOKUP(H155,'C:\Users\HP\Desktop\TrimphPO\Week\Master Files\[SGST Master.xlsx]DBF'!$A:$B,2,FALSE),
   IF(ORDER!$D$1="IGST",
   VLOOKUP(H155,'C:\Users\HP\Desktop\TrimphPO\Week\Master Files\[IGST Master.xlsx]DBF'!$A:$B,2,FALSE),
   "Error")),
"")</f>
        <v/>
      </c>
      <c r="B155">
        <f>IF(ORDER!O161&gt;0,
 IF(ORDER!$D$1="SGST",
 VLOOKUP(H155,'C:\Users\HP\Desktop\TrimphPO\Week\Master Files\[SGST Master.xlsx]DBF'!$A:$C,3,FALSE),
   IF(ORDER!$D$1="IGST",
   VLOOKUP(H155,'C:\Users\HP\Desktop\TrimphPO\Week\Master Files\[IGST Master.xlsx]DBF'!$A:$C,3,FALSE),
   "Error")),
"")</f>
        <v/>
      </c>
      <c r="C155">
        <f>IF(ORDER!O161&gt;0,ORDER!L161, "")</f>
        <v/>
      </c>
      <c r="D155">
        <f>IF(ORDER!O161&gt;0,ORDER!A161, "")</f>
        <v/>
      </c>
      <c r="E155">
        <f>IF(ORDER!O161&gt;0,
 IF(ORDER!$D$1="SGST",
 VLOOKUP(H155,'C:\Users\HP\Desktop\TrimphPO\Week\Master Files\[SGST Master.xlsx]DBF'!$A:$F,6,FALSE),
   IF(ORDER!$D$1="IGST",
   VLOOKUP(H155,'C:\Users\HP\Desktop\TrimphPO\Week\Master Files\[IGST Master.xlsx]DBF'!$A:$F,6,FALSE),
   "Error")),
"")</f>
        <v/>
      </c>
      <c r="F155">
        <f>IF(ORDER!O161&gt;0,ORDER!C161, "")</f>
        <v/>
      </c>
      <c r="G155">
        <f>IF(ORDER!O161&gt;0,
 IF(ORDER!$D$1="SGST",
 VLOOKUP(H155,'C:\Users\HP\Desktop\TrimphPO\Week\Master Files\[SGST Master.xlsx]DBF'!$A:$H,8,FALSE),
   IF(ORDER!$D$1="IGST",
   VLOOKUP(H155,'C:\Users\HP\Desktop\TrimphPO\Week\Master Files\[IGST Master.xlsx]DBF'!$A:$H,8,FALSE),
   "Error")),
"")</f>
        <v/>
      </c>
      <c r="H155">
        <f>IF(ORDER!O161&gt;0,ORDER!D161, "")</f>
        <v/>
      </c>
      <c r="I155">
        <f>IF(ORDER!O161&gt;0,
 IF(ORDER!$D$1="SGST",
 VLOOKUP(H155,'C:\Users\HP\Desktop\TrimphPO\Week\Master Files\[SGST Master.xlsx]DBF'!$A:$J,10,FALSE),
   IF(ORDER!$D$1="IGST",
   VLOOKUP(H155,'C:\Users\HP\Desktop\TrimphPO\Week\Master Files\[IGST Master.xlsx]DBF'!$A:$J,10,FALSE),
   "Error")),
"")</f>
        <v/>
      </c>
      <c r="J155">
        <f>IF(ORDER!O161&gt;0,SUMIF(ORDER!$D$8:$D$22298,DBF!$H155,ORDER!$G$8:$G$22298), "")</f>
        <v/>
      </c>
      <c r="K155">
        <f>IF(ORDER!O161&gt;0,VLOOKUP($H155,ORDER!D:H,5,FALSE), "")</f>
        <v/>
      </c>
      <c r="L155">
        <f>IF(ORDER!O161&gt;0,ROUND(J155*K155,2), "")</f>
        <v/>
      </c>
      <c r="M155">
        <f>IF(ORDER!O161&gt;0,
 IF(ORDER!$D$1="SGST",
 VLOOKUP(H155,'C:\Users\HP\Desktop\TrimphPO\Week\Master Files\[SGST Master.xlsx]DBF'!$A:$N,14,FALSE),
   IF(ORDER!$D$1="IGST",
   VLOOKUP(H155,'C:\Users\HP\Desktop\TrimphPO\Week\Master Files\[IGST Master.xlsx]DBF'!$A:$N,14,FALSE),
   "Error")),
"")</f>
        <v/>
      </c>
      <c r="N155">
        <f>IF(ORDER!O161&gt;0,ROUND(L155*M155/100,2), "")</f>
        <v/>
      </c>
      <c r="O155">
        <f>IF(ORDER!O161&gt;0,L155-N155, "")</f>
        <v/>
      </c>
      <c r="P155">
        <f>IF(ORDER!O161&gt;0,IF(R155="Corsetry",IF(IFERROR((O155/J155),0)&lt;1000,"CC Sales- Corsetry-Wholesale - IGST 5%","CC Sales- Corsetry-Wholesale - IGST 12%")), "")</f>
        <v/>
      </c>
      <c r="Q155">
        <f>IF(ORDER!O161&gt;0,
 IF(ORDER!$D$1="SGST",
 VLOOKUP(H155,'C:\Users\HP\Desktop\TrimphPO\Week\Master Files\[SGST Master.xlsx]DBF'!$A:$R,18,FALSE),
   IF(ORDER!$D$1="IGST",
   VLOOKUP(H155,'C:\Users\HP\Desktop\TrimphPO\Week\Master Files\[IGST Master.xlsx]DBF'!$A:$R,18,FALSE),
   "Error")),
"")</f>
        <v/>
      </c>
      <c r="R155">
        <f>IF(ORDER!O161&gt;0,
 IF(ORDER!$D$1="SGST",
 VLOOKUP(H155,'C:\Users\HP\Desktop\TrimphPO\Week\Master Files\[SGST Master.xlsx]DBF'!$A:$S,19,FALSE),
   IF(ORDER!$D$1="IGST",
   VLOOKUP(H155,'C:\Users\HP\Desktop\TrimphPO\Week\Master Files\[IGST Master.xlsx]DBF'!$A:$S,19,FALSE),
   "Error")),
"")</f>
        <v/>
      </c>
      <c r="S155">
        <f>IF(ORDER!O161&gt;0,
 IF(ORDER!$D$1="SGST",
 VLOOKUP(H155,'C:\Users\HP\Desktop\TrimphPO\Week\Master Files\[SGST Master.xlsx]DBF'!$A:$T,20,FALSE),
   IF(ORDER!$D$1="IGST",
   VLOOKUP(H155,'C:\Users\HP\Desktop\TrimphPO\Week\Master Files\[IGST Master.xlsx]DBF'!$A:$T,20,FALSE),
   "Error")),
"")</f>
        <v/>
      </c>
      <c r="T155">
        <f>IF(ORDER!O161&gt;0,
 IF(ORDER!$D$1="SGST",
 VLOOKUP(H155,'C:\Users\HP\Desktop\TrimphPO\Week\Master Files\[SGST Master.xlsx]DBF'!$A:$U,21,FALSE),
   IF(ORDER!$D$1="IGST",
   VLOOKUP(H155,'C:\Users\HP\Desktop\TrimphPO\Week\Master Files\[IGST Master.xlsx]DBF'!$A:$U,21,FALSE),
   "Error")),
"")</f>
        <v/>
      </c>
      <c r="U155">
        <f>IF(ORDER!O161&gt;0,
 IF(ORDER!$D$1="SGST",
 VLOOKUP(H155,'C:\Users\HP\Desktop\TrimphPO\Week\Master Files\[SGST Master.xlsx]DBF'!$A:$V,22,FALSE),
   IF(ORDER!$D$1="IGST",
   VLOOKUP(H155,'C:\Users\HP\Desktop\TrimphPO\Week\Master Files\[IGST Master.xlsx]DBF'!$A:$V,22,FALSE),
   "Error")),
"")</f>
        <v/>
      </c>
      <c r="V155">
        <f>IF(ORDER!O161&gt;0,
 IF(ORDER!$D$1="SGST",
 VLOOKUP(H155,'C:\Users\HP\Desktop\TrimphPO\Week\Master Files\[SGST Master.xlsx]DBF'!$A:$W,23,FALSE),
   IF(ORDER!$D$1="IGST",
   VLOOKUP(H155,'C:\Users\HP\Desktop\TrimphPO\Week\Master Files\[IGST Master.xlsx]DBF'!$A:$W,23,FALSE),
   "Error")),
"")</f>
        <v/>
      </c>
      <c r="W155">
        <f>IF(ORDER!O161&gt;0,
 IF(ORDER!$D$1="SGST",
 VLOOKUP(H155,'C:\Users\HP\Desktop\TrimphPO\Week\Master Files\[SGST Master.xlsx]DBF'!$A:$X,24,FALSE),
   IF(ORDER!$D$1="IGST",
   VLOOKUP(H155,'C:\Users\HP\Desktop\TrimphPO\Week\Master Files\[IGST Master.xlsx]DBF'!$A:$X,24,FALSE),
   "Error")),
"")</f>
        <v/>
      </c>
      <c r="X155">
        <f>IF(ORDER!O161&gt;0,
 IF(ORDER!$D$1="SGST",
 VLOOKUP(H155,'C:\Users\HP\Desktop\TrimphPO\Week\Master Files\[SGST Master.xlsx]DBF'!$A:$Y,25,FALSE),
   IF(ORDER!$D$1="IGST",
   VLOOKUP(H155,'C:\Users\HP\Desktop\TrimphPO\Week\Master Files\[IGST Master.xlsx]DBF'!$A:$Y,25,FALSE),
   "Error")),
"")</f>
        <v/>
      </c>
      <c r="Y155">
        <f>IF(ORDER!O161&gt;0,+O155, "")</f>
        <v/>
      </c>
      <c r="Z155">
        <f>IF(ORDER!O161&gt;0,+J155, "")</f>
        <v/>
      </c>
      <c r="AA155">
        <f>IF(ORDER!O161&gt;0,
 IF(ORDER!$D$1="SGST",
 VLOOKUP(H155,'C:\Users\HP\Desktop\TrimphPO\Week\Master Files\[SGST Master.xlsx]DBF'!$A:$AB,28,FALSE),
   IF(ORDER!$D$1="IGST",
   VLOOKUP(H155,'C:\Users\HP\Desktop\TrimphPO\Week\Master Files\[IGST Master.xlsx]DBF'!$A:$AB,28,FALSE),
   "Error")),
"")</f>
        <v/>
      </c>
      <c r="AB155">
        <f>IF(ORDER!O161&gt;0,
 IF(ORDER!$D$1="SGST",
 VLOOKUP(H155,'C:\Users\HP\Desktop\TrimphPO\Week\Master Files\[SGST Master.xlsx]DBF'!$A:$AC,29,FALSE),
   IF(ORDER!$D$1="IGST",
   VLOOKUP(H155,'C:\Users\HP\Desktop\TrimphPO\Week\Master Files\[IGST Master.xlsx]DBF'!$A:$AC,29,FALSE),
   "Error")),
"")</f>
        <v/>
      </c>
      <c r="AC155">
        <f>IF(ORDER!O161&gt;0,ROUND(Y155*AB155/100,2), "")</f>
        <v/>
      </c>
      <c r="AD155">
        <f>IF(ORDER!O161&gt;0,ROUND(SUM(Y155,0)-AC155,2), "")</f>
        <v/>
      </c>
      <c r="AE155" t="inlineStr"/>
      <c r="AF155" t="inlineStr"/>
      <c r="AG155" t="inlineStr"/>
      <c r="AH155" t="inlineStr"/>
      <c r="AI155" t="inlineStr"/>
      <c r="AJ155" t="inlineStr"/>
      <c r="AK155">
        <f>IF(ORDER!O161&gt;0,IF(RIGHT(P155,2)="5%","Output IGST - 5% - Tamilnadu","Output IGST - 12% - Tamilnadu"), "")</f>
        <v/>
      </c>
      <c r="AL155">
        <f>IF(ORDER!O161&gt;0,IF(AK155="Output IGST - 12% - TamilNadu",12,5), "")</f>
        <v/>
      </c>
      <c r="AM155">
        <f>IF(ORDER!O161&gt;0,ROUND(SUM(AD155*AL155/100,0),2), "")</f>
        <v/>
      </c>
      <c r="AN155">
        <f>IF(ORDER!O161&gt;0,+AP155, "")</f>
        <v/>
      </c>
      <c r="AO155">
        <f>IF(ORDER!O161&gt;0,0.00, "")</f>
        <v/>
      </c>
      <c r="AP155">
        <f>IF(ORDER!O161&gt;0,+(Y155-AC155)+AM155, "")</f>
        <v/>
      </c>
      <c r="AQ155">
        <f>IF(ORDER!O161&gt;0,
 IF(ORDER!$D$1="SGST",
 VLOOKUP(H155,'C:\Users\HP\Desktop\TrimphPO\Week\Master Files\[SGST Master.xlsx]DBF'!$A:$AR,44,FALSE),
   IF(ORDER!$D$1="IGST",
   VLOOKUP(H155,'C:\Users\HP\Desktop\TrimphPO\Week\Master Files\[IGST Master.xlsx]DBF'!$A:$AR,44,FALSE),
   "Error")),
"")</f>
        <v/>
      </c>
      <c r="AR155">
        <f>IF(ORDER!O161&gt;0,B155, "")</f>
        <v/>
      </c>
      <c r="AS155">
        <f>IF(ORDER!O161&gt;0,AN155, "")</f>
        <v/>
      </c>
      <c r="AT155">
        <f>IF(ORDER!O161&gt;0,CONCATENATE($B$2," ",$C$2," ","QTY",  " ", $Z$2), "")</f>
        <v/>
      </c>
      <c r="AU155">
        <f>IF(ORDER!O161&gt;0,
 IF(ORDER!$D$1="SGST",
 VLOOKUP(H155,'C:\Users\HP\Desktop\TrimphPO\Week\Master Files\[SGST Master.xlsx]DBF'!$A:$AV,48,FALSE),
   IF(ORDER!$D$1="IGST",
   VLOOKUP(H155,'C:\Users\HP\Desktop\TrimphPO\Week\Master Files\[IGST Master.xlsx]DBF'!$A:$AV,48,FALSE),
   "Error")),
"")</f>
        <v/>
      </c>
      <c r="AV155">
        <f>IF(ORDER!O161&gt;0,
 IF(ORDER!$D$1="SGST",
 VLOOKUP(H155,'C:\Users\HP\Desktop\TrimphPO\Week\Master Files\[SGST Master.xlsx]DBF'!$A:$AW,49,FALSE),
   IF(ORDER!$D$1="IGST",
   VLOOKUP(H155,'C:\Users\HP\Desktop\TrimphPO\Week\Master Files\[IGST Master.xlsx]DBF'!$A:$AW,49,FALSE),
   "Error")),
"")</f>
        <v/>
      </c>
      <c r="AW155">
        <f>IF(ORDER!O161&gt;0,
 IF(ORDER!$D$1="SGST",
 VLOOKUP(H155,'C:\Users\HP\Desktop\TrimphPO\Week\Master Files\[SGST Master.xlsx]DBF'!$A:$AX,50,FALSE),
   IF(ORDER!$D$1="IGST",
   VLOOKUP(H155,'C:\Users\HP\Desktop\TrimphPO\Week\Master Files\[IGST Master.xlsx]DBF'!$A:$AX,50,FALSE),
   "Error")),
"")</f>
        <v/>
      </c>
      <c r="AX155">
        <f>IF(ORDER!O161&gt;0,ORDER!B5, "")</f>
        <v/>
      </c>
      <c r="AY155">
        <f>IF(ORDER!O161&gt;0,ORDER!B1, "")</f>
        <v/>
      </c>
      <c r="AZ155">
        <f>IF(ORDER!O161&gt;0,
 IF(ORDER!$D$1="SGST",
 VLOOKUP(H155,'C:\Users\HP\Desktop\TrimphPO\Week\Master Files\[SGST Master.xlsx]DBF'!$A:$BA,53,FALSE),
   IF(ORDER!$D$1="IGST",
   VLOOKUP(H155,'C:\Users\HP\Desktop\TrimphPO\Week\Master Files\[IGST Master.xlsx]DBF'!$A:$BA,53,FALSE),
   "Error")),
"")</f>
        <v/>
      </c>
      <c r="BA155">
        <f>IF(ORDER!O161&gt;0,
 IF(ORDER!$D$1="SGST",
 VLOOKUP(H155,'C:\Users\HP\Desktop\TrimphPO\Week\Master Files\[SGST Master.xlsx]DBF'!$A:$BB,54,FALSE),
   IF(ORDER!$D$1="IGST",
   VLOOKUP(H155,'C:\Users\HP\Desktop\TrimphPO\Week\Master Files\[IGST Master.xlsx]DBF'!$A:$BB,54,FALSE),
   "Error")),
"")</f>
        <v/>
      </c>
      <c r="BB155">
        <f>IF(ORDER!O161&gt;0,
 IF(ORDER!$D$1="SGST",
 VLOOKUP(H155,'C:\Users\HP\Desktop\TrimphPO\Week\Master Files\[SGST Master.xlsx]DBF'!$A:$BC,55,FALSE),
   IF(ORDER!$D$1="IGST",
   VLOOKUP(H155,'C:\Users\HP\Desktop\TrimphPO\Week\Master Files\[IGST Master.xlsx]DBF'!$A:$BC,55,FALSE),
   "Error")),
"")</f>
        <v/>
      </c>
      <c r="BC155">
        <f>IF(ORDER!O161&gt;0,
 IF(ORDER!$D$1="SGST",
 VLOOKUP(H155,'C:\Users\HP\Desktop\TrimphPO\Week\Master Files\[SGST Master.xlsx]DBF'!$A:$BD,56,FALSE),
   IF(ORDER!$D$1="IGST",
   VLOOKUP(H155,'C:\Users\HP\Desktop\TrimphPO\Week\Master Files\[IGST Master.xlsx]DBF'!$A:$BD,56,FALSE),
   "Error")),
"")</f>
        <v/>
      </c>
      <c r="BD155">
        <f>IF(ORDER!O161&gt;0,
 IF(ORDER!$D$1="SGST",
 VLOOKUP(H155,'C:\Users\HP\Desktop\TrimphPO\Week\Master Files\[SGST Master.xlsx]DBF'!$A:$BE,57,FALSE),
   IF(ORDER!$D$1="IGST",
   VLOOKUP(H155,'C:\Users\HP\Desktop\TrimphPO\Week\Master Files\[IGST Master.xlsx]DBF'!$A:$BE,57,FALSE),
   "Error")),
"")</f>
        <v/>
      </c>
    </row>
    <row r="156">
      <c r="A156">
        <f>IF(ORDER!O162&gt;0,
 IF(ORDER!$D$1="SGST",
 VLOOKUP(H156,'C:\Users\HP\Desktop\TrimphPO\Week\Master Files\[SGST Master.xlsx]DBF'!$A:$B,2,FALSE),
   IF(ORDER!$D$1="IGST",
   VLOOKUP(H156,'C:\Users\HP\Desktop\TrimphPO\Week\Master Files\[IGST Master.xlsx]DBF'!$A:$B,2,FALSE),
   "Error")),
"")</f>
        <v/>
      </c>
      <c r="B156">
        <f>IF(ORDER!O162&gt;0,
 IF(ORDER!$D$1="SGST",
 VLOOKUP(H156,'C:\Users\HP\Desktop\TrimphPO\Week\Master Files\[SGST Master.xlsx]DBF'!$A:$C,3,FALSE),
   IF(ORDER!$D$1="IGST",
   VLOOKUP(H156,'C:\Users\HP\Desktop\TrimphPO\Week\Master Files\[IGST Master.xlsx]DBF'!$A:$C,3,FALSE),
   "Error")),
"")</f>
        <v/>
      </c>
      <c r="C156">
        <f>IF(ORDER!O162&gt;0,ORDER!L162, "")</f>
        <v/>
      </c>
      <c r="D156">
        <f>IF(ORDER!O162&gt;0,ORDER!A162, "")</f>
        <v/>
      </c>
      <c r="E156">
        <f>IF(ORDER!O162&gt;0,
 IF(ORDER!$D$1="SGST",
 VLOOKUP(H156,'C:\Users\HP\Desktop\TrimphPO\Week\Master Files\[SGST Master.xlsx]DBF'!$A:$F,6,FALSE),
   IF(ORDER!$D$1="IGST",
   VLOOKUP(H156,'C:\Users\HP\Desktop\TrimphPO\Week\Master Files\[IGST Master.xlsx]DBF'!$A:$F,6,FALSE),
   "Error")),
"")</f>
        <v/>
      </c>
      <c r="F156">
        <f>IF(ORDER!O162&gt;0,ORDER!C162, "")</f>
        <v/>
      </c>
      <c r="G156">
        <f>IF(ORDER!O162&gt;0,
 IF(ORDER!$D$1="SGST",
 VLOOKUP(H156,'C:\Users\HP\Desktop\TrimphPO\Week\Master Files\[SGST Master.xlsx]DBF'!$A:$H,8,FALSE),
   IF(ORDER!$D$1="IGST",
   VLOOKUP(H156,'C:\Users\HP\Desktop\TrimphPO\Week\Master Files\[IGST Master.xlsx]DBF'!$A:$H,8,FALSE),
   "Error")),
"")</f>
        <v/>
      </c>
      <c r="H156">
        <f>IF(ORDER!O162&gt;0,ORDER!D162, "")</f>
        <v/>
      </c>
      <c r="I156">
        <f>IF(ORDER!O162&gt;0,
 IF(ORDER!$D$1="SGST",
 VLOOKUP(H156,'C:\Users\HP\Desktop\TrimphPO\Week\Master Files\[SGST Master.xlsx]DBF'!$A:$J,10,FALSE),
   IF(ORDER!$D$1="IGST",
   VLOOKUP(H156,'C:\Users\HP\Desktop\TrimphPO\Week\Master Files\[IGST Master.xlsx]DBF'!$A:$J,10,FALSE),
   "Error")),
"")</f>
        <v/>
      </c>
      <c r="J156">
        <f>IF(ORDER!O162&gt;0,SUMIF(ORDER!$D$8:$D$22298,DBF!$H156,ORDER!$G$8:$G$22298), "")</f>
        <v/>
      </c>
      <c r="K156">
        <f>IF(ORDER!O162&gt;0,VLOOKUP($H156,ORDER!D:H,5,FALSE), "")</f>
        <v/>
      </c>
      <c r="L156">
        <f>IF(ORDER!O162&gt;0,ROUND(J156*K156,2), "")</f>
        <v/>
      </c>
      <c r="M156">
        <f>IF(ORDER!O162&gt;0,
 IF(ORDER!$D$1="SGST",
 VLOOKUP(H156,'C:\Users\HP\Desktop\TrimphPO\Week\Master Files\[SGST Master.xlsx]DBF'!$A:$N,14,FALSE),
   IF(ORDER!$D$1="IGST",
   VLOOKUP(H156,'C:\Users\HP\Desktop\TrimphPO\Week\Master Files\[IGST Master.xlsx]DBF'!$A:$N,14,FALSE),
   "Error")),
"")</f>
        <v/>
      </c>
      <c r="N156">
        <f>IF(ORDER!O162&gt;0,ROUND(L156*M156/100,2), "")</f>
        <v/>
      </c>
      <c r="O156">
        <f>IF(ORDER!O162&gt;0,L156-N156, "")</f>
        <v/>
      </c>
      <c r="P156">
        <f>IF(ORDER!O162&gt;0,IF(R156="Corsetry",IF(IFERROR((O156/J156),0)&lt;1000,"CC Sales- Corsetry-Wholesale - IGST 5%","CC Sales- Corsetry-Wholesale - IGST 12%")), "")</f>
        <v/>
      </c>
      <c r="Q156">
        <f>IF(ORDER!O162&gt;0,
 IF(ORDER!$D$1="SGST",
 VLOOKUP(H156,'C:\Users\HP\Desktop\TrimphPO\Week\Master Files\[SGST Master.xlsx]DBF'!$A:$R,18,FALSE),
   IF(ORDER!$D$1="IGST",
   VLOOKUP(H156,'C:\Users\HP\Desktop\TrimphPO\Week\Master Files\[IGST Master.xlsx]DBF'!$A:$R,18,FALSE),
   "Error")),
"")</f>
        <v/>
      </c>
      <c r="R156">
        <f>IF(ORDER!O162&gt;0,
 IF(ORDER!$D$1="SGST",
 VLOOKUP(H156,'C:\Users\HP\Desktop\TrimphPO\Week\Master Files\[SGST Master.xlsx]DBF'!$A:$S,19,FALSE),
   IF(ORDER!$D$1="IGST",
   VLOOKUP(H156,'C:\Users\HP\Desktop\TrimphPO\Week\Master Files\[IGST Master.xlsx]DBF'!$A:$S,19,FALSE),
   "Error")),
"")</f>
        <v/>
      </c>
      <c r="S156">
        <f>IF(ORDER!O162&gt;0,
 IF(ORDER!$D$1="SGST",
 VLOOKUP(H156,'C:\Users\HP\Desktop\TrimphPO\Week\Master Files\[SGST Master.xlsx]DBF'!$A:$T,20,FALSE),
   IF(ORDER!$D$1="IGST",
   VLOOKUP(H156,'C:\Users\HP\Desktop\TrimphPO\Week\Master Files\[IGST Master.xlsx]DBF'!$A:$T,20,FALSE),
   "Error")),
"")</f>
        <v/>
      </c>
      <c r="T156">
        <f>IF(ORDER!O162&gt;0,
 IF(ORDER!$D$1="SGST",
 VLOOKUP(H156,'C:\Users\HP\Desktop\TrimphPO\Week\Master Files\[SGST Master.xlsx]DBF'!$A:$U,21,FALSE),
   IF(ORDER!$D$1="IGST",
   VLOOKUP(H156,'C:\Users\HP\Desktop\TrimphPO\Week\Master Files\[IGST Master.xlsx]DBF'!$A:$U,21,FALSE),
   "Error")),
"")</f>
        <v/>
      </c>
      <c r="U156">
        <f>IF(ORDER!O162&gt;0,
 IF(ORDER!$D$1="SGST",
 VLOOKUP(H156,'C:\Users\HP\Desktop\TrimphPO\Week\Master Files\[SGST Master.xlsx]DBF'!$A:$V,22,FALSE),
   IF(ORDER!$D$1="IGST",
   VLOOKUP(H156,'C:\Users\HP\Desktop\TrimphPO\Week\Master Files\[IGST Master.xlsx]DBF'!$A:$V,22,FALSE),
   "Error")),
"")</f>
        <v/>
      </c>
      <c r="V156">
        <f>IF(ORDER!O162&gt;0,
 IF(ORDER!$D$1="SGST",
 VLOOKUP(H156,'C:\Users\HP\Desktop\TrimphPO\Week\Master Files\[SGST Master.xlsx]DBF'!$A:$W,23,FALSE),
   IF(ORDER!$D$1="IGST",
   VLOOKUP(H156,'C:\Users\HP\Desktop\TrimphPO\Week\Master Files\[IGST Master.xlsx]DBF'!$A:$W,23,FALSE),
   "Error")),
"")</f>
        <v/>
      </c>
      <c r="W156">
        <f>IF(ORDER!O162&gt;0,
 IF(ORDER!$D$1="SGST",
 VLOOKUP(H156,'C:\Users\HP\Desktop\TrimphPO\Week\Master Files\[SGST Master.xlsx]DBF'!$A:$X,24,FALSE),
   IF(ORDER!$D$1="IGST",
   VLOOKUP(H156,'C:\Users\HP\Desktop\TrimphPO\Week\Master Files\[IGST Master.xlsx]DBF'!$A:$X,24,FALSE),
   "Error")),
"")</f>
        <v/>
      </c>
      <c r="X156">
        <f>IF(ORDER!O162&gt;0,
 IF(ORDER!$D$1="SGST",
 VLOOKUP(H156,'C:\Users\HP\Desktop\TrimphPO\Week\Master Files\[SGST Master.xlsx]DBF'!$A:$Y,25,FALSE),
   IF(ORDER!$D$1="IGST",
   VLOOKUP(H156,'C:\Users\HP\Desktop\TrimphPO\Week\Master Files\[IGST Master.xlsx]DBF'!$A:$Y,25,FALSE),
   "Error")),
"")</f>
        <v/>
      </c>
      <c r="Y156">
        <f>IF(ORDER!O162&gt;0,+O156, "")</f>
        <v/>
      </c>
      <c r="Z156">
        <f>IF(ORDER!O162&gt;0,+J156, "")</f>
        <v/>
      </c>
      <c r="AA156">
        <f>IF(ORDER!O162&gt;0,
 IF(ORDER!$D$1="SGST",
 VLOOKUP(H156,'C:\Users\HP\Desktop\TrimphPO\Week\Master Files\[SGST Master.xlsx]DBF'!$A:$AB,28,FALSE),
   IF(ORDER!$D$1="IGST",
   VLOOKUP(H156,'C:\Users\HP\Desktop\TrimphPO\Week\Master Files\[IGST Master.xlsx]DBF'!$A:$AB,28,FALSE),
   "Error")),
"")</f>
        <v/>
      </c>
      <c r="AB156">
        <f>IF(ORDER!O162&gt;0,
 IF(ORDER!$D$1="SGST",
 VLOOKUP(H156,'C:\Users\HP\Desktop\TrimphPO\Week\Master Files\[SGST Master.xlsx]DBF'!$A:$AC,29,FALSE),
   IF(ORDER!$D$1="IGST",
   VLOOKUP(H156,'C:\Users\HP\Desktop\TrimphPO\Week\Master Files\[IGST Master.xlsx]DBF'!$A:$AC,29,FALSE),
   "Error")),
"")</f>
        <v/>
      </c>
      <c r="AC156">
        <f>IF(ORDER!O162&gt;0,ROUND(Y156*AB156/100,2), "")</f>
        <v/>
      </c>
      <c r="AD156">
        <f>IF(ORDER!O162&gt;0,ROUND(SUM(Y156,0)-AC156,2), "")</f>
        <v/>
      </c>
      <c r="AE156" t="inlineStr"/>
      <c r="AF156" t="inlineStr"/>
      <c r="AG156" t="inlineStr"/>
      <c r="AH156" t="inlineStr"/>
      <c r="AI156" t="inlineStr"/>
      <c r="AJ156" t="inlineStr"/>
      <c r="AK156">
        <f>IF(ORDER!O162&gt;0,IF(RIGHT(P156,2)="5%","Output IGST - 5% - Tamilnadu","Output IGST - 12% - Tamilnadu"), "")</f>
        <v/>
      </c>
      <c r="AL156">
        <f>IF(ORDER!O162&gt;0,IF(AK156="Output IGST - 12% - TamilNadu",12,5), "")</f>
        <v/>
      </c>
      <c r="AM156">
        <f>IF(ORDER!O162&gt;0,ROUND(SUM(AD156*AL156/100,0),2), "")</f>
        <v/>
      </c>
      <c r="AN156">
        <f>IF(ORDER!O162&gt;0,+AP156, "")</f>
        <v/>
      </c>
      <c r="AO156">
        <f>IF(ORDER!O162&gt;0,0.00, "")</f>
        <v/>
      </c>
      <c r="AP156">
        <f>IF(ORDER!O162&gt;0,+(Y156-AC156)+AM156, "")</f>
        <v/>
      </c>
      <c r="AQ156">
        <f>IF(ORDER!O162&gt;0,
 IF(ORDER!$D$1="SGST",
 VLOOKUP(H156,'C:\Users\HP\Desktop\TrimphPO\Week\Master Files\[SGST Master.xlsx]DBF'!$A:$AR,44,FALSE),
   IF(ORDER!$D$1="IGST",
   VLOOKUP(H156,'C:\Users\HP\Desktop\TrimphPO\Week\Master Files\[IGST Master.xlsx]DBF'!$A:$AR,44,FALSE),
   "Error")),
"")</f>
        <v/>
      </c>
      <c r="AR156">
        <f>IF(ORDER!O162&gt;0,B156, "")</f>
        <v/>
      </c>
      <c r="AS156">
        <f>IF(ORDER!O162&gt;0,AN156, "")</f>
        <v/>
      </c>
      <c r="AT156">
        <f>IF(ORDER!O162&gt;0,CONCATENATE($B$2," ",$C$2," ","QTY",  " ", $Z$2), "")</f>
        <v/>
      </c>
      <c r="AU156">
        <f>IF(ORDER!O162&gt;0,
 IF(ORDER!$D$1="SGST",
 VLOOKUP(H156,'C:\Users\HP\Desktop\TrimphPO\Week\Master Files\[SGST Master.xlsx]DBF'!$A:$AV,48,FALSE),
   IF(ORDER!$D$1="IGST",
   VLOOKUP(H156,'C:\Users\HP\Desktop\TrimphPO\Week\Master Files\[IGST Master.xlsx]DBF'!$A:$AV,48,FALSE),
   "Error")),
"")</f>
        <v/>
      </c>
      <c r="AV156">
        <f>IF(ORDER!O162&gt;0,
 IF(ORDER!$D$1="SGST",
 VLOOKUP(H156,'C:\Users\HP\Desktop\TrimphPO\Week\Master Files\[SGST Master.xlsx]DBF'!$A:$AW,49,FALSE),
   IF(ORDER!$D$1="IGST",
   VLOOKUP(H156,'C:\Users\HP\Desktop\TrimphPO\Week\Master Files\[IGST Master.xlsx]DBF'!$A:$AW,49,FALSE),
   "Error")),
"")</f>
        <v/>
      </c>
      <c r="AW156">
        <f>IF(ORDER!O162&gt;0,
 IF(ORDER!$D$1="SGST",
 VLOOKUP(H156,'C:\Users\HP\Desktop\TrimphPO\Week\Master Files\[SGST Master.xlsx]DBF'!$A:$AX,50,FALSE),
   IF(ORDER!$D$1="IGST",
   VLOOKUP(H156,'C:\Users\HP\Desktop\TrimphPO\Week\Master Files\[IGST Master.xlsx]DBF'!$A:$AX,50,FALSE),
   "Error")),
"")</f>
        <v/>
      </c>
      <c r="AX156">
        <f>IF(ORDER!O162&gt;0,ORDER!B5, "")</f>
        <v/>
      </c>
      <c r="AY156">
        <f>IF(ORDER!O162&gt;0,ORDER!B1, "")</f>
        <v/>
      </c>
      <c r="AZ156">
        <f>IF(ORDER!O162&gt;0,
 IF(ORDER!$D$1="SGST",
 VLOOKUP(H156,'C:\Users\HP\Desktop\TrimphPO\Week\Master Files\[SGST Master.xlsx]DBF'!$A:$BA,53,FALSE),
   IF(ORDER!$D$1="IGST",
   VLOOKUP(H156,'C:\Users\HP\Desktop\TrimphPO\Week\Master Files\[IGST Master.xlsx]DBF'!$A:$BA,53,FALSE),
   "Error")),
"")</f>
        <v/>
      </c>
      <c r="BA156">
        <f>IF(ORDER!O162&gt;0,
 IF(ORDER!$D$1="SGST",
 VLOOKUP(H156,'C:\Users\HP\Desktop\TrimphPO\Week\Master Files\[SGST Master.xlsx]DBF'!$A:$BB,54,FALSE),
   IF(ORDER!$D$1="IGST",
   VLOOKUP(H156,'C:\Users\HP\Desktop\TrimphPO\Week\Master Files\[IGST Master.xlsx]DBF'!$A:$BB,54,FALSE),
   "Error")),
"")</f>
        <v/>
      </c>
      <c r="BB156">
        <f>IF(ORDER!O162&gt;0,
 IF(ORDER!$D$1="SGST",
 VLOOKUP(H156,'C:\Users\HP\Desktop\TrimphPO\Week\Master Files\[SGST Master.xlsx]DBF'!$A:$BC,55,FALSE),
   IF(ORDER!$D$1="IGST",
   VLOOKUP(H156,'C:\Users\HP\Desktop\TrimphPO\Week\Master Files\[IGST Master.xlsx]DBF'!$A:$BC,55,FALSE),
   "Error")),
"")</f>
        <v/>
      </c>
      <c r="BC156">
        <f>IF(ORDER!O162&gt;0,
 IF(ORDER!$D$1="SGST",
 VLOOKUP(H156,'C:\Users\HP\Desktop\TrimphPO\Week\Master Files\[SGST Master.xlsx]DBF'!$A:$BD,56,FALSE),
   IF(ORDER!$D$1="IGST",
   VLOOKUP(H156,'C:\Users\HP\Desktop\TrimphPO\Week\Master Files\[IGST Master.xlsx]DBF'!$A:$BD,56,FALSE),
   "Error")),
"")</f>
        <v/>
      </c>
      <c r="BD156">
        <f>IF(ORDER!O162&gt;0,
 IF(ORDER!$D$1="SGST",
 VLOOKUP(H156,'C:\Users\HP\Desktop\TrimphPO\Week\Master Files\[SGST Master.xlsx]DBF'!$A:$BE,57,FALSE),
   IF(ORDER!$D$1="IGST",
   VLOOKUP(H156,'C:\Users\HP\Desktop\TrimphPO\Week\Master Files\[IGST Master.xlsx]DBF'!$A:$BE,57,FALSE),
   "Error")),
"")</f>
        <v/>
      </c>
    </row>
    <row r="157">
      <c r="A157">
        <f>IF(ORDER!O163&gt;0,
 IF(ORDER!$D$1="SGST",
 VLOOKUP(H157,'C:\Users\HP\Desktop\TrimphPO\Week\Master Files\[SGST Master.xlsx]DBF'!$A:$B,2,FALSE),
   IF(ORDER!$D$1="IGST",
   VLOOKUP(H157,'C:\Users\HP\Desktop\TrimphPO\Week\Master Files\[IGST Master.xlsx]DBF'!$A:$B,2,FALSE),
   "Error")),
"")</f>
        <v/>
      </c>
      <c r="B157">
        <f>IF(ORDER!O163&gt;0,
 IF(ORDER!$D$1="SGST",
 VLOOKUP(H157,'C:\Users\HP\Desktop\TrimphPO\Week\Master Files\[SGST Master.xlsx]DBF'!$A:$C,3,FALSE),
   IF(ORDER!$D$1="IGST",
   VLOOKUP(H157,'C:\Users\HP\Desktop\TrimphPO\Week\Master Files\[IGST Master.xlsx]DBF'!$A:$C,3,FALSE),
   "Error")),
"")</f>
        <v/>
      </c>
      <c r="C157">
        <f>IF(ORDER!O163&gt;0,ORDER!L163, "")</f>
        <v/>
      </c>
      <c r="D157">
        <f>IF(ORDER!O163&gt;0,ORDER!A163, "")</f>
        <v/>
      </c>
      <c r="E157">
        <f>IF(ORDER!O163&gt;0,
 IF(ORDER!$D$1="SGST",
 VLOOKUP(H157,'C:\Users\HP\Desktop\TrimphPO\Week\Master Files\[SGST Master.xlsx]DBF'!$A:$F,6,FALSE),
   IF(ORDER!$D$1="IGST",
   VLOOKUP(H157,'C:\Users\HP\Desktop\TrimphPO\Week\Master Files\[IGST Master.xlsx]DBF'!$A:$F,6,FALSE),
   "Error")),
"")</f>
        <v/>
      </c>
      <c r="F157">
        <f>IF(ORDER!O163&gt;0,ORDER!C163, "")</f>
        <v/>
      </c>
      <c r="G157">
        <f>IF(ORDER!O163&gt;0,
 IF(ORDER!$D$1="SGST",
 VLOOKUP(H157,'C:\Users\HP\Desktop\TrimphPO\Week\Master Files\[SGST Master.xlsx]DBF'!$A:$H,8,FALSE),
   IF(ORDER!$D$1="IGST",
   VLOOKUP(H157,'C:\Users\HP\Desktop\TrimphPO\Week\Master Files\[IGST Master.xlsx]DBF'!$A:$H,8,FALSE),
   "Error")),
"")</f>
        <v/>
      </c>
      <c r="H157">
        <f>IF(ORDER!O163&gt;0,ORDER!D163, "")</f>
        <v/>
      </c>
      <c r="I157">
        <f>IF(ORDER!O163&gt;0,
 IF(ORDER!$D$1="SGST",
 VLOOKUP(H157,'C:\Users\HP\Desktop\TrimphPO\Week\Master Files\[SGST Master.xlsx]DBF'!$A:$J,10,FALSE),
   IF(ORDER!$D$1="IGST",
   VLOOKUP(H157,'C:\Users\HP\Desktop\TrimphPO\Week\Master Files\[IGST Master.xlsx]DBF'!$A:$J,10,FALSE),
   "Error")),
"")</f>
        <v/>
      </c>
      <c r="J157">
        <f>IF(ORDER!O163&gt;0,SUMIF(ORDER!$D$8:$D$22298,DBF!$H157,ORDER!$G$8:$G$22298), "")</f>
        <v/>
      </c>
      <c r="K157">
        <f>IF(ORDER!O163&gt;0,VLOOKUP($H157,ORDER!D:H,5,FALSE), "")</f>
        <v/>
      </c>
      <c r="L157">
        <f>IF(ORDER!O163&gt;0,ROUND(J157*K157,2), "")</f>
        <v/>
      </c>
      <c r="M157">
        <f>IF(ORDER!O163&gt;0,
 IF(ORDER!$D$1="SGST",
 VLOOKUP(H157,'C:\Users\HP\Desktop\TrimphPO\Week\Master Files\[SGST Master.xlsx]DBF'!$A:$N,14,FALSE),
   IF(ORDER!$D$1="IGST",
   VLOOKUP(H157,'C:\Users\HP\Desktop\TrimphPO\Week\Master Files\[IGST Master.xlsx]DBF'!$A:$N,14,FALSE),
   "Error")),
"")</f>
        <v/>
      </c>
      <c r="N157">
        <f>IF(ORDER!O163&gt;0,ROUND(L157*M157/100,2), "")</f>
        <v/>
      </c>
      <c r="O157">
        <f>IF(ORDER!O163&gt;0,L157-N157, "")</f>
        <v/>
      </c>
      <c r="P157">
        <f>IF(ORDER!O163&gt;0,IF(R157="Corsetry",IF(IFERROR((O157/J157),0)&lt;1000,"CC Sales- Corsetry-Wholesale - IGST 5%","CC Sales- Corsetry-Wholesale - IGST 12%")), "")</f>
        <v/>
      </c>
      <c r="Q157">
        <f>IF(ORDER!O163&gt;0,
 IF(ORDER!$D$1="SGST",
 VLOOKUP(H157,'C:\Users\HP\Desktop\TrimphPO\Week\Master Files\[SGST Master.xlsx]DBF'!$A:$R,18,FALSE),
   IF(ORDER!$D$1="IGST",
   VLOOKUP(H157,'C:\Users\HP\Desktop\TrimphPO\Week\Master Files\[IGST Master.xlsx]DBF'!$A:$R,18,FALSE),
   "Error")),
"")</f>
        <v/>
      </c>
      <c r="R157">
        <f>IF(ORDER!O163&gt;0,
 IF(ORDER!$D$1="SGST",
 VLOOKUP(H157,'C:\Users\HP\Desktop\TrimphPO\Week\Master Files\[SGST Master.xlsx]DBF'!$A:$S,19,FALSE),
   IF(ORDER!$D$1="IGST",
   VLOOKUP(H157,'C:\Users\HP\Desktop\TrimphPO\Week\Master Files\[IGST Master.xlsx]DBF'!$A:$S,19,FALSE),
   "Error")),
"")</f>
        <v/>
      </c>
      <c r="S157">
        <f>IF(ORDER!O163&gt;0,
 IF(ORDER!$D$1="SGST",
 VLOOKUP(H157,'C:\Users\HP\Desktop\TrimphPO\Week\Master Files\[SGST Master.xlsx]DBF'!$A:$T,20,FALSE),
   IF(ORDER!$D$1="IGST",
   VLOOKUP(H157,'C:\Users\HP\Desktop\TrimphPO\Week\Master Files\[IGST Master.xlsx]DBF'!$A:$T,20,FALSE),
   "Error")),
"")</f>
        <v/>
      </c>
      <c r="T157">
        <f>IF(ORDER!O163&gt;0,
 IF(ORDER!$D$1="SGST",
 VLOOKUP(H157,'C:\Users\HP\Desktop\TrimphPO\Week\Master Files\[SGST Master.xlsx]DBF'!$A:$U,21,FALSE),
   IF(ORDER!$D$1="IGST",
   VLOOKUP(H157,'C:\Users\HP\Desktop\TrimphPO\Week\Master Files\[IGST Master.xlsx]DBF'!$A:$U,21,FALSE),
   "Error")),
"")</f>
        <v/>
      </c>
      <c r="U157">
        <f>IF(ORDER!O163&gt;0,
 IF(ORDER!$D$1="SGST",
 VLOOKUP(H157,'C:\Users\HP\Desktop\TrimphPO\Week\Master Files\[SGST Master.xlsx]DBF'!$A:$V,22,FALSE),
   IF(ORDER!$D$1="IGST",
   VLOOKUP(H157,'C:\Users\HP\Desktop\TrimphPO\Week\Master Files\[IGST Master.xlsx]DBF'!$A:$V,22,FALSE),
   "Error")),
"")</f>
        <v/>
      </c>
      <c r="V157">
        <f>IF(ORDER!O163&gt;0,
 IF(ORDER!$D$1="SGST",
 VLOOKUP(H157,'C:\Users\HP\Desktop\TrimphPO\Week\Master Files\[SGST Master.xlsx]DBF'!$A:$W,23,FALSE),
   IF(ORDER!$D$1="IGST",
   VLOOKUP(H157,'C:\Users\HP\Desktop\TrimphPO\Week\Master Files\[IGST Master.xlsx]DBF'!$A:$W,23,FALSE),
   "Error")),
"")</f>
        <v/>
      </c>
      <c r="W157">
        <f>IF(ORDER!O163&gt;0,
 IF(ORDER!$D$1="SGST",
 VLOOKUP(H157,'C:\Users\HP\Desktop\TrimphPO\Week\Master Files\[SGST Master.xlsx]DBF'!$A:$X,24,FALSE),
   IF(ORDER!$D$1="IGST",
   VLOOKUP(H157,'C:\Users\HP\Desktop\TrimphPO\Week\Master Files\[IGST Master.xlsx]DBF'!$A:$X,24,FALSE),
   "Error")),
"")</f>
        <v/>
      </c>
      <c r="X157">
        <f>IF(ORDER!O163&gt;0,
 IF(ORDER!$D$1="SGST",
 VLOOKUP(H157,'C:\Users\HP\Desktop\TrimphPO\Week\Master Files\[SGST Master.xlsx]DBF'!$A:$Y,25,FALSE),
   IF(ORDER!$D$1="IGST",
   VLOOKUP(H157,'C:\Users\HP\Desktop\TrimphPO\Week\Master Files\[IGST Master.xlsx]DBF'!$A:$Y,25,FALSE),
   "Error")),
"")</f>
        <v/>
      </c>
      <c r="Y157">
        <f>IF(ORDER!O163&gt;0,+O157, "")</f>
        <v/>
      </c>
      <c r="Z157">
        <f>IF(ORDER!O163&gt;0,+J157, "")</f>
        <v/>
      </c>
      <c r="AA157">
        <f>IF(ORDER!O163&gt;0,
 IF(ORDER!$D$1="SGST",
 VLOOKUP(H157,'C:\Users\HP\Desktop\TrimphPO\Week\Master Files\[SGST Master.xlsx]DBF'!$A:$AB,28,FALSE),
   IF(ORDER!$D$1="IGST",
   VLOOKUP(H157,'C:\Users\HP\Desktop\TrimphPO\Week\Master Files\[IGST Master.xlsx]DBF'!$A:$AB,28,FALSE),
   "Error")),
"")</f>
        <v/>
      </c>
      <c r="AB157">
        <f>IF(ORDER!O163&gt;0,
 IF(ORDER!$D$1="SGST",
 VLOOKUP(H157,'C:\Users\HP\Desktop\TrimphPO\Week\Master Files\[SGST Master.xlsx]DBF'!$A:$AC,29,FALSE),
   IF(ORDER!$D$1="IGST",
   VLOOKUP(H157,'C:\Users\HP\Desktop\TrimphPO\Week\Master Files\[IGST Master.xlsx]DBF'!$A:$AC,29,FALSE),
   "Error")),
"")</f>
        <v/>
      </c>
      <c r="AC157">
        <f>IF(ORDER!O163&gt;0,ROUND(Y157*AB157/100,2), "")</f>
        <v/>
      </c>
      <c r="AD157">
        <f>IF(ORDER!O163&gt;0,ROUND(SUM(Y157,0)-AC157,2), "")</f>
        <v/>
      </c>
      <c r="AE157" t="inlineStr"/>
      <c r="AF157" t="inlineStr"/>
      <c r="AG157" t="inlineStr"/>
      <c r="AH157" t="inlineStr"/>
      <c r="AI157" t="inlineStr"/>
      <c r="AJ157" t="inlineStr"/>
      <c r="AK157">
        <f>IF(ORDER!O163&gt;0,IF(RIGHT(P157,2)="5%","Output IGST - 5% - Tamilnadu","Output IGST - 12% - Tamilnadu"), "")</f>
        <v/>
      </c>
      <c r="AL157">
        <f>IF(ORDER!O163&gt;0,IF(AK157="Output IGST - 12% - TamilNadu",12,5), "")</f>
        <v/>
      </c>
      <c r="AM157">
        <f>IF(ORDER!O163&gt;0,ROUND(SUM(AD157*AL157/100,0),2), "")</f>
        <v/>
      </c>
      <c r="AN157">
        <f>IF(ORDER!O163&gt;0,+AP157, "")</f>
        <v/>
      </c>
      <c r="AO157">
        <f>IF(ORDER!O163&gt;0,0.00, "")</f>
        <v/>
      </c>
      <c r="AP157">
        <f>IF(ORDER!O163&gt;0,+(Y157-AC157)+AM157, "")</f>
        <v/>
      </c>
      <c r="AQ157">
        <f>IF(ORDER!O163&gt;0,
 IF(ORDER!$D$1="SGST",
 VLOOKUP(H157,'C:\Users\HP\Desktop\TrimphPO\Week\Master Files\[SGST Master.xlsx]DBF'!$A:$AR,44,FALSE),
   IF(ORDER!$D$1="IGST",
   VLOOKUP(H157,'C:\Users\HP\Desktop\TrimphPO\Week\Master Files\[IGST Master.xlsx]DBF'!$A:$AR,44,FALSE),
   "Error")),
"")</f>
        <v/>
      </c>
      <c r="AR157">
        <f>IF(ORDER!O163&gt;0,B157, "")</f>
        <v/>
      </c>
      <c r="AS157">
        <f>IF(ORDER!O163&gt;0,AN157, "")</f>
        <v/>
      </c>
      <c r="AT157">
        <f>IF(ORDER!O163&gt;0,CONCATENATE($B$2," ",$C$2," ","QTY",  " ", $Z$2), "")</f>
        <v/>
      </c>
      <c r="AU157">
        <f>IF(ORDER!O163&gt;0,
 IF(ORDER!$D$1="SGST",
 VLOOKUP(H157,'C:\Users\HP\Desktop\TrimphPO\Week\Master Files\[SGST Master.xlsx]DBF'!$A:$AV,48,FALSE),
   IF(ORDER!$D$1="IGST",
   VLOOKUP(H157,'C:\Users\HP\Desktop\TrimphPO\Week\Master Files\[IGST Master.xlsx]DBF'!$A:$AV,48,FALSE),
   "Error")),
"")</f>
        <v/>
      </c>
      <c r="AV157">
        <f>IF(ORDER!O163&gt;0,
 IF(ORDER!$D$1="SGST",
 VLOOKUP(H157,'C:\Users\HP\Desktop\TrimphPO\Week\Master Files\[SGST Master.xlsx]DBF'!$A:$AW,49,FALSE),
   IF(ORDER!$D$1="IGST",
   VLOOKUP(H157,'C:\Users\HP\Desktop\TrimphPO\Week\Master Files\[IGST Master.xlsx]DBF'!$A:$AW,49,FALSE),
   "Error")),
"")</f>
        <v/>
      </c>
      <c r="AW157">
        <f>IF(ORDER!O163&gt;0,
 IF(ORDER!$D$1="SGST",
 VLOOKUP(H157,'C:\Users\HP\Desktop\TrimphPO\Week\Master Files\[SGST Master.xlsx]DBF'!$A:$AX,50,FALSE),
   IF(ORDER!$D$1="IGST",
   VLOOKUP(H157,'C:\Users\HP\Desktop\TrimphPO\Week\Master Files\[IGST Master.xlsx]DBF'!$A:$AX,50,FALSE),
   "Error")),
"")</f>
        <v/>
      </c>
      <c r="AX157">
        <f>IF(ORDER!O163&gt;0,ORDER!B5, "")</f>
        <v/>
      </c>
      <c r="AY157">
        <f>IF(ORDER!O163&gt;0,ORDER!B1, "")</f>
        <v/>
      </c>
      <c r="AZ157">
        <f>IF(ORDER!O163&gt;0,
 IF(ORDER!$D$1="SGST",
 VLOOKUP(H157,'C:\Users\HP\Desktop\TrimphPO\Week\Master Files\[SGST Master.xlsx]DBF'!$A:$BA,53,FALSE),
   IF(ORDER!$D$1="IGST",
   VLOOKUP(H157,'C:\Users\HP\Desktop\TrimphPO\Week\Master Files\[IGST Master.xlsx]DBF'!$A:$BA,53,FALSE),
   "Error")),
"")</f>
        <v/>
      </c>
      <c r="BA157">
        <f>IF(ORDER!O163&gt;0,
 IF(ORDER!$D$1="SGST",
 VLOOKUP(H157,'C:\Users\HP\Desktop\TrimphPO\Week\Master Files\[SGST Master.xlsx]DBF'!$A:$BB,54,FALSE),
   IF(ORDER!$D$1="IGST",
   VLOOKUP(H157,'C:\Users\HP\Desktop\TrimphPO\Week\Master Files\[IGST Master.xlsx]DBF'!$A:$BB,54,FALSE),
   "Error")),
"")</f>
        <v/>
      </c>
      <c r="BB157">
        <f>IF(ORDER!O163&gt;0,
 IF(ORDER!$D$1="SGST",
 VLOOKUP(H157,'C:\Users\HP\Desktop\TrimphPO\Week\Master Files\[SGST Master.xlsx]DBF'!$A:$BC,55,FALSE),
   IF(ORDER!$D$1="IGST",
   VLOOKUP(H157,'C:\Users\HP\Desktop\TrimphPO\Week\Master Files\[IGST Master.xlsx]DBF'!$A:$BC,55,FALSE),
   "Error")),
"")</f>
        <v/>
      </c>
      <c r="BC157">
        <f>IF(ORDER!O163&gt;0,
 IF(ORDER!$D$1="SGST",
 VLOOKUP(H157,'C:\Users\HP\Desktop\TrimphPO\Week\Master Files\[SGST Master.xlsx]DBF'!$A:$BD,56,FALSE),
   IF(ORDER!$D$1="IGST",
   VLOOKUP(H157,'C:\Users\HP\Desktop\TrimphPO\Week\Master Files\[IGST Master.xlsx]DBF'!$A:$BD,56,FALSE),
   "Error")),
"")</f>
        <v/>
      </c>
      <c r="BD157">
        <f>IF(ORDER!O163&gt;0,
 IF(ORDER!$D$1="SGST",
 VLOOKUP(H157,'C:\Users\HP\Desktop\TrimphPO\Week\Master Files\[SGST Master.xlsx]DBF'!$A:$BE,57,FALSE),
   IF(ORDER!$D$1="IGST",
   VLOOKUP(H157,'C:\Users\HP\Desktop\TrimphPO\Week\Master Files\[IGST Master.xlsx]DBF'!$A:$BE,57,FALSE),
   "Error")),
"")</f>
        <v/>
      </c>
    </row>
    <row r="158">
      <c r="A158">
        <f>IF(ORDER!O164&gt;0,
 IF(ORDER!$D$1="SGST",
 VLOOKUP(H158,'C:\Users\HP\Desktop\TrimphPO\Week\Master Files\[SGST Master.xlsx]DBF'!$A:$B,2,FALSE),
   IF(ORDER!$D$1="IGST",
   VLOOKUP(H158,'C:\Users\HP\Desktop\TrimphPO\Week\Master Files\[IGST Master.xlsx]DBF'!$A:$B,2,FALSE),
   "Error")),
"")</f>
        <v/>
      </c>
      <c r="B158">
        <f>IF(ORDER!O164&gt;0,
 IF(ORDER!$D$1="SGST",
 VLOOKUP(H158,'C:\Users\HP\Desktop\TrimphPO\Week\Master Files\[SGST Master.xlsx]DBF'!$A:$C,3,FALSE),
   IF(ORDER!$D$1="IGST",
   VLOOKUP(H158,'C:\Users\HP\Desktop\TrimphPO\Week\Master Files\[IGST Master.xlsx]DBF'!$A:$C,3,FALSE),
   "Error")),
"")</f>
        <v/>
      </c>
      <c r="C158">
        <f>IF(ORDER!O164&gt;0,ORDER!L164, "")</f>
        <v/>
      </c>
      <c r="D158">
        <f>IF(ORDER!O164&gt;0,ORDER!A164, "")</f>
        <v/>
      </c>
      <c r="E158">
        <f>IF(ORDER!O164&gt;0,
 IF(ORDER!$D$1="SGST",
 VLOOKUP(H158,'C:\Users\HP\Desktop\TrimphPO\Week\Master Files\[SGST Master.xlsx]DBF'!$A:$F,6,FALSE),
   IF(ORDER!$D$1="IGST",
   VLOOKUP(H158,'C:\Users\HP\Desktop\TrimphPO\Week\Master Files\[IGST Master.xlsx]DBF'!$A:$F,6,FALSE),
   "Error")),
"")</f>
        <v/>
      </c>
      <c r="F158">
        <f>IF(ORDER!O164&gt;0,ORDER!C164, "")</f>
        <v/>
      </c>
      <c r="G158">
        <f>IF(ORDER!O164&gt;0,
 IF(ORDER!$D$1="SGST",
 VLOOKUP(H158,'C:\Users\HP\Desktop\TrimphPO\Week\Master Files\[SGST Master.xlsx]DBF'!$A:$H,8,FALSE),
   IF(ORDER!$D$1="IGST",
   VLOOKUP(H158,'C:\Users\HP\Desktop\TrimphPO\Week\Master Files\[IGST Master.xlsx]DBF'!$A:$H,8,FALSE),
   "Error")),
"")</f>
        <v/>
      </c>
      <c r="H158">
        <f>IF(ORDER!O164&gt;0,ORDER!D164, "")</f>
        <v/>
      </c>
      <c r="I158">
        <f>IF(ORDER!O164&gt;0,
 IF(ORDER!$D$1="SGST",
 VLOOKUP(H158,'C:\Users\HP\Desktop\TrimphPO\Week\Master Files\[SGST Master.xlsx]DBF'!$A:$J,10,FALSE),
   IF(ORDER!$D$1="IGST",
   VLOOKUP(H158,'C:\Users\HP\Desktop\TrimphPO\Week\Master Files\[IGST Master.xlsx]DBF'!$A:$J,10,FALSE),
   "Error")),
"")</f>
        <v/>
      </c>
      <c r="J158">
        <f>IF(ORDER!O164&gt;0,SUMIF(ORDER!$D$8:$D$22298,DBF!$H158,ORDER!$G$8:$G$22298), "")</f>
        <v/>
      </c>
      <c r="K158">
        <f>IF(ORDER!O164&gt;0,VLOOKUP($H158,ORDER!D:H,5,FALSE), "")</f>
        <v/>
      </c>
      <c r="L158">
        <f>IF(ORDER!O164&gt;0,ROUND(J158*K158,2), "")</f>
        <v/>
      </c>
      <c r="M158">
        <f>IF(ORDER!O164&gt;0,
 IF(ORDER!$D$1="SGST",
 VLOOKUP(H158,'C:\Users\HP\Desktop\TrimphPO\Week\Master Files\[SGST Master.xlsx]DBF'!$A:$N,14,FALSE),
   IF(ORDER!$D$1="IGST",
   VLOOKUP(H158,'C:\Users\HP\Desktop\TrimphPO\Week\Master Files\[IGST Master.xlsx]DBF'!$A:$N,14,FALSE),
   "Error")),
"")</f>
        <v/>
      </c>
      <c r="N158">
        <f>IF(ORDER!O164&gt;0,ROUND(L158*M158/100,2), "")</f>
        <v/>
      </c>
      <c r="O158">
        <f>IF(ORDER!O164&gt;0,L158-N158, "")</f>
        <v/>
      </c>
      <c r="P158">
        <f>IF(ORDER!O164&gt;0,IF(R158="Corsetry",IF(IFERROR((O158/J158),0)&lt;1000,"CC Sales- Corsetry-Wholesale - IGST 5%","CC Sales- Corsetry-Wholesale - IGST 12%")), "")</f>
        <v/>
      </c>
      <c r="Q158">
        <f>IF(ORDER!O164&gt;0,
 IF(ORDER!$D$1="SGST",
 VLOOKUP(H158,'C:\Users\HP\Desktop\TrimphPO\Week\Master Files\[SGST Master.xlsx]DBF'!$A:$R,18,FALSE),
   IF(ORDER!$D$1="IGST",
   VLOOKUP(H158,'C:\Users\HP\Desktop\TrimphPO\Week\Master Files\[IGST Master.xlsx]DBF'!$A:$R,18,FALSE),
   "Error")),
"")</f>
        <v/>
      </c>
      <c r="R158">
        <f>IF(ORDER!O164&gt;0,
 IF(ORDER!$D$1="SGST",
 VLOOKUP(H158,'C:\Users\HP\Desktop\TrimphPO\Week\Master Files\[SGST Master.xlsx]DBF'!$A:$S,19,FALSE),
   IF(ORDER!$D$1="IGST",
   VLOOKUP(H158,'C:\Users\HP\Desktop\TrimphPO\Week\Master Files\[IGST Master.xlsx]DBF'!$A:$S,19,FALSE),
   "Error")),
"")</f>
        <v/>
      </c>
      <c r="S158">
        <f>IF(ORDER!O164&gt;0,
 IF(ORDER!$D$1="SGST",
 VLOOKUP(H158,'C:\Users\HP\Desktop\TrimphPO\Week\Master Files\[SGST Master.xlsx]DBF'!$A:$T,20,FALSE),
   IF(ORDER!$D$1="IGST",
   VLOOKUP(H158,'C:\Users\HP\Desktop\TrimphPO\Week\Master Files\[IGST Master.xlsx]DBF'!$A:$T,20,FALSE),
   "Error")),
"")</f>
        <v/>
      </c>
      <c r="T158">
        <f>IF(ORDER!O164&gt;0,
 IF(ORDER!$D$1="SGST",
 VLOOKUP(H158,'C:\Users\HP\Desktop\TrimphPO\Week\Master Files\[SGST Master.xlsx]DBF'!$A:$U,21,FALSE),
   IF(ORDER!$D$1="IGST",
   VLOOKUP(H158,'C:\Users\HP\Desktop\TrimphPO\Week\Master Files\[IGST Master.xlsx]DBF'!$A:$U,21,FALSE),
   "Error")),
"")</f>
        <v/>
      </c>
      <c r="U158">
        <f>IF(ORDER!O164&gt;0,
 IF(ORDER!$D$1="SGST",
 VLOOKUP(H158,'C:\Users\HP\Desktop\TrimphPO\Week\Master Files\[SGST Master.xlsx]DBF'!$A:$V,22,FALSE),
   IF(ORDER!$D$1="IGST",
   VLOOKUP(H158,'C:\Users\HP\Desktop\TrimphPO\Week\Master Files\[IGST Master.xlsx]DBF'!$A:$V,22,FALSE),
   "Error")),
"")</f>
        <v/>
      </c>
      <c r="V158">
        <f>IF(ORDER!O164&gt;0,
 IF(ORDER!$D$1="SGST",
 VLOOKUP(H158,'C:\Users\HP\Desktop\TrimphPO\Week\Master Files\[SGST Master.xlsx]DBF'!$A:$W,23,FALSE),
   IF(ORDER!$D$1="IGST",
   VLOOKUP(H158,'C:\Users\HP\Desktop\TrimphPO\Week\Master Files\[IGST Master.xlsx]DBF'!$A:$W,23,FALSE),
   "Error")),
"")</f>
        <v/>
      </c>
      <c r="W158">
        <f>IF(ORDER!O164&gt;0,
 IF(ORDER!$D$1="SGST",
 VLOOKUP(H158,'C:\Users\HP\Desktop\TrimphPO\Week\Master Files\[SGST Master.xlsx]DBF'!$A:$X,24,FALSE),
   IF(ORDER!$D$1="IGST",
   VLOOKUP(H158,'C:\Users\HP\Desktop\TrimphPO\Week\Master Files\[IGST Master.xlsx]DBF'!$A:$X,24,FALSE),
   "Error")),
"")</f>
        <v/>
      </c>
      <c r="X158">
        <f>IF(ORDER!O164&gt;0,
 IF(ORDER!$D$1="SGST",
 VLOOKUP(H158,'C:\Users\HP\Desktop\TrimphPO\Week\Master Files\[SGST Master.xlsx]DBF'!$A:$Y,25,FALSE),
   IF(ORDER!$D$1="IGST",
   VLOOKUP(H158,'C:\Users\HP\Desktop\TrimphPO\Week\Master Files\[IGST Master.xlsx]DBF'!$A:$Y,25,FALSE),
   "Error")),
"")</f>
        <v/>
      </c>
      <c r="Y158">
        <f>IF(ORDER!O164&gt;0,+O158, "")</f>
        <v/>
      </c>
      <c r="Z158">
        <f>IF(ORDER!O164&gt;0,+J158, "")</f>
        <v/>
      </c>
      <c r="AA158">
        <f>IF(ORDER!O164&gt;0,
 IF(ORDER!$D$1="SGST",
 VLOOKUP(H158,'C:\Users\HP\Desktop\TrimphPO\Week\Master Files\[SGST Master.xlsx]DBF'!$A:$AB,28,FALSE),
   IF(ORDER!$D$1="IGST",
   VLOOKUP(H158,'C:\Users\HP\Desktop\TrimphPO\Week\Master Files\[IGST Master.xlsx]DBF'!$A:$AB,28,FALSE),
   "Error")),
"")</f>
        <v/>
      </c>
      <c r="AB158">
        <f>IF(ORDER!O164&gt;0,
 IF(ORDER!$D$1="SGST",
 VLOOKUP(H158,'C:\Users\HP\Desktop\TrimphPO\Week\Master Files\[SGST Master.xlsx]DBF'!$A:$AC,29,FALSE),
   IF(ORDER!$D$1="IGST",
   VLOOKUP(H158,'C:\Users\HP\Desktop\TrimphPO\Week\Master Files\[IGST Master.xlsx]DBF'!$A:$AC,29,FALSE),
   "Error")),
"")</f>
        <v/>
      </c>
      <c r="AC158">
        <f>IF(ORDER!O164&gt;0,ROUND(Y158*AB158/100,2), "")</f>
        <v/>
      </c>
      <c r="AD158">
        <f>IF(ORDER!O164&gt;0,ROUND(SUM(Y158,0)-AC158,2), "")</f>
        <v/>
      </c>
      <c r="AE158" t="inlineStr"/>
      <c r="AF158" t="inlineStr"/>
      <c r="AG158" t="inlineStr"/>
      <c r="AH158" t="inlineStr"/>
      <c r="AI158" t="inlineStr"/>
      <c r="AJ158" t="inlineStr"/>
      <c r="AK158">
        <f>IF(ORDER!O164&gt;0,IF(RIGHT(P158,2)="5%","Output IGST - 5% - Tamilnadu","Output IGST - 12% - Tamilnadu"), "")</f>
        <v/>
      </c>
      <c r="AL158">
        <f>IF(ORDER!O164&gt;0,IF(AK158="Output IGST - 12% - TamilNadu",12,5), "")</f>
        <v/>
      </c>
      <c r="AM158">
        <f>IF(ORDER!O164&gt;0,ROUND(SUM(AD158*AL158/100,0),2), "")</f>
        <v/>
      </c>
      <c r="AN158">
        <f>IF(ORDER!O164&gt;0,+AP158, "")</f>
        <v/>
      </c>
      <c r="AO158">
        <f>IF(ORDER!O164&gt;0,0.00, "")</f>
        <v/>
      </c>
      <c r="AP158">
        <f>IF(ORDER!O164&gt;0,+(Y158-AC158)+AM158, "")</f>
        <v/>
      </c>
      <c r="AQ158">
        <f>IF(ORDER!O164&gt;0,
 IF(ORDER!$D$1="SGST",
 VLOOKUP(H158,'C:\Users\HP\Desktop\TrimphPO\Week\Master Files\[SGST Master.xlsx]DBF'!$A:$AR,44,FALSE),
   IF(ORDER!$D$1="IGST",
   VLOOKUP(H158,'C:\Users\HP\Desktop\TrimphPO\Week\Master Files\[IGST Master.xlsx]DBF'!$A:$AR,44,FALSE),
   "Error")),
"")</f>
        <v/>
      </c>
      <c r="AR158">
        <f>IF(ORDER!O164&gt;0,B158, "")</f>
        <v/>
      </c>
      <c r="AS158">
        <f>IF(ORDER!O164&gt;0,AN158, "")</f>
        <v/>
      </c>
      <c r="AT158">
        <f>IF(ORDER!O164&gt;0,CONCATENATE($B$2," ",$C$2," ","QTY",  " ", $Z$2), "")</f>
        <v/>
      </c>
      <c r="AU158">
        <f>IF(ORDER!O164&gt;0,
 IF(ORDER!$D$1="SGST",
 VLOOKUP(H158,'C:\Users\HP\Desktop\TrimphPO\Week\Master Files\[SGST Master.xlsx]DBF'!$A:$AV,48,FALSE),
   IF(ORDER!$D$1="IGST",
   VLOOKUP(H158,'C:\Users\HP\Desktop\TrimphPO\Week\Master Files\[IGST Master.xlsx]DBF'!$A:$AV,48,FALSE),
   "Error")),
"")</f>
        <v/>
      </c>
      <c r="AV158">
        <f>IF(ORDER!O164&gt;0,
 IF(ORDER!$D$1="SGST",
 VLOOKUP(H158,'C:\Users\HP\Desktop\TrimphPO\Week\Master Files\[SGST Master.xlsx]DBF'!$A:$AW,49,FALSE),
   IF(ORDER!$D$1="IGST",
   VLOOKUP(H158,'C:\Users\HP\Desktop\TrimphPO\Week\Master Files\[IGST Master.xlsx]DBF'!$A:$AW,49,FALSE),
   "Error")),
"")</f>
        <v/>
      </c>
      <c r="AW158">
        <f>IF(ORDER!O164&gt;0,
 IF(ORDER!$D$1="SGST",
 VLOOKUP(H158,'C:\Users\HP\Desktop\TrimphPO\Week\Master Files\[SGST Master.xlsx]DBF'!$A:$AX,50,FALSE),
   IF(ORDER!$D$1="IGST",
   VLOOKUP(H158,'C:\Users\HP\Desktop\TrimphPO\Week\Master Files\[IGST Master.xlsx]DBF'!$A:$AX,50,FALSE),
   "Error")),
"")</f>
        <v/>
      </c>
      <c r="AX158">
        <f>IF(ORDER!O164&gt;0,ORDER!B5, "")</f>
        <v/>
      </c>
      <c r="AY158">
        <f>IF(ORDER!O164&gt;0,ORDER!B1, "")</f>
        <v/>
      </c>
      <c r="AZ158">
        <f>IF(ORDER!O164&gt;0,
 IF(ORDER!$D$1="SGST",
 VLOOKUP(H158,'C:\Users\HP\Desktop\TrimphPO\Week\Master Files\[SGST Master.xlsx]DBF'!$A:$BA,53,FALSE),
   IF(ORDER!$D$1="IGST",
   VLOOKUP(H158,'C:\Users\HP\Desktop\TrimphPO\Week\Master Files\[IGST Master.xlsx]DBF'!$A:$BA,53,FALSE),
   "Error")),
"")</f>
        <v/>
      </c>
      <c r="BA158">
        <f>IF(ORDER!O164&gt;0,
 IF(ORDER!$D$1="SGST",
 VLOOKUP(H158,'C:\Users\HP\Desktop\TrimphPO\Week\Master Files\[SGST Master.xlsx]DBF'!$A:$BB,54,FALSE),
   IF(ORDER!$D$1="IGST",
   VLOOKUP(H158,'C:\Users\HP\Desktop\TrimphPO\Week\Master Files\[IGST Master.xlsx]DBF'!$A:$BB,54,FALSE),
   "Error")),
"")</f>
        <v/>
      </c>
      <c r="BB158">
        <f>IF(ORDER!O164&gt;0,
 IF(ORDER!$D$1="SGST",
 VLOOKUP(H158,'C:\Users\HP\Desktop\TrimphPO\Week\Master Files\[SGST Master.xlsx]DBF'!$A:$BC,55,FALSE),
   IF(ORDER!$D$1="IGST",
   VLOOKUP(H158,'C:\Users\HP\Desktop\TrimphPO\Week\Master Files\[IGST Master.xlsx]DBF'!$A:$BC,55,FALSE),
   "Error")),
"")</f>
        <v/>
      </c>
      <c r="BC158">
        <f>IF(ORDER!O164&gt;0,
 IF(ORDER!$D$1="SGST",
 VLOOKUP(H158,'C:\Users\HP\Desktop\TrimphPO\Week\Master Files\[SGST Master.xlsx]DBF'!$A:$BD,56,FALSE),
   IF(ORDER!$D$1="IGST",
   VLOOKUP(H158,'C:\Users\HP\Desktop\TrimphPO\Week\Master Files\[IGST Master.xlsx]DBF'!$A:$BD,56,FALSE),
   "Error")),
"")</f>
        <v/>
      </c>
      <c r="BD158">
        <f>IF(ORDER!O164&gt;0,
 IF(ORDER!$D$1="SGST",
 VLOOKUP(H158,'C:\Users\HP\Desktop\TrimphPO\Week\Master Files\[SGST Master.xlsx]DBF'!$A:$BE,57,FALSE),
   IF(ORDER!$D$1="IGST",
   VLOOKUP(H158,'C:\Users\HP\Desktop\TrimphPO\Week\Master Files\[IGST Master.xlsx]DBF'!$A:$BE,57,FALSE),
   "Error")),
"")</f>
        <v/>
      </c>
    </row>
    <row r="159">
      <c r="A159">
        <f>IF(ORDER!O165&gt;0,
 IF(ORDER!$D$1="SGST",
 VLOOKUP(H159,'C:\Users\HP\Desktop\TrimphPO\Week\Master Files\[SGST Master.xlsx]DBF'!$A:$B,2,FALSE),
   IF(ORDER!$D$1="IGST",
   VLOOKUP(H159,'C:\Users\HP\Desktop\TrimphPO\Week\Master Files\[IGST Master.xlsx]DBF'!$A:$B,2,FALSE),
   "Error")),
"")</f>
        <v/>
      </c>
      <c r="B159">
        <f>IF(ORDER!O165&gt;0,
 IF(ORDER!$D$1="SGST",
 VLOOKUP(H159,'C:\Users\HP\Desktop\TrimphPO\Week\Master Files\[SGST Master.xlsx]DBF'!$A:$C,3,FALSE),
   IF(ORDER!$D$1="IGST",
   VLOOKUP(H159,'C:\Users\HP\Desktop\TrimphPO\Week\Master Files\[IGST Master.xlsx]DBF'!$A:$C,3,FALSE),
   "Error")),
"")</f>
        <v/>
      </c>
      <c r="C159">
        <f>IF(ORDER!O165&gt;0,ORDER!L165, "")</f>
        <v/>
      </c>
      <c r="D159">
        <f>IF(ORDER!O165&gt;0,ORDER!A165, "")</f>
        <v/>
      </c>
      <c r="E159">
        <f>IF(ORDER!O165&gt;0,
 IF(ORDER!$D$1="SGST",
 VLOOKUP(H159,'C:\Users\HP\Desktop\TrimphPO\Week\Master Files\[SGST Master.xlsx]DBF'!$A:$F,6,FALSE),
   IF(ORDER!$D$1="IGST",
   VLOOKUP(H159,'C:\Users\HP\Desktop\TrimphPO\Week\Master Files\[IGST Master.xlsx]DBF'!$A:$F,6,FALSE),
   "Error")),
"")</f>
        <v/>
      </c>
      <c r="F159">
        <f>IF(ORDER!O165&gt;0,ORDER!C165, "")</f>
        <v/>
      </c>
      <c r="G159">
        <f>IF(ORDER!O165&gt;0,
 IF(ORDER!$D$1="SGST",
 VLOOKUP(H159,'C:\Users\HP\Desktop\TrimphPO\Week\Master Files\[SGST Master.xlsx]DBF'!$A:$H,8,FALSE),
   IF(ORDER!$D$1="IGST",
   VLOOKUP(H159,'C:\Users\HP\Desktop\TrimphPO\Week\Master Files\[IGST Master.xlsx]DBF'!$A:$H,8,FALSE),
   "Error")),
"")</f>
        <v/>
      </c>
      <c r="H159">
        <f>IF(ORDER!O165&gt;0,ORDER!D165, "")</f>
        <v/>
      </c>
      <c r="I159">
        <f>IF(ORDER!O165&gt;0,
 IF(ORDER!$D$1="SGST",
 VLOOKUP(H159,'C:\Users\HP\Desktop\TrimphPO\Week\Master Files\[SGST Master.xlsx]DBF'!$A:$J,10,FALSE),
   IF(ORDER!$D$1="IGST",
   VLOOKUP(H159,'C:\Users\HP\Desktop\TrimphPO\Week\Master Files\[IGST Master.xlsx]DBF'!$A:$J,10,FALSE),
   "Error")),
"")</f>
        <v/>
      </c>
      <c r="J159">
        <f>IF(ORDER!O165&gt;0,SUMIF(ORDER!$D$8:$D$22298,DBF!$H159,ORDER!$G$8:$G$22298), "")</f>
        <v/>
      </c>
      <c r="K159">
        <f>IF(ORDER!O165&gt;0,VLOOKUP($H159,ORDER!D:H,5,FALSE), "")</f>
        <v/>
      </c>
      <c r="L159">
        <f>IF(ORDER!O165&gt;0,ROUND(J159*K159,2), "")</f>
        <v/>
      </c>
      <c r="M159">
        <f>IF(ORDER!O165&gt;0,
 IF(ORDER!$D$1="SGST",
 VLOOKUP(H159,'C:\Users\HP\Desktop\TrimphPO\Week\Master Files\[SGST Master.xlsx]DBF'!$A:$N,14,FALSE),
   IF(ORDER!$D$1="IGST",
   VLOOKUP(H159,'C:\Users\HP\Desktop\TrimphPO\Week\Master Files\[IGST Master.xlsx]DBF'!$A:$N,14,FALSE),
   "Error")),
"")</f>
        <v/>
      </c>
      <c r="N159">
        <f>IF(ORDER!O165&gt;0,ROUND(L159*M159/100,2), "")</f>
        <v/>
      </c>
      <c r="O159">
        <f>IF(ORDER!O165&gt;0,L159-N159, "")</f>
        <v/>
      </c>
      <c r="P159">
        <f>IF(ORDER!O165&gt;0,IF(R159="Corsetry",IF(IFERROR((O159/J159),0)&lt;1000,"CC Sales- Corsetry-Wholesale - IGST 5%","CC Sales- Corsetry-Wholesale - IGST 12%")), "")</f>
        <v/>
      </c>
      <c r="Q159">
        <f>IF(ORDER!O165&gt;0,
 IF(ORDER!$D$1="SGST",
 VLOOKUP(H159,'C:\Users\HP\Desktop\TrimphPO\Week\Master Files\[SGST Master.xlsx]DBF'!$A:$R,18,FALSE),
   IF(ORDER!$D$1="IGST",
   VLOOKUP(H159,'C:\Users\HP\Desktop\TrimphPO\Week\Master Files\[IGST Master.xlsx]DBF'!$A:$R,18,FALSE),
   "Error")),
"")</f>
        <v/>
      </c>
      <c r="R159">
        <f>IF(ORDER!O165&gt;0,
 IF(ORDER!$D$1="SGST",
 VLOOKUP(H159,'C:\Users\HP\Desktop\TrimphPO\Week\Master Files\[SGST Master.xlsx]DBF'!$A:$S,19,FALSE),
   IF(ORDER!$D$1="IGST",
   VLOOKUP(H159,'C:\Users\HP\Desktop\TrimphPO\Week\Master Files\[IGST Master.xlsx]DBF'!$A:$S,19,FALSE),
   "Error")),
"")</f>
        <v/>
      </c>
      <c r="S159">
        <f>IF(ORDER!O165&gt;0,
 IF(ORDER!$D$1="SGST",
 VLOOKUP(H159,'C:\Users\HP\Desktop\TrimphPO\Week\Master Files\[SGST Master.xlsx]DBF'!$A:$T,20,FALSE),
   IF(ORDER!$D$1="IGST",
   VLOOKUP(H159,'C:\Users\HP\Desktop\TrimphPO\Week\Master Files\[IGST Master.xlsx]DBF'!$A:$T,20,FALSE),
   "Error")),
"")</f>
        <v/>
      </c>
      <c r="T159">
        <f>IF(ORDER!O165&gt;0,
 IF(ORDER!$D$1="SGST",
 VLOOKUP(H159,'C:\Users\HP\Desktop\TrimphPO\Week\Master Files\[SGST Master.xlsx]DBF'!$A:$U,21,FALSE),
   IF(ORDER!$D$1="IGST",
   VLOOKUP(H159,'C:\Users\HP\Desktop\TrimphPO\Week\Master Files\[IGST Master.xlsx]DBF'!$A:$U,21,FALSE),
   "Error")),
"")</f>
        <v/>
      </c>
      <c r="U159">
        <f>IF(ORDER!O165&gt;0,
 IF(ORDER!$D$1="SGST",
 VLOOKUP(H159,'C:\Users\HP\Desktop\TrimphPO\Week\Master Files\[SGST Master.xlsx]DBF'!$A:$V,22,FALSE),
   IF(ORDER!$D$1="IGST",
   VLOOKUP(H159,'C:\Users\HP\Desktop\TrimphPO\Week\Master Files\[IGST Master.xlsx]DBF'!$A:$V,22,FALSE),
   "Error")),
"")</f>
        <v/>
      </c>
      <c r="V159">
        <f>IF(ORDER!O165&gt;0,
 IF(ORDER!$D$1="SGST",
 VLOOKUP(H159,'C:\Users\HP\Desktop\TrimphPO\Week\Master Files\[SGST Master.xlsx]DBF'!$A:$W,23,FALSE),
   IF(ORDER!$D$1="IGST",
   VLOOKUP(H159,'C:\Users\HP\Desktop\TrimphPO\Week\Master Files\[IGST Master.xlsx]DBF'!$A:$W,23,FALSE),
   "Error")),
"")</f>
        <v/>
      </c>
      <c r="W159">
        <f>IF(ORDER!O165&gt;0,
 IF(ORDER!$D$1="SGST",
 VLOOKUP(H159,'C:\Users\HP\Desktop\TrimphPO\Week\Master Files\[SGST Master.xlsx]DBF'!$A:$X,24,FALSE),
   IF(ORDER!$D$1="IGST",
   VLOOKUP(H159,'C:\Users\HP\Desktop\TrimphPO\Week\Master Files\[IGST Master.xlsx]DBF'!$A:$X,24,FALSE),
   "Error")),
"")</f>
        <v/>
      </c>
      <c r="X159">
        <f>IF(ORDER!O165&gt;0,
 IF(ORDER!$D$1="SGST",
 VLOOKUP(H159,'C:\Users\HP\Desktop\TrimphPO\Week\Master Files\[SGST Master.xlsx]DBF'!$A:$Y,25,FALSE),
   IF(ORDER!$D$1="IGST",
   VLOOKUP(H159,'C:\Users\HP\Desktop\TrimphPO\Week\Master Files\[IGST Master.xlsx]DBF'!$A:$Y,25,FALSE),
   "Error")),
"")</f>
        <v/>
      </c>
      <c r="Y159">
        <f>IF(ORDER!O165&gt;0,+O159, "")</f>
        <v/>
      </c>
      <c r="Z159">
        <f>IF(ORDER!O165&gt;0,+J159, "")</f>
        <v/>
      </c>
      <c r="AA159">
        <f>IF(ORDER!O165&gt;0,
 IF(ORDER!$D$1="SGST",
 VLOOKUP(H159,'C:\Users\HP\Desktop\TrimphPO\Week\Master Files\[SGST Master.xlsx]DBF'!$A:$AB,28,FALSE),
   IF(ORDER!$D$1="IGST",
   VLOOKUP(H159,'C:\Users\HP\Desktop\TrimphPO\Week\Master Files\[IGST Master.xlsx]DBF'!$A:$AB,28,FALSE),
   "Error")),
"")</f>
        <v/>
      </c>
      <c r="AB159">
        <f>IF(ORDER!O165&gt;0,
 IF(ORDER!$D$1="SGST",
 VLOOKUP(H159,'C:\Users\HP\Desktop\TrimphPO\Week\Master Files\[SGST Master.xlsx]DBF'!$A:$AC,29,FALSE),
   IF(ORDER!$D$1="IGST",
   VLOOKUP(H159,'C:\Users\HP\Desktop\TrimphPO\Week\Master Files\[IGST Master.xlsx]DBF'!$A:$AC,29,FALSE),
   "Error")),
"")</f>
        <v/>
      </c>
      <c r="AC159">
        <f>IF(ORDER!O165&gt;0,ROUND(Y159*AB159/100,2), "")</f>
        <v/>
      </c>
      <c r="AD159">
        <f>IF(ORDER!O165&gt;0,ROUND(SUM(Y159,0)-AC159,2), "")</f>
        <v/>
      </c>
      <c r="AE159" t="inlineStr"/>
      <c r="AF159" t="inlineStr"/>
      <c r="AG159" t="inlineStr"/>
      <c r="AH159" t="inlineStr"/>
      <c r="AI159" t="inlineStr"/>
      <c r="AJ159" t="inlineStr"/>
      <c r="AK159">
        <f>IF(ORDER!O165&gt;0,IF(RIGHT(P159,2)="5%","Output IGST - 5% - Tamilnadu","Output IGST - 12% - Tamilnadu"), "")</f>
        <v/>
      </c>
      <c r="AL159">
        <f>IF(ORDER!O165&gt;0,IF(AK159="Output IGST - 12% - TamilNadu",12,5), "")</f>
        <v/>
      </c>
      <c r="AM159">
        <f>IF(ORDER!O165&gt;0,ROUND(SUM(AD159*AL159/100,0),2), "")</f>
        <v/>
      </c>
      <c r="AN159">
        <f>IF(ORDER!O165&gt;0,+AP159, "")</f>
        <v/>
      </c>
      <c r="AO159">
        <f>IF(ORDER!O165&gt;0,0.00, "")</f>
        <v/>
      </c>
      <c r="AP159">
        <f>IF(ORDER!O165&gt;0,+(Y159-AC159)+AM159, "")</f>
        <v/>
      </c>
      <c r="AQ159">
        <f>IF(ORDER!O165&gt;0,
 IF(ORDER!$D$1="SGST",
 VLOOKUP(H159,'C:\Users\HP\Desktop\TrimphPO\Week\Master Files\[SGST Master.xlsx]DBF'!$A:$AR,44,FALSE),
   IF(ORDER!$D$1="IGST",
   VLOOKUP(H159,'C:\Users\HP\Desktop\TrimphPO\Week\Master Files\[IGST Master.xlsx]DBF'!$A:$AR,44,FALSE),
   "Error")),
"")</f>
        <v/>
      </c>
      <c r="AR159">
        <f>IF(ORDER!O165&gt;0,B159, "")</f>
        <v/>
      </c>
      <c r="AS159">
        <f>IF(ORDER!O165&gt;0,AN159, "")</f>
        <v/>
      </c>
      <c r="AT159">
        <f>IF(ORDER!O165&gt;0,CONCATENATE($B$2," ",$C$2," ","QTY",  " ", $Z$2), "")</f>
        <v/>
      </c>
      <c r="AU159">
        <f>IF(ORDER!O165&gt;0,
 IF(ORDER!$D$1="SGST",
 VLOOKUP(H159,'C:\Users\HP\Desktop\TrimphPO\Week\Master Files\[SGST Master.xlsx]DBF'!$A:$AV,48,FALSE),
   IF(ORDER!$D$1="IGST",
   VLOOKUP(H159,'C:\Users\HP\Desktop\TrimphPO\Week\Master Files\[IGST Master.xlsx]DBF'!$A:$AV,48,FALSE),
   "Error")),
"")</f>
        <v/>
      </c>
      <c r="AV159">
        <f>IF(ORDER!O165&gt;0,
 IF(ORDER!$D$1="SGST",
 VLOOKUP(H159,'C:\Users\HP\Desktop\TrimphPO\Week\Master Files\[SGST Master.xlsx]DBF'!$A:$AW,49,FALSE),
   IF(ORDER!$D$1="IGST",
   VLOOKUP(H159,'C:\Users\HP\Desktop\TrimphPO\Week\Master Files\[IGST Master.xlsx]DBF'!$A:$AW,49,FALSE),
   "Error")),
"")</f>
        <v/>
      </c>
      <c r="AW159">
        <f>IF(ORDER!O165&gt;0,
 IF(ORDER!$D$1="SGST",
 VLOOKUP(H159,'C:\Users\HP\Desktop\TrimphPO\Week\Master Files\[SGST Master.xlsx]DBF'!$A:$AX,50,FALSE),
   IF(ORDER!$D$1="IGST",
   VLOOKUP(H159,'C:\Users\HP\Desktop\TrimphPO\Week\Master Files\[IGST Master.xlsx]DBF'!$A:$AX,50,FALSE),
   "Error")),
"")</f>
        <v/>
      </c>
      <c r="AX159">
        <f>IF(ORDER!O165&gt;0,ORDER!B5, "")</f>
        <v/>
      </c>
      <c r="AY159">
        <f>IF(ORDER!O165&gt;0,ORDER!B1, "")</f>
        <v/>
      </c>
      <c r="AZ159">
        <f>IF(ORDER!O165&gt;0,
 IF(ORDER!$D$1="SGST",
 VLOOKUP(H159,'C:\Users\HP\Desktop\TrimphPO\Week\Master Files\[SGST Master.xlsx]DBF'!$A:$BA,53,FALSE),
   IF(ORDER!$D$1="IGST",
   VLOOKUP(H159,'C:\Users\HP\Desktop\TrimphPO\Week\Master Files\[IGST Master.xlsx]DBF'!$A:$BA,53,FALSE),
   "Error")),
"")</f>
        <v/>
      </c>
      <c r="BA159">
        <f>IF(ORDER!O165&gt;0,
 IF(ORDER!$D$1="SGST",
 VLOOKUP(H159,'C:\Users\HP\Desktop\TrimphPO\Week\Master Files\[SGST Master.xlsx]DBF'!$A:$BB,54,FALSE),
   IF(ORDER!$D$1="IGST",
   VLOOKUP(H159,'C:\Users\HP\Desktop\TrimphPO\Week\Master Files\[IGST Master.xlsx]DBF'!$A:$BB,54,FALSE),
   "Error")),
"")</f>
        <v/>
      </c>
      <c r="BB159">
        <f>IF(ORDER!O165&gt;0,
 IF(ORDER!$D$1="SGST",
 VLOOKUP(H159,'C:\Users\HP\Desktop\TrimphPO\Week\Master Files\[SGST Master.xlsx]DBF'!$A:$BC,55,FALSE),
   IF(ORDER!$D$1="IGST",
   VLOOKUP(H159,'C:\Users\HP\Desktop\TrimphPO\Week\Master Files\[IGST Master.xlsx]DBF'!$A:$BC,55,FALSE),
   "Error")),
"")</f>
        <v/>
      </c>
      <c r="BC159">
        <f>IF(ORDER!O165&gt;0,
 IF(ORDER!$D$1="SGST",
 VLOOKUP(H159,'C:\Users\HP\Desktop\TrimphPO\Week\Master Files\[SGST Master.xlsx]DBF'!$A:$BD,56,FALSE),
   IF(ORDER!$D$1="IGST",
   VLOOKUP(H159,'C:\Users\HP\Desktop\TrimphPO\Week\Master Files\[IGST Master.xlsx]DBF'!$A:$BD,56,FALSE),
   "Error")),
"")</f>
        <v/>
      </c>
      <c r="BD159">
        <f>IF(ORDER!O165&gt;0,
 IF(ORDER!$D$1="SGST",
 VLOOKUP(H159,'C:\Users\HP\Desktop\TrimphPO\Week\Master Files\[SGST Master.xlsx]DBF'!$A:$BE,57,FALSE),
   IF(ORDER!$D$1="IGST",
   VLOOKUP(H159,'C:\Users\HP\Desktop\TrimphPO\Week\Master Files\[IGST Master.xlsx]DBF'!$A:$BE,57,FALSE),
   "Error")),
"")</f>
        <v/>
      </c>
    </row>
    <row r="160">
      <c r="A160">
        <f>IF(ORDER!O166&gt;0,
 IF(ORDER!$D$1="SGST",
 VLOOKUP(H160,'C:\Users\HP\Desktop\TrimphPO\Week\Master Files\[SGST Master.xlsx]DBF'!$A:$B,2,FALSE),
   IF(ORDER!$D$1="IGST",
   VLOOKUP(H160,'C:\Users\HP\Desktop\TrimphPO\Week\Master Files\[IGST Master.xlsx]DBF'!$A:$B,2,FALSE),
   "Error")),
"")</f>
        <v/>
      </c>
      <c r="B160">
        <f>IF(ORDER!O166&gt;0,
 IF(ORDER!$D$1="SGST",
 VLOOKUP(H160,'C:\Users\HP\Desktop\TrimphPO\Week\Master Files\[SGST Master.xlsx]DBF'!$A:$C,3,FALSE),
   IF(ORDER!$D$1="IGST",
   VLOOKUP(H160,'C:\Users\HP\Desktop\TrimphPO\Week\Master Files\[IGST Master.xlsx]DBF'!$A:$C,3,FALSE),
   "Error")),
"")</f>
        <v/>
      </c>
      <c r="C160">
        <f>IF(ORDER!O166&gt;0,ORDER!L166, "")</f>
        <v/>
      </c>
      <c r="D160">
        <f>IF(ORDER!O166&gt;0,ORDER!A166, "")</f>
        <v/>
      </c>
      <c r="E160">
        <f>IF(ORDER!O166&gt;0,
 IF(ORDER!$D$1="SGST",
 VLOOKUP(H160,'C:\Users\HP\Desktop\TrimphPO\Week\Master Files\[SGST Master.xlsx]DBF'!$A:$F,6,FALSE),
   IF(ORDER!$D$1="IGST",
   VLOOKUP(H160,'C:\Users\HP\Desktop\TrimphPO\Week\Master Files\[IGST Master.xlsx]DBF'!$A:$F,6,FALSE),
   "Error")),
"")</f>
        <v/>
      </c>
      <c r="F160">
        <f>IF(ORDER!O166&gt;0,ORDER!C166, "")</f>
        <v/>
      </c>
      <c r="G160">
        <f>IF(ORDER!O166&gt;0,
 IF(ORDER!$D$1="SGST",
 VLOOKUP(H160,'C:\Users\HP\Desktop\TrimphPO\Week\Master Files\[SGST Master.xlsx]DBF'!$A:$H,8,FALSE),
   IF(ORDER!$D$1="IGST",
   VLOOKUP(H160,'C:\Users\HP\Desktop\TrimphPO\Week\Master Files\[IGST Master.xlsx]DBF'!$A:$H,8,FALSE),
   "Error")),
"")</f>
        <v/>
      </c>
      <c r="H160">
        <f>IF(ORDER!O166&gt;0,ORDER!D166, "")</f>
        <v/>
      </c>
      <c r="I160">
        <f>IF(ORDER!O166&gt;0,
 IF(ORDER!$D$1="SGST",
 VLOOKUP(H160,'C:\Users\HP\Desktop\TrimphPO\Week\Master Files\[SGST Master.xlsx]DBF'!$A:$J,10,FALSE),
   IF(ORDER!$D$1="IGST",
   VLOOKUP(H160,'C:\Users\HP\Desktop\TrimphPO\Week\Master Files\[IGST Master.xlsx]DBF'!$A:$J,10,FALSE),
   "Error")),
"")</f>
        <v/>
      </c>
      <c r="J160">
        <f>IF(ORDER!O166&gt;0,SUMIF(ORDER!$D$8:$D$22298,DBF!$H160,ORDER!$G$8:$G$22298), "")</f>
        <v/>
      </c>
      <c r="K160">
        <f>IF(ORDER!O166&gt;0,VLOOKUP($H160,ORDER!D:H,5,FALSE), "")</f>
        <v/>
      </c>
      <c r="L160">
        <f>IF(ORDER!O166&gt;0,ROUND(J160*K160,2), "")</f>
        <v/>
      </c>
      <c r="M160">
        <f>IF(ORDER!O166&gt;0,
 IF(ORDER!$D$1="SGST",
 VLOOKUP(H160,'C:\Users\HP\Desktop\TrimphPO\Week\Master Files\[SGST Master.xlsx]DBF'!$A:$N,14,FALSE),
   IF(ORDER!$D$1="IGST",
   VLOOKUP(H160,'C:\Users\HP\Desktop\TrimphPO\Week\Master Files\[IGST Master.xlsx]DBF'!$A:$N,14,FALSE),
   "Error")),
"")</f>
        <v/>
      </c>
      <c r="N160">
        <f>IF(ORDER!O166&gt;0,ROUND(L160*M160/100,2), "")</f>
        <v/>
      </c>
      <c r="O160">
        <f>IF(ORDER!O166&gt;0,L160-N160, "")</f>
        <v/>
      </c>
      <c r="P160">
        <f>IF(ORDER!O166&gt;0,IF(R160="Corsetry",IF(IFERROR((O160/J160),0)&lt;1000,"CC Sales- Corsetry-Wholesale - IGST 5%","CC Sales- Corsetry-Wholesale - IGST 12%")), "")</f>
        <v/>
      </c>
      <c r="Q160">
        <f>IF(ORDER!O166&gt;0,
 IF(ORDER!$D$1="SGST",
 VLOOKUP(H160,'C:\Users\HP\Desktop\TrimphPO\Week\Master Files\[SGST Master.xlsx]DBF'!$A:$R,18,FALSE),
   IF(ORDER!$D$1="IGST",
   VLOOKUP(H160,'C:\Users\HP\Desktop\TrimphPO\Week\Master Files\[IGST Master.xlsx]DBF'!$A:$R,18,FALSE),
   "Error")),
"")</f>
        <v/>
      </c>
      <c r="R160">
        <f>IF(ORDER!O166&gt;0,
 IF(ORDER!$D$1="SGST",
 VLOOKUP(H160,'C:\Users\HP\Desktop\TrimphPO\Week\Master Files\[SGST Master.xlsx]DBF'!$A:$S,19,FALSE),
   IF(ORDER!$D$1="IGST",
   VLOOKUP(H160,'C:\Users\HP\Desktop\TrimphPO\Week\Master Files\[IGST Master.xlsx]DBF'!$A:$S,19,FALSE),
   "Error")),
"")</f>
        <v/>
      </c>
      <c r="S160">
        <f>IF(ORDER!O166&gt;0,
 IF(ORDER!$D$1="SGST",
 VLOOKUP(H160,'C:\Users\HP\Desktop\TrimphPO\Week\Master Files\[SGST Master.xlsx]DBF'!$A:$T,20,FALSE),
   IF(ORDER!$D$1="IGST",
   VLOOKUP(H160,'C:\Users\HP\Desktop\TrimphPO\Week\Master Files\[IGST Master.xlsx]DBF'!$A:$T,20,FALSE),
   "Error")),
"")</f>
        <v/>
      </c>
      <c r="T160">
        <f>IF(ORDER!O166&gt;0,
 IF(ORDER!$D$1="SGST",
 VLOOKUP(H160,'C:\Users\HP\Desktop\TrimphPO\Week\Master Files\[SGST Master.xlsx]DBF'!$A:$U,21,FALSE),
   IF(ORDER!$D$1="IGST",
   VLOOKUP(H160,'C:\Users\HP\Desktop\TrimphPO\Week\Master Files\[IGST Master.xlsx]DBF'!$A:$U,21,FALSE),
   "Error")),
"")</f>
        <v/>
      </c>
      <c r="U160">
        <f>IF(ORDER!O166&gt;0,
 IF(ORDER!$D$1="SGST",
 VLOOKUP(H160,'C:\Users\HP\Desktop\TrimphPO\Week\Master Files\[SGST Master.xlsx]DBF'!$A:$V,22,FALSE),
   IF(ORDER!$D$1="IGST",
   VLOOKUP(H160,'C:\Users\HP\Desktop\TrimphPO\Week\Master Files\[IGST Master.xlsx]DBF'!$A:$V,22,FALSE),
   "Error")),
"")</f>
        <v/>
      </c>
      <c r="V160">
        <f>IF(ORDER!O166&gt;0,
 IF(ORDER!$D$1="SGST",
 VLOOKUP(H160,'C:\Users\HP\Desktop\TrimphPO\Week\Master Files\[SGST Master.xlsx]DBF'!$A:$W,23,FALSE),
   IF(ORDER!$D$1="IGST",
   VLOOKUP(H160,'C:\Users\HP\Desktop\TrimphPO\Week\Master Files\[IGST Master.xlsx]DBF'!$A:$W,23,FALSE),
   "Error")),
"")</f>
        <v/>
      </c>
      <c r="W160">
        <f>IF(ORDER!O166&gt;0,
 IF(ORDER!$D$1="SGST",
 VLOOKUP(H160,'C:\Users\HP\Desktop\TrimphPO\Week\Master Files\[SGST Master.xlsx]DBF'!$A:$X,24,FALSE),
   IF(ORDER!$D$1="IGST",
   VLOOKUP(H160,'C:\Users\HP\Desktop\TrimphPO\Week\Master Files\[IGST Master.xlsx]DBF'!$A:$X,24,FALSE),
   "Error")),
"")</f>
        <v/>
      </c>
      <c r="X160">
        <f>IF(ORDER!O166&gt;0,
 IF(ORDER!$D$1="SGST",
 VLOOKUP(H160,'C:\Users\HP\Desktop\TrimphPO\Week\Master Files\[SGST Master.xlsx]DBF'!$A:$Y,25,FALSE),
   IF(ORDER!$D$1="IGST",
   VLOOKUP(H160,'C:\Users\HP\Desktop\TrimphPO\Week\Master Files\[IGST Master.xlsx]DBF'!$A:$Y,25,FALSE),
   "Error")),
"")</f>
        <v/>
      </c>
      <c r="Y160">
        <f>IF(ORDER!O166&gt;0,+O160, "")</f>
        <v/>
      </c>
      <c r="Z160">
        <f>IF(ORDER!O166&gt;0,+J160, "")</f>
        <v/>
      </c>
      <c r="AA160">
        <f>IF(ORDER!O166&gt;0,
 IF(ORDER!$D$1="SGST",
 VLOOKUP(H160,'C:\Users\HP\Desktop\TrimphPO\Week\Master Files\[SGST Master.xlsx]DBF'!$A:$AB,28,FALSE),
   IF(ORDER!$D$1="IGST",
   VLOOKUP(H160,'C:\Users\HP\Desktop\TrimphPO\Week\Master Files\[IGST Master.xlsx]DBF'!$A:$AB,28,FALSE),
   "Error")),
"")</f>
        <v/>
      </c>
      <c r="AB160">
        <f>IF(ORDER!O166&gt;0,
 IF(ORDER!$D$1="SGST",
 VLOOKUP(H160,'C:\Users\HP\Desktop\TrimphPO\Week\Master Files\[SGST Master.xlsx]DBF'!$A:$AC,29,FALSE),
   IF(ORDER!$D$1="IGST",
   VLOOKUP(H160,'C:\Users\HP\Desktop\TrimphPO\Week\Master Files\[IGST Master.xlsx]DBF'!$A:$AC,29,FALSE),
   "Error")),
"")</f>
        <v/>
      </c>
      <c r="AC160">
        <f>IF(ORDER!O166&gt;0,ROUND(Y160*AB160/100,2), "")</f>
        <v/>
      </c>
      <c r="AD160">
        <f>IF(ORDER!O166&gt;0,ROUND(SUM(Y160,0)-AC160,2), "")</f>
        <v/>
      </c>
      <c r="AE160" t="inlineStr"/>
      <c r="AF160" t="inlineStr"/>
      <c r="AG160" t="inlineStr"/>
      <c r="AH160" t="inlineStr"/>
      <c r="AI160" t="inlineStr"/>
      <c r="AJ160" t="inlineStr"/>
      <c r="AK160">
        <f>IF(ORDER!O166&gt;0,IF(RIGHT(P160,2)="5%","Output IGST - 5% - Tamilnadu","Output IGST - 12% - Tamilnadu"), "")</f>
        <v/>
      </c>
      <c r="AL160">
        <f>IF(ORDER!O166&gt;0,IF(AK160="Output IGST - 12% - TamilNadu",12,5), "")</f>
        <v/>
      </c>
      <c r="AM160">
        <f>IF(ORDER!O166&gt;0,ROUND(SUM(AD160*AL160/100,0),2), "")</f>
        <v/>
      </c>
      <c r="AN160">
        <f>IF(ORDER!O166&gt;0,+AP160, "")</f>
        <v/>
      </c>
      <c r="AO160">
        <f>IF(ORDER!O166&gt;0,0.00, "")</f>
        <v/>
      </c>
      <c r="AP160">
        <f>IF(ORDER!O166&gt;0,+(Y160-AC160)+AM160, "")</f>
        <v/>
      </c>
      <c r="AQ160">
        <f>IF(ORDER!O166&gt;0,
 IF(ORDER!$D$1="SGST",
 VLOOKUP(H160,'C:\Users\HP\Desktop\TrimphPO\Week\Master Files\[SGST Master.xlsx]DBF'!$A:$AR,44,FALSE),
   IF(ORDER!$D$1="IGST",
   VLOOKUP(H160,'C:\Users\HP\Desktop\TrimphPO\Week\Master Files\[IGST Master.xlsx]DBF'!$A:$AR,44,FALSE),
   "Error")),
"")</f>
        <v/>
      </c>
      <c r="AR160">
        <f>IF(ORDER!O166&gt;0,B160, "")</f>
        <v/>
      </c>
      <c r="AS160">
        <f>IF(ORDER!O166&gt;0,AN160, "")</f>
        <v/>
      </c>
      <c r="AT160">
        <f>IF(ORDER!O166&gt;0,CONCATENATE($B$2," ",$C$2," ","QTY",  " ", $Z$2), "")</f>
        <v/>
      </c>
      <c r="AU160">
        <f>IF(ORDER!O166&gt;0,
 IF(ORDER!$D$1="SGST",
 VLOOKUP(H160,'C:\Users\HP\Desktop\TrimphPO\Week\Master Files\[SGST Master.xlsx]DBF'!$A:$AV,48,FALSE),
   IF(ORDER!$D$1="IGST",
   VLOOKUP(H160,'C:\Users\HP\Desktop\TrimphPO\Week\Master Files\[IGST Master.xlsx]DBF'!$A:$AV,48,FALSE),
   "Error")),
"")</f>
        <v/>
      </c>
      <c r="AV160">
        <f>IF(ORDER!O166&gt;0,
 IF(ORDER!$D$1="SGST",
 VLOOKUP(H160,'C:\Users\HP\Desktop\TrimphPO\Week\Master Files\[SGST Master.xlsx]DBF'!$A:$AW,49,FALSE),
   IF(ORDER!$D$1="IGST",
   VLOOKUP(H160,'C:\Users\HP\Desktop\TrimphPO\Week\Master Files\[IGST Master.xlsx]DBF'!$A:$AW,49,FALSE),
   "Error")),
"")</f>
        <v/>
      </c>
      <c r="AW160">
        <f>IF(ORDER!O166&gt;0,
 IF(ORDER!$D$1="SGST",
 VLOOKUP(H160,'C:\Users\HP\Desktop\TrimphPO\Week\Master Files\[SGST Master.xlsx]DBF'!$A:$AX,50,FALSE),
   IF(ORDER!$D$1="IGST",
   VLOOKUP(H160,'C:\Users\HP\Desktop\TrimphPO\Week\Master Files\[IGST Master.xlsx]DBF'!$A:$AX,50,FALSE),
   "Error")),
"")</f>
        <v/>
      </c>
      <c r="AX160">
        <f>IF(ORDER!O166&gt;0,ORDER!B5, "")</f>
        <v/>
      </c>
      <c r="AY160">
        <f>IF(ORDER!O166&gt;0,ORDER!B1, "")</f>
        <v/>
      </c>
      <c r="AZ160">
        <f>IF(ORDER!O166&gt;0,
 IF(ORDER!$D$1="SGST",
 VLOOKUP(H160,'C:\Users\HP\Desktop\TrimphPO\Week\Master Files\[SGST Master.xlsx]DBF'!$A:$BA,53,FALSE),
   IF(ORDER!$D$1="IGST",
   VLOOKUP(H160,'C:\Users\HP\Desktop\TrimphPO\Week\Master Files\[IGST Master.xlsx]DBF'!$A:$BA,53,FALSE),
   "Error")),
"")</f>
        <v/>
      </c>
      <c r="BA160">
        <f>IF(ORDER!O166&gt;0,
 IF(ORDER!$D$1="SGST",
 VLOOKUP(H160,'C:\Users\HP\Desktop\TrimphPO\Week\Master Files\[SGST Master.xlsx]DBF'!$A:$BB,54,FALSE),
   IF(ORDER!$D$1="IGST",
   VLOOKUP(H160,'C:\Users\HP\Desktop\TrimphPO\Week\Master Files\[IGST Master.xlsx]DBF'!$A:$BB,54,FALSE),
   "Error")),
"")</f>
        <v/>
      </c>
      <c r="BB160">
        <f>IF(ORDER!O166&gt;0,
 IF(ORDER!$D$1="SGST",
 VLOOKUP(H160,'C:\Users\HP\Desktop\TrimphPO\Week\Master Files\[SGST Master.xlsx]DBF'!$A:$BC,55,FALSE),
   IF(ORDER!$D$1="IGST",
   VLOOKUP(H160,'C:\Users\HP\Desktop\TrimphPO\Week\Master Files\[IGST Master.xlsx]DBF'!$A:$BC,55,FALSE),
   "Error")),
"")</f>
        <v/>
      </c>
      <c r="BC160">
        <f>IF(ORDER!O166&gt;0,
 IF(ORDER!$D$1="SGST",
 VLOOKUP(H160,'C:\Users\HP\Desktop\TrimphPO\Week\Master Files\[SGST Master.xlsx]DBF'!$A:$BD,56,FALSE),
   IF(ORDER!$D$1="IGST",
   VLOOKUP(H160,'C:\Users\HP\Desktop\TrimphPO\Week\Master Files\[IGST Master.xlsx]DBF'!$A:$BD,56,FALSE),
   "Error")),
"")</f>
        <v/>
      </c>
      <c r="BD160">
        <f>IF(ORDER!O166&gt;0,
 IF(ORDER!$D$1="SGST",
 VLOOKUP(H160,'C:\Users\HP\Desktop\TrimphPO\Week\Master Files\[SGST Master.xlsx]DBF'!$A:$BE,57,FALSE),
   IF(ORDER!$D$1="IGST",
   VLOOKUP(H160,'C:\Users\HP\Desktop\TrimphPO\Week\Master Files\[IGST Master.xlsx]DBF'!$A:$BE,57,FALSE),
   "Error")),
"")</f>
        <v/>
      </c>
    </row>
    <row r="161">
      <c r="A161">
        <f>IF(ORDER!O167&gt;0,
 IF(ORDER!$D$1="SGST",
 VLOOKUP(H161,'C:\Users\HP\Desktop\TrimphPO\Week\Master Files\[SGST Master.xlsx]DBF'!$A:$B,2,FALSE),
   IF(ORDER!$D$1="IGST",
   VLOOKUP(H161,'C:\Users\HP\Desktop\TrimphPO\Week\Master Files\[IGST Master.xlsx]DBF'!$A:$B,2,FALSE),
   "Error")),
"")</f>
        <v/>
      </c>
      <c r="B161">
        <f>IF(ORDER!O167&gt;0,
 IF(ORDER!$D$1="SGST",
 VLOOKUP(H161,'C:\Users\HP\Desktop\TrimphPO\Week\Master Files\[SGST Master.xlsx]DBF'!$A:$C,3,FALSE),
   IF(ORDER!$D$1="IGST",
   VLOOKUP(H161,'C:\Users\HP\Desktop\TrimphPO\Week\Master Files\[IGST Master.xlsx]DBF'!$A:$C,3,FALSE),
   "Error")),
"")</f>
        <v/>
      </c>
      <c r="C161">
        <f>IF(ORDER!O167&gt;0,ORDER!L167, "")</f>
        <v/>
      </c>
      <c r="D161">
        <f>IF(ORDER!O167&gt;0,ORDER!A167, "")</f>
        <v/>
      </c>
      <c r="E161">
        <f>IF(ORDER!O167&gt;0,
 IF(ORDER!$D$1="SGST",
 VLOOKUP(H161,'C:\Users\HP\Desktop\TrimphPO\Week\Master Files\[SGST Master.xlsx]DBF'!$A:$F,6,FALSE),
   IF(ORDER!$D$1="IGST",
   VLOOKUP(H161,'C:\Users\HP\Desktop\TrimphPO\Week\Master Files\[IGST Master.xlsx]DBF'!$A:$F,6,FALSE),
   "Error")),
"")</f>
        <v/>
      </c>
      <c r="F161">
        <f>IF(ORDER!O167&gt;0,ORDER!C167, "")</f>
        <v/>
      </c>
      <c r="G161">
        <f>IF(ORDER!O167&gt;0,
 IF(ORDER!$D$1="SGST",
 VLOOKUP(H161,'C:\Users\HP\Desktop\TrimphPO\Week\Master Files\[SGST Master.xlsx]DBF'!$A:$H,8,FALSE),
   IF(ORDER!$D$1="IGST",
   VLOOKUP(H161,'C:\Users\HP\Desktop\TrimphPO\Week\Master Files\[IGST Master.xlsx]DBF'!$A:$H,8,FALSE),
   "Error")),
"")</f>
        <v/>
      </c>
      <c r="H161">
        <f>IF(ORDER!O167&gt;0,ORDER!D167, "")</f>
        <v/>
      </c>
      <c r="I161">
        <f>IF(ORDER!O167&gt;0,
 IF(ORDER!$D$1="SGST",
 VLOOKUP(H161,'C:\Users\HP\Desktop\TrimphPO\Week\Master Files\[SGST Master.xlsx]DBF'!$A:$J,10,FALSE),
   IF(ORDER!$D$1="IGST",
   VLOOKUP(H161,'C:\Users\HP\Desktop\TrimphPO\Week\Master Files\[IGST Master.xlsx]DBF'!$A:$J,10,FALSE),
   "Error")),
"")</f>
        <v/>
      </c>
      <c r="J161">
        <f>IF(ORDER!O167&gt;0,SUMIF(ORDER!$D$8:$D$22298,DBF!$H161,ORDER!$G$8:$G$22298), "")</f>
        <v/>
      </c>
      <c r="K161">
        <f>IF(ORDER!O167&gt;0,VLOOKUP($H161,ORDER!D:H,5,FALSE), "")</f>
        <v/>
      </c>
      <c r="L161">
        <f>IF(ORDER!O167&gt;0,ROUND(J161*K161,2), "")</f>
        <v/>
      </c>
      <c r="M161">
        <f>IF(ORDER!O167&gt;0,
 IF(ORDER!$D$1="SGST",
 VLOOKUP(H161,'C:\Users\HP\Desktop\TrimphPO\Week\Master Files\[SGST Master.xlsx]DBF'!$A:$N,14,FALSE),
   IF(ORDER!$D$1="IGST",
   VLOOKUP(H161,'C:\Users\HP\Desktop\TrimphPO\Week\Master Files\[IGST Master.xlsx]DBF'!$A:$N,14,FALSE),
   "Error")),
"")</f>
        <v/>
      </c>
      <c r="N161">
        <f>IF(ORDER!O167&gt;0,ROUND(L161*M161/100,2), "")</f>
        <v/>
      </c>
      <c r="O161">
        <f>IF(ORDER!O167&gt;0,L161-N161, "")</f>
        <v/>
      </c>
      <c r="P161">
        <f>IF(ORDER!O167&gt;0,IF(R161="Corsetry",IF(IFERROR((O161/J161),0)&lt;1000,"CC Sales- Corsetry-Wholesale - IGST 5%","CC Sales- Corsetry-Wholesale - IGST 12%")), "")</f>
        <v/>
      </c>
      <c r="Q161">
        <f>IF(ORDER!O167&gt;0,
 IF(ORDER!$D$1="SGST",
 VLOOKUP(H161,'C:\Users\HP\Desktop\TrimphPO\Week\Master Files\[SGST Master.xlsx]DBF'!$A:$R,18,FALSE),
   IF(ORDER!$D$1="IGST",
   VLOOKUP(H161,'C:\Users\HP\Desktop\TrimphPO\Week\Master Files\[IGST Master.xlsx]DBF'!$A:$R,18,FALSE),
   "Error")),
"")</f>
        <v/>
      </c>
      <c r="R161">
        <f>IF(ORDER!O167&gt;0,
 IF(ORDER!$D$1="SGST",
 VLOOKUP(H161,'C:\Users\HP\Desktop\TrimphPO\Week\Master Files\[SGST Master.xlsx]DBF'!$A:$S,19,FALSE),
   IF(ORDER!$D$1="IGST",
   VLOOKUP(H161,'C:\Users\HP\Desktop\TrimphPO\Week\Master Files\[IGST Master.xlsx]DBF'!$A:$S,19,FALSE),
   "Error")),
"")</f>
        <v/>
      </c>
      <c r="S161">
        <f>IF(ORDER!O167&gt;0,
 IF(ORDER!$D$1="SGST",
 VLOOKUP(H161,'C:\Users\HP\Desktop\TrimphPO\Week\Master Files\[SGST Master.xlsx]DBF'!$A:$T,20,FALSE),
   IF(ORDER!$D$1="IGST",
   VLOOKUP(H161,'C:\Users\HP\Desktop\TrimphPO\Week\Master Files\[IGST Master.xlsx]DBF'!$A:$T,20,FALSE),
   "Error")),
"")</f>
        <v/>
      </c>
      <c r="T161">
        <f>IF(ORDER!O167&gt;0,
 IF(ORDER!$D$1="SGST",
 VLOOKUP(H161,'C:\Users\HP\Desktop\TrimphPO\Week\Master Files\[SGST Master.xlsx]DBF'!$A:$U,21,FALSE),
   IF(ORDER!$D$1="IGST",
   VLOOKUP(H161,'C:\Users\HP\Desktop\TrimphPO\Week\Master Files\[IGST Master.xlsx]DBF'!$A:$U,21,FALSE),
   "Error")),
"")</f>
        <v/>
      </c>
      <c r="U161">
        <f>IF(ORDER!O167&gt;0,
 IF(ORDER!$D$1="SGST",
 VLOOKUP(H161,'C:\Users\HP\Desktop\TrimphPO\Week\Master Files\[SGST Master.xlsx]DBF'!$A:$V,22,FALSE),
   IF(ORDER!$D$1="IGST",
   VLOOKUP(H161,'C:\Users\HP\Desktop\TrimphPO\Week\Master Files\[IGST Master.xlsx]DBF'!$A:$V,22,FALSE),
   "Error")),
"")</f>
        <v/>
      </c>
      <c r="V161">
        <f>IF(ORDER!O167&gt;0,
 IF(ORDER!$D$1="SGST",
 VLOOKUP(H161,'C:\Users\HP\Desktop\TrimphPO\Week\Master Files\[SGST Master.xlsx]DBF'!$A:$W,23,FALSE),
   IF(ORDER!$D$1="IGST",
   VLOOKUP(H161,'C:\Users\HP\Desktop\TrimphPO\Week\Master Files\[IGST Master.xlsx]DBF'!$A:$W,23,FALSE),
   "Error")),
"")</f>
        <v/>
      </c>
      <c r="W161">
        <f>IF(ORDER!O167&gt;0,
 IF(ORDER!$D$1="SGST",
 VLOOKUP(H161,'C:\Users\HP\Desktop\TrimphPO\Week\Master Files\[SGST Master.xlsx]DBF'!$A:$X,24,FALSE),
   IF(ORDER!$D$1="IGST",
   VLOOKUP(H161,'C:\Users\HP\Desktop\TrimphPO\Week\Master Files\[IGST Master.xlsx]DBF'!$A:$X,24,FALSE),
   "Error")),
"")</f>
        <v/>
      </c>
      <c r="X161">
        <f>IF(ORDER!O167&gt;0,
 IF(ORDER!$D$1="SGST",
 VLOOKUP(H161,'C:\Users\HP\Desktop\TrimphPO\Week\Master Files\[SGST Master.xlsx]DBF'!$A:$Y,25,FALSE),
   IF(ORDER!$D$1="IGST",
   VLOOKUP(H161,'C:\Users\HP\Desktop\TrimphPO\Week\Master Files\[IGST Master.xlsx]DBF'!$A:$Y,25,FALSE),
   "Error")),
"")</f>
        <v/>
      </c>
      <c r="Y161">
        <f>IF(ORDER!O167&gt;0,+O161, "")</f>
        <v/>
      </c>
      <c r="Z161">
        <f>IF(ORDER!O167&gt;0,+J161, "")</f>
        <v/>
      </c>
      <c r="AA161">
        <f>IF(ORDER!O167&gt;0,
 IF(ORDER!$D$1="SGST",
 VLOOKUP(H161,'C:\Users\HP\Desktop\TrimphPO\Week\Master Files\[SGST Master.xlsx]DBF'!$A:$AB,28,FALSE),
   IF(ORDER!$D$1="IGST",
   VLOOKUP(H161,'C:\Users\HP\Desktop\TrimphPO\Week\Master Files\[IGST Master.xlsx]DBF'!$A:$AB,28,FALSE),
   "Error")),
"")</f>
        <v/>
      </c>
      <c r="AB161">
        <f>IF(ORDER!O167&gt;0,
 IF(ORDER!$D$1="SGST",
 VLOOKUP(H161,'C:\Users\HP\Desktop\TrimphPO\Week\Master Files\[SGST Master.xlsx]DBF'!$A:$AC,29,FALSE),
   IF(ORDER!$D$1="IGST",
   VLOOKUP(H161,'C:\Users\HP\Desktop\TrimphPO\Week\Master Files\[IGST Master.xlsx]DBF'!$A:$AC,29,FALSE),
   "Error")),
"")</f>
        <v/>
      </c>
      <c r="AC161">
        <f>IF(ORDER!O167&gt;0,ROUND(Y161*AB161/100,2), "")</f>
        <v/>
      </c>
      <c r="AD161">
        <f>IF(ORDER!O167&gt;0,ROUND(SUM(Y161,0)-AC161,2), "")</f>
        <v/>
      </c>
      <c r="AE161" t="inlineStr"/>
      <c r="AF161" t="inlineStr"/>
      <c r="AG161" t="inlineStr"/>
      <c r="AH161" t="inlineStr"/>
      <c r="AI161" t="inlineStr"/>
      <c r="AJ161" t="inlineStr"/>
      <c r="AK161">
        <f>IF(ORDER!O167&gt;0,IF(RIGHT(P161,2)="5%","Output IGST - 5% - Tamilnadu","Output IGST - 12% - Tamilnadu"), "")</f>
        <v/>
      </c>
      <c r="AL161">
        <f>IF(ORDER!O167&gt;0,IF(AK161="Output IGST - 12% - TamilNadu",12,5), "")</f>
        <v/>
      </c>
      <c r="AM161">
        <f>IF(ORDER!O167&gt;0,ROUND(SUM(AD161*AL161/100,0),2), "")</f>
        <v/>
      </c>
      <c r="AN161">
        <f>IF(ORDER!O167&gt;0,+AP161, "")</f>
        <v/>
      </c>
      <c r="AO161">
        <f>IF(ORDER!O167&gt;0,0.00, "")</f>
        <v/>
      </c>
      <c r="AP161">
        <f>IF(ORDER!O167&gt;0,+(Y161-AC161)+AM161, "")</f>
        <v/>
      </c>
      <c r="AQ161">
        <f>IF(ORDER!O167&gt;0,
 IF(ORDER!$D$1="SGST",
 VLOOKUP(H161,'C:\Users\HP\Desktop\TrimphPO\Week\Master Files\[SGST Master.xlsx]DBF'!$A:$AR,44,FALSE),
   IF(ORDER!$D$1="IGST",
   VLOOKUP(H161,'C:\Users\HP\Desktop\TrimphPO\Week\Master Files\[IGST Master.xlsx]DBF'!$A:$AR,44,FALSE),
   "Error")),
"")</f>
        <v/>
      </c>
      <c r="AR161">
        <f>IF(ORDER!O167&gt;0,B161, "")</f>
        <v/>
      </c>
      <c r="AS161">
        <f>IF(ORDER!O167&gt;0,AN161, "")</f>
        <v/>
      </c>
      <c r="AT161">
        <f>IF(ORDER!O167&gt;0,CONCATENATE($B$2," ",$C$2," ","QTY",  " ", $Z$2), "")</f>
        <v/>
      </c>
      <c r="AU161">
        <f>IF(ORDER!O167&gt;0,
 IF(ORDER!$D$1="SGST",
 VLOOKUP(H161,'C:\Users\HP\Desktop\TrimphPO\Week\Master Files\[SGST Master.xlsx]DBF'!$A:$AV,48,FALSE),
   IF(ORDER!$D$1="IGST",
   VLOOKUP(H161,'C:\Users\HP\Desktop\TrimphPO\Week\Master Files\[IGST Master.xlsx]DBF'!$A:$AV,48,FALSE),
   "Error")),
"")</f>
        <v/>
      </c>
      <c r="AV161">
        <f>IF(ORDER!O167&gt;0,
 IF(ORDER!$D$1="SGST",
 VLOOKUP(H161,'C:\Users\HP\Desktop\TrimphPO\Week\Master Files\[SGST Master.xlsx]DBF'!$A:$AW,49,FALSE),
   IF(ORDER!$D$1="IGST",
   VLOOKUP(H161,'C:\Users\HP\Desktop\TrimphPO\Week\Master Files\[IGST Master.xlsx]DBF'!$A:$AW,49,FALSE),
   "Error")),
"")</f>
        <v/>
      </c>
      <c r="AW161">
        <f>IF(ORDER!O167&gt;0,
 IF(ORDER!$D$1="SGST",
 VLOOKUP(H161,'C:\Users\HP\Desktop\TrimphPO\Week\Master Files\[SGST Master.xlsx]DBF'!$A:$AX,50,FALSE),
   IF(ORDER!$D$1="IGST",
   VLOOKUP(H161,'C:\Users\HP\Desktop\TrimphPO\Week\Master Files\[IGST Master.xlsx]DBF'!$A:$AX,50,FALSE),
   "Error")),
"")</f>
        <v/>
      </c>
      <c r="AX161">
        <f>IF(ORDER!O167&gt;0,ORDER!B5, "")</f>
        <v/>
      </c>
      <c r="AY161">
        <f>IF(ORDER!O167&gt;0,ORDER!B1, "")</f>
        <v/>
      </c>
      <c r="AZ161">
        <f>IF(ORDER!O167&gt;0,
 IF(ORDER!$D$1="SGST",
 VLOOKUP(H161,'C:\Users\HP\Desktop\TrimphPO\Week\Master Files\[SGST Master.xlsx]DBF'!$A:$BA,53,FALSE),
   IF(ORDER!$D$1="IGST",
   VLOOKUP(H161,'C:\Users\HP\Desktop\TrimphPO\Week\Master Files\[IGST Master.xlsx]DBF'!$A:$BA,53,FALSE),
   "Error")),
"")</f>
        <v/>
      </c>
      <c r="BA161">
        <f>IF(ORDER!O167&gt;0,
 IF(ORDER!$D$1="SGST",
 VLOOKUP(H161,'C:\Users\HP\Desktop\TrimphPO\Week\Master Files\[SGST Master.xlsx]DBF'!$A:$BB,54,FALSE),
   IF(ORDER!$D$1="IGST",
   VLOOKUP(H161,'C:\Users\HP\Desktop\TrimphPO\Week\Master Files\[IGST Master.xlsx]DBF'!$A:$BB,54,FALSE),
   "Error")),
"")</f>
        <v/>
      </c>
      <c r="BB161">
        <f>IF(ORDER!O167&gt;0,
 IF(ORDER!$D$1="SGST",
 VLOOKUP(H161,'C:\Users\HP\Desktop\TrimphPO\Week\Master Files\[SGST Master.xlsx]DBF'!$A:$BC,55,FALSE),
   IF(ORDER!$D$1="IGST",
   VLOOKUP(H161,'C:\Users\HP\Desktop\TrimphPO\Week\Master Files\[IGST Master.xlsx]DBF'!$A:$BC,55,FALSE),
   "Error")),
"")</f>
        <v/>
      </c>
      <c r="BC161">
        <f>IF(ORDER!O167&gt;0,
 IF(ORDER!$D$1="SGST",
 VLOOKUP(H161,'C:\Users\HP\Desktop\TrimphPO\Week\Master Files\[SGST Master.xlsx]DBF'!$A:$BD,56,FALSE),
   IF(ORDER!$D$1="IGST",
   VLOOKUP(H161,'C:\Users\HP\Desktop\TrimphPO\Week\Master Files\[IGST Master.xlsx]DBF'!$A:$BD,56,FALSE),
   "Error")),
"")</f>
        <v/>
      </c>
      <c r="BD161">
        <f>IF(ORDER!O167&gt;0,
 IF(ORDER!$D$1="SGST",
 VLOOKUP(H161,'C:\Users\HP\Desktop\TrimphPO\Week\Master Files\[SGST Master.xlsx]DBF'!$A:$BE,57,FALSE),
   IF(ORDER!$D$1="IGST",
   VLOOKUP(H161,'C:\Users\HP\Desktop\TrimphPO\Week\Master Files\[IGST Master.xlsx]DBF'!$A:$BE,57,FALSE),
   "Error")),
"")</f>
        <v/>
      </c>
    </row>
    <row r="162">
      <c r="A162">
        <f>IF(ORDER!O168&gt;0,
 IF(ORDER!$D$1="SGST",
 VLOOKUP(H162,'C:\Users\HP\Desktop\TrimphPO\Week\Master Files\[SGST Master.xlsx]DBF'!$A:$B,2,FALSE),
   IF(ORDER!$D$1="IGST",
   VLOOKUP(H162,'C:\Users\HP\Desktop\TrimphPO\Week\Master Files\[IGST Master.xlsx]DBF'!$A:$B,2,FALSE),
   "Error")),
"")</f>
        <v/>
      </c>
      <c r="B162">
        <f>IF(ORDER!O168&gt;0,
 IF(ORDER!$D$1="SGST",
 VLOOKUP(H162,'C:\Users\HP\Desktop\TrimphPO\Week\Master Files\[SGST Master.xlsx]DBF'!$A:$C,3,FALSE),
   IF(ORDER!$D$1="IGST",
   VLOOKUP(H162,'C:\Users\HP\Desktop\TrimphPO\Week\Master Files\[IGST Master.xlsx]DBF'!$A:$C,3,FALSE),
   "Error")),
"")</f>
        <v/>
      </c>
      <c r="C162">
        <f>IF(ORDER!O168&gt;0,ORDER!L168, "")</f>
        <v/>
      </c>
      <c r="D162">
        <f>IF(ORDER!O168&gt;0,ORDER!A168, "")</f>
        <v/>
      </c>
      <c r="E162">
        <f>IF(ORDER!O168&gt;0,
 IF(ORDER!$D$1="SGST",
 VLOOKUP(H162,'C:\Users\HP\Desktop\TrimphPO\Week\Master Files\[SGST Master.xlsx]DBF'!$A:$F,6,FALSE),
   IF(ORDER!$D$1="IGST",
   VLOOKUP(H162,'C:\Users\HP\Desktop\TrimphPO\Week\Master Files\[IGST Master.xlsx]DBF'!$A:$F,6,FALSE),
   "Error")),
"")</f>
        <v/>
      </c>
      <c r="F162">
        <f>IF(ORDER!O168&gt;0,ORDER!C168, "")</f>
        <v/>
      </c>
      <c r="G162">
        <f>IF(ORDER!O168&gt;0,
 IF(ORDER!$D$1="SGST",
 VLOOKUP(H162,'C:\Users\HP\Desktop\TrimphPO\Week\Master Files\[SGST Master.xlsx]DBF'!$A:$H,8,FALSE),
   IF(ORDER!$D$1="IGST",
   VLOOKUP(H162,'C:\Users\HP\Desktop\TrimphPO\Week\Master Files\[IGST Master.xlsx]DBF'!$A:$H,8,FALSE),
   "Error")),
"")</f>
        <v/>
      </c>
      <c r="H162">
        <f>IF(ORDER!O168&gt;0,ORDER!D168, "")</f>
        <v/>
      </c>
      <c r="I162">
        <f>IF(ORDER!O168&gt;0,
 IF(ORDER!$D$1="SGST",
 VLOOKUP(H162,'C:\Users\HP\Desktop\TrimphPO\Week\Master Files\[SGST Master.xlsx]DBF'!$A:$J,10,FALSE),
   IF(ORDER!$D$1="IGST",
   VLOOKUP(H162,'C:\Users\HP\Desktop\TrimphPO\Week\Master Files\[IGST Master.xlsx]DBF'!$A:$J,10,FALSE),
   "Error")),
"")</f>
        <v/>
      </c>
      <c r="J162">
        <f>IF(ORDER!O168&gt;0,SUMIF(ORDER!$D$8:$D$22298,DBF!$H162,ORDER!$G$8:$G$22298), "")</f>
        <v/>
      </c>
      <c r="K162">
        <f>IF(ORDER!O168&gt;0,VLOOKUP($H162,ORDER!D:H,5,FALSE), "")</f>
        <v/>
      </c>
      <c r="L162">
        <f>IF(ORDER!O168&gt;0,ROUND(J162*K162,2), "")</f>
        <v/>
      </c>
      <c r="M162">
        <f>IF(ORDER!O168&gt;0,
 IF(ORDER!$D$1="SGST",
 VLOOKUP(H162,'C:\Users\HP\Desktop\TrimphPO\Week\Master Files\[SGST Master.xlsx]DBF'!$A:$N,14,FALSE),
   IF(ORDER!$D$1="IGST",
   VLOOKUP(H162,'C:\Users\HP\Desktop\TrimphPO\Week\Master Files\[IGST Master.xlsx]DBF'!$A:$N,14,FALSE),
   "Error")),
"")</f>
        <v/>
      </c>
      <c r="N162">
        <f>IF(ORDER!O168&gt;0,ROUND(L162*M162/100,2), "")</f>
        <v/>
      </c>
      <c r="O162">
        <f>IF(ORDER!O168&gt;0,L162-N162, "")</f>
        <v/>
      </c>
      <c r="P162">
        <f>IF(ORDER!O168&gt;0,IF(R162="Corsetry",IF(IFERROR((O162/J162),0)&lt;1000,"CC Sales- Corsetry-Wholesale - IGST 5%","CC Sales- Corsetry-Wholesale - IGST 12%")), "")</f>
        <v/>
      </c>
      <c r="Q162">
        <f>IF(ORDER!O168&gt;0,
 IF(ORDER!$D$1="SGST",
 VLOOKUP(H162,'C:\Users\HP\Desktop\TrimphPO\Week\Master Files\[SGST Master.xlsx]DBF'!$A:$R,18,FALSE),
   IF(ORDER!$D$1="IGST",
   VLOOKUP(H162,'C:\Users\HP\Desktop\TrimphPO\Week\Master Files\[IGST Master.xlsx]DBF'!$A:$R,18,FALSE),
   "Error")),
"")</f>
        <v/>
      </c>
      <c r="R162">
        <f>IF(ORDER!O168&gt;0,
 IF(ORDER!$D$1="SGST",
 VLOOKUP(H162,'C:\Users\HP\Desktop\TrimphPO\Week\Master Files\[SGST Master.xlsx]DBF'!$A:$S,19,FALSE),
   IF(ORDER!$D$1="IGST",
   VLOOKUP(H162,'C:\Users\HP\Desktop\TrimphPO\Week\Master Files\[IGST Master.xlsx]DBF'!$A:$S,19,FALSE),
   "Error")),
"")</f>
        <v/>
      </c>
      <c r="S162">
        <f>IF(ORDER!O168&gt;0,
 IF(ORDER!$D$1="SGST",
 VLOOKUP(H162,'C:\Users\HP\Desktop\TrimphPO\Week\Master Files\[SGST Master.xlsx]DBF'!$A:$T,20,FALSE),
   IF(ORDER!$D$1="IGST",
   VLOOKUP(H162,'C:\Users\HP\Desktop\TrimphPO\Week\Master Files\[IGST Master.xlsx]DBF'!$A:$T,20,FALSE),
   "Error")),
"")</f>
        <v/>
      </c>
      <c r="T162">
        <f>IF(ORDER!O168&gt;0,
 IF(ORDER!$D$1="SGST",
 VLOOKUP(H162,'C:\Users\HP\Desktop\TrimphPO\Week\Master Files\[SGST Master.xlsx]DBF'!$A:$U,21,FALSE),
   IF(ORDER!$D$1="IGST",
   VLOOKUP(H162,'C:\Users\HP\Desktop\TrimphPO\Week\Master Files\[IGST Master.xlsx]DBF'!$A:$U,21,FALSE),
   "Error")),
"")</f>
        <v/>
      </c>
      <c r="U162">
        <f>IF(ORDER!O168&gt;0,
 IF(ORDER!$D$1="SGST",
 VLOOKUP(H162,'C:\Users\HP\Desktop\TrimphPO\Week\Master Files\[SGST Master.xlsx]DBF'!$A:$V,22,FALSE),
   IF(ORDER!$D$1="IGST",
   VLOOKUP(H162,'C:\Users\HP\Desktop\TrimphPO\Week\Master Files\[IGST Master.xlsx]DBF'!$A:$V,22,FALSE),
   "Error")),
"")</f>
        <v/>
      </c>
      <c r="V162">
        <f>IF(ORDER!O168&gt;0,
 IF(ORDER!$D$1="SGST",
 VLOOKUP(H162,'C:\Users\HP\Desktop\TrimphPO\Week\Master Files\[SGST Master.xlsx]DBF'!$A:$W,23,FALSE),
   IF(ORDER!$D$1="IGST",
   VLOOKUP(H162,'C:\Users\HP\Desktop\TrimphPO\Week\Master Files\[IGST Master.xlsx]DBF'!$A:$W,23,FALSE),
   "Error")),
"")</f>
        <v/>
      </c>
      <c r="W162">
        <f>IF(ORDER!O168&gt;0,
 IF(ORDER!$D$1="SGST",
 VLOOKUP(H162,'C:\Users\HP\Desktop\TrimphPO\Week\Master Files\[SGST Master.xlsx]DBF'!$A:$X,24,FALSE),
   IF(ORDER!$D$1="IGST",
   VLOOKUP(H162,'C:\Users\HP\Desktop\TrimphPO\Week\Master Files\[IGST Master.xlsx]DBF'!$A:$X,24,FALSE),
   "Error")),
"")</f>
        <v/>
      </c>
      <c r="X162">
        <f>IF(ORDER!O168&gt;0,
 IF(ORDER!$D$1="SGST",
 VLOOKUP(H162,'C:\Users\HP\Desktop\TrimphPO\Week\Master Files\[SGST Master.xlsx]DBF'!$A:$Y,25,FALSE),
   IF(ORDER!$D$1="IGST",
   VLOOKUP(H162,'C:\Users\HP\Desktop\TrimphPO\Week\Master Files\[IGST Master.xlsx]DBF'!$A:$Y,25,FALSE),
   "Error")),
"")</f>
        <v/>
      </c>
      <c r="Y162">
        <f>IF(ORDER!O168&gt;0,+O162, "")</f>
        <v/>
      </c>
      <c r="Z162">
        <f>IF(ORDER!O168&gt;0,+J162, "")</f>
        <v/>
      </c>
      <c r="AA162">
        <f>IF(ORDER!O168&gt;0,
 IF(ORDER!$D$1="SGST",
 VLOOKUP(H162,'C:\Users\HP\Desktop\TrimphPO\Week\Master Files\[SGST Master.xlsx]DBF'!$A:$AB,28,FALSE),
   IF(ORDER!$D$1="IGST",
   VLOOKUP(H162,'C:\Users\HP\Desktop\TrimphPO\Week\Master Files\[IGST Master.xlsx]DBF'!$A:$AB,28,FALSE),
   "Error")),
"")</f>
        <v/>
      </c>
      <c r="AB162">
        <f>IF(ORDER!O168&gt;0,
 IF(ORDER!$D$1="SGST",
 VLOOKUP(H162,'C:\Users\HP\Desktop\TrimphPO\Week\Master Files\[SGST Master.xlsx]DBF'!$A:$AC,29,FALSE),
   IF(ORDER!$D$1="IGST",
   VLOOKUP(H162,'C:\Users\HP\Desktop\TrimphPO\Week\Master Files\[IGST Master.xlsx]DBF'!$A:$AC,29,FALSE),
   "Error")),
"")</f>
        <v/>
      </c>
      <c r="AC162">
        <f>IF(ORDER!O168&gt;0,ROUND(Y162*AB162/100,2), "")</f>
        <v/>
      </c>
      <c r="AD162">
        <f>IF(ORDER!O168&gt;0,ROUND(SUM(Y162,0)-AC162,2), "")</f>
        <v/>
      </c>
      <c r="AE162" t="inlineStr"/>
      <c r="AF162" t="inlineStr"/>
      <c r="AG162" t="inlineStr"/>
      <c r="AH162" t="inlineStr"/>
      <c r="AI162" t="inlineStr"/>
      <c r="AJ162" t="inlineStr"/>
      <c r="AK162">
        <f>IF(ORDER!O168&gt;0,IF(RIGHT(P162,2)="5%","Output IGST - 5% - Tamilnadu","Output IGST - 12% - Tamilnadu"), "")</f>
        <v/>
      </c>
      <c r="AL162">
        <f>IF(ORDER!O168&gt;0,IF(AK162="Output IGST - 12% - TamilNadu",12,5), "")</f>
        <v/>
      </c>
      <c r="AM162">
        <f>IF(ORDER!O168&gt;0,ROUND(SUM(AD162*AL162/100,0),2), "")</f>
        <v/>
      </c>
      <c r="AN162">
        <f>IF(ORDER!O168&gt;0,+AP162, "")</f>
        <v/>
      </c>
      <c r="AO162">
        <f>IF(ORDER!O168&gt;0,0.00, "")</f>
        <v/>
      </c>
      <c r="AP162">
        <f>IF(ORDER!O168&gt;0,+(Y162-AC162)+AM162, "")</f>
        <v/>
      </c>
      <c r="AQ162">
        <f>IF(ORDER!O168&gt;0,
 IF(ORDER!$D$1="SGST",
 VLOOKUP(H162,'C:\Users\HP\Desktop\TrimphPO\Week\Master Files\[SGST Master.xlsx]DBF'!$A:$AR,44,FALSE),
   IF(ORDER!$D$1="IGST",
   VLOOKUP(H162,'C:\Users\HP\Desktop\TrimphPO\Week\Master Files\[IGST Master.xlsx]DBF'!$A:$AR,44,FALSE),
   "Error")),
"")</f>
        <v/>
      </c>
      <c r="AR162">
        <f>IF(ORDER!O168&gt;0,B162, "")</f>
        <v/>
      </c>
      <c r="AS162">
        <f>IF(ORDER!O168&gt;0,AN162, "")</f>
        <v/>
      </c>
      <c r="AT162">
        <f>IF(ORDER!O168&gt;0,CONCATENATE($B$2," ",$C$2," ","QTY",  " ", $Z$2), "")</f>
        <v/>
      </c>
      <c r="AU162">
        <f>IF(ORDER!O168&gt;0,
 IF(ORDER!$D$1="SGST",
 VLOOKUP(H162,'C:\Users\HP\Desktop\TrimphPO\Week\Master Files\[SGST Master.xlsx]DBF'!$A:$AV,48,FALSE),
   IF(ORDER!$D$1="IGST",
   VLOOKUP(H162,'C:\Users\HP\Desktop\TrimphPO\Week\Master Files\[IGST Master.xlsx]DBF'!$A:$AV,48,FALSE),
   "Error")),
"")</f>
        <v/>
      </c>
      <c r="AV162">
        <f>IF(ORDER!O168&gt;0,
 IF(ORDER!$D$1="SGST",
 VLOOKUP(H162,'C:\Users\HP\Desktop\TrimphPO\Week\Master Files\[SGST Master.xlsx]DBF'!$A:$AW,49,FALSE),
   IF(ORDER!$D$1="IGST",
   VLOOKUP(H162,'C:\Users\HP\Desktop\TrimphPO\Week\Master Files\[IGST Master.xlsx]DBF'!$A:$AW,49,FALSE),
   "Error")),
"")</f>
        <v/>
      </c>
      <c r="AW162">
        <f>IF(ORDER!O168&gt;0,
 IF(ORDER!$D$1="SGST",
 VLOOKUP(H162,'C:\Users\HP\Desktop\TrimphPO\Week\Master Files\[SGST Master.xlsx]DBF'!$A:$AX,50,FALSE),
   IF(ORDER!$D$1="IGST",
   VLOOKUP(H162,'C:\Users\HP\Desktop\TrimphPO\Week\Master Files\[IGST Master.xlsx]DBF'!$A:$AX,50,FALSE),
   "Error")),
"")</f>
        <v/>
      </c>
      <c r="AX162">
        <f>IF(ORDER!O168&gt;0,ORDER!B5, "")</f>
        <v/>
      </c>
      <c r="AY162">
        <f>IF(ORDER!O168&gt;0,ORDER!B1, "")</f>
        <v/>
      </c>
      <c r="AZ162">
        <f>IF(ORDER!O168&gt;0,
 IF(ORDER!$D$1="SGST",
 VLOOKUP(H162,'C:\Users\HP\Desktop\TrimphPO\Week\Master Files\[SGST Master.xlsx]DBF'!$A:$BA,53,FALSE),
   IF(ORDER!$D$1="IGST",
   VLOOKUP(H162,'C:\Users\HP\Desktop\TrimphPO\Week\Master Files\[IGST Master.xlsx]DBF'!$A:$BA,53,FALSE),
   "Error")),
"")</f>
        <v/>
      </c>
      <c r="BA162">
        <f>IF(ORDER!O168&gt;0,
 IF(ORDER!$D$1="SGST",
 VLOOKUP(H162,'C:\Users\HP\Desktop\TrimphPO\Week\Master Files\[SGST Master.xlsx]DBF'!$A:$BB,54,FALSE),
   IF(ORDER!$D$1="IGST",
   VLOOKUP(H162,'C:\Users\HP\Desktop\TrimphPO\Week\Master Files\[IGST Master.xlsx]DBF'!$A:$BB,54,FALSE),
   "Error")),
"")</f>
        <v/>
      </c>
      <c r="BB162">
        <f>IF(ORDER!O168&gt;0,
 IF(ORDER!$D$1="SGST",
 VLOOKUP(H162,'C:\Users\HP\Desktop\TrimphPO\Week\Master Files\[SGST Master.xlsx]DBF'!$A:$BC,55,FALSE),
   IF(ORDER!$D$1="IGST",
   VLOOKUP(H162,'C:\Users\HP\Desktop\TrimphPO\Week\Master Files\[IGST Master.xlsx]DBF'!$A:$BC,55,FALSE),
   "Error")),
"")</f>
        <v/>
      </c>
      <c r="BC162">
        <f>IF(ORDER!O168&gt;0,
 IF(ORDER!$D$1="SGST",
 VLOOKUP(H162,'C:\Users\HP\Desktop\TrimphPO\Week\Master Files\[SGST Master.xlsx]DBF'!$A:$BD,56,FALSE),
   IF(ORDER!$D$1="IGST",
   VLOOKUP(H162,'C:\Users\HP\Desktop\TrimphPO\Week\Master Files\[IGST Master.xlsx]DBF'!$A:$BD,56,FALSE),
   "Error")),
"")</f>
        <v/>
      </c>
      <c r="BD162">
        <f>IF(ORDER!O168&gt;0,
 IF(ORDER!$D$1="SGST",
 VLOOKUP(H162,'C:\Users\HP\Desktop\TrimphPO\Week\Master Files\[SGST Master.xlsx]DBF'!$A:$BE,57,FALSE),
   IF(ORDER!$D$1="IGST",
   VLOOKUP(H162,'C:\Users\HP\Desktop\TrimphPO\Week\Master Files\[IGST Master.xlsx]DBF'!$A:$BE,57,FALSE),
   "Error")),
"")</f>
        <v/>
      </c>
    </row>
    <row r="163">
      <c r="A163">
        <f>IF(ORDER!O169&gt;0,
 IF(ORDER!$D$1="SGST",
 VLOOKUP(H163,'C:\Users\HP\Desktop\TrimphPO\Week\Master Files\[SGST Master.xlsx]DBF'!$A:$B,2,FALSE),
   IF(ORDER!$D$1="IGST",
   VLOOKUP(H163,'C:\Users\HP\Desktop\TrimphPO\Week\Master Files\[IGST Master.xlsx]DBF'!$A:$B,2,FALSE),
   "Error")),
"")</f>
        <v/>
      </c>
      <c r="B163">
        <f>IF(ORDER!O169&gt;0,
 IF(ORDER!$D$1="SGST",
 VLOOKUP(H163,'C:\Users\HP\Desktop\TrimphPO\Week\Master Files\[SGST Master.xlsx]DBF'!$A:$C,3,FALSE),
   IF(ORDER!$D$1="IGST",
   VLOOKUP(H163,'C:\Users\HP\Desktop\TrimphPO\Week\Master Files\[IGST Master.xlsx]DBF'!$A:$C,3,FALSE),
   "Error")),
"")</f>
        <v/>
      </c>
      <c r="C163">
        <f>IF(ORDER!O169&gt;0,ORDER!L169, "")</f>
        <v/>
      </c>
      <c r="D163">
        <f>IF(ORDER!O169&gt;0,ORDER!A169, "")</f>
        <v/>
      </c>
      <c r="E163">
        <f>IF(ORDER!O169&gt;0,
 IF(ORDER!$D$1="SGST",
 VLOOKUP(H163,'C:\Users\HP\Desktop\TrimphPO\Week\Master Files\[SGST Master.xlsx]DBF'!$A:$F,6,FALSE),
   IF(ORDER!$D$1="IGST",
   VLOOKUP(H163,'C:\Users\HP\Desktop\TrimphPO\Week\Master Files\[IGST Master.xlsx]DBF'!$A:$F,6,FALSE),
   "Error")),
"")</f>
        <v/>
      </c>
      <c r="F163">
        <f>IF(ORDER!O169&gt;0,ORDER!C169, "")</f>
        <v/>
      </c>
      <c r="G163">
        <f>IF(ORDER!O169&gt;0,
 IF(ORDER!$D$1="SGST",
 VLOOKUP(H163,'C:\Users\HP\Desktop\TrimphPO\Week\Master Files\[SGST Master.xlsx]DBF'!$A:$H,8,FALSE),
   IF(ORDER!$D$1="IGST",
   VLOOKUP(H163,'C:\Users\HP\Desktop\TrimphPO\Week\Master Files\[IGST Master.xlsx]DBF'!$A:$H,8,FALSE),
   "Error")),
"")</f>
        <v/>
      </c>
      <c r="H163">
        <f>IF(ORDER!O169&gt;0,ORDER!D169, "")</f>
        <v/>
      </c>
      <c r="I163">
        <f>IF(ORDER!O169&gt;0,
 IF(ORDER!$D$1="SGST",
 VLOOKUP(H163,'C:\Users\HP\Desktop\TrimphPO\Week\Master Files\[SGST Master.xlsx]DBF'!$A:$J,10,FALSE),
   IF(ORDER!$D$1="IGST",
   VLOOKUP(H163,'C:\Users\HP\Desktop\TrimphPO\Week\Master Files\[IGST Master.xlsx]DBF'!$A:$J,10,FALSE),
   "Error")),
"")</f>
        <v/>
      </c>
      <c r="J163">
        <f>IF(ORDER!O169&gt;0,SUMIF(ORDER!$D$8:$D$22298,DBF!$H163,ORDER!$G$8:$G$22298), "")</f>
        <v/>
      </c>
      <c r="K163">
        <f>IF(ORDER!O169&gt;0,VLOOKUP($H163,ORDER!D:H,5,FALSE), "")</f>
        <v/>
      </c>
      <c r="L163">
        <f>IF(ORDER!O169&gt;0,ROUND(J163*K163,2), "")</f>
        <v/>
      </c>
      <c r="M163">
        <f>IF(ORDER!O169&gt;0,
 IF(ORDER!$D$1="SGST",
 VLOOKUP(H163,'C:\Users\HP\Desktop\TrimphPO\Week\Master Files\[SGST Master.xlsx]DBF'!$A:$N,14,FALSE),
   IF(ORDER!$D$1="IGST",
   VLOOKUP(H163,'C:\Users\HP\Desktop\TrimphPO\Week\Master Files\[IGST Master.xlsx]DBF'!$A:$N,14,FALSE),
   "Error")),
"")</f>
        <v/>
      </c>
      <c r="N163">
        <f>IF(ORDER!O169&gt;0,ROUND(L163*M163/100,2), "")</f>
        <v/>
      </c>
      <c r="O163">
        <f>IF(ORDER!O169&gt;0,L163-N163, "")</f>
        <v/>
      </c>
      <c r="P163">
        <f>IF(ORDER!O169&gt;0,IF(R163="Corsetry",IF(IFERROR((O163/J163),0)&lt;1000,"CC Sales- Corsetry-Wholesale - IGST 5%","CC Sales- Corsetry-Wholesale - IGST 12%")), "")</f>
        <v/>
      </c>
      <c r="Q163">
        <f>IF(ORDER!O169&gt;0,
 IF(ORDER!$D$1="SGST",
 VLOOKUP(H163,'C:\Users\HP\Desktop\TrimphPO\Week\Master Files\[SGST Master.xlsx]DBF'!$A:$R,18,FALSE),
   IF(ORDER!$D$1="IGST",
   VLOOKUP(H163,'C:\Users\HP\Desktop\TrimphPO\Week\Master Files\[IGST Master.xlsx]DBF'!$A:$R,18,FALSE),
   "Error")),
"")</f>
        <v/>
      </c>
      <c r="R163">
        <f>IF(ORDER!O169&gt;0,
 IF(ORDER!$D$1="SGST",
 VLOOKUP(H163,'C:\Users\HP\Desktop\TrimphPO\Week\Master Files\[SGST Master.xlsx]DBF'!$A:$S,19,FALSE),
   IF(ORDER!$D$1="IGST",
   VLOOKUP(H163,'C:\Users\HP\Desktop\TrimphPO\Week\Master Files\[IGST Master.xlsx]DBF'!$A:$S,19,FALSE),
   "Error")),
"")</f>
        <v/>
      </c>
      <c r="S163">
        <f>IF(ORDER!O169&gt;0,
 IF(ORDER!$D$1="SGST",
 VLOOKUP(H163,'C:\Users\HP\Desktop\TrimphPO\Week\Master Files\[SGST Master.xlsx]DBF'!$A:$T,20,FALSE),
   IF(ORDER!$D$1="IGST",
   VLOOKUP(H163,'C:\Users\HP\Desktop\TrimphPO\Week\Master Files\[IGST Master.xlsx]DBF'!$A:$T,20,FALSE),
   "Error")),
"")</f>
        <v/>
      </c>
      <c r="T163">
        <f>IF(ORDER!O169&gt;0,
 IF(ORDER!$D$1="SGST",
 VLOOKUP(H163,'C:\Users\HP\Desktop\TrimphPO\Week\Master Files\[SGST Master.xlsx]DBF'!$A:$U,21,FALSE),
   IF(ORDER!$D$1="IGST",
   VLOOKUP(H163,'C:\Users\HP\Desktop\TrimphPO\Week\Master Files\[IGST Master.xlsx]DBF'!$A:$U,21,FALSE),
   "Error")),
"")</f>
        <v/>
      </c>
      <c r="U163">
        <f>IF(ORDER!O169&gt;0,
 IF(ORDER!$D$1="SGST",
 VLOOKUP(H163,'C:\Users\HP\Desktop\TrimphPO\Week\Master Files\[SGST Master.xlsx]DBF'!$A:$V,22,FALSE),
   IF(ORDER!$D$1="IGST",
   VLOOKUP(H163,'C:\Users\HP\Desktop\TrimphPO\Week\Master Files\[IGST Master.xlsx]DBF'!$A:$V,22,FALSE),
   "Error")),
"")</f>
        <v/>
      </c>
      <c r="V163">
        <f>IF(ORDER!O169&gt;0,
 IF(ORDER!$D$1="SGST",
 VLOOKUP(H163,'C:\Users\HP\Desktop\TrimphPO\Week\Master Files\[SGST Master.xlsx]DBF'!$A:$W,23,FALSE),
   IF(ORDER!$D$1="IGST",
   VLOOKUP(H163,'C:\Users\HP\Desktop\TrimphPO\Week\Master Files\[IGST Master.xlsx]DBF'!$A:$W,23,FALSE),
   "Error")),
"")</f>
        <v/>
      </c>
      <c r="W163">
        <f>IF(ORDER!O169&gt;0,
 IF(ORDER!$D$1="SGST",
 VLOOKUP(H163,'C:\Users\HP\Desktop\TrimphPO\Week\Master Files\[SGST Master.xlsx]DBF'!$A:$X,24,FALSE),
   IF(ORDER!$D$1="IGST",
   VLOOKUP(H163,'C:\Users\HP\Desktop\TrimphPO\Week\Master Files\[IGST Master.xlsx]DBF'!$A:$X,24,FALSE),
   "Error")),
"")</f>
        <v/>
      </c>
      <c r="X163">
        <f>IF(ORDER!O169&gt;0,
 IF(ORDER!$D$1="SGST",
 VLOOKUP(H163,'C:\Users\HP\Desktop\TrimphPO\Week\Master Files\[SGST Master.xlsx]DBF'!$A:$Y,25,FALSE),
   IF(ORDER!$D$1="IGST",
   VLOOKUP(H163,'C:\Users\HP\Desktop\TrimphPO\Week\Master Files\[IGST Master.xlsx]DBF'!$A:$Y,25,FALSE),
   "Error")),
"")</f>
        <v/>
      </c>
      <c r="Y163">
        <f>IF(ORDER!O169&gt;0,+O163, "")</f>
        <v/>
      </c>
      <c r="Z163">
        <f>IF(ORDER!O169&gt;0,+J163, "")</f>
        <v/>
      </c>
      <c r="AA163">
        <f>IF(ORDER!O169&gt;0,
 IF(ORDER!$D$1="SGST",
 VLOOKUP(H163,'C:\Users\HP\Desktop\TrimphPO\Week\Master Files\[SGST Master.xlsx]DBF'!$A:$AB,28,FALSE),
   IF(ORDER!$D$1="IGST",
   VLOOKUP(H163,'C:\Users\HP\Desktop\TrimphPO\Week\Master Files\[IGST Master.xlsx]DBF'!$A:$AB,28,FALSE),
   "Error")),
"")</f>
        <v/>
      </c>
      <c r="AB163">
        <f>IF(ORDER!O169&gt;0,
 IF(ORDER!$D$1="SGST",
 VLOOKUP(H163,'C:\Users\HP\Desktop\TrimphPO\Week\Master Files\[SGST Master.xlsx]DBF'!$A:$AC,29,FALSE),
   IF(ORDER!$D$1="IGST",
   VLOOKUP(H163,'C:\Users\HP\Desktop\TrimphPO\Week\Master Files\[IGST Master.xlsx]DBF'!$A:$AC,29,FALSE),
   "Error")),
"")</f>
        <v/>
      </c>
      <c r="AC163">
        <f>IF(ORDER!O169&gt;0,ROUND(Y163*AB163/100,2), "")</f>
        <v/>
      </c>
      <c r="AD163">
        <f>IF(ORDER!O169&gt;0,ROUND(SUM(Y163,0)-AC163,2), "")</f>
        <v/>
      </c>
      <c r="AE163" t="inlineStr"/>
      <c r="AF163" t="inlineStr"/>
      <c r="AG163" t="inlineStr"/>
      <c r="AH163" t="inlineStr"/>
      <c r="AI163" t="inlineStr"/>
      <c r="AJ163" t="inlineStr"/>
      <c r="AK163">
        <f>IF(ORDER!O169&gt;0,IF(RIGHT(P163,2)="5%","Output IGST - 5% - Tamilnadu","Output IGST - 12% - Tamilnadu"), "")</f>
        <v/>
      </c>
      <c r="AL163">
        <f>IF(ORDER!O169&gt;0,IF(AK163="Output IGST - 12% - TamilNadu",12,5), "")</f>
        <v/>
      </c>
      <c r="AM163">
        <f>IF(ORDER!O169&gt;0,ROUND(SUM(AD163*AL163/100,0),2), "")</f>
        <v/>
      </c>
      <c r="AN163">
        <f>IF(ORDER!O169&gt;0,+AP163, "")</f>
        <v/>
      </c>
      <c r="AO163">
        <f>IF(ORDER!O169&gt;0,0.00, "")</f>
        <v/>
      </c>
      <c r="AP163">
        <f>IF(ORDER!O169&gt;0,+(Y163-AC163)+AM163, "")</f>
        <v/>
      </c>
      <c r="AQ163">
        <f>IF(ORDER!O169&gt;0,
 IF(ORDER!$D$1="SGST",
 VLOOKUP(H163,'C:\Users\HP\Desktop\TrimphPO\Week\Master Files\[SGST Master.xlsx]DBF'!$A:$AR,44,FALSE),
   IF(ORDER!$D$1="IGST",
   VLOOKUP(H163,'C:\Users\HP\Desktop\TrimphPO\Week\Master Files\[IGST Master.xlsx]DBF'!$A:$AR,44,FALSE),
   "Error")),
"")</f>
        <v/>
      </c>
      <c r="AR163">
        <f>IF(ORDER!O169&gt;0,B163, "")</f>
        <v/>
      </c>
      <c r="AS163">
        <f>IF(ORDER!O169&gt;0,AN163, "")</f>
        <v/>
      </c>
      <c r="AT163">
        <f>IF(ORDER!O169&gt;0,CONCATENATE($B$2," ",$C$2," ","QTY",  " ", $Z$2), "")</f>
        <v/>
      </c>
      <c r="AU163">
        <f>IF(ORDER!O169&gt;0,
 IF(ORDER!$D$1="SGST",
 VLOOKUP(H163,'C:\Users\HP\Desktop\TrimphPO\Week\Master Files\[SGST Master.xlsx]DBF'!$A:$AV,48,FALSE),
   IF(ORDER!$D$1="IGST",
   VLOOKUP(H163,'C:\Users\HP\Desktop\TrimphPO\Week\Master Files\[IGST Master.xlsx]DBF'!$A:$AV,48,FALSE),
   "Error")),
"")</f>
        <v/>
      </c>
      <c r="AV163">
        <f>IF(ORDER!O169&gt;0,
 IF(ORDER!$D$1="SGST",
 VLOOKUP(H163,'C:\Users\HP\Desktop\TrimphPO\Week\Master Files\[SGST Master.xlsx]DBF'!$A:$AW,49,FALSE),
   IF(ORDER!$D$1="IGST",
   VLOOKUP(H163,'C:\Users\HP\Desktop\TrimphPO\Week\Master Files\[IGST Master.xlsx]DBF'!$A:$AW,49,FALSE),
   "Error")),
"")</f>
        <v/>
      </c>
      <c r="AW163">
        <f>IF(ORDER!O169&gt;0,
 IF(ORDER!$D$1="SGST",
 VLOOKUP(H163,'C:\Users\HP\Desktop\TrimphPO\Week\Master Files\[SGST Master.xlsx]DBF'!$A:$AX,50,FALSE),
   IF(ORDER!$D$1="IGST",
   VLOOKUP(H163,'C:\Users\HP\Desktop\TrimphPO\Week\Master Files\[IGST Master.xlsx]DBF'!$A:$AX,50,FALSE),
   "Error")),
"")</f>
        <v/>
      </c>
      <c r="AX163">
        <f>IF(ORDER!O169&gt;0,ORDER!B5, "")</f>
        <v/>
      </c>
      <c r="AY163">
        <f>IF(ORDER!O169&gt;0,ORDER!B1, "")</f>
        <v/>
      </c>
      <c r="AZ163">
        <f>IF(ORDER!O169&gt;0,
 IF(ORDER!$D$1="SGST",
 VLOOKUP(H163,'C:\Users\HP\Desktop\TrimphPO\Week\Master Files\[SGST Master.xlsx]DBF'!$A:$BA,53,FALSE),
   IF(ORDER!$D$1="IGST",
   VLOOKUP(H163,'C:\Users\HP\Desktop\TrimphPO\Week\Master Files\[IGST Master.xlsx]DBF'!$A:$BA,53,FALSE),
   "Error")),
"")</f>
        <v/>
      </c>
      <c r="BA163">
        <f>IF(ORDER!O169&gt;0,
 IF(ORDER!$D$1="SGST",
 VLOOKUP(H163,'C:\Users\HP\Desktop\TrimphPO\Week\Master Files\[SGST Master.xlsx]DBF'!$A:$BB,54,FALSE),
   IF(ORDER!$D$1="IGST",
   VLOOKUP(H163,'C:\Users\HP\Desktop\TrimphPO\Week\Master Files\[IGST Master.xlsx]DBF'!$A:$BB,54,FALSE),
   "Error")),
"")</f>
        <v/>
      </c>
      <c r="BB163">
        <f>IF(ORDER!O169&gt;0,
 IF(ORDER!$D$1="SGST",
 VLOOKUP(H163,'C:\Users\HP\Desktop\TrimphPO\Week\Master Files\[SGST Master.xlsx]DBF'!$A:$BC,55,FALSE),
   IF(ORDER!$D$1="IGST",
   VLOOKUP(H163,'C:\Users\HP\Desktop\TrimphPO\Week\Master Files\[IGST Master.xlsx]DBF'!$A:$BC,55,FALSE),
   "Error")),
"")</f>
        <v/>
      </c>
      <c r="BC163">
        <f>IF(ORDER!O169&gt;0,
 IF(ORDER!$D$1="SGST",
 VLOOKUP(H163,'C:\Users\HP\Desktop\TrimphPO\Week\Master Files\[SGST Master.xlsx]DBF'!$A:$BD,56,FALSE),
   IF(ORDER!$D$1="IGST",
   VLOOKUP(H163,'C:\Users\HP\Desktop\TrimphPO\Week\Master Files\[IGST Master.xlsx]DBF'!$A:$BD,56,FALSE),
   "Error")),
"")</f>
        <v/>
      </c>
      <c r="BD163">
        <f>IF(ORDER!O169&gt;0,
 IF(ORDER!$D$1="SGST",
 VLOOKUP(H163,'C:\Users\HP\Desktop\TrimphPO\Week\Master Files\[SGST Master.xlsx]DBF'!$A:$BE,57,FALSE),
   IF(ORDER!$D$1="IGST",
   VLOOKUP(H163,'C:\Users\HP\Desktop\TrimphPO\Week\Master Files\[IGST Master.xlsx]DBF'!$A:$BE,57,FALSE),
   "Error")),
"")</f>
        <v/>
      </c>
    </row>
    <row r="164">
      <c r="A164">
        <f>IF(ORDER!O170&gt;0,
 IF(ORDER!$D$1="SGST",
 VLOOKUP(H164,'C:\Users\HP\Desktop\TrimphPO\Week\Master Files\[SGST Master.xlsx]DBF'!$A:$B,2,FALSE),
   IF(ORDER!$D$1="IGST",
   VLOOKUP(H164,'C:\Users\HP\Desktop\TrimphPO\Week\Master Files\[IGST Master.xlsx]DBF'!$A:$B,2,FALSE),
   "Error")),
"")</f>
        <v/>
      </c>
      <c r="B164">
        <f>IF(ORDER!O170&gt;0,
 IF(ORDER!$D$1="SGST",
 VLOOKUP(H164,'C:\Users\HP\Desktop\TrimphPO\Week\Master Files\[SGST Master.xlsx]DBF'!$A:$C,3,FALSE),
   IF(ORDER!$D$1="IGST",
   VLOOKUP(H164,'C:\Users\HP\Desktop\TrimphPO\Week\Master Files\[IGST Master.xlsx]DBF'!$A:$C,3,FALSE),
   "Error")),
"")</f>
        <v/>
      </c>
      <c r="C164">
        <f>IF(ORDER!O170&gt;0,ORDER!L170, "")</f>
        <v/>
      </c>
      <c r="D164">
        <f>IF(ORDER!O170&gt;0,ORDER!A170, "")</f>
        <v/>
      </c>
      <c r="E164">
        <f>IF(ORDER!O170&gt;0,
 IF(ORDER!$D$1="SGST",
 VLOOKUP(H164,'C:\Users\HP\Desktop\TrimphPO\Week\Master Files\[SGST Master.xlsx]DBF'!$A:$F,6,FALSE),
   IF(ORDER!$D$1="IGST",
   VLOOKUP(H164,'C:\Users\HP\Desktop\TrimphPO\Week\Master Files\[IGST Master.xlsx]DBF'!$A:$F,6,FALSE),
   "Error")),
"")</f>
        <v/>
      </c>
      <c r="F164">
        <f>IF(ORDER!O170&gt;0,ORDER!C170, "")</f>
        <v/>
      </c>
      <c r="G164">
        <f>IF(ORDER!O170&gt;0,
 IF(ORDER!$D$1="SGST",
 VLOOKUP(H164,'C:\Users\HP\Desktop\TrimphPO\Week\Master Files\[SGST Master.xlsx]DBF'!$A:$H,8,FALSE),
   IF(ORDER!$D$1="IGST",
   VLOOKUP(H164,'C:\Users\HP\Desktop\TrimphPO\Week\Master Files\[IGST Master.xlsx]DBF'!$A:$H,8,FALSE),
   "Error")),
"")</f>
        <v/>
      </c>
      <c r="H164">
        <f>IF(ORDER!O170&gt;0,ORDER!D170, "")</f>
        <v/>
      </c>
      <c r="I164">
        <f>IF(ORDER!O170&gt;0,
 IF(ORDER!$D$1="SGST",
 VLOOKUP(H164,'C:\Users\HP\Desktop\TrimphPO\Week\Master Files\[SGST Master.xlsx]DBF'!$A:$J,10,FALSE),
   IF(ORDER!$D$1="IGST",
   VLOOKUP(H164,'C:\Users\HP\Desktop\TrimphPO\Week\Master Files\[IGST Master.xlsx]DBF'!$A:$J,10,FALSE),
   "Error")),
"")</f>
        <v/>
      </c>
      <c r="J164">
        <f>IF(ORDER!O170&gt;0,SUMIF(ORDER!$D$8:$D$22298,DBF!$H164,ORDER!$G$8:$G$22298), "")</f>
        <v/>
      </c>
      <c r="K164">
        <f>IF(ORDER!O170&gt;0,VLOOKUP($H164,ORDER!D:H,5,FALSE), "")</f>
        <v/>
      </c>
      <c r="L164">
        <f>IF(ORDER!O170&gt;0,ROUND(J164*K164,2), "")</f>
        <v/>
      </c>
      <c r="M164">
        <f>IF(ORDER!O170&gt;0,
 IF(ORDER!$D$1="SGST",
 VLOOKUP(H164,'C:\Users\HP\Desktop\TrimphPO\Week\Master Files\[SGST Master.xlsx]DBF'!$A:$N,14,FALSE),
   IF(ORDER!$D$1="IGST",
   VLOOKUP(H164,'C:\Users\HP\Desktop\TrimphPO\Week\Master Files\[IGST Master.xlsx]DBF'!$A:$N,14,FALSE),
   "Error")),
"")</f>
        <v/>
      </c>
      <c r="N164">
        <f>IF(ORDER!O170&gt;0,ROUND(L164*M164/100,2), "")</f>
        <v/>
      </c>
      <c r="O164">
        <f>IF(ORDER!O170&gt;0,L164-N164, "")</f>
        <v/>
      </c>
      <c r="P164">
        <f>IF(ORDER!O170&gt;0,IF(R164="Corsetry",IF(IFERROR((O164/J164),0)&lt;1000,"CC Sales- Corsetry-Wholesale - IGST 5%","CC Sales- Corsetry-Wholesale - IGST 12%")), "")</f>
        <v/>
      </c>
      <c r="Q164">
        <f>IF(ORDER!O170&gt;0,
 IF(ORDER!$D$1="SGST",
 VLOOKUP(H164,'C:\Users\HP\Desktop\TrimphPO\Week\Master Files\[SGST Master.xlsx]DBF'!$A:$R,18,FALSE),
   IF(ORDER!$D$1="IGST",
   VLOOKUP(H164,'C:\Users\HP\Desktop\TrimphPO\Week\Master Files\[IGST Master.xlsx]DBF'!$A:$R,18,FALSE),
   "Error")),
"")</f>
        <v/>
      </c>
      <c r="R164">
        <f>IF(ORDER!O170&gt;0,
 IF(ORDER!$D$1="SGST",
 VLOOKUP(H164,'C:\Users\HP\Desktop\TrimphPO\Week\Master Files\[SGST Master.xlsx]DBF'!$A:$S,19,FALSE),
   IF(ORDER!$D$1="IGST",
   VLOOKUP(H164,'C:\Users\HP\Desktop\TrimphPO\Week\Master Files\[IGST Master.xlsx]DBF'!$A:$S,19,FALSE),
   "Error")),
"")</f>
        <v/>
      </c>
      <c r="S164">
        <f>IF(ORDER!O170&gt;0,
 IF(ORDER!$D$1="SGST",
 VLOOKUP(H164,'C:\Users\HP\Desktop\TrimphPO\Week\Master Files\[SGST Master.xlsx]DBF'!$A:$T,20,FALSE),
   IF(ORDER!$D$1="IGST",
   VLOOKUP(H164,'C:\Users\HP\Desktop\TrimphPO\Week\Master Files\[IGST Master.xlsx]DBF'!$A:$T,20,FALSE),
   "Error")),
"")</f>
        <v/>
      </c>
      <c r="T164">
        <f>IF(ORDER!O170&gt;0,
 IF(ORDER!$D$1="SGST",
 VLOOKUP(H164,'C:\Users\HP\Desktop\TrimphPO\Week\Master Files\[SGST Master.xlsx]DBF'!$A:$U,21,FALSE),
   IF(ORDER!$D$1="IGST",
   VLOOKUP(H164,'C:\Users\HP\Desktop\TrimphPO\Week\Master Files\[IGST Master.xlsx]DBF'!$A:$U,21,FALSE),
   "Error")),
"")</f>
        <v/>
      </c>
      <c r="U164">
        <f>IF(ORDER!O170&gt;0,
 IF(ORDER!$D$1="SGST",
 VLOOKUP(H164,'C:\Users\HP\Desktop\TrimphPO\Week\Master Files\[SGST Master.xlsx]DBF'!$A:$V,22,FALSE),
   IF(ORDER!$D$1="IGST",
   VLOOKUP(H164,'C:\Users\HP\Desktop\TrimphPO\Week\Master Files\[IGST Master.xlsx]DBF'!$A:$V,22,FALSE),
   "Error")),
"")</f>
        <v/>
      </c>
      <c r="V164">
        <f>IF(ORDER!O170&gt;0,
 IF(ORDER!$D$1="SGST",
 VLOOKUP(H164,'C:\Users\HP\Desktop\TrimphPO\Week\Master Files\[SGST Master.xlsx]DBF'!$A:$W,23,FALSE),
   IF(ORDER!$D$1="IGST",
   VLOOKUP(H164,'C:\Users\HP\Desktop\TrimphPO\Week\Master Files\[IGST Master.xlsx]DBF'!$A:$W,23,FALSE),
   "Error")),
"")</f>
        <v/>
      </c>
      <c r="W164">
        <f>IF(ORDER!O170&gt;0,
 IF(ORDER!$D$1="SGST",
 VLOOKUP(H164,'C:\Users\HP\Desktop\TrimphPO\Week\Master Files\[SGST Master.xlsx]DBF'!$A:$X,24,FALSE),
   IF(ORDER!$D$1="IGST",
   VLOOKUP(H164,'C:\Users\HP\Desktop\TrimphPO\Week\Master Files\[IGST Master.xlsx]DBF'!$A:$X,24,FALSE),
   "Error")),
"")</f>
        <v/>
      </c>
      <c r="X164">
        <f>IF(ORDER!O170&gt;0,
 IF(ORDER!$D$1="SGST",
 VLOOKUP(H164,'C:\Users\HP\Desktop\TrimphPO\Week\Master Files\[SGST Master.xlsx]DBF'!$A:$Y,25,FALSE),
   IF(ORDER!$D$1="IGST",
   VLOOKUP(H164,'C:\Users\HP\Desktop\TrimphPO\Week\Master Files\[IGST Master.xlsx]DBF'!$A:$Y,25,FALSE),
   "Error")),
"")</f>
        <v/>
      </c>
      <c r="Y164">
        <f>IF(ORDER!O170&gt;0,+O164, "")</f>
        <v/>
      </c>
      <c r="Z164">
        <f>IF(ORDER!O170&gt;0,+J164, "")</f>
        <v/>
      </c>
      <c r="AA164">
        <f>IF(ORDER!O170&gt;0,
 IF(ORDER!$D$1="SGST",
 VLOOKUP(H164,'C:\Users\HP\Desktop\TrimphPO\Week\Master Files\[SGST Master.xlsx]DBF'!$A:$AB,28,FALSE),
   IF(ORDER!$D$1="IGST",
   VLOOKUP(H164,'C:\Users\HP\Desktop\TrimphPO\Week\Master Files\[IGST Master.xlsx]DBF'!$A:$AB,28,FALSE),
   "Error")),
"")</f>
        <v/>
      </c>
      <c r="AB164">
        <f>IF(ORDER!O170&gt;0,
 IF(ORDER!$D$1="SGST",
 VLOOKUP(H164,'C:\Users\HP\Desktop\TrimphPO\Week\Master Files\[SGST Master.xlsx]DBF'!$A:$AC,29,FALSE),
   IF(ORDER!$D$1="IGST",
   VLOOKUP(H164,'C:\Users\HP\Desktop\TrimphPO\Week\Master Files\[IGST Master.xlsx]DBF'!$A:$AC,29,FALSE),
   "Error")),
"")</f>
        <v/>
      </c>
      <c r="AC164">
        <f>IF(ORDER!O170&gt;0,ROUND(Y164*AB164/100,2), "")</f>
        <v/>
      </c>
      <c r="AD164">
        <f>IF(ORDER!O170&gt;0,ROUND(SUM(Y164,0)-AC164,2), "")</f>
        <v/>
      </c>
      <c r="AE164" t="inlineStr"/>
      <c r="AF164" t="inlineStr"/>
      <c r="AG164" t="inlineStr"/>
      <c r="AH164" t="inlineStr"/>
      <c r="AI164" t="inlineStr"/>
      <c r="AJ164" t="inlineStr"/>
      <c r="AK164">
        <f>IF(ORDER!O170&gt;0,IF(RIGHT(P164,2)="5%","Output IGST - 5% - Tamilnadu","Output IGST - 12% - Tamilnadu"), "")</f>
        <v/>
      </c>
      <c r="AL164">
        <f>IF(ORDER!O170&gt;0,IF(AK164="Output IGST - 12% - TamilNadu",12,5), "")</f>
        <v/>
      </c>
      <c r="AM164">
        <f>IF(ORDER!O170&gt;0,ROUND(SUM(AD164*AL164/100,0),2), "")</f>
        <v/>
      </c>
      <c r="AN164">
        <f>IF(ORDER!O170&gt;0,+AP164, "")</f>
        <v/>
      </c>
      <c r="AO164">
        <f>IF(ORDER!O170&gt;0,0.00, "")</f>
        <v/>
      </c>
      <c r="AP164">
        <f>IF(ORDER!O170&gt;0,+(Y164-AC164)+AM164, "")</f>
        <v/>
      </c>
      <c r="AQ164">
        <f>IF(ORDER!O170&gt;0,
 IF(ORDER!$D$1="SGST",
 VLOOKUP(H164,'C:\Users\HP\Desktop\TrimphPO\Week\Master Files\[SGST Master.xlsx]DBF'!$A:$AR,44,FALSE),
   IF(ORDER!$D$1="IGST",
   VLOOKUP(H164,'C:\Users\HP\Desktop\TrimphPO\Week\Master Files\[IGST Master.xlsx]DBF'!$A:$AR,44,FALSE),
   "Error")),
"")</f>
        <v/>
      </c>
      <c r="AR164">
        <f>IF(ORDER!O170&gt;0,B164, "")</f>
        <v/>
      </c>
      <c r="AS164">
        <f>IF(ORDER!O170&gt;0,AN164, "")</f>
        <v/>
      </c>
      <c r="AT164">
        <f>IF(ORDER!O170&gt;0,CONCATENATE($B$2," ",$C$2," ","QTY",  " ", $Z$2), "")</f>
        <v/>
      </c>
      <c r="AU164">
        <f>IF(ORDER!O170&gt;0,
 IF(ORDER!$D$1="SGST",
 VLOOKUP(H164,'C:\Users\HP\Desktop\TrimphPO\Week\Master Files\[SGST Master.xlsx]DBF'!$A:$AV,48,FALSE),
   IF(ORDER!$D$1="IGST",
   VLOOKUP(H164,'C:\Users\HP\Desktop\TrimphPO\Week\Master Files\[IGST Master.xlsx]DBF'!$A:$AV,48,FALSE),
   "Error")),
"")</f>
        <v/>
      </c>
      <c r="AV164">
        <f>IF(ORDER!O170&gt;0,
 IF(ORDER!$D$1="SGST",
 VLOOKUP(H164,'C:\Users\HP\Desktop\TrimphPO\Week\Master Files\[SGST Master.xlsx]DBF'!$A:$AW,49,FALSE),
   IF(ORDER!$D$1="IGST",
   VLOOKUP(H164,'C:\Users\HP\Desktop\TrimphPO\Week\Master Files\[IGST Master.xlsx]DBF'!$A:$AW,49,FALSE),
   "Error")),
"")</f>
        <v/>
      </c>
      <c r="AW164">
        <f>IF(ORDER!O170&gt;0,
 IF(ORDER!$D$1="SGST",
 VLOOKUP(H164,'C:\Users\HP\Desktop\TrimphPO\Week\Master Files\[SGST Master.xlsx]DBF'!$A:$AX,50,FALSE),
   IF(ORDER!$D$1="IGST",
   VLOOKUP(H164,'C:\Users\HP\Desktop\TrimphPO\Week\Master Files\[IGST Master.xlsx]DBF'!$A:$AX,50,FALSE),
   "Error")),
"")</f>
        <v/>
      </c>
      <c r="AX164">
        <f>IF(ORDER!O170&gt;0,ORDER!B5, "")</f>
        <v/>
      </c>
      <c r="AY164">
        <f>IF(ORDER!O170&gt;0,ORDER!B1, "")</f>
        <v/>
      </c>
      <c r="AZ164">
        <f>IF(ORDER!O170&gt;0,
 IF(ORDER!$D$1="SGST",
 VLOOKUP(H164,'C:\Users\HP\Desktop\TrimphPO\Week\Master Files\[SGST Master.xlsx]DBF'!$A:$BA,53,FALSE),
   IF(ORDER!$D$1="IGST",
   VLOOKUP(H164,'C:\Users\HP\Desktop\TrimphPO\Week\Master Files\[IGST Master.xlsx]DBF'!$A:$BA,53,FALSE),
   "Error")),
"")</f>
        <v/>
      </c>
      <c r="BA164">
        <f>IF(ORDER!O170&gt;0,
 IF(ORDER!$D$1="SGST",
 VLOOKUP(H164,'C:\Users\HP\Desktop\TrimphPO\Week\Master Files\[SGST Master.xlsx]DBF'!$A:$BB,54,FALSE),
   IF(ORDER!$D$1="IGST",
   VLOOKUP(H164,'C:\Users\HP\Desktop\TrimphPO\Week\Master Files\[IGST Master.xlsx]DBF'!$A:$BB,54,FALSE),
   "Error")),
"")</f>
        <v/>
      </c>
      <c r="BB164">
        <f>IF(ORDER!O170&gt;0,
 IF(ORDER!$D$1="SGST",
 VLOOKUP(H164,'C:\Users\HP\Desktop\TrimphPO\Week\Master Files\[SGST Master.xlsx]DBF'!$A:$BC,55,FALSE),
   IF(ORDER!$D$1="IGST",
   VLOOKUP(H164,'C:\Users\HP\Desktop\TrimphPO\Week\Master Files\[IGST Master.xlsx]DBF'!$A:$BC,55,FALSE),
   "Error")),
"")</f>
        <v/>
      </c>
      <c r="BC164">
        <f>IF(ORDER!O170&gt;0,
 IF(ORDER!$D$1="SGST",
 VLOOKUP(H164,'C:\Users\HP\Desktop\TrimphPO\Week\Master Files\[SGST Master.xlsx]DBF'!$A:$BD,56,FALSE),
   IF(ORDER!$D$1="IGST",
   VLOOKUP(H164,'C:\Users\HP\Desktop\TrimphPO\Week\Master Files\[IGST Master.xlsx]DBF'!$A:$BD,56,FALSE),
   "Error")),
"")</f>
        <v/>
      </c>
      <c r="BD164">
        <f>IF(ORDER!O170&gt;0,
 IF(ORDER!$D$1="SGST",
 VLOOKUP(H164,'C:\Users\HP\Desktop\TrimphPO\Week\Master Files\[SGST Master.xlsx]DBF'!$A:$BE,57,FALSE),
   IF(ORDER!$D$1="IGST",
   VLOOKUP(H164,'C:\Users\HP\Desktop\TrimphPO\Week\Master Files\[IGST Master.xlsx]DBF'!$A:$BE,57,FALSE),
   "Error")),
"")</f>
        <v/>
      </c>
    </row>
    <row r="165">
      <c r="A165">
        <f>IF(ORDER!O171&gt;0,
 IF(ORDER!$D$1="SGST",
 VLOOKUP(H165,'C:\Users\HP\Desktop\TrimphPO\Week\Master Files\[SGST Master.xlsx]DBF'!$A:$B,2,FALSE),
   IF(ORDER!$D$1="IGST",
   VLOOKUP(H165,'C:\Users\HP\Desktop\TrimphPO\Week\Master Files\[IGST Master.xlsx]DBF'!$A:$B,2,FALSE),
   "Error")),
"")</f>
        <v/>
      </c>
      <c r="B165">
        <f>IF(ORDER!O171&gt;0,
 IF(ORDER!$D$1="SGST",
 VLOOKUP(H165,'C:\Users\HP\Desktop\TrimphPO\Week\Master Files\[SGST Master.xlsx]DBF'!$A:$C,3,FALSE),
   IF(ORDER!$D$1="IGST",
   VLOOKUP(H165,'C:\Users\HP\Desktop\TrimphPO\Week\Master Files\[IGST Master.xlsx]DBF'!$A:$C,3,FALSE),
   "Error")),
"")</f>
        <v/>
      </c>
      <c r="C165">
        <f>IF(ORDER!O171&gt;0,ORDER!L171, "")</f>
        <v/>
      </c>
      <c r="D165">
        <f>IF(ORDER!O171&gt;0,ORDER!A171, "")</f>
        <v/>
      </c>
      <c r="E165">
        <f>IF(ORDER!O171&gt;0,
 IF(ORDER!$D$1="SGST",
 VLOOKUP(H165,'C:\Users\HP\Desktop\TrimphPO\Week\Master Files\[SGST Master.xlsx]DBF'!$A:$F,6,FALSE),
   IF(ORDER!$D$1="IGST",
   VLOOKUP(H165,'C:\Users\HP\Desktop\TrimphPO\Week\Master Files\[IGST Master.xlsx]DBF'!$A:$F,6,FALSE),
   "Error")),
"")</f>
        <v/>
      </c>
      <c r="F165">
        <f>IF(ORDER!O171&gt;0,ORDER!C171, "")</f>
        <v/>
      </c>
      <c r="G165">
        <f>IF(ORDER!O171&gt;0,
 IF(ORDER!$D$1="SGST",
 VLOOKUP(H165,'C:\Users\HP\Desktop\TrimphPO\Week\Master Files\[SGST Master.xlsx]DBF'!$A:$H,8,FALSE),
   IF(ORDER!$D$1="IGST",
   VLOOKUP(H165,'C:\Users\HP\Desktop\TrimphPO\Week\Master Files\[IGST Master.xlsx]DBF'!$A:$H,8,FALSE),
   "Error")),
"")</f>
        <v/>
      </c>
      <c r="H165">
        <f>IF(ORDER!O171&gt;0,ORDER!D171, "")</f>
        <v/>
      </c>
      <c r="I165">
        <f>IF(ORDER!O171&gt;0,
 IF(ORDER!$D$1="SGST",
 VLOOKUP(H165,'C:\Users\HP\Desktop\TrimphPO\Week\Master Files\[SGST Master.xlsx]DBF'!$A:$J,10,FALSE),
   IF(ORDER!$D$1="IGST",
   VLOOKUP(H165,'C:\Users\HP\Desktop\TrimphPO\Week\Master Files\[IGST Master.xlsx]DBF'!$A:$J,10,FALSE),
   "Error")),
"")</f>
        <v/>
      </c>
      <c r="J165">
        <f>IF(ORDER!O171&gt;0,SUMIF(ORDER!$D$8:$D$22298,DBF!$H165,ORDER!$G$8:$G$22298), "")</f>
        <v/>
      </c>
      <c r="K165">
        <f>IF(ORDER!O171&gt;0,VLOOKUP($H165,ORDER!D:H,5,FALSE), "")</f>
        <v/>
      </c>
      <c r="L165">
        <f>IF(ORDER!O171&gt;0,ROUND(J165*K165,2), "")</f>
        <v/>
      </c>
      <c r="M165">
        <f>IF(ORDER!O171&gt;0,
 IF(ORDER!$D$1="SGST",
 VLOOKUP(H165,'C:\Users\HP\Desktop\TrimphPO\Week\Master Files\[SGST Master.xlsx]DBF'!$A:$N,14,FALSE),
   IF(ORDER!$D$1="IGST",
   VLOOKUP(H165,'C:\Users\HP\Desktop\TrimphPO\Week\Master Files\[IGST Master.xlsx]DBF'!$A:$N,14,FALSE),
   "Error")),
"")</f>
        <v/>
      </c>
      <c r="N165">
        <f>IF(ORDER!O171&gt;0,ROUND(L165*M165/100,2), "")</f>
        <v/>
      </c>
      <c r="O165">
        <f>IF(ORDER!O171&gt;0,L165-N165, "")</f>
        <v/>
      </c>
      <c r="P165">
        <f>IF(ORDER!O171&gt;0,IF(R165="Corsetry",IF(IFERROR((O165/J165),0)&lt;1000,"CC Sales- Corsetry-Wholesale - IGST 5%","CC Sales- Corsetry-Wholesale - IGST 12%")), "")</f>
        <v/>
      </c>
      <c r="Q165">
        <f>IF(ORDER!O171&gt;0,
 IF(ORDER!$D$1="SGST",
 VLOOKUP(H165,'C:\Users\HP\Desktop\TrimphPO\Week\Master Files\[SGST Master.xlsx]DBF'!$A:$R,18,FALSE),
   IF(ORDER!$D$1="IGST",
   VLOOKUP(H165,'C:\Users\HP\Desktop\TrimphPO\Week\Master Files\[IGST Master.xlsx]DBF'!$A:$R,18,FALSE),
   "Error")),
"")</f>
        <v/>
      </c>
      <c r="R165">
        <f>IF(ORDER!O171&gt;0,
 IF(ORDER!$D$1="SGST",
 VLOOKUP(H165,'C:\Users\HP\Desktop\TrimphPO\Week\Master Files\[SGST Master.xlsx]DBF'!$A:$S,19,FALSE),
   IF(ORDER!$D$1="IGST",
   VLOOKUP(H165,'C:\Users\HP\Desktop\TrimphPO\Week\Master Files\[IGST Master.xlsx]DBF'!$A:$S,19,FALSE),
   "Error")),
"")</f>
        <v/>
      </c>
      <c r="S165">
        <f>IF(ORDER!O171&gt;0,
 IF(ORDER!$D$1="SGST",
 VLOOKUP(H165,'C:\Users\HP\Desktop\TrimphPO\Week\Master Files\[SGST Master.xlsx]DBF'!$A:$T,20,FALSE),
   IF(ORDER!$D$1="IGST",
   VLOOKUP(H165,'C:\Users\HP\Desktop\TrimphPO\Week\Master Files\[IGST Master.xlsx]DBF'!$A:$T,20,FALSE),
   "Error")),
"")</f>
        <v/>
      </c>
      <c r="T165">
        <f>IF(ORDER!O171&gt;0,
 IF(ORDER!$D$1="SGST",
 VLOOKUP(H165,'C:\Users\HP\Desktop\TrimphPO\Week\Master Files\[SGST Master.xlsx]DBF'!$A:$U,21,FALSE),
   IF(ORDER!$D$1="IGST",
   VLOOKUP(H165,'C:\Users\HP\Desktop\TrimphPO\Week\Master Files\[IGST Master.xlsx]DBF'!$A:$U,21,FALSE),
   "Error")),
"")</f>
        <v/>
      </c>
      <c r="U165">
        <f>IF(ORDER!O171&gt;0,
 IF(ORDER!$D$1="SGST",
 VLOOKUP(H165,'C:\Users\HP\Desktop\TrimphPO\Week\Master Files\[SGST Master.xlsx]DBF'!$A:$V,22,FALSE),
   IF(ORDER!$D$1="IGST",
   VLOOKUP(H165,'C:\Users\HP\Desktop\TrimphPO\Week\Master Files\[IGST Master.xlsx]DBF'!$A:$V,22,FALSE),
   "Error")),
"")</f>
        <v/>
      </c>
      <c r="V165">
        <f>IF(ORDER!O171&gt;0,
 IF(ORDER!$D$1="SGST",
 VLOOKUP(H165,'C:\Users\HP\Desktop\TrimphPO\Week\Master Files\[SGST Master.xlsx]DBF'!$A:$W,23,FALSE),
   IF(ORDER!$D$1="IGST",
   VLOOKUP(H165,'C:\Users\HP\Desktop\TrimphPO\Week\Master Files\[IGST Master.xlsx]DBF'!$A:$W,23,FALSE),
   "Error")),
"")</f>
        <v/>
      </c>
      <c r="W165">
        <f>IF(ORDER!O171&gt;0,
 IF(ORDER!$D$1="SGST",
 VLOOKUP(H165,'C:\Users\HP\Desktop\TrimphPO\Week\Master Files\[SGST Master.xlsx]DBF'!$A:$X,24,FALSE),
   IF(ORDER!$D$1="IGST",
   VLOOKUP(H165,'C:\Users\HP\Desktop\TrimphPO\Week\Master Files\[IGST Master.xlsx]DBF'!$A:$X,24,FALSE),
   "Error")),
"")</f>
        <v/>
      </c>
      <c r="X165">
        <f>IF(ORDER!O171&gt;0,
 IF(ORDER!$D$1="SGST",
 VLOOKUP(H165,'C:\Users\HP\Desktop\TrimphPO\Week\Master Files\[SGST Master.xlsx]DBF'!$A:$Y,25,FALSE),
   IF(ORDER!$D$1="IGST",
   VLOOKUP(H165,'C:\Users\HP\Desktop\TrimphPO\Week\Master Files\[IGST Master.xlsx]DBF'!$A:$Y,25,FALSE),
   "Error")),
"")</f>
        <v/>
      </c>
      <c r="Y165">
        <f>IF(ORDER!O171&gt;0,+O165, "")</f>
        <v/>
      </c>
      <c r="Z165">
        <f>IF(ORDER!O171&gt;0,+J165, "")</f>
        <v/>
      </c>
      <c r="AA165">
        <f>IF(ORDER!O171&gt;0,
 IF(ORDER!$D$1="SGST",
 VLOOKUP(H165,'C:\Users\HP\Desktop\TrimphPO\Week\Master Files\[SGST Master.xlsx]DBF'!$A:$AB,28,FALSE),
   IF(ORDER!$D$1="IGST",
   VLOOKUP(H165,'C:\Users\HP\Desktop\TrimphPO\Week\Master Files\[IGST Master.xlsx]DBF'!$A:$AB,28,FALSE),
   "Error")),
"")</f>
        <v/>
      </c>
      <c r="AB165">
        <f>IF(ORDER!O171&gt;0,
 IF(ORDER!$D$1="SGST",
 VLOOKUP(H165,'C:\Users\HP\Desktop\TrimphPO\Week\Master Files\[SGST Master.xlsx]DBF'!$A:$AC,29,FALSE),
   IF(ORDER!$D$1="IGST",
   VLOOKUP(H165,'C:\Users\HP\Desktop\TrimphPO\Week\Master Files\[IGST Master.xlsx]DBF'!$A:$AC,29,FALSE),
   "Error")),
"")</f>
        <v/>
      </c>
      <c r="AC165">
        <f>IF(ORDER!O171&gt;0,ROUND(Y165*AB165/100,2), "")</f>
        <v/>
      </c>
      <c r="AD165">
        <f>IF(ORDER!O171&gt;0,ROUND(SUM(Y165,0)-AC165,2), "")</f>
        <v/>
      </c>
      <c r="AE165" t="inlineStr"/>
      <c r="AF165" t="inlineStr"/>
      <c r="AG165" t="inlineStr"/>
      <c r="AH165" t="inlineStr"/>
      <c r="AI165" t="inlineStr"/>
      <c r="AJ165" t="inlineStr"/>
      <c r="AK165">
        <f>IF(ORDER!O171&gt;0,IF(RIGHT(P165,2)="5%","Output IGST - 5% - Tamilnadu","Output IGST - 12% - Tamilnadu"), "")</f>
        <v/>
      </c>
      <c r="AL165">
        <f>IF(ORDER!O171&gt;0,IF(AK165="Output IGST - 12% - TamilNadu",12,5), "")</f>
        <v/>
      </c>
      <c r="AM165">
        <f>IF(ORDER!O171&gt;0,ROUND(SUM(AD165*AL165/100,0),2), "")</f>
        <v/>
      </c>
      <c r="AN165">
        <f>IF(ORDER!O171&gt;0,+AP165, "")</f>
        <v/>
      </c>
      <c r="AO165">
        <f>IF(ORDER!O171&gt;0,0.00, "")</f>
        <v/>
      </c>
      <c r="AP165">
        <f>IF(ORDER!O171&gt;0,+(Y165-AC165)+AM165, "")</f>
        <v/>
      </c>
      <c r="AQ165">
        <f>IF(ORDER!O171&gt;0,
 IF(ORDER!$D$1="SGST",
 VLOOKUP(H165,'C:\Users\HP\Desktop\TrimphPO\Week\Master Files\[SGST Master.xlsx]DBF'!$A:$AR,44,FALSE),
   IF(ORDER!$D$1="IGST",
   VLOOKUP(H165,'C:\Users\HP\Desktop\TrimphPO\Week\Master Files\[IGST Master.xlsx]DBF'!$A:$AR,44,FALSE),
   "Error")),
"")</f>
        <v/>
      </c>
      <c r="AR165">
        <f>IF(ORDER!O171&gt;0,B165, "")</f>
        <v/>
      </c>
      <c r="AS165">
        <f>IF(ORDER!O171&gt;0,AN165, "")</f>
        <v/>
      </c>
      <c r="AT165">
        <f>IF(ORDER!O171&gt;0,CONCATENATE($B$2," ",$C$2," ","QTY",  " ", $Z$2), "")</f>
        <v/>
      </c>
      <c r="AU165">
        <f>IF(ORDER!O171&gt;0,
 IF(ORDER!$D$1="SGST",
 VLOOKUP(H165,'C:\Users\HP\Desktop\TrimphPO\Week\Master Files\[SGST Master.xlsx]DBF'!$A:$AV,48,FALSE),
   IF(ORDER!$D$1="IGST",
   VLOOKUP(H165,'C:\Users\HP\Desktop\TrimphPO\Week\Master Files\[IGST Master.xlsx]DBF'!$A:$AV,48,FALSE),
   "Error")),
"")</f>
        <v/>
      </c>
      <c r="AV165">
        <f>IF(ORDER!O171&gt;0,
 IF(ORDER!$D$1="SGST",
 VLOOKUP(H165,'C:\Users\HP\Desktop\TrimphPO\Week\Master Files\[SGST Master.xlsx]DBF'!$A:$AW,49,FALSE),
   IF(ORDER!$D$1="IGST",
   VLOOKUP(H165,'C:\Users\HP\Desktop\TrimphPO\Week\Master Files\[IGST Master.xlsx]DBF'!$A:$AW,49,FALSE),
   "Error")),
"")</f>
        <v/>
      </c>
      <c r="AW165">
        <f>IF(ORDER!O171&gt;0,
 IF(ORDER!$D$1="SGST",
 VLOOKUP(H165,'C:\Users\HP\Desktop\TrimphPO\Week\Master Files\[SGST Master.xlsx]DBF'!$A:$AX,50,FALSE),
   IF(ORDER!$D$1="IGST",
   VLOOKUP(H165,'C:\Users\HP\Desktop\TrimphPO\Week\Master Files\[IGST Master.xlsx]DBF'!$A:$AX,50,FALSE),
   "Error")),
"")</f>
        <v/>
      </c>
      <c r="AX165">
        <f>IF(ORDER!O171&gt;0,ORDER!B5, "")</f>
        <v/>
      </c>
      <c r="AY165">
        <f>IF(ORDER!O171&gt;0,ORDER!B1, "")</f>
        <v/>
      </c>
      <c r="AZ165">
        <f>IF(ORDER!O171&gt;0,
 IF(ORDER!$D$1="SGST",
 VLOOKUP(H165,'C:\Users\HP\Desktop\TrimphPO\Week\Master Files\[SGST Master.xlsx]DBF'!$A:$BA,53,FALSE),
   IF(ORDER!$D$1="IGST",
   VLOOKUP(H165,'C:\Users\HP\Desktop\TrimphPO\Week\Master Files\[IGST Master.xlsx]DBF'!$A:$BA,53,FALSE),
   "Error")),
"")</f>
        <v/>
      </c>
      <c r="BA165">
        <f>IF(ORDER!O171&gt;0,
 IF(ORDER!$D$1="SGST",
 VLOOKUP(H165,'C:\Users\HP\Desktop\TrimphPO\Week\Master Files\[SGST Master.xlsx]DBF'!$A:$BB,54,FALSE),
   IF(ORDER!$D$1="IGST",
   VLOOKUP(H165,'C:\Users\HP\Desktop\TrimphPO\Week\Master Files\[IGST Master.xlsx]DBF'!$A:$BB,54,FALSE),
   "Error")),
"")</f>
        <v/>
      </c>
      <c r="BB165">
        <f>IF(ORDER!O171&gt;0,
 IF(ORDER!$D$1="SGST",
 VLOOKUP(H165,'C:\Users\HP\Desktop\TrimphPO\Week\Master Files\[SGST Master.xlsx]DBF'!$A:$BC,55,FALSE),
   IF(ORDER!$D$1="IGST",
   VLOOKUP(H165,'C:\Users\HP\Desktop\TrimphPO\Week\Master Files\[IGST Master.xlsx]DBF'!$A:$BC,55,FALSE),
   "Error")),
"")</f>
        <v/>
      </c>
      <c r="BC165">
        <f>IF(ORDER!O171&gt;0,
 IF(ORDER!$D$1="SGST",
 VLOOKUP(H165,'C:\Users\HP\Desktop\TrimphPO\Week\Master Files\[SGST Master.xlsx]DBF'!$A:$BD,56,FALSE),
   IF(ORDER!$D$1="IGST",
   VLOOKUP(H165,'C:\Users\HP\Desktop\TrimphPO\Week\Master Files\[IGST Master.xlsx]DBF'!$A:$BD,56,FALSE),
   "Error")),
"")</f>
        <v/>
      </c>
      <c r="BD165">
        <f>IF(ORDER!O171&gt;0,
 IF(ORDER!$D$1="SGST",
 VLOOKUP(H165,'C:\Users\HP\Desktop\TrimphPO\Week\Master Files\[SGST Master.xlsx]DBF'!$A:$BE,57,FALSE),
   IF(ORDER!$D$1="IGST",
   VLOOKUP(H165,'C:\Users\HP\Desktop\TrimphPO\Week\Master Files\[IGST Master.xlsx]DBF'!$A:$BE,57,FALSE),
   "Error")),
"")</f>
        <v/>
      </c>
    </row>
    <row r="166">
      <c r="A166">
        <f>IF(ORDER!O172&gt;0,
 IF(ORDER!$D$1="SGST",
 VLOOKUP(H166,'C:\Users\HP\Desktop\TrimphPO\Week\Master Files\[SGST Master.xlsx]DBF'!$A:$B,2,FALSE),
   IF(ORDER!$D$1="IGST",
   VLOOKUP(H166,'C:\Users\HP\Desktop\TrimphPO\Week\Master Files\[IGST Master.xlsx]DBF'!$A:$B,2,FALSE),
   "Error")),
"")</f>
        <v/>
      </c>
      <c r="B166">
        <f>IF(ORDER!O172&gt;0,
 IF(ORDER!$D$1="SGST",
 VLOOKUP(H166,'C:\Users\HP\Desktop\TrimphPO\Week\Master Files\[SGST Master.xlsx]DBF'!$A:$C,3,FALSE),
   IF(ORDER!$D$1="IGST",
   VLOOKUP(H166,'C:\Users\HP\Desktop\TrimphPO\Week\Master Files\[IGST Master.xlsx]DBF'!$A:$C,3,FALSE),
   "Error")),
"")</f>
        <v/>
      </c>
      <c r="C166">
        <f>IF(ORDER!O172&gt;0,ORDER!L172, "")</f>
        <v/>
      </c>
      <c r="D166">
        <f>IF(ORDER!O172&gt;0,ORDER!A172, "")</f>
        <v/>
      </c>
      <c r="E166">
        <f>IF(ORDER!O172&gt;0,
 IF(ORDER!$D$1="SGST",
 VLOOKUP(H166,'C:\Users\HP\Desktop\TrimphPO\Week\Master Files\[SGST Master.xlsx]DBF'!$A:$F,6,FALSE),
   IF(ORDER!$D$1="IGST",
   VLOOKUP(H166,'C:\Users\HP\Desktop\TrimphPO\Week\Master Files\[IGST Master.xlsx]DBF'!$A:$F,6,FALSE),
   "Error")),
"")</f>
        <v/>
      </c>
      <c r="F166">
        <f>IF(ORDER!O172&gt;0,ORDER!C172, "")</f>
        <v/>
      </c>
      <c r="G166">
        <f>IF(ORDER!O172&gt;0,
 IF(ORDER!$D$1="SGST",
 VLOOKUP(H166,'C:\Users\HP\Desktop\TrimphPO\Week\Master Files\[SGST Master.xlsx]DBF'!$A:$H,8,FALSE),
   IF(ORDER!$D$1="IGST",
   VLOOKUP(H166,'C:\Users\HP\Desktop\TrimphPO\Week\Master Files\[IGST Master.xlsx]DBF'!$A:$H,8,FALSE),
   "Error")),
"")</f>
        <v/>
      </c>
      <c r="H166">
        <f>IF(ORDER!O172&gt;0,ORDER!D172, "")</f>
        <v/>
      </c>
      <c r="I166">
        <f>IF(ORDER!O172&gt;0,
 IF(ORDER!$D$1="SGST",
 VLOOKUP(H166,'C:\Users\HP\Desktop\TrimphPO\Week\Master Files\[SGST Master.xlsx]DBF'!$A:$J,10,FALSE),
   IF(ORDER!$D$1="IGST",
   VLOOKUP(H166,'C:\Users\HP\Desktop\TrimphPO\Week\Master Files\[IGST Master.xlsx]DBF'!$A:$J,10,FALSE),
   "Error")),
"")</f>
        <v/>
      </c>
      <c r="J166">
        <f>IF(ORDER!O172&gt;0,SUMIF(ORDER!$D$8:$D$22298,DBF!$H166,ORDER!$G$8:$G$22298), "")</f>
        <v/>
      </c>
      <c r="K166">
        <f>IF(ORDER!O172&gt;0,VLOOKUP($H166,ORDER!D:H,5,FALSE), "")</f>
        <v/>
      </c>
      <c r="L166">
        <f>IF(ORDER!O172&gt;0,ROUND(J166*K166,2), "")</f>
        <v/>
      </c>
      <c r="M166">
        <f>IF(ORDER!O172&gt;0,
 IF(ORDER!$D$1="SGST",
 VLOOKUP(H166,'C:\Users\HP\Desktop\TrimphPO\Week\Master Files\[SGST Master.xlsx]DBF'!$A:$N,14,FALSE),
   IF(ORDER!$D$1="IGST",
   VLOOKUP(H166,'C:\Users\HP\Desktop\TrimphPO\Week\Master Files\[IGST Master.xlsx]DBF'!$A:$N,14,FALSE),
   "Error")),
"")</f>
        <v/>
      </c>
      <c r="N166">
        <f>IF(ORDER!O172&gt;0,ROUND(L166*M166/100,2), "")</f>
        <v/>
      </c>
      <c r="O166">
        <f>IF(ORDER!O172&gt;0,L166-N166, "")</f>
        <v/>
      </c>
      <c r="P166">
        <f>IF(ORDER!O172&gt;0,IF(R166="Corsetry",IF(IFERROR((O166/J166),0)&lt;1000,"CC Sales- Corsetry-Wholesale - IGST 5%","CC Sales- Corsetry-Wholesale - IGST 12%")), "")</f>
        <v/>
      </c>
      <c r="Q166">
        <f>IF(ORDER!O172&gt;0,
 IF(ORDER!$D$1="SGST",
 VLOOKUP(H166,'C:\Users\HP\Desktop\TrimphPO\Week\Master Files\[SGST Master.xlsx]DBF'!$A:$R,18,FALSE),
   IF(ORDER!$D$1="IGST",
   VLOOKUP(H166,'C:\Users\HP\Desktop\TrimphPO\Week\Master Files\[IGST Master.xlsx]DBF'!$A:$R,18,FALSE),
   "Error")),
"")</f>
        <v/>
      </c>
      <c r="R166">
        <f>IF(ORDER!O172&gt;0,
 IF(ORDER!$D$1="SGST",
 VLOOKUP(H166,'C:\Users\HP\Desktop\TrimphPO\Week\Master Files\[SGST Master.xlsx]DBF'!$A:$S,19,FALSE),
   IF(ORDER!$D$1="IGST",
   VLOOKUP(H166,'C:\Users\HP\Desktop\TrimphPO\Week\Master Files\[IGST Master.xlsx]DBF'!$A:$S,19,FALSE),
   "Error")),
"")</f>
        <v/>
      </c>
      <c r="S166">
        <f>IF(ORDER!O172&gt;0,
 IF(ORDER!$D$1="SGST",
 VLOOKUP(H166,'C:\Users\HP\Desktop\TrimphPO\Week\Master Files\[SGST Master.xlsx]DBF'!$A:$T,20,FALSE),
   IF(ORDER!$D$1="IGST",
   VLOOKUP(H166,'C:\Users\HP\Desktop\TrimphPO\Week\Master Files\[IGST Master.xlsx]DBF'!$A:$T,20,FALSE),
   "Error")),
"")</f>
        <v/>
      </c>
      <c r="T166">
        <f>IF(ORDER!O172&gt;0,
 IF(ORDER!$D$1="SGST",
 VLOOKUP(H166,'C:\Users\HP\Desktop\TrimphPO\Week\Master Files\[SGST Master.xlsx]DBF'!$A:$U,21,FALSE),
   IF(ORDER!$D$1="IGST",
   VLOOKUP(H166,'C:\Users\HP\Desktop\TrimphPO\Week\Master Files\[IGST Master.xlsx]DBF'!$A:$U,21,FALSE),
   "Error")),
"")</f>
        <v/>
      </c>
      <c r="U166">
        <f>IF(ORDER!O172&gt;0,
 IF(ORDER!$D$1="SGST",
 VLOOKUP(H166,'C:\Users\HP\Desktop\TrimphPO\Week\Master Files\[SGST Master.xlsx]DBF'!$A:$V,22,FALSE),
   IF(ORDER!$D$1="IGST",
   VLOOKUP(H166,'C:\Users\HP\Desktop\TrimphPO\Week\Master Files\[IGST Master.xlsx]DBF'!$A:$V,22,FALSE),
   "Error")),
"")</f>
        <v/>
      </c>
      <c r="V166">
        <f>IF(ORDER!O172&gt;0,
 IF(ORDER!$D$1="SGST",
 VLOOKUP(H166,'C:\Users\HP\Desktop\TrimphPO\Week\Master Files\[SGST Master.xlsx]DBF'!$A:$W,23,FALSE),
   IF(ORDER!$D$1="IGST",
   VLOOKUP(H166,'C:\Users\HP\Desktop\TrimphPO\Week\Master Files\[IGST Master.xlsx]DBF'!$A:$W,23,FALSE),
   "Error")),
"")</f>
        <v/>
      </c>
      <c r="W166">
        <f>IF(ORDER!O172&gt;0,
 IF(ORDER!$D$1="SGST",
 VLOOKUP(H166,'C:\Users\HP\Desktop\TrimphPO\Week\Master Files\[SGST Master.xlsx]DBF'!$A:$X,24,FALSE),
   IF(ORDER!$D$1="IGST",
   VLOOKUP(H166,'C:\Users\HP\Desktop\TrimphPO\Week\Master Files\[IGST Master.xlsx]DBF'!$A:$X,24,FALSE),
   "Error")),
"")</f>
        <v/>
      </c>
      <c r="X166">
        <f>IF(ORDER!O172&gt;0,
 IF(ORDER!$D$1="SGST",
 VLOOKUP(H166,'C:\Users\HP\Desktop\TrimphPO\Week\Master Files\[SGST Master.xlsx]DBF'!$A:$Y,25,FALSE),
   IF(ORDER!$D$1="IGST",
   VLOOKUP(H166,'C:\Users\HP\Desktop\TrimphPO\Week\Master Files\[IGST Master.xlsx]DBF'!$A:$Y,25,FALSE),
   "Error")),
"")</f>
        <v/>
      </c>
      <c r="Y166">
        <f>IF(ORDER!O172&gt;0,+O166, "")</f>
        <v/>
      </c>
      <c r="Z166">
        <f>IF(ORDER!O172&gt;0,+J166, "")</f>
        <v/>
      </c>
      <c r="AA166">
        <f>IF(ORDER!O172&gt;0,
 IF(ORDER!$D$1="SGST",
 VLOOKUP(H166,'C:\Users\HP\Desktop\TrimphPO\Week\Master Files\[SGST Master.xlsx]DBF'!$A:$AB,28,FALSE),
   IF(ORDER!$D$1="IGST",
   VLOOKUP(H166,'C:\Users\HP\Desktop\TrimphPO\Week\Master Files\[IGST Master.xlsx]DBF'!$A:$AB,28,FALSE),
   "Error")),
"")</f>
        <v/>
      </c>
      <c r="AB166">
        <f>IF(ORDER!O172&gt;0,
 IF(ORDER!$D$1="SGST",
 VLOOKUP(H166,'C:\Users\HP\Desktop\TrimphPO\Week\Master Files\[SGST Master.xlsx]DBF'!$A:$AC,29,FALSE),
   IF(ORDER!$D$1="IGST",
   VLOOKUP(H166,'C:\Users\HP\Desktop\TrimphPO\Week\Master Files\[IGST Master.xlsx]DBF'!$A:$AC,29,FALSE),
   "Error")),
"")</f>
        <v/>
      </c>
      <c r="AC166">
        <f>IF(ORDER!O172&gt;0,ROUND(Y166*AB166/100,2), "")</f>
        <v/>
      </c>
      <c r="AD166">
        <f>IF(ORDER!O172&gt;0,ROUND(SUM(Y166,0)-AC166,2), "")</f>
        <v/>
      </c>
      <c r="AE166" t="inlineStr"/>
      <c r="AF166" t="inlineStr"/>
      <c r="AG166" t="inlineStr"/>
      <c r="AH166" t="inlineStr"/>
      <c r="AI166" t="inlineStr"/>
      <c r="AJ166" t="inlineStr"/>
      <c r="AK166">
        <f>IF(ORDER!O172&gt;0,IF(RIGHT(P166,2)="5%","Output IGST - 5% - Tamilnadu","Output IGST - 12% - Tamilnadu"), "")</f>
        <v/>
      </c>
      <c r="AL166">
        <f>IF(ORDER!O172&gt;0,IF(AK166="Output IGST - 12% - TamilNadu",12,5), "")</f>
        <v/>
      </c>
      <c r="AM166">
        <f>IF(ORDER!O172&gt;0,ROUND(SUM(AD166*AL166/100,0),2), "")</f>
        <v/>
      </c>
      <c r="AN166">
        <f>IF(ORDER!O172&gt;0,+AP166, "")</f>
        <v/>
      </c>
      <c r="AO166">
        <f>IF(ORDER!O172&gt;0,0.00, "")</f>
        <v/>
      </c>
      <c r="AP166">
        <f>IF(ORDER!O172&gt;0,+(Y166-AC166)+AM166, "")</f>
        <v/>
      </c>
      <c r="AQ166">
        <f>IF(ORDER!O172&gt;0,
 IF(ORDER!$D$1="SGST",
 VLOOKUP(H166,'C:\Users\HP\Desktop\TrimphPO\Week\Master Files\[SGST Master.xlsx]DBF'!$A:$AR,44,FALSE),
   IF(ORDER!$D$1="IGST",
   VLOOKUP(H166,'C:\Users\HP\Desktop\TrimphPO\Week\Master Files\[IGST Master.xlsx]DBF'!$A:$AR,44,FALSE),
   "Error")),
"")</f>
        <v/>
      </c>
      <c r="AR166">
        <f>IF(ORDER!O172&gt;0,B166, "")</f>
        <v/>
      </c>
      <c r="AS166">
        <f>IF(ORDER!O172&gt;0,AN166, "")</f>
        <v/>
      </c>
      <c r="AT166">
        <f>IF(ORDER!O172&gt;0,CONCATENATE($B$2," ",$C$2," ","QTY",  " ", $Z$2), "")</f>
        <v/>
      </c>
      <c r="AU166">
        <f>IF(ORDER!O172&gt;0,
 IF(ORDER!$D$1="SGST",
 VLOOKUP(H166,'C:\Users\HP\Desktop\TrimphPO\Week\Master Files\[SGST Master.xlsx]DBF'!$A:$AV,48,FALSE),
   IF(ORDER!$D$1="IGST",
   VLOOKUP(H166,'C:\Users\HP\Desktop\TrimphPO\Week\Master Files\[IGST Master.xlsx]DBF'!$A:$AV,48,FALSE),
   "Error")),
"")</f>
        <v/>
      </c>
      <c r="AV166">
        <f>IF(ORDER!O172&gt;0,
 IF(ORDER!$D$1="SGST",
 VLOOKUP(H166,'C:\Users\HP\Desktop\TrimphPO\Week\Master Files\[SGST Master.xlsx]DBF'!$A:$AW,49,FALSE),
   IF(ORDER!$D$1="IGST",
   VLOOKUP(H166,'C:\Users\HP\Desktop\TrimphPO\Week\Master Files\[IGST Master.xlsx]DBF'!$A:$AW,49,FALSE),
   "Error")),
"")</f>
        <v/>
      </c>
      <c r="AW166">
        <f>IF(ORDER!O172&gt;0,
 IF(ORDER!$D$1="SGST",
 VLOOKUP(H166,'C:\Users\HP\Desktop\TrimphPO\Week\Master Files\[SGST Master.xlsx]DBF'!$A:$AX,50,FALSE),
   IF(ORDER!$D$1="IGST",
   VLOOKUP(H166,'C:\Users\HP\Desktop\TrimphPO\Week\Master Files\[IGST Master.xlsx]DBF'!$A:$AX,50,FALSE),
   "Error")),
"")</f>
        <v/>
      </c>
      <c r="AX166">
        <f>IF(ORDER!O172&gt;0,ORDER!B5, "")</f>
        <v/>
      </c>
      <c r="AY166">
        <f>IF(ORDER!O172&gt;0,ORDER!B1, "")</f>
        <v/>
      </c>
      <c r="AZ166">
        <f>IF(ORDER!O172&gt;0,
 IF(ORDER!$D$1="SGST",
 VLOOKUP(H166,'C:\Users\HP\Desktop\TrimphPO\Week\Master Files\[SGST Master.xlsx]DBF'!$A:$BA,53,FALSE),
   IF(ORDER!$D$1="IGST",
   VLOOKUP(H166,'C:\Users\HP\Desktop\TrimphPO\Week\Master Files\[IGST Master.xlsx]DBF'!$A:$BA,53,FALSE),
   "Error")),
"")</f>
        <v/>
      </c>
      <c r="BA166">
        <f>IF(ORDER!O172&gt;0,
 IF(ORDER!$D$1="SGST",
 VLOOKUP(H166,'C:\Users\HP\Desktop\TrimphPO\Week\Master Files\[SGST Master.xlsx]DBF'!$A:$BB,54,FALSE),
   IF(ORDER!$D$1="IGST",
   VLOOKUP(H166,'C:\Users\HP\Desktop\TrimphPO\Week\Master Files\[IGST Master.xlsx]DBF'!$A:$BB,54,FALSE),
   "Error")),
"")</f>
        <v/>
      </c>
      <c r="BB166">
        <f>IF(ORDER!O172&gt;0,
 IF(ORDER!$D$1="SGST",
 VLOOKUP(H166,'C:\Users\HP\Desktop\TrimphPO\Week\Master Files\[SGST Master.xlsx]DBF'!$A:$BC,55,FALSE),
   IF(ORDER!$D$1="IGST",
   VLOOKUP(H166,'C:\Users\HP\Desktop\TrimphPO\Week\Master Files\[IGST Master.xlsx]DBF'!$A:$BC,55,FALSE),
   "Error")),
"")</f>
        <v/>
      </c>
      <c r="BC166">
        <f>IF(ORDER!O172&gt;0,
 IF(ORDER!$D$1="SGST",
 VLOOKUP(H166,'C:\Users\HP\Desktop\TrimphPO\Week\Master Files\[SGST Master.xlsx]DBF'!$A:$BD,56,FALSE),
   IF(ORDER!$D$1="IGST",
   VLOOKUP(H166,'C:\Users\HP\Desktop\TrimphPO\Week\Master Files\[IGST Master.xlsx]DBF'!$A:$BD,56,FALSE),
   "Error")),
"")</f>
        <v/>
      </c>
      <c r="BD166">
        <f>IF(ORDER!O172&gt;0,
 IF(ORDER!$D$1="SGST",
 VLOOKUP(H166,'C:\Users\HP\Desktop\TrimphPO\Week\Master Files\[SGST Master.xlsx]DBF'!$A:$BE,57,FALSE),
   IF(ORDER!$D$1="IGST",
   VLOOKUP(H166,'C:\Users\HP\Desktop\TrimphPO\Week\Master Files\[IGST Master.xlsx]DBF'!$A:$BE,57,FALSE),
   "Error")),
"")</f>
        <v/>
      </c>
    </row>
    <row r="167">
      <c r="A167">
        <f>IF(ORDER!O173&gt;0,
 IF(ORDER!$D$1="SGST",
 VLOOKUP(H167,'C:\Users\HP\Desktop\TrimphPO\Week\Master Files\[SGST Master.xlsx]DBF'!$A:$B,2,FALSE),
   IF(ORDER!$D$1="IGST",
   VLOOKUP(H167,'C:\Users\HP\Desktop\TrimphPO\Week\Master Files\[IGST Master.xlsx]DBF'!$A:$B,2,FALSE),
   "Error")),
"")</f>
        <v/>
      </c>
      <c r="B167">
        <f>IF(ORDER!O173&gt;0,
 IF(ORDER!$D$1="SGST",
 VLOOKUP(H167,'C:\Users\HP\Desktop\TrimphPO\Week\Master Files\[SGST Master.xlsx]DBF'!$A:$C,3,FALSE),
   IF(ORDER!$D$1="IGST",
   VLOOKUP(H167,'C:\Users\HP\Desktop\TrimphPO\Week\Master Files\[IGST Master.xlsx]DBF'!$A:$C,3,FALSE),
   "Error")),
"")</f>
        <v/>
      </c>
      <c r="C167">
        <f>IF(ORDER!O173&gt;0,ORDER!L173, "")</f>
        <v/>
      </c>
      <c r="D167">
        <f>IF(ORDER!O173&gt;0,ORDER!A173, "")</f>
        <v/>
      </c>
      <c r="E167">
        <f>IF(ORDER!O173&gt;0,
 IF(ORDER!$D$1="SGST",
 VLOOKUP(H167,'C:\Users\HP\Desktop\TrimphPO\Week\Master Files\[SGST Master.xlsx]DBF'!$A:$F,6,FALSE),
   IF(ORDER!$D$1="IGST",
   VLOOKUP(H167,'C:\Users\HP\Desktop\TrimphPO\Week\Master Files\[IGST Master.xlsx]DBF'!$A:$F,6,FALSE),
   "Error")),
"")</f>
        <v/>
      </c>
      <c r="F167">
        <f>IF(ORDER!O173&gt;0,ORDER!C173, "")</f>
        <v/>
      </c>
      <c r="G167">
        <f>IF(ORDER!O173&gt;0,
 IF(ORDER!$D$1="SGST",
 VLOOKUP(H167,'C:\Users\HP\Desktop\TrimphPO\Week\Master Files\[SGST Master.xlsx]DBF'!$A:$H,8,FALSE),
   IF(ORDER!$D$1="IGST",
   VLOOKUP(H167,'C:\Users\HP\Desktop\TrimphPO\Week\Master Files\[IGST Master.xlsx]DBF'!$A:$H,8,FALSE),
   "Error")),
"")</f>
        <v/>
      </c>
      <c r="H167">
        <f>IF(ORDER!O173&gt;0,ORDER!D173, "")</f>
        <v/>
      </c>
      <c r="I167">
        <f>IF(ORDER!O173&gt;0,
 IF(ORDER!$D$1="SGST",
 VLOOKUP(H167,'C:\Users\HP\Desktop\TrimphPO\Week\Master Files\[SGST Master.xlsx]DBF'!$A:$J,10,FALSE),
   IF(ORDER!$D$1="IGST",
   VLOOKUP(H167,'C:\Users\HP\Desktop\TrimphPO\Week\Master Files\[IGST Master.xlsx]DBF'!$A:$J,10,FALSE),
   "Error")),
"")</f>
        <v/>
      </c>
      <c r="J167">
        <f>IF(ORDER!O173&gt;0,SUMIF(ORDER!$D$8:$D$22298,DBF!$H167,ORDER!$G$8:$G$22298), "")</f>
        <v/>
      </c>
      <c r="K167">
        <f>IF(ORDER!O173&gt;0,VLOOKUP($H167,ORDER!D:H,5,FALSE), "")</f>
        <v/>
      </c>
      <c r="L167">
        <f>IF(ORDER!O173&gt;0,ROUND(J167*K167,2), "")</f>
        <v/>
      </c>
      <c r="M167">
        <f>IF(ORDER!O173&gt;0,
 IF(ORDER!$D$1="SGST",
 VLOOKUP(H167,'C:\Users\HP\Desktop\TrimphPO\Week\Master Files\[SGST Master.xlsx]DBF'!$A:$N,14,FALSE),
   IF(ORDER!$D$1="IGST",
   VLOOKUP(H167,'C:\Users\HP\Desktop\TrimphPO\Week\Master Files\[IGST Master.xlsx]DBF'!$A:$N,14,FALSE),
   "Error")),
"")</f>
        <v/>
      </c>
      <c r="N167">
        <f>IF(ORDER!O173&gt;0,ROUND(L167*M167/100,2), "")</f>
        <v/>
      </c>
      <c r="O167">
        <f>IF(ORDER!O173&gt;0,L167-N167, "")</f>
        <v/>
      </c>
      <c r="P167">
        <f>IF(ORDER!O173&gt;0,IF(R167="Corsetry",IF(IFERROR((O167/J167),0)&lt;1000,"CC Sales- Corsetry-Wholesale - IGST 5%","CC Sales- Corsetry-Wholesale - IGST 12%")), "")</f>
        <v/>
      </c>
      <c r="Q167">
        <f>IF(ORDER!O173&gt;0,
 IF(ORDER!$D$1="SGST",
 VLOOKUP(H167,'C:\Users\HP\Desktop\TrimphPO\Week\Master Files\[SGST Master.xlsx]DBF'!$A:$R,18,FALSE),
   IF(ORDER!$D$1="IGST",
   VLOOKUP(H167,'C:\Users\HP\Desktop\TrimphPO\Week\Master Files\[IGST Master.xlsx]DBF'!$A:$R,18,FALSE),
   "Error")),
"")</f>
        <v/>
      </c>
      <c r="R167">
        <f>IF(ORDER!O173&gt;0,
 IF(ORDER!$D$1="SGST",
 VLOOKUP(H167,'C:\Users\HP\Desktop\TrimphPO\Week\Master Files\[SGST Master.xlsx]DBF'!$A:$S,19,FALSE),
   IF(ORDER!$D$1="IGST",
   VLOOKUP(H167,'C:\Users\HP\Desktop\TrimphPO\Week\Master Files\[IGST Master.xlsx]DBF'!$A:$S,19,FALSE),
   "Error")),
"")</f>
        <v/>
      </c>
      <c r="S167">
        <f>IF(ORDER!O173&gt;0,
 IF(ORDER!$D$1="SGST",
 VLOOKUP(H167,'C:\Users\HP\Desktop\TrimphPO\Week\Master Files\[SGST Master.xlsx]DBF'!$A:$T,20,FALSE),
   IF(ORDER!$D$1="IGST",
   VLOOKUP(H167,'C:\Users\HP\Desktop\TrimphPO\Week\Master Files\[IGST Master.xlsx]DBF'!$A:$T,20,FALSE),
   "Error")),
"")</f>
        <v/>
      </c>
      <c r="T167">
        <f>IF(ORDER!O173&gt;0,
 IF(ORDER!$D$1="SGST",
 VLOOKUP(H167,'C:\Users\HP\Desktop\TrimphPO\Week\Master Files\[SGST Master.xlsx]DBF'!$A:$U,21,FALSE),
   IF(ORDER!$D$1="IGST",
   VLOOKUP(H167,'C:\Users\HP\Desktop\TrimphPO\Week\Master Files\[IGST Master.xlsx]DBF'!$A:$U,21,FALSE),
   "Error")),
"")</f>
        <v/>
      </c>
      <c r="U167">
        <f>IF(ORDER!O173&gt;0,
 IF(ORDER!$D$1="SGST",
 VLOOKUP(H167,'C:\Users\HP\Desktop\TrimphPO\Week\Master Files\[SGST Master.xlsx]DBF'!$A:$V,22,FALSE),
   IF(ORDER!$D$1="IGST",
   VLOOKUP(H167,'C:\Users\HP\Desktop\TrimphPO\Week\Master Files\[IGST Master.xlsx]DBF'!$A:$V,22,FALSE),
   "Error")),
"")</f>
        <v/>
      </c>
      <c r="V167">
        <f>IF(ORDER!O173&gt;0,
 IF(ORDER!$D$1="SGST",
 VLOOKUP(H167,'C:\Users\HP\Desktop\TrimphPO\Week\Master Files\[SGST Master.xlsx]DBF'!$A:$W,23,FALSE),
   IF(ORDER!$D$1="IGST",
   VLOOKUP(H167,'C:\Users\HP\Desktop\TrimphPO\Week\Master Files\[IGST Master.xlsx]DBF'!$A:$W,23,FALSE),
   "Error")),
"")</f>
        <v/>
      </c>
      <c r="W167">
        <f>IF(ORDER!O173&gt;0,
 IF(ORDER!$D$1="SGST",
 VLOOKUP(H167,'C:\Users\HP\Desktop\TrimphPO\Week\Master Files\[SGST Master.xlsx]DBF'!$A:$X,24,FALSE),
   IF(ORDER!$D$1="IGST",
   VLOOKUP(H167,'C:\Users\HP\Desktop\TrimphPO\Week\Master Files\[IGST Master.xlsx]DBF'!$A:$X,24,FALSE),
   "Error")),
"")</f>
        <v/>
      </c>
      <c r="X167">
        <f>IF(ORDER!O173&gt;0,
 IF(ORDER!$D$1="SGST",
 VLOOKUP(H167,'C:\Users\HP\Desktop\TrimphPO\Week\Master Files\[SGST Master.xlsx]DBF'!$A:$Y,25,FALSE),
   IF(ORDER!$D$1="IGST",
   VLOOKUP(H167,'C:\Users\HP\Desktop\TrimphPO\Week\Master Files\[IGST Master.xlsx]DBF'!$A:$Y,25,FALSE),
   "Error")),
"")</f>
        <v/>
      </c>
      <c r="Y167">
        <f>IF(ORDER!O173&gt;0,+O167, "")</f>
        <v/>
      </c>
      <c r="Z167">
        <f>IF(ORDER!O173&gt;0,+J167, "")</f>
        <v/>
      </c>
      <c r="AA167">
        <f>IF(ORDER!O173&gt;0,
 IF(ORDER!$D$1="SGST",
 VLOOKUP(H167,'C:\Users\HP\Desktop\TrimphPO\Week\Master Files\[SGST Master.xlsx]DBF'!$A:$AB,28,FALSE),
   IF(ORDER!$D$1="IGST",
   VLOOKUP(H167,'C:\Users\HP\Desktop\TrimphPO\Week\Master Files\[IGST Master.xlsx]DBF'!$A:$AB,28,FALSE),
   "Error")),
"")</f>
        <v/>
      </c>
      <c r="AB167">
        <f>IF(ORDER!O173&gt;0,
 IF(ORDER!$D$1="SGST",
 VLOOKUP(H167,'C:\Users\HP\Desktop\TrimphPO\Week\Master Files\[SGST Master.xlsx]DBF'!$A:$AC,29,FALSE),
   IF(ORDER!$D$1="IGST",
   VLOOKUP(H167,'C:\Users\HP\Desktop\TrimphPO\Week\Master Files\[IGST Master.xlsx]DBF'!$A:$AC,29,FALSE),
   "Error")),
"")</f>
        <v/>
      </c>
      <c r="AC167">
        <f>IF(ORDER!O173&gt;0,ROUND(Y167*AB167/100,2), "")</f>
        <v/>
      </c>
      <c r="AD167">
        <f>IF(ORDER!O173&gt;0,ROUND(SUM(Y167,0)-AC167,2), "")</f>
        <v/>
      </c>
      <c r="AE167" t="inlineStr"/>
      <c r="AF167" t="inlineStr"/>
      <c r="AG167" t="inlineStr"/>
      <c r="AH167" t="inlineStr"/>
      <c r="AI167" t="inlineStr"/>
      <c r="AJ167" t="inlineStr"/>
      <c r="AK167">
        <f>IF(ORDER!O173&gt;0,IF(RIGHT(P167,2)="5%","Output IGST - 5% - Tamilnadu","Output IGST - 12% - Tamilnadu"), "")</f>
        <v/>
      </c>
      <c r="AL167">
        <f>IF(ORDER!O173&gt;0,IF(AK167="Output IGST - 12% - TamilNadu",12,5), "")</f>
        <v/>
      </c>
      <c r="AM167">
        <f>IF(ORDER!O173&gt;0,ROUND(SUM(AD167*AL167/100,0),2), "")</f>
        <v/>
      </c>
      <c r="AN167">
        <f>IF(ORDER!O173&gt;0,+AP167, "")</f>
        <v/>
      </c>
      <c r="AO167">
        <f>IF(ORDER!O173&gt;0,0.00, "")</f>
        <v/>
      </c>
      <c r="AP167">
        <f>IF(ORDER!O173&gt;0,+(Y167-AC167)+AM167, "")</f>
        <v/>
      </c>
      <c r="AQ167">
        <f>IF(ORDER!O173&gt;0,
 IF(ORDER!$D$1="SGST",
 VLOOKUP(H167,'C:\Users\HP\Desktop\TrimphPO\Week\Master Files\[SGST Master.xlsx]DBF'!$A:$AR,44,FALSE),
   IF(ORDER!$D$1="IGST",
   VLOOKUP(H167,'C:\Users\HP\Desktop\TrimphPO\Week\Master Files\[IGST Master.xlsx]DBF'!$A:$AR,44,FALSE),
   "Error")),
"")</f>
        <v/>
      </c>
      <c r="AR167">
        <f>IF(ORDER!O173&gt;0,B167, "")</f>
        <v/>
      </c>
      <c r="AS167">
        <f>IF(ORDER!O173&gt;0,AN167, "")</f>
        <v/>
      </c>
      <c r="AT167">
        <f>IF(ORDER!O173&gt;0,CONCATENATE($B$2," ",$C$2," ","QTY",  " ", $Z$2), "")</f>
        <v/>
      </c>
      <c r="AU167">
        <f>IF(ORDER!O173&gt;0,
 IF(ORDER!$D$1="SGST",
 VLOOKUP(H167,'C:\Users\HP\Desktop\TrimphPO\Week\Master Files\[SGST Master.xlsx]DBF'!$A:$AV,48,FALSE),
   IF(ORDER!$D$1="IGST",
   VLOOKUP(H167,'C:\Users\HP\Desktop\TrimphPO\Week\Master Files\[IGST Master.xlsx]DBF'!$A:$AV,48,FALSE),
   "Error")),
"")</f>
        <v/>
      </c>
      <c r="AV167">
        <f>IF(ORDER!O173&gt;0,
 IF(ORDER!$D$1="SGST",
 VLOOKUP(H167,'C:\Users\HP\Desktop\TrimphPO\Week\Master Files\[SGST Master.xlsx]DBF'!$A:$AW,49,FALSE),
   IF(ORDER!$D$1="IGST",
   VLOOKUP(H167,'C:\Users\HP\Desktop\TrimphPO\Week\Master Files\[IGST Master.xlsx]DBF'!$A:$AW,49,FALSE),
   "Error")),
"")</f>
        <v/>
      </c>
      <c r="AW167">
        <f>IF(ORDER!O173&gt;0,
 IF(ORDER!$D$1="SGST",
 VLOOKUP(H167,'C:\Users\HP\Desktop\TrimphPO\Week\Master Files\[SGST Master.xlsx]DBF'!$A:$AX,50,FALSE),
   IF(ORDER!$D$1="IGST",
   VLOOKUP(H167,'C:\Users\HP\Desktop\TrimphPO\Week\Master Files\[IGST Master.xlsx]DBF'!$A:$AX,50,FALSE),
   "Error")),
"")</f>
        <v/>
      </c>
      <c r="AX167">
        <f>IF(ORDER!O173&gt;0,ORDER!B5, "")</f>
        <v/>
      </c>
      <c r="AY167">
        <f>IF(ORDER!O173&gt;0,ORDER!B1, "")</f>
        <v/>
      </c>
      <c r="AZ167">
        <f>IF(ORDER!O173&gt;0,
 IF(ORDER!$D$1="SGST",
 VLOOKUP(H167,'C:\Users\HP\Desktop\TrimphPO\Week\Master Files\[SGST Master.xlsx]DBF'!$A:$BA,53,FALSE),
   IF(ORDER!$D$1="IGST",
   VLOOKUP(H167,'C:\Users\HP\Desktop\TrimphPO\Week\Master Files\[IGST Master.xlsx]DBF'!$A:$BA,53,FALSE),
   "Error")),
"")</f>
        <v/>
      </c>
      <c r="BA167">
        <f>IF(ORDER!O173&gt;0,
 IF(ORDER!$D$1="SGST",
 VLOOKUP(H167,'C:\Users\HP\Desktop\TrimphPO\Week\Master Files\[SGST Master.xlsx]DBF'!$A:$BB,54,FALSE),
   IF(ORDER!$D$1="IGST",
   VLOOKUP(H167,'C:\Users\HP\Desktop\TrimphPO\Week\Master Files\[IGST Master.xlsx]DBF'!$A:$BB,54,FALSE),
   "Error")),
"")</f>
        <v/>
      </c>
      <c r="BB167">
        <f>IF(ORDER!O173&gt;0,
 IF(ORDER!$D$1="SGST",
 VLOOKUP(H167,'C:\Users\HP\Desktop\TrimphPO\Week\Master Files\[SGST Master.xlsx]DBF'!$A:$BC,55,FALSE),
   IF(ORDER!$D$1="IGST",
   VLOOKUP(H167,'C:\Users\HP\Desktop\TrimphPO\Week\Master Files\[IGST Master.xlsx]DBF'!$A:$BC,55,FALSE),
   "Error")),
"")</f>
        <v/>
      </c>
      <c r="BC167">
        <f>IF(ORDER!O173&gt;0,
 IF(ORDER!$D$1="SGST",
 VLOOKUP(H167,'C:\Users\HP\Desktop\TrimphPO\Week\Master Files\[SGST Master.xlsx]DBF'!$A:$BD,56,FALSE),
   IF(ORDER!$D$1="IGST",
   VLOOKUP(H167,'C:\Users\HP\Desktop\TrimphPO\Week\Master Files\[IGST Master.xlsx]DBF'!$A:$BD,56,FALSE),
   "Error")),
"")</f>
        <v/>
      </c>
      <c r="BD167">
        <f>IF(ORDER!O173&gt;0,
 IF(ORDER!$D$1="SGST",
 VLOOKUP(H167,'C:\Users\HP\Desktop\TrimphPO\Week\Master Files\[SGST Master.xlsx]DBF'!$A:$BE,57,FALSE),
   IF(ORDER!$D$1="IGST",
   VLOOKUP(H167,'C:\Users\HP\Desktop\TrimphPO\Week\Master Files\[IGST Master.xlsx]DBF'!$A:$BE,57,FALSE),
   "Error")),
"")</f>
        <v/>
      </c>
    </row>
    <row r="168">
      <c r="A168">
        <f>IF(ORDER!O174&gt;0,
 IF(ORDER!$D$1="SGST",
 VLOOKUP(H168,'C:\Users\HP\Desktop\TrimphPO\Week\Master Files\[SGST Master.xlsx]DBF'!$A:$B,2,FALSE),
   IF(ORDER!$D$1="IGST",
   VLOOKUP(H168,'C:\Users\HP\Desktop\TrimphPO\Week\Master Files\[IGST Master.xlsx]DBF'!$A:$B,2,FALSE),
   "Error")),
"")</f>
        <v/>
      </c>
      <c r="B168">
        <f>IF(ORDER!O174&gt;0,
 IF(ORDER!$D$1="SGST",
 VLOOKUP(H168,'C:\Users\HP\Desktop\TrimphPO\Week\Master Files\[SGST Master.xlsx]DBF'!$A:$C,3,FALSE),
   IF(ORDER!$D$1="IGST",
   VLOOKUP(H168,'C:\Users\HP\Desktop\TrimphPO\Week\Master Files\[IGST Master.xlsx]DBF'!$A:$C,3,FALSE),
   "Error")),
"")</f>
        <v/>
      </c>
      <c r="C168">
        <f>IF(ORDER!O174&gt;0,ORDER!L174, "")</f>
        <v/>
      </c>
      <c r="D168">
        <f>IF(ORDER!O174&gt;0,ORDER!A174, "")</f>
        <v/>
      </c>
      <c r="E168">
        <f>IF(ORDER!O174&gt;0,
 IF(ORDER!$D$1="SGST",
 VLOOKUP(H168,'C:\Users\HP\Desktop\TrimphPO\Week\Master Files\[SGST Master.xlsx]DBF'!$A:$F,6,FALSE),
   IF(ORDER!$D$1="IGST",
   VLOOKUP(H168,'C:\Users\HP\Desktop\TrimphPO\Week\Master Files\[IGST Master.xlsx]DBF'!$A:$F,6,FALSE),
   "Error")),
"")</f>
        <v/>
      </c>
      <c r="F168">
        <f>IF(ORDER!O174&gt;0,ORDER!C174, "")</f>
        <v/>
      </c>
      <c r="G168">
        <f>IF(ORDER!O174&gt;0,
 IF(ORDER!$D$1="SGST",
 VLOOKUP(H168,'C:\Users\HP\Desktop\TrimphPO\Week\Master Files\[SGST Master.xlsx]DBF'!$A:$H,8,FALSE),
   IF(ORDER!$D$1="IGST",
   VLOOKUP(H168,'C:\Users\HP\Desktop\TrimphPO\Week\Master Files\[IGST Master.xlsx]DBF'!$A:$H,8,FALSE),
   "Error")),
"")</f>
        <v/>
      </c>
      <c r="H168">
        <f>IF(ORDER!O174&gt;0,ORDER!D174, "")</f>
        <v/>
      </c>
      <c r="I168">
        <f>IF(ORDER!O174&gt;0,
 IF(ORDER!$D$1="SGST",
 VLOOKUP(H168,'C:\Users\HP\Desktop\TrimphPO\Week\Master Files\[SGST Master.xlsx]DBF'!$A:$J,10,FALSE),
   IF(ORDER!$D$1="IGST",
   VLOOKUP(H168,'C:\Users\HP\Desktop\TrimphPO\Week\Master Files\[IGST Master.xlsx]DBF'!$A:$J,10,FALSE),
   "Error")),
"")</f>
        <v/>
      </c>
      <c r="J168">
        <f>IF(ORDER!O174&gt;0,SUMIF(ORDER!$D$8:$D$22298,DBF!$H168,ORDER!$G$8:$G$22298), "")</f>
        <v/>
      </c>
      <c r="K168">
        <f>IF(ORDER!O174&gt;0,VLOOKUP($H168,ORDER!D:H,5,FALSE), "")</f>
        <v/>
      </c>
      <c r="L168">
        <f>IF(ORDER!O174&gt;0,ROUND(J168*K168,2), "")</f>
        <v/>
      </c>
      <c r="M168">
        <f>IF(ORDER!O174&gt;0,
 IF(ORDER!$D$1="SGST",
 VLOOKUP(H168,'C:\Users\HP\Desktop\TrimphPO\Week\Master Files\[SGST Master.xlsx]DBF'!$A:$N,14,FALSE),
   IF(ORDER!$D$1="IGST",
   VLOOKUP(H168,'C:\Users\HP\Desktop\TrimphPO\Week\Master Files\[IGST Master.xlsx]DBF'!$A:$N,14,FALSE),
   "Error")),
"")</f>
        <v/>
      </c>
      <c r="N168">
        <f>IF(ORDER!O174&gt;0,ROUND(L168*M168/100,2), "")</f>
        <v/>
      </c>
      <c r="O168">
        <f>IF(ORDER!O174&gt;0,L168-N168, "")</f>
        <v/>
      </c>
      <c r="P168">
        <f>IF(ORDER!O174&gt;0,IF(R168="Corsetry",IF(IFERROR((O168/J168),0)&lt;1000,"CC Sales- Corsetry-Wholesale - IGST 5%","CC Sales- Corsetry-Wholesale - IGST 12%")), "")</f>
        <v/>
      </c>
      <c r="Q168">
        <f>IF(ORDER!O174&gt;0,
 IF(ORDER!$D$1="SGST",
 VLOOKUP(H168,'C:\Users\HP\Desktop\TrimphPO\Week\Master Files\[SGST Master.xlsx]DBF'!$A:$R,18,FALSE),
   IF(ORDER!$D$1="IGST",
   VLOOKUP(H168,'C:\Users\HP\Desktop\TrimphPO\Week\Master Files\[IGST Master.xlsx]DBF'!$A:$R,18,FALSE),
   "Error")),
"")</f>
        <v/>
      </c>
      <c r="R168">
        <f>IF(ORDER!O174&gt;0,
 IF(ORDER!$D$1="SGST",
 VLOOKUP(H168,'C:\Users\HP\Desktop\TrimphPO\Week\Master Files\[SGST Master.xlsx]DBF'!$A:$S,19,FALSE),
   IF(ORDER!$D$1="IGST",
   VLOOKUP(H168,'C:\Users\HP\Desktop\TrimphPO\Week\Master Files\[IGST Master.xlsx]DBF'!$A:$S,19,FALSE),
   "Error")),
"")</f>
        <v/>
      </c>
      <c r="S168">
        <f>IF(ORDER!O174&gt;0,
 IF(ORDER!$D$1="SGST",
 VLOOKUP(H168,'C:\Users\HP\Desktop\TrimphPO\Week\Master Files\[SGST Master.xlsx]DBF'!$A:$T,20,FALSE),
   IF(ORDER!$D$1="IGST",
   VLOOKUP(H168,'C:\Users\HP\Desktop\TrimphPO\Week\Master Files\[IGST Master.xlsx]DBF'!$A:$T,20,FALSE),
   "Error")),
"")</f>
        <v/>
      </c>
      <c r="T168">
        <f>IF(ORDER!O174&gt;0,
 IF(ORDER!$D$1="SGST",
 VLOOKUP(H168,'C:\Users\HP\Desktop\TrimphPO\Week\Master Files\[SGST Master.xlsx]DBF'!$A:$U,21,FALSE),
   IF(ORDER!$D$1="IGST",
   VLOOKUP(H168,'C:\Users\HP\Desktop\TrimphPO\Week\Master Files\[IGST Master.xlsx]DBF'!$A:$U,21,FALSE),
   "Error")),
"")</f>
        <v/>
      </c>
      <c r="U168">
        <f>IF(ORDER!O174&gt;0,
 IF(ORDER!$D$1="SGST",
 VLOOKUP(H168,'C:\Users\HP\Desktop\TrimphPO\Week\Master Files\[SGST Master.xlsx]DBF'!$A:$V,22,FALSE),
   IF(ORDER!$D$1="IGST",
   VLOOKUP(H168,'C:\Users\HP\Desktop\TrimphPO\Week\Master Files\[IGST Master.xlsx]DBF'!$A:$V,22,FALSE),
   "Error")),
"")</f>
        <v/>
      </c>
      <c r="V168">
        <f>IF(ORDER!O174&gt;0,
 IF(ORDER!$D$1="SGST",
 VLOOKUP(H168,'C:\Users\HP\Desktop\TrimphPO\Week\Master Files\[SGST Master.xlsx]DBF'!$A:$W,23,FALSE),
   IF(ORDER!$D$1="IGST",
   VLOOKUP(H168,'C:\Users\HP\Desktop\TrimphPO\Week\Master Files\[IGST Master.xlsx]DBF'!$A:$W,23,FALSE),
   "Error")),
"")</f>
        <v/>
      </c>
      <c r="W168">
        <f>IF(ORDER!O174&gt;0,
 IF(ORDER!$D$1="SGST",
 VLOOKUP(H168,'C:\Users\HP\Desktop\TrimphPO\Week\Master Files\[SGST Master.xlsx]DBF'!$A:$X,24,FALSE),
   IF(ORDER!$D$1="IGST",
   VLOOKUP(H168,'C:\Users\HP\Desktop\TrimphPO\Week\Master Files\[IGST Master.xlsx]DBF'!$A:$X,24,FALSE),
   "Error")),
"")</f>
        <v/>
      </c>
      <c r="X168">
        <f>IF(ORDER!O174&gt;0,
 IF(ORDER!$D$1="SGST",
 VLOOKUP(H168,'C:\Users\HP\Desktop\TrimphPO\Week\Master Files\[SGST Master.xlsx]DBF'!$A:$Y,25,FALSE),
   IF(ORDER!$D$1="IGST",
   VLOOKUP(H168,'C:\Users\HP\Desktop\TrimphPO\Week\Master Files\[IGST Master.xlsx]DBF'!$A:$Y,25,FALSE),
   "Error")),
"")</f>
        <v/>
      </c>
      <c r="Y168">
        <f>IF(ORDER!O174&gt;0,+O168, "")</f>
        <v/>
      </c>
      <c r="Z168">
        <f>IF(ORDER!O174&gt;0,+J168, "")</f>
        <v/>
      </c>
      <c r="AA168">
        <f>IF(ORDER!O174&gt;0,
 IF(ORDER!$D$1="SGST",
 VLOOKUP(H168,'C:\Users\HP\Desktop\TrimphPO\Week\Master Files\[SGST Master.xlsx]DBF'!$A:$AB,28,FALSE),
   IF(ORDER!$D$1="IGST",
   VLOOKUP(H168,'C:\Users\HP\Desktop\TrimphPO\Week\Master Files\[IGST Master.xlsx]DBF'!$A:$AB,28,FALSE),
   "Error")),
"")</f>
        <v/>
      </c>
      <c r="AB168">
        <f>IF(ORDER!O174&gt;0,
 IF(ORDER!$D$1="SGST",
 VLOOKUP(H168,'C:\Users\HP\Desktop\TrimphPO\Week\Master Files\[SGST Master.xlsx]DBF'!$A:$AC,29,FALSE),
   IF(ORDER!$D$1="IGST",
   VLOOKUP(H168,'C:\Users\HP\Desktop\TrimphPO\Week\Master Files\[IGST Master.xlsx]DBF'!$A:$AC,29,FALSE),
   "Error")),
"")</f>
        <v/>
      </c>
      <c r="AC168">
        <f>IF(ORDER!O174&gt;0,ROUND(Y168*AB168/100,2), "")</f>
        <v/>
      </c>
      <c r="AD168">
        <f>IF(ORDER!O174&gt;0,ROUND(SUM(Y168,0)-AC168,2), "")</f>
        <v/>
      </c>
      <c r="AE168" t="inlineStr"/>
      <c r="AF168" t="inlineStr"/>
      <c r="AG168" t="inlineStr"/>
      <c r="AH168" t="inlineStr"/>
      <c r="AI168" t="inlineStr"/>
      <c r="AJ168" t="inlineStr"/>
      <c r="AK168">
        <f>IF(ORDER!O174&gt;0,IF(RIGHT(P168,2)="5%","Output IGST - 5% - Tamilnadu","Output IGST - 12% - Tamilnadu"), "")</f>
        <v/>
      </c>
      <c r="AL168">
        <f>IF(ORDER!O174&gt;0,IF(AK168="Output IGST - 12% - TamilNadu",12,5), "")</f>
        <v/>
      </c>
      <c r="AM168">
        <f>IF(ORDER!O174&gt;0,ROUND(SUM(AD168*AL168/100,0),2), "")</f>
        <v/>
      </c>
      <c r="AN168">
        <f>IF(ORDER!O174&gt;0,+AP168, "")</f>
        <v/>
      </c>
      <c r="AO168">
        <f>IF(ORDER!O174&gt;0,0.00, "")</f>
        <v/>
      </c>
      <c r="AP168">
        <f>IF(ORDER!O174&gt;0,+(Y168-AC168)+AM168, "")</f>
        <v/>
      </c>
      <c r="AQ168">
        <f>IF(ORDER!O174&gt;0,
 IF(ORDER!$D$1="SGST",
 VLOOKUP(H168,'C:\Users\HP\Desktop\TrimphPO\Week\Master Files\[SGST Master.xlsx]DBF'!$A:$AR,44,FALSE),
   IF(ORDER!$D$1="IGST",
   VLOOKUP(H168,'C:\Users\HP\Desktop\TrimphPO\Week\Master Files\[IGST Master.xlsx]DBF'!$A:$AR,44,FALSE),
   "Error")),
"")</f>
        <v/>
      </c>
      <c r="AR168">
        <f>IF(ORDER!O174&gt;0,B168, "")</f>
        <v/>
      </c>
      <c r="AS168">
        <f>IF(ORDER!O174&gt;0,AN168, "")</f>
        <v/>
      </c>
      <c r="AT168">
        <f>IF(ORDER!O174&gt;0,CONCATENATE($B$2," ",$C$2," ","QTY",  " ", $Z$2), "")</f>
        <v/>
      </c>
      <c r="AU168">
        <f>IF(ORDER!O174&gt;0,
 IF(ORDER!$D$1="SGST",
 VLOOKUP(H168,'C:\Users\HP\Desktop\TrimphPO\Week\Master Files\[SGST Master.xlsx]DBF'!$A:$AV,48,FALSE),
   IF(ORDER!$D$1="IGST",
   VLOOKUP(H168,'C:\Users\HP\Desktop\TrimphPO\Week\Master Files\[IGST Master.xlsx]DBF'!$A:$AV,48,FALSE),
   "Error")),
"")</f>
        <v/>
      </c>
      <c r="AV168">
        <f>IF(ORDER!O174&gt;0,
 IF(ORDER!$D$1="SGST",
 VLOOKUP(H168,'C:\Users\HP\Desktop\TrimphPO\Week\Master Files\[SGST Master.xlsx]DBF'!$A:$AW,49,FALSE),
   IF(ORDER!$D$1="IGST",
   VLOOKUP(H168,'C:\Users\HP\Desktop\TrimphPO\Week\Master Files\[IGST Master.xlsx]DBF'!$A:$AW,49,FALSE),
   "Error")),
"")</f>
        <v/>
      </c>
      <c r="AW168">
        <f>IF(ORDER!O174&gt;0,
 IF(ORDER!$D$1="SGST",
 VLOOKUP(H168,'C:\Users\HP\Desktop\TrimphPO\Week\Master Files\[SGST Master.xlsx]DBF'!$A:$AX,50,FALSE),
   IF(ORDER!$D$1="IGST",
   VLOOKUP(H168,'C:\Users\HP\Desktop\TrimphPO\Week\Master Files\[IGST Master.xlsx]DBF'!$A:$AX,50,FALSE),
   "Error")),
"")</f>
        <v/>
      </c>
      <c r="AX168">
        <f>IF(ORDER!O174&gt;0,ORDER!B5, "")</f>
        <v/>
      </c>
      <c r="AY168">
        <f>IF(ORDER!O174&gt;0,ORDER!B1, "")</f>
        <v/>
      </c>
      <c r="AZ168">
        <f>IF(ORDER!O174&gt;0,
 IF(ORDER!$D$1="SGST",
 VLOOKUP(H168,'C:\Users\HP\Desktop\TrimphPO\Week\Master Files\[SGST Master.xlsx]DBF'!$A:$BA,53,FALSE),
   IF(ORDER!$D$1="IGST",
   VLOOKUP(H168,'C:\Users\HP\Desktop\TrimphPO\Week\Master Files\[IGST Master.xlsx]DBF'!$A:$BA,53,FALSE),
   "Error")),
"")</f>
        <v/>
      </c>
      <c r="BA168">
        <f>IF(ORDER!O174&gt;0,
 IF(ORDER!$D$1="SGST",
 VLOOKUP(H168,'C:\Users\HP\Desktop\TrimphPO\Week\Master Files\[SGST Master.xlsx]DBF'!$A:$BB,54,FALSE),
   IF(ORDER!$D$1="IGST",
   VLOOKUP(H168,'C:\Users\HP\Desktop\TrimphPO\Week\Master Files\[IGST Master.xlsx]DBF'!$A:$BB,54,FALSE),
   "Error")),
"")</f>
        <v/>
      </c>
      <c r="BB168">
        <f>IF(ORDER!O174&gt;0,
 IF(ORDER!$D$1="SGST",
 VLOOKUP(H168,'C:\Users\HP\Desktop\TrimphPO\Week\Master Files\[SGST Master.xlsx]DBF'!$A:$BC,55,FALSE),
   IF(ORDER!$D$1="IGST",
   VLOOKUP(H168,'C:\Users\HP\Desktop\TrimphPO\Week\Master Files\[IGST Master.xlsx]DBF'!$A:$BC,55,FALSE),
   "Error")),
"")</f>
        <v/>
      </c>
      <c r="BC168">
        <f>IF(ORDER!O174&gt;0,
 IF(ORDER!$D$1="SGST",
 VLOOKUP(H168,'C:\Users\HP\Desktop\TrimphPO\Week\Master Files\[SGST Master.xlsx]DBF'!$A:$BD,56,FALSE),
   IF(ORDER!$D$1="IGST",
   VLOOKUP(H168,'C:\Users\HP\Desktop\TrimphPO\Week\Master Files\[IGST Master.xlsx]DBF'!$A:$BD,56,FALSE),
   "Error")),
"")</f>
        <v/>
      </c>
      <c r="BD168">
        <f>IF(ORDER!O174&gt;0,
 IF(ORDER!$D$1="SGST",
 VLOOKUP(H168,'C:\Users\HP\Desktop\TrimphPO\Week\Master Files\[SGST Master.xlsx]DBF'!$A:$BE,57,FALSE),
   IF(ORDER!$D$1="IGST",
   VLOOKUP(H168,'C:\Users\HP\Desktop\TrimphPO\Week\Master Files\[IGST Master.xlsx]DBF'!$A:$BE,57,FALSE),
   "Error")),
"")</f>
        <v/>
      </c>
    </row>
    <row r="169">
      <c r="A169">
        <f>IF(ORDER!O175&gt;0,
 IF(ORDER!$D$1="SGST",
 VLOOKUP(H169,'C:\Users\HP\Desktop\TrimphPO\Week\Master Files\[SGST Master.xlsx]DBF'!$A:$B,2,FALSE),
   IF(ORDER!$D$1="IGST",
   VLOOKUP(H169,'C:\Users\HP\Desktop\TrimphPO\Week\Master Files\[IGST Master.xlsx]DBF'!$A:$B,2,FALSE),
   "Error")),
"")</f>
        <v/>
      </c>
      <c r="B169">
        <f>IF(ORDER!O175&gt;0,
 IF(ORDER!$D$1="SGST",
 VLOOKUP(H169,'C:\Users\HP\Desktop\TrimphPO\Week\Master Files\[SGST Master.xlsx]DBF'!$A:$C,3,FALSE),
   IF(ORDER!$D$1="IGST",
   VLOOKUP(H169,'C:\Users\HP\Desktop\TrimphPO\Week\Master Files\[IGST Master.xlsx]DBF'!$A:$C,3,FALSE),
   "Error")),
"")</f>
        <v/>
      </c>
      <c r="C169">
        <f>IF(ORDER!O175&gt;0,ORDER!L175, "")</f>
        <v/>
      </c>
      <c r="D169">
        <f>IF(ORDER!O175&gt;0,ORDER!A175, "")</f>
        <v/>
      </c>
      <c r="E169">
        <f>IF(ORDER!O175&gt;0,
 IF(ORDER!$D$1="SGST",
 VLOOKUP(H169,'C:\Users\HP\Desktop\TrimphPO\Week\Master Files\[SGST Master.xlsx]DBF'!$A:$F,6,FALSE),
   IF(ORDER!$D$1="IGST",
   VLOOKUP(H169,'C:\Users\HP\Desktop\TrimphPO\Week\Master Files\[IGST Master.xlsx]DBF'!$A:$F,6,FALSE),
   "Error")),
"")</f>
        <v/>
      </c>
      <c r="F169">
        <f>IF(ORDER!O175&gt;0,ORDER!C175, "")</f>
        <v/>
      </c>
      <c r="G169">
        <f>IF(ORDER!O175&gt;0,
 IF(ORDER!$D$1="SGST",
 VLOOKUP(H169,'C:\Users\HP\Desktop\TrimphPO\Week\Master Files\[SGST Master.xlsx]DBF'!$A:$H,8,FALSE),
   IF(ORDER!$D$1="IGST",
   VLOOKUP(H169,'C:\Users\HP\Desktop\TrimphPO\Week\Master Files\[IGST Master.xlsx]DBF'!$A:$H,8,FALSE),
   "Error")),
"")</f>
        <v/>
      </c>
      <c r="H169">
        <f>IF(ORDER!O175&gt;0,ORDER!D175, "")</f>
        <v/>
      </c>
      <c r="I169">
        <f>IF(ORDER!O175&gt;0,
 IF(ORDER!$D$1="SGST",
 VLOOKUP(H169,'C:\Users\HP\Desktop\TrimphPO\Week\Master Files\[SGST Master.xlsx]DBF'!$A:$J,10,FALSE),
   IF(ORDER!$D$1="IGST",
   VLOOKUP(H169,'C:\Users\HP\Desktop\TrimphPO\Week\Master Files\[IGST Master.xlsx]DBF'!$A:$J,10,FALSE),
   "Error")),
"")</f>
        <v/>
      </c>
      <c r="J169">
        <f>IF(ORDER!O175&gt;0,SUMIF(ORDER!$D$8:$D$22298,DBF!$H169,ORDER!$G$8:$G$22298), "")</f>
        <v/>
      </c>
      <c r="K169">
        <f>IF(ORDER!O175&gt;0,VLOOKUP($H169,ORDER!D:H,5,FALSE), "")</f>
        <v/>
      </c>
      <c r="L169">
        <f>IF(ORDER!O175&gt;0,ROUND(J169*K169,2), "")</f>
        <v/>
      </c>
      <c r="M169">
        <f>IF(ORDER!O175&gt;0,
 IF(ORDER!$D$1="SGST",
 VLOOKUP(H169,'C:\Users\HP\Desktop\TrimphPO\Week\Master Files\[SGST Master.xlsx]DBF'!$A:$N,14,FALSE),
   IF(ORDER!$D$1="IGST",
   VLOOKUP(H169,'C:\Users\HP\Desktop\TrimphPO\Week\Master Files\[IGST Master.xlsx]DBF'!$A:$N,14,FALSE),
   "Error")),
"")</f>
        <v/>
      </c>
      <c r="N169">
        <f>IF(ORDER!O175&gt;0,ROUND(L169*M169/100,2), "")</f>
        <v/>
      </c>
      <c r="O169">
        <f>IF(ORDER!O175&gt;0,L169-N169, "")</f>
        <v/>
      </c>
      <c r="P169">
        <f>IF(ORDER!O175&gt;0,IF(R169="Corsetry",IF(IFERROR((O169/J169),0)&lt;1000,"CC Sales- Corsetry-Wholesale - IGST 5%","CC Sales- Corsetry-Wholesale - IGST 12%")), "")</f>
        <v/>
      </c>
      <c r="Q169">
        <f>IF(ORDER!O175&gt;0,
 IF(ORDER!$D$1="SGST",
 VLOOKUP(H169,'C:\Users\HP\Desktop\TrimphPO\Week\Master Files\[SGST Master.xlsx]DBF'!$A:$R,18,FALSE),
   IF(ORDER!$D$1="IGST",
   VLOOKUP(H169,'C:\Users\HP\Desktop\TrimphPO\Week\Master Files\[IGST Master.xlsx]DBF'!$A:$R,18,FALSE),
   "Error")),
"")</f>
        <v/>
      </c>
      <c r="R169">
        <f>IF(ORDER!O175&gt;0,
 IF(ORDER!$D$1="SGST",
 VLOOKUP(H169,'C:\Users\HP\Desktop\TrimphPO\Week\Master Files\[SGST Master.xlsx]DBF'!$A:$S,19,FALSE),
   IF(ORDER!$D$1="IGST",
   VLOOKUP(H169,'C:\Users\HP\Desktop\TrimphPO\Week\Master Files\[IGST Master.xlsx]DBF'!$A:$S,19,FALSE),
   "Error")),
"")</f>
        <v/>
      </c>
      <c r="S169">
        <f>IF(ORDER!O175&gt;0,
 IF(ORDER!$D$1="SGST",
 VLOOKUP(H169,'C:\Users\HP\Desktop\TrimphPO\Week\Master Files\[SGST Master.xlsx]DBF'!$A:$T,20,FALSE),
   IF(ORDER!$D$1="IGST",
   VLOOKUP(H169,'C:\Users\HP\Desktop\TrimphPO\Week\Master Files\[IGST Master.xlsx]DBF'!$A:$T,20,FALSE),
   "Error")),
"")</f>
        <v/>
      </c>
      <c r="T169">
        <f>IF(ORDER!O175&gt;0,
 IF(ORDER!$D$1="SGST",
 VLOOKUP(H169,'C:\Users\HP\Desktop\TrimphPO\Week\Master Files\[SGST Master.xlsx]DBF'!$A:$U,21,FALSE),
   IF(ORDER!$D$1="IGST",
   VLOOKUP(H169,'C:\Users\HP\Desktop\TrimphPO\Week\Master Files\[IGST Master.xlsx]DBF'!$A:$U,21,FALSE),
   "Error")),
"")</f>
        <v/>
      </c>
      <c r="U169">
        <f>IF(ORDER!O175&gt;0,
 IF(ORDER!$D$1="SGST",
 VLOOKUP(H169,'C:\Users\HP\Desktop\TrimphPO\Week\Master Files\[SGST Master.xlsx]DBF'!$A:$V,22,FALSE),
   IF(ORDER!$D$1="IGST",
   VLOOKUP(H169,'C:\Users\HP\Desktop\TrimphPO\Week\Master Files\[IGST Master.xlsx]DBF'!$A:$V,22,FALSE),
   "Error")),
"")</f>
        <v/>
      </c>
      <c r="V169">
        <f>IF(ORDER!O175&gt;0,
 IF(ORDER!$D$1="SGST",
 VLOOKUP(H169,'C:\Users\HP\Desktop\TrimphPO\Week\Master Files\[SGST Master.xlsx]DBF'!$A:$W,23,FALSE),
   IF(ORDER!$D$1="IGST",
   VLOOKUP(H169,'C:\Users\HP\Desktop\TrimphPO\Week\Master Files\[IGST Master.xlsx]DBF'!$A:$W,23,FALSE),
   "Error")),
"")</f>
        <v/>
      </c>
      <c r="W169">
        <f>IF(ORDER!O175&gt;0,
 IF(ORDER!$D$1="SGST",
 VLOOKUP(H169,'C:\Users\HP\Desktop\TrimphPO\Week\Master Files\[SGST Master.xlsx]DBF'!$A:$X,24,FALSE),
   IF(ORDER!$D$1="IGST",
   VLOOKUP(H169,'C:\Users\HP\Desktop\TrimphPO\Week\Master Files\[IGST Master.xlsx]DBF'!$A:$X,24,FALSE),
   "Error")),
"")</f>
        <v/>
      </c>
      <c r="X169">
        <f>IF(ORDER!O175&gt;0,
 IF(ORDER!$D$1="SGST",
 VLOOKUP(H169,'C:\Users\HP\Desktop\TrimphPO\Week\Master Files\[SGST Master.xlsx]DBF'!$A:$Y,25,FALSE),
   IF(ORDER!$D$1="IGST",
   VLOOKUP(H169,'C:\Users\HP\Desktop\TrimphPO\Week\Master Files\[IGST Master.xlsx]DBF'!$A:$Y,25,FALSE),
   "Error")),
"")</f>
        <v/>
      </c>
      <c r="Y169">
        <f>IF(ORDER!O175&gt;0,+O169, "")</f>
        <v/>
      </c>
      <c r="Z169">
        <f>IF(ORDER!O175&gt;0,+J169, "")</f>
        <v/>
      </c>
      <c r="AA169">
        <f>IF(ORDER!O175&gt;0,
 IF(ORDER!$D$1="SGST",
 VLOOKUP(H169,'C:\Users\HP\Desktop\TrimphPO\Week\Master Files\[SGST Master.xlsx]DBF'!$A:$AB,28,FALSE),
   IF(ORDER!$D$1="IGST",
   VLOOKUP(H169,'C:\Users\HP\Desktop\TrimphPO\Week\Master Files\[IGST Master.xlsx]DBF'!$A:$AB,28,FALSE),
   "Error")),
"")</f>
        <v/>
      </c>
      <c r="AB169">
        <f>IF(ORDER!O175&gt;0,
 IF(ORDER!$D$1="SGST",
 VLOOKUP(H169,'C:\Users\HP\Desktop\TrimphPO\Week\Master Files\[SGST Master.xlsx]DBF'!$A:$AC,29,FALSE),
   IF(ORDER!$D$1="IGST",
   VLOOKUP(H169,'C:\Users\HP\Desktop\TrimphPO\Week\Master Files\[IGST Master.xlsx]DBF'!$A:$AC,29,FALSE),
   "Error")),
"")</f>
        <v/>
      </c>
      <c r="AC169">
        <f>IF(ORDER!O175&gt;0,ROUND(Y169*AB169/100,2), "")</f>
        <v/>
      </c>
      <c r="AD169">
        <f>IF(ORDER!O175&gt;0,ROUND(SUM(Y169,0)-AC169,2), "")</f>
        <v/>
      </c>
      <c r="AE169" t="inlineStr"/>
      <c r="AF169" t="inlineStr"/>
      <c r="AG169" t="inlineStr"/>
      <c r="AH169" t="inlineStr"/>
      <c r="AI169" t="inlineStr"/>
      <c r="AJ169" t="inlineStr"/>
      <c r="AK169">
        <f>IF(ORDER!O175&gt;0,IF(RIGHT(P169,2)="5%","Output IGST - 5% - Tamilnadu","Output IGST - 12% - Tamilnadu"), "")</f>
        <v/>
      </c>
      <c r="AL169">
        <f>IF(ORDER!O175&gt;0,IF(AK169="Output IGST - 12% - TamilNadu",12,5), "")</f>
        <v/>
      </c>
      <c r="AM169">
        <f>IF(ORDER!O175&gt;0,ROUND(SUM(AD169*AL169/100,0),2), "")</f>
        <v/>
      </c>
      <c r="AN169">
        <f>IF(ORDER!O175&gt;0,+AP169, "")</f>
        <v/>
      </c>
      <c r="AO169">
        <f>IF(ORDER!O175&gt;0,0.00, "")</f>
        <v/>
      </c>
      <c r="AP169">
        <f>IF(ORDER!O175&gt;0,+(Y169-AC169)+AM169, "")</f>
        <v/>
      </c>
      <c r="AQ169">
        <f>IF(ORDER!O175&gt;0,
 IF(ORDER!$D$1="SGST",
 VLOOKUP(H169,'C:\Users\HP\Desktop\TrimphPO\Week\Master Files\[SGST Master.xlsx]DBF'!$A:$AR,44,FALSE),
   IF(ORDER!$D$1="IGST",
   VLOOKUP(H169,'C:\Users\HP\Desktop\TrimphPO\Week\Master Files\[IGST Master.xlsx]DBF'!$A:$AR,44,FALSE),
   "Error")),
"")</f>
        <v/>
      </c>
      <c r="AR169">
        <f>IF(ORDER!O175&gt;0,B169, "")</f>
        <v/>
      </c>
      <c r="AS169">
        <f>IF(ORDER!O175&gt;0,AN169, "")</f>
        <v/>
      </c>
      <c r="AT169">
        <f>IF(ORDER!O175&gt;0,CONCATENATE($B$2," ",$C$2," ","QTY",  " ", $Z$2), "")</f>
        <v/>
      </c>
      <c r="AU169">
        <f>IF(ORDER!O175&gt;0,
 IF(ORDER!$D$1="SGST",
 VLOOKUP(H169,'C:\Users\HP\Desktop\TrimphPO\Week\Master Files\[SGST Master.xlsx]DBF'!$A:$AV,48,FALSE),
   IF(ORDER!$D$1="IGST",
   VLOOKUP(H169,'C:\Users\HP\Desktop\TrimphPO\Week\Master Files\[IGST Master.xlsx]DBF'!$A:$AV,48,FALSE),
   "Error")),
"")</f>
        <v/>
      </c>
      <c r="AV169">
        <f>IF(ORDER!O175&gt;0,
 IF(ORDER!$D$1="SGST",
 VLOOKUP(H169,'C:\Users\HP\Desktop\TrimphPO\Week\Master Files\[SGST Master.xlsx]DBF'!$A:$AW,49,FALSE),
   IF(ORDER!$D$1="IGST",
   VLOOKUP(H169,'C:\Users\HP\Desktop\TrimphPO\Week\Master Files\[IGST Master.xlsx]DBF'!$A:$AW,49,FALSE),
   "Error")),
"")</f>
        <v/>
      </c>
      <c r="AW169">
        <f>IF(ORDER!O175&gt;0,
 IF(ORDER!$D$1="SGST",
 VLOOKUP(H169,'C:\Users\HP\Desktop\TrimphPO\Week\Master Files\[SGST Master.xlsx]DBF'!$A:$AX,50,FALSE),
   IF(ORDER!$D$1="IGST",
   VLOOKUP(H169,'C:\Users\HP\Desktop\TrimphPO\Week\Master Files\[IGST Master.xlsx]DBF'!$A:$AX,50,FALSE),
   "Error")),
"")</f>
        <v/>
      </c>
      <c r="AX169">
        <f>IF(ORDER!O175&gt;0,ORDER!B5, "")</f>
        <v/>
      </c>
      <c r="AY169">
        <f>IF(ORDER!O175&gt;0,ORDER!B1, "")</f>
        <v/>
      </c>
      <c r="AZ169">
        <f>IF(ORDER!O175&gt;0,
 IF(ORDER!$D$1="SGST",
 VLOOKUP(H169,'C:\Users\HP\Desktop\TrimphPO\Week\Master Files\[SGST Master.xlsx]DBF'!$A:$BA,53,FALSE),
   IF(ORDER!$D$1="IGST",
   VLOOKUP(H169,'C:\Users\HP\Desktop\TrimphPO\Week\Master Files\[IGST Master.xlsx]DBF'!$A:$BA,53,FALSE),
   "Error")),
"")</f>
        <v/>
      </c>
      <c r="BA169">
        <f>IF(ORDER!O175&gt;0,
 IF(ORDER!$D$1="SGST",
 VLOOKUP(H169,'C:\Users\HP\Desktop\TrimphPO\Week\Master Files\[SGST Master.xlsx]DBF'!$A:$BB,54,FALSE),
   IF(ORDER!$D$1="IGST",
   VLOOKUP(H169,'C:\Users\HP\Desktop\TrimphPO\Week\Master Files\[IGST Master.xlsx]DBF'!$A:$BB,54,FALSE),
   "Error")),
"")</f>
        <v/>
      </c>
      <c r="BB169">
        <f>IF(ORDER!O175&gt;0,
 IF(ORDER!$D$1="SGST",
 VLOOKUP(H169,'C:\Users\HP\Desktop\TrimphPO\Week\Master Files\[SGST Master.xlsx]DBF'!$A:$BC,55,FALSE),
   IF(ORDER!$D$1="IGST",
   VLOOKUP(H169,'C:\Users\HP\Desktop\TrimphPO\Week\Master Files\[IGST Master.xlsx]DBF'!$A:$BC,55,FALSE),
   "Error")),
"")</f>
        <v/>
      </c>
      <c r="BC169">
        <f>IF(ORDER!O175&gt;0,
 IF(ORDER!$D$1="SGST",
 VLOOKUP(H169,'C:\Users\HP\Desktop\TrimphPO\Week\Master Files\[SGST Master.xlsx]DBF'!$A:$BD,56,FALSE),
   IF(ORDER!$D$1="IGST",
   VLOOKUP(H169,'C:\Users\HP\Desktop\TrimphPO\Week\Master Files\[IGST Master.xlsx]DBF'!$A:$BD,56,FALSE),
   "Error")),
"")</f>
        <v/>
      </c>
      <c r="BD169">
        <f>IF(ORDER!O175&gt;0,
 IF(ORDER!$D$1="SGST",
 VLOOKUP(H169,'C:\Users\HP\Desktop\TrimphPO\Week\Master Files\[SGST Master.xlsx]DBF'!$A:$BE,57,FALSE),
   IF(ORDER!$D$1="IGST",
   VLOOKUP(H169,'C:\Users\HP\Desktop\TrimphPO\Week\Master Files\[IGST Master.xlsx]DBF'!$A:$BE,57,FALSE),
   "Error")),
"")</f>
        <v/>
      </c>
    </row>
    <row r="170">
      <c r="A170">
        <f>IF(ORDER!O176&gt;0,
 IF(ORDER!$D$1="SGST",
 VLOOKUP(H170,'C:\Users\HP\Desktop\TrimphPO\Week\Master Files\[SGST Master.xlsx]DBF'!$A:$B,2,FALSE),
   IF(ORDER!$D$1="IGST",
   VLOOKUP(H170,'C:\Users\HP\Desktop\TrimphPO\Week\Master Files\[IGST Master.xlsx]DBF'!$A:$B,2,FALSE),
   "Error")),
"")</f>
        <v/>
      </c>
      <c r="B170">
        <f>IF(ORDER!O176&gt;0,
 IF(ORDER!$D$1="SGST",
 VLOOKUP(H170,'C:\Users\HP\Desktop\TrimphPO\Week\Master Files\[SGST Master.xlsx]DBF'!$A:$C,3,FALSE),
   IF(ORDER!$D$1="IGST",
   VLOOKUP(H170,'C:\Users\HP\Desktop\TrimphPO\Week\Master Files\[IGST Master.xlsx]DBF'!$A:$C,3,FALSE),
   "Error")),
"")</f>
        <v/>
      </c>
      <c r="C170">
        <f>IF(ORDER!O176&gt;0,ORDER!L176, "")</f>
        <v/>
      </c>
      <c r="D170">
        <f>IF(ORDER!O176&gt;0,ORDER!A176, "")</f>
        <v/>
      </c>
      <c r="E170">
        <f>IF(ORDER!O176&gt;0,
 IF(ORDER!$D$1="SGST",
 VLOOKUP(H170,'C:\Users\HP\Desktop\TrimphPO\Week\Master Files\[SGST Master.xlsx]DBF'!$A:$F,6,FALSE),
   IF(ORDER!$D$1="IGST",
   VLOOKUP(H170,'C:\Users\HP\Desktop\TrimphPO\Week\Master Files\[IGST Master.xlsx]DBF'!$A:$F,6,FALSE),
   "Error")),
"")</f>
        <v/>
      </c>
      <c r="F170">
        <f>IF(ORDER!O176&gt;0,ORDER!C176, "")</f>
        <v/>
      </c>
      <c r="G170">
        <f>IF(ORDER!O176&gt;0,
 IF(ORDER!$D$1="SGST",
 VLOOKUP(H170,'C:\Users\HP\Desktop\TrimphPO\Week\Master Files\[SGST Master.xlsx]DBF'!$A:$H,8,FALSE),
   IF(ORDER!$D$1="IGST",
   VLOOKUP(H170,'C:\Users\HP\Desktop\TrimphPO\Week\Master Files\[IGST Master.xlsx]DBF'!$A:$H,8,FALSE),
   "Error")),
"")</f>
        <v/>
      </c>
      <c r="H170">
        <f>IF(ORDER!O176&gt;0,ORDER!D176, "")</f>
        <v/>
      </c>
      <c r="I170">
        <f>IF(ORDER!O176&gt;0,
 IF(ORDER!$D$1="SGST",
 VLOOKUP(H170,'C:\Users\HP\Desktop\TrimphPO\Week\Master Files\[SGST Master.xlsx]DBF'!$A:$J,10,FALSE),
   IF(ORDER!$D$1="IGST",
   VLOOKUP(H170,'C:\Users\HP\Desktop\TrimphPO\Week\Master Files\[IGST Master.xlsx]DBF'!$A:$J,10,FALSE),
   "Error")),
"")</f>
        <v/>
      </c>
      <c r="J170">
        <f>IF(ORDER!O176&gt;0,SUMIF(ORDER!$D$8:$D$22298,DBF!$H170,ORDER!$G$8:$G$22298), "")</f>
        <v/>
      </c>
      <c r="K170">
        <f>IF(ORDER!O176&gt;0,VLOOKUP($H170,ORDER!D:H,5,FALSE), "")</f>
        <v/>
      </c>
      <c r="L170">
        <f>IF(ORDER!O176&gt;0,ROUND(J170*K170,2), "")</f>
        <v/>
      </c>
      <c r="M170">
        <f>IF(ORDER!O176&gt;0,
 IF(ORDER!$D$1="SGST",
 VLOOKUP(H170,'C:\Users\HP\Desktop\TrimphPO\Week\Master Files\[SGST Master.xlsx]DBF'!$A:$N,14,FALSE),
   IF(ORDER!$D$1="IGST",
   VLOOKUP(H170,'C:\Users\HP\Desktop\TrimphPO\Week\Master Files\[IGST Master.xlsx]DBF'!$A:$N,14,FALSE),
   "Error")),
"")</f>
        <v/>
      </c>
      <c r="N170">
        <f>IF(ORDER!O176&gt;0,ROUND(L170*M170/100,2), "")</f>
        <v/>
      </c>
      <c r="O170">
        <f>IF(ORDER!O176&gt;0,L170-N170, "")</f>
        <v/>
      </c>
      <c r="P170">
        <f>IF(ORDER!O176&gt;0,IF(R170="Corsetry",IF(IFERROR((O170/J170),0)&lt;1000,"CC Sales- Corsetry-Wholesale - IGST 5%","CC Sales- Corsetry-Wholesale - IGST 12%")), "")</f>
        <v/>
      </c>
      <c r="Q170">
        <f>IF(ORDER!O176&gt;0,
 IF(ORDER!$D$1="SGST",
 VLOOKUP(H170,'C:\Users\HP\Desktop\TrimphPO\Week\Master Files\[SGST Master.xlsx]DBF'!$A:$R,18,FALSE),
   IF(ORDER!$D$1="IGST",
   VLOOKUP(H170,'C:\Users\HP\Desktop\TrimphPO\Week\Master Files\[IGST Master.xlsx]DBF'!$A:$R,18,FALSE),
   "Error")),
"")</f>
        <v/>
      </c>
      <c r="R170">
        <f>IF(ORDER!O176&gt;0,
 IF(ORDER!$D$1="SGST",
 VLOOKUP(H170,'C:\Users\HP\Desktop\TrimphPO\Week\Master Files\[SGST Master.xlsx]DBF'!$A:$S,19,FALSE),
   IF(ORDER!$D$1="IGST",
   VLOOKUP(H170,'C:\Users\HP\Desktop\TrimphPO\Week\Master Files\[IGST Master.xlsx]DBF'!$A:$S,19,FALSE),
   "Error")),
"")</f>
        <v/>
      </c>
      <c r="S170">
        <f>IF(ORDER!O176&gt;0,
 IF(ORDER!$D$1="SGST",
 VLOOKUP(H170,'C:\Users\HP\Desktop\TrimphPO\Week\Master Files\[SGST Master.xlsx]DBF'!$A:$T,20,FALSE),
   IF(ORDER!$D$1="IGST",
   VLOOKUP(H170,'C:\Users\HP\Desktop\TrimphPO\Week\Master Files\[IGST Master.xlsx]DBF'!$A:$T,20,FALSE),
   "Error")),
"")</f>
        <v/>
      </c>
      <c r="T170">
        <f>IF(ORDER!O176&gt;0,
 IF(ORDER!$D$1="SGST",
 VLOOKUP(H170,'C:\Users\HP\Desktop\TrimphPO\Week\Master Files\[SGST Master.xlsx]DBF'!$A:$U,21,FALSE),
   IF(ORDER!$D$1="IGST",
   VLOOKUP(H170,'C:\Users\HP\Desktop\TrimphPO\Week\Master Files\[IGST Master.xlsx]DBF'!$A:$U,21,FALSE),
   "Error")),
"")</f>
        <v/>
      </c>
      <c r="U170">
        <f>IF(ORDER!O176&gt;0,
 IF(ORDER!$D$1="SGST",
 VLOOKUP(H170,'C:\Users\HP\Desktop\TrimphPO\Week\Master Files\[SGST Master.xlsx]DBF'!$A:$V,22,FALSE),
   IF(ORDER!$D$1="IGST",
   VLOOKUP(H170,'C:\Users\HP\Desktop\TrimphPO\Week\Master Files\[IGST Master.xlsx]DBF'!$A:$V,22,FALSE),
   "Error")),
"")</f>
        <v/>
      </c>
      <c r="V170">
        <f>IF(ORDER!O176&gt;0,
 IF(ORDER!$D$1="SGST",
 VLOOKUP(H170,'C:\Users\HP\Desktop\TrimphPO\Week\Master Files\[SGST Master.xlsx]DBF'!$A:$W,23,FALSE),
   IF(ORDER!$D$1="IGST",
   VLOOKUP(H170,'C:\Users\HP\Desktop\TrimphPO\Week\Master Files\[IGST Master.xlsx]DBF'!$A:$W,23,FALSE),
   "Error")),
"")</f>
        <v/>
      </c>
      <c r="W170">
        <f>IF(ORDER!O176&gt;0,
 IF(ORDER!$D$1="SGST",
 VLOOKUP(H170,'C:\Users\HP\Desktop\TrimphPO\Week\Master Files\[SGST Master.xlsx]DBF'!$A:$X,24,FALSE),
   IF(ORDER!$D$1="IGST",
   VLOOKUP(H170,'C:\Users\HP\Desktop\TrimphPO\Week\Master Files\[IGST Master.xlsx]DBF'!$A:$X,24,FALSE),
   "Error")),
"")</f>
        <v/>
      </c>
      <c r="X170">
        <f>IF(ORDER!O176&gt;0,
 IF(ORDER!$D$1="SGST",
 VLOOKUP(H170,'C:\Users\HP\Desktop\TrimphPO\Week\Master Files\[SGST Master.xlsx]DBF'!$A:$Y,25,FALSE),
   IF(ORDER!$D$1="IGST",
   VLOOKUP(H170,'C:\Users\HP\Desktop\TrimphPO\Week\Master Files\[IGST Master.xlsx]DBF'!$A:$Y,25,FALSE),
   "Error")),
"")</f>
        <v/>
      </c>
      <c r="Y170">
        <f>IF(ORDER!O176&gt;0,+O170, "")</f>
        <v/>
      </c>
      <c r="Z170">
        <f>IF(ORDER!O176&gt;0,+J170, "")</f>
        <v/>
      </c>
      <c r="AA170">
        <f>IF(ORDER!O176&gt;0,
 IF(ORDER!$D$1="SGST",
 VLOOKUP(H170,'C:\Users\HP\Desktop\TrimphPO\Week\Master Files\[SGST Master.xlsx]DBF'!$A:$AB,28,FALSE),
   IF(ORDER!$D$1="IGST",
   VLOOKUP(H170,'C:\Users\HP\Desktop\TrimphPO\Week\Master Files\[IGST Master.xlsx]DBF'!$A:$AB,28,FALSE),
   "Error")),
"")</f>
        <v/>
      </c>
      <c r="AB170">
        <f>IF(ORDER!O176&gt;0,
 IF(ORDER!$D$1="SGST",
 VLOOKUP(H170,'C:\Users\HP\Desktop\TrimphPO\Week\Master Files\[SGST Master.xlsx]DBF'!$A:$AC,29,FALSE),
   IF(ORDER!$D$1="IGST",
   VLOOKUP(H170,'C:\Users\HP\Desktop\TrimphPO\Week\Master Files\[IGST Master.xlsx]DBF'!$A:$AC,29,FALSE),
   "Error")),
"")</f>
        <v/>
      </c>
      <c r="AC170">
        <f>IF(ORDER!O176&gt;0,ROUND(Y170*AB170/100,2), "")</f>
        <v/>
      </c>
      <c r="AD170">
        <f>IF(ORDER!O176&gt;0,ROUND(SUM(Y170,0)-AC170,2), "")</f>
        <v/>
      </c>
      <c r="AE170" t="inlineStr"/>
      <c r="AF170" t="inlineStr"/>
      <c r="AG170" t="inlineStr"/>
      <c r="AH170" t="inlineStr"/>
      <c r="AI170" t="inlineStr"/>
      <c r="AJ170" t="inlineStr"/>
      <c r="AK170">
        <f>IF(ORDER!O176&gt;0,IF(RIGHT(P170,2)="5%","Output IGST - 5% - Tamilnadu","Output IGST - 12% - Tamilnadu"), "")</f>
        <v/>
      </c>
      <c r="AL170">
        <f>IF(ORDER!O176&gt;0,IF(AK170="Output IGST - 12% - TamilNadu",12,5), "")</f>
        <v/>
      </c>
      <c r="AM170">
        <f>IF(ORDER!O176&gt;0,ROUND(SUM(AD170*AL170/100,0),2), "")</f>
        <v/>
      </c>
      <c r="AN170">
        <f>IF(ORDER!O176&gt;0,+AP170, "")</f>
        <v/>
      </c>
      <c r="AO170">
        <f>IF(ORDER!O176&gt;0,0.00, "")</f>
        <v/>
      </c>
      <c r="AP170">
        <f>IF(ORDER!O176&gt;0,+(Y170-AC170)+AM170, "")</f>
        <v/>
      </c>
      <c r="AQ170">
        <f>IF(ORDER!O176&gt;0,
 IF(ORDER!$D$1="SGST",
 VLOOKUP(H170,'C:\Users\HP\Desktop\TrimphPO\Week\Master Files\[SGST Master.xlsx]DBF'!$A:$AR,44,FALSE),
   IF(ORDER!$D$1="IGST",
   VLOOKUP(H170,'C:\Users\HP\Desktop\TrimphPO\Week\Master Files\[IGST Master.xlsx]DBF'!$A:$AR,44,FALSE),
   "Error")),
"")</f>
        <v/>
      </c>
      <c r="AR170">
        <f>IF(ORDER!O176&gt;0,B170, "")</f>
        <v/>
      </c>
      <c r="AS170">
        <f>IF(ORDER!O176&gt;0,AN170, "")</f>
        <v/>
      </c>
      <c r="AT170">
        <f>IF(ORDER!O176&gt;0,CONCATENATE($B$2," ",$C$2," ","QTY",  " ", $Z$2), "")</f>
        <v/>
      </c>
      <c r="AU170">
        <f>IF(ORDER!O176&gt;0,
 IF(ORDER!$D$1="SGST",
 VLOOKUP(H170,'C:\Users\HP\Desktop\TrimphPO\Week\Master Files\[SGST Master.xlsx]DBF'!$A:$AV,48,FALSE),
   IF(ORDER!$D$1="IGST",
   VLOOKUP(H170,'C:\Users\HP\Desktop\TrimphPO\Week\Master Files\[IGST Master.xlsx]DBF'!$A:$AV,48,FALSE),
   "Error")),
"")</f>
        <v/>
      </c>
      <c r="AV170">
        <f>IF(ORDER!O176&gt;0,
 IF(ORDER!$D$1="SGST",
 VLOOKUP(H170,'C:\Users\HP\Desktop\TrimphPO\Week\Master Files\[SGST Master.xlsx]DBF'!$A:$AW,49,FALSE),
   IF(ORDER!$D$1="IGST",
   VLOOKUP(H170,'C:\Users\HP\Desktop\TrimphPO\Week\Master Files\[IGST Master.xlsx]DBF'!$A:$AW,49,FALSE),
   "Error")),
"")</f>
        <v/>
      </c>
      <c r="AW170">
        <f>IF(ORDER!O176&gt;0,
 IF(ORDER!$D$1="SGST",
 VLOOKUP(H170,'C:\Users\HP\Desktop\TrimphPO\Week\Master Files\[SGST Master.xlsx]DBF'!$A:$AX,50,FALSE),
   IF(ORDER!$D$1="IGST",
   VLOOKUP(H170,'C:\Users\HP\Desktop\TrimphPO\Week\Master Files\[IGST Master.xlsx]DBF'!$A:$AX,50,FALSE),
   "Error")),
"")</f>
        <v/>
      </c>
      <c r="AX170">
        <f>IF(ORDER!O176&gt;0,ORDER!B5, "")</f>
        <v/>
      </c>
      <c r="AY170">
        <f>IF(ORDER!O176&gt;0,ORDER!B1, "")</f>
        <v/>
      </c>
      <c r="AZ170">
        <f>IF(ORDER!O176&gt;0,
 IF(ORDER!$D$1="SGST",
 VLOOKUP(H170,'C:\Users\HP\Desktop\TrimphPO\Week\Master Files\[SGST Master.xlsx]DBF'!$A:$BA,53,FALSE),
   IF(ORDER!$D$1="IGST",
   VLOOKUP(H170,'C:\Users\HP\Desktop\TrimphPO\Week\Master Files\[IGST Master.xlsx]DBF'!$A:$BA,53,FALSE),
   "Error")),
"")</f>
        <v/>
      </c>
      <c r="BA170">
        <f>IF(ORDER!O176&gt;0,
 IF(ORDER!$D$1="SGST",
 VLOOKUP(H170,'C:\Users\HP\Desktop\TrimphPO\Week\Master Files\[SGST Master.xlsx]DBF'!$A:$BB,54,FALSE),
   IF(ORDER!$D$1="IGST",
   VLOOKUP(H170,'C:\Users\HP\Desktop\TrimphPO\Week\Master Files\[IGST Master.xlsx]DBF'!$A:$BB,54,FALSE),
   "Error")),
"")</f>
        <v/>
      </c>
      <c r="BB170">
        <f>IF(ORDER!O176&gt;0,
 IF(ORDER!$D$1="SGST",
 VLOOKUP(H170,'C:\Users\HP\Desktop\TrimphPO\Week\Master Files\[SGST Master.xlsx]DBF'!$A:$BC,55,FALSE),
   IF(ORDER!$D$1="IGST",
   VLOOKUP(H170,'C:\Users\HP\Desktop\TrimphPO\Week\Master Files\[IGST Master.xlsx]DBF'!$A:$BC,55,FALSE),
   "Error")),
"")</f>
        <v/>
      </c>
      <c r="BC170">
        <f>IF(ORDER!O176&gt;0,
 IF(ORDER!$D$1="SGST",
 VLOOKUP(H170,'C:\Users\HP\Desktop\TrimphPO\Week\Master Files\[SGST Master.xlsx]DBF'!$A:$BD,56,FALSE),
   IF(ORDER!$D$1="IGST",
   VLOOKUP(H170,'C:\Users\HP\Desktop\TrimphPO\Week\Master Files\[IGST Master.xlsx]DBF'!$A:$BD,56,FALSE),
   "Error")),
"")</f>
        <v/>
      </c>
      <c r="BD170">
        <f>IF(ORDER!O176&gt;0,
 IF(ORDER!$D$1="SGST",
 VLOOKUP(H170,'C:\Users\HP\Desktop\TrimphPO\Week\Master Files\[SGST Master.xlsx]DBF'!$A:$BE,57,FALSE),
   IF(ORDER!$D$1="IGST",
   VLOOKUP(H170,'C:\Users\HP\Desktop\TrimphPO\Week\Master Files\[IGST Master.xlsx]DBF'!$A:$BE,57,FALSE),
   "Error")),
"")</f>
        <v/>
      </c>
    </row>
    <row r="171">
      <c r="A171">
        <f>IF(ORDER!O177&gt;0,
 IF(ORDER!$D$1="SGST",
 VLOOKUP(H171,'C:\Users\HP\Desktop\TrimphPO\Week\Master Files\[SGST Master.xlsx]DBF'!$A:$B,2,FALSE),
   IF(ORDER!$D$1="IGST",
   VLOOKUP(H171,'C:\Users\HP\Desktop\TrimphPO\Week\Master Files\[IGST Master.xlsx]DBF'!$A:$B,2,FALSE),
   "Error")),
"")</f>
        <v/>
      </c>
      <c r="B171">
        <f>IF(ORDER!O177&gt;0,
 IF(ORDER!$D$1="SGST",
 VLOOKUP(H171,'C:\Users\HP\Desktop\TrimphPO\Week\Master Files\[SGST Master.xlsx]DBF'!$A:$C,3,FALSE),
   IF(ORDER!$D$1="IGST",
   VLOOKUP(H171,'C:\Users\HP\Desktop\TrimphPO\Week\Master Files\[IGST Master.xlsx]DBF'!$A:$C,3,FALSE),
   "Error")),
"")</f>
        <v/>
      </c>
      <c r="C171">
        <f>IF(ORDER!O177&gt;0,ORDER!L177, "")</f>
        <v/>
      </c>
      <c r="D171">
        <f>IF(ORDER!O177&gt;0,ORDER!A177, "")</f>
        <v/>
      </c>
      <c r="E171">
        <f>IF(ORDER!O177&gt;0,
 IF(ORDER!$D$1="SGST",
 VLOOKUP(H171,'C:\Users\HP\Desktop\TrimphPO\Week\Master Files\[SGST Master.xlsx]DBF'!$A:$F,6,FALSE),
   IF(ORDER!$D$1="IGST",
   VLOOKUP(H171,'C:\Users\HP\Desktop\TrimphPO\Week\Master Files\[IGST Master.xlsx]DBF'!$A:$F,6,FALSE),
   "Error")),
"")</f>
        <v/>
      </c>
      <c r="F171">
        <f>IF(ORDER!O177&gt;0,ORDER!C177, "")</f>
        <v/>
      </c>
      <c r="G171">
        <f>IF(ORDER!O177&gt;0,
 IF(ORDER!$D$1="SGST",
 VLOOKUP(H171,'C:\Users\HP\Desktop\TrimphPO\Week\Master Files\[SGST Master.xlsx]DBF'!$A:$H,8,FALSE),
   IF(ORDER!$D$1="IGST",
   VLOOKUP(H171,'C:\Users\HP\Desktop\TrimphPO\Week\Master Files\[IGST Master.xlsx]DBF'!$A:$H,8,FALSE),
   "Error")),
"")</f>
        <v/>
      </c>
      <c r="H171">
        <f>IF(ORDER!O177&gt;0,ORDER!D177, "")</f>
        <v/>
      </c>
      <c r="I171">
        <f>IF(ORDER!O177&gt;0,
 IF(ORDER!$D$1="SGST",
 VLOOKUP(H171,'C:\Users\HP\Desktop\TrimphPO\Week\Master Files\[SGST Master.xlsx]DBF'!$A:$J,10,FALSE),
   IF(ORDER!$D$1="IGST",
   VLOOKUP(H171,'C:\Users\HP\Desktop\TrimphPO\Week\Master Files\[IGST Master.xlsx]DBF'!$A:$J,10,FALSE),
   "Error")),
"")</f>
        <v/>
      </c>
      <c r="J171">
        <f>IF(ORDER!O177&gt;0,SUMIF(ORDER!$D$8:$D$22298,DBF!$H171,ORDER!$G$8:$G$22298), "")</f>
        <v/>
      </c>
      <c r="K171">
        <f>IF(ORDER!O177&gt;0,VLOOKUP($H171,ORDER!D:H,5,FALSE), "")</f>
        <v/>
      </c>
      <c r="L171">
        <f>IF(ORDER!O177&gt;0,ROUND(J171*K171,2), "")</f>
        <v/>
      </c>
      <c r="M171">
        <f>IF(ORDER!O177&gt;0,
 IF(ORDER!$D$1="SGST",
 VLOOKUP(H171,'C:\Users\HP\Desktop\TrimphPO\Week\Master Files\[SGST Master.xlsx]DBF'!$A:$N,14,FALSE),
   IF(ORDER!$D$1="IGST",
   VLOOKUP(H171,'C:\Users\HP\Desktop\TrimphPO\Week\Master Files\[IGST Master.xlsx]DBF'!$A:$N,14,FALSE),
   "Error")),
"")</f>
        <v/>
      </c>
      <c r="N171">
        <f>IF(ORDER!O177&gt;0,ROUND(L171*M171/100,2), "")</f>
        <v/>
      </c>
      <c r="O171">
        <f>IF(ORDER!O177&gt;0,L171-N171, "")</f>
        <v/>
      </c>
      <c r="P171">
        <f>IF(ORDER!O177&gt;0,IF(R171="Corsetry",IF(IFERROR((O171/J171),0)&lt;1000,"CC Sales- Corsetry-Wholesale - IGST 5%","CC Sales- Corsetry-Wholesale - IGST 12%")), "")</f>
        <v/>
      </c>
      <c r="Q171">
        <f>IF(ORDER!O177&gt;0,
 IF(ORDER!$D$1="SGST",
 VLOOKUP(H171,'C:\Users\HP\Desktop\TrimphPO\Week\Master Files\[SGST Master.xlsx]DBF'!$A:$R,18,FALSE),
   IF(ORDER!$D$1="IGST",
   VLOOKUP(H171,'C:\Users\HP\Desktop\TrimphPO\Week\Master Files\[IGST Master.xlsx]DBF'!$A:$R,18,FALSE),
   "Error")),
"")</f>
        <v/>
      </c>
      <c r="R171">
        <f>IF(ORDER!O177&gt;0,
 IF(ORDER!$D$1="SGST",
 VLOOKUP(H171,'C:\Users\HP\Desktop\TrimphPO\Week\Master Files\[SGST Master.xlsx]DBF'!$A:$S,19,FALSE),
   IF(ORDER!$D$1="IGST",
   VLOOKUP(H171,'C:\Users\HP\Desktop\TrimphPO\Week\Master Files\[IGST Master.xlsx]DBF'!$A:$S,19,FALSE),
   "Error")),
"")</f>
        <v/>
      </c>
      <c r="S171">
        <f>IF(ORDER!O177&gt;0,
 IF(ORDER!$D$1="SGST",
 VLOOKUP(H171,'C:\Users\HP\Desktop\TrimphPO\Week\Master Files\[SGST Master.xlsx]DBF'!$A:$T,20,FALSE),
   IF(ORDER!$D$1="IGST",
   VLOOKUP(H171,'C:\Users\HP\Desktop\TrimphPO\Week\Master Files\[IGST Master.xlsx]DBF'!$A:$T,20,FALSE),
   "Error")),
"")</f>
        <v/>
      </c>
      <c r="T171">
        <f>IF(ORDER!O177&gt;0,
 IF(ORDER!$D$1="SGST",
 VLOOKUP(H171,'C:\Users\HP\Desktop\TrimphPO\Week\Master Files\[SGST Master.xlsx]DBF'!$A:$U,21,FALSE),
   IF(ORDER!$D$1="IGST",
   VLOOKUP(H171,'C:\Users\HP\Desktop\TrimphPO\Week\Master Files\[IGST Master.xlsx]DBF'!$A:$U,21,FALSE),
   "Error")),
"")</f>
        <v/>
      </c>
      <c r="U171">
        <f>IF(ORDER!O177&gt;0,
 IF(ORDER!$D$1="SGST",
 VLOOKUP(H171,'C:\Users\HP\Desktop\TrimphPO\Week\Master Files\[SGST Master.xlsx]DBF'!$A:$V,22,FALSE),
   IF(ORDER!$D$1="IGST",
   VLOOKUP(H171,'C:\Users\HP\Desktop\TrimphPO\Week\Master Files\[IGST Master.xlsx]DBF'!$A:$V,22,FALSE),
   "Error")),
"")</f>
        <v/>
      </c>
      <c r="V171">
        <f>IF(ORDER!O177&gt;0,
 IF(ORDER!$D$1="SGST",
 VLOOKUP(H171,'C:\Users\HP\Desktop\TrimphPO\Week\Master Files\[SGST Master.xlsx]DBF'!$A:$W,23,FALSE),
   IF(ORDER!$D$1="IGST",
   VLOOKUP(H171,'C:\Users\HP\Desktop\TrimphPO\Week\Master Files\[IGST Master.xlsx]DBF'!$A:$W,23,FALSE),
   "Error")),
"")</f>
        <v/>
      </c>
      <c r="W171">
        <f>IF(ORDER!O177&gt;0,
 IF(ORDER!$D$1="SGST",
 VLOOKUP(H171,'C:\Users\HP\Desktop\TrimphPO\Week\Master Files\[SGST Master.xlsx]DBF'!$A:$X,24,FALSE),
   IF(ORDER!$D$1="IGST",
   VLOOKUP(H171,'C:\Users\HP\Desktop\TrimphPO\Week\Master Files\[IGST Master.xlsx]DBF'!$A:$X,24,FALSE),
   "Error")),
"")</f>
        <v/>
      </c>
      <c r="X171">
        <f>IF(ORDER!O177&gt;0,
 IF(ORDER!$D$1="SGST",
 VLOOKUP(H171,'C:\Users\HP\Desktop\TrimphPO\Week\Master Files\[SGST Master.xlsx]DBF'!$A:$Y,25,FALSE),
   IF(ORDER!$D$1="IGST",
   VLOOKUP(H171,'C:\Users\HP\Desktop\TrimphPO\Week\Master Files\[IGST Master.xlsx]DBF'!$A:$Y,25,FALSE),
   "Error")),
"")</f>
        <v/>
      </c>
      <c r="Y171">
        <f>IF(ORDER!O177&gt;0,+O171, "")</f>
        <v/>
      </c>
      <c r="Z171">
        <f>IF(ORDER!O177&gt;0,+J171, "")</f>
        <v/>
      </c>
      <c r="AA171">
        <f>IF(ORDER!O177&gt;0,
 IF(ORDER!$D$1="SGST",
 VLOOKUP(H171,'C:\Users\HP\Desktop\TrimphPO\Week\Master Files\[SGST Master.xlsx]DBF'!$A:$AB,28,FALSE),
   IF(ORDER!$D$1="IGST",
   VLOOKUP(H171,'C:\Users\HP\Desktop\TrimphPO\Week\Master Files\[IGST Master.xlsx]DBF'!$A:$AB,28,FALSE),
   "Error")),
"")</f>
        <v/>
      </c>
      <c r="AB171">
        <f>IF(ORDER!O177&gt;0,
 IF(ORDER!$D$1="SGST",
 VLOOKUP(H171,'C:\Users\HP\Desktop\TrimphPO\Week\Master Files\[SGST Master.xlsx]DBF'!$A:$AC,29,FALSE),
   IF(ORDER!$D$1="IGST",
   VLOOKUP(H171,'C:\Users\HP\Desktop\TrimphPO\Week\Master Files\[IGST Master.xlsx]DBF'!$A:$AC,29,FALSE),
   "Error")),
"")</f>
        <v/>
      </c>
      <c r="AC171">
        <f>IF(ORDER!O177&gt;0,ROUND(Y171*AB171/100,2), "")</f>
        <v/>
      </c>
      <c r="AD171">
        <f>IF(ORDER!O177&gt;0,ROUND(SUM(Y171,0)-AC171,2), "")</f>
        <v/>
      </c>
      <c r="AE171" t="inlineStr"/>
      <c r="AF171" t="inlineStr"/>
      <c r="AG171" t="inlineStr"/>
      <c r="AH171" t="inlineStr"/>
      <c r="AI171" t="inlineStr"/>
      <c r="AJ171" t="inlineStr"/>
      <c r="AK171">
        <f>IF(ORDER!O177&gt;0,IF(RIGHT(P171,2)="5%","Output IGST - 5% - Tamilnadu","Output IGST - 12% - Tamilnadu"), "")</f>
        <v/>
      </c>
      <c r="AL171">
        <f>IF(ORDER!O177&gt;0,IF(AK171="Output IGST - 12% - TamilNadu",12,5), "")</f>
        <v/>
      </c>
      <c r="AM171">
        <f>IF(ORDER!O177&gt;0,ROUND(SUM(AD171*AL171/100,0),2), "")</f>
        <v/>
      </c>
      <c r="AN171">
        <f>IF(ORDER!O177&gt;0,+AP171, "")</f>
        <v/>
      </c>
      <c r="AO171">
        <f>IF(ORDER!O177&gt;0,0.00, "")</f>
        <v/>
      </c>
      <c r="AP171">
        <f>IF(ORDER!O177&gt;0,+(Y171-AC171)+AM171, "")</f>
        <v/>
      </c>
      <c r="AQ171">
        <f>IF(ORDER!O177&gt;0,
 IF(ORDER!$D$1="SGST",
 VLOOKUP(H171,'C:\Users\HP\Desktop\TrimphPO\Week\Master Files\[SGST Master.xlsx]DBF'!$A:$AR,44,FALSE),
   IF(ORDER!$D$1="IGST",
   VLOOKUP(H171,'C:\Users\HP\Desktop\TrimphPO\Week\Master Files\[IGST Master.xlsx]DBF'!$A:$AR,44,FALSE),
   "Error")),
"")</f>
        <v/>
      </c>
      <c r="AR171">
        <f>IF(ORDER!O177&gt;0,B171, "")</f>
        <v/>
      </c>
      <c r="AS171">
        <f>IF(ORDER!O177&gt;0,AN171, "")</f>
        <v/>
      </c>
      <c r="AT171">
        <f>IF(ORDER!O177&gt;0,CONCATENATE($B$2," ",$C$2," ","QTY",  " ", $Z$2), "")</f>
        <v/>
      </c>
      <c r="AU171">
        <f>IF(ORDER!O177&gt;0,
 IF(ORDER!$D$1="SGST",
 VLOOKUP(H171,'C:\Users\HP\Desktop\TrimphPO\Week\Master Files\[SGST Master.xlsx]DBF'!$A:$AV,48,FALSE),
   IF(ORDER!$D$1="IGST",
   VLOOKUP(H171,'C:\Users\HP\Desktop\TrimphPO\Week\Master Files\[IGST Master.xlsx]DBF'!$A:$AV,48,FALSE),
   "Error")),
"")</f>
        <v/>
      </c>
      <c r="AV171">
        <f>IF(ORDER!O177&gt;0,
 IF(ORDER!$D$1="SGST",
 VLOOKUP(H171,'C:\Users\HP\Desktop\TrimphPO\Week\Master Files\[SGST Master.xlsx]DBF'!$A:$AW,49,FALSE),
   IF(ORDER!$D$1="IGST",
   VLOOKUP(H171,'C:\Users\HP\Desktop\TrimphPO\Week\Master Files\[IGST Master.xlsx]DBF'!$A:$AW,49,FALSE),
   "Error")),
"")</f>
        <v/>
      </c>
      <c r="AW171">
        <f>IF(ORDER!O177&gt;0,
 IF(ORDER!$D$1="SGST",
 VLOOKUP(H171,'C:\Users\HP\Desktop\TrimphPO\Week\Master Files\[SGST Master.xlsx]DBF'!$A:$AX,50,FALSE),
   IF(ORDER!$D$1="IGST",
   VLOOKUP(H171,'C:\Users\HP\Desktop\TrimphPO\Week\Master Files\[IGST Master.xlsx]DBF'!$A:$AX,50,FALSE),
   "Error")),
"")</f>
        <v/>
      </c>
      <c r="AX171">
        <f>IF(ORDER!O177&gt;0,ORDER!B5, "")</f>
        <v/>
      </c>
      <c r="AY171">
        <f>IF(ORDER!O177&gt;0,ORDER!B1, "")</f>
        <v/>
      </c>
      <c r="AZ171">
        <f>IF(ORDER!O177&gt;0,
 IF(ORDER!$D$1="SGST",
 VLOOKUP(H171,'C:\Users\HP\Desktop\TrimphPO\Week\Master Files\[SGST Master.xlsx]DBF'!$A:$BA,53,FALSE),
   IF(ORDER!$D$1="IGST",
   VLOOKUP(H171,'C:\Users\HP\Desktop\TrimphPO\Week\Master Files\[IGST Master.xlsx]DBF'!$A:$BA,53,FALSE),
   "Error")),
"")</f>
        <v/>
      </c>
      <c r="BA171">
        <f>IF(ORDER!O177&gt;0,
 IF(ORDER!$D$1="SGST",
 VLOOKUP(H171,'C:\Users\HP\Desktop\TrimphPO\Week\Master Files\[SGST Master.xlsx]DBF'!$A:$BB,54,FALSE),
   IF(ORDER!$D$1="IGST",
   VLOOKUP(H171,'C:\Users\HP\Desktop\TrimphPO\Week\Master Files\[IGST Master.xlsx]DBF'!$A:$BB,54,FALSE),
   "Error")),
"")</f>
        <v/>
      </c>
      <c r="BB171">
        <f>IF(ORDER!O177&gt;0,
 IF(ORDER!$D$1="SGST",
 VLOOKUP(H171,'C:\Users\HP\Desktop\TrimphPO\Week\Master Files\[SGST Master.xlsx]DBF'!$A:$BC,55,FALSE),
   IF(ORDER!$D$1="IGST",
   VLOOKUP(H171,'C:\Users\HP\Desktop\TrimphPO\Week\Master Files\[IGST Master.xlsx]DBF'!$A:$BC,55,FALSE),
   "Error")),
"")</f>
        <v/>
      </c>
      <c r="BC171">
        <f>IF(ORDER!O177&gt;0,
 IF(ORDER!$D$1="SGST",
 VLOOKUP(H171,'C:\Users\HP\Desktop\TrimphPO\Week\Master Files\[SGST Master.xlsx]DBF'!$A:$BD,56,FALSE),
   IF(ORDER!$D$1="IGST",
   VLOOKUP(H171,'C:\Users\HP\Desktop\TrimphPO\Week\Master Files\[IGST Master.xlsx]DBF'!$A:$BD,56,FALSE),
   "Error")),
"")</f>
        <v/>
      </c>
      <c r="BD171">
        <f>IF(ORDER!O177&gt;0,
 IF(ORDER!$D$1="SGST",
 VLOOKUP(H171,'C:\Users\HP\Desktop\TrimphPO\Week\Master Files\[SGST Master.xlsx]DBF'!$A:$BE,57,FALSE),
   IF(ORDER!$D$1="IGST",
   VLOOKUP(H171,'C:\Users\HP\Desktop\TrimphPO\Week\Master Files\[IGST Master.xlsx]DBF'!$A:$BE,57,FALSE),
   "Error")),
"")</f>
        <v/>
      </c>
    </row>
    <row r="172">
      <c r="A172">
        <f>IF(ORDER!O178&gt;0,
 IF(ORDER!$D$1="SGST",
 VLOOKUP(H172,'C:\Users\HP\Desktop\TrimphPO\Week\Master Files\[SGST Master.xlsx]DBF'!$A:$B,2,FALSE),
   IF(ORDER!$D$1="IGST",
   VLOOKUP(H172,'C:\Users\HP\Desktop\TrimphPO\Week\Master Files\[IGST Master.xlsx]DBF'!$A:$B,2,FALSE),
   "Error")),
"")</f>
        <v/>
      </c>
      <c r="B172">
        <f>IF(ORDER!O178&gt;0,
 IF(ORDER!$D$1="SGST",
 VLOOKUP(H172,'C:\Users\HP\Desktop\TrimphPO\Week\Master Files\[SGST Master.xlsx]DBF'!$A:$C,3,FALSE),
   IF(ORDER!$D$1="IGST",
   VLOOKUP(H172,'C:\Users\HP\Desktop\TrimphPO\Week\Master Files\[IGST Master.xlsx]DBF'!$A:$C,3,FALSE),
   "Error")),
"")</f>
        <v/>
      </c>
      <c r="C172">
        <f>IF(ORDER!O178&gt;0,ORDER!L178, "")</f>
        <v/>
      </c>
      <c r="D172">
        <f>IF(ORDER!O178&gt;0,ORDER!A178, "")</f>
        <v/>
      </c>
      <c r="E172">
        <f>IF(ORDER!O178&gt;0,
 IF(ORDER!$D$1="SGST",
 VLOOKUP(H172,'C:\Users\HP\Desktop\TrimphPO\Week\Master Files\[SGST Master.xlsx]DBF'!$A:$F,6,FALSE),
   IF(ORDER!$D$1="IGST",
   VLOOKUP(H172,'C:\Users\HP\Desktop\TrimphPO\Week\Master Files\[IGST Master.xlsx]DBF'!$A:$F,6,FALSE),
   "Error")),
"")</f>
        <v/>
      </c>
      <c r="F172">
        <f>IF(ORDER!O178&gt;0,ORDER!C178, "")</f>
        <v/>
      </c>
      <c r="G172">
        <f>IF(ORDER!O178&gt;0,
 IF(ORDER!$D$1="SGST",
 VLOOKUP(H172,'C:\Users\HP\Desktop\TrimphPO\Week\Master Files\[SGST Master.xlsx]DBF'!$A:$H,8,FALSE),
   IF(ORDER!$D$1="IGST",
   VLOOKUP(H172,'C:\Users\HP\Desktop\TrimphPO\Week\Master Files\[IGST Master.xlsx]DBF'!$A:$H,8,FALSE),
   "Error")),
"")</f>
        <v/>
      </c>
      <c r="H172">
        <f>IF(ORDER!O178&gt;0,ORDER!D178, "")</f>
        <v/>
      </c>
      <c r="I172">
        <f>IF(ORDER!O178&gt;0,
 IF(ORDER!$D$1="SGST",
 VLOOKUP(H172,'C:\Users\HP\Desktop\TrimphPO\Week\Master Files\[SGST Master.xlsx]DBF'!$A:$J,10,FALSE),
   IF(ORDER!$D$1="IGST",
   VLOOKUP(H172,'C:\Users\HP\Desktop\TrimphPO\Week\Master Files\[IGST Master.xlsx]DBF'!$A:$J,10,FALSE),
   "Error")),
"")</f>
        <v/>
      </c>
      <c r="J172">
        <f>IF(ORDER!O178&gt;0,SUMIF(ORDER!$D$8:$D$22298,DBF!$H172,ORDER!$G$8:$G$22298), "")</f>
        <v/>
      </c>
      <c r="K172">
        <f>IF(ORDER!O178&gt;0,VLOOKUP($H172,ORDER!D:H,5,FALSE), "")</f>
        <v/>
      </c>
      <c r="L172">
        <f>IF(ORDER!O178&gt;0,ROUND(J172*K172,2), "")</f>
        <v/>
      </c>
      <c r="M172">
        <f>IF(ORDER!O178&gt;0,
 IF(ORDER!$D$1="SGST",
 VLOOKUP(H172,'C:\Users\HP\Desktop\TrimphPO\Week\Master Files\[SGST Master.xlsx]DBF'!$A:$N,14,FALSE),
   IF(ORDER!$D$1="IGST",
   VLOOKUP(H172,'C:\Users\HP\Desktop\TrimphPO\Week\Master Files\[IGST Master.xlsx]DBF'!$A:$N,14,FALSE),
   "Error")),
"")</f>
        <v/>
      </c>
      <c r="N172">
        <f>IF(ORDER!O178&gt;0,ROUND(L172*M172/100,2), "")</f>
        <v/>
      </c>
      <c r="O172">
        <f>IF(ORDER!O178&gt;0,L172-N172, "")</f>
        <v/>
      </c>
      <c r="P172">
        <f>IF(ORDER!O178&gt;0,IF(R172="Corsetry",IF(IFERROR((O172/J172),0)&lt;1000,"CC Sales- Corsetry-Wholesale - IGST 5%","CC Sales- Corsetry-Wholesale - IGST 12%")), "")</f>
        <v/>
      </c>
      <c r="Q172">
        <f>IF(ORDER!O178&gt;0,
 IF(ORDER!$D$1="SGST",
 VLOOKUP(H172,'C:\Users\HP\Desktop\TrimphPO\Week\Master Files\[SGST Master.xlsx]DBF'!$A:$R,18,FALSE),
   IF(ORDER!$D$1="IGST",
   VLOOKUP(H172,'C:\Users\HP\Desktop\TrimphPO\Week\Master Files\[IGST Master.xlsx]DBF'!$A:$R,18,FALSE),
   "Error")),
"")</f>
        <v/>
      </c>
      <c r="R172">
        <f>IF(ORDER!O178&gt;0,
 IF(ORDER!$D$1="SGST",
 VLOOKUP(H172,'C:\Users\HP\Desktop\TrimphPO\Week\Master Files\[SGST Master.xlsx]DBF'!$A:$S,19,FALSE),
   IF(ORDER!$D$1="IGST",
   VLOOKUP(H172,'C:\Users\HP\Desktop\TrimphPO\Week\Master Files\[IGST Master.xlsx]DBF'!$A:$S,19,FALSE),
   "Error")),
"")</f>
        <v/>
      </c>
      <c r="S172">
        <f>IF(ORDER!O178&gt;0,
 IF(ORDER!$D$1="SGST",
 VLOOKUP(H172,'C:\Users\HP\Desktop\TrimphPO\Week\Master Files\[SGST Master.xlsx]DBF'!$A:$T,20,FALSE),
   IF(ORDER!$D$1="IGST",
   VLOOKUP(H172,'C:\Users\HP\Desktop\TrimphPO\Week\Master Files\[IGST Master.xlsx]DBF'!$A:$T,20,FALSE),
   "Error")),
"")</f>
        <v/>
      </c>
      <c r="T172">
        <f>IF(ORDER!O178&gt;0,
 IF(ORDER!$D$1="SGST",
 VLOOKUP(H172,'C:\Users\HP\Desktop\TrimphPO\Week\Master Files\[SGST Master.xlsx]DBF'!$A:$U,21,FALSE),
   IF(ORDER!$D$1="IGST",
   VLOOKUP(H172,'C:\Users\HP\Desktop\TrimphPO\Week\Master Files\[IGST Master.xlsx]DBF'!$A:$U,21,FALSE),
   "Error")),
"")</f>
        <v/>
      </c>
      <c r="U172">
        <f>IF(ORDER!O178&gt;0,
 IF(ORDER!$D$1="SGST",
 VLOOKUP(H172,'C:\Users\HP\Desktop\TrimphPO\Week\Master Files\[SGST Master.xlsx]DBF'!$A:$V,22,FALSE),
   IF(ORDER!$D$1="IGST",
   VLOOKUP(H172,'C:\Users\HP\Desktop\TrimphPO\Week\Master Files\[IGST Master.xlsx]DBF'!$A:$V,22,FALSE),
   "Error")),
"")</f>
        <v/>
      </c>
      <c r="V172">
        <f>IF(ORDER!O178&gt;0,
 IF(ORDER!$D$1="SGST",
 VLOOKUP(H172,'C:\Users\HP\Desktop\TrimphPO\Week\Master Files\[SGST Master.xlsx]DBF'!$A:$W,23,FALSE),
   IF(ORDER!$D$1="IGST",
   VLOOKUP(H172,'C:\Users\HP\Desktop\TrimphPO\Week\Master Files\[IGST Master.xlsx]DBF'!$A:$W,23,FALSE),
   "Error")),
"")</f>
        <v/>
      </c>
      <c r="W172">
        <f>IF(ORDER!O178&gt;0,
 IF(ORDER!$D$1="SGST",
 VLOOKUP(H172,'C:\Users\HP\Desktop\TrimphPO\Week\Master Files\[SGST Master.xlsx]DBF'!$A:$X,24,FALSE),
   IF(ORDER!$D$1="IGST",
   VLOOKUP(H172,'C:\Users\HP\Desktop\TrimphPO\Week\Master Files\[IGST Master.xlsx]DBF'!$A:$X,24,FALSE),
   "Error")),
"")</f>
        <v/>
      </c>
      <c r="X172">
        <f>IF(ORDER!O178&gt;0,
 IF(ORDER!$D$1="SGST",
 VLOOKUP(H172,'C:\Users\HP\Desktop\TrimphPO\Week\Master Files\[SGST Master.xlsx]DBF'!$A:$Y,25,FALSE),
   IF(ORDER!$D$1="IGST",
   VLOOKUP(H172,'C:\Users\HP\Desktop\TrimphPO\Week\Master Files\[IGST Master.xlsx]DBF'!$A:$Y,25,FALSE),
   "Error")),
"")</f>
        <v/>
      </c>
      <c r="Y172">
        <f>IF(ORDER!O178&gt;0,+O172, "")</f>
        <v/>
      </c>
      <c r="Z172">
        <f>IF(ORDER!O178&gt;0,+J172, "")</f>
        <v/>
      </c>
      <c r="AA172">
        <f>IF(ORDER!O178&gt;0,
 IF(ORDER!$D$1="SGST",
 VLOOKUP(H172,'C:\Users\HP\Desktop\TrimphPO\Week\Master Files\[SGST Master.xlsx]DBF'!$A:$AB,28,FALSE),
   IF(ORDER!$D$1="IGST",
   VLOOKUP(H172,'C:\Users\HP\Desktop\TrimphPO\Week\Master Files\[IGST Master.xlsx]DBF'!$A:$AB,28,FALSE),
   "Error")),
"")</f>
        <v/>
      </c>
      <c r="AB172">
        <f>IF(ORDER!O178&gt;0,
 IF(ORDER!$D$1="SGST",
 VLOOKUP(H172,'C:\Users\HP\Desktop\TrimphPO\Week\Master Files\[SGST Master.xlsx]DBF'!$A:$AC,29,FALSE),
   IF(ORDER!$D$1="IGST",
   VLOOKUP(H172,'C:\Users\HP\Desktop\TrimphPO\Week\Master Files\[IGST Master.xlsx]DBF'!$A:$AC,29,FALSE),
   "Error")),
"")</f>
        <v/>
      </c>
      <c r="AC172">
        <f>IF(ORDER!O178&gt;0,ROUND(Y172*AB172/100,2), "")</f>
        <v/>
      </c>
      <c r="AD172">
        <f>IF(ORDER!O178&gt;0,ROUND(SUM(Y172,0)-AC172,2), "")</f>
        <v/>
      </c>
      <c r="AE172" t="inlineStr"/>
      <c r="AF172" t="inlineStr"/>
      <c r="AG172" t="inlineStr"/>
      <c r="AH172" t="inlineStr"/>
      <c r="AI172" t="inlineStr"/>
      <c r="AJ172" t="inlineStr"/>
      <c r="AK172">
        <f>IF(ORDER!O178&gt;0,IF(RIGHT(P172,2)="5%","Output IGST - 5% - Tamilnadu","Output IGST - 12% - Tamilnadu"), "")</f>
        <v/>
      </c>
      <c r="AL172">
        <f>IF(ORDER!O178&gt;0,IF(AK172="Output IGST - 12% - TamilNadu",12,5), "")</f>
        <v/>
      </c>
      <c r="AM172">
        <f>IF(ORDER!O178&gt;0,ROUND(SUM(AD172*AL172/100,0),2), "")</f>
        <v/>
      </c>
      <c r="AN172">
        <f>IF(ORDER!O178&gt;0,+AP172, "")</f>
        <v/>
      </c>
      <c r="AO172">
        <f>IF(ORDER!O178&gt;0,0.00, "")</f>
        <v/>
      </c>
      <c r="AP172">
        <f>IF(ORDER!O178&gt;0,+(Y172-AC172)+AM172, "")</f>
        <v/>
      </c>
      <c r="AQ172">
        <f>IF(ORDER!O178&gt;0,
 IF(ORDER!$D$1="SGST",
 VLOOKUP(H172,'C:\Users\HP\Desktop\TrimphPO\Week\Master Files\[SGST Master.xlsx]DBF'!$A:$AR,44,FALSE),
   IF(ORDER!$D$1="IGST",
   VLOOKUP(H172,'C:\Users\HP\Desktop\TrimphPO\Week\Master Files\[IGST Master.xlsx]DBF'!$A:$AR,44,FALSE),
   "Error")),
"")</f>
        <v/>
      </c>
      <c r="AR172">
        <f>IF(ORDER!O178&gt;0,B172, "")</f>
        <v/>
      </c>
      <c r="AS172">
        <f>IF(ORDER!O178&gt;0,AN172, "")</f>
        <v/>
      </c>
      <c r="AT172">
        <f>IF(ORDER!O178&gt;0,CONCATENATE($B$2," ",$C$2," ","QTY",  " ", $Z$2), "")</f>
        <v/>
      </c>
      <c r="AU172">
        <f>IF(ORDER!O178&gt;0,
 IF(ORDER!$D$1="SGST",
 VLOOKUP(H172,'C:\Users\HP\Desktop\TrimphPO\Week\Master Files\[SGST Master.xlsx]DBF'!$A:$AV,48,FALSE),
   IF(ORDER!$D$1="IGST",
   VLOOKUP(H172,'C:\Users\HP\Desktop\TrimphPO\Week\Master Files\[IGST Master.xlsx]DBF'!$A:$AV,48,FALSE),
   "Error")),
"")</f>
        <v/>
      </c>
      <c r="AV172">
        <f>IF(ORDER!O178&gt;0,
 IF(ORDER!$D$1="SGST",
 VLOOKUP(H172,'C:\Users\HP\Desktop\TrimphPO\Week\Master Files\[SGST Master.xlsx]DBF'!$A:$AW,49,FALSE),
   IF(ORDER!$D$1="IGST",
   VLOOKUP(H172,'C:\Users\HP\Desktop\TrimphPO\Week\Master Files\[IGST Master.xlsx]DBF'!$A:$AW,49,FALSE),
   "Error")),
"")</f>
        <v/>
      </c>
      <c r="AW172">
        <f>IF(ORDER!O178&gt;0,
 IF(ORDER!$D$1="SGST",
 VLOOKUP(H172,'C:\Users\HP\Desktop\TrimphPO\Week\Master Files\[SGST Master.xlsx]DBF'!$A:$AX,50,FALSE),
   IF(ORDER!$D$1="IGST",
   VLOOKUP(H172,'C:\Users\HP\Desktop\TrimphPO\Week\Master Files\[IGST Master.xlsx]DBF'!$A:$AX,50,FALSE),
   "Error")),
"")</f>
        <v/>
      </c>
      <c r="AX172">
        <f>IF(ORDER!O178&gt;0,ORDER!B5, "")</f>
        <v/>
      </c>
      <c r="AY172">
        <f>IF(ORDER!O178&gt;0,ORDER!B1, "")</f>
        <v/>
      </c>
      <c r="AZ172">
        <f>IF(ORDER!O178&gt;0,
 IF(ORDER!$D$1="SGST",
 VLOOKUP(H172,'C:\Users\HP\Desktop\TrimphPO\Week\Master Files\[SGST Master.xlsx]DBF'!$A:$BA,53,FALSE),
   IF(ORDER!$D$1="IGST",
   VLOOKUP(H172,'C:\Users\HP\Desktop\TrimphPO\Week\Master Files\[IGST Master.xlsx]DBF'!$A:$BA,53,FALSE),
   "Error")),
"")</f>
        <v/>
      </c>
      <c r="BA172">
        <f>IF(ORDER!O178&gt;0,
 IF(ORDER!$D$1="SGST",
 VLOOKUP(H172,'C:\Users\HP\Desktop\TrimphPO\Week\Master Files\[SGST Master.xlsx]DBF'!$A:$BB,54,FALSE),
   IF(ORDER!$D$1="IGST",
   VLOOKUP(H172,'C:\Users\HP\Desktop\TrimphPO\Week\Master Files\[IGST Master.xlsx]DBF'!$A:$BB,54,FALSE),
   "Error")),
"")</f>
        <v/>
      </c>
      <c r="BB172">
        <f>IF(ORDER!O178&gt;0,
 IF(ORDER!$D$1="SGST",
 VLOOKUP(H172,'C:\Users\HP\Desktop\TrimphPO\Week\Master Files\[SGST Master.xlsx]DBF'!$A:$BC,55,FALSE),
   IF(ORDER!$D$1="IGST",
   VLOOKUP(H172,'C:\Users\HP\Desktop\TrimphPO\Week\Master Files\[IGST Master.xlsx]DBF'!$A:$BC,55,FALSE),
   "Error")),
"")</f>
        <v/>
      </c>
      <c r="BC172">
        <f>IF(ORDER!O178&gt;0,
 IF(ORDER!$D$1="SGST",
 VLOOKUP(H172,'C:\Users\HP\Desktop\TrimphPO\Week\Master Files\[SGST Master.xlsx]DBF'!$A:$BD,56,FALSE),
   IF(ORDER!$D$1="IGST",
   VLOOKUP(H172,'C:\Users\HP\Desktop\TrimphPO\Week\Master Files\[IGST Master.xlsx]DBF'!$A:$BD,56,FALSE),
   "Error")),
"")</f>
        <v/>
      </c>
      <c r="BD172">
        <f>IF(ORDER!O178&gt;0,
 IF(ORDER!$D$1="SGST",
 VLOOKUP(H172,'C:\Users\HP\Desktop\TrimphPO\Week\Master Files\[SGST Master.xlsx]DBF'!$A:$BE,57,FALSE),
   IF(ORDER!$D$1="IGST",
   VLOOKUP(H172,'C:\Users\HP\Desktop\TrimphPO\Week\Master Files\[IGST Master.xlsx]DBF'!$A:$BE,57,FALSE),
   "Error")),
"")</f>
        <v/>
      </c>
    </row>
    <row r="173">
      <c r="A173">
        <f>IF(ORDER!O179&gt;0,
 IF(ORDER!$D$1="SGST",
 VLOOKUP(H173,'C:\Users\HP\Desktop\TrimphPO\Week\Master Files\[SGST Master.xlsx]DBF'!$A:$B,2,FALSE),
   IF(ORDER!$D$1="IGST",
   VLOOKUP(H173,'C:\Users\HP\Desktop\TrimphPO\Week\Master Files\[IGST Master.xlsx]DBF'!$A:$B,2,FALSE),
   "Error")),
"")</f>
        <v/>
      </c>
      <c r="B173">
        <f>IF(ORDER!O179&gt;0,
 IF(ORDER!$D$1="SGST",
 VLOOKUP(H173,'C:\Users\HP\Desktop\TrimphPO\Week\Master Files\[SGST Master.xlsx]DBF'!$A:$C,3,FALSE),
   IF(ORDER!$D$1="IGST",
   VLOOKUP(H173,'C:\Users\HP\Desktop\TrimphPO\Week\Master Files\[IGST Master.xlsx]DBF'!$A:$C,3,FALSE),
   "Error")),
"")</f>
        <v/>
      </c>
      <c r="C173">
        <f>IF(ORDER!O179&gt;0,ORDER!L179, "")</f>
        <v/>
      </c>
      <c r="D173">
        <f>IF(ORDER!O179&gt;0,ORDER!A179, "")</f>
        <v/>
      </c>
      <c r="E173">
        <f>IF(ORDER!O179&gt;0,
 IF(ORDER!$D$1="SGST",
 VLOOKUP(H173,'C:\Users\HP\Desktop\TrimphPO\Week\Master Files\[SGST Master.xlsx]DBF'!$A:$F,6,FALSE),
   IF(ORDER!$D$1="IGST",
   VLOOKUP(H173,'C:\Users\HP\Desktop\TrimphPO\Week\Master Files\[IGST Master.xlsx]DBF'!$A:$F,6,FALSE),
   "Error")),
"")</f>
        <v/>
      </c>
      <c r="F173">
        <f>IF(ORDER!O179&gt;0,ORDER!C179, "")</f>
        <v/>
      </c>
      <c r="G173">
        <f>IF(ORDER!O179&gt;0,
 IF(ORDER!$D$1="SGST",
 VLOOKUP(H173,'C:\Users\HP\Desktop\TrimphPO\Week\Master Files\[SGST Master.xlsx]DBF'!$A:$H,8,FALSE),
   IF(ORDER!$D$1="IGST",
   VLOOKUP(H173,'C:\Users\HP\Desktop\TrimphPO\Week\Master Files\[IGST Master.xlsx]DBF'!$A:$H,8,FALSE),
   "Error")),
"")</f>
        <v/>
      </c>
      <c r="H173">
        <f>IF(ORDER!O179&gt;0,ORDER!D179, "")</f>
        <v/>
      </c>
      <c r="I173">
        <f>IF(ORDER!O179&gt;0,
 IF(ORDER!$D$1="SGST",
 VLOOKUP(H173,'C:\Users\HP\Desktop\TrimphPO\Week\Master Files\[SGST Master.xlsx]DBF'!$A:$J,10,FALSE),
   IF(ORDER!$D$1="IGST",
   VLOOKUP(H173,'C:\Users\HP\Desktop\TrimphPO\Week\Master Files\[IGST Master.xlsx]DBF'!$A:$J,10,FALSE),
   "Error")),
"")</f>
        <v/>
      </c>
      <c r="J173">
        <f>IF(ORDER!O179&gt;0,SUMIF(ORDER!$D$8:$D$22298,DBF!$H173,ORDER!$G$8:$G$22298), "")</f>
        <v/>
      </c>
      <c r="K173">
        <f>IF(ORDER!O179&gt;0,VLOOKUP($H173,ORDER!D:H,5,FALSE), "")</f>
        <v/>
      </c>
      <c r="L173">
        <f>IF(ORDER!O179&gt;0,ROUND(J173*K173,2), "")</f>
        <v/>
      </c>
      <c r="M173">
        <f>IF(ORDER!O179&gt;0,
 IF(ORDER!$D$1="SGST",
 VLOOKUP(H173,'C:\Users\HP\Desktop\TrimphPO\Week\Master Files\[SGST Master.xlsx]DBF'!$A:$N,14,FALSE),
   IF(ORDER!$D$1="IGST",
   VLOOKUP(H173,'C:\Users\HP\Desktop\TrimphPO\Week\Master Files\[IGST Master.xlsx]DBF'!$A:$N,14,FALSE),
   "Error")),
"")</f>
        <v/>
      </c>
      <c r="N173">
        <f>IF(ORDER!O179&gt;0,ROUND(L173*M173/100,2), "")</f>
        <v/>
      </c>
      <c r="O173">
        <f>IF(ORDER!O179&gt;0,L173-N173, "")</f>
        <v/>
      </c>
      <c r="P173">
        <f>IF(ORDER!O179&gt;0,IF(R173="Corsetry",IF(IFERROR((O173/J173),0)&lt;1000,"CC Sales- Corsetry-Wholesale - IGST 5%","CC Sales- Corsetry-Wholesale - IGST 12%")), "")</f>
        <v/>
      </c>
      <c r="Q173">
        <f>IF(ORDER!O179&gt;0,
 IF(ORDER!$D$1="SGST",
 VLOOKUP(H173,'C:\Users\HP\Desktop\TrimphPO\Week\Master Files\[SGST Master.xlsx]DBF'!$A:$R,18,FALSE),
   IF(ORDER!$D$1="IGST",
   VLOOKUP(H173,'C:\Users\HP\Desktop\TrimphPO\Week\Master Files\[IGST Master.xlsx]DBF'!$A:$R,18,FALSE),
   "Error")),
"")</f>
        <v/>
      </c>
      <c r="R173">
        <f>IF(ORDER!O179&gt;0,
 IF(ORDER!$D$1="SGST",
 VLOOKUP(H173,'C:\Users\HP\Desktop\TrimphPO\Week\Master Files\[SGST Master.xlsx]DBF'!$A:$S,19,FALSE),
   IF(ORDER!$D$1="IGST",
   VLOOKUP(H173,'C:\Users\HP\Desktop\TrimphPO\Week\Master Files\[IGST Master.xlsx]DBF'!$A:$S,19,FALSE),
   "Error")),
"")</f>
        <v/>
      </c>
      <c r="S173">
        <f>IF(ORDER!O179&gt;0,
 IF(ORDER!$D$1="SGST",
 VLOOKUP(H173,'C:\Users\HP\Desktop\TrimphPO\Week\Master Files\[SGST Master.xlsx]DBF'!$A:$T,20,FALSE),
   IF(ORDER!$D$1="IGST",
   VLOOKUP(H173,'C:\Users\HP\Desktop\TrimphPO\Week\Master Files\[IGST Master.xlsx]DBF'!$A:$T,20,FALSE),
   "Error")),
"")</f>
        <v/>
      </c>
      <c r="T173">
        <f>IF(ORDER!O179&gt;0,
 IF(ORDER!$D$1="SGST",
 VLOOKUP(H173,'C:\Users\HP\Desktop\TrimphPO\Week\Master Files\[SGST Master.xlsx]DBF'!$A:$U,21,FALSE),
   IF(ORDER!$D$1="IGST",
   VLOOKUP(H173,'C:\Users\HP\Desktop\TrimphPO\Week\Master Files\[IGST Master.xlsx]DBF'!$A:$U,21,FALSE),
   "Error")),
"")</f>
        <v/>
      </c>
      <c r="U173">
        <f>IF(ORDER!O179&gt;0,
 IF(ORDER!$D$1="SGST",
 VLOOKUP(H173,'C:\Users\HP\Desktop\TrimphPO\Week\Master Files\[SGST Master.xlsx]DBF'!$A:$V,22,FALSE),
   IF(ORDER!$D$1="IGST",
   VLOOKUP(H173,'C:\Users\HP\Desktop\TrimphPO\Week\Master Files\[IGST Master.xlsx]DBF'!$A:$V,22,FALSE),
   "Error")),
"")</f>
        <v/>
      </c>
      <c r="V173">
        <f>IF(ORDER!O179&gt;0,
 IF(ORDER!$D$1="SGST",
 VLOOKUP(H173,'C:\Users\HP\Desktop\TrimphPO\Week\Master Files\[SGST Master.xlsx]DBF'!$A:$W,23,FALSE),
   IF(ORDER!$D$1="IGST",
   VLOOKUP(H173,'C:\Users\HP\Desktop\TrimphPO\Week\Master Files\[IGST Master.xlsx]DBF'!$A:$W,23,FALSE),
   "Error")),
"")</f>
        <v/>
      </c>
      <c r="W173">
        <f>IF(ORDER!O179&gt;0,
 IF(ORDER!$D$1="SGST",
 VLOOKUP(H173,'C:\Users\HP\Desktop\TrimphPO\Week\Master Files\[SGST Master.xlsx]DBF'!$A:$X,24,FALSE),
   IF(ORDER!$D$1="IGST",
   VLOOKUP(H173,'C:\Users\HP\Desktop\TrimphPO\Week\Master Files\[IGST Master.xlsx]DBF'!$A:$X,24,FALSE),
   "Error")),
"")</f>
        <v/>
      </c>
      <c r="X173">
        <f>IF(ORDER!O179&gt;0,
 IF(ORDER!$D$1="SGST",
 VLOOKUP(H173,'C:\Users\HP\Desktop\TrimphPO\Week\Master Files\[SGST Master.xlsx]DBF'!$A:$Y,25,FALSE),
   IF(ORDER!$D$1="IGST",
   VLOOKUP(H173,'C:\Users\HP\Desktop\TrimphPO\Week\Master Files\[IGST Master.xlsx]DBF'!$A:$Y,25,FALSE),
   "Error")),
"")</f>
        <v/>
      </c>
      <c r="Y173">
        <f>IF(ORDER!O179&gt;0,+O173, "")</f>
        <v/>
      </c>
      <c r="Z173">
        <f>IF(ORDER!O179&gt;0,+J173, "")</f>
        <v/>
      </c>
      <c r="AA173">
        <f>IF(ORDER!O179&gt;0,
 IF(ORDER!$D$1="SGST",
 VLOOKUP(H173,'C:\Users\HP\Desktop\TrimphPO\Week\Master Files\[SGST Master.xlsx]DBF'!$A:$AB,28,FALSE),
   IF(ORDER!$D$1="IGST",
   VLOOKUP(H173,'C:\Users\HP\Desktop\TrimphPO\Week\Master Files\[IGST Master.xlsx]DBF'!$A:$AB,28,FALSE),
   "Error")),
"")</f>
        <v/>
      </c>
      <c r="AB173">
        <f>IF(ORDER!O179&gt;0,
 IF(ORDER!$D$1="SGST",
 VLOOKUP(H173,'C:\Users\HP\Desktop\TrimphPO\Week\Master Files\[SGST Master.xlsx]DBF'!$A:$AC,29,FALSE),
   IF(ORDER!$D$1="IGST",
   VLOOKUP(H173,'C:\Users\HP\Desktop\TrimphPO\Week\Master Files\[IGST Master.xlsx]DBF'!$A:$AC,29,FALSE),
   "Error")),
"")</f>
        <v/>
      </c>
      <c r="AC173">
        <f>IF(ORDER!O179&gt;0,ROUND(Y173*AB173/100,2), "")</f>
        <v/>
      </c>
      <c r="AD173">
        <f>IF(ORDER!O179&gt;0,ROUND(SUM(Y173,0)-AC173,2), "")</f>
        <v/>
      </c>
      <c r="AE173" t="inlineStr"/>
      <c r="AF173" t="inlineStr"/>
      <c r="AG173" t="inlineStr"/>
      <c r="AH173" t="inlineStr"/>
      <c r="AI173" t="inlineStr"/>
      <c r="AJ173" t="inlineStr"/>
      <c r="AK173">
        <f>IF(ORDER!O179&gt;0,IF(RIGHT(P173,2)="5%","Output IGST - 5% - Tamilnadu","Output IGST - 12% - Tamilnadu"), "")</f>
        <v/>
      </c>
      <c r="AL173">
        <f>IF(ORDER!O179&gt;0,IF(AK173="Output IGST - 12% - TamilNadu",12,5), "")</f>
        <v/>
      </c>
      <c r="AM173">
        <f>IF(ORDER!O179&gt;0,ROUND(SUM(AD173*AL173/100,0),2), "")</f>
        <v/>
      </c>
      <c r="AN173">
        <f>IF(ORDER!O179&gt;0,+AP173, "")</f>
        <v/>
      </c>
      <c r="AO173">
        <f>IF(ORDER!O179&gt;0,0.00, "")</f>
        <v/>
      </c>
      <c r="AP173">
        <f>IF(ORDER!O179&gt;0,+(Y173-AC173)+AM173, "")</f>
        <v/>
      </c>
      <c r="AQ173">
        <f>IF(ORDER!O179&gt;0,
 IF(ORDER!$D$1="SGST",
 VLOOKUP(H173,'C:\Users\HP\Desktop\TrimphPO\Week\Master Files\[SGST Master.xlsx]DBF'!$A:$AR,44,FALSE),
   IF(ORDER!$D$1="IGST",
   VLOOKUP(H173,'C:\Users\HP\Desktop\TrimphPO\Week\Master Files\[IGST Master.xlsx]DBF'!$A:$AR,44,FALSE),
   "Error")),
"")</f>
        <v/>
      </c>
      <c r="AR173">
        <f>IF(ORDER!O179&gt;0,B173, "")</f>
        <v/>
      </c>
      <c r="AS173">
        <f>IF(ORDER!O179&gt;0,AN173, "")</f>
        <v/>
      </c>
      <c r="AT173">
        <f>IF(ORDER!O179&gt;0,CONCATENATE($B$2," ",$C$2," ","QTY",  " ", $Z$2), "")</f>
        <v/>
      </c>
      <c r="AU173">
        <f>IF(ORDER!O179&gt;0,
 IF(ORDER!$D$1="SGST",
 VLOOKUP(H173,'C:\Users\HP\Desktop\TrimphPO\Week\Master Files\[SGST Master.xlsx]DBF'!$A:$AV,48,FALSE),
   IF(ORDER!$D$1="IGST",
   VLOOKUP(H173,'C:\Users\HP\Desktop\TrimphPO\Week\Master Files\[IGST Master.xlsx]DBF'!$A:$AV,48,FALSE),
   "Error")),
"")</f>
        <v/>
      </c>
      <c r="AV173">
        <f>IF(ORDER!O179&gt;0,
 IF(ORDER!$D$1="SGST",
 VLOOKUP(H173,'C:\Users\HP\Desktop\TrimphPO\Week\Master Files\[SGST Master.xlsx]DBF'!$A:$AW,49,FALSE),
   IF(ORDER!$D$1="IGST",
   VLOOKUP(H173,'C:\Users\HP\Desktop\TrimphPO\Week\Master Files\[IGST Master.xlsx]DBF'!$A:$AW,49,FALSE),
   "Error")),
"")</f>
        <v/>
      </c>
      <c r="AW173">
        <f>IF(ORDER!O179&gt;0,
 IF(ORDER!$D$1="SGST",
 VLOOKUP(H173,'C:\Users\HP\Desktop\TrimphPO\Week\Master Files\[SGST Master.xlsx]DBF'!$A:$AX,50,FALSE),
   IF(ORDER!$D$1="IGST",
   VLOOKUP(H173,'C:\Users\HP\Desktop\TrimphPO\Week\Master Files\[IGST Master.xlsx]DBF'!$A:$AX,50,FALSE),
   "Error")),
"")</f>
        <v/>
      </c>
      <c r="AX173">
        <f>IF(ORDER!O179&gt;0,ORDER!B5, "")</f>
        <v/>
      </c>
      <c r="AY173">
        <f>IF(ORDER!O179&gt;0,ORDER!B1, "")</f>
        <v/>
      </c>
      <c r="AZ173">
        <f>IF(ORDER!O179&gt;0,
 IF(ORDER!$D$1="SGST",
 VLOOKUP(H173,'C:\Users\HP\Desktop\TrimphPO\Week\Master Files\[SGST Master.xlsx]DBF'!$A:$BA,53,FALSE),
   IF(ORDER!$D$1="IGST",
   VLOOKUP(H173,'C:\Users\HP\Desktop\TrimphPO\Week\Master Files\[IGST Master.xlsx]DBF'!$A:$BA,53,FALSE),
   "Error")),
"")</f>
        <v/>
      </c>
      <c r="BA173">
        <f>IF(ORDER!O179&gt;0,
 IF(ORDER!$D$1="SGST",
 VLOOKUP(H173,'C:\Users\HP\Desktop\TrimphPO\Week\Master Files\[SGST Master.xlsx]DBF'!$A:$BB,54,FALSE),
   IF(ORDER!$D$1="IGST",
   VLOOKUP(H173,'C:\Users\HP\Desktop\TrimphPO\Week\Master Files\[IGST Master.xlsx]DBF'!$A:$BB,54,FALSE),
   "Error")),
"")</f>
        <v/>
      </c>
      <c r="BB173">
        <f>IF(ORDER!O179&gt;0,
 IF(ORDER!$D$1="SGST",
 VLOOKUP(H173,'C:\Users\HP\Desktop\TrimphPO\Week\Master Files\[SGST Master.xlsx]DBF'!$A:$BC,55,FALSE),
   IF(ORDER!$D$1="IGST",
   VLOOKUP(H173,'C:\Users\HP\Desktop\TrimphPO\Week\Master Files\[IGST Master.xlsx]DBF'!$A:$BC,55,FALSE),
   "Error")),
"")</f>
        <v/>
      </c>
      <c r="BC173">
        <f>IF(ORDER!O179&gt;0,
 IF(ORDER!$D$1="SGST",
 VLOOKUP(H173,'C:\Users\HP\Desktop\TrimphPO\Week\Master Files\[SGST Master.xlsx]DBF'!$A:$BD,56,FALSE),
   IF(ORDER!$D$1="IGST",
   VLOOKUP(H173,'C:\Users\HP\Desktop\TrimphPO\Week\Master Files\[IGST Master.xlsx]DBF'!$A:$BD,56,FALSE),
   "Error")),
"")</f>
        <v/>
      </c>
      <c r="BD173">
        <f>IF(ORDER!O179&gt;0,
 IF(ORDER!$D$1="SGST",
 VLOOKUP(H173,'C:\Users\HP\Desktop\TrimphPO\Week\Master Files\[SGST Master.xlsx]DBF'!$A:$BE,57,FALSE),
   IF(ORDER!$D$1="IGST",
   VLOOKUP(H173,'C:\Users\HP\Desktop\TrimphPO\Week\Master Files\[IGST Master.xlsx]DBF'!$A:$BE,57,FALSE),
   "Error")),
"")</f>
        <v/>
      </c>
    </row>
    <row r="174">
      <c r="A174">
        <f>IF(ORDER!O180&gt;0,
 IF(ORDER!$D$1="SGST",
 VLOOKUP(H174,'C:\Users\HP\Desktop\TrimphPO\Week\Master Files\[SGST Master.xlsx]DBF'!$A:$B,2,FALSE),
   IF(ORDER!$D$1="IGST",
   VLOOKUP(H174,'C:\Users\HP\Desktop\TrimphPO\Week\Master Files\[IGST Master.xlsx]DBF'!$A:$B,2,FALSE),
   "Error")),
"")</f>
        <v/>
      </c>
      <c r="B174">
        <f>IF(ORDER!O180&gt;0,
 IF(ORDER!$D$1="SGST",
 VLOOKUP(H174,'C:\Users\HP\Desktop\TrimphPO\Week\Master Files\[SGST Master.xlsx]DBF'!$A:$C,3,FALSE),
   IF(ORDER!$D$1="IGST",
   VLOOKUP(H174,'C:\Users\HP\Desktop\TrimphPO\Week\Master Files\[IGST Master.xlsx]DBF'!$A:$C,3,FALSE),
   "Error")),
"")</f>
        <v/>
      </c>
      <c r="C174">
        <f>IF(ORDER!O180&gt;0,ORDER!L180, "")</f>
        <v/>
      </c>
      <c r="D174">
        <f>IF(ORDER!O180&gt;0,ORDER!A180, "")</f>
        <v/>
      </c>
      <c r="E174">
        <f>IF(ORDER!O180&gt;0,
 IF(ORDER!$D$1="SGST",
 VLOOKUP(H174,'C:\Users\HP\Desktop\TrimphPO\Week\Master Files\[SGST Master.xlsx]DBF'!$A:$F,6,FALSE),
   IF(ORDER!$D$1="IGST",
   VLOOKUP(H174,'C:\Users\HP\Desktop\TrimphPO\Week\Master Files\[IGST Master.xlsx]DBF'!$A:$F,6,FALSE),
   "Error")),
"")</f>
        <v/>
      </c>
      <c r="F174">
        <f>IF(ORDER!O180&gt;0,ORDER!C180, "")</f>
        <v/>
      </c>
      <c r="G174">
        <f>IF(ORDER!O180&gt;0,
 IF(ORDER!$D$1="SGST",
 VLOOKUP(H174,'C:\Users\HP\Desktop\TrimphPO\Week\Master Files\[SGST Master.xlsx]DBF'!$A:$H,8,FALSE),
   IF(ORDER!$D$1="IGST",
   VLOOKUP(H174,'C:\Users\HP\Desktop\TrimphPO\Week\Master Files\[IGST Master.xlsx]DBF'!$A:$H,8,FALSE),
   "Error")),
"")</f>
        <v/>
      </c>
      <c r="H174">
        <f>IF(ORDER!O180&gt;0,ORDER!D180, "")</f>
        <v/>
      </c>
      <c r="I174">
        <f>IF(ORDER!O180&gt;0,
 IF(ORDER!$D$1="SGST",
 VLOOKUP(H174,'C:\Users\HP\Desktop\TrimphPO\Week\Master Files\[SGST Master.xlsx]DBF'!$A:$J,10,FALSE),
   IF(ORDER!$D$1="IGST",
   VLOOKUP(H174,'C:\Users\HP\Desktop\TrimphPO\Week\Master Files\[IGST Master.xlsx]DBF'!$A:$J,10,FALSE),
   "Error")),
"")</f>
        <v/>
      </c>
      <c r="J174">
        <f>IF(ORDER!O180&gt;0,SUMIF(ORDER!$D$8:$D$22298,DBF!$H174,ORDER!$G$8:$G$22298), "")</f>
        <v/>
      </c>
      <c r="K174">
        <f>IF(ORDER!O180&gt;0,VLOOKUP($H174,ORDER!D:H,5,FALSE), "")</f>
        <v/>
      </c>
      <c r="L174">
        <f>IF(ORDER!O180&gt;0,ROUND(J174*K174,2), "")</f>
        <v/>
      </c>
      <c r="M174">
        <f>IF(ORDER!O180&gt;0,
 IF(ORDER!$D$1="SGST",
 VLOOKUP(H174,'C:\Users\HP\Desktop\TrimphPO\Week\Master Files\[SGST Master.xlsx]DBF'!$A:$N,14,FALSE),
   IF(ORDER!$D$1="IGST",
   VLOOKUP(H174,'C:\Users\HP\Desktop\TrimphPO\Week\Master Files\[IGST Master.xlsx]DBF'!$A:$N,14,FALSE),
   "Error")),
"")</f>
        <v/>
      </c>
      <c r="N174">
        <f>IF(ORDER!O180&gt;0,ROUND(L174*M174/100,2), "")</f>
        <v/>
      </c>
      <c r="O174">
        <f>IF(ORDER!O180&gt;0,L174-N174, "")</f>
        <v/>
      </c>
      <c r="P174">
        <f>IF(ORDER!O180&gt;0,IF(R174="Corsetry",IF(IFERROR((O174/J174),0)&lt;1000,"CC Sales- Corsetry-Wholesale - IGST 5%","CC Sales- Corsetry-Wholesale - IGST 12%")), "")</f>
        <v/>
      </c>
      <c r="Q174">
        <f>IF(ORDER!O180&gt;0,
 IF(ORDER!$D$1="SGST",
 VLOOKUP(H174,'C:\Users\HP\Desktop\TrimphPO\Week\Master Files\[SGST Master.xlsx]DBF'!$A:$R,18,FALSE),
   IF(ORDER!$D$1="IGST",
   VLOOKUP(H174,'C:\Users\HP\Desktop\TrimphPO\Week\Master Files\[IGST Master.xlsx]DBF'!$A:$R,18,FALSE),
   "Error")),
"")</f>
        <v/>
      </c>
      <c r="R174">
        <f>IF(ORDER!O180&gt;0,
 IF(ORDER!$D$1="SGST",
 VLOOKUP(H174,'C:\Users\HP\Desktop\TrimphPO\Week\Master Files\[SGST Master.xlsx]DBF'!$A:$S,19,FALSE),
   IF(ORDER!$D$1="IGST",
   VLOOKUP(H174,'C:\Users\HP\Desktop\TrimphPO\Week\Master Files\[IGST Master.xlsx]DBF'!$A:$S,19,FALSE),
   "Error")),
"")</f>
        <v/>
      </c>
      <c r="S174">
        <f>IF(ORDER!O180&gt;0,
 IF(ORDER!$D$1="SGST",
 VLOOKUP(H174,'C:\Users\HP\Desktop\TrimphPO\Week\Master Files\[SGST Master.xlsx]DBF'!$A:$T,20,FALSE),
   IF(ORDER!$D$1="IGST",
   VLOOKUP(H174,'C:\Users\HP\Desktop\TrimphPO\Week\Master Files\[IGST Master.xlsx]DBF'!$A:$T,20,FALSE),
   "Error")),
"")</f>
        <v/>
      </c>
      <c r="T174">
        <f>IF(ORDER!O180&gt;0,
 IF(ORDER!$D$1="SGST",
 VLOOKUP(H174,'C:\Users\HP\Desktop\TrimphPO\Week\Master Files\[SGST Master.xlsx]DBF'!$A:$U,21,FALSE),
   IF(ORDER!$D$1="IGST",
   VLOOKUP(H174,'C:\Users\HP\Desktop\TrimphPO\Week\Master Files\[IGST Master.xlsx]DBF'!$A:$U,21,FALSE),
   "Error")),
"")</f>
        <v/>
      </c>
      <c r="U174">
        <f>IF(ORDER!O180&gt;0,
 IF(ORDER!$D$1="SGST",
 VLOOKUP(H174,'C:\Users\HP\Desktop\TrimphPO\Week\Master Files\[SGST Master.xlsx]DBF'!$A:$V,22,FALSE),
   IF(ORDER!$D$1="IGST",
   VLOOKUP(H174,'C:\Users\HP\Desktop\TrimphPO\Week\Master Files\[IGST Master.xlsx]DBF'!$A:$V,22,FALSE),
   "Error")),
"")</f>
        <v/>
      </c>
      <c r="V174">
        <f>IF(ORDER!O180&gt;0,
 IF(ORDER!$D$1="SGST",
 VLOOKUP(H174,'C:\Users\HP\Desktop\TrimphPO\Week\Master Files\[SGST Master.xlsx]DBF'!$A:$W,23,FALSE),
   IF(ORDER!$D$1="IGST",
   VLOOKUP(H174,'C:\Users\HP\Desktop\TrimphPO\Week\Master Files\[IGST Master.xlsx]DBF'!$A:$W,23,FALSE),
   "Error")),
"")</f>
        <v/>
      </c>
      <c r="W174">
        <f>IF(ORDER!O180&gt;0,
 IF(ORDER!$D$1="SGST",
 VLOOKUP(H174,'C:\Users\HP\Desktop\TrimphPO\Week\Master Files\[SGST Master.xlsx]DBF'!$A:$X,24,FALSE),
   IF(ORDER!$D$1="IGST",
   VLOOKUP(H174,'C:\Users\HP\Desktop\TrimphPO\Week\Master Files\[IGST Master.xlsx]DBF'!$A:$X,24,FALSE),
   "Error")),
"")</f>
        <v/>
      </c>
      <c r="X174">
        <f>IF(ORDER!O180&gt;0,
 IF(ORDER!$D$1="SGST",
 VLOOKUP(H174,'C:\Users\HP\Desktop\TrimphPO\Week\Master Files\[SGST Master.xlsx]DBF'!$A:$Y,25,FALSE),
   IF(ORDER!$D$1="IGST",
   VLOOKUP(H174,'C:\Users\HP\Desktop\TrimphPO\Week\Master Files\[IGST Master.xlsx]DBF'!$A:$Y,25,FALSE),
   "Error")),
"")</f>
        <v/>
      </c>
      <c r="Y174">
        <f>IF(ORDER!O180&gt;0,+O174, "")</f>
        <v/>
      </c>
      <c r="Z174">
        <f>IF(ORDER!O180&gt;0,+J174, "")</f>
        <v/>
      </c>
      <c r="AA174">
        <f>IF(ORDER!O180&gt;0,
 IF(ORDER!$D$1="SGST",
 VLOOKUP(H174,'C:\Users\HP\Desktop\TrimphPO\Week\Master Files\[SGST Master.xlsx]DBF'!$A:$AB,28,FALSE),
   IF(ORDER!$D$1="IGST",
   VLOOKUP(H174,'C:\Users\HP\Desktop\TrimphPO\Week\Master Files\[IGST Master.xlsx]DBF'!$A:$AB,28,FALSE),
   "Error")),
"")</f>
        <v/>
      </c>
      <c r="AB174">
        <f>IF(ORDER!O180&gt;0,
 IF(ORDER!$D$1="SGST",
 VLOOKUP(H174,'C:\Users\HP\Desktop\TrimphPO\Week\Master Files\[SGST Master.xlsx]DBF'!$A:$AC,29,FALSE),
   IF(ORDER!$D$1="IGST",
   VLOOKUP(H174,'C:\Users\HP\Desktop\TrimphPO\Week\Master Files\[IGST Master.xlsx]DBF'!$A:$AC,29,FALSE),
   "Error")),
"")</f>
        <v/>
      </c>
      <c r="AC174">
        <f>IF(ORDER!O180&gt;0,ROUND(Y174*AB174/100,2), "")</f>
        <v/>
      </c>
      <c r="AD174">
        <f>IF(ORDER!O180&gt;0,ROUND(SUM(Y174,0)-AC174,2), "")</f>
        <v/>
      </c>
      <c r="AE174" t="inlineStr"/>
      <c r="AF174" t="inlineStr"/>
      <c r="AG174" t="inlineStr"/>
      <c r="AH174" t="inlineStr"/>
      <c r="AI174" t="inlineStr"/>
      <c r="AJ174" t="inlineStr"/>
      <c r="AK174">
        <f>IF(ORDER!O180&gt;0,IF(RIGHT(P174,2)="5%","Output IGST - 5% - Tamilnadu","Output IGST - 12% - Tamilnadu"), "")</f>
        <v/>
      </c>
      <c r="AL174">
        <f>IF(ORDER!O180&gt;0,IF(AK174="Output IGST - 12% - TamilNadu",12,5), "")</f>
        <v/>
      </c>
      <c r="AM174">
        <f>IF(ORDER!O180&gt;0,ROUND(SUM(AD174*AL174/100,0),2), "")</f>
        <v/>
      </c>
      <c r="AN174">
        <f>IF(ORDER!O180&gt;0,+AP174, "")</f>
        <v/>
      </c>
      <c r="AO174">
        <f>IF(ORDER!O180&gt;0,0.00, "")</f>
        <v/>
      </c>
      <c r="AP174">
        <f>IF(ORDER!O180&gt;0,+(Y174-AC174)+AM174, "")</f>
        <v/>
      </c>
      <c r="AQ174">
        <f>IF(ORDER!O180&gt;0,
 IF(ORDER!$D$1="SGST",
 VLOOKUP(H174,'C:\Users\HP\Desktop\TrimphPO\Week\Master Files\[SGST Master.xlsx]DBF'!$A:$AR,44,FALSE),
   IF(ORDER!$D$1="IGST",
   VLOOKUP(H174,'C:\Users\HP\Desktop\TrimphPO\Week\Master Files\[IGST Master.xlsx]DBF'!$A:$AR,44,FALSE),
   "Error")),
"")</f>
        <v/>
      </c>
      <c r="AR174">
        <f>IF(ORDER!O180&gt;0,B174, "")</f>
        <v/>
      </c>
      <c r="AS174">
        <f>IF(ORDER!O180&gt;0,AN174, "")</f>
        <v/>
      </c>
      <c r="AT174">
        <f>IF(ORDER!O180&gt;0,CONCATENATE($B$2," ",$C$2," ","QTY",  " ", $Z$2), "")</f>
        <v/>
      </c>
      <c r="AU174">
        <f>IF(ORDER!O180&gt;0,
 IF(ORDER!$D$1="SGST",
 VLOOKUP(H174,'C:\Users\HP\Desktop\TrimphPO\Week\Master Files\[SGST Master.xlsx]DBF'!$A:$AV,48,FALSE),
   IF(ORDER!$D$1="IGST",
   VLOOKUP(H174,'C:\Users\HP\Desktop\TrimphPO\Week\Master Files\[IGST Master.xlsx]DBF'!$A:$AV,48,FALSE),
   "Error")),
"")</f>
        <v/>
      </c>
      <c r="AV174">
        <f>IF(ORDER!O180&gt;0,
 IF(ORDER!$D$1="SGST",
 VLOOKUP(H174,'C:\Users\HP\Desktop\TrimphPO\Week\Master Files\[SGST Master.xlsx]DBF'!$A:$AW,49,FALSE),
   IF(ORDER!$D$1="IGST",
   VLOOKUP(H174,'C:\Users\HP\Desktop\TrimphPO\Week\Master Files\[IGST Master.xlsx]DBF'!$A:$AW,49,FALSE),
   "Error")),
"")</f>
        <v/>
      </c>
      <c r="AW174">
        <f>IF(ORDER!O180&gt;0,
 IF(ORDER!$D$1="SGST",
 VLOOKUP(H174,'C:\Users\HP\Desktop\TrimphPO\Week\Master Files\[SGST Master.xlsx]DBF'!$A:$AX,50,FALSE),
   IF(ORDER!$D$1="IGST",
   VLOOKUP(H174,'C:\Users\HP\Desktop\TrimphPO\Week\Master Files\[IGST Master.xlsx]DBF'!$A:$AX,50,FALSE),
   "Error")),
"")</f>
        <v/>
      </c>
      <c r="AX174">
        <f>IF(ORDER!O180&gt;0,ORDER!B5, "")</f>
        <v/>
      </c>
      <c r="AY174">
        <f>IF(ORDER!O180&gt;0,ORDER!B1, "")</f>
        <v/>
      </c>
      <c r="AZ174">
        <f>IF(ORDER!O180&gt;0,
 IF(ORDER!$D$1="SGST",
 VLOOKUP(H174,'C:\Users\HP\Desktop\TrimphPO\Week\Master Files\[SGST Master.xlsx]DBF'!$A:$BA,53,FALSE),
   IF(ORDER!$D$1="IGST",
   VLOOKUP(H174,'C:\Users\HP\Desktop\TrimphPO\Week\Master Files\[IGST Master.xlsx]DBF'!$A:$BA,53,FALSE),
   "Error")),
"")</f>
        <v/>
      </c>
      <c r="BA174">
        <f>IF(ORDER!O180&gt;0,
 IF(ORDER!$D$1="SGST",
 VLOOKUP(H174,'C:\Users\HP\Desktop\TrimphPO\Week\Master Files\[SGST Master.xlsx]DBF'!$A:$BB,54,FALSE),
   IF(ORDER!$D$1="IGST",
   VLOOKUP(H174,'C:\Users\HP\Desktop\TrimphPO\Week\Master Files\[IGST Master.xlsx]DBF'!$A:$BB,54,FALSE),
   "Error")),
"")</f>
        <v/>
      </c>
      <c r="BB174">
        <f>IF(ORDER!O180&gt;0,
 IF(ORDER!$D$1="SGST",
 VLOOKUP(H174,'C:\Users\HP\Desktop\TrimphPO\Week\Master Files\[SGST Master.xlsx]DBF'!$A:$BC,55,FALSE),
   IF(ORDER!$D$1="IGST",
   VLOOKUP(H174,'C:\Users\HP\Desktop\TrimphPO\Week\Master Files\[IGST Master.xlsx]DBF'!$A:$BC,55,FALSE),
   "Error")),
"")</f>
        <v/>
      </c>
      <c r="BC174">
        <f>IF(ORDER!O180&gt;0,
 IF(ORDER!$D$1="SGST",
 VLOOKUP(H174,'C:\Users\HP\Desktop\TrimphPO\Week\Master Files\[SGST Master.xlsx]DBF'!$A:$BD,56,FALSE),
   IF(ORDER!$D$1="IGST",
   VLOOKUP(H174,'C:\Users\HP\Desktop\TrimphPO\Week\Master Files\[IGST Master.xlsx]DBF'!$A:$BD,56,FALSE),
   "Error")),
"")</f>
        <v/>
      </c>
      <c r="BD174">
        <f>IF(ORDER!O180&gt;0,
 IF(ORDER!$D$1="SGST",
 VLOOKUP(H174,'C:\Users\HP\Desktop\TrimphPO\Week\Master Files\[SGST Master.xlsx]DBF'!$A:$BE,57,FALSE),
   IF(ORDER!$D$1="IGST",
   VLOOKUP(H174,'C:\Users\HP\Desktop\TrimphPO\Week\Master Files\[IGST Master.xlsx]DBF'!$A:$BE,57,FALSE),
   "Error")),
"")</f>
        <v/>
      </c>
    </row>
    <row r="175">
      <c r="A175">
        <f>IF(ORDER!O181&gt;0,
 IF(ORDER!$D$1="SGST",
 VLOOKUP(H175,'C:\Users\HP\Desktop\TrimphPO\Week\Master Files\[SGST Master.xlsx]DBF'!$A:$B,2,FALSE),
   IF(ORDER!$D$1="IGST",
   VLOOKUP(H175,'C:\Users\HP\Desktop\TrimphPO\Week\Master Files\[IGST Master.xlsx]DBF'!$A:$B,2,FALSE),
   "Error")),
"")</f>
        <v/>
      </c>
      <c r="B175">
        <f>IF(ORDER!O181&gt;0,
 IF(ORDER!$D$1="SGST",
 VLOOKUP(H175,'C:\Users\HP\Desktop\TrimphPO\Week\Master Files\[SGST Master.xlsx]DBF'!$A:$C,3,FALSE),
   IF(ORDER!$D$1="IGST",
   VLOOKUP(H175,'C:\Users\HP\Desktop\TrimphPO\Week\Master Files\[IGST Master.xlsx]DBF'!$A:$C,3,FALSE),
   "Error")),
"")</f>
        <v/>
      </c>
      <c r="C175">
        <f>IF(ORDER!O181&gt;0,ORDER!L181, "")</f>
        <v/>
      </c>
      <c r="D175">
        <f>IF(ORDER!O181&gt;0,ORDER!A181, "")</f>
        <v/>
      </c>
      <c r="E175">
        <f>IF(ORDER!O181&gt;0,
 IF(ORDER!$D$1="SGST",
 VLOOKUP(H175,'C:\Users\HP\Desktop\TrimphPO\Week\Master Files\[SGST Master.xlsx]DBF'!$A:$F,6,FALSE),
   IF(ORDER!$D$1="IGST",
   VLOOKUP(H175,'C:\Users\HP\Desktop\TrimphPO\Week\Master Files\[IGST Master.xlsx]DBF'!$A:$F,6,FALSE),
   "Error")),
"")</f>
        <v/>
      </c>
      <c r="F175">
        <f>IF(ORDER!O181&gt;0,ORDER!C181, "")</f>
        <v/>
      </c>
      <c r="G175">
        <f>IF(ORDER!O181&gt;0,
 IF(ORDER!$D$1="SGST",
 VLOOKUP(H175,'C:\Users\HP\Desktop\TrimphPO\Week\Master Files\[SGST Master.xlsx]DBF'!$A:$H,8,FALSE),
   IF(ORDER!$D$1="IGST",
   VLOOKUP(H175,'C:\Users\HP\Desktop\TrimphPO\Week\Master Files\[IGST Master.xlsx]DBF'!$A:$H,8,FALSE),
   "Error")),
"")</f>
        <v/>
      </c>
      <c r="H175">
        <f>IF(ORDER!O181&gt;0,ORDER!D181, "")</f>
        <v/>
      </c>
      <c r="I175">
        <f>IF(ORDER!O181&gt;0,
 IF(ORDER!$D$1="SGST",
 VLOOKUP(H175,'C:\Users\HP\Desktop\TrimphPO\Week\Master Files\[SGST Master.xlsx]DBF'!$A:$J,10,FALSE),
   IF(ORDER!$D$1="IGST",
   VLOOKUP(H175,'C:\Users\HP\Desktop\TrimphPO\Week\Master Files\[IGST Master.xlsx]DBF'!$A:$J,10,FALSE),
   "Error")),
"")</f>
        <v/>
      </c>
      <c r="J175">
        <f>IF(ORDER!O181&gt;0,SUMIF(ORDER!$D$8:$D$22298,DBF!$H175,ORDER!$G$8:$G$22298), "")</f>
        <v/>
      </c>
      <c r="K175">
        <f>IF(ORDER!O181&gt;0,VLOOKUP($H175,ORDER!D:H,5,FALSE), "")</f>
        <v/>
      </c>
      <c r="L175">
        <f>IF(ORDER!O181&gt;0,ROUND(J175*K175,2), "")</f>
        <v/>
      </c>
      <c r="M175">
        <f>IF(ORDER!O181&gt;0,
 IF(ORDER!$D$1="SGST",
 VLOOKUP(H175,'C:\Users\HP\Desktop\TrimphPO\Week\Master Files\[SGST Master.xlsx]DBF'!$A:$N,14,FALSE),
   IF(ORDER!$D$1="IGST",
   VLOOKUP(H175,'C:\Users\HP\Desktop\TrimphPO\Week\Master Files\[IGST Master.xlsx]DBF'!$A:$N,14,FALSE),
   "Error")),
"")</f>
        <v/>
      </c>
      <c r="N175">
        <f>IF(ORDER!O181&gt;0,ROUND(L175*M175/100,2), "")</f>
        <v/>
      </c>
      <c r="O175">
        <f>IF(ORDER!O181&gt;0,L175-N175, "")</f>
        <v/>
      </c>
      <c r="P175">
        <f>IF(ORDER!O181&gt;0,IF(R175="Corsetry",IF(IFERROR((O175/J175),0)&lt;1000,"CC Sales- Corsetry-Wholesale - IGST 5%","CC Sales- Corsetry-Wholesale - IGST 12%")), "")</f>
        <v/>
      </c>
      <c r="Q175">
        <f>IF(ORDER!O181&gt;0,
 IF(ORDER!$D$1="SGST",
 VLOOKUP(H175,'C:\Users\HP\Desktop\TrimphPO\Week\Master Files\[SGST Master.xlsx]DBF'!$A:$R,18,FALSE),
   IF(ORDER!$D$1="IGST",
   VLOOKUP(H175,'C:\Users\HP\Desktop\TrimphPO\Week\Master Files\[IGST Master.xlsx]DBF'!$A:$R,18,FALSE),
   "Error")),
"")</f>
        <v/>
      </c>
      <c r="R175">
        <f>IF(ORDER!O181&gt;0,
 IF(ORDER!$D$1="SGST",
 VLOOKUP(H175,'C:\Users\HP\Desktop\TrimphPO\Week\Master Files\[SGST Master.xlsx]DBF'!$A:$S,19,FALSE),
   IF(ORDER!$D$1="IGST",
   VLOOKUP(H175,'C:\Users\HP\Desktop\TrimphPO\Week\Master Files\[IGST Master.xlsx]DBF'!$A:$S,19,FALSE),
   "Error")),
"")</f>
        <v/>
      </c>
      <c r="S175">
        <f>IF(ORDER!O181&gt;0,
 IF(ORDER!$D$1="SGST",
 VLOOKUP(H175,'C:\Users\HP\Desktop\TrimphPO\Week\Master Files\[SGST Master.xlsx]DBF'!$A:$T,20,FALSE),
   IF(ORDER!$D$1="IGST",
   VLOOKUP(H175,'C:\Users\HP\Desktop\TrimphPO\Week\Master Files\[IGST Master.xlsx]DBF'!$A:$T,20,FALSE),
   "Error")),
"")</f>
        <v/>
      </c>
      <c r="T175">
        <f>IF(ORDER!O181&gt;0,
 IF(ORDER!$D$1="SGST",
 VLOOKUP(H175,'C:\Users\HP\Desktop\TrimphPO\Week\Master Files\[SGST Master.xlsx]DBF'!$A:$U,21,FALSE),
   IF(ORDER!$D$1="IGST",
   VLOOKUP(H175,'C:\Users\HP\Desktop\TrimphPO\Week\Master Files\[IGST Master.xlsx]DBF'!$A:$U,21,FALSE),
   "Error")),
"")</f>
        <v/>
      </c>
      <c r="U175">
        <f>IF(ORDER!O181&gt;0,
 IF(ORDER!$D$1="SGST",
 VLOOKUP(H175,'C:\Users\HP\Desktop\TrimphPO\Week\Master Files\[SGST Master.xlsx]DBF'!$A:$V,22,FALSE),
   IF(ORDER!$D$1="IGST",
   VLOOKUP(H175,'C:\Users\HP\Desktop\TrimphPO\Week\Master Files\[IGST Master.xlsx]DBF'!$A:$V,22,FALSE),
   "Error")),
"")</f>
        <v/>
      </c>
      <c r="V175">
        <f>IF(ORDER!O181&gt;0,
 IF(ORDER!$D$1="SGST",
 VLOOKUP(H175,'C:\Users\HP\Desktop\TrimphPO\Week\Master Files\[SGST Master.xlsx]DBF'!$A:$W,23,FALSE),
   IF(ORDER!$D$1="IGST",
   VLOOKUP(H175,'C:\Users\HP\Desktop\TrimphPO\Week\Master Files\[IGST Master.xlsx]DBF'!$A:$W,23,FALSE),
   "Error")),
"")</f>
        <v/>
      </c>
      <c r="W175">
        <f>IF(ORDER!O181&gt;0,
 IF(ORDER!$D$1="SGST",
 VLOOKUP(H175,'C:\Users\HP\Desktop\TrimphPO\Week\Master Files\[SGST Master.xlsx]DBF'!$A:$X,24,FALSE),
   IF(ORDER!$D$1="IGST",
   VLOOKUP(H175,'C:\Users\HP\Desktop\TrimphPO\Week\Master Files\[IGST Master.xlsx]DBF'!$A:$X,24,FALSE),
   "Error")),
"")</f>
        <v/>
      </c>
      <c r="X175">
        <f>IF(ORDER!O181&gt;0,
 IF(ORDER!$D$1="SGST",
 VLOOKUP(H175,'C:\Users\HP\Desktop\TrimphPO\Week\Master Files\[SGST Master.xlsx]DBF'!$A:$Y,25,FALSE),
   IF(ORDER!$D$1="IGST",
   VLOOKUP(H175,'C:\Users\HP\Desktop\TrimphPO\Week\Master Files\[IGST Master.xlsx]DBF'!$A:$Y,25,FALSE),
   "Error")),
"")</f>
        <v/>
      </c>
      <c r="Y175">
        <f>IF(ORDER!O181&gt;0,+O175, "")</f>
        <v/>
      </c>
      <c r="Z175">
        <f>IF(ORDER!O181&gt;0,+J175, "")</f>
        <v/>
      </c>
      <c r="AA175">
        <f>IF(ORDER!O181&gt;0,
 IF(ORDER!$D$1="SGST",
 VLOOKUP(H175,'C:\Users\HP\Desktop\TrimphPO\Week\Master Files\[SGST Master.xlsx]DBF'!$A:$AB,28,FALSE),
   IF(ORDER!$D$1="IGST",
   VLOOKUP(H175,'C:\Users\HP\Desktop\TrimphPO\Week\Master Files\[IGST Master.xlsx]DBF'!$A:$AB,28,FALSE),
   "Error")),
"")</f>
        <v/>
      </c>
      <c r="AB175">
        <f>IF(ORDER!O181&gt;0,
 IF(ORDER!$D$1="SGST",
 VLOOKUP(H175,'C:\Users\HP\Desktop\TrimphPO\Week\Master Files\[SGST Master.xlsx]DBF'!$A:$AC,29,FALSE),
   IF(ORDER!$D$1="IGST",
   VLOOKUP(H175,'C:\Users\HP\Desktop\TrimphPO\Week\Master Files\[IGST Master.xlsx]DBF'!$A:$AC,29,FALSE),
   "Error")),
"")</f>
        <v/>
      </c>
      <c r="AC175">
        <f>IF(ORDER!O181&gt;0,ROUND(Y175*AB175/100,2), "")</f>
        <v/>
      </c>
      <c r="AD175">
        <f>IF(ORDER!O181&gt;0,ROUND(SUM(Y175,0)-AC175,2), "")</f>
        <v/>
      </c>
      <c r="AE175" t="inlineStr"/>
      <c r="AF175" t="inlineStr"/>
      <c r="AG175" t="inlineStr"/>
      <c r="AH175" t="inlineStr"/>
      <c r="AI175" t="inlineStr"/>
      <c r="AJ175" t="inlineStr"/>
      <c r="AK175">
        <f>IF(ORDER!O181&gt;0,IF(RIGHT(P175,2)="5%","Output IGST - 5% - Tamilnadu","Output IGST - 12% - Tamilnadu"), "")</f>
        <v/>
      </c>
      <c r="AL175">
        <f>IF(ORDER!O181&gt;0,IF(AK175="Output IGST - 12% - TamilNadu",12,5), "")</f>
        <v/>
      </c>
      <c r="AM175">
        <f>IF(ORDER!O181&gt;0,ROUND(SUM(AD175*AL175/100,0),2), "")</f>
        <v/>
      </c>
      <c r="AN175">
        <f>IF(ORDER!O181&gt;0,+AP175, "")</f>
        <v/>
      </c>
      <c r="AO175">
        <f>IF(ORDER!O181&gt;0,0.00, "")</f>
        <v/>
      </c>
      <c r="AP175">
        <f>IF(ORDER!O181&gt;0,+(Y175-AC175)+AM175, "")</f>
        <v/>
      </c>
      <c r="AQ175">
        <f>IF(ORDER!O181&gt;0,
 IF(ORDER!$D$1="SGST",
 VLOOKUP(H175,'C:\Users\HP\Desktop\TrimphPO\Week\Master Files\[SGST Master.xlsx]DBF'!$A:$AR,44,FALSE),
   IF(ORDER!$D$1="IGST",
   VLOOKUP(H175,'C:\Users\HP\Desktop\TrimphPO\Week\Master Files\[IGST Master.xlsx]DBF'!$A:$AR,44,FALSE),
   "Error")),
"")</f>
        <v/>
      </c>
      <c r="AR175">
        <f>IF(ORDER!O181&gt;0,B175, "")</f>
        <v/>
      </c>
      <c r="AS175">
        <f>IF(ORDER!O181&gt;0,AN175, "")</f>
        <v/>
      </c>
      <c r="AT175">
        <f>IF(ORDER!O181&gt;0,CONCATENATE($B$2," ",$C$2," ","QTY",  " ", $Z$2), "")</f>
        <v/>
      </c>
      <c r="AU175">
        <f>IF(ORDER!O181&gt;0,
 IF(ORDER!$D$1="SGST",
 VLOOKUP(H175,'C:\Users\HP\Desktop\TrimphPO\Week\Master Files\[SGST Master.xlsx]DBF'!$A:$AV,48,FALSE),
   IF(ORDER!$D$1="IGST",
   VLOOKUP(H175,'C:\Users\HP\Desktop\TrimphPO\Week\Master Files\[IGST Master.xlsx]DBF'!$A:$AV,48,FALSE),
   "Error")),
"")</f>
        <v/>
      </c>
      <c r="AV175">
        <f>IF(ORDER!O181&gt;0,
 IF(ORDER!$D$1="SGST",
 VLOOKUP(H175,'C:\Users\HP\Desktop\TrimphPO\Week\Master Files\[SGST Master.xlsx]DBF'!$A:$AW,49,FALSE),
   IF(ORDER!$D$1="IGST",
   VLOOKUP(H175,'C:\Users\HP\Desktop\TrimphPO\Week\Master Files\[IGST Master.xlsx]DBF'!$A:$AW,49,FALSE),
   "Error")),
"")</f>
        <v/>
      </c>
      <c r="AW175">
        <f>IF(ORDER!O181&gt;0,
 IF(ORDER!$D$1="SGST",
 VLOOKUP(H175,'C:\Users\HP\Desktop\TrimphPO\Week\Master Files\[SGST Master.xlsx]DBF'!$A:$AX,50,FALSE),
   IF(ORDER!$D$1="IGST",
   VLOOKUP(H175,'C:\Users\HP\Desktop\TrimphPO\Week\Master Files\[IGST Master.xlsx]DBF'!$A:$AX,50,FALSE),
   "Error")),
"")</f>
        <v/>
      </c>
      <c r="AX175">
        <f>IF(ORDER!O181&gt;0,ORDER!B5, "")</f>
        <v/>
      </c>
      <c r="AY175">
        <f>IF(ORDER!O181&gt;0,ORDER!B1, "")</f>
        <v/>
      </c>
      <c r="AZ175">
        <f>IF(ORDER!O181&gt;0,
 IF(ORDER!$D$1="SGST",
 VLOOKUP(H175,'C:\Users\HP\Desktop\TrimphPO\Week\Master Files\[SGST Master.xlsx]DBF'!$A:$BA,53,FALSE),
   IF(ORDER!$D$1="IGST",
   VLOOKUP(H175,'C:\Users\HP\Desktop\TrimphPO\Week\Master Files\[IGST Master.xlsx]DBF'!$A:$BA,53,FALSE),
   "Error")),
"")</f>
        <v/>
      </c>
      <c r="BA175">
        <f>IF(ORDER!O181&gt;0,
 IF(ORDER!$D$1="SGST",
 VLOOKUP(H175,'C:\Users\HP\Desktop\TrimphPO\Week\Master Files\[SGST Master.xlsx]DBF'!$A:$BB,54,FALSE),
   IF(ORDER!$D$1="IGST",
   VLOOKUP(H175,'C:\Users\HP\Desktop\TrimphPO\Week\Master Files\[IGST Master.xlsx]DBF'!$A:$BB,54,FALSE),
   "Error")),
"")</f>
        <v/>
      </c>
      <c r="BB175">
        <f>IF(ORDER!O181&gt;0,
 IF(ORDER!$D$1="SGST",
 VLOOKUP(H175,'C:\Users\HP\Desktop\TrimphPO\Week\Master Files\[SGST Master.xlsx]DBF'!$A:$BC,55,FALSE),
   IF(ORDER!$D$1="IGST",
   VLOOKUP(H175,'C:\Users\HP\Desktop\TrimphPO\Week\Master Files\[IGST Master.xlsx]DBF'!$A:$BC,55,FALSE),
   "Error")),
"")</f>
        <v/>
      </c>
      <c r="BC175">
        <f>IF(ORDER!O181&gt;0,
 IF(ORDER!$D$1="SGST",
 VLOOKUP(H175,'C:\Users\HP\Desktop\TrimphPO\Week\Master Files\[SGST Master.xlsx]DBF'!$A:$BD,56,FALSE),
   IF(ORDER!$D$1="IGST",
   VLOOKUP(H175,'C:\Users\HP\Desktop\TrimphPO\Week\Master Files\[IGST Master.xlsx]DBF'!$A:$BD,56,FALSE),
   "Error")),
"")</f>
        <v/>
      </c>
      <c r="BD175">
        <f>IF(ORDER!O181&gt;0,
 IF(ORDER!$D$1="SGST",
 VLOOKUP(H175,'C:\Users\HP\Desktop\TrimphPO\Week\Master Files\[SGST Master.xlsx]DBF'!$A:$BE,57,FALSE),
   IF(ORDER!$D$1="IGST",
   VLOOKUP(H175,'C:\Users\HP\Desktop\TrimphPO\Week\Master Files\[IGST Master.xlsx]DBF'!$A:$BE,57,FALSE),
   "Error")),
"")</f>
        <v/>
      </c>
    </row>
    <row r="176">
      <c r="A176">
        <f>IF(ORDER!O182&gt;0,
 IF(ORDER!$D$1="SGST",
 VLOOKUP(H176,'C:\Users\HP\Desktop\TrimphPO\Week\Master Files\[SGST Master.xlsx]DBF'!$A:$B,2,FALSE),
   IF(ORDER!$D$1="IGST",
   VLOOKUP(H176,'C:\Users\HP\Desktop\TrimphPO\Week\Master Files\[IGST Master.xlsx]DBF'!$A:$B,2,FALSE),
   "Error")),
"")</f>
        <v/>
      </c>
      <c r="B176">
        <f>IF(ORDER!O182&gt;0,
 IF(ORDER!$D$1="SGST",
 VLOOKUP(H176,'C:\Users\HP\Desktop\TrimphPO\Week\Master Files\[SGST Master.xlsx]DBF'!$A:$C,3,FALSE),
   IF(ORDER!$D$1="IGST",
   VLOOKUP(H176,'C:\Users\HP\Desktop\TrimphPO\Week\Master Files\[IGST Master.xlsx]DBF'!$A:$C,3,FALSE),
   "Error")),
"")</f>
        <v/>
      </c>
      <c r="C176">
        <f>IF(ORDER!O182&gt;0,ORDER!L182, "")</f>
        <v/>
      </c>
      <c r="D176">
        <f>IF(ORDER!O182&gt;0,ORDER!A182, "")</f>
        <v/>
      </c>
      <c r="E176">
        <f>IF(ORDER!O182&gt;0,
 IF(ORDER!$D$1="SGST",
 VLOOKUP(H176,'C:\Users\HP\Desktop\TrimphPO\Week\Master Files\[SGST Master.xlsx]DBF'!$A:$F,6,FALSE),
   IF(ORDER!$D$1="IGST",
   VLOOKUP(H176,'C:\Users\HP\Desktop\TrimphPO\Week\Master Files\[IGST Master.xlsx]DBF'!$A:$F,6,FALSE),
   "Error")),
"")</f>
        <v/>
      </c>
      <c r="F176">
        <f>IF(ORDER!O182&gt;0,ORDER!C182, "")</f>
        <v/>
      </c>
      <c r="G176">
        <f>IF(ORDER!O182&gt;0,
 IF(ORDER!$D$1="SGST",
 VLOOKUP(H176,'C:\Users\HP\Desktop\TrimphPO\Week\Master Files\[SGST Master.xlsx]DBF'!$A:$H,8,FALSE),
   IF(ORDER!$D$1="IGST",
   VLOOKUP(H176,'C:\Users\HP\Desktop\TrimphPO\Week\Master Files\[IGST Master.xlsx]DBF'!$A:$H,8,FALSE),
   "Error")),
"")</f>
        <v/>
      </c>
      <c r="H176">
        <f>IF(ORDER!O182&gt;0,ORDER!D182, "")</f>
        <v/>
      </c>
      <c r="I176">
        <f>IF(ORDER!O182&gt;0,
 IF(ORDER!$D$1="SGST",
 VLOOKUP(H176,'C:\Users\HP\Desktop\TrimphPO\Week\Master Files\[SGST Master.xlsx]DBF'!$A:$J,10,FALSE),
   IF(ORDER!$D$1="IGST",
   VLOOKUP(H176,'C:\Users\HP\Desktop\TrimphPO\Week\Master Files\[IGST Master.xlsx]DBF'!$A:$J,10,FALSE),
   "Error")),
"")</f>
        <v/>
      </c>
      <c r="J176">
        <f>IF(ORDER!O182&gt;0,SUMIF(ORDER!$D$8:$D$22298,DBF!$H176,ORDER!$G$8:$G$22298), "")</f>
        <v/>
      </c>
      <c r="K176">
        <f>IF(ORDER!O182&gt;0,VLOOKUP($H176,ORDER!D:H,5,FALSE), "")</f>
        <v/>
      </c>
      <c r="L176">
        <f>IF(ORDER!O182&gt;0,ROUND(J176*K176,2), "")</f>
        <v/>
      </c>
      <c r="M176">
        <f>IF(ORDER!O182&gt;0,
 IF(ORDER!$D$1="SGST",
 VLOOKUP(H176,'C:\Users\HP\Desktop\TrimphPO\Week\Master Files\[SGST Master.xlsx]DBF'!$A:$N,14,FALSE),
   IF(ORDER!$D$1="IGST",
   VLOOKUP(H176,'C:\Users\HP\Desktop\TrimphPO\Week\Master Files\[IGST Master.xlsx]DBF'!$A:$N,14,FALSE),
   "Error")),
"")</f>
        <v/>
      </c>
      <c r="N176">
        <f>IF(ORDER!O182&gt;0,ROUND(L176*M176/100,2), "")</f>
        <v/>
      </c>
      <c r="O176">
        <f>IF(ORDER!O182&gt;0,L176-N176, "")</f>
        <v/>
      </c>
      <c r="P176">
        <f>IF(ORDER!O182&gt;0,IF(R176="Corsetry",IF(IFERROR((O176/J176),0)&lt;1000,"CC Sales- Corsetry-Wholesale - IGST 5%","CC Sales- Corsetry-Wholesale - IGST 12%")), "")</f>
        <v/>
      </c>
      <c r="Q176">
        <f>IF(ORDER!O182&gt;0,
 IF(ORDER!$D$1="SGST",
 VLOOKUP(H176,'C:\Users\HP\Desktop\TrimphPO\Week\Master Files\[SGST Master.xlsx]DBF'!$A:$R,18,FALSE),
   IF(ORDER!$D$1="IGST",
   VLOOKUP(H176,'C:\Users\HP\Desktop\TrimphPO\Week\Master Files\[IGST Master.xlsx]DBF'!$A:$R,18,FALSE),
   "Error")),
"")</f>
        <v/>
      </c>
      <c r="R176">
        <f>IF(ORDER!O182&gt;0,
 IF(ORDER!$D$1="SGST",
 VLOOKUP(H176,'C:\Users\HP\Desktop\TrimphPO\Week\Master Files\[SGST Master.xlsx]DBF'!$A:$S,19,FALSE),
   IF(ORDER!$D$1="IGST",
   VLOOKUP(H176,'C:\Users\HP\Desktop\TrimphPO\Week\Master Files\[IGST Master.xlsx]DBF'!$A:$S,19,FALSE),
   "Error")),
"")</f>
        <v/>
      </c>
      <c r="S176">
        <f>IF(ORDER!O182&gt;0,
 IF(ORDER!$D$1="SGST",
 VLOOKUP(H176,'C:\Users\HP\Desktop\TrimphPO\Week\Master Files\[SGST Master.xlsx]DBF'!$A:$T,20,FALSE),
   IF(ORDER!$D$1="IGST",
   VLOOKUP(H176,'C:\Users\HP\Desktop\TrimphPO\Week\Master Files\[IGST Master.xlsx]DBF'!$A:$T,20,FALSE),
   "Error")),
"")</f>
        <v/>
      </c>
      <c r="T176">
        <f>IF(ORDER!O182&gt;0,
 IF(ORDER!$D$1="SGST",
 VLOOKUP(H176,'C:\Users\HP\Desktop\TrimphPO\Week\Master Files\[SGST Master.xlsx]DBF'!$A:$U,21,FALSE),
   IF(ORDER!$D$1="IGST",
   VLOOKUP(H176,'C:\Users\HP\Desktop\TrimphPO\Week\Master Files\[IGST Master.xlsx]DBF'!$A:$U,21,FALSE),
   "Error")),
"")</f>
        <v/>
      </c>
      <c r="U176">
        <f>IF(ORDER!O182&gt;0,
 IF(ORDER!$D$1="SGST",
 VLOOKUP(H176,'C:\Users\HP\Desktop\TrimphPO\Week\Master Files\[SGST Master.xlsx]DBF'!$A:$V,22,FALSE),
   IF(ORDER!$D$1="IGST",
   VLOOKUP(H176,'C:\Users\HP\Desktop\TrimphPO\Week\Master Files\[IGST Master.xlsx]DBF'!$A:$V,22,FALSE),
   "Error")),
"")</f>
        <v/>
      </c>
      <c r="V176">
        <f>IF(ORDER!O182&gt;0,
 IF(ORDER!$D$1="SGST",
 VLOOKUP(H176,'C:\Users\HP\Desktop\TrimphPO\Week\Master Files\[SGST Master.xlsx]DBF'!$A:$W,23,FALSE),
   IF(ORDER!$D$1="IGST",
   VLOOKUP(H176,'C:\Users\HP\Desktop\TrimphPO\Week\Master Files\[IGST Master.xlsx]DBF'!$A:$W,23,FALSE),
   "Error")),
"")</f>
        <v/>
      </c>
      <c r="W176">
        <f>IF(ORDER!O182&gt;0,
 IF(ORDER!$D$1="SGST",
 VLOOKUP(H176,'C:\Users\HP\Desktop\TrimphPO\Week\Master Files\[SGST Master.xlsx]DBF'!$A:$X,24,FALSE),
   IF(ORDER!$D$1="IGST",
   VLOOKUP(H176,'C:\Users\HP\Desktop\TrimphPO\Week\Master Files\[IGST Master.xlsx]DBF'!$A:$X,24,FALSE),
   "Error")),
"")</f>
        <v/>
      </c>
      <c r="X176">
        <f>IF(ORDER!O182&gt;0,
 IF(ORDER!$D$1="SGST",
 VLOOKUP(H176,'C:\Users\HP\Desktop\TrimphPO\Week\Master Files\[SGST Master.xlsx]DBF'!$A:$Y,25,FALSE),
   IF(ORDER!$D$1="IGST",
   VLOOKUP(H176,'C:\Users\HP\Desktop\TrimphPO\Week\Master Files\[IGST Master.xlsx]DBF'!$A:$Y,25,FALSE),
   "Error")),
"")</f>
        <v/>
      </c>
      <c r="Y176">
        <f>IF(ORDER!O182&gt;0,+O176, "")</f>
        <v/>
      </c>
      <c r="Z176">
        <f>IF(ORDER!O182&gt;0,+J176, "")</f>
        <v/>
      </c>
      <c r="AA176">
        <f>IF(ORDER!O182&gt;0,
 IF(ORDER!$D$1="SGST",
 VLOOKUP(H176,'C:\Users\HP\Desktop\TrimphPO\Week\Master Files\[SGST Master.xlsx]DBF'!$A:$AB,28,FALSE),
   IF(ORDER!$D$1="IGST",
   VLOOKUP(H176,'C:\Users\HP\Desktop\TrimphPO\Week\Master Files\[IGST Master.xlsx]DBF'!$A:$AB,28,FALSE),
   "Error")),
"")</f>
        <v/>
      </c>
      <c r="AB176">
        <f>IF(ORDER!O182&gt;0,
 IF(ORDER!$D$1="SGST",
 VLOOKUP(H176,'C:\Users\HP\Desktop\TrimphPO\Week\Master Files\[SGST Master.xlsx]DBF'!$A:$AC,29,FALSE),
   IF(ORDER!$D$1="IGST",
   VLOOKUP(H176,'C:\Users\HP\Desktop\TrimphPO\Week\Master Files\[IGST Master.xlsx]DBF'!$A:$AC,29,FALSE),
   "Error")),
"")</f>
        <v/>
      </c>
      <c r="AC176">
        <f>IF(ORDER!O182&gt;0,ROUND(Y176*AB176/100,2), "")</f>
        <v/>
      </c>
      <c r="AD176">
        <f>IF(ORDER!O182&gt;0,ROUND(SUM(Y176,0)-AC176,2), "")</f>
        <v/>
      </c>
      <c r="AE176" t="inlineStr"/>
      <c r="AF176" t="inlineStr"/>
      <c r="AG176" t="inlineStr"/>
      <c r="AH176" t="inlineStr"/>
      <c r="AI176" t="inlineStr"/>
      <c r="AJ176" t="inlineStr"/>
      <c r="AK176">
        <f>IF(ORDER!O182&gt;0,IF(RIGHT(P176,2)="5%","Output IGST - 5% - Tamilnadu","Output IGST - 12% - Tamilnadu"), "")</f>
        <v/>
      </c>
      <c r="AL176">
        <f>IF(ORDER!O182&gt;0,IF(AK176="Output IGST - 12% - TamilNadu",12,5), "")</f>
        <v/>
      </c>
      <c r="AM176">
        <f>IF(ORDER!O182&gt;0,ROUND(SUM(AD176*AL176/100,0),2), "")</f>
        <v/>
      </c>
      <c r="AN176">
        <f>IF(ORDER!O182&gt;0,+AP176, "")</f>
        <v/>
      </c>
      <c r="AO176">
        <f>IF(ORDER!O182&gt;0,0.00, "")</f>
        <v/>
      </c>
      <c r="AP176">
        <f>IF(ORDER!O182&gt;0,+(Y176-AC176)+AM176, "")</f>
        <v/>
      </c>
      <c r="AQ176">
        <f>IF(ORDER!O182&gt;0,
 IF(ORDER!$D$1="SGST",
 VLOOKUP(H176,'C:\Users\HP\Desktop\TrimphPO\Week\Master Files\[SGST Master.xlsx]DBF'!$A:$AR,44,FALSE),
   IF(ORDER!$D$1="IGST",
   VLOOKUP(H176,'C:\Users\HP\Desktop\TrimphPO\Week\Master Files\[IGST Master.xlsx]DBF'!$A:$AR,44,FALSE),
   "Error")),
"")</f>
        <v/>
      </c>
      <c r="AR176">
        <f>IF(ORDER!O182&gt;0,B176, "")</f>
        <v/>
      </c>
      <c r="AS176">
        <f>IF(ORDER!O182&gt;0,AN176, "")</f>
        <v/>
      </c>
      <c r="AT176">
        <f>IF(ORDER!O182&gt;0,CONCATENATE($B$2," ",$C$2," ","QTY",  " ", $Z$2), "")</f>
        <v/>
      </c>
      <c r="AU176">
        <f>IF(ORDER!O182&gt;0,
 IF(ORDER!$D$1="SGST",
 VLOOKUP(H176,'C:\Users\HP\Desktop\TrimphPO\Week\Master Files\[SGST Master.xlsx]DBF'!$A:$AV,48,FALSE),
   IF(ORDER!$D$1="IGST",
   VLOOKUP(H176,'C:\Users\HP\Desktop\TrimphPO\Week\Master Files\[IGST Master.xlsx]DBF'!$A:$AV,48,FALSE),
   "Error")),
"")</f>
        <v/>
      </c>
      <c r="AV176">
        <f>IF(ORDER!O182&gt;0,
 IF(ORDER!$D$1="SGST",
 VLOOKUP(H176,'C:\Users\HP\Desktop\TrimphPO\Week\Master Files\[SGST Master.xlsx]DBF'!$A:$AW,49,FALSE),
   IF(ORDER!$D$1="IGST",
   VLOOKUP(H176,'C:\Users\HP\Desktop\TrimphPO\Week\Master Files\[IGST Master.xlsx]DBF'!$A:$AW,49,FALSE),
   "Error")),
"")</f>
        <v/>
      </c>
      <c r="AW176">
        <f>IF(ORDER!O182&gt;0,
 IF(ORDER!$D$1="SGST",
 VLOOKUP(H176,'C:\Users\HP\Desktop\TrimphPO\Week\Master Files\[SGST Master.xlsx]DBF'!$A:$AX,50,FALSE),
   IF(ORDER!$D$1="IGST",
   VLOOKUP(H176,'C:\Users\HP\Desktop\TrimphPO\Week\Master Files\[IGST Master.xlsx]DBF'!$A:$AX,50,FALSE),
   "Error")),
"")</f>
        <v/>
      </c>
      <c r="AX176">
        <f>IF(ORDER!O182&gt;0,ORDER!B5, "")</f>
        <v/>
      </c>
      <c r="AY176">
        <f>IF(ORDER!O182&gt;0,ORDER!B1, "")</f>
        <v/>
      </c>
      <c r="AZ176">
        <f>IF(ORDER!O182&gt;0,
 IF(ORDER!$D$1="SGST",
 VLOOKUP(H176,'C:\Users\HP\Desktop\TrimphPO\Week\Master Files\[SGST Master.xlsx]DBF'!$A:$BA,53,FALSE),
   IF(ORDER!$D$1="IGST",
   VLOOKUP(H176,'C:\Users\HP\Desktop\TrimphPO\Week\Master Files\[IGST Master.xlsx]DBF'!$A:$BA,53,FALSE),
   "Error")),
"")</f>
        <v/>
      </c>
      <c r="BA176">
        <f>IF(ORDER!O182&gt;0,
 IF(ORDER!$D$1="SGST",
 VLOOKUP(H176,'C:\Users\HP\Desktop\TrimphPO\Week\Master Files\[SGST Master.xlsx]DBF'!$A:$BB,54,FALSE),
   IF(ORDER!$D$1="IGST",
   VLOOKUP(H176,'C:\Users\HP\Desktop\TrimphPO\Week\Master Files\[IGST Master.xlsx]DBF'!$A:$BB,54,FALSE),
   "Error")),
"")</f>
        <v/>
      </c>
      <c r="BB176">
        <f>IF(ORDER!O182&gt;0,
 IF(ORDER!$D$1="SGST",
 VLOOKUP(H176,'C:\Users\HP\Desktop\TrimphPO\Week\Master Files\[SGST Master.xlsx]DBF'!$A:$BC,55,FALSE),
   IF(ORDER!$D$1="IGST",
   VLOOKUP(H176,'C:\Users\HP\Desktop\TrimphPO\Week\Master Files\[IGST Master.xlsx]DBF'!$A:$BC,55,FALSE),
   "Error")),
"")</f>
        <v/>
      </c>
      <c r="BC176">
        <f>IF(ORDER!O182&gt;0,
 IF(ORDER!$D$1="SGST",
 VLOOKUP(H176,'C:\Users\HP\Desktop\TrimphPO\Week\Master Files\[SGST Master.xlsx]DBF'!$A:$BD,56,FALSE),
   IF(ORDER!$D$1="IGST",
   VLOOKUP(H176,'C:\Users\HP\Desktop\TrimphPO\Week\Master Files\[IGST Master.xlsx]DBF'!$A:$BD,56,FALSE),
   "Error")),
"")</f>
        <v/>
      </c>
      <c r="BD176">
        <f>IF(ORDER!O182&gt;0,
 IF(ORDER!$D$1="SGST",
 VLOOKUP(H176,'C:\Users\HP\Desktop\TrimphPO\Week\Master Files\[SGST Master.xlsx]DBF'!$A:$BE,57,FALSE),
   IF(ORDER!$D$1="IGST",
   VLOOKUP(H176,'C:\Users\HP\Desktop\TrimphPO\Week\Master Files\[IGST Master.xlsx]DBF'!$A:$BE,57,FALSE),
   "Error")),
"")</f>
        <v/>
      </c>
    </row>
    <row r="177">
      <c r="A177">
        <f>IF(ORDER!O183&gt;0,
 IF(ORDER!$D$1="SGST",
 VLOOKUP(H177,'C:\Users\HP\Desktop\TrimphPO\Week\Master Files\[SGST Master.xlsx]DBF'!$A:$B,2,FALSE),
   IF(ORDER!$D$1="IGST",
   VLOOKUP(H177,'C:\Users\HP\Desktop\TrimphPO\Week\Master Files\[IGST Master.xlsx]DBF'!$A:$B,2,FALSE),
   "Error")),
"")</f>
        <v/>
      </c>
      <c r="B177">
        <f>IF(ORDER!O183&gt;0,
 IF(ORDER!$D$1="SGST",
 VLOOKUP(H177,'C:\Users\HP\Desktop\TrimphPO\Week\Master Files\[SGST Master.xlsx]DBF'!$A:$C,3,FALSE),
   IF(ORDER!$D$1="IGST",
   VLOOKUP(H177,'C:\Users\HP\Desktop\TrimphPO\Week\Master Files\[IGST Master.xlsx]DBF'!$A:$C,3,FALSE),
   "Error")),
"")</f>
        <v/>
      </c>
      <c r="C177">
        <f>IF(ORDER!O183&gt;0,ORDER!L183, "")</f>
        <v/>
      </c>
      <c r="D177">
        <f>IF(ORDER!O183&gt;0,ORDER!A183, "")</f>
        <v/>
      </c>
      <c r="E177">
        <f>IF(ORDER!O183&gt;0,
 IF(ORDER!$D$1="SGST",
 VLOOKUP(H177,'C:\Users\HP\Desktop\TrimphPO\Week\Master Files\[SGST Master.xlsx]DBF'!$A:$F,6,FALSE),
   IF(ORDER!$D$1="IGST",
   VLOOKUP(H177,'C:\Users\HP\Desktop\TrimphPO\Week\Master Files\[IGST Master.xlsx]DBF'!$A:$F,6,FALSE),
   "Error")),
"")</f>
        <v/>
      </c>
      <c r="F177">
        <f>IF(ORDER!O183&gt;0,ORDER!C183, "")</f>
        <v/>
      </c>
      <c r="G177">
        <f>IF(ORDER!O183&gt;0,
 IF(ORDER!$D$1="SGST",
 VLOOKUP(H177,'C:\Users\HP\Desktop\TrimphPO\Week\Master Files\[SGST Master.xlsx]DBF'!$A:$H,8,FALSE),
   IF(ORDER!$D$1="IGST",
   VLOOKUP(H177,'C:\Users\HP\Desktop\TrimphPO\Week\Master Files\[IGST Master.xlsx]DBF'!$A:$H,8,FALSE),
   "Error")),
"")</f>
        <v/>
      </c>
      <c r="H177">
        <f>IF(ORDER!O183&gt;0,ORDER!D183, "")</f>
        <v/>
      </c>
      <c r="I177">
        <f>IF(ORDER!O183&gt;0,
 IF(ORDER!$D$1="SGST",
 VLOOKUP(H177,'C:\Users\HP\Desktop\TrimphPO\Week\Master Files\[SGST Master.xlsx]DBF'!$A:$J,10,FALSE),
   IF(ORDER!$D$1="IGST",
   VLOOKUP(H177,'C:\Users\HP\Desktop\TrimphPO\Week\Master Files\[IGST Master.xlsx]DBF'!$A:$J,10,FALSE),
   "Error")),
"")</f>
        <v/>
      </c>
      <c r="J177">
        <f>IF(ORDER!O183&gt;0,SUMIF(ORDER!$D$8:$D$22298,DBF!$H177,ORDER!$G$8:$G$22298), "")</f>
        <v/>
      </c>
      <c r="K177">
        <f>IF(ORDER!O183&gt;0,VLOOKUP($H177,ORDER!D:H,5,FALSE), "")</f>
        <v/>
      </c>
      <c r="L177">
        <f>IF(ORDER!O183&gt;0,ROUND(J177*K177,2), "")</f>
        <v/>
      </c>
      <c r="M177">
        <f>IF(ORDER!O183&gt;0,
 IF(ORDER!$D$1="SGST",
 VLOOKUP(H177,'C:\Users\HP\Desktop\TrimphPO\Week\Master Files\[SGST Master.xlsx]DBF'!$A:$N,14,FALSE),
   IF(ORDER!$D$1="IGST",
   VLOOKUP(H177,'C:\Users\HP\Desktop\TrimphPO\Week\Master Files\[IGST Master.xlsx]DBF'!$A:$N,14,FALSE),
   "Error")),
"")</f>
        <v/>
      </c>
      <c r="N177">
        <f>IF(ORDER!O183&gt;0,ROUND(L177*M177/100,2), "")</f>
        <v/>
      </c>
      <c r="O177">
        <f>IF(ORDER!O183&gt;0,L177-N177, "")</f>
        <v/>
      </c>
      <c r="P177">
        <f>IF(ORDER!O183&gt;0,IF(R177="Corsetry",IF(IFERROR((O177/J177),0)&lt;1000,"CC Sales- Corsetry-Wholesale - IGST 5%","CC Sales- Corsetry-Wholesale - IGST 12%")), "")</f>
        <v/>
      </c>
      <c r="Q177">
        <f>IF(ORDER!O183&gt;0,
 IF(ORDER!$D$1="SGST",
 VLOOKUP(H177,'C:\Users\HP\Desktop\TrimphPO\Week\Master Files\[SGST Master.xlsx]DBF'!$A:$R,18,FALSE),
   IF(ORDER!$D$1="IGST",
   VLOOKUP(H177,'C:\Users\HP\Desktop\TrimphPO\Week\Master Files\[IGST Master.xlsx]DBF'!$A:$R,18,FALSE),
   "Error")),
"")</f>
        <v/>
      </c>
      <c r="R177">
        <f>IF(ORDER!O183&gt;0,
 IF(ORDER!$D$1="SGST",
 VLOOKUP(H177,'C:\Users\HP\Desktop\TrimphPO\Week\Master Files\[SGST Master.xlsx]DBF'!$A:$S,19,FALSE),
   IF(ORDER!$D$1="IGST",
   VLOOKUP(H177,'C:\Users\HP\Desktop\TrimphPO\Week\Master Files\[IGST Master.xlsx]DBF'!$A:$S,19,FALSE),
   "Error")),
"")</f>
        <v/>
      </c>
      <c r="S177">
        <f>IF(ORDER!O183&gt;0,
 IF(ORDER!$D$1="SGST",
 VLOOKUP(H177,'C:\Users\HP\Desktop\TrimphPO\Week\Master Files\[SGST Master.xlsx]DBF'!$A:$T,20,FALSE),
   IF(ORDER!$D$1="IGST",
   VLOOKUP(H177,'C:\Users\HP\Desktop\TrimphPO\Week\Master Files\[IGST Master.xlsx]DBF'!$A:$T,20,FALSE),
   "Error")),
"")</f>
        <v/>
      </c>
      <c r="T177">
        <f>IF(ORDER!O183&gt;0,
 IF(ORDER!$D$1="SGST",
 VLOOKUP(H177,'C:\Users\HP\Desktop\TrimphPO\Week\Master Files\[SGST Master.xlsx]DBF'!$A:$U,21,FALSE),
   IF(ORDER!$D$1="IGST",
   VLOOKUP(H177,'C:\Users\HP\Desktop\TrimphPO\Week\Master Files\[IGST Master.xlsx]DBF'!$A:$U,21,FALSE),
   "Error")),
"")</f>
        <v/>
      </c>
      <c r="U177">
        <f>IF(ORDER!O183&gt;0,
 IF(ORDER!$D$1="SGST",
 VLOOKUP(H177,'C:\Users\HP\Desktop\TrimphPO\Week\Master Files\[SGST Master.xlsx]DBF'!$A:$V,22,FALSE),
   IF(ORDER!$D$1="IGST",
   VLOOKUP(H177,'C:\Users\HP\Desktop\TrimphPO\Week\Master Files\[IGST Master.xlsx]DBF'!$A:$V,22,FALSE),
   "Error")),
"")</f>
        <v/>
      </c>
      <c r="V177">
        <f>IF(ORDER!O183&gt;0,
 IF(ORDER!$D$1="SGST",
 VLOOKUP(H177,'C:\Users\HP\Desktop\TrimphPO\Week\Master Files\[SGST Master.xlsx]DBF'!$A:$W,23,FALSE),
   IF(ORDER!$D$1="IGST",
   VLOOKUP(H177,'C:\Users\HP\Desktop\TrimphPO\Week\Master Files\[IGST Master.xlsx]DBF'!$A:$W,23,FALSE),
   "Error")),
"")</f>
        <v/>
      </c>
      <c r="W177">
        <f>IF(ORDER!O183&gt;0,
 IF(ORDER!$D$1="SGST",
 VLOOKUP(H177,'C:\Users\HP\Desktop\TrimphPO\Week\Master Files\[SGST Master.xlsx]DBF'!$A:$X,24,FALSE),
   IF(ORDER!$D$1="IGST",
   VLOOKUP(H177,'C:\Users\HP\Desktop\TrimphPO\Week\Master Files\[IGST Master.xlsx]DBF'!$A:$X,24,FALSE),
   "Error")),
"")</f>
        <v/>
      </c>
      <c r="X177">
        <f>IF(ORDER!O183&gt;0,
 IF(ORDER!$D$1="SGST",
 VLOOKUP(H177,'C:\Users\HP\Desktop\TrimphPO\Week\Master Files\[SGST Master.xlsx]DBF'!$A:$Y,25,FALSE),
   IF(ORDER!$D$1="IGST",
   VLOOKUP(H177,'C:\Users\HP\Desktop\TrimphPO\Week\Master Files\[IGST Master.xlsx]DBF'!$A:$Y,25,FALSE),
   "Error")),
"")</f>
        <v/>
      </c>
      <c r="Y177">
        <f>IF(ORDER!O183&gt;0,+O177, "")</f>
        <v/>
      </c>
      <c r="Z177">
        <f>IF(ORDER!O183&gt;0,+J177, "")</f>
        <v/>
      </c>
      <c r="AA177">
        <f>IF(ORDER!O183&gt;0,
 IF(ORDER!$D$1="SGST",
 VLOOKUP(H177,'C:\Users\HP\Desktop\TrimphPO\Week\Master Files\[SGST Master.xlsx]DBF'!$A:$AB,28,FALSE),
   IF(ORDER!$D$1="IGST",
   VLOOKUP(H177,'C:\Users\HP\Desktop\TrimphPO\Week\Master Files\[IGST Master.xlsx]DBF'!$A:$AB,28,FALSE),
   "Error")),
"")</f>
        <v/>
      </c>
      <c r="AB177">
        <f>IF(ORDER!O183&gt;0,
 IF(ORDER!$D$1="SGST",
 VLOOKUP(H177,'C:\Users\HP\Desktop\TrimphPO\Week\Master Files\[SGST Master.xlsx]DBF'!$A:$AC,29,FALSE),
   IF(ORDER!$D$1="IGST",
   VLOOKUP(H177,'C:\Users\HP\Desktop\TrimphPO\Week\Master Files\[IGST Master.xlsx]DBF'!$A:$AC,29,FALSE),
   "Error")),
"")</f>
        <v/>
      </c>
      <c r="AC177">
        <f>IF(ORDER!O183&gt;0,ROUND(Y177*AB177/100,2), "")</f>
        <v/>
      </c>
      <c r="AD177">
        <f>IF(ORDER!O183&gt;0,ROUND(SUM(Y177,0)-AC177,2), "")</f>
        <v/>
      </c>
      <c r="AE177" t="inlineStr"/>
      <c r="AF177" t="inlineStr"/>
      <c r="AG177" t="inlineStr"/>
      <c r="AH177" t="inlineStr"/>
      <c r="AI177" t="inlineStr"/>
      <c r="AJ177" t="inlineStr"/>
      <c r="AK177">
        <f>IF(ORDER!O183&gt;0,IF(RIGHT(P177,2)="5%","Output IGST - 5% - Tamilnadu","Output IGST - 12% - Tamilnadu"), "")</f>
        <v/>
      </c>
      <c r="AL177">
        <f>IF(ORDER!O183&gt;0,IF(AK177="Output IGST - 12% - TamilNadu",12,5), "")</f>
        <v/>
      </c>
      <c r="AM177">
        <f>IF(ORDER!O183&gt;0,ROUND(SUM(AD177*AL177/100,0),2), "")</f>
        <v/>
      </c>
      <c r="AN177">
        <f>IF(ORDER!O183&gt;0,+AP177, "")</f>
        <v/>
      </c>
      <c r="AO177">
        <f>IF(ORDER!O183&gt;0,0.00, "")</f>
        <v/>
      </c>
      <c r="AP177">
        <f>IF(ORDER!O183&gt;0,+(Y177-AC177)+AM177, "")</f>
        <v/>
      </c>
      <c r="AQ177">
        <f>IF(ORDER!O183&gt;0,
 IF(ORDER!$D$1="SGST",
 VLOOKUP(H177,'C:\Users\HP\Desktop\TrimphPO\Week\Master Files\[SGST Master.xlsx]DBF'!$A:$AR,44,FALSE),
   IF(ORDER!$D$1="IGST",
   VLOOKUP(H177,'C:\Users\HP\Desktop\TrimphPO\Week\Master Files\[IGST Master.xlsx]DBF'!$A:$AR,44,FALSE),
   "Error")),
"")</f>
        <v/>
      </c>
      <c r="AR177">
        <f>IF(ORDER!O183&gt;0,B177, "")</f>
        <v/>
      </c>
      <c r="AS177">
        <f>IF(ORDER!O183&gt;0,AN177, "")</f>
        <v/>
      </c>
      <c r="AT177">
        <f>IF(ORDER!O183&gt;0,CONCATENATE($B$2," ",$C$2," ","QTY",  " ", $Z$2), "")</f>
        <v/>
      </c>
      <c r="AU177">
        <f>IF(ORDER!O183&gt;0,
 IF(ORDER!$D$1="SGST",
 VLOOKUP(H177,'C:\Users\HP\Desktop\TrimphPO\Week\Master Files\[SGST Master.xlsx]DBF'!$A:$AV,48,FALSE),
   IF(ORDER!$D$1="IGST",
   VLOOKUP(H177,'C:\Users\HP\Desktop\TrimphPO\Week\Master Files\[IGST Master.xlsx]DBF'!$A:$AV,48,FALSE),
   "Error")),
"")</f>
        <v/>
      </c>
      <c r="AV177">
        <f>IF(ORDER!O183&gt;0,
 IF(ORDER!$D$1="SGST",
 VLOOKUP(H177,'C:\Users\HP\Desktop\TrimphPO\Week\Master Files\[SGST Master.xlsx]DBF'!$A:$AW,49,FALSE),
   IF(ORDER!$D$1="IGST",
   VLOOKUP(H177,'C:\Users\HP\Desktop\TrimphPO\Week\Master Files\[IGST Master.xlsx]DBF'!$A:$AW,49,FALSE),
   "Error")),
"")</f>
        <v/>
      </c>
      <c r="AW177">
        <f>IF(ORDER!O183&gt;0,
 IF(ORDER!$D$1="SGST",
 VLOOKUP(H177,'C:\Users\HP\Desktop\TrimphPO\Week\Master Files\[SGST Master.xlsx]DBF'!$A:$AX,50,FALSE),
   IF(ORDER!$D$1="IGST",
   VLOOKUP(H177,'C:\Users\HP\Desktop\TrimphPO\Week\Master Files\[IGST Master.xlsx]DBF'!$A:$AX,50,FALSE),
   "Error")),
"")</f>
        <v/>
      </c>
      <c r="AX177">
        <f>IF(ORDER!O183&gt;0,ORDER!B5, "")</f>
        <v/>
      </c>
      <c r="AY177">
        <f>IF(ORDER!O183&gt;0,ORDER!B1, "")</f>
        <v/>
      </c>
      <c r="AZ177">
        <f>IF(ORDER!O183&gt;0,
 IF(ORDER!$D$1="SGST",
 VLOOKUP(H177,'C:\Users\HP\Desktop\TrimphPO\Week\Master Files\[SGST Master.xlsx]DBF'!$A:$BA,53,FALSE),
   IF(ORDER!$D$1="IGST",
   VLOOKUP(H177,'C:\Users\HP\Desktop\TrimphPO\Week\Master Files\[IGST Master.xlsx]DBF'!$A:$BA,53,FALSE),
   "Error")),
"")</f>
        <v/>
      </c>
      <c r="BA177">
        <f>IF(ORDER!O183&gt;0,
 IF(ORDER!$D$1="SGST",
 VLOOKUP(H177,'C:\Users\HP\Desktop\TrimphPO\Week\Master Files\[SGST Master.xlsx]DBF'!$A:$BB,54,FALSE),
   IF(ORDER!$D$1="IGST",
   VLOOKUP(H177,'C:\Users\HP\Desktop\TrimphPO\Week\Master Files\[IGST Master.xlsx]DBF'!$A:$BB,54,FALSE),
   "Error")),
"")</f>
        <v/>
      </c>
      <c r="BB177">
        <f>IF(ORDER!O183&gt;0,
 IF(ORDER!$D$1="SGST",
 VLOOKUP(H177,'C:\Users\HP\Desktop\TrimphPO\Week\Master Files\[SGST Master.xlsx]DBF'!$A:$BC,55,FALSE),
   IF(ORDER!$D$1="IGST",
   VLOOKUP(H177,'C:\Users\HP\Desktop\TrimphPO\Week\Master Files\[IGST Master.xlsx]DBF'!$A:$BC,55,FALSE),
   "Error")),
"")</f>
        <v/>
      </c>
      <c r="BC177">
        <f>IF(ORDER!O183&gt;0,
 IF(ORDER!$D$1="SGST",
 VLOOKUP(H177,'C:\Users\HP\Desktop\TrimphPO\Week\Master Files\[SGST Master.xlsx]DBF'!$A:$BD,56,FALSE),
   IF(ORDER!$D$1="IGST",
   VLOOKUP(H177,'C:\Users\HP\Desktop\TrimphPO\Week\Master Files\[IGST Master.xlsx]DBF'!$A:$BD,56,FALSE),
   "Error")),
"")</f>
        <v/>
      </c>
      <c r="BD177">
        <f>IF(ORDER!O183&gt;0,
 IF(ORDER!$D$1="SGST",
 VLOOKUP(H177,'C:\Users\HP\Desktop\TrimphPO\Week\Master Files\[SGST Master.xlsx]DBF'!$A:$BE,57,FALSE),
   IF(ORDER!$D$1="IGST",
   VLOOKUP(H177,'C:\Users\HP\Desktop\TrimphPO\Week\Master Files\[IGST Master.xlsx]DBF'!$A:$BE,57,FALSE),
   "Error")),
"")</f>
        <v/>
      </c>
    </row>
    <row r="178">
      <c r="A178">
        <f>IF(ORDER!O184&gt;0,
 IF(ORDER!$D$1="SGST",
 VLOOKUP(H178,'C:\Users\HP\Desktop\TrimphPO\Week\Master Files\[SGST Master.xlsx]DBF'!$A:$B,2,FALSE),
   IF(ORDER!$D$1="IGST",
   VLOOKUP(H178,'C:\Users\HP\Desktop\TrimphPO\Week\Master Files\[IGST Master.xlsx]DBF'!$A:$B,2,FALSE),
   "Error")),
"")</f>
        <v/>
      </c>
      <c r="B178">
        <f>IF(ORDER!O184&gt;0,
 IF(ORDER!$D$1="SGST",
 VLOOKUP(H178,'C:\Users\HP\Desktop\TrimphPO\Week\Master Files\[SGST Master.xlsx]DBF'!$A:$C,3,FALSE),
   IF(ORDER!$D$1="IGST",
   VLOOKUP(H178,'C:\Users\HP\Desktop\TrimphPO\Week\Master Files\[IGST Master.xlsx]DBF'!$A:$C,3,FALSE),
   "Error")),
"")</f>
        <v/>
      </c>
      <c r="C178">
        <f>IF(ORDER!O184&gt;0,ORDER!L184, "")</f>
        <v/>
      </c>
      <c r="D178">
        <f>IF(ORDER!O184&gt;0,ORDER!A184, "")</f>
        <v/>
      </c>
      <c r="E178">
        <f>IF(ORDER!O184&gt;0,
 IF(ORDER!$D$1="SGST",
 VLOOKUP(H178,'C:\Users\HP\Desktop\TrimphPO\Week\Master Files\[SGST Master.xlsx]DBF'!$A:$F,6,FALSE),
   IF(ORDER!$D$1="IGST",
   VLOOKUP(H178,'C:\Users\HP\Desktop\TrimphPO\Week\Master Files\[IGST Master.xlsx]DBF'!$A:$F,6,FALSE),
   "Error")),
"")</f>
        <v/>
      </c>
      <c r="F178">
        <f>IF(ORDER!O184&gt;0,ORDER!C184, "")</f>
        <v/>
      </c>
      <c r="G178">
        <f>IF(ORDER!O184&gt;0,
 IF(ORDER!$D$1="SGST",
 VLOOKUP(H178,'C:\Users\HP\Desktop\TrimphPO\Week\Master Files\[SGST Master.xlsx]DBF'!$A:$H,8,FALSE),
   IF(ORDER!$D$1="IGST",
   VLOOKUP(H178,'C:\Users\HP\Desktop\TrimphPO\Week\Master Files\[IGST Master.xlsx]DBF'!$A:$H,8,FALSE),
   "Error")),
"")</f>
        <v/>
      </c>
      <c r="H178">
        <f>IF(ORDER!O184&gt;0,ORDER!D184, "")</f>
        <v/>
      </c>
      <c r="I178">
        <f>IF(ORDER!O184&gt;0,
 IF(ORDER!$D$1="SGST",
 VLOOKUP(H178,'C:\Users\HP\Desktop\TrimphPO\Week\Master Files\[SGST Master.xlsx]DBF'!$A:$J,10,FALSE),
   IF(ORDER!$D$1="IGST",
   VLOOKUP(H178,'C:\Users\HP\Desktop\TrimphPO\Week\Master Files\[IGST Master.xlsx]DBF'!$A:$J,10,FALSE),
   "Error")),
"")</f>
        <v/>
      </c>
      <c r="J178">
        <f>IF(ORDER!O184&gt;0,SUMIF(ORDER!$D$8:$D$22298,DBF!$H178,ORDER!$G$8:$G$22298), "")</f>
        <v/>
      </c>
      <c r="K178">
        <f>IF(ORDER!O184&gt;0,VLOOKUP($H178,ORDER!D:H,5,FALSE), "")</f>
        <v/>
      </c>
      <c r="L178">
        <f>IF(ORDER!O184&gt;0,ROUND(J178*K178,2), "")</f>
        <v/>
      </c>
      <c r="M178">
        <f>IF(ORDER!O184&gt;0,
 IF(ORDER!$D$1="SGST",
 VLOOKUP(H178,'C:\Users\HP\Desktop\TrimphPO\Week\Master Files\[SGST Master.xlsx]DBF'!$A:$N,14,FALSE),
   IF(ORDER!$D$1="IGST",
   VLOOKUP(H178,'C:\Users\HP\Desktop\TrimphPO\Week\Master Files\[IGST Master.xlsx]DBF'!$A:$N,14,FALSE),
   "Error")),
"")</f>
        <v/>
      </c>
      <c r="N178">
        <f>IF(ORDER!O184&gt;0,ROUND(L178*M178/100,2), "")</f>
        <v/>
      </c>
      <c r="O178">
        <f>IF(ORDER!O184&gt;0,L178-N178, "")</f>
        <v/>
      </c>
      <c r="P178">
        <f>IF(ORDER!O184&gt;0,IF(R178="Corsetry",IF(IFERROR((O178/J178),0)&lt;1000,"CC Sales- Corsetry-Wholesale - IGST 5%","CC Sales- Corsetry-Wholesale - IGST 12%")), "")</f>
        <v/>
      </c>
      <c r="Q178">
        <f>IF(ORDER!O184&gt;0,
 IF(ORDER!$D$1="SGST",
 VLOOKUP(H178,'C:\Users\HP\Desktop\TrimphPO\Week\Master Files\[SGST Master.xlsx]DBF'!$A:$R,18,FALSE),
   IF(ORDER!$D$1="IGST",
   VLOOKUP(H178,'C:\Users\HP\Desktop\TrimphPO\Week\Master Files\[IGST Master.xlsx]DBF'!$A:$R,18,FALSE),
   "Error")),
"")</f>
        <v/>
      </c>
      <c r="R178">
        <f>IF(ORDER!O184&gt;0,
 IF(ORDER!$D$1="SGST",
 VLOOKUP(H178,'C:\Users\HP\Desktop\TrimphPO\Week\Master Files\[SGST Master.xlsx]DBF'!$A:$S,19,FALSE),
   IF(ORDER!$D$1="IGST",
   VLOOKUP(H178,'C:\Users\HP\Desktop\TrimphPO\Week\Master Files\[IGST Master.xlsx]DBF'!$A:$S,19,FALSE),
   "Error")),
"")</f>
        <v/>
      </c>
      <c r="S178">
        <f>IF(ORDER!O184&gt;0,
 IF(ORDER!$D$1="SGST",
 VLOOKUP(H178,'C:\Users\HP\Desktop\TrimphPO\Week\Master Files\[SGST Master.xlsx]DBF'!$A:$T,20,FALSE),
   IF(ORDER!$D$1="IGST",
   VLOOKUP(H178,'C:\Users\HP\Desktop\TrimphPO\Week\Master Files\[IGST Master.xlsx]DBF'!$A:$T,20,FALSE),
   "Error")),
"")</f>
        <v/>
      </c>
      <c r="T178">
        <f>IF(ORDER!O184&gt;0,
 IF(ORDER!$D$1="SGST",
 VLOOKUP(H178,'C:\Users\HP\Desktop\TrimphPO\Week\Master Files\[SGST Master.xlsx]DBF'!$A:$U,21,FALSE),
   IF(ORDER!$D$1="IGST",
   VLOOKUP(H178,'C:\Users\HP\Desktop\TrimphPO\Week\Master Files\[IGST Master.xlsx]DBF'!$A:$U,21,FALSE),
   "Error")),
"")</f>
        <v/>
      </c>
      <c r="U178">
        <f>IF(ORDER!O184&gt;0,
 IF(ORDER!$D$1="SGST",
 VLOOKUP(H178,'C:\Users\HP\Desktop\TrimphPO\Week\Master Files\[SGST Master.xlsx]DBF'!$A:$V,22,FALSE),
   IF(ORDER!$D$1="IGST",
   VLOOKUP(H178,'C:\Users\HP\Desktop\TrimphPO\Week\Master Files\[IGST Master.xlsx]DBF'!$A:$V,22,FALSE),
   "Error")),
"")</f>
        <v/>
      </c>
      <c r="V178">
        <f>IF(ORDER!O184&gt;0,
 IF(ORDER!$D$1="SGST",
 VLOOKUP(H178,'C:\Users\HP\Desktop\TrimphPO\Week\Master Files\[SGST Master.xlsx]DBF'!$A:$W,23,FALSE),
   IF(ORDER!$D$1="IGST",
   VLOOKUP(H178,'C:\Users\HP\Desktop\TrimphPO\Week\Master Files\[IGST Master.xlsx]DBF'!$A:$W,23,FALSE),
   "Error")),
"")</f>
        <v/>
      </c>
      <c r="W178">
        <f>IF(ORDER!O184&gt;0,
 IF(ORDER!$D$1="SGST",
 VLOOKUP(H178,'C:\Users\HP\Desktop\TrimphPO\Week\Master Files\[SGST Master.xlsx]DBF'!$A:$X,24,FALSE),
   IF(ORDER!$D$1="IGST",
   VLOOKUP(H178,'C:\Users\HP\Desktop\TrimphPO\Week\Master Files\[IGST Master.xlsx]DBF'!$A:$X,24,FALSE),
   "Error")),
"")</f>
        <v/>
      </c>
      <c r="X178">
        <f>IF(ORDER!O184&gt;0,
 IF(ORDER!$D$1="SGST",
 VLOOKUP(H178,'C:\Users\HP\Desktop\TrimphPO\Week\Master Files\[SGST Master.xlsx]DBF'!$A:$Y,25,FALSE),
   IF(ORDER!$D$1="IGST",
   VLOOKUP(H178,'C:\Users\HP\Desktop\TrimphPO\Week\Master Files\[IGST Master.xlsx]DBF'!$A:$Y,25,FALSE),
   "Error")),
"")</f>
        <v/>
      </c>
      <c r="Y178">
        <f>IF(ORDER!O184&gt;0,+O178, "")</f>
        <v/>
      </c>
      <c r="Z178">
        <f>IF(ORDER!O184&gt;0,+J178, "")</f>
        <v/>
      </c>
      <c r="AA178">
        <f>IF(ORDER!O184&gt;0,
 IF(ORDER!$D$1="SGST",
 VLOOKUP(H178,'C:\Users\HP\Desktop\TrimphPO\Week\Master Files\[SGST Master.xlsx]DBF'!$A:$AB,28,FALSE),
   IF(ORDER!$D$1="IGST",
   VLOOKUP(H178,'C:\Users\HP\Desktop\TrimphPO\Week\Master Files\[IGST Master.xlsx]DBF'!$A:$AB,28,FALSE),
   "Error")),
"")</f>
        <v/>
      </c>
      <c r="AB178">
        <f>IF(ORDER!O184&gt;0,
 IF(ORDER!$D$1="SGST",
 VLOOKUP(H178,'C:\Users\HP\Desktop\TrimphPO\Week\Master Files\[SGST Master.xlsx]DBF'!$A:$AC,29,FALSE),
   IF(ORDER!$D$1="IGST",
   VLOOKUP(H178,'C:\Users\HP\Desktop\TrimphPO\Week\Master Files\[IGST Master.xlsx]DBF'!$A:$AC,29,FALSE),
   "Error")),
"")</f>
        <v/>
      </c>
      <c r="AC178">
        <f>IF(ORDER!O184&gt;0,ROUND(Y178*AB178/100,2), "")</f>
        <v/>
      </c>
      <c r="AD178">
        <f>IF(ORDER!O184&gt;0,ROUND(SUM(Y178,0)-AC178,2), "")</f>
        <v/>
      </c>
      <c r="AE178" t="inlineStr"/>
      <c r="AF178" t="inlineStr"/>
      <c r="AG178" t="inlineStr"/>
      <c r="AH178" t="inlineStr"/>
      <c r="AI178" t="inlineStr"/>
      <c r="AJ178" t="inlineStr"/>
      <c r="AK178">
        <f>IF(ORDER!O184&gt;0,IF(RIGHT(P178,2)="5%","Output IGST - 5% - Tamilnadu","Output IGST - 12% - Tamilnadu"), "")</f>
        <v/>
      </c>
      <c r="AL178">
        <f>IF(ORDER!O184&gt;0,IF(AK178="Output IGST - 12% - TamilNadu",12,5), "")</f>
        <v/>
      </c>
      <c r="AM178">
        <f>IF(ORDER!O184&gt;0,ROUND(SUM(AD178*AL178/100,0),2), "")</f>
        <v/>
      </c>
      <c r="AN178">
        <f>IF(ORDER!O184&gt;0,+AP178, "")</f>
        <v/>
      </c>
      <c r="AO178">
        <f>IF(ORDER!O184&gt;0,0.00, "")</f>
        <v/>
      </c>
      <c r="AP178">
        <f>IF(ORDER!O184&gt;0,+(Y178-AC178)+AM178, "")</f>
        <v/>
      </c>
      <c r="AQ178">
        <f>IF(ORDER!O184&gt;0,
 IF(ORDER!$D$1="SGST",
 VLOOKUP(H178,'C:\Users\HP\Desktop\TrimphPO\Week\Master Files\[SGST Master.xlsx]DBF'!$A:$AR,44,FALSE),
   IF(ORDER!$D$1="IGST",
   VLOOKUP(H178,'C:\Users\HP\Desktop\TrimphPO\Week\Master Files\[IGST Master.xlsx]DBF'!$A:$AR,44,FALSE),
   "Error")),
"")</f>
        <v/>
      </c>
      <c r="AR178">
        <f>IF(ORDER!O184&gt;0,B178, "")</f>
        <v/>
      </c>
      <c r="AS178">
        <f>IF(ORDER!O184&gt;0,AN178, "")</f>
        <v/>
      </c>
      <c r="AT178">
        <f>IF(ORDER!O184&gt;0,CONCATENATE($B$2," ",$C$2," ","QTY",  " ", $Z$2), "")</f>
        <v/>
      </c>
      <c r="AU178">
        <f>IF(ORDER!O184&gt;0,
 IF(ORDER!$D$1="SGST",
 VLOOKUP(H178,'C:\Users\HP\Desktop\TrimphPO\Week\Master Files\[SGST Master.xlsx]DBF'!$A:$AV,48,FALSE),
   IF(ORDER!$D$1="IGST",
   VLOOKUP(H178,'C:\Users\HP\Desktop\TrimphPO\Week\Master Files\[IGST Master.xlsx]DBF'!$A:$AV,48,FALSE),
   "Error")),
"")</f>
        <v/>
      </c>
      <c r="AV178">
        <f>IF(ORDER!O184&gt;0,
 IF(ORDER!$D$1="SGST",
 VLOOKUP(H178,'C:\Users\HP\Desktop\TrimphPO\Week\Master Files\[SGST Master.xlsx]DBF'!$A:$AW,49,FALSE),
   IF(ORDER!$D$1="IGST",
   VLOOKUP(H178,'C:\Users\HP\Desktop\TrimphPO\Week\Master Files\[IGST Master.xlsx]DBF'!$A:$AW,49,FALSE),
   "Error")),
"")</f>
        <v/>
      </c>
      <c r="AW178">
        <f>IF(ORDER!O184&gt;0,
 IF(ORDER!$D$1="SGST",
 VLOOKUP(H178,'C:\Users\HP\Desktop\TrimphPO\Week\Master Files\[SGST Master.xlsx]DBF'!$A:$AX,50,FALSE),
   IF(ORDER!$D$1="IGST",
   VLOOKUP(H178,'C:\Users\HP\Desktop\TrimphPO\Week\Master Files\[IGST Master.xlsx]DBF'!$A:$AX,50,FALSE),
   "Error")),
"")</f>
        <v/>
      </c>
      <c r="AX178">
        <f>IF(ORDER!O184&gt;0,ORDER!B5, "")</f>
        <v/>
      </c>
      <c r="AY178">
        <f>IF(ORDER!O184&gt;0,ORDER!B1, "")</f>
        <v/>
      </c>
      <c r="AZ178">
        <f>IF(ORDER!O184&gt;0,
 IF(ORDER!$D$1="SGST",
 VLOOKUP(H178,'C:\Users\HP\Desktop\TrimphPO\Week\Master Files\[SGST Master.xlsx]DBF'!$A:$BA,53,FALSE),
   IF(ORDER!$D$1="IGST",
   VLOOKUP(H178,'C:\Users\HP\Desktop\TrimphPO\Week\Master Files\[IGST Master.xlsx]DBF'!$A:$BA,53,FALSE),
   "Error")),
"")</f>
        <v/>
      </c>
      <c r="BA178">
        <f>IF(ORDER!O184&gt;0,
 IF(ORDER!$D$1="SGST",
 VLOOKUP(H178,'C:\Users\HP\Desktop\TrimphPO\Week\Master Files\[SGST Master.xlsx]DBF'!$A:$BB,54,FALSE),
   IF(ORDER!$D$1="IGST",
   VLOOKUP(H178,'C:\Users\HP\Desktop\TrimphPO\Week\Master Files\[IGST Master.xlsx]DBF'!$A:$BB,54,FALSE),
   "Error")),
"")</f>
        <v/>
      </c>
      <c r="BB178">
        <f>IF(ORDER!O184&gt;0,
 IF(ORDER!$D$1="SGST",
 VLOOKUP(H178,'C:\Users\HP\Desktop\TrimphPO\Week\Master Files\[SGST Master.xlsx]DBF'!$A:$BC,55,FALSE),
   IF(ORDER!$D$1="IGST",
   VLOOKUP(H178,'C:\Users\HP\Desktop\TrimphPO\Week\Master Files\[IGST Master.xlsx]DBF'!$A:$BC,55,FALSE),
   "Error")),
"")</f>
        <v/>
      </c>
      <c r="BC178">
        <f>IF(ORDER!O184&gt;0,
 IF(ORDER!$D$1="SGST",
 VLOOKUP(H178,'C:\Users\HP\Desktop\TrimphPO\Week\Master Files\[SGST Master.xlsx]DBF'!$A:$BD,56,FALSE),
   IF(ORDER!$D$1="IGST",
   VLOOKUP(H178,'C:\Users\HP\Desktop\TrimphPO\Week\Master Files\[IGST Master.xlsx]DBF'!$A:$BD,56,FALSE),
   "Error")),
"")</f>
        <v/>
      </c>
      <c r="BD178">
        <f>IF(ORDER!O184&gt;0,
 IF(ORDER!$D$1="SGST",
 VLOOKUP(H178,'C:\Users\HP\Desktop\TrimphPO\Week\Master Files\[SGST Master.xlsx]DBF'!$A:$BE,57,FALSE),
   IF(ORDER!$D$1="IGST",
   VLOOKUP(H178,'C:\Users\HP\Desktop\TrimphPO\Week\Master Files\[IGST Master.xlsx]DBF'!$A:$BE,57,FALSE),
   "Error")),
"")</f>
        <v/>
      </c>
    </row>
    <row r="179">
      <c r="A179">
        <f>IF(ORDER!O185&gt;0,
 IF(ORDER!$D$1="SGST",
 VLOOKUP(H179,'C:\Users\HP\Desktop\TrimphPO\Week\Master Files\[SGST Master.xlsx]DBF'!$A:$B,2,FALSE),
   IF(ORDER!$D$1="IGST",
   VLOOKUP(H179,'C:\Users\HP\Desktop\TrimphPO\Week\Master Files\[IGST Master.xlsx]DBF'!$A:$B,2,FALSE),
   "Error")),
"")</f>
        <v/>
      </c>
      <c r="B179">
        <f>IF(ORDER!O185&gt;0,
 IF(ORDER!$D$1="SGST",
 VLOOKUP(H179,'C:\Users\HP\Desktop\TrimphPO\Week\Master Files\[SGST Master.xlsx]DBF'!$A:$C,3,FALSE),
   IF(ORDER!$D$1="IGST",
   VLOOKUP(H179,'C:\Users\HP\Desktop\TrimphPO\Week\Master Files\[IGST Master.xlsx]DBF'!$A:$C,3,FALSE),
   "Error")),
"")</f>
        <v/>
      </c>
      <c r="C179">
        <f>IF(ORDER!O185&gt;0,ORDER!L185, "")</f>
        <v/>
      </c>
      <c r="D179">
        <f>IF(ORDER!O185&gt;0,ORDER!A185, "")</f>
        <v/>
      </c>
      <c r="E179">
        <f>IF(ORDER!O185&gt;0,
 IF(ORDER!$D$1="SGST",
 VLOOKUP(H179,'C:\Users\HP\Desktop\TrimphPO\Week\Master Files\[SGST Master.xlsx]DBF'!$A:$F,6,FALSE),
   IF(ORDER!$D$1="IGST",
   VLOOKUP(H179,'C:\Users\HP\Desktop\TrimphPO\Week\Master Files\[IGST Master.xlsx]DBF'!$A:$F,6,FALSE),
   "Error")),
"")</f>
        <v/>
      </c>
      <c r="F179">
        <f>IF(ORDER!O185&gt;0,ORDER!C185, "")</f>
        <v/>
      </c>
      <c r="G179">
        <f>IF(ORDER!O185&gt;0,
 IF(ORDER!$D$1="SGST",
 VLOOKUP(H179,'C:\Users\HP\Desktop\TrimphPO\Week\Master Files\[SGST Master.xlsx]DBF'!$A:$H,8,FALSE),
   IF(ORDER!$D$1="IGST",
   VLOOKUP(H179,'C:\Users\HP\Desktop\TrimphPO\Week\Master Files\[IGST Master.xlsx]DBF'!$A:$H,8,FALSE),
   "Error")),
"")</f>
        <v/>
      </c>
      <c r="H179">
        <f>IF(ORDER!O185&gt;0,ORDER!D185, "")</f>
        <v/>
      </c>
      <c r="I179">
        <f>IF(ORDER!O185&gt;0,
 IF(ORDER!$D$1="SGST",
 VLOOKUP(H179,'C:\Users\HP\Desktop\TrimphPO\Week\Master Files\[SGST Master.xlsx]DBF'!$A:$J,10,FALSE),
   IF(ORDER!$D$1="IGST",
   VLOOKUP(H179,'C:\Users\HP\Desktop\TrimphPO\Week\Master Files\[IGST Master.xlsx]DBF'!$A:$J,10,FALSE),
   "Error")),
"")</f>
        <v/>
      </c>
      <c r="J179">
        <f>IF(ORDER!O185&gt;0,SUMIF(ORDER!$D$8:$D$22298,DBF!$H179,ORDER!$G$8:$G$22298), "")</f>
        <v/>
      </c>
      <c r="K179">
        <f>IF(ORDER!O185&gt;0,VLOOKUP($H179,ORDER!D:H,5,FALSE), "")</f>
        <v/>
      </c>
      <c r="L179">
        <f>IF(ORDER!O185&gt;0,ROUND(J179*K179,2), "")</f>
        <v/>
      </c>
      <c r="M179">
        <f>IF(ORDER!O185&gt;0,
 IF(ORDER!$D$1="SGST",
 VLOOKUP(H179,'C:\Users\HP\Desktop\TrimphPO\Week\Master Files\[SGST Master.xlsx]DBF'!$A:$N,14,FALSE),
   IF(ORDER!$D$1="IGST",
   VLOOKUP(H179,'C:\Users\HP\Desktop\TrimphPO\Week\Master Files\[IGST Master.xlsx]DBF'!$A:$N,14,FALSE),
   "Error")),
"")</f>
        <v/>
      </c>
      <c r="N179">
        <f>IF(ORDER!O185&gt;0,ROUND(L179*M179/100,2), "")</f>
        <v/>
      </c>
      <c r="O179">
        <f>IF(ORDER!O185&gt;0,L179-N179, "")</f>
        <v/>
      </c>
      <c r="P179">
        <f>IF(ORDER!O185&gt;0,IF(R179="Corsetry",IF(IFERROR((O179/J179),0)&lt;1000,"CC Sales- Corsetry-Wholesale - IGST 5%","CC Sales- Corsetry-Wholesale - IGST 12%")), "")</f>
        <v/>
      </c>
      <c r="Q179">
        <f>IF(ORDER!O185&gt;0,
 IF(ORDER!$D$1="SGST",
 VLOOKUP(H179,'C:\Users\HP\Desktop\TrimphPO\Week\Master Files\[SGST Master.xlsx]DBF'!$A:$R,18,FALSE),
   IF(ORDER!$D$1="IGST",
   VLOOKUP(H179,'C:\Users\HP\Desktop\TrimphPO\Week\Master Files\[IGST Master.xlsx]DBF'!$A:$R,18,FALSE),
   "Error")),
"")</f>
        <v/>
      </c>
      <c r="R179">
        <f>IF(ORDER!O185&gt;0,
 IF(ORDER!$D$1="SGST",
 VLOOKUP(H179,'C:\Users\HP\Desktop\TrimphPO\Week\Master Files\[SGST Master.xlsx]DBF'!$A:$S,19,FALSE),
   IF(ORDER!$D$1="IGST",
   VLOOKUP(H179,'C:\Users\HP\Desktop\TrimphPO\Week\Master Files\[IGST Master.xlsx]DBF'!$A:$S,19,FALSE),
   "Error")),
"")</f>
        <v/>
      </c>
      <c r="S179">
        <f>IF(ORDER!O185&gt;0,
 IF(ORDER!$D$1="SGST",
 VLOOKUP(H179,'C:\Users\HP\Desktop\TrimphPO\Week\Master Files\[SGST Master.xlsx]DBF'!$A:$T,20,FALSE),
   IF(ORDER!$D$1="IGST",
   VLOOKUP(H179,'C:\Users\HP\Desktop\TrimphPO\Week\Master Files\[IGST Master.xlsx]DBF'!$A:$T,20,FALSE),
   "Error")),
"")</f>
        <v/>
      </c>
      <c r="T179">
        <f>IF(ORDER!O185&gt;0,
 IF(ORDER!$D$1="SGST",
 VLOOKUP(H179,'C:\Users\HP\Desktop\TrimphPO\Week\Master Files\[SGST Master.xlsx]DBF'!$A:$U,21,FALSE),
   IF(ORDER!$D$1="IGST",
   VLOOKUP(H179,'C:\Users\HP\Desktop\TrimphPO\Week\Master Files\[IGST Master.xlsx]DBF'!$A:$U,21,FALSE),
   "Error")),
"")</f>
        <v/>
      </c>
      <c r="U179">
        <f>IF(ORDER!O185&gt;0,
 IF(ORDER!$D$1="SGST",
 VLOOKUP(H179,'C:\Users\HP\Desktop\TrimphPO\Week\Master Files\[SGST Master.xlsx]DBF'!$A:$V,22,FALSE),
   IF(ORDER!$D$1="IGST",
   VLOOKUP(H179,'C:\Users\HP\Desktop\TrimphPO\Week\Master Files\[IGST Master.xlsx]DBF'!$A:$V,22,FALSE),
   "Error")),
"")</f>
        <v/>
      </c>
      <c r="V179">
        <f>IF(ORDER!O185&gt;0,
 IF(ORDER!$D$1="SGST",
 VLOOKUP(H179,'C:\Users\HP\Desktop\TrimphPO\Week\Master Files\[SGST Master.xlsx]DBF'!$A:$W,23,FALSE),
   IF(ORDER!$D$1="IGST",
   VLOOKUP(H179,'C:\Users\HP\Desktop\TrimphPO\Week\Master Files\[IGST Master.xlsx]DBF'!$A:$W,23,FALSE),
   "Error")),
"")</f>
        <v/>
      </c>
      <c r="W179">
        <f>IF(ORDER!O185&gt;0,
 IF(ORDER!$D$1="SGST",
 VLOOKUP(H179,'C:\Users\HP\Desktop\TrimphPO\Week\Master Files\[SGST Master.xlsx]DBF'!$A:$X,24,FALSE),
   IF(ORDER!$D$1="IGST",
   VLOOKUP(H179,'C:\Users\HP\Desktop\TrimphPO\Week\Master Files\[IGST Master.xlsx]DBF'!$A:$X,24,FALSE),
   "Error")),
"")</f>
        <v/>
      </c>
      <c r="X179">
        <f>IF(ORDER!O185&gt;0,
 IF(ORDER!$D$1="SGST",
 VLOOKUP(H179,'C:\Users\HP\Desktop\TrimphPO\Week\Master Files\[SGST Master.xlsx]DBF'!$A:$Y,25,FALSE),
   IF(ORDER!$D$1="IGST",
   VLOOKUP(H179,'C:\Users\HP\Desktop\TrimphPO\Week\Master Files\[IGST Master.xlsx]DBF'!$A:$Y,25,FALSE),
   "Error")),
"")</f>
        <v/>
      </c>
      <c r="Y179">
        <f>IF(ORDER!O185&gt;0,+O179, "")</f>
        <v/>
      </c>
      <c r="Z179">
        <f>IF(ORDER!O185&gt;0,+J179, "")</f>
        <v/>
      </c>
      <c r="AA179">
        <f>IF(ORDER!O185&gt;0,
 IF(ORDER!$D$1="SGST",
 VLOOKUP(H179,'C:\Users\HP\Desktop\TrimphPO\Week\Master Files\[SGST Master.xlsx]DBF'!$A:$AB,28,FALSE),
   IF(ORDER!$D$1="IGST",
   VLOOKUP(H179,'C:\Users\HP\Desktop\TrimphPO\Week\Master Files\[IGST Master.xlsx]DBF'!$A:$AB,28,FALSE),
   "Error")),
"")</f>
        <v/>
      </c>
      <c r="AB179">
        <f>IF(ORDER!O185&gt;0,
 IF(ORDER!$D$1="SGST",
 VLOOKUP(H179,'C:\Users\HP\Desktop\TrimphPO\Week\Master Files\[SGST Master.xlsx]DBF'!$A:$AC,29,FALSE),
   IF(ORDER!$D$1="IGST",
   VLOOKUP(H179,'C:\Users\HP\Desktop\TrimphPO\Week\Master Files\[IGST Master.xlsx]DBF'!$A:$AC,29,FALSE),
   "Error")),
"")</f>
        <v/>
      </c>
      <c r="AC179">
        <f>IF(ORDER!O185&gt;0,ROUND(Y179*AB179/100,2), "")</f>
        <v/>
      </c>
      <c r="AD179">
        <f>IF(ORDER!O185&gt;0,ROUND(SUM(Y179,0)-AC179,2), "")</f>
        <v/>
      </c>
      <c r="AE179" t="inlineStr"/>
      <c r="AF179" t="inlineStr"/>
      <c r="AG179" t="inlineStr"/>
      <c r="AH179" t="inlineStr"/>
      <c r="AI179" t="inlineStr"/>
      <c r="AJ179" t="inlineStr"/>
      <c r="AK179">
        <f>IF(ORDER!O185&gt;0,IF(RIGHT(P179,2)="5%","Output IGST - 5% - Tamilnadu","Output IGST - 12% - Tamilnadu"), "")</f>
        <v/>
      </c>
      <c r="AL179">
        <f>IF(ORDER!O185&gt;0,IF(AK179="Output IGST - 12% - TamilNadu",12,5), "")</f>
        <v/>
      </c>
      <c r="AM179">
        <f>IF(ORDER!O185&gt;0,ROUND(SUM(AD179*AL179/100,0),2), "")</f>
        <v/>
      </c>
      <c r="AN179">
        <f>IF(ORDER!O185&gt;0,+AP179, "")</f>
        <v/>
      </c>
      <c r="AO179">
        <f>IF(ORDER!O185&gt;0,0.00, "")</f>
        <v/>
      </c>
      <c r="AP179">
        <f>IF(ORDER!O185&gt;0,+(Y179-AC179)+AM179, "")</f>
        <v/>
      </c>
      <c r="AQ179">
        <f>IF(ORDER!O185&gt;0,
 IF(ORDER!$D$1="SGST",
 VLOOKUP(H179,'C:\Users\HP\Desktop\TrimphPO\Week\Master Files\[SGST Master.xlsx]DBF'!$A:$AR,44,FALSE),
   IF(ORDER!$D$1="IGST",
   VLOOKUP(H179,'C:\Users\HP\Desktop\TrimphPO\Week\Master Files\[IGST Master.xlsx]DBF'!$A:$AR,44,FALSE),
   "Error")),
"")</f>
        <v/>
      </c>
      <c r="AR179">
        <f>IF(ORDER!O185&gt;0,B179, "")</f>
        <v/>
      </c>
      <c r="AS179">
        <f>IF(ORDER!O185&gt;0,AN179, "")</f>
        <v/>
      </c>
      <c r="AT179">
        <f>IF(ORDER!O185&gt;0,CONCATENATE($B$2," ",$C$2," ","QTY",  " ", $Z$2), "")</f>
        <v/>
      </c>
      <c r="AU179">
        <f>IF(ORDER!O185&gt;0,
 IF(ORDER!$D$1="SGST",
 VLOOKUP(H179,'C:\Users\HP\Desktop\TrimphPO\Week\Master Files\[SGST Master.xlsx]DBF'!$A:$AV,48,FALSE),
   IF(ORDER!$D$1="IGST",
   VLOOKUP(H179,'C:\Users\HP\Desktop\TrimphPO\Week\Master Files\[IGST Master.xlsx]DBF'!$A:$AV,48,FALSE),
   "Error")),
"")</f>
        <v/>
      </c>
      <c r="AV179">
        <f>IF(ORDER!O185&gt;0,
 IF(ORDER!$D$1="SGST",
 VLOOKUP(H179,'C:\Users\HP\Desktop\TrimphPO\Week\Master Files\[SGST Master.xlsx]DBF'!$A:$AW,49,FALSE),
   IF(ORDER!$D$1="IGST",
   VLOOKUP(H179,'C:\Users\HP\Desktop\TrimphPO\Week\Master Files\[IGST Master.xlsx]DBF'!$A:$AW,49,FALSE),
   "Error")),
"")</f>
        <v/>
      </c>
      <c r="AW179">
        <f>IF(ORDER!O185&gt;0,
 IF(ORDER!$D$1="SGST",
 VLOOKUP(H179,'C:\Users\HP\Desktop\TrimphPO\Week\Master Files\[SGST Master.xlsx]DBF'!$A:$AX,50,FALSE),
   IF(ORDER!$D$1="IGST",
   VLOOKUP(H179,'C:\Users\HP\Desktop\TrimphPO\Week\Master Files\[IGST Master.xlsx]DBF'!$A:$AX,50,FALSE),
   "Error")),
"")</f>
        <v/>
      </c>
      <c r="AX179">
        <f>IF(ORDER!O185&gt;0,ORDER!B5, "")</f>
        <v/>
      </c>
      <c r="AY179">
        <f>IF(ORDER!O185&gt;0,ORDER!B1, "")</f>
        <v/>
      </c>
      <c r="AZ179">
        <f>IF(ORDER!O185&gt;0,
 IF(ORDER!$D$1="SGST",
 VLOOKUP(H179,'C:\Users\HP\Desktop\TrimphPO\Week\Master Files\[SGST Master.xlsx]DBF'!$A:$BA,53,FALSE),
   IF(ORDER!$D$1="IGST",
   VLOOKUP(H179,'C:\Users\HP\Desktop\TrimphPO\Week\Master Files\[IGST Master.xlsx]DBF'!$A:$BA,53,FALSE),
   "Error")),
"")</f>
        <v/>
      </c>
      <c r="BA179">
        <f>IF(ORDER!O185&gt;0,
 IF(ORDER!$D$1="SGST",
 VLOOKUP(H179,'C:\Users\HP\Desktop\TrimphPO\Week\Master Files\[SGST Master.xlsx]DBF'!$A:$BB,54,FALSE),
   IF(ORDER!$D$1="IGST",
   VLOOKUP(H179,'C:\Users\HP\Desktop\TrimphPO\Week\Master Files\[IGST Master.xlsx]DBF'!$A:$BB,54,FALSE),
   "Error")),
"")</f>
        <v/>
      </c>
      <c r="BB179">
        <f>IF(ORDER!O185&gt;0,
 IF(ORDER!$D$1="SGST",
 VLOOKUP(H179,'C:\Users\HP\Desktop\TrimphPO\Week\Master Files\[SGST Master.xlsx]DBF'!$A:$BC,55,FALSE),
   IF(ORDER!$D$1="IGST",
   VLOOKUP(H179,'C:\Users\HP\Desktop\TrimphPO\Week\Master Files\[IGST Master.xlsx]DBF'!$A:$BC,55,FALSE),
   "Error")),
"")</f>
        <v/>
      </c>
      <c r="BC179">
        <f>IF(ORDER!O185&gt;0,
 IF(ORDER!$D$1="SGST",
 VLOOKUP(H179,'C:\Users\HP\Desktop\TrimphPO\Week\Master Files\[SGST Master.xlsx]DBF'!$A:$BD,56,FALSE),
   IF(ORDER!$D$1="IGST",
   VLOOKUP(H179,'C:\Users\HP\Desktop\TrimphPO\Week\Master Files\[IGST Master.xlsx]DBF'!$A:$BD,56,FALSE),
   "Error")),
"")</f>
        <v/>
      </c>
      <c r="BD179">
        <f>IF(ORDER!O185&gt;0,
 IF(ORDER!$D$1="SGST",
 VLOOKUP(H179,'C:\Users\HP\Desktop\TrimphPO\Week\Master Files\[SGST Master.xlsx]DBF'!$A:$BE,57,FALSE),
   IF(ORDER!$D$1="IGST",
   VLOOKUP(H179,'C:\Users\HP\Desktop\TrimphPO\Week\Master Files\[IGST Master.xlsx]DBF'!$A:$BE,57,FALSE),
   "Error")),
"")</f>
        <v/>
      </c>
    </row>
    <row r="180">
      <c r="A180">
        <f>IF(ORDER!O186&gt;0,
 IF(ORDER!$D$1="SGST",
 VLOOKUP(H180,'C:\Users\HP\Desktop\TrimphPO\Week\Master Files\[SGST Master.xlsx]DBF'!$A:$B,2,FALSE),
   IF(ORDER!$D$1="IGST",
   VLOOKUP(H180,'C:\Users\HP\Desktop\TrimphPO\Week\Master Files\[IGST Master.xlsx]DBF'!$A:$B,2,FALSE),
   "Error")),
"")</f>
        <v/>
      </c>
      <c r="B180">
        <f>IF(ORDER!O186&gt;0,
 IF(ORDER!$D$1="SGST",
 VLOOKUP(H180,'C:\Users\HP\Desktop\TrimphPO\Week\Master Files\[SGST Master.xlsx]DBF'!$A:$C,3,FALSE),
   IF(ORDER!$D$1="IGST",
   VLOOKUP(H180,'C:\Users\HP\Desktop\TrimphPO\Week\Master Files\[IGST Master.xlsx]DBF'!$A:$C,3,FALSE),
   "Error")),
"")</f>
        <v/>
      </c>
      <c r="C180">
        <f>IF(ORDER!O186&gt;0,ORDER!L186, "")</f>
        <v/>
      </c>
      <c r="D180">
        <f>IF(ORDER!O186&gt;0,ORDER!A186, "")</f>
        <v/>
      </c>
      <c r="E180">
        <f>IF(ORDER!O186&gt;0,
 IF(ORDER!$D$1="SGST",
 VLOOKUP(H180,'C:\Users\HP\Desktop\TrimphPO\Week\Master Files\[SGST Master.xlsx]DBF'!$A:$F,6,FALSE),
   IF(ORDER!$D$1="IGST",
   VLOOKUP(H180,'C:\Users\HP\Desktop\TrimphPO\Week\Master Files\[IGST Master.xlsx]DBF'!$A:$F,6,FALSE),
   "Error")),
"")</f>
        <v/>
      </c>
      <c r="F180">
        <f>IF(ORDER!O186&gt;0,ORDER!C186, "")</f>
        <v/>
      </c>
      <c r="G180">
        <f>IF(ORDER!O186&gt;0,
 IF(ORDER!$D$1="SGST",
 VLOOKUP(H180,'C:\Users\HP\Desktop\TrimphPO\Week\Master Files\[SGST Master.xlsx]DBF'!$A:$H,8,FALSE),
   IF(ORDER!$D$1="IGST",
   VLOOKUP(H180,'C:\Users\HP\Desktop\TrimphPO\Week\Master Files\[IGST Master.xlsx]DBF'!$A:$H,8,FALSE),
   "Error")),
"")</f>
        <v/>
      </c>
      <c r="H180">
        <f>IF(ORDER!O186&gt;0,ORDER!D186, "")</f>
        <v/>
      </c>
      <c r="I180">
        <f>IF(ORDER!O186&gt;0,
 IF(ORDER!$D$1="SGST",
 VLOOKUP(H180,'C:\Users\HP\Desktop\TrimphPO\Week\Master Files\[SGST Master.xlsx]DBF'!$A:$J,10,FALSE),
   IF(ORDER!$D$1="IGST",
   VLOOKUP(H180,'C:\Users\HP\Desktop\TrimphPO\Week\Master Files\[IGST Master.xlsx]DBF'!$A:$J,10,FALSE),
   "Error")),
"")</f>
        <v/>
      </c>
      <c r="J180">
        <f>IF(ORDER!O186&gt;0,SUMIF(ORDER!$D$8:$D$22298,DBF!$H180,ORDER!$G$8:$G$22298), "")</f>
        <v/>
      </c>
      <c r="K180">
        <f>IF(ORDER!O186&gt;0,VLOOKUP($H180,ORDER!D:H,5,FALSE), "")</f>
        <v/>
      </c>
      <c r="L180">
        <f>IF(ORDER!O186&gt;0,ROUND(J180*K180,2), "")</f>
        <v/>
      </c>
      <c r="M180">
        <f>IF(ORDER!O186&gt;0,
 IF(ORDER!$D$1="SGST",
 VLOOKUP(H180,'C:\Users\HP\Desktop\TrimphPO\Week\Master Files\[SGST Master.xlsx]DBF'!$A:$N,14,FALSE),
   IF(ORDER!$D$1="IGST",
   VLOOKUP(H180,'C:\Users\HP\Desktop\TrimphPO\Week\Master Files\[IGST Master.xlsx]DBF'!$A:$N,14,FALSE),
   "Error")),
"")</f>
        <v/>
      </c>
      <c r="N180">
        <f>IF(ORDER!O186&gt;0,ROUND(L180*M180/100,2), "")</f>
        <v/>
      </c>
      <c r="O180">
        <f>IF(ORDER!O186&gt;0,L180-N180, "")</f>
        <v/>
      </c>
      <c r="P180">
        <f>IF(ORDER!O186&gt;0,IF(R180="Corsetry",IF(IFERROR((O180/J180),0)&lt;1000,"CC Sales- Corsetry-Wholesale - IGST 5%","CC Sales- Corsetry-Wholesale - IGST 12%")), "")</f>
        <v/>
      </c>
      <c r="Q180">
        <f>IF(ORDER!O186&gt;0,
 IF(ORDER!$D$1="SGST",
 VLOOKUP(H180,'C:\Users\HP\Desktop\TrimphPO\Week\Master Files\[SGST Master.xlsx]DBF'!$A:$R,18,FALSE),
   IF(ORDER!$D$1="IGST",
   VLOOKUP(H180,'C:\Users\HP\Desktop\TrimphPO\Week\Master Files\[IGST Master.xlsx]DBF'!$A:$R,18,FALSE),
   "Error")),
"")</f>
        <v/>
      </c>
      <c r="R180">
        <f>IF(ORDER!O186&gt;0,
 IF(ORDER!$D$1="SGST",
 VLOOKUP(H180,'C:\Users\HP\Desktop\TrimphPO\Week\Master Files\[SGST Master.xlsx]DBF'!$A:$S,19,FALSE),
   IF(ORDER!$D$1="IGST",
   VLOOKUP(H180,'C:\Users\HP\Desktop\TrimphPO\Week\Master Files\[IGST Master.xlsx]DBF'!$A:$S,19,FALSE),
   "Error")),
"")</f>
        <v/>
      </c>
      <c r="S180">
        <f>IF(ORDER!O186&gt;0,
 IF(ORDER!$D$1="SGST",
 VLOOKUP(H180,'C:\Users\HP\Desktop\TrimphPO\Week\Master Files\[SGST Master.xlsx]DBF'!$A:$T,20,FALSE),
   IF(ORDER!$D$1="IGST",
   VLOOKUP(H180,'C:\Users\HP\Desktop\TrimphPO\Week\Master Files\[IGST Master.xlsx]DBF'!$A:$T,20,FALSE),
   "Error")),
"")</f>
        <v/>
      </c>
      <c r="T180">
        <f>IF(ORDER!O186&gt;0,
 IF(ORDER!$D$1="SGST",
 VLOOKUP(H180,'C:\Users\HP\Desktop\TrimphPO\Week\Master Files\[SGST Master.xlsx]DBF'!$A:$U,21,FALSE),
   IF(ORDER!$D$1="IGST",
   VLOOKUP(H180,'C:\Users\HP\Desktop\TrimphPO\Week\Master Files\[IGST Master.xlsx]DBF'!$A:$U,21,FALSE),
   "Error")),
"")</f>
        <v/>
      </c>
      <c r="U180">
        <f>IF(ORDER!O186&gt;0,
 IF(ORDER!$D$1="SGST",
 VLOOKUP(H180,'C:\Users\HP\Desktop\TrimphPO\Week\Master Files\[SGST Master.xlsx]DBF'!$A:$V,22,FALSE),
   IF(ORDER!$D$1="IGST",
   VLOOKUP(H180,'C:\Users\HP\Desktop\TrimphPO\Week\Master Files\[IGST Master.xlsx]DBF'!$A:$V,22,FALSE),
   "Error")),
"")</f>
        <v/>
      </c>
      <c r="V180">
        <f>IF(ORDER!O186&gt;0,
 IF(ORDER!$D$1="SGST",
 VLOOKUP(H180,'C:\Users\HP\Desktop\TrimphPO\Week\Master Files\[SGST Master.xlsx]DBF'!$A:$W,23,FALSE),
   IF(ORDER!$D$1="IGST",
   VLOOKUP(H180,'C:\Users\HP\Desktop\TrimphPO\Week\Master Files\[IGST Master.xlsx]DBF'!$A:$W,23,FALSE),
   "Error")),
"")</f>
        <v/>
      </c>
      <c r="W180">
        <f>IF(ORDER!O186&gt;0,
 IF(ORDER!$D$1="SGST",
 VLOOKUP(H180,'C:\Users\HP\Desktop\TrimphPO\Week\Master Files\[SGST Master.xlsx]DBF'!$A:$X,24,FALSE),
   IF(ORDER!$D$1="IGST",
   VLOOKUP(H180,'C:\Users\HP\Desktop\TrimphPO\Week\Master Files\[IGST Master.xlsx]DBF'!$A:$X,24,FALSE),
   "Error")),
"")</f>
        <v/>
      </c>
      <c r="X180">
        <f>IF(ORDER!O186&gt;0,
 IF(ORDER!$D$1="SGST",
 VLOOKUP(H180,'C:\Users\HP\Desktop\TrimphPO\Week\Master Files\[SGST Master.xlsx]DBF'!$A:$Y,25,FALSE),
   IF(ORDER!$D$1="IGST",
   VLOOKUP(H180,'C:\Users\HP\Desktop\TrimphPO\Week\Master Files\[IGST Master.xlsx]DBF'!$A:$Y,25,FALSE),
   "Error")),
"")</f>
        <v/>
      </c>
      <c r="Y180">
        <f>IF(ORDER!O186&gt;0,+O180, "")</f>
        <v/>
      </c>
      <c r="Z180">
        <f>IF(ORDER!O186&gt;0,+J180, "")</f>
        <v/>
      </c>
      <c r="AA180">
        <f>IF(ORDER!O186&gt;0,
 IF(ORDER!$D$1="SGST",
 VLOOKUP(H180,'C:\Users\HP\Desktop\TrimphPO\Week\Master Files\[SGST Master.xlsx]DBF'!$A:$AB,28,FALSE),
   IF(ORDER!$D$1="IGST",
   VLOOKUP(H180,'C:\Users\HP\Desktop\TrimphPO\Week\Master Files\[IGST Master.xlsx]DBF'!$A:$AB,28,FALSE),
   "Error")),
"")</f>
        <v/>
      </c>
      <c r="AB180">
        <f>IF(ORDER!O186&gt;0,
 IF(ORDER!$D$1="SGST",
 VLOOKUP(H180,'C:\Users\HP\Desktop\TrimphPO\Week\Master Files\[SGST Master.xlsx]DBF'!$A:$AC,29,FALSE),
   IF(ORDER!$D$1="IGST",
   VLOOKUP(H180,'C:\Users\HP\Desktop\TrimphPO\Week\Master Files\[IGST Master.xlsx]DBF'!$A:$AC,29,FALSE),
   "Error")),
"")</f>
        <v/>
      </c>
      <c r="AC180">
        <f>IF(ORDER!O186&gt;0,ROUND(Y180*AB180/100,2), "")</f>
        <v/>
      </c>
      <c r="AD180">
        <f>IF(ORDER!O186&gt;0,ROUND(SUM(Y180,0)-AC180,2), "")</f>
        <v/>
      </c>
      <c r="AE180" t="inlineStr"/>
      <c r="AF180" t="inlineStr"/>
      <c r="AG180" t="inlineStr"/>
      <c r="AH180" t="inlineStr"/>
      <c r="AI180" t="inlineStr"/>
      <c r="AJ180" t="inlineStr"/>
      <c r="AK180">
        <f>IF(ORDER!O186&gt;0,IF(RIGHT(P180,2)="5%","Output IGST - 5% - Tamilnadu","Output IGST - 12% - Tamilnadu"), "")</f>
        <v/>
      </c>
      <c r="AL180">
        <f>IF(ORDER!O186&gt;0,IF(AK180="Output IGST - 12% - TamilNadu",12,5), "")</f>
        <v/>
      </c>
      <c r="AM180">
        <f>IF(ORDER!O186&gt;0,ROUND(SUM(AD180*AL180/100,0),2), "")</f>
        <v/>
      </c>
      <c r="AN180">
        <f>IF(ORDER!O186&gt;0,+AP180, "")</f>
        <v/>
      </c>
      <c r="AO180">
        <f>IF(ORDER!O186&gt;0,0.00, "")</f>
        <v/>
      </c>
      <c r="AP180">
        <f>IF(ORDER!O186&gt;0,+(Y180-AC180)+AM180, "")</f>
        <v/>
      </c>
      <c r="AQ180">
        <f>IF(ORDER!O186&gt;0,
 IF(ORDER!$D$1="SGST",
 VLOOKUP(H180,'C:\Users\HP\Desktop\TrimphPO\Week\Master Files\[SGST Master.xlsx]DBF'!$A:$AR,44,FALSE),
   IF(ORDER!$D$1="IGST",
   VLOOKUP(H180,'C:\Users\HP\Desktop\TrimphPO\Week\Master Files\[IGST Master.xlsx]DBF'!$A:$AR,44,FALSE),
   "Error")),
"")</f>
        <v/>
      </c>
      <c r="AR180">
        <f>IF(ORDER!O186&gt;0,B180, "")</f>
        <v/>
      </c>
      <c r="AS180">
        <f>IF(ORDER!O186&gt;0,AN180, "")</f>
        <v/>
      </c>
      <c r="AT180">
        <f>IF(ORDER!O186&gt;0,CONCATENATE($B$2," ",$C$2," ","QTY",  " ", $Z$2), "")</f>
        <v/>
      </c>
      <c r="AU180">
        <f>IF(ORDER!O186&gt;0,
 IF(ORDER!$D$1="SGST",
 VLOOKUP(H180,'C:\Users\HP\Desktop\TrimphPO\Week\Master Files\[SGST Master.xlsx]DBF'!$A:$AV,48,FALSE),
   IF(ORDER!$D$1="IGST",
   VLOOKUP(H180,'C:\Users\HP\Desktop\TrimphPO\Week\Master Files\[IGST Master.xlsx]DBF'!$A:$AV,48,FALSE),
   "Error")),
"")</f>
        <v/>
      </c>
      <c r="AV180">
        <f>IF(ORDER!O186&gt;0,
 IF(ORDER!$D$1="SGST",
 VLOOKUP(H180,'C:\Users\HP\Desktop\TrimphPO\Week\Master Files\[SGST Master.xlsx]DBF'!$A:$AW,49,FALSE),
   IF(ORDER!$D$1="IGST",
   VLOOKUP(H180,'C:\Users\HP\Desktop\TrimphPO\Week\Master Files\[IGST Master.xlsx]DBF'!$A:$AW,49,FALSE),
   "Error")),
"")</f>
        <v/>
      </c>
      <c r="AW180">
        <f>IF(ORDER!O186&gt;0,
 IF(ORDER!$D$1="SGST",
 VLOOKUP(H180,'C:\Users\HP\Desktop\TrimphPO\Week\Master Files\[SGST Master.xlsx]DBF'!$A:$AX,50,FALSE),
   IF(ORDER!$D$1="IGST",
   VLOOKUP(H180,'C:\Users\HP\Desktop\TrimphPO\Week\Master Files\[IGST Master.xlsx]DBF'!$A:$AX,50,FALSE),
   "Error")),
"")</f>
        <v/>
      </c>
      <c r="AX180">
        <f>IF(ORDER!O186&gt;0,ORDER!B5, "")</f>
        <v/>
      </c>
      <c r="AY180">
        <f>IF(ORDER!O186&gt;0,ORDER!B1, "")</f>
        <v/>
      </c>
      <c r="AZ180">
        <f>IF(ORDER!O186&gt;0,
 IF(ORDER!$D$1="SGST",
 VLOOKUP(H180,'C:\Users\HP\Desktop\TrimphPO\Week\Master Files\[SGST Master.xlsx]DBF'!$A:$BA,53,FALSE),
   IF(ORDER!$D$1="IGST",
   VLOOKUP(H180,'C:\Users\HP\Desktop\TrimphPO\Week\Master Files\[IGST Master.xlsx]DBF'!$A:$BA,53,FALSE),
   "Error")),
"")</f>
        <v/>
      </c>
      <c r="BA180">
        <f>IF(ORDER!O186&gt;0,
 IF(ORDER!$D$1="SGST",
 VLOOKUP(H180,'C:\Users\HP\Desktop\TrimphPO\Week\Master Files\[SGST Master.xlsx]DBF'!$A:$BB,54,FALSE),
   IF(ORDER!$D$1="IGST",
   VLOOKUP(H180,'C:\Users\HP\Desktop\TrimphPO\Week\Master Files\[IGST Master.xlsx]DBF'!$A:$BB,54,FALSE),
   "Error")),
"")</f>
        <v/>
      </c>
      <c r="BB180">
        <f>IF(ORDER!O186&gt;0,
 IF(ORDER!$D$1="SGST",
 VLOOKUP(H180,'C:\Users\HP\Desktop\TrimphPO\Week\Master Files\[SGST Master.xlsx]DBF'!$A:$BC,55,FALSE),
   IF(ORDER!$D$1="IGST",
   VLOOKUP(H180,'C:\Users\HP\Desktop\TrimphPO\Week\Master Files\[IGST Master.xlsx]DBF'!$A:$BC,55,FALSE),
   "Error")),
"")</f>
        <v/>
      </c>
      <c r="BC180">
        <f>IF(ORDER!O186&gt;0,
 IF(ORDER!$D$1="SGST",
 VLOOKUP(H180,'C:\Users\HP\Desktop\TrimphPO\Week\Master Files\[SGST Master.xlsx]DBF'!$A:$BD,56,FALSE),
   IF(ORDER!$D$1="IGST",
   VLOOKUP(H180,'C:\Users\HP\Desktop\TrimphPO\Week\Master Files\[IGST Master.xlsx]DBF'!$A:$BD,56,FALSE),
   "Error")),
"")</f>
        <v/>
      </c>
      <c r="BD180">
        <f>IF(ORDER!O186&gt;0,
 IF(ORDER!$D$1="SGST",
 VLOOKUP(H180,'C:\Users\HP\Desktop\TrimphPO\Week\Master Files\[SGST Master.xlsx]DBF'!$A:$BE,57,FALSE),
   IF(ORDER!$D$1="IGST",
   VLOOKUP(H180,'C:\Users\HP\Desktop\TrimphPO\Week\Master Files\[IGST Master.xlsx]DBF'!$A:$BE,57,FALSE),
   "Error")),
"")</f>
        <v/>
      </c>
    </row>
    <row r="181">
      <c r="A181">
        <f>IF(ORDER!O187&gt;0,
 IF(ORDER!$D$1="SGST",
 VLOOKUP(H181,'C:\Users\HP\Desktop\TrimphPO\Week\Master Files\[SGST Master.xlsx]DBF'!$A:$B,2,FALSE),
   IF(ORDER!$D$1="IGST",
   VLOOKUP(H181,'C:\Users\HP\Desktop\TrimphPO\Week\Master Files\[IGST Master.xlsx]DBF'!$A:$B,2,FALSE),
   "Error")),
"")</f>
        <v/>
      </c>
      <c r="B181">
        <f>IF(ORDER!O187&gt;0,
 IF(ORDER!$D$1="SGST",
 VLOOKUP(H181,'C:\Users\HP\Desktop\TrimphPO\Week\Master Files\[SGST Master.xlsx]DBF'!$A:$C,3,FALSE),
   IF(ORDER!$D$1="IGST",
   VLOOKUP(H181,'C:\Users\HP\Desktop\TrimphPO\Week\Master Files\[IGST Master.xlsx]DBF'!$A:$C,3,FALSE),
   "Error")),
"")</f>
        <v/>
      </c>
      <c r="C181">
        <f>IF(ORDER!O187&gt;0,ORDER!L187, "")</f>
        <v/>
      </c>
      <c r="D181">
        <f>IF(ORDER!O187&gt;0,ORDER!A187, "")</f>
        <v/>
      </c>
      <c r="E181">
        <f>IF(ORDER!O187&gt;0,
 IF(ORDER!$D$1="SGST",
 VLOOKUP(H181,'C:\Users\HP\Desktop\TrimphPO\Week\Master Files\[SGST Master.xlsx]DBF'!$A:$F,6,FALSE),
   IF(ORDER!$D$1="IGST",
   VLOOKUP(H181,'C:\Users\HP\Desktop\TrimphPO\Week\Master Files\[IGST Master.xlsx]DBF'!$A:$F,6,FALSE),
   "Error")),
"")</f>
        <v/>
      </c>
      <c r="F181">
        <f>IF(ORDER!O187&gt;0,ORDER!C187, "")</f>
        <v/>
      </c>
      <c r="G181">
        <f>IF(ORDER!O187&gt;0,
 IF(ORDER!$D$1="SGST",
 VLOOKUP(H181,'C:\Users\HP\Desktop\TrimphPO\Week\Master Files\[SGST Master.xlsx]DBF'!$A:$H,8,FALSE),
   IF(ORDER!$D$1="IGST",
   VLOOKUP(H181,'C:\Users\HP\Desktop\TrimphPO\Week\Master Files\[IGST Master.xlsx]DBF'!$A:$H,8,FALSE),
   "Error")),
"")</f>
        <v/>
      </c>
      <c r="H181">
        <f>IF(ORDER!O187&gt;0,ORDER!D187, "")</f>
        <v/>
      </c>
      <c r="I181">
        <f>IF(ORDER!O187&gt;0,
 IF(ORDER!$D$1="SGST",
 VLOOKUP(H181,'C:\Users\HP\Desktop\TrimphPO\Week\Master Files\[SGST Master.xlsx]DBF'!$A:$J,10,FALSE),
   IF(ORDER!$D$1="IGST",
   VLOOKUP(H181,'C:\Users\HP\Desktop\TrimphPO\Week\Master Files\[IGST Master.xlsx]DBF'!$A:$J,10,FALSE),
   "Error")),
"")</f>
        <v/>
      </c>
      <c r="J181">
        <f>IF(ORDER!O187&gt;0,SUMIF(ORDER!$D$8:$D$22298,DBF!$H181,ORDER!$G$8:$G$22298), "")</f>
        <v/>
      </c>
      <c r="K181">
        <f>IF(ORDER!O187&gt;0,VLOOKUP($H181,ORDER!D:H,5,FALSE), "")</f>
        <v/>
      </c>
      <c r="L181">
        <f>IF(ORDER!O187&gt;0,ROUND(J181*K181,2), "")</f>
        <v/>
      </c>
      <c r="M181">
        <f>IF(ORDER!O187&gt;0,
 IF(ORDER!$D$1="SGST",
 VLOOKUP(H181,'C:\Users\HP\Desktop\TrimphPO\Week\Master Files\[SGST Master.xlsx]DBF'!$A:$N,14,FALSE),
   IF(ORDER!$D$1="IGST",
   VLOOKUP(H181,'C:\Users\HP\Desktop\TrimphPO\Week\Master Files\[IGST Master.xlsx]DBF'!$A:$N,14,FALSE),
   "Error")),
"")</f>
        <v/>
      </c>
      <c r="N181">
        <f>IF(ORDER!O187&gt;0,ROUND(L181*M181/100,2), "")</f>
        <v/>
      </c>
      <c r="O181">
        <f>IF(ORDER!O187&gt;0,L181-N181, "")</f>
        <v/>
      </c>
      <c r="P181">
        <f>IF(ORDER!O187&gt;0,IF(R181="Corsetry",IF(IFERROR((O181/J181),0)&lt;1000,"CC Sales- Corsetry-Wholesale - IGST 5%","CC Sales- Corsetry-Wholesale - IGST 12%")), "")</f>
        <v/>
      </c>
      <c r="Q181">
        <f>IF(ORDER!O187&gt;0,
 IF(ORDER!$D$1="SGST",
 VLOOKUP(H181,'C:\Users\HP\Desktop\TrimphPO\Week\Master Files\[SGST Master.xlsx]DBF'!$A:$R,18,FALSE),
   IF(ORDER!$D$1="IGST",
   VLOOKUP(H181,'C:\Users\HP\Desktop\TrimphPO\Week\Master Files\[IGST Master.xlsx]DBF'!$A:$R,18,FALSE),
   "Error")),
"")</f>
        <v/>
      </c>
      <c r="R181">
        <f>IF(ORDER!O187&gt;0,
 IF(ORDER!$D$1="SGST",
 VLOOKUP(H181,'C:\Users\HP\Desktop\TrimphPO\Week\Master Files\[SGST Master.xlsx]DBF'!$A:$S,19,FALSE),
   IF(ORDER!$D$1="IGST",
   VLOOKUP(H181,'C:\Users\HP\Desktop\TrimphPO\Week\Master Files\[IGST Master.xlsx]DBF'!$A:$S,19,FALSE),
   "Error")),
"")</f>
        <v/>
      </c>
      <c r="S181">
        <f>IF(ORDER!O187&gt;0,
 IF(ORDER!$D$1="SGST",
 VLOOKUP(H181,'C:\Users\HP\Desktop\TrimphPO\Week\Master Files\[SGST Master.xlsx]DBF'!$A:$T,20,FALSE),
   IF(ORDER!$D$1="IGST",
   VLOOKUP(H181,'C:\Users\HP\Desktop\TrimphPO\Week\Master Files\[IGST Master.xlsx]DBF'!$A:$T,20,FALSE),
   "Error")),
"")</f>
        <v/>
      </c>
      <c r="T181">
        <f>IF(ORDER!O187&gt;0,
 IF(ORDER!$D$1="SGST",
 VLOOKUP(H181,'C:\Users\HP\Desktop\TrimphPO\Week\Master Files\[SGST Master.xlsx]DBF'!$A:$U,21,FALSE),
   IF(ORDER!$D$1="IGST",
   VLOOKUP(H181,'C:\Users\HP\Desktop\TrimphPO\Week\Master Files\[IGST Master.xlsx]DBF'!$A:$U,21,FALSE),
   "Error")),
"")</f>
        <v/>
      </c>
      <c r="U181">
        <f>IF(ORDER!O187&gt;0,
 IF(ORDER!$D$1="SGST",
 VLOOKUP(H181,'C:\Users\HP\Desktop\TrimphPO\Week\Master Files\[SGST Master.xlsx]DBF'!$A:$V,22,FALSE),
   IF(ORDER!$D$1="IGST",
   VLOOKUP(H181,'C:\Users\HP\Desktop\TrimphPO\Week\Master Files\[IGST Master.xlsx]DBF'!$A:$V,22,FALSE),
   "Error")),
"")</f>
        <v/>
      </c>
      <c r="V181">
        <f>IF(ORDER!O187&gt;0,
 IF(ORDER!$D$1="SGST",
 VLOOKUP(H181,'C:\Users\HP\Desktop\TrimphPO\Week\Master Files\[SGST Master.xlsx]DBF'!$A:$W,23,FALSE),
   IF(ORDER!$D$1="IGST",
   VLOOKUP(H181,'C:\Users\HP\Desktop\TrimphPO\Week\Master Files\[IGST Master.xlsx]DBF'!$A:$W,23,FALSE),
   "Error")),
"")</f>
        <v/>
      </c>
      <c r="W181">
        <f>IF(ORDER!O187&gt;0,
 IF(ORDER!$D$1="SGST",
 VLOOKUP(H181,'C:\Users\HP\Desktop\TrimphPO\Week\Master Files\[SGST Master.xlsx]DBF'!$A:$X,24,FALSE),
   IF(ORDER!$D$1="IGST",
   VLOOKUP(H181,'C:\Users\HP\Desktop\TrimphPO\Week\Master Files\[IGST Master.xlsx]DBF'!$A:$X,24,FALSE),
   "Error")),
"")</f>
        <v/>
      </c>
      <c r="X181">
        <f>IF(ORDER!O187&gt;0,
 IF(ORDER!$D$1="SGST",
 VLOOKUP(H181,'C:\Users\HP\Desktop\TrimphPO\Week\Master Files\[SGST Master.xlsx]DBF'!$A:$Y,25,FALSE),
   IF(ORDER!$D$1="IGST",
   VLOOKUP(H181,'C:\Users\HP\Desktop\TrimphPO\Week\Master Files\[IGST Master.xlsx]DBF'!$A:$Y,25,FALSE),
   "Error")),
"")</f>
        <v/>
      </c>
      <c r="Y181">
        <f>IF(ORDER!O187&gt;0,+O181, "")</f>
        <v/>
      </c>
      <c r="Z181">
        <f>IF(ORDER!O187&gt;0,+J181, "")</f>
        <v/>
      </c>
      <c r="AA181">
        <f>IF(ORDER!O187&gt;0,
 IF(ORDER!$D$1="SGST",
 VLOOKUP(H181,'C:\Users\HP\Desktop\TrimphPO\Week\Master Files\[SGST Master.xlsx]DBF'!$A:$AB,28,FALSE),
   IF(ORDER!$D$1="IGST",
   VLOOKUP(H181,'C:\Users\HP\Desktop\TrimphPO\Week\Master Files\[IGST Master.xlsx]DBF'!$A:$AB,28,FALSE),
   "Error")),
"")</f>
        <v/>
      </c>
      <c r="AB181">
        <f>IF(ORDER!O187&gt;0,
 IF(ORDER!$D$1="SGST",
 VLOOKUP(H181,'C:\Users\HP\Desktop\TrimphPO\Week\Master Files\[SGST Master.xlsx]DBF'!$A:$AC,29,FALSE),
   IF(ORDER!$D$1="IGST",
   VLOOKUP(H181,'C:\Users\HP\Desktop\TrimphPO\Week\Master Files\[IGST Master.xlsx]DBF'!$A:$AC,29,FALSE),
   "Error")),
"")</f>
        <v/>
      </c>
      <c r="AC181">
        <f>IF(ORDER!O187&gt;0,ROUND(Y181*AB181/100,2), "")</f>
        <v/>
      </c>
      <c r="AD181">
        <f>IF(ORDER!O187&gt;0,ROUND(SUM(Y181,0)-AC181,2), "")</f>
        <v/>
      </c>
      <c r="AE181" t="inlineStr"/>
      <c r="AF181" t="inlineStr"/>
      <c r="AG181" t="inlineStr"/>
      <c r="AH181" t="inlineStr"/>
      <c r="AI181" t="inlineStr"/>
      <c r="AJ181" t="inlineStr"/>
      <c r="AK181">
        <f>IF(ORDER!O187&gt;0,IF(RIGHT(P181,2)="5%","Output IGST - 5% - Tamilnadu","Output IGST - 12% - Tamilnadu"), "")</f>
        <v/>
      </c>
      <c r="AL181">
        <f>IF(ORDER!O187&gt;0,IF(AK181="Output IGST - 12% - TamilNadu",12,5), "")</f>
        <v/>
      </c>
      <c r="AM181">
        <f>IF(ORDER!O187&gt;0,ROUND(SUM(AD181*AL181/100,0),2), "")</f>
        <v/>
      </c>
      <c r="AN181">
        <f>IF(ORDER!O187&gt;0,+AP181, "")</f>
        <v/>
      </c>
      <c r="AO181">
        <f>IF(ORDER!O187&gt;0,0.00, "")</f>
        <v/>
      </c>
      <c r="AP181">
        <f>IF(ORDER!O187&gt;0,+(Y181-AC181)+AM181, "")</f>
        <v/>
      </c>
      <c r="AQ181">
        <f>IF(ORDER!O187&gt;0,
 IF(ORDER!$D$1="SGST",
 VLOOKUP(H181,'C:\Users\HP\Desktop\TrimphPO\Week\Master Files\[SGST Master.xlsx]DBF'!$A:$AR,44,FALSE),
   IF(ORDER!$D$1="IGST",
   VLOOKUP(H181,'C:\Users\HP\Desktop\TrimphPO\Week\Master Files\[IGST Master.xlsx]DBF'!$A:$AR,44,FALSE),
   "Error")),
"")</f>
        <v/>
      </c>
      <c r="AR181">
        <f>IF(ORDER!O187&gt;0,B181, "")</f>
        <v/>
      </c>
      <c r="AS181">
        <f>IF(ORDER!O187&gt;0,AN181, "")</f>
        <v/>
      </c>
      <c r="AT181">
        <f>IF(ORDER!O187&gt;0,CONCATENATE($B$2," ",$C$2," ","QTY",  " ", $Z$2), "")</f>
        <v/>
      </c>
      <c r="AU181">
        <f>IF(ORDER!O187&gt;0,
 IF(ORDER!$D$1="SGST",
 VLOOKUP(H181,'C:\Users\HP\Desktop\TrimphPO\Week\Master Files\[SGST Master.xlsx]DBF'!$A:$AV,48,FALSE),
   IF(ORDER!$D$1="IGST",
   VLOOKUP(H181,'C:\Users\HP\Desktop\TrimphPO\Week\Master Files\[IGST Master.xlsx]DBF'!$A:$AV,48,FALSE),
   "Error")),
"")</f>
        <v/>
      </c>
      <c r="AV181">
        <f>IF(ORDER!O187&gt;0,
 IF(ORDER!$D$1="SGST",
 VLOOKUP(H181,'C:\Users\HP\Desktop\TrimphPO\Week\Master Files\[SGST Master.xlsx]DBF'!$A:$AW,49,FALSE),
   IF(ORDER!$D$1="IGST",
   VLOOKUP(H181,'C:\Users\HP\Desktop\TrimphPO\Week\Master Files\[IGST Master.xlsx]DBF'!$A:$AW,49,FALSE),
   "Error")),
"")</f>
        <v/>
      </c>
      <c r="AW181">
        <f>IF(ORDER!O187&gt;0,
 IF(ORDER!$D$1="SGST",
 VLOOKUP(H181,'C:\Users\HP\Desktop\TrimphPO\Week\Master Files\[SGST Master.xlsx]DBF'!$A:$AX,50,FALSE),
   IF(ORDER!$D$1="IGST",
   VLOOKUP(H181,'C:\Users\HP\Desktop\TrimphPO\Week\Master Files\[IGST Master.xlsx]DBF'!$A:$AX,50,FALSE),
   "Error")),
"")</f>
        <v/>
      </c>
      <c r="AX181">
        <f>IF(ORDER!O187&gt;0,ORDER!B5, "")</f>
        <v/>
      </c>
      <c r="AY181">
        <f>IF(ORDER!O187&gt;0,ORDER!B1, "")</f>
        <v/>
      </c>
      <c r="AZ181">
        <f>IF(ORDER!O187&gt;0,
 IF(ORDER!$D$1="SGST",
 VLOOKUP(H181,'C:\Users\HP\Desktop\TrimphPO\Week\Master Files\[SGST Master.xlsx]DBF'!$A:$BA,53,FALSE),
   IF(ORDER!$D$1="IGST",
   VLOOKUP(H181,'C:\Users\HP\Desktop\TrimphPO\Week\Master Files\[IGST Master.xlsx]DBF'!$A:$BA,53,FALSE),
   "Error")),
"")</f>
        <v/>
      </c>
      <c r="BA181">
        <f>IF(ORDER!O187&gt;0,
 IF(ORDER!$D$1="SGST",
 VLOOKUP(H181,'C:\Users\HP\Desktop\TrimphPO\Week\Master Files\[SGST Master.xlsx]DBF'!$A:$BB,54,FALSE),
   IF(ORDER!$D$1="IGST",
   VLOOKUP(H181,'C:\Users\HP\Desktop\TrimphPO\Week\Master Files\[IGST Master.xlsx]DBF'!$A:$BB,54,FALSE),
   "Error")),
"")</f>
        <v/>
      </c>
      <c r="BB181">
        <f>IF(ORDER!O187&gt;0,
 IF(ORDER!$D$1="SGST",
 VLOOKUP(H181,'C:\Users\HP\Desktop\TrimphPO\Week\Master Files\[SGST Master.xlsx]DBF'!$A:$BC,55,FALSE),
   IF(ORDER!$D$1="IGST",
   VLOOKUP(H181,'C:\Users\HP\Desktop\TrimphPO\Week\Master Files\[IGST Master.xlsx]DBF'!$A:$BC,55,FALSE),
   "Error")),
"")</f>
        <v/>
      </c>
      <c r="BC181">
        <f>IF(ORDER!O187&gt;0,
 IF(ORDER!$D$1="SGST",
 VLOOKUP(H181,'C:\Users\HP\Desktop\TrimphPO\Week\Master Files\[SGST Master.xlsx]DBF'!$A:$BD,56,FALSE),
   IF(ORDER!$D$1="IGST",
   VLOOKUP(H181,'C:\Users\HP\Desktop\TrimphPO\Week\Master Files\[IGST Master.xlsx]DBF'!$A:$BD,56,FALSE),
   "Error")),
"")</f>
        <v/>
      </c>
      <c r="BD181">
        <f>IF(ORDER!O187&gt;0,
 IF(ORDER!$D$1="SGST",
 VLOOKUP(H181,'C:\Users\HP\Desktop\TrimphPO\Week\Master Files\[SGST Master.xlsx]DBF'!$A:$BE,57,FALSE),
   IF(ORDER!$D$1="IGST",
   VLOOKUP(H181,'C:\Users\HP\Desktop\TrimphPO\Week\Master Files\[IGST Master.xlsx]DBF'!$A:$BE,57,FALSE),
   "Error")),
"")</f>
        <v/>
      </c>
    </row>
    <row r="182">
      <c r="A182">
        <f>IF(ORDER!O188&gt;0,
 IF(ORDER!$D$1="SGST",
 VLOOKUP(H182,'C:\Users\HP\Desktop\TrimphPO\Week\Master Files\[SGST Master.xlsx]DBF'!$A:$B,2,FALSE),
   IF(ORDER!$D$1="IGST",
   VLOOKUP(H182,'C:\Users\HP\Desktop\TrimphPO\Week\Master Files\[IGST Master.xlsx]DBF'!$A:$B,2,FALSE),
   "Error")),
"")</f>
        <v/>
      </c>
      <c r="B182">
        <f>IF(ORDER!O188&gt;0,
 IF(ORDER!$D$1="SGST",
 VLOOKUP(H182,'C:\Users\HP\Desktop\TrimphPO\Week\Master Files\[SGST Master.xlsx]DBF'!$A:$C,3,FALSE),
   IF(ORDER!$D$1="IGST",
   VLOOKUP(H182,'C:\Users\HP\Desktop\TrimphPO\Week\Master Files\[IGST Master.xlsx]DBF'!$A:$C,3,FALSE),
   "Error")),
"")</f>
        <v/>
      </c>
      <c r="C182">
        <f>IF(ORDER!O188&gt;0,ORDER!L188, "")</f>
        <v/>
      </c>
      <c r="D182">
        <f>IF(ORDER!O188&gt;0,ORDER!A188, "")</f>
        <v/>
      </c>
      <c r="E182">
        <f>IF(ORDER!O188&gt;0,
 IF(ORDER!$D$1="SGST",
 VLOOKUP(H182,'C:\Users\HP\Desktop\TrimphPO\Week\Master Files\[SGST Master.xlsx]DBF'!$A:$F,6,FALSE),
   IF(ORDER!$D$1="IGST",
   VLOOKUP(H182,'C:\Users\HP\Desktop\TrimphPO\Week\Master Files\[IGST Master.xlsx]DBF'!$A:$F,6,FALSE),
   "Error")),
"")</f>
        <v/>
      </c>
      <c r="F182">
        <f>IF(ORDER!O188&gt;0,ORDER!C188, "")</f>
        <v/>
      </c>
      <c r="G182">
        <f>IF(ORDER!O188&gt;0,
 IF(ORDER!$D$1="SGST",
 VLOOKUP(H182,'C:\Users\HP\Desktop\TrimphPO\Week\Master Files\[SGST Master.xlsx]DBF'!$A:$H,8,FALSE),
   IF(ORDER!$D$1="IGST",
   VLOOKUP(H182,'C:\Users\HP\Desktop\TrimphPO\Week\Master Files\[IGST Master.xlsx]DBF'!$A:$H,8,FALSE),
   "Error")),
"")</f>
        <v/>
      </c>
      <c r="H182">
        <f>IF(ORDER!O188&gt;0,ORDER!D188, "")</f>
        <v/>
      </c>
      <c r="I182">
        <f>IF(ORDER!O188&gt;0,
 IF(ORDER!$D$1="SGST",
 VLOOKUP(H182,'C:\Users\HP\Desktop\TrimphPO\Week\Master Files\[SGST Master.xlsx]DBF'!$A:$J,10,FALSE),
   IF(ORDER!$D$1="IGST",
   VLOOKUP(H182,'C:\Users\HP\Desktop\TrimphPO\Week\Master Files\[IGST Master.xlsx]DBF'!$A:$J,10,FALSE),
   "Error")),
"")</f>
        <v/>
      </c>
      <c r="J182">
        <f>IF(ORDER!O188&gt;0,SUMIF(ORDER!$D$8:$D$22298,DBF!$H182,ORDER!$G$8:$G$22298), "")</f>
        <v/>
      </c>
      <c r="K182">
        <f>IF(ORDER!O188&gt;0,VLOOKUP($H182,ORDER!D:H,5,FALSE), "")</f>
        <v/>
      </c>
      <c r="L182">
        <f>IF(ORDER!O188&gt;0,ROUND(J182*K182,2), "")</f>
        <v/>
      </c>
      <c r="M182">
        <f>IF(ORDER!O188&gt;0,
 IF(ORDER!$D$1="SGST",
 VLOOKUP(H182,'C:\Users\HP\Desktop\TrimphPO\Week\Master Files\[SGST Master.xlsx]DBF'!$A:$N,14,FALSE),
   IF(ORDER!$D$1="IGST",
   VLOOKUP(H182,'C:\Users\HP\Desktop\TrimphPO\Week\Master Files\[IGST Master.xlsx]DBF'!$A:$N,14,FALSE),
   "Error")),
"")</f>
        <v/>
      </c>
      <c r="N182">
        <f>IF(ORDER!O188&gt;0,ROUND(L182*M182/100,2), "")</f>
        <v/>
      </c>
      <c r="O182">
        <f>IF(ORDER!O188&gt;0,L182-N182, "")</f>
        <v/>
      </c>
      <c r="P182">
        <f>IF(ORDER!O188&gt;0,IF(R182="Corsetry",IF(IFERROR((O182/J182),0)&lt;1000,"CC Sales- Corsetry-Wholesale - IGST 5%","CC Sales- Corsetry-Wholesale - IGST 12%")), "")</f>
        <v/>
      </c>
      <c r="Q182">
        <f>IF(ORDER!O188&gt;0,
 IF(ORDER!$D$1="SGST",
 VLOOKUP(H182,'C:\Users\HP\Desktop\TrimphPO\Week\Master Files\[SGST Master.xlsx]DBF'!$A:$R,18,FALSE),
   IF(ORDER!$D$1="IGST",
   VLOOKUP(H182,'C:\Users\HP\Desktop\TrimphPO\Week\Master Files\[IGST Master.xlsx]DBF'!$A:$R,18,FALSE),
   "Error")),
"")</f>
        <v/>
      </c>
      <c r="R182">
        <f>IF(ORDER!O188&gt;0,
 IF(ORDER!$D$1="SGST",
 VLOOKUP(H182,'C:\Users\HP\Desktop\TrimphPO\Week\Master Files\[SGST Master.xlsx]DBF'!$A:$S,19,FALSE),
   IF(ORDER!$D$1="IGST",
   VLOOKUP(H182,'C:\Users\HP\Desktop\TrimphPO\Week\Master Files\[IGST Master.xlsx]DBF'!$A:$S,19,FALSE),
   "Error")),
"")</f>
        <v/>
      </c>
      <c r="S182">
        <f>IF(ORDER!O188&gt;0,
 IF(ORDER!$D$1="SGST",
 VLOOKUP(H182,'C:\Users\HP\Desktop\TrimphPO\Week\Master Files\[SGST Master.xlsx]DBF'!$A:$T,20,FALSE),
   IF(ORDER!$D$1="IGST",
   VLOOKUP(H182,'C:\Users\HP\Desktop\TrimphPO\Week\Master Files\[IGST Master.xlsx]DBF'!$A:$T,20,FALSE),
   "Error")),
"")</f>
        <v/>
      </c>
      <c r="T182">
        <f>IF(ORDER!O188&gt;0,
 IF(ORDER!$D$1="SGST",
 VLOOKUP(H182,'C:\Users\HP\Desktop\TrimphPO\Week\Master Files\[SGST Master.xlsx]DBF'!$A:$U,21,FALSE),
   IF(ORDER!$D$1="IGST",
   VLOOKUP(H182,'C:\Users\HP\Desktop\TrimphPO\Week\Master Files\[IGST Master.xlsx]DBF'!$A:$U,21,FALSE),
   "Error")),
"")</f>
        <v/>
      </c>
      <c r="U182">
        <f>IF(ORDER!O188&gt;0,
 IF(ORDER!$D$1="SGST",
 VLOOKUP(H182,'C:\Users\HP\Desktop\TrimphPO\Week\Master Files\[SGST Master.xlsx]DBF'!$A:$V,22,FALSE),
   IF(ORDER!$D$1="IGST",
   VLOOKUP(H182,'C:\Users\HP\Desktop\TrimphPO\Week\Master Files\[IGST Master.xlsx]DBF'!$A:$V,22,FALSE),
   "Error")),
"")</f>
        <v/>
      </c>
      <c r="V182">
        <f>IF(ORDER!O188&gt;0,
 IF(ORDER!$D$1="SGST",
 VLOOKUP(H182,'C:\Users\HP\Desktop\TrimphPO\Week\Master Files\[SGST Master.xlsx]DBF'!$A:$W,23,FALSE),
   IF(ORDER!$D$1="IGST",
   VLOOKUP(H182,'C:\Users\HP\Desktop\TrimphPO\Week\Master Files\[IGST Master.xlsx]DBF'!$A:$W,23,FALSE),
   "Error")),
"")</f>
        <v/>
      </c>
      <c r="W182">
        <f>IF(ORDER!O188&gt;0,
 IF(ORDER!$D$1="SGST",
 VLOOKUP(H182,'C:\Users\HP\Desktop\TrimphPO\Week\Master Files\[SGST Master.xlsx]DBF'!$A:$X,24,FALSE),
   IF(ORDER!$D$1="IGST",
   VLOOKUP(H182,'C:\Users\HP\Desktop\TrimphPO\Week\Master Files\[IGST Master.xlsx]DBF'!$A:$X,24,FALSE),
   "Error")),
"")</f>
        <v/>
      </c>
      <c r="X182">
        <f>IF(ORDER!O188&gt;0,
 IF(ORDER!$D$1="SGST",
 VLOOKUP(H182,'C:\Users\HP\Desktop\TrimphPO\Week\Master Files\[SGST Master.xlsx]DBF'!$A:$Y,25,FALSE),
   IF(ORDER!$D$1="IGST",
   VLOOKUP(H182,'C:\Users\HP\Desktop\TrimphPO\Week\Master Files\[IGST Master.xlsx]DBF'!$A:$Y,25,FALSE),
   "Error")),
"")</f>
        <v/>
      </c>
      <c r="Y182">
        <f>IF(ORDER!O188&gt;0,+O182, "")</f>
        <v/>
      </c>
      <c r="Z182">
        <f>IF(ORDER!O188&gt;0,+J182, "")</f>
        <v/>
      </c>
      <c r="AA182">
        <f>IF(ORDER!O188&gt;0,
 IF(ORDER!$D$1="SGST",
 VLOOKUP(H182,'C:\Users\HP\Desktop\TrimphPO\Week\Master Files\[SGST Master.xlsx]DBF'!$A:$AB,28,FALSE),
   IF(ORDER!$D$1="IGST",
   VLOOKUP(H182,'C:\Users\HP\Desktop\TrimphPO\Week\Master Files\[IGST Master.xlsx]DBF'!$A:$AB,28,FALSE),
   "Error")),
"")</f>
        <v/>
      </c>
      <c r="AB182">
        <f>IF(ORDER!O188&gt;0,
 IF(ORDER!$D$1="SGST",
 VLOOKUP(H182,'C:\Users\HP\Desktop\TrimphPO\Week\Master Files\[SGST Master.xlsx]DBF'!$A:$AC,29,FALSE),
   IF(ORDER!$D$1="IGST",
   VLOOKUP(H182,'C:\Users\HP\Desktop\TrimphPO\Week\Master Files\[IGST Master.xlsx]DBF'!$A:$AC,29,FALSE),
   "Error")),
"")</f>
        <v/>
      </c>
      <c r="AC182">
        <f>IF(ORDER!O188&gt;0,ROUND(Y182*AB182/100,2), "")</f>
        <v/>
      </c>
      <c r="AD182">
        <f>IF(ORDER!O188&gt;0,ROUND(SUM(Y182,0)-AC182,2), "")</f>
        <v/>
      </c>
      <c r="AE182" t="inlineStr"/>
      <c r="AF182" t="inlineStr"/>
      <c r="AG182" t="inlineStr"/>
      <c r="AH182" t="inlineStr"/>
      <c r="AI182" t="inlineStr"/>
      <c r="AJ182" t="inlineStr"/>
      <c r="AK182">
        <f>IF(ORDER!O188&gt;0,IF(RIGHT(P182,2)="5%","Output IGST - 5% - Tamilnadu","Output IGST - 12% - Tamilnadu"), "")</f>
        <v/>
      </c>
      <c r="AL182">
        <f>IF(ORDER!O188&gt;0,IF(AK182="Output IGST - 12% - TamilNadu",12,5), "")</f>
        <v/>
      </c>
      <c r="AM182">
        <f>IF(ORDER!O188&gt;0,ROUND(SUM(AD182*AL182/100,0),2), "")</f>
        <v/>
      </c>
      <c r="AN182">
        <f>IF(ORDER!O188&gt;0,+AP182, "")</f>
        <v/>
      </c>
      <c r="AO182">
        <f>IF(ORDER!O188&gt;0,0.00, "")</f>
        <v/>
      </c>
      <c r="AP182">
        <f>IF(ORDER!O188&gt;0,+(Y182-AC182)+AM182, "")</f>
        <v/>
      </c>
      <c r="AQ182">
        <f>IF(ORDER!O188&gt;0,
 IF(ORDER!$D$1="SGST",
 VLOOKUP(H182,'C:\Users\HP\Desktop\TrimphPO\Week\Master Files\[SGST Master.xlsx]DBF'!$A:$AR,44,FALSE),
   IF(ORDER!$D$1="IGST",
   VLOOKUP(H182,'C:\Users\HP\Desktop\TrimphPO\Week\Master Files\[IGST Master.xlsx]DBF'!$A:$AR,44,FALSE),
   "Error")),
"")</f>
        <v/>
      </c>
      <c r="AR182">
        <f>IF(ORDER!O188&gt;0,B182, "")</f>
        <v/>
      </c>
      <c r="AS182">
        <f>IF(ORDER!O188&gt;0,AN182, "")</f>
        <v/>
      </c>
      <c r="AT182">
        <f>IF(ORDER!O188&gt;0,CONCATENATE($B$2," ",$C$2," ","QTY",  " ", $Z$2), "")</f>
        <v/>
      </c>
      <c r="AU182">
        <f>IF(ORDER!O188&gt;0,
 IF(ORDER!$D$1="SGST",
 VLOOKUP(H182,'C:\Users\HP\Desktop\TrimphPO\Week\Master Files\[SGST Master.xlsx]DBF'!$A:$AV,48,FALSE),
   IF(ORDER!$D$1="IGST",
   VLOOKUP(H182,'C:\Users\HP\Desktop\TrimphPO\Week\Master Files\[IGST Master.xlsx]DBF'!$A:$AV,48,FALSE),
   "Error")),
"")</f>
        <v/>
      </c>
      <c r="AV182">
        <f>IF(ORDER!O188&gt;0,
 IF(ORDER!$D$1="SGST",
 VLOOKUP(H182,'C:\Users\HP\Desktop\TrimphPO\Week\Master Files\[SGST Master.xlsx]DBF'!$A:$AW,49,FALSE),
   IF(ORDER!$D$1="IGST",
   VLOOKUP(H182,'C:\Users\HP\Desktop\TrimphPO\Week\Master Files\[IGST Master.xlsx]DBF'!$A:$AW,49,FALSE),
   "Error")),
"")</f>
        <v/>
      </c>
      <c r="AW182">
        <f>IF(ORDER!O188&gt;0,
 IF(ORDER!$D$1="SGST",
 VLOOKUP(H182,'C:\Users\HP\Desktop\TrimphPO\Week\Master Files\[SGST Master.xlsx]DBF'!$A:$AX,50,FALSE),
   IF(ORDER!$D$1="IGST",
   VLOOKUP(H182,'C:\Users\HP\Desktop\TrimphPO\Week\Master Files\[IGST Master.xlsx]DBF'!$A:$AX,50,FALSE),
   "Error")),
"")</f>
        <v/>
      </c>
      <c r="AX182">
        <f>IF(ORDER!O188&gt;0,ORDER!B5, "")</f>
        <v/>
      </c>
      <c r="AY182">
        <f>IF(ORDER!O188&gt;0,ORDER!B1, "")</f>
        <v/>
      </c>
      <c r="AZ182">
        <f>IF(ORDER!O188&gt;0,
 IF(ORDER!$D$1="SGST",
 VLOOKUP(H182,'C:\Users\HP\Desktop\TrimphPO\Week\Master Files\[SGST Master.xlsx]DBF'!$A:$BA,53,FALSE),
   IF(ORDER!$D$1="IGST",
   VLOOKUP(H182,'C:\Users\HP\Desktop\TrimphPO\Week\Master Files\[IGST Master.xlsx]DBF'!$A:$BA,53,FALSE),
   "Error")),
"")</f>
        <v/>
      </c>
      <c r="BA182">
        <f>IF(ORDER!O188&gt;0,
 IF(ORDER!$D$1="SGST",
 VLOOKUP(H182,'C:\Users\HP\Desktop\TrimphPO\Week\Master Files\[SGST Master.xlsx]DBF'!$A:$BB,54,FALSE),
   IF(ORDER!$D$1="IGST",
   VLOOKUP(H182,'C:\Users\HP\Desktop\TrimphPO\Week\Master Files\[IGST Master.xlsx]DBF'!$A:$BB,54,FALSE),
   "Error")),
"")</f>
        <v/>
      </c>
      <c r="BB182">
        <f>IF(ORDER!O188&gt;0,
 IF(ORDER!$D$1="SGST",
 VLOOKUP(H182,'C:\Users\HP\Desktop\TrimphPO\Week\Master Files\[SGST Master.xlsx]DBF'!$A:$BC,55,FALSE),
   IF(ORDER!$D$1="IGST",
   VLOOKUP(H182,'C:\Users\HP\Desktop\TrimphPO\Week\Master Files\[IGST Master.xlsx]DBF'!$A:$BC,55,FALSE),
   "Error")),
"")</f>
        <v/>
      </c>
      <c r="BC182">
        <f>IF(ORDER!O188&gt;0,
 IF(ORDER!$D$1="SGST",
 VLOOKUP(H182,'C:\Users\HP\Desktop\TrimphPO\Week\Master Files\[SGST Master.xlsx]DBF'!$A:$BD,56,FALSE),
   IF(ORDER!$D$1="IGST",
   VLOOKUP(H182,'C:\Users\HP\Desktop\TrimphPO\Week\Master Files\[IGST Master.xlsx]DBF'!$A:$BD,56,FALSE),
   "Error")),
"")</f>
        <v/>
      </c>
      <c r="BD182">
        <f>IF(ORDER!O188&gt;0,
 IF(ORDER!$D$1="SGST",
 VLOOKUP(H182,'C:\Users\HP\Desktop\TrimphPO\Week\Master Files\[SGST Master.xlsx]DBF'!$A:$BE,57,FALSE),
   IF(ORDER!$D$1="IGST",
   VLOOKUP(H182,'C:\Users\HP\Desktop\TrimphPO\Week\Master Files\[IGST Master.xlsx]DBF'!$A:$BE,57,FALSE),
   "Error")),
"")</f>
        <v/>
      </c>
    </row>
    <row r="183">
      <c r="A183">
        <f>IF(ORDER!O189&gt;0,
 IF(ORDER!$D$1="SGST",
 VLOOKUP(H183,'C:\Users\HP\Desktop\TrimphPO\Week\Master Files\[SGST Master.xlsx]DBF'!$A:$B,2,FALSE),
   IF(ORDER!$D$1="IGST",
   VLOOKUP(H183,'C:\Users\HP\Desktop\TrimphPO\Week\Master Files\[IGST Master.xlsx]DBF'!$A:$B,2,FALSE),
   "Error")),
"")</f>
        <v/>
      </c>
      <c r="B183">
        <f>IF(ORDER!O189&gt;0,
 IF(ORDER!$D$1="SGST",
 VLOOKUP(H183,'C:\Users\HP\Desktop\TrimphPO\Week\Master Files\[SGST Master.xlsx]DBF'!$A:$C,3,FALSE),
   IF(ORDER!$D$1="IGST",
   VLOOKUP(H183,'C:\Users\HP\Desktop\TrimphPO\Week\Master Files\[IGST Master.xlsx]DBF'!$A:$C,3,FALSE),
   "Error")),
"")</f>
        <v/>
      </c>
      <c r="C183">
        <f>IF(ORDER!O189&gt;0,ORDER!L189, "")</f>
        <v/>
      </c>
      <c r="D183">
        <f>IF(ORDER!O189&gt;0,ORDER!A189, "")</f>
        <v/>
      </c>
      <c r="E183">
        <f>IF(ORDER!O189&gt;0,
 IF(ORDER!$D$1="SGST",
 VLOOKUP(H183,'C:\Users\HP\Desktop\TrimphPO\Week\Master Files\[SGST Master.xlsx]DBF'!$A:$F,6,FALSE),
   IF(ORDER!$D$1="IGST",
   VLOOKUP(H183,'C:\Users\HP\Desktop\TrimphPO\Week\Master Files\[IGST Master.xlsx]DBF'!$A:$F,6,FALSE),
   "Error")),
"")</f>
        <v/>
      </c>
      <c r="F183">
        <f>IF(ORDER!O189&gt;0,ORDER!C189, "")</f>
        <v/>
      </c>
      <c r="G183">
        <f>IF(ORDER!O189&gt;0,
 IF(ORDER!$D$1="SGST",
 VLOOKUP(H183,'C:\Users\HP\Desktop\TrimphPO\Week\Master Files\[SGST Master.xlsx]DBF'!$A:$H,8,FALSE),
   IF(ORDER!$D$1="IGST",
   VLOOKUP(H183,'C:\Users\HP\Desktop\TrimphPO\Week\Master Files\[IGST Master.xlsx]DBF'!$A:$H,8,FALSE),
   "Error")),
"")</f>
        <v/>
      </c>
      <c r="H183">
        <f>IF(ORDER!O189&gt;0,ORDER!D189, "")</f>
        <v/>
      </c>
      <c r="I183">
        <f>IF(ORDER!O189&gt;0,
 IF(ORDER!$D$1="SGST",
 VLOOKUP(H183,'C:\Users\HP\Desktop\TrimphPO\Week\Master Files\[SGST Master.xlsx]DBF'!$A:$J,10,FALSE),
   IF(ORDER!$D$1="IGST",
   VLOOKUP(H183,'C:\Users\HP\Desktop\TrimphPO\Week\Master Files\[IGST Master.xlsx]DBF'!$A:$J,10,FALSE),
   "Error")),
"")</f>
        <v/>
      </c>
      <c r="J183">
        <f>IF(ORDER!O189&gt;0,SUMIF(ORDER!$D$8:$D$22298,DBF!$H183,ORDER!$G$8:$G$22298), "")</f>
        <v/>
      </c>
      <c r="K183">
        <f>IF(ORDER!O189&gt;0,VLOOKUP($H183,ORDER!D:H,5,FALSE), "")</f>
        <v/>
      </c>
      <c r="L183">
        <f>IF(ORDER!O189&gt;0,ROUND(J183*K183,2), "")</f>
        <v/>
      </c>
      <c r="M183">
        <f>IF(ORDER!O189&gt;0,
 IF(ORDER!$D$1="SGST",
 VLOOKUP(H183,'C:\Users\HP\Desktop\TrimphPO\Week\Master Files\[SGST Master.xlsx]DBF'!$A:$N,14,FALSE),
   IF(ORDER!$D$1="IGST",
   VLOOKUP(H183,'C:\Users\HP\Desktop\TrimphPO\Week\Master Files\[IGST Master.xlsx]DBF'!$A:$N,14,FALSE),
   "Error")),
"")</f>
        <v/>
      </c>
      <c r="N183">
        <f>IF(ORDER!O189&gt;0,ROUND(L183*M183/100,2), "")</f>
        <v/>
      </c>
      <c r="O183">
        <f>IF(ORDER!O189&gt;0,L183-N183, "")</f>
        <v/>
      </c>
      <c r="P183">
        <f>IF(ORDER!O189&gt;0,IF(R183="Corsetry",IF(IFERROR((O183/J183),0)&lt;1000,"CC Sales- Corsetry-Wholesale - IGST 5%","CC Sales- Corsetry-Wholesale - IGST 12%")), "")</f>
        <v/>
      </c>
      <c r="Q183">
        <f>IF(ORDER!O189&gt;0,
 IF(ORDER!$D$1="SGST",
 VLOOKUP(H183,'C:\Users\HP\Desktop\TrimphPO\Week\Master Files\[SGST Master.xlsx]DBF'!$A:$R,18,FALSE),
   IF(ORDER!$D$1="IGST",
   VLOOKUP(H183,'C:\Users\HP\Desktop\TrimphPO\Week\Master Files\[IGST Master.xlsx]DBF'!$A:$R,18,FALSE),
   "Error")),
"")</f>
        <v/>
      </c>
      <c r="R183">
        <f>IF(ORDER!O189&gt;0,
 IF(ORDER!$D$1="SGST",
 VLOOKUP(H183,'C:\Users\HP\Desktop\TrimphPO\Week\Master Files\[SGST Master.xlsx]DBF'!$A:$S,19,FALSE),
   IF(ORDER!$D$1="IGST",
   VLOOKUP(H183,'C:\Users\HP\Desktop\TrimphPO\Week\Master Files\[IGST Master.xlsx]DBF'!$A:$S,19,FALSE),
   "Error")),
"")</f>
        <v/>
      </c>
      <c r="S183">
        <f>IF(ORDER!O189&gt;0,
 IF(ORDER!$D$1="SGST",
 VLOOKUP(H183,'C:\Users\HP\Desktop\TrimphPO\Week\Master Files\[SGST Master.xlsx]DBF'!$A:$T,20,FALSE),
   IF(ORDER!$D$1="IGST",
   VLOOKUP(H183,'C:\Users\HP\Desktop\TrimphPO\Week\Master Files\[IGST Master.xlsx]DBF'!$A:$T,20,FALSE),
   "Error")),
"")</f>
        <v/>
      </c>
      <c r="T183">
        <f>IF(ORDER!O189&gt;0,
 IF(ORDER!$D$1="SGST",
 VLOOKUP(H183,'C:\Users\HP\Desktop\TrimphPO\Week\Master Files\[SGST Master.xlsx]DBF'!$A:$U,21,FALSE),
   IF(ORDER!$D$1="IGST",
   VLOOKUP(H183,'C:\Users\HP\Desktop\TrimphPO\Week\Master Files\[IGST Master.xlsx]DBF'!$A:$U,21,FALSE),
   "Error")),
"")</f>
        <v/>
      </c>
      <c r="U183">
        <f>IF(ORDER!O189&gt;0,
 IF(ORDER!$D$1="SGST",
 VLOOKUP(H183,'C:\Users\HP\Desktop\TrimphPO\Week\Master Files\[SGST Master.xlsx]DBF'!$A:$V,22,FALSE),
   IF(ORDER!$D$1="IGST",
   VLOOKUP(H183,'C:\Users\HP\Desktop\TrimphPO\Week\Master Files\[IGST Master.xlsx]DBF'!$A:$V,22,FALSE),
   "Error")),
"")</f>
        <v/>
      </c>
      <c r="V183">
        <f>IF(ORDER!O189&gt;0,
 IF(ORDER!$D$1="SGST",
 VLOOKUP(H183,'C:\Users\HP\Desktop\TrimphPO\Week\Master Files\[SGST Master.xlsx]DBF'!$A:$W,23,FALSE),
   IF(ORDER!$D$1="IGST",
   VLOOKUP(H183,'C:\Users\HP\Desktop\TrimphPO\Week\Master Files\[IGST Master.xlsx]DBF'!$A:$W,23,FALSE),
   "Error")),
"")</f>
        <v/>
      </c>
      <c r="W183">
        <f>IF(ORDER!O189&gt;0,
 IF(ORDER!$D$1="SGST",
 VLOOKUP(H183,'C:\Users\HP\Desktop\TrimphPO\Week\Master Files\[SGST Master.xlsx]DBF'!$A:$X,24,FALSE),
   IF(ORDER!$D$1="IGST",
   VLOOKUP(H183,'C:\Users\HP\Desktop\TrimphPO\Week\Master Files\[IGST Master.xlsx]DBF'!$A:$X,24,FALSE),
   "Error")),
"")</f>
        <v/>
      </c>
      <c r="X183">
        <f>IF(ORDER!O189&gt;0,
 IF(ORDER!$D$1="SGST",
 VLOOKUP(H183,'C:\Users\HP\Desktop\TrimphPO\Week\Master Files\[SGST Master.xlsx]DBF'!$A:$Y,25,FALSE),
   IF(ORDER!$D$1="IGST",
   VLOOKUP(H183,'C:\Users\HP\Desktop\TrimphPO\Week\Master Files\[IGST Master.xlsx]DBF'!$A:$Y,25,FALSE),
   "Error")),
"")</f>
        <v/>
      </c>
      <c r="Y183">
        <f>IF(ORDER!O189&gt;0,+O183, "")</f>
        <v/>
      </c>
      <c r="Z183">
        <f>IF(ORDER!O189&gt;0,+J183, "")</f>
        <v/>
      </c>
      <c r="AA183">
        <f>IF(ORDER!O189&gt;0,
 IF(ORDER!$D$1="SGST",
 VLOOKUP(H183,'C:\Users\HP\Desktop\TrimphPO\Week\Master Files\[SGST Master.xlsx]DBF'!$A:$AB,28,FALSE),
   IF(ORDER!$D$1="IGST",
   VLOOKUP(H183,'C:\Users\HP\Desktop\TrimphPO\Week\Master Files\[IGST Master.xlsx]DBF'!$A:$AB,28,FALSE),
   "Error")),
"")</f>
        <v/>
      </c>
      <c r="AB183">
        <f>IF(ORDER!O189&gt;0,
 IF(ORDER!$D$1="SGST",
 VLOOKUP(H183,'C:\Users\HP\Desktop\TrimphPO\Week\Master Files\[SGST Master.xlsx]DBF'!$A:$AC,29,FALSE),
   IF(ORDER!$D$1="IGST",
   VLOOKUP(H183,'C:\Users\HP\Desktop\TrimphPO\Week\Master Files\[IGST Master.xlsx]DBF'!$A:$AC,29,FALSE),
   "Error")),
"")</f>
        <v/>
      </c>
      <c r="AC183">
        <f>IF(ORDER!O189&gt;0,ROUND(Y183*AB183/100,2), "")</f>
        <v/>
      </c>
      <c r="AD183">
        <f>IF(ORDER!O189&gt;0,ROUND(SUM(Y183,0)-AC183,2), "")</f>
        <v/>
      </c>
      <c r="AE183" t="inlineStr"/>
      <c r="AF183" t="inlineStr"/>
      <c r="AG183" t="inlineStr"/>
      <c r="AH183" t="inlineStr"/>
      <c r="AI183" t="inlineStr"/>
      <c r="AJ183" t="inlineStr"/>
      <c r="AK183">
        <f>IF(ORDER!O189&gt;0,IF(RIGHT(P183,2)="5%","Output IGST - 5% - Tamilnadu","Output IGST - 12% - Tamilnadu"), "")</f>
        <v/>
      </c>
      <c r="AL183">
        <f>IF(ORDER!O189&gt;0,IF(AK183="Output IGST - 12% - TamilNadu",12,5), "")</f>
        <v/>
      </c>
      <c r="AM183">
        <f>IF(ORDER!O189&gt;0,ROUND(SUM(AD183*AL183/100,0),2), "")</f>
        <v/>
      </c>
      <c r="AN183">
        <f>IF(ORDER!O189&gt;0,+AP183, "")</f>
        <v/>
      </c>
      <c r="AO183">
        <f>IF(ORDER!O189&gt;0,0.00, "")</f>
        <v/>
      </c>
      <c r="AP183">
        <f>IF(ORDER!O189&gt;0,+(Y183-AC183)+AM183, "")</f>
        <v/>
      </c>
      <c r="AQ183">
        <f>IF(ORDER!O189&gt;0,
 IF(ORDER!$D$1="SGST",
 VLOOKUP(H183,'C:\Users\HP\Desktop\TrimphPO\Week\Master Files\[SGST Master.xlsx]DBF'!$A:$AR,44,FALSE),
   IF(ORDER!$D$1="IGST",
   VLOOKUP(H183,'C:\Users\HP\Desktop\TrimphPO\Week\Master Files\[IGST Master.xlsx]DBF'!$A:$AR,44,FALSE),
   "Error")),
"")</f>
        <v/>
      </c>
      <c r="AR183">
        <f>IF(ORDER!O189&gt;0,B183, "")</f>
        <v/>
      </c>
      <c r="AS183">
        <f>IF(ORDER!O189&gt;0,AN183, "")</f>
        <v/>
      </c>
      <c r="AT183">
        <f>IF(ORDER!O189&gt;0,CONCATENATE($B$2," ",$C$2," ","QTY",  " ", $Z$2), "")</f>
        <v/>
      </c>
      <c r="AU183">
        <f>IF(ORDER!O189&gt;0,
 IF(ORDER!$D$1="SGST",
 VLOOKUP(H183,'C:\Users\HP\Desktop\TrimphPO\Week\Master Files\[SGST Master.xlsx]DBF'!$A:$AV,48,FALSE),
   IF(ORDER!$D$1="IGST",
   VLOOKUP(H183,'C:\Users\HP\Desktop\TrimphPO\Week\Master Files\[IGST Master.xlsx]DBF'!$A:$AV,48,FALSE),
   "Error")),
"")</f>
        <v/>
      </c>
      <c r="AV183">
        <f>IF(ORDER!O189&gt;0,
 IF(ORDER!$D$1="SGST",
 VLOOKUP(H183,'C:\Users\HP\Desktop\TrimphPO\Week\Master Files\[SGST Master.xlsx]DBF'!$A:$AW,49,FALSE),
   IF(ORDER!$D$1="IGST",
   VLOOKUP(H183,'C:\Users\HP\Desktop\TrimphPO\Week\Master Files\[IGST Master.xlsx]DBF'!$A:$AW,49,FALSE),
   "Error")),
"")</f>
        <v/>
      </c>
      <c r="AW183">
        <f>IF(ORDER!O189&gt;0,
 IF(ORDER!$D$1="SGST",
 VLOOKUP(H183,'C:\Users\HP\Desktop\TrimphPO\Week\Master Files\[SGST Master.xlsx]DBF'!$A:$AX,50,FALSE),
   IF(ORDER!$D$1="IGST",
   VLOOKUP(H183,'C:\Users\HP\Desktop\TrimphPO\Week\Master Files\[IGST Master.xlsx]DBF'!$A:$AX,50,FALSE),
   "Error")),
"")</f>
        <v/>
      </c>
      <c r="AX183">
        <f>IF(ORDER!O189&gt;0,ORDER!B5, "")</f>
        <v/>
      </c>
      <c r="AY183">
        <f>IF(ORDER!O189&gt;0,ORDER!B1, "")</f>
        <v/>
      </c>
      <c r="AZ183">
        <f>IF(ORDER!O189&gt;0,
 IF(ORDER!$D$1="SGST",
 VLOOKUP(H183,'C:\Users\HP\Desktop\TrimphPO\Week\Master Files\[SGST Master.xlsx]DBF'!$A:$BA,53,FALSE),
   IF(ORDER!$D$1="IGST",
   VLOOKUP(H183,'C:\Users\HP\Desktop\TrimphPO\Week\Master Files\[IGST Master.xlsx]DBF'!$A:$BA,53,FALSE),
   "Error")),
"")</f>
        <v/>
      </c>
      <c r="BA183">
        <f>IF(ORDER!O189&gt;0,
 IF(ORDER!$D$1="SGST",
 VLOOKUP(H183,'C:\Users\HP\Desktop\TrimphPO\Week\Master Files\[SGST Master.xlsx]DBF'!$A:$BB,54,FALSE),
   IF(ORDER!$D$1="IGST",
   VLOOKUP(H183,'C:\Users\HP\Desktop\TrimphPO\Week\Master Files\[IGST Master.xlsx]DBF'!$A:$BB,54,FALSE),
   "Error")),
"")</f>
        <v/>
      </c>
      <c r="BB183">
        <f>IF(ORDER!O189&gt;0,
 IF(ORDER!$D$1="SGST",
 VLOOKUP(H183,'C:\Users\HP\Desktop\TrimphPO\Week\Master Files\[SGST Master.xlsx]DBF'!$A:$BC,55,FALSE),
   IF(ORDER!$D$1="IGST",
   VLOOKUP(H183,'C:\Users\HP\Desktop\TrimphPO\Week\Master Files\[IGST Master.xlsx]DBF'!$A:$BC,55,FALSE),
   "Error")),
"")</f>
        <v/>
      </c>
      <c r="BC183">
        <f>IF(ORDER!O189&gt;0,
 IF(ORDER!$D$1="SGST",
 VLOOKUP(H183,'C:\Users\HP\Desktop\TrimphPO\Week\Master Files\[SGST Master.xlsx]DBF'!$A:$BD,56,FALSE),
   IF(ORDER!$D$1="IGST",
   VLOOKUP(H183,'C:\Users\HP\Desktop\TrimphPO\Week\Master Files\[IGST Master.xlsx]DBF'!$A:$BD,56,FALSE),
   "Error")),
"")</f>
        <v/>
      </c>
      <c r="BD183">
        <f>IF(ORDER!O189&gt;0,
 IF(ORDER!$D$1="SGST",
 VLOOKUP(H183,'C:\Users\HP\Desktop\TrimphPO\Week\Master Files\[SGST Master.xlsx]DBF'!$A:$BE,57,FALSE),
   IF(ORDER!$D$1="IGST",
   VLOOKUP(H183,'C:\Users\HP\Desktop\TrimphPO\Week\Master Files\[IGST Master.xlsx]DBF'!$A:$BE,57,FALSE),
   "Error")),
"")</f>
        <v/>
      </c>
    </row>
    <row r="184">
      <c r="A184">
        <f>IF(ORDER!O190&gt;0,
 IF(ORDER!$D$1="SGST",
 VLOOKUP(H184,'C:\Users\HP\Desktop\TrimphPO\Week\Master Files\[SGST Master.xlsx]DBF'!$A:$B,2,FALSE),
   IF(ORDER!$D$1="IGST",
   VLOOKUP(H184,'C:\Users\HP\Desktop\TrimphPO\Week\Master Files\[IGST Master.xlsx]DBF'!$A:$B,2,FALSE),
   "Error")),
"")</f>
        <v/>
      </c>
      <c r="B184">
        <f>IF(ORDER!O190&gt;0,
 IF(ORDER!$D$1="SGST",
 VLOOKUP(H184,'C:\Users\HP\Desktop\TrimphPO\Week\Master Files\[SGST Master.xlsx]DBF'!$A:$C,3,FALSE),
   IF(ORDER!$D$1="IGST",
   VLOOKUP(H184,'C:\Users\HP\Desktop\TrimphPO\Week\Master Files\[IGST Master.xlsx]DBF'!$A:$C,3,FALSE),
   "Error")),
"")</f>
        <v/>
      </c>
      <c r="C184">
        <f>IF(ORDER!O190&gt;0,ORDER!L190, "")</f>
        <v/>
      </c>
      <c r="D184">
        <f>IF(ORDER!O190&gt;0,ORDER!A190, "")</f>
        <v/>
      </c>
      <c r="E184">
        <f>IF(ORDER!O190&gt;0,
 IF(ORDER!$D$1="SGST",
 VLOOKUP(H184,'C:\Users\HP\Desktop\TrimphPO\Week\Master Files\[SGST Master.xlsx]DBF'!$A:$F,6,FALSE),
   IF(ORDER!$D$1="IGST",
   VLOOKUP(H184,'C:\Users\HP\Desktop\TrimphPO\Week\Master Files\[IGST Master.xlsx]DBF'!$A:$F,6,FALSE),
   "Error")),
"")</f>
        <v/>
      </c>
      <c r="F184">
        <f>IF(ORDER!O190&gt;0,ORDER!C190, "")</f>
        <v/>
      </c>
      <c r="G184">
        <f>IF(ORDER!O190&gt;0,
 IF(ORDER!$D$1="SGST",
 VLOOKUP(H184,'C:\Users\HP\Desktop\TrimphPO\Week\Master Files\[SGST Master.xlsx]DBF'!$A:$H,8,FALSE),
   IF(ORDER!$D$1="IGST",
   VLOOKUP(H184,'C:\Users\HP\Desktop\TrimphPO\Week\Master Files\[IGST Master.xlsx]DBF'!$A:$H,8,FALSE),
   "Error")),
"")</f>
        <v/>
      </c>
      <c r="H184">
        <f>IF(ORDER!O190&gt;0,ORDER!D190, "")</f>
        <v/>
      </c>
      <c r="I184">
        <f>IF(ORDER!O190&gt;0,
 IF(ORDER!$D$1="SGST",
 VLOOKUP(H184,'C:\Users\HP\Desktop\TrimphPO\Week\Master Files\[SGST Master.xlsx]DBF'!$A:$J,10,FALSE),
   IF(ORDER!$D$1="IGST",
   VLOOKUP(H184,'C:\Users\HP\Desktop\TrimphPO\Week\Master Files\[IGST Master.xlsx]DBF'!$A:$J,10,FALSE),
   "Error")),
"")</f>
        <v/>
      </c>
      <c r="J184">
        <f>IF(ORDER!O190&gt;0,SUMIF(ORDER!$D$8:$D$22298,DBF!$H184,ORDER!$G$8:$G$22298), "")</f>
        <v/>
      </c>
      <c r="K184">
        <f>IF(ORDER!O190&gt;0,VLOOKUP($H184,ORDER!D:H,5,FALSE), "")</f>
        <v/>
      </c>
      <c r="L184">
        <f>IF(ORDER!O190&gt;0,ROUND(J184*K184,2), "")</f>
        <v/>
      </c>
      <c r="M184">
        <f>IF(ORDER!O190&gt;0,
 IF(ORDER!$D$1="SGST",
 VLOOKUP(H184,'C:\Users\HP\Desktop\TrimphPO\Week\Master Files\[SGST Master.xlsx]DBF'!$A:$N,14,FALSE),
   IF(ORDER!$D$1="IGST",
   VLOOKUP(H184,'C:\Users\HP\Desktop\TrimphPO\Week\Master Files\[IGST Master.xlsx]DBF'!$A:$N,14,FALSE),
   "Error")),
"")</f>
        <v/>
      </c>
      <c r="N184">
        <f>IF(ORDER!O190&gt;0,ROUND(L184*M184/100,2), "")</f>
        <v/>
      </c>
      <c r="O184">
        <f>IF(ORDER!O190&gt;0,L184-N184, "")</f>
        <v/>
      </c>
      <c r="P184">
        <f>IF(ORDER!O190&gt;0,IF(R184="Corsetry",IF(IFERROR((O184/J184),0)&lt;1000,"CC Sales- Corsetry-Wholesale - IGST 5%","CC Sales- Corsetry-Wholesale - IGST 12%")), "")</f>
        <v/>
      </c>
      <c r="Q184">
        <f>IF(ORDER!O190&gt;0,
 IF(ORDER!$D$1="SGST",
 VLOOKUP(H184,'C:\Users\HP\Desktop\TrimphPO\Week\Master Files\[SGST Master.xlsx]DBF'!$A:$R,18,FALSE),
   IF(ORDER!$D$1="IGST",
   VLOOKUP(H184,'C:\Users\HP\Desktop\TrimphPO\Week\Master Files\[IGST Master.xlsx]DBF'!$A:$R,18,FALSE),
   "Error")),
"")</f>
        <v/>
      </c>
      <c r="R184">
        <f>IF(ORDER!O190&gt;0,
 IF(ORDER!$D$1="SGST",
 VLOOKUP(H184,'C:\Users\HP\Desktop\TrimphPO\Week\Master Files\[SGST Master.xlsx]DBF'!$A:$S,19,FALSE),
   IF(ORDER!$D$1="IGST",
   VLOOKUP(H184,'C:\Users\HP\Desktop\TrimphPO\Week\Master Files\[IGST Master.xlsx]DBF'!$A:$S,19,FALSE),
   "Error")),
"")</f>
        <v/>
      </c>
      <c r="S184">
        <f>IF(ORDER!O190&gt;0,
 IF(ORDER!$D$1="SGST",
 VLOOKUP(H184,'C:\Users\HP\Desktop\TrimphPO\Week\Master Files\[SGST Master.xlsx]DBF'!$A:$T,20,FALSE),
   IF(ORDER!$D$1="IGST",
   VLOOKUP(H184,'C:\Users\HP\Desktop\TrimphPO\Week\Master Files\[IGST Master.xlsx]DBF'!$A:$T,20,FALSE),
   "Error")),
"")</f>
        <v/>
      </c>
      <c r="T184">
        <f>IF(ORDER!O190&gt;0,
 IF(ORDER!$D$1="SGST",
 VLOOKUP(H184,'C:\Users\HP\Desktop\TrimphPO\Week\Master Files\[SGST Master.xlsx]DBF'!$A:$U,21,FALSE),
   IF(ORDER!$D$1="IGST",
   VLOOKUP(H184,'C:\Users\HP\Desktop\TrimphPO\Week\Master Files\[IGST Master.xlsx]DBF'!$A:$U,21,FALSE),
   "Error")),
"")</f>
        <v/>
      </c>
      <c r="U184">
        <f>IF(ORDER!O190&gt;0,
 IF(ORDER!$D$1="SGST",
 VLOOKUP(H184,'C:\Users\HP\Desktop\TrimphPO\Week\Master Files\[SGST Master.xlsx]DBF'!$A:$V,22,FALSE),
   IF(ORDER!$D$1="IGST",
   VLOOKUP(H184,'C:\Users\HP\Desktop\TrimphPO\Week\Master Files\[IGST Master.xlsx]DBF'!$A:$V,22,FALSE),
   "Error")),
"")</f>
        <v/>
      </c>
      <c r="V184">
        <f>IF(ORDER!O190&gt;0,
 IF(ORDER!$D$1="SGST",
 VLOOKUP(H184,'C:\Users\HP\Desktop\TrimphPO\Week\Master Files\[SGST Master.xlsx]DBF'!$A:$W,23,FALSE),
   IF(ORDER!$D$1="IGST",
   VLOOKUP(H184,'C:\Users\HP\Desktop\TrimphPO\Week\Master Files\[IGST Master.xlsx]DBF'!$A:$W,23,FALSE),
   "Error")),
"")</f>
        <v/>
      </c>
      <c r="W184">
        <f>IF(ORDER!O190&gt;0,
 IF(ORDER!$D$1="SGST",
 VLOOKUP(H184,'C:\Users\HP\Desktop\TrimphPO\Week\Master Files\[SGST Master.xlsx]DBF'!$A:$X,24,FALSE),
   IF(ORDER!$D$1="IGST",
   VLOOKUP(H184,'C:\Users\HP\Desktop\TrimphPO\Week\Master Files\[IGST Master.xlsx]DBF'!$A:$X,24,FALSE),
   "Error")),
"")</f>
        <v/>
      </c>
      <c r="X184">
        <f>IF(ORDER!O190&gt;0,
 IF(ORDER!$D$1="SGST",
 VLOOKUP(H184,'C:\Users\HP\Desktop\TrimphPO\Week\Master Files\[SGST Master.xlsx]DBF'!$A:$Y,25,FALSE),
   IF(ORDER!$D$1="IGST",
   VLOOKUP(H184,'C:\Users\HP\Desktop\TrimphPO\Week\Master Files\[IGST Master.xlsx]DBF'!$A:$Y,25,FALSE),
   "Error")),
"")</f>
        <v/>
      </c>
      <c r="Y184">
        <f>IF(ORDER!O190&gt;0,+O184, "")</f>
        <v/>
      </c>
      <c r="Z184">
        <f>IF(ORDER!O190&gt;0,+J184, "")</f>
        <v/>
      </c>
      <c r="AA184">
        <f>IF(ORDER!O190&gt;0,
 IF(ORDER!$D$1="SGST",
 VLOOKUP(H184,'C:\Users\HP\Desktop\TrimphPO\Week\Master Files\[SGST Master.xlsx]DBF'!$A:$AB,28,FALSE),
   IF(ORDER!$D$1="IGST",
   VLOOKUP(H184,'C:\Users\HP\Desktop\TrimphPO\Week\Master Files\[IGST Master.xlsx]DBF'!$A:$AB,28,FALSE),
   "Error")),
"")</f>
        <v/>
      </c>
      <c r="AB184">
        <f>IF(ORDER!O190&gt;0,
 IF(ORDER!$D$1="SGST",
 VLOOKUP(H184,'C:\Users\HP\Desktop\TrimphPO\Week\Master Files\[SGST Master.xlsx]DBF'!$A:$AC,29,FALSE),
   IF(ORDER!$D$1="IGST",
   VLOOKUP(H184,'C:\Users\HP\Desktop\TrimphPO\Week\Master Files\[IGST Master.xlsx]DBF'!$A:$AC,29,FALSE),
   "Error")),
"")</f>
        <v/>
      </c>
      <c r="AC184">
        <f>IF(ORDER!O190&gt;0,ROUND(Y184*AB184/100,2), "")</f>
        <v/>
      </c>
      <c r="AD184">
        <f>IF(ORDER!O190&gt;0,ROUND(SUM(Y184,0)-AC184,2), "")</f>
        <v/>
      </c>
      <c r="AE184" t="inlineStr"/>
      <c r="AF184" t="inlineStr"/>
      <c r="AG184" t="inlineStr"/>
      <c r="AH184" t="inlineStr"/>
      <c r="AI184" t="inlineStr"/>
      <c r="AJ184" t="inlineStr"/>
      <c r="AK184">
        <f>IF(ORDER!O190&gt;0,IF(RIGHT(P184,2)="5%","Output IGST - 5% - Tamilnadu","Output IGST - 12% - Tamilnadu"), "")</f>
        <v/>
      </c>
      <c r="AL184">
        <f>IF(ORDER!O190&gt;0,IF(AK184="Output IGST - 12% - TamilNadu",12,5), "")</f>
        <v/>
      </c>
      <c r="AM184">
        <f>IF(ORDER!O190&gt;0,ROUND(SUM(AD184*AL184/100,0),2), "")</f>
        <v/>
      </c>
      <c r="AN184">
        <f>IF(ORDER!O190&gt;0,+AP184, "")</f>
        <v/>
      </c>
      <c r="AO184">
        <f>IF(ORDER!O190&gt;0,0.00, "")</f>
        <v/>
      </c>
      <c r="AP184">
        <f>IF(ORDER!O190&gt;0,+(Y184-AC184)+AM184, "")</f>
        <v/>
      </c>
      <c r="AQ184">
        <f>IF(ORDER!O190&gt;0,
 IF(ORDER!$D$1="SGST",
 VLOOKUP(H184,'C:\Users\HP\Desktop\TrimphPO\Week\Master Files\[SGST Master.xlsx]DBF'!$A:$AR,44,FALSE),
   IF(ORDER!$D$1="IGST",
   VLOOKUP(H184,'C:\Users\HP\Desktop\TrimphPO\Week\Master Files\[IGST Master.xlsx]DBF'!$A:$AR,44,FALSE),
   "Error")),
"")</f>
        <v/>
      </c>
      <c r="AR184">
        <f>IF(ORDER!O190&gt;0,B184, "")</f>
        <v/>
      </c>
      <c r="AS184">
        <f>IF(ORDER!O190&gt;0,AN184, "")</f>
        <v/>
      </c>
      <c r="AT184">
        <f>IF(ORDER!O190&gt;0,CONCATENATE($B$2," ",$C$2," ","QTY",  " ", $Z$2), "")</f>
        <v/>
      </c>
      <c r="AU184">
        <f>IF(ORDER!O190&gt;0,
 IF(ORDER!$D$1="SGST",
 VLOOKUP(H184,'C:\Users\HP\Desktop\TrimphPO\Week\Master Files\[SGST Master.xlsx]DBF'!$A:$AV,48,FALSE),
   IF(ORDER!$D$1="IGST",
   VLOOKUP(H184,'C:\Users\HP\Desktop\TrimphPO\Week\Master Files\[IGST Master.xlsx]DBF'!$A:$AV,48,FALSE),
   "Error")),
"")</f>
        <v/>
      </c>
      <c r="AV184">
        <f>IF(ORDER!O190&gt;0,
 IF(ORDER!$D$1="SGST",
 VLOOKUP(H184,'C:\Users\HP\Desktop\TrimphPO\Week\Master Files\[SGST Master.xlsx]DBF'!$A:$AW,49,FALSE),
   IF(ORDER!$D$1="IGST",
   VLOOKUP(H184,'C:\Users\HP\Desktop\TrimphPO\Week\Master Files\[IGST Master.xlsx]DBF'!$A:$AW,49,FALSE),
   "Error")),
"")</f>
        <v/>
      </c>
      <c r="AW184">
        <f>IF(ORDER!O190&gt;0,
 IF(ORDER!$D$1="SGST",
 VLOOKUP(H184,'C:\Users\HP\Desktop\TrimphPO\Week\Master Files\[SGST Master.xlsx]DBF'!$A:$AX,50,FALSE),
   IF(ORDER!$D$1="IGST",
   VLOOKUP(H184,'C:\Users\HP\Desktop\TrimphPO\Week\Master Files\[IGST Master.xlsx]DBF'!$A:$AX,50,FALSE),
   "Error")),
"")</f>
        <v/>
      </c>
      <c r="AX184">
        <f>IF(ORDER!O190&gt;0,ORDER!B5, "")</f>
        <v/>
      </c>
      <c r="AY184">
        <f>IF(ORDER!O190&gt;0,ORDER!B1, "")</f>
        <v/>
      </c>
      <c r="AZ184">
        <f>IF(ORDER!O190&gt;0,
 IF(ORDER!$D$1="SGST",
 VLOOKUP(H184,'C:\Users\HP\Desktop\TrimphPO\Week\Master Files\[SGST Master.xlsx]DBF'!$A:$BA,53,FALSE),
   IF(ORDER!$D$1="IGST",
   VLOOKUP(H184,'C:\Users\HP\Desktop\TrimphPO\Week\Master Files\[IGST Master.xlsx]DBF'!$A:$BA,53,FALSE),
   "Error")),
"")</f>
        <v/>
      </c>
      <c r="BA184">
        <f>IF(ORDER!O190&gt;0,
 IF(ORDER!$D$1="SGST",
 VLOOKUP(H184,'C:\Users\HP\Desktop\TrimphPO\Week\Master Files\[SGST Master.xlsx]DBF'!$A:$BB,54,FALSE),
   IF(ORDER!$D$1="IGST",
   VLOOKUP(H184,'C:\Users\HP\Desktop\TrimphPO\Week\Master Files\[IGST Master.xlsx]DBF'!$A:$BB,54,FALSE),
   "Error")),
"")</f>
        <v/>
      </c>
      <c r="BB184">
        <f>IF(ORDER!O190&gt;0,
 IF(ORDER!$D$1="SGST",
 VLOOKUP(H184,'C:\Users\HP\Desktop\TrimphPO\Week\Master Files\[SGST Master.xlsx]DBF'!$A:$BC,55,FALSE),
   IF(ORDER!$D$1="IGST",
   VLOOKUP(H184,'C:\Users\HP\Desktop\TrimphPO\Week\Master Files\[IGST Master.xlsx]DBF'!$A:$BC,55,FALSE),
   "Error")),
"")</f>
        <v/>
      </c>
      <c r="BC184">
        <f>IF(ORDER!O190&gt;0,
 IF(ORDER!$D$1="SGST",
 VLOOKUP(H184,'C:\Users\HP\Desktop\TrimphPO\Week\Master Files\[SGST Master.xlsx]DBF'!$A:$BD,56,FALSE),
   IF(ORDER!$D$1="IGST",
   VLOOKUP(H184,'C:\Users\HP\Desktop\TrimphPO\Week\Master Files\[IGST Master.xlsx]DBF'!$A:$BD,56,FALSE),
   "Error")),
"")</f>
        <v/>
      </c>
      <c r="BD184">
        <f>IF(ORDER!O190&gt;0,
 IF(ORDER!$D$1="SGST",
 VLOOKUP(H184,'C:\Users\HP\Desktop\TrimphPO\Week\Master Files\[SGST Master.xlsx]DBF'!$A:$BE,57,FALSE),
   IF(ORDER!$D$1="IGST",
   VLOOKUP(H184,'C:\Users\HP\Desktop\TrimphPO\Week\Master Files\[IGST Master.xlsx]DBF'!$A:$BE,57,FALSE),
   "Error")),
"")</f>
        <v/>
      </c>
    </row>
    <row r="185">
      <c r="A185">
        <f>IF(ORDER!O191&gt;0,
 IF(ORDER!$D$1="SGST",
 VLOOKUP(H185,'C:\Users\HP\Desktop\TrimphPO\Week\Master Files\[SGST Master.xlsx]DBF'!$A:$B,2,FALSE),
   IF(ORDER!$D$1="IGST",
   VLOOKUP(H185,'C:\Users\HP\Desktop\TrimphPO\Week\Master Files\[IGST Master.xlsx]DBF'!$A:$B,2,FALSE),
   "Error")),
"")</f>
        <v/>
      </c>
      <c r="B185">
        <f>IF(ORDER!O191&gt;0,
 IF(ORDER!$D$1="SGST",
 VLOOKUP(H185,'C:\Users\HP\Desktop\TrimphPO\Week\Master Files\[SGST Master.xlsx]DBF'!$A:$C,3,FALSE),
   IF(ORDER!$D$1="IGST",
   VLOOKUP(H185,'C:\Users\HP\Desktop\TrimphPO\Week\Master Files\[IGST Master.xlsx]DBF'!$A:$C,3,FALSE),
   "Error")),
"")</f>
        <v/>
      </c>
      <c r="C185">
        <f>IF(ORDER!O191&gt;0,ORDER!L191, "")</f>
        <v/>
      </c>
      <c r="D185">
        <f>IF(ORDER!O191&gt;0,ORDER!A191, "")</f>
        <v/>
      </c>
      <c r="E185">
        <f>IF(ORDER!O191&gt;0,
 IF(ORDER!$D$1="SGST",
 VLOOKUP(H185,'C:\Users\HP\Desktop\TrimphPO\Week\Master Files\[SGST Master.xlsx]DBF'!$A:$F,6,FALSE),
   IF(ORDER!$D$1="IGST",
   VLOOKUP(H185,'C:\Users\HP\Desktop\TrimphPO\Week\Master Files\[IGST Master.xlsx]DBF'!$A:$F,6,FALSE),
   "Error")),
"")</f>
        <v/>
      </c>
      <c r="F185">
        <f>IF(ORDER!O191&gt;0,ORDER!C191, "")</f>
        <v/>
      </c>
      <c r="G185">
        <f>IF(ORDER!O191&gt;0,
 IF(ORDER!$D$1="SGST",
 VLOOKUP(H185,'C:\Users\HP\Desktop\TrimphPO\Week\Master Files\[SGST Master.xlsx]DBF'!$A:$H,8,FALSE),
   IF(ORDER!$D$1="IGST",
   VLOOKUP(H185,'C:\Users\HP\Desktop\TrimphPO\Week\Master Files\[IGST Master.xlsx]DBF'!$A:$H,8,FALSE),
   "Error")),
"")</f>
        <v/>
      </c>
      <c r="H185">
        <f>IF(ORDER!O191&gt;0,ORDER!D191, "")</f>
        <v/>
      </c>
      <c r="I185">
        <f>IF(ORDER!O191&gt;0,
 IF(ORDER!$D$1="SGST",
 VLOOKUP(H185,'C:\Users\HP\Desktop\TrimphPO\Week\Master Files\[SGST Master.xlsx]DBF'!$A:$J,10,FALSE),
   IF(ORDER!$D$1="IGST",
   VLOOKUP(H185,'C:\Users\HP\Desktop\TrimphPO\Week\Master Files\[IGST Master.xlsx]DBF'!$A:$J,10,FALSE),
   "Error")),
"")</f>
        <v/>
      </c>
      <c r="J185">
        <f>IF(ORDER!O191&gt;0,SUMIF(ORDER!$D$8:$D$22298,DBF!$H185,ORDER!$G$8:$G$22298), "")</f>
        <v/>
      </c>
      <c r="K185">
        <f>IF(ORDER!O191&gt;0,VLOOKUP($H185,ORDER!D:H,5,FALSE), "")</f>
        <v/>
      </c>
      <c r="L185">
        <f>IF(ORDER!O191&gt;0,ROUND(J185*K185,2), "")</f>
        <v/>
      </c>
      <c r="M185">
        <f>IF(ORDER!O191&gt;0,
 IF(ORDER!$D$1="SGST",
 VLOOKUP(H185,'C:\Users\HP\Desktop\TrimphPO\Week\Master Files\[SGST Master.xlsx]DBF'!$A:$N,14,FALSE),
   IF(ORDER!$D$1="IGST",
   VLOOKUP(H185,'C:\Users\HP\Desktop\TrimphPO\Week\Master Files\[IGST Master.xlsx]DBF'!$A:$N,14,FALSE),
   "Error")),
"")</f>
        <v/>
      </c>
      <c r="N185">
        <f>IF(ORDER!O191&gt;0,ROUND(L185*M185/100,2), "")</f>
        <v/>
      </c>
      <c r="O185">
        <f>IF(ORDER!O191&gt;0,L185-N185, "")</f>
        <v/>
      </c>
      <c r="P185">
        <f>IF(ORDER!O191&gt;0,IF(R185="Corsetry",IF(IFERROR((O185/J185),0)&lt;1000,"CC Sales- Corsetry-Wholesale - IGST 5%","CC Sales- Corsetry-Wholesale - IGST 12%")), "")</f>
        <v/>
      </c>
      <c r="Q185">
        <f>IF(ORDER!O191&gt;0,
 IF(ORDER!$D$1="SGST",
 VLOOKUP(H185,'C:\Users\HP\Desktop\TrimphPO\Week\Master Files\[SGST Master.xlsx]DBF'!$A:$R,18,FALSE),
   IF(ORDER!$D$1="IGST",
   VLOOKUP(H185,'C:\Users\HP\Desktop\TrimphPO\Week\Master Files\[IGST Master.xlsx]DBF'!$A:$R,18,FALSE),
   "Error")),
"")</f>
        <v/>
      </c>
      <c r="R185">
        <f>IF(ORDER!O191&gt;0,
 IF(ORDER!$D$1="SGST",
 VLOOKUP(H185,'C:\Users\HP\Desktop\TrimphPO\Week\Master Files\[SGST Master.xlsx]DBF'!$A:$S,19,FALSE),
   IF(ORDER!$D$1="IGST",
   VLOOKUP(H185,'C:\Users\HP\Desktop\TrimphPO\Week\Master Files\[IGST Master.xlsx]DBF'!$A:$S,19,FALSE),
   "Error")),
"")</f>
        <v/>
      </c>
      <c r="S185">
        <f>IF(ORDER!O191&gt;0,
 IF(ORDER!$D$1="SGST",
 VLOOKUP(H185,'C:\Users\HP\Desktop\TrimphPO\Week\Master Files\[SGST Master.xlsx]DBF'!$A:$T,20,FALSE),
   IF(ORDER!$D$1="IGST",
   VLOOKUP(H185,'C:\Users\HP\Desktop\TrimphPO\Week\Master Files\[IGST Master.xlsx]DBF'!$A:$T,20,FALSE),
   "Error")),
"")</f>
        <v/>
      </c>
      <c r="T185">
        <f>IF(ORDER!O191&gt;0,
 IF(ORDER!$D$1="SGST",
 VLOOKUP(H185,'C:\Users\HP\Desktop\TrimphPO\Week\Master Files\[SGST Master.xlsx]DBF'!$A:$U,21,FALSE),
   IF(ORDER!$D$1="IGST",
   VLOOKUP(H185,'C:\Users\HP\Desktop\TrimphPO\Week\Master Files\[IGST Master.xlsx]DBF'!$A:$U,21,FALSE),
   "Error")),
"")</f>
        <v/>
      </c>
      <c r="U185">
        <f>IF(ORDER!O191&gt;0,
 IF(ORDER!$D$1="SGST",
 VLOOKUP(H185,'C:\Users\HP\Desktop\TrimphPO\Week\Master Files\[SGST Master.xlsx]DBF'!$A:$V,22,FALSE),
   IF(ORDER!$D$1="IGST",
   VLOOKUP(H185,'C:\Users\HP\Desktop\TrimphPO\Week\Master Files\[IGST Master.xlsx]DBF'!$A:$V,22,FALSE),
   "Error")),
"")</f>
        <v/>
      </c>
      <c r="V185">
        <f>IF(ORDER!O191&gt;0,
 IF(ORDER!$D$1="SGST",
 VLOOKUP(H185,'C:\Users\HP\Desktop\TrimphPO\Week\Master Files\[SGST Master.xlsx]DBF'!$A:$W,23,FALSE),
   IF(ORDER!$D$1="IGST",
   VLOOKUP(H185,'C:\Users\HP\Desktop\TrimphPO\Week\Master Files\[IGST Master.xlsx]DBF'!$A:$W,23,FALSE),
   "Error")),
"")</f>
        <v/>
      </c>
      <c r="W185">
        <f>IF(ORDER!O191&gt;0,
 IF(ORDER!$D$1="SGST",
 VLOOKUP(H185,'C:\Users\HP\Desktop\TrimphPO\Week\Master Files\[SGST Master.xlsx]DBF'!$A:$X,24,FALSE),
   IF(ORDER!$D$1="IGST",
   VLOOKUP(H185,'C:\Users\HP\Desktop\TrimphPO\Week\Master Files\[IGST Master.xlsx]DBF'!$A:$X,24,FALSE),
   "Error")),
"")</f>
        <v/>
      </c>
      <c r="X185">
        <f>IF(ORDER!O191&gt;0,
 IF(ORDER!$D$1="SGST",
 VLOOKUP(H185,'C:\Users\HP\Desktop\TrimphPO\Week\Master Files\[SGST Master.xlsx]DBF'!$A:$Y,25,FALSE),
   IF(ORDER!$D$1="IGST",
   VLOOKUP(H185,'C:\Users\HP\Desktop\TrimphPO\Week\Master Files\[IGST Master.xlsx]DBF'!$A:$Y,25,FALSE),
   "Error")),
"")</f>
        <v/>
      </c>
      <c r="Y185">
        <f>IF(ORDER!O191&gt;0,+O185, "")</f>
        <v/>
      </c>
      <c r="Z185">
        <f>IF(ORDER!O191&gt;0,+J185, "")</f>
        <v/>
      </c>
      <c r="AA185">
        <f>IF(ORDER!O191&gt;0,
 IF(ORDER!$D$1="SGST",
 VLOOKUP(H185,'C:\Users\HP\Desktop\TrimphPO\Week\Master Files\[SGST Master.xlsx]DBF'!$A:$AB,28,FALSE),
   IF(ORDER!$D$1="IGST",
   VLOOKUP(H185,'C:\Users\HP\Desktop\TrimphPO\Week\Master Files\[IGST Master.xlsx]DBF'!$A:$AB,28,FALSE),
   "Error")),
"")</f>
        <v/>
      </c>
      <c r="AB185">
        <f>IF(ORDER!O191&gt;0,
 IF(ORDER!$D$1="SGST",
 VLOOKUP(H185,'C:\Users\HP\Desktop\TrimphPO\Week\Master Files\[SGST Master.xlsx]DBF'!$A:$AC,29,FALSE),
   IF(ORDER!$D$1="IGST",
   VLOOKUP(H185,'C:\Users\HP\Desktop\TrimphPO\Week\Master Files\[IGST Master.xlsx]DBF'!$A:$AC,29,FALSE),
   "Error")),
"")</f>
        <v/>
      </c>
      <c r="AC185">
        <f>IF(ORDER!O191&gt;0,ROUND(Y185*AB185/100,2), "")</f>
        <v/>
      </c>
      <c r="AD185">
        <f>IF(ORDER!O191&gt;0,ROUND(SUM(Y185,0)-AC185,2), "")</f>
        <v/>
      </c>
      <c r="AE185" t="inlineStr"/>
      <c r="AF185" t="inlineStr"/>
      <c r="AG185" t="inlineStr"/>
      <c r="AH185" t="inlineStr"/>
      <c r="AI185" t="inlineStr"/>
      <c r="AJ185" t="inlineStr"/>
      <c r="AK185">
        <f>IF(ORDER!O191&gt;0,IF(RIGHT(P185,2)="5%","Output IGST - 5% - Tamilnadu","Output IGST - 12% - Tamilnadu"), "")</f>
        <v/>
      </c>
      <c r="AL185">
        <f>IF(ORDER!O191&gt;0,IF(AK185="Output IGST - 12% - TamilNadu",12,5), "")</f>
        <v/>
      </c>
      <c r="AM185">
        <f>IF(ORDER!O191&gt;0,ROUND(SUM(AD185*AL185/100,0),2), "")</f>
        <v/>
      </c>
      <c r="AN185">
        <f>IF(ORDER!O191&gt;0,+AP185, "")</f>
        <v/>
      </c>
      <c r="AO185">
        <f>IF(ORDER!O191&gt;0,0.00, "")</f>
        <v/>
      </c>
      <c r="AP185">
        <f>IF(ORDER!O191&gt;0,+(Y185-AC185)+AM185, "")</f>
        <v/>
      </c>
      <c r="AQ185">
        <f>IF(ORDER!O191&gt;0,
 IF(ORDER!$D$1="SGST",
 VLOOKUP(H185,'C:\Users\HP\Desktop\TrimphPO\Week\Master Files\[SGST Master.xlsx]DBF'!$A:$AR,44,FALSE),
   IF(ORDER!$D$1="IGST",
   VLOOKUP(H185,'C:\Users\HP\Desktop\TrimphPO\Week\Master Files\[IGST Master.xlsx]DBF'!$A:$AR,44,FALSE),
   "Error")),
"")</f>
        <v/>
      </c>
      <c r="AR185">
        <f>IF(ORDER!O191&gt;0,B185, "")</f>
        <v/>
      </c>
      <c r="AS185">
        <f>IF(ORDER!O191&gt;0,AN185, "")</f>
        <v/>
      </c>
      <c r="AT185">
        <f>IF(ORDER!O191&gt;0,CONCATENATE($B$2," ",$C$2," ","QTY",  " ", $Z$2), "")</f>
        <v/>
      </c>
      <c r="AU185">
        <f>IF(ORDER!O191&gt;0,
 IF(ORDER!$D$1="SGST",
 VLOOKUP(H185,'C:\Users\HP\Desktop\TrimphPO\Week\Master Files\[SGST Master.xlsx]DBF'!$A:$AV,48,FALSE),
   IF(ORDER!$D$1="IGST",
   VLOOKUP(H185,'C:\Users\HP\Desktop\TrimphPO\Week\Master Files\[IGST Master.xlsx]DBF'!$A:$AV,48,FALSE),
   "Error")),
"")</f>
        <v/>
      </c>
      <c r="AV185">
        <f>IF(ORDER!O191&gt;0,
 IF(ORDER!$D$1="SGST",
 VLOOKUP(H185,'C:\Users\HP\Desktop\TrimphPO\Week\Master Files\[SGST Master.xlsx]DBF'!$A:$AW,49,FALSE),
   IF(ORDER!$D$1="IGST",
   VLOOKUP(H185,'C:\Users\HP\Desktop\TrimphPO\Week\Master Files\[IGST Master.xlsx]DBF'!$A:$AW,49,FALSE),
   "Error")),
"")</f>
        <v/>
      </c>
      <c r="AW185">
        <f>IF(ORDER!O191&gt;0,
 IF(ORDER!$D$1="SGST",
 VLOOKUP(H185,'C:\Users\HP\Desktop\TrimphPO\Week\Master Files\[SGST Master.xlsx]DBF'!$A:$AX,50,FALSE),
   IF(ORDER!$D$1="IGST",
   VLOOKUP(H185,'C:\Users\HP\Desktop\TrimphPO\Week\Master Files\[IGST Master.xlsx]DBF'!$A:$AX,50,FALSE),
   "Error")),
"")</f>
        <v/>
      </c>
      <c r="AX185">
        <f>IF(ORDER!O191&gt;0,ORDER!B5, "")</f>
        <v/>
      </c>
      <c r="AY185">
        <f>IF(ORDER!O191&gt;0,ORDER!B1, "")</f>
        <v/>
      </c>
      <c r="AZ185">
        <f>IF(ORDER!O191&gt;0,
 IF(ORDER!$D$1="SGST",
 VLOOKUP(H185,'C:\Users\HP\Desktop\TrimphPO\Week\Master Files\[SGST Master.xlsx]DBF'!$A:$BA,53,FALSE),
   IF(ORDER!$D$1="IGST",
   VLOOKUP(H185,'C:\Users\HP\Desktop\TrimphPO\Week\Master Files\[IGST Master.xlsx]DBF'!$A:$BA,53,FALSE),
   "Error")),
"")</f>
        <v/>
      </c>
      <c r="BA185">
        <f>IF(ORDER!O191&gt;0,
 IF(ORDER!$D$1="SGST",
 VLOOKUP(H185,'C:\Users\HP\Desktop\TrimphPO\Week\Master Files\[SGST Master.xlsx]DBF'!$A:$BB,54,FALSE),
   IF(ORDER!$D$1="IGST",
   VLOOKUP(H185,'C:\Users\HP\Desktop\TrimphPO\Week\Master Files\[IGST Master.xlsx]DBF'!$A:$BB,54,FALSE),
   "Error")),
"")</f>
        <v/>
      </c>
      <c r="BB185">
        <f>IF(ORDER!O191&gt;0,
 IF(ORDER!$D$1="SGST",
 VLOOKUP(H185,'C:\Users\HP\Desktop\TrimphPO\Week\Master Files\[SGST Master.xlsx]DBF'!$A:$BC,55,FALSE),
   IF(ORDER!$D$1="IGST",
   VLOOKUP(H185,'C:\Users\HP\Desktop\TrimphPO\Week\Master Files\[IGST Master.xlsx]DBF'!$A:$BC,55,FALSE),
   "Error")),
"")</f>
        <v/>
      </c>
      <c r="BC185">
        <f>IF(ORDER!O191&gt;0,
 IF(ORDER!$D$1="SGST",
 VLOOKUP(H185,'C:\Users\HP\Desktop\TrimphPO\Week\Master Files\[SGST Master.xlsx]DBF'!$A:$BD,56,FALSE),
   IF(ORDER!$D$1="IGST",
   VLOOKUP(H185,'C:\Users\HP\Desktop\TrimphPO\Week\Master Files\[IGST Master.xlsx]DBF'!$A:$BD,56,FALSE),
   "Error")),
"")</f>
        <v/>
      </c>
      <c r="BD185">
        <f>IF(ORDER!O191&gt;0,
 IF(ORDER!$D$1="SGST",
 VLOOKUP(H185,'C:\Users\HP\Desktop\TrimphPO\Week\Master Files\[SGST Master.xlsx]DBF'!$A:$BE,57,FALSE),
   IF(ORDER!$D$1="IGST",
   VLOOKUP(H185,'C:\Users\HP\Desktop\TrimphPO\Week\Master Files\[IGST Master.xlsx]DBF'!$A:$BE,57,FALSE),
   "Error")),
"")</f>
        <v/>
      </c>
    </row>
    <row r="186">
      <c r="A186">
        <f>IF(ORDER!O192&gt;0,
 IF(ORDER!$D$1="SGST",
 VLOOKUP(H186,'C:\Users\HP\Desktop\TrimphPO\Week\Master Files\[SGST Master.xlsx]DBF'!$A:$B,2,FALSE),
   IF(ORDER!$D$1="IGST",
   VLOOKUP(H186,'C:\Users\HP\Desktop\TrimphPO\Week\Master Files\[IGST Master.xlsx]DBF'!$A:$B,2,FALSE),
   "Error")),
"")</f>
        <v/>
      </c>
      <c r="B186">
        <f>IF(ORDER!O192&gt;0,
 IF(ORDER!$D$1="SGST",
 VLOOKUP(H186,'C:\Users\HP\Desktop\TrimphPO\Week\Master Files\[SGST Master.xlsx]DBF'!$A:$C,3,FALSE),
   IF(ORDER!$D$1="IGST",
   VLOOKUP(H186,'C:\Users\HP\Desktop\TrimphPO\Week\Master Files\[IGST Master.xlsx]DBF'!$A:$C,3,FALSE),
   "Error")),
"")</f>
        <v/>
      </c>
      <c r="C186">
        <f>IF(ORDER!O192&gt;0,ORDER!L192, "")</f>
        <v/>
      </c>
      <c r="D186">
        <f>IF(ORDER!O192&gt;0,ORDER!A192, "")</f>
        <v/>
      </c>
      <c r="E186">
        <f>IF(ORDER!O192&gt;0,
 IF(ORDER!$D$1="SGST",
 VLOOKUP(H186,'C:\Users\HP\Desktop\TrimphPO\Week\Master Files\[SGST Master.xlsx]DBF'!$A:$F,6,FALSE),
   IF(ORDER!$D$1="IGST",
   VLOOKUP(H186,'C:\Users\HP\Desktop\TrimphPO\Week\Master Files\[IGST Master.xlsx]DBF'!$A:$F,6,FALSE),
   "Error")),
"")</f>
        <v/>
      </c>
      <c r="F186">
        <f>IF(ORDER!O192&gt;0,ORDER!C192, "")</f>
        <v/>
      </c>
      <c r="G186">
        <f>IF(ORDER!O192&gt;0,
 IF(ORDER!$D$1="SGST",
 VLOOKUP(H186,'C:\Users\HP\Desktop\TrimphPO\Week\Master Files\[SGST Master.xlsx]DBF'!$A:$H,8,FALSE),
   IF(ORDER!$D$1="IGST",
   VLOOKUP(H186,'C:\Users\HP\Desktop\TrimphPO\Week\Master Files\[IGST Master.xlsx]DBF'!$A:$H,8,FALSE),
   "Error")),
"")</f>
        <v/>
      </c>
      <c r="H186">
        <f>IF(ORDER!O192&gt;0,ORDER!D192, "")</f>
        <v/>
      </c>
      <c r="I186">
        <f>IF(ORDER!O192&gt;0,
 IF(ORDER!$D$1="SGST",
 VLOOKUP(H186,'C:\Users\HP\Desktop\TrimphPO\Week\Master Files\[SGST Master.xlsx]DBF'!$A:$J,10,FALSE),
   IF(ORDER!$D$1="IGST",
   VLOOKUP(H186,'C:\Users\HP\Desktop\TrimphPO\Week\Master Files\[IGST Master.xlsx]DBF'!$A:$J,10,FALSE),
   "Error")),
"")</f>
        <v/>
      </c>
      <c r="J186">
        <f>IF(ORDER!O192&gt;0,SUMIF(ORDER!$D$8:$D$22298,DBF!$H186,ORDER!$G$8:$G$22298), "")</f>
        <v/>
      </c>
      <c r="K186">
        <f>IF(ORDER!O192&gt;0,VLOOKUP($H186,ORDER!D:H,5,FALSE), "")</f>
        <v/>
      </c>
      <c r="L186">
        <f>IF(ORDER!O192&gt;0,ROUND(J186*K186,2), "")</f>
        <v/>
      </c>
      <c r="M186">
        <f>IF(ORDER!O192&gt;0,
 IF(ORDER!$D$1="SGST",
 VLOOKUP(H186,'C:\Users\HP\Desktop\TrimphPO\Week\Master Files\[SGST Master.xlsx]DBF'!$A:$N,14,FALSE),
   IF(ORDER!$D$1="IGST",
   VLOOKUP(H186,'C:\Users\HP\Desktop\TrimphPO\Week\Master Files\[IGST Master.xlsx]DBF'!$A:$N,14,FALSE),
   "Error")),
"")</f>
        <v/>
      </c>
      <c r="N186">
        <f>IF(ORDER!O192&gt;0,ROUND(L186*M186/100,2), "")</f>
        <v/>
      </c>
      <c r="O186">
        <f>IF(ORDER!O192&gt;0,L186-N186, "")</f>
        <v/>
      </c>
      <c r="P186">
        <f>IF(ORDER!O192&gt;0,IF(R186="Corsetry",IF(IFERROR((O186/J186),0)&lt;1000,"CC Sales- Corsetry-Wholesale - IGST 5%","CC Sales- Corsetry-Wholesale - IGST 12%")), "")</f>
        <v/>
      </c>
      <c r="Q186">
        <f>IF(ORDER!O192&gt;0,
 IF(ORDER!$D$1="SGST",
 VLOOKUP(H186,'C:\Users\HP\Desktop\TrimphPO\Week\Master Files\[SGST Master.xlsx]DBF'!$A:$R,18,FALSE),
   IF(ORDER!$D$1="IGST",
   VLOOKUP(H186,'C:\Users\HP\Desktop\TrimphPO\Week\Master Files\[IGST Master.xlsx]DBF'!$A:$R,18,FALSE),
   "Error")),
"")</f>
        <v/>
      </c>
      <c r="R186">
        <f>IF(ORDER!O192&gt;0,
 IF(ORDER!$D$1="SGST",
 VLOOKUP(H186,'C:\Users\HP\Desktop\TrimphPO\Week\Master Files\[SGST Master.xlsx]DBF'!$A:$S,19,FALSE),
   IF(ORDER!$D$1="IGST",
   VLOOKUP(H186,'C:\Users\HP\Desktop\TrimphPO\Week\Master Files\[IGST Master.xlsx]DBF'!$A:$S,19,FALSE),
   "Error")),
"")</f>
        <v/>
      </c>
      <c r="S186">
        <f>IF(ORDER!O192&gt;0,
 IF(ORDER!$D$1="SGST",
 VLOOKUP(H186,'C:\Users\HP\Desktop\TrimphPO\Week\Master Files\[SGST Master.xlsx]DBF'!$A:$T,20,FALSE),
   IF(ORDER!$D$1="IGST",
   VLOOKUP(H186,'C:\Users\HP\Desktop\TrimphPO\Week\Master Files\[IGST Master.xlsx]DBF'!$A:$T,20,FALSE),
   "Error")),
"")</f>
        <v/>
      </c>
      <c r="T186">
        <f>IF(ORDER!O192&gt;0,
 IF(ORDER!$D$1="SGST",
 VLOOKUP(H186,'C:\Users\HP\Desktop\TrimphPO\Week\Master Files\[SGST Master.xlsx]DBF'!$A:$U,21,FALSE),
   IF(ORDER!$D$1="IGST",
   VLOOKUP(H186,'C:\Users\HP\Desktop\TrimphPO\Week\Master Files\[IGST Master.xlsx]DBF'!$A:$U,21,FALSE),
   "Error")),
"")</f>
        <v/>
      </c>
      <c r="U186">
        <f>IF(ORDER!O192&gt;0,
 IF(ORDER!$D$1="SGST",
 VLOOKUP(H186,'C:\Users\HP\Desktop\TrimphPO\Week\Master Files\[SGST Master.xlsx]DBF'!$A:$V,22,FALSE),
   IF(ORDER!$D$1="IGST",
   VLOOKUP(H186,'C:\Users\HP\Desktop\TrimphPO\Week\Master Files\[IGST Master.xlsx]DBF'!$A:$V,22,FALSE),
   "Error")),
"")</f>
        <v/>
      </c>
      <c r="V186">
        <f>IF(ORDER!O192&gt;0,
 IF(ORDER!$D$1="SGST",
 VLOOKUP(H186,'C:\Users\HP\Desktop\TrimphPO\Week\Master Files\[SGST Master.xlsx]DBF'!$A:$W,23,FALSE),
   IF(ORDER!$D$1="IGST",
   VLOOKUP(H186,'C:\Users\HP\Desktop\TrimphPO\Week\Master Files\[IGST Master.xlsx]DBF'!$A:$W,23,FALSE),
   "Error")),
"")</f>
        <v/>
      </c>
      <c r="W186">
        <f>IF(ORDER!O192&gt;0,
 IF(ORDER!$D$1="SGST",
 VLOOKUP(H186,'C:\Users\HP\Desktop\TrimphPO\Week\Master Files\[SGST Master.xlsx]DBF'!$A:$X,24,FALSE),
   IF(ORDER!$D$1="IGST",
   VLOOKUP(H186,'C:\Users\HP\Desktop\TrimphPO\Week\Master Files\[IGST Master.xlsx]DBF'!$A:$X,24,FALSE),
   "Error")),
"")</f>
        <v/>
      </c>
      <c r="X186">
        <f>IF(ORDER!O192&gt;0,
 IF(ORDER!$D$1="SGST",
 VLOOKUP(H186,'C:\Users\HP\Desktop\TrimphPO\Week\Master Files\[SGST Master.xlsx]DBF'!$A:$Y,25,FALSE),
   IF(ORDER!$D$1="IGST",
   VLOOKUP(H186,'C:\Users\HP\Desktop\TrimphPO\Week\Master Files\[IGST Master.xlsx]DBF'!$A:$Y,25,FALSE),
   "Error")),
"")</f>
        <v/>
      </c>
      <c r="Y186">
        <f>IF(ORDER!O192&gt;0,+O186, "")</f>
        <v/>
      </c>
      <c r="Z186">
        <f>IF(ORDER!O192&gt;0,+J186, "")</f>
        <v/>
      </c>
      <c r="AA186">
        <f>IF(ORDER!O192&gt;0,
 IF(ORDER!$D$1="SGST",
 VLOOKUP(H186,'C:\Users\HP\Desktop\TrimphPO\Week\Master Files\[SGST Master.xlsx]DBF'!$A:$AB,28,FALSE),
   IF(ORDER!$D$1="IGST",
   VLOOKUP(H186,'C:\Users\HP\Desktop\TrimphPO\Week\Master Files\[IGST Master.xlsx]DBF'!$A:$AB,28,FALSE),
   "Error")),
"")</f>
        <v/>
      </c>
      <c r="AB186">
        <f>IF(ORDER!O192&gt;0,
 IF(ORDER!$D$1="SGST",
 VLOOKUP(H186,'C:\Users\HP\Desktop\TrimphPO\Week\Master Files\[SGST Master.xlsx]DBF'!$A:$AC,29,FALSE),
   IF(ORDER!$D$1="IGST",
   VLOOKUP(H186,'C:\Users\HP\Desktop\TrimphPO\Week\Master Files\[IGST Master.xlsx]DBF'!$A:$AC,29,FALSE),
   "Error")),
"")</f>
        <v/>
      </c>
      <c r="AC186">
        <f>IF(ORDER!O192&gt;0,ROUND(Y186*AB186/100,2), "")</f>
        <v/>
      </c>
      <c r="AD186">
        <f>IF(ORDER!O192&gt;0,ROUND(SUM(Y186,0)-AC186,2), "")</f>
        <v/>
      </c>
      <c r="AE186" t="inlineStr"/>
      <c r="AF186" t="inlineStr"/>
      <c r="AG186" t="inlineStr"/>
      <c r="AH186" t="inlineStr"/>
      <c r="AI186" t="inlineStr"/>
      <c r="AJ186" t="inlineStr"/>
      <c r="AK186">
        <f>IF(ORDER!O192&gt;0,IF(RIGHT(P186,2)="5%","Output IGST - 5% - Tamilnadu","Output IGST - 12% - Tamilnadu"), "")</f>
        <v/>
      </c>
      <c r="AL186">
        <f>IF(ORDER!O192&gt;0,IF(AK186="Output IGST - 12% - TamilNadu",12,5), "")</f>
        <v/>
      </c>
      <c r="AM186">
        <f>IF(ORDER!O192&gt;0,ROUND(SUM(AD186*AL186/100,0),2), "")</f>
        <v/>
      </c>
      <c r="AN186">
        <f>IF(ORDER!O192&gt;0,+AP186, "")</f>
        <v/>
      </c>
      <c r="AO186">
        <f>IF(ORDER!O192&gt;0,0.00, "")</f>
        <v/>
      </c>
      <c r="AP186">
        <f>IF(ORDER!O192&gt;0,+(Y186-AC186)+AM186, "")</f>
        <v/>
      </c>
      <c r="AQ186">
        <f>IF(ORDER!O192&gt;0,
 IF(ORDER!$D$1="SGST",
 VLOOKUP(H186,'C:\Users\HP\Desktop\TrimphPO\Week\Master Files\[SGST Master.xlsx]DBF'!$A:$AR,44,FALSE),
   IF(ORDER!$D$1="IGST",
   VLOOKUP(H186,'C:\Users\HP\Desktop\TrimphPO\Week\Master Files\[IGST Master.xlsx]DBF'!$A:$AR,44,FALSE),
   "Error")),
"")</f>
        <v/>
      </c>
      <c r="AR186">
        <f>IF(ORDER!O192&gt;0,B186, "")</f>
        <v/>
      </c>
      <c r="AS186">
        <f>IF(ORDER!O192&gt;0,AN186, "")</f>
        <v/>
      </c>
      <c r="AT186">
        <f>IF(ORDER!O192&gt;0,CONCATENATE($B$2," ",$C$2," ","QTY",  " ", $Z$2), "")</f>
        <v/>
      </c>
      <c r="AU186">
        <f>IF(ORDER!O192&gt;0,
 IF(ORDER!$D$1="SGST",
 VLOOKUP(H186,'C:\Users\HP\Desktop\TrimphPO\Week\Master Files\[SGST Master.xlsx]DBF'!$A:$AV,48,FALSE),
   IF(ORDER!$D$1="IGST",
   VLOOKUP(H186,'C:\Users\HP\Desktop\TrimphPO\Week\Master Files\[IGST Master.xlsx]DBF'!$A:$AV,48,FALSE),
   "Error")),
"")</f>
        <v/>
      </c>
      <c r="AV186">
        <f>IF(ORDER!O192&gt;0,
 IF(ORDER!$D$1="SGST",
 VLOOKUP(H186,'C:\Users\HP\Desktop\TrimphPO\Week\Master Files\[SGST Master.xlsx]DBF'!$A:$AW,49,FALSE),
   IF(ORDER!$D$1="IGST",
   VLOOKUP(H186,'C:\Users\HP\Desktop\TrimphPO\Week\Master Files\[IGST Master.xlsx]DBF'!$A:$AW,49,FALSE),
   "Error")),
"")</f>
        <v/>
      </c>
      <c r="AW186">
        <f>IF(ORDER!O192&gt;0,
 IF(ORDER!$D$1="SGST",
 VLOOKUP(H186,'C:\Users\HP\Desktop\TrimphPO\Week\Master Files\[SGST Master.xlsx]DBF'!$A:$AX,50,FALSE),
   IF(ORDER!$D$1="IGST",
   VLOOKUP(H186,'C:\Users\HP\Desktop\TrimphPO\Week\Master Files\[IGST Master.xlsx]DBF'!$A:$AX,50,FALSE),
   "Error")),
"")</f>
        <v/>
      </c>
      <c r="AX186">
        <f>IF(ORDER!O192&gt;0,ORDER!B5, "")</f>
        <v/>
      </c>
      <c r="AY186">
        <f>IF(ORDER!O192&gt;0,ORDER!B1, "")</f>
        <v/>
      </c>
      <c r="AZ186">
        <f>IF(ORDER!O192&gt;0,
 IF(ORDER!$D$1="SGST",
 VLOOKUP(H186,'C:\Users\HP\Desktop\TrimphPO\Week\Master Files\[SGST Master.xlsx]DBF'!$A:$BA,53,FALSE),
   IF(ORDER!$D$1="IGST",
   VLOOKUP(H186,'C:\Users\HP\Desktop\TrimphPO\Week\Master Files\[IGST Master.xlsx]DBF'!$A:$BA,53,FALSE),
   "Error")),
"")</f>
        <v/>
      </c>
      <c r="BA186">
        <f>IF(ORDER!O192&gt;0,
 IF(ORDER!$D$1="SGST",
 VLOOKUP(H186,'C:\Users\HP\Desktop\TrimphPO\Week\Master Files\[SGST Master.xlsx]DBF'!$A:$BB,54,FALSE),
   IF(ORDER!$D$1="IGST",
   VLOOKUP(H186,'C:\Users\HP\Desktop\TrimphPO\Week\Master Files\[IGST Master.xlsx]DBF'!$A:$BB,54,FALSE),
   "Error")),
"")</f>
        <v/>
      </c>
      <c r="BB186">
        <f>IF(ORDER!O192&gt;0,
 IF(ORDER!$D$1="SGST",
 VLOOKUP(H186,'C:\Users\HP\Desktop\TrimphPO\Week\Master Files\[SGST Master.xlsx]DBF'!$A:$BC,55,FALSE),
   IF(ORDER!$D$1="IGST",
   VLOOKUP(H186,'C:\Users\HP\Desktop\TrimphPO\Week\Master Files\[IGST Master.xlsx]DBF'!$A:$BC,55,FALSE),
   "Error")),
"")</f>
        <v/>
      </c>
      <c r="BC186">
        <f>IF(ORDER!O192&gt;0,
 IF(ORDER!$D$1="SGST",
 VLOOKUP(H186,'C:\Users\HP\Desktop\TrimphPO\Week\Master Files\[SGST Master.xlsx]DBF'!$A:$BD,56,FALSE),
   IF(ORDER!$D$1="IGST",
   VLOOKUP(H186,'C:\Users\HP\Desktop\TrimphPO\Week\Master Files\[IGST Master.xlsx]DBF'!$A:$BD,56,FALSE),
   "Error")),
"")</f>
        <v/>
      </c>
      <c r="BD186">
        <f>IF(ORDER!O192&gt;0,
 IF(ORDER!$D$1="SGST",
 VLOOKUP(H186,'C:\Users\HP\Desktop\TrimphPO\Week\Master Files\[SGST Master.xlsx]DBF'!$A:$BE,57,FALSE),
   IF(ORDER!$D$1="IGST",
   VLOOKUP(H186,'C:\Users\HP\Desktop\TrimphPO\Week\Master Files\[IGST Master.xlsx]DBF'!$A:$BE,57,FALSE),
   "Error")),
"")</f>
        <v/>
      </c>
    </row>
    <row r="187">
      <c r="A187">
        <f>IF(ORDER!O193&gt;0,
 IF(ORDER!$D$1="SGST",
 VLOOKUP(H187,'C:\Users\HP\Desktop\TrimphPO\Week\Master Files\[SGST Master.xlsx]DBF'!$A:$B,2,FALSE),
   IF(ORDER!$D$1="IGST",
   VLOOKUP(H187,'C:\Users\HP\Desktop\TrimphPO\Week\Master Files\[IGST Master.xlsx]DBF'!$A:$B,2,FALSE),
   "Error")),
"")</f>
        <v/>
      </c>
      <c r="B187">
        <f>IF(ORDER!O193&gt;0,
 IF(ORDER!$D$1="SGST",
 VLOOKUP(H187,'C:\Users\HP\Desktop\TrimphPO\Week\Master Files\[SGST Master.xlsx]DBF'!$A:$C,3,FALSE),
   IF(ORDER!$D$1="IGST",
   VLOOKUP(H187,'C:\Users\HP\Desktop\TrimphPO\Week\Master Files\[IGST Master.xlsx]DBF'!$A:$C,3,FALSE),
   "Error")),
"")</f>
        <v/>
      </c>
      <c r="C187">
        <f>IF(ORDER!O193&gt;0,ORDER!L193, "")</f>
        <v/>
      </c>
      <c r="D187">
        <f>IF(ORDER!O193&gt;0,ORDER!A193, "")</f>
        <v/>
      </c>
      <c r="E187">
        <f>IF(ORDER!O193&gt;0,
 IF(ORDER!$D$1="SGST",
 VLOOKUP(H187,'C:\Users\HP\Desktop\TrimphPO\Week\Master Files\[SGST Master.xlsx]DBF'!$A:$F,6,FALSE),
   IF(ORDER!$D$1="IGST",
   VLOOKUP(H187,'C:\Users\HP\Desktop\TrimphPO\Week\Master Files\[IGST Master.xlsx]DBF'!$A:$F,6,FALSE),
   "Error")),
"")</f>
        <v/>
      </c>
      <c r="F187">
        <f>IF(ORDER!O193&gt;0,ORDER!C193, "")</f>
        <v/>
      </c>
      <c r="G187">
        <f>IF(ORDER!O193&gt;0,
 IF(ORDER!$D$1="SGST",
 VLOOKUP(H187,'C:\Users\HP\Desktop\TrimphPO\Week\Master Files\[SGST Master.xlsx]DBF'!$A:$H,8,FALSE),
   IF(ORDER!$D$1="IGST",
   VLOOKUP(H187,'C:\Users\HP\Desktop\TrimphPO\Week\Master Files\[IGST Master.xlsx]DBF'!$A:$H,8,FALSE),
   "Error")),
"")</f>
        <v/>
      </c>
      <c r="H187">
        <f>IF(ORDER!O193&gt;0,ORDER!D193, "")</f>
        <v/>
      </c>
      <c r="I187">
        <f>IF(ORDER!O193&gt;0,
 IF(ORDER!$D$1="SGST",
 VLOOKUP(H187,'C:\Users\HP\Desktop\TrimphPO\Week\Master Files\[SGST Master.xlsx]DBF'!$A:$J,10,FALSE),
   IF(ORDER!$D$1="IGST",
   VLOOKUP(H187,'C:\Users\HP\Desktop\TrimphPO\Week\Master Files\[IGST Master.xlsx]DBF'!$A:$J,10,FALSE),
   "Error")),
"")</f>
        <v/>
      </c>
      <c r="J187">
        <f>IF(ORDER!O193&gt;0,SUMIF(ORDER!$D$8:$D$22298,DBF!$H187,ORDER!$G$8:$G$22298), "")</f>
        <v/>
      </c>
      <c r="K187">
        <f>IF(ORDER!O193&gt;0,VLOOKUP($H187,ORDER!D:H,5,FALSE), "")</f>
        <v/>
      </c>
      <c r="L187">
        <f>IF(ORDER!O193&gt;0,ROUND(J187*K187,2), "")</f>
        <v/>
      </c>
      <c r="M187">
        <f>IF(ORDER!O193&gt;0,
 IF(ORDER!$D$1="SGST",
 VLOOKUP(H187,'C:\Users\HP\Desktop\TrimphPO\Week\Master Files\[SGST Master.xlsx]DBF'!$A:$N,14,FALSE),
   IF(ORDER!$D$1="IGST",
   VLOOKUP(H187,'C:\Users\HP\Desktop\TrimphPO\Week\Master Files\[IGST Master.xlsx]DBF'!$A:$N,14,FALSE),
   "Error")),
"")</f>
        <v/>
      </c>
      <c r="N187">
        <f>IF(ORDER!O193&gt;0,ROUND(L187*M187/100,2), "")</f>
        <v/>
      </c>
      <c r="O187">
        <f>IF(ORDER!O193&gt;0,L187-N187, "")</f>
        <v/>
      </c>
      <c r="P187">
        <f>IF(ORDER!O193&gt;0,IF(R187="Corsetry",IF(IFERROR((O187/J187),0)&lt;1000,"CC Sales- Corsetry-Wholesale - IGST 5%","CC Sales- Corsetry-Wholesale - IGST 12%")), "")</f>
        <v/>
      </c>
      <c r="Q187">
        <f>IF(ORDER!O193&gt;0,
 IF(ORDER!$D$1="SGST",
 VLOOKUP(H187,'C:\Users\HP\Desktop\TrimphPO\Week\Master Files\[SGST Master.xlsx]DBF'!$A:$R,18,FALSE),
   IF(ORDER!$D$1="IGST",
   VLOOKUP(H187,'C:\Users\HP\Desktop\TrimphPO\Week\Master Files\[IGST Master.xlsx]DBF'!$A:$R,18,FALSE),
   "Error")),
"")</f>
        <v/>
      </c>
      <c r="R187">
        <f>IF(ORDER!O193&gt;0,
 IF(ORDER!$D$1="SGST",
 VLOOKUP(H187,'C:\Users\HP\Desktop\TrimphPO\Week\Master Files\[SGST Master.xlsx]DBF'!$A:$S,19,FALSE),
   IF(ORDER!$D$1="IGST",
   VLOOKUP(H187,'C:\Users\HP\Desktop\TrimphPO\Week\Master Files\[IGST Master.xlsx]DBF'!$A:$S,19,FALSE),
   "Error")),
"")</f>
        <v/>
      </c>
      <c r="S187">
        <f>IF(ORDER!O193&gt;0,
 IF(ORDER!$D$1="SGST",
 VLOOKUP(H187,'C:\Users\HP\Desktop\TrimphPO\Week\Master Files\[SGST Master.xlsx]DBF'!$A:$T,20,FALSE),
   IF(ORDER!$D$1="IGST",
   VLOOKUP(H187,'C:\Users\HP\Desktop\TrimphPO\Week\Master Files\[IGST Master.xlsx]DBF'!$A:$T,20,FALSE),
   "Error")),
"")</f>
        <v/>
      </c>
      <c r="T187">
        <f>IF(ORDER!O193&gt;0,
 IF(ORDER!$D$1="SGST",
 VLOOKUP(H187,'C:\Users\HP\Desktop\TrimphPO\Week\Master Files\[SGST Master.xlsx]DBF'!$A:$U,21,FALSE),
   IF(ORDER!$D$1="IGST",
   VLOOKUP(H187,'C:\Users\HP\Desktop\TrimphPO\Week\Master Files\[IGST Master.xlsx]DBF'!$A:$U,21,FALSE),
   "Error")),
"")</f>
        <v/>
      </c>
      <c r="U187">
        <f>IF(ORDER!O193&gt;0,
 IF(ORDER!$D$1="SGST",
 VLOOKUP(H187,'C:\Users\HP\Desktop\TrimphPO\Week\Master Files\[SGST Master.xlsx]DBF'!$A:$V,22,FALSE),
   IF(ORDER!$D$1="IGST",
   VLOOKUP(H187,'C:\Users\HP\Desktop\TrimphPO\Week\Master Files\[IGST Master.xlsx]DBF'!$A:$V,22,FALSE),
   "Error")),
"")</f>
        <v/>
      </c>
      <c r="V187">
        <f>IF(ORDER!O193&gt;0,
 IF(ORDER!$D$1="SGST",
 VLOOKUP(H187,'C:\Users\HP\Desktop\TrimphPO\Week\Master Files\[SGST Master.xlsx]DBF'!$A:$W,23,FALSE),
   IF(ORDER!$D$1="IGST",
   VLOOKUP(H187,'C:\Users\HP\Desktop\TrimphPO\Week\Master Files\[IGST Master.xlsx]DBF'!$A:$W,23,FALSE),
   "Error")),
"")</f>
        <v/>
      </c>
      <c r="W187">
        <f>IF(ORDER!O193&gt;0,
 IF(ORDER!$D$1="SGST",
 VLOOKUP(H187,'C:\Users\HP\Desktop\TrimphPO\Week\Master Files\[SGST Master.xlsx]DBF'!$A:$X,24,FALSE),
   IF(ORDER!$D$1="IGST",
   VLOOKUP(H187,'C:\Users\HP\Desktop\TrimphPO\Week\Master Files\[IGST Master.xlsx]DBF'!$A:$X,24,FALSE),
   "Error")),
"")</f>
        <v/>
      </c>
      <c r="X187">
        <f>IF(ORDER!O193&gt;0,
 IF(ORDER!$D$1="SGST",
 VLOOKUP(H187,'C:\Users\HP\Desktop\TrimphPO\Week\Master Files\[SGST Master.xlsx]DBF'!$A:$Y,25,FALSE),
   IF(ORDER!$D$1="IGST",
   VLOOKUP(H187,'C:\Users\HP\Desktop\TrimphPO\Week\Master Files\[IGST Master.xlsx]DBF'!$A:$Y,25,FALSE),
   "Error")),
"")</f>
        <v/>
      </c>
      <c r="Y187">
        <f>IF(ORDER!O193&gt;0,+O187, "")</f>
        <v/>
      </c>
      <c r="Z187">
        <f>IF(ORDER!O193&gt;0,+J187, "")</f>
        <v/>
      </c>
      <c r="AA187">
        <f>IF(ORDER!O193&gt;0,
 IF(ORDER!$D$1="SGST",
 VLOOKUP(H187,'C:\Users\HP\Desktop\TrimphPO\Week\Master Files\[SGST Master.xlsx]DBF'!$A:$AB,28,FALSE),
   IF(ORDER!$D$1="IGST",
   VLOOKUP(H187,'C:\Users\HP\Desktop\TrimphPO\Week\Master Files\[IGST Master.xlsx]DBF'!$A:$AB,28,FALSE),
   "Error")),
"")</f>
        <v/>
      </c>
      <c r="AB187">
        <f>IF(ORDER!O193&gt;0,
 IF(ORDER!$D$1="SGST",
 VLOOKUP(H187,'C:\Users\HP\Desktop\TrimphPO\Week\Master Files\[SGST Master.xlsx]DBF'!$A:$AC,29,FALSE),
   IF(ORDER!$D$1="IGST",
   VLOOKUP(H187,'C:\Users\HP\Desktop\TrimphPO\Week\Master Files\[IGST Master.xlsx]DBF'!$A:$AC,29,FALSE),
   "Error")),
"")</f>
        <v/>
      </c>
      <c r="AC187">
        <f>IF(ORDER!O193&gt;0,ROUND(Y187*AB187/100,2), "")</f>
        <v/>
      </c>
      <c r="AD187">
        <f>IF(ORDER!O193&gt;0,ROUND(SUM(Y187,0)-AC187,2), "")</f>
        <v/>
      </c>
      <c r="AE187" t="inlineStr"/>
      <c r="AF187" t="inlineStr"/>
      <c r="AG187" t="inlineStr"/>
      <c r="AH187" t="inlineStr"/>
      <c r="AI187" t="inlineStr"/>
      <c r="AJ187" t="inlineStr"/>
      <c r="AK187">
        <f>IF(ORDER!O193&gt;0,IF(RIGHT(P187,2)="5%","Output IGST - 5% - Tamilnadu","Output IGST - 12% - Tamilnadu"), "")</f>
        <v/>
      </c>
      <c r="AL187">
        <f>IF(ORDER!O193&gt;0,IF(AK187="Output IGST - 12% - TamilNadu",12,5), "")</f>
        <v/>
      </c>
      <c r="AM187">
        <f>IF(ORDER!O193&gt;0,ROUND(SUM(AD187*AL187/100,0),2), "")</f>
        <v/>
      </c>
      <c r="AN187">
        <f>IF(ORDER!O193&gt;0,+AP187, "")</f>
        <v/>
      </c>
      <c r="AO187">
        <f>IF(ORDER!O193&gt;0,0.00, "")</f>
        <v/>
      </c>
      <c r="AP187">
        <f>IF(ORDER!O193&gt;0,+(Y187-AC187)+AM187, "")</f>
        <v/>
      </c>
      <c r="AQ187">
        <f>IF(ORDER!O193&gt;0,
 IF(ORDER!$D$1="SGST",
 VLOOKUP(H187,'C:\Users\HP\Desktop\TrimphPO\Week\Master Files\[SGST Master.xlsx]DBF'!$A:$AR,44,FALSE),
   IF(ORDER!$D$1="IGST",
   VLOOKUP(H187,'C:\Users\HP\Desktop\TrimphPO\Week\Master Files\[IGST Master.xlsx]DBF'!$A:$AR,44,FALSE),
   "Error")),
"")</f>
        <v/>
      </c>
      <c r="AR187">
        <f>IF(ORDER!O193&gt;0,B187, "")</f>
        <v/>
      </c>
      <c r="AS187">
        <f>IF(ORDER!O193&gt;0,AN187, "")</f>
        <v/>
      </c>
      <c r="AT187">
        <f>IF(ORDER!O193&gt;0,CONCATENATE($B$2," ",$C$2," ","QTY",  " ", $Z$2), "")</f>
        <v/>
      </c>
      <c r="AU187">
        <f>IF(ORDER!O193&gt;0,
 IF(ORDER!$D$1="SGST",
 VLOOKUP(H187,'C:\Users\HP\Desktop\TrimphPO\Week\Master Files\[SGST Master.xlsx]DBF'!$A:$AV,48,FALSE),
   IF(ORDER!$D$1="IGST",
   VLOOKUP(H187,'C:\Users\HP\Desktop\TrimphPO\Week\Master Files\[IGST Master.xlsx]DBF'!$A:$AV,48,FALSE),
   "Error")),
"")</f>
        <v/>
      </c>
      <c r="AV187">
        <f>IF(ORDER!O193&gt;0,
 IF(ORDER!$D$1="SGST",
 VLOOKUP(H187,'C:\Users\HP\Desktop\TrimphPO\Week\Master Files\[SGST Master.xlsx]DBF'!$A:$AW,49,FALSE),
   IF(ORDER!$D$1="IGST",
   VLOOKUP(H187,'C:\Users\HP\Desktop\TrimphPO\Week\Master Files\[IGST Master.xlsx]DBF'!$A:$AW,49,FALSE),
   "Error")),
"")</f>
        <v/>
      </c>
      <c r="AW187">
        <f>IF(ORDER!O193&gt;0,
 IF(ORDER!$D$1="SGST",
 VLOOKUP(H187,'C:\Users\HP\Desktop\TrimphPO\Week\Master Files\[SGST Master.xlsx]DBF'!$A:$AX,50,FALSE),
   IF(ORDER!$D$1="IGST",
   VLOOKUP(H187,'C:\Users\HP\Desktop\TrimphPO\Week\Master Files\[IGST Master.xlsx]DBF'!$A:$AX,50,FALSE),
   "Error")),
"")</f>
        <v/>
      </c>
      <c r="AX187">
        <f>IF(ORDER!O193&gt;0,ORDER!B5, "")</f>
        <v/>
      </c>
      <c r="AY187">
        <f>IF(ORDER!O193&gt;0,ORDER!B1, "")</f>
        <v/>
      </c>
      <c r="AZ187">
        <f>IF(ORDER!O193&gt;0,
 IF(ORDER!$D$1="SGST",
 VLOOKUP(H187,'C:\Users\HP\Desktop\TrimphPO\Week\Master Files\[SGST Master.xlsx]DBF'!$A:$BA,53,FALSE),
   IF(ORDER!$D$1="IGST",
   VLOOKUP(H187,'C:\Users\HP\Desktop\TrimphPO\Week\Master Files\[IGST Master.xlsx]DBF'!$A:$BA,53,FALSE),
   "Error")),
"")</f>
        <v/>
      </c>
      <c r="BA187">
        <f>IF(ORDER!O193&gt;0,
 IF(ORDER!$D$1="SGST",
 VLOOKUP(H187,'C:\Users\HP\Desktop\TrimphPO\Week\Master Files\[SGST Master.xlsx]DBF'!$A:$BB,54,FALSE),
   IF(ORDER!$D$1="IGST",
   VLOOKUP(H187,'C:\Users\HP\Desktop\TrimphPO\Week\Master Files\[IGST Master.xlsx]DBF'!$A:$BB,54,FALSE),
   "Error")),
"")</f>
        <v/>
      </c>
      <c r="BB187">
        <f>IF(ORDER!O193&gt;0,
 IF(ORDER!$D$1="SGST",
 VLOOKUP(H187,'C:\Users\HP\Desktop\TrimphPO\Week\Master Files\[SGST Master.xlsx]DBF'!$A:$BC,55,FALSE),
   IF(ORDER!$D$1="IGST",
   VLOOKUP(H187,'C:\Users\HP\Desktop\TrimphPO\Week\Master Files\[IGST Master.xlsx]DBF'!$A:$BC,55,FALSE),
   "Error")),
"")</f>
        <v/>
      </c>
      <c r="BC187">
        <f>IF(ORDER!O193&gt;0,
 IF(ORDER!$D$1="SGST",
 VLOOKUP(H187,'C:\Users\HP\Desktop\TrimphPO\Week\Master Files\[SGST Master.xlsx]DBF'!$A:$BD,56,FALSE),
   IF(ORDER!$D$1="IGST",
   VLOOKUP(H187,'C:\Users\HP\Desktop\TrimphPO\Week\Master Files\[IGST Master.xlsx]DBF'!$A:$BD,56,FALSE),
   "Error")),
"")</f>
        <v/>
      </c>
      <c r="BD187">
        <f>IF(ORDER!O193&gt;0,
 IF(ORDER!$D$1="SGST",
 VLOOKUP(H187,'C:\Users\HP\Desktop\TrimphPO\Week\Master Files\[SGST Master.xlsx]DBF'!$A:$BE,57,FALSE),
   IF(ORDER!$D$1="IGST",
   VLOOKUP(H187,'C:\Users\HP\Desktop\TrimphPO\Week\Master Files\[IGST Master.xlsx]DBF'!$A:$BE,57,FALSE),
   "Error")),
"")</f>
        <v/>
      </c>
    </row>
    <row r="188">
      <c r="A188">
        <f>IF(ORDER!O194&gt;0,
 IF(ORDER!$D$1="SGST",
 VLOOKUP(H188,'C:\Users\HP\Desktop\TrimphPO\Week\Master Files\[SGST Master.xlsx]DBF'!$A:$B,2,FALSE),
   IF(ORDER!$D$1="IGST",
   VLOOKUP(H188,'C:\Users\HP\Desktop\TrimphPO\Week\Master Files\[IGST Master.xlsx]DBF'!$A:$B,2,FALSE),
   "Error")),
"")</f>
        <v/>
      </c>
      <c r="B188">
        <f>IF(ORDER!O194&gt;0,
 IF(ORDER!$D$1="SGST",
 VLOOKUP(H188,'C:\Users\HP\Desktop\TrimphPO\Week\Master Files\[SGST Master.xlsx]DBF'!$A:$C,3,FALSE),
   IF(ORDER!$D$1="IGST",
   VLOOKUP(H188,'C:\Users\HP\Desktop\TrimphPO\Week\Master Files\[IGST Master.xlsx]DBF'!$A:$C,3,FALSE),
   "Error")),
"")</f>
        <v/>
      </c>
      <c r="C188">
        <f>IF(ORDER!O194&gt;0,ORDER!L194, "")</f>
        <v/>
      </c>
      <c r="D188">
        <f>IF(ORDER!O194&gt;0,ORDER!A194, "")</f>
        <v/>
      </c>
      <c r="E188">
        <f>IF(ORDER!O194&gt;0,
 IF(ORDER!$D$1="SGST",
 VLOOKUP(H188,'C:\Users\HP\Desktop\TrimphPO\Week\Master Files\[SGST Master.xlsx]DBF'!$A:$F,6,FALSE),
   IF(ORDER!$D$1="IGST",
   VLOOKUP(H188,'C:\Users\HP\Desktop\TrimphPO\Week\Master Files\[IGST Master.xlsx]DBF'!$A:$F,6,FALSE),
   "Error")),
"")</f>
        <v/>
      </c>
      <c r="F188">
        <f>IF(ORDER!O194&gt;0,ORDER!C194, "")</f>
        <v/>
      </c>
      <c r="G188">
        <f>IF(ORDER!O194&gt;0,
 IF(ORDER!$D$1="SGST",
 VLOOKUP(H188,'C:\Users\HP\Desktop\TrimphPO\Week\Master Files\[SGST Master.xlsx]DBF'!$A:$H,8,FALSE),
   IF(ORDER!$D$1="IGST",
   VLOOKUP(H188,'C:\Users\HP\Desktop\TrimphPO\Week\Master Files\[IGST Master.xlsx]DBF'!$A:$H,8,FALSE),
   "Error")),
"")</f>
        <v/>
      </c>
      <c r="H188">
        <f>IF(ORDER!O194&gt;0,ORDER!D194, "")</f>
        <v/>
      </c>
      <c r="I188">
        <f>IF(ORDER!O194&gt;0,
 IF(ORDER!$D$1="SGST",
 VLOOKUP(H188,'C:\Users\HP\Desktop\TrimphPO\Week\Master Files\[SGST Master.xlsx]DBF'!$A:$J,10,FALSE),
   IF(ORDER!$D$1="IGST",
   VLOOKUP(H188,'C:\Users\HP\Desktop\TrimphPO\Week\Master Files\[IGST Master.xlsx]DBF'!$A:$J,10,FALSE),
   "Error")),
"")</f>
        <v/>
      </c>
      <c r="J188">
        <f>IF(ORDER!O194&gt;0,SUMIF(ORDER!$D$8:$D$22298,DBF!$H188,ORDER!$G$8:$G$22298), "")</f>
        <v/>
      </c>
      <c r="K188">
        <f>IF(ORDER!O194&gt;0,VLOOKUP($H188,ORDER!D:H,5,FALSE), "")</f>
        <v/>
      </c>
      <c r="L188">
        <f>IF(ORDER!O194&gt;0,ROUND(J188*K188,2), "")</f>
        <v/>
      </c>
      <c r="M188">
        <f>IF(ORDER!O194&gt;0,
 IF(ORDER!$D$1="SGST",
 VLOOKUP(H188,'C:\Users\HP\Desktop\TrimphPO\Week\Master Files\[SGST Master.xlsx]DBF'!$A:$N,14,FALSE),
   IF(ORDER!$D$1="IGST",
   VLOOKUP(H188,'C:\Users\HP\Desktop\TrimphPO\Week\Master Files\[IGST Master.xlsx]DBF'!$A:$N,14,FALSE),
   "Error")),
"")</f>
        <v/>
      </c>
      <c r="N188">
        <f>IF(ORDER!O194&gt;0,ROUND(L188*M188/100,2), "")</f>
        <v/>
      </c>
      <c r="O188">
        <f>IF(ORDER!O194&gt;0,L188-N188, "")</f>
        <v/>
      </c>
      <c r="P188">
        <f>IF(ORDER!O194&gt;0,IF(R188="Corsetry",IF(IFERROR((O188/J188),0)&lt;1000,"CC Sales- Corsetry-Wholesale - IGST 5%","CC Sales- Corsetry-Wholesale - IGST 12%")), "")</f>
        <v/>
      </c>
      <c r="Q188">
        <f>IF(ORDER!O194&gt;0,
 IF(ORDER!$D$1="SGST",
 VLOOKUP(H188,'C:\Users\HP\Desktop\TrimphPO\Week\Master Files\[SGST Master.xlsx]DBF'!$A:$R,18,FALSE),
   IF(ORDER!$D$1="IGST",
   VLOOKUP(H188,'C:\Users\HP\Desktop\TrimphPO\Week\Master Files\[IGST Master.xlsx]DBF'!$A:$R,18,FALSE),
   "Error")),
"")</f>
        <v/>
      </c>
      <c r="R188">
        <f>IF(ORDER!O194&gt;0,
 IF(ORDER!$D$1="SGST",
 VLOOKUP(H188,'C:\Users\HP\Desktop\TrimphPO\Week\Master Files\[SGST Master.xlsx]DBF'!$A:$S,19,FALSE),
   IF(ORDER!$D$1="IGST",
   VLOOKUP(H188,'C:\Users\HP\Desktop\TrimphPO\Week\Master Files\[IGST Master.xlsx]DBF'!$A:$S,19,FALSE),
   "Error")),
"")</f>
        <v/>
      </c>
      <c r="S188">
        <f>IF(ORDER!O194&gt;0,
 IF(ORDER!$D$1="SGST",
 VLOOKUP(H188,'C:\Users\HP\Desktop\TrimphPO\Week\Master Files\[SGST Master.xlsx]DBF'!$A:$T,20,FALSE),
   IF(ORDER!$D$1="IGST",
   VLOOKUP(H188,'C:\Users\HP\Desktop\TrimphPO\Week\Master Files\[IGST Master.xlsx]DBF'!$A:$T,20,FALSE),
   "Error")),
"")</f>
        <v/>
      </c>
      <c r="T188">
        <f>IF(ORDER!O194&gt;0,
 IF(ORDER!$D$1="SGST",
 VLOOKUP(H188,'C:\Users\HP\Desktop\TrimphPO\Week\Master Files\[SGST Master.xlsx]DBF'!$A:$U,21,FALSE),
   IF(ORDER!$D$1="IGST",
   VLOOKUP(H188,'C:\Users\HP\Desktop\TrimphPO\Week\Master Files\[IGST Master.xlsx]DBF'!$A:$U,21,FALSE),
   "Error")),
"")</f>
        <v/>
      </c>
      <c r="U188">
        <f>IF(ORDER!O194&gt;0,
 IF(ORDER!$D$1="SGST",
 VLOOKUP(H188,'C:\Users\HP\Desktop\TrimphPO\Week\Master Files\[SGST Master.xlsx]DBF'!$A:$V,22,FALSE),
   IF(ORDER!$D$1="IGST",
   VLOOKUP(H188,'C:\Users\HP\Desktop\TrimphPO\Week\Master Files\[IGST Master.xlsx]DBF'!$A:$V,22,FALSE),
   "Error")),
"")</f>
        <v/>
      </c>
      <c r="V188">
        <f>IF(ORDER!O194&gt;0,
 IF(ORDER!$D$1="SGST",
 VLOOKUP(H188,'C:\Users\HP\Desktop\TrimphPO\Week\Master Files\[SGST Master.xlsx]DBF'!$A:$W,23,FALSE),
   IF(ORDER!$D$1="IGST",
   VLOOKUP(H188,'C:\Users\HP\Desktop\TrimphPO\Week\Master Files\[IGST Master.xlsx]DBF'!$A:$W,23,FALSE),
   "Error")),
"")</f>
        <v/>
      </c>
      <c r="W188">
        <f>IF(ORDER!O194&gt;0,
 IF(ORDER!$D$1="SGST",
 VLOOKUP(H188,'C:\Users\HP\Desktop\TrimphPO\Week\Master Files\[SGST Master.xlsx]DBF'!$A:$X,24,FALSE),
   IF(ORDER!$D$1="IGST",
   VLOOKUP(H188,'C:\Users\HP\Desktop\TrimphPO\Week\Master Files\[IGST Master.xlsx]DBF'!$A:$X,24,FALSE),
   "Error")),
"")</f>
        <v/>
      </c>
      <c r="X188">
        <f>IF(ORDER!O194&gt;0,
 IF(ORDER!$D$1="SGST",
 VLOOKUP(H188,'C:\Users\HP\Desktop\TrimphPO\Week\Master Files\[SGST Master.xlsx]DBF'!$A:$Y,25,FALSE),
   IF(ORDER!$D$1="IGST",
   VLOOKUP(H188,'C:\Users\HP\Desktop\TrimphPO\Week\Master Files\[IGST Master.xlsx]DBF'!$A:$Y,25,FALSE),
   "Error")),
"")</f>
        <v/>
      </c>
      <c r="Y188">
        <f>IF(ORDER!O194&gt;0,+O188, "")</f>
        <v/>
      </c>
      <c r="Z188">
        <f>IF(ORDER!O194&gt;0,+J188, "")</f>
        <v/>
      </c>
      <c r="AA188">
        <f>IF(ORDER!O194&gt;0,
 IF(ORDER!$D$1="SGST",
 VLOOKUP(H188,'C:\Users\HP\Desktop\TrimphPO\Week\Master Files\[SGST Master.xlsx]DBF'!$A:$AB,28,FALSE),
   IF(ORDER!$D$1="IGST",
   VLOOKUP(H188,'C:\Users\HP\Desktop\TrimphPO\Week\Master Files\[IGST Master.xlsx]DBF'!$A:$AB,28,FALSE),
   "Error")),
"")</f>
        <v/>
      </c>
      <c r="AB188">
        <f>IF(ORDER!O194&gt;0,
 IF(ORDER!$D$1="SGST",
 VLOOKUP(H188,'C:\Users\HP\Desktop\TrimphPO\Week\Master Files\[SGST Master.xlsx]DBF'!$A:$AC,29,FALSE),
   IF(ORDER!$D$1="IGST",
   VLOOKUP(H188,'C:\Users\HP\Desktop\TrimphPO\Week\Master Files\[IGST Master.xlsx]DBF'!$A:$AC,29,FALSE),
   "Error")),
"")</f>
        <v/>
      </c>
      <c r="AC188">
        <f>IF(ORDER!O194&gt;0,ROUND(Y188*AB188/100,2), "")</f>
        <v/>
      </c>
      <c r="AD188">
        <f>IF(ORDER!O194&gt;0,ROUND(SUM(Y188,0)-AC188,2), "")</f>
        <v/>
      </c>
      <c r="AE188" t="inlineStr"/>
      <c r="AF188" t="inlineStr"/>
      <c r="AG188" t="inlineStr"/>
      <c r="AH188" t="inlineStr"/>
      <c r="AI188" t="inlineStr"/>
      <c r="AJ188" t="inlineStr"/>
      <c r="AK188">
        <f>IF(ORDER!O194&gt;0,IF(RIGHT(P188,2)="5%","Output IGST - 5% - Tamilnadu","Output IGST - 12% - Tamilnadu"), "")</f>
        <v/>
      </c>
      <c r="AL188">
        <f>IF(ORDER!O194&gt;0,IF(AK188="Output IGST - 12% - TamilNadu",12,5), "")</f>
        <v/>
      </c>
      <c r="AM188">
        <f>IF(ORDER!O194&gt;0,ROUND(SUM(AD188*AL188/100,0),2), "")</f>
        <v/>
      </c>
      <c r="AN188">
        <f>IF(ORDER!O194&gt;0,+AP188, "")</f>
        <v/>
      </c>
      <c r="AO188">
        <f>IF(ORDER!O194&gt;0,0.00, "")</f>
        <v/>
      </c>
      <c r="AP188">
        <f>IF(ORDER!O194&gt;0,+(Y188-AC188)+AM188, "")</f>
        <v/>
      </c>
      <c r="AQ188">
        <f>IF(ORDER!O194&gt;0,
 IF(ORDER!$D$1="SGST",
 VLOOKUP(H188,'C:\Users\HP\Desktop\TrimphPO\Week\Master Files\[SGST Master.xlsx]DBF'!$A:$AR,44,FALSE),
   IF(ORDER!$D$1="IGST",
   VLOOKUP(H188,'C:\Users\HP\Desktop\TrimphPO\Week\Master Files\[IGST Master.xlsx]DBF'!$A:$AR,44,FALSE),
   "Error")),
"")</f>
        <v/>
      </c>
      <c r="AR188">
        <f>IF(ORDER!O194&gt;0,B188, "")</f>
        <v/>
      </c>
      <c r="AS188">
        <f>IF(ORDER!O194&gt;0,AN188, "")</f>
        <v/>
      </c>
      <c r="AT188">
        <f>IF(ORDER!O194&gt;0,CONCATENATE($B$2," ",$C$2," ","QTY",  " ", $Z$2), "")</f>
        <v/>
      </c>
      <c r="AU188">
        <f>IF(ORDER!O194&gt;0,
 IF(ORDER!$D$1="SGST",
 VLOOKUP(H188,'C:\Users\HP\Desktop\TrimphPO\Week\Master Files\[SGST Master.xlsx]DBF'!$A:$AV,48,FALSE),
   IF(ORDER!$D$1="IGST",
   VLOOKUP(H188,'C:\Users\HP\Desktop\TrimphPO\Week\Master Files\[IGST Master.xlsx]DBF'!$A:$AV,48,FALSE),
   "Error")),
"")</f>
        <v/>
      </c>
      <c r="AV188">
        <f>IF(ORDER!O194&gt;0,
 IF(ORDER!$D$1="SGST",
 VLOOKUP(H188,'C:\Users\HP\Desktop\TrimphPO\Week\Master Files\[SGST Master.xlsx]DBF'!$A:$AW,49,FALSE),
   IF(ORDER!$D$1="IGST",
   VLOOKUP(H188,'C:\Users\HP\Desktop\TrimphPO\Week\Master Files\[IGST Master.xlsx]DBF'!$A:$AW,49,FALSE),
   "Error")),
"")</f>
        <v/>
      </c>
      <c r="AW188">
        <f>IF(ORDER!O194&gt;0,
 IF(ORDER!$D$1="SGST",
 VLOOKUP(H188,'C:\Users\HP\Desktop\TrimphPO\Week\Master Files\[SGST Master.xlsx]DBF'!$A:$AX,50,FALSE),
   IF(ORDER!$D$1="IGST",
   VLOOKUP(H188,'C:\Users\HP\Desktop\TrimphPO\Week\Master Files\[IGST Master.xlsx]DBF'!$A:$AX,50,FALSE),
   "Error")),
"")</f>
        <v/>
      </c>
      <c r="AX188">
        <f>IF(ORDER!O194&gt;0,ORDER!B5, "")</f>
        <v/>
      </c>
      <c r="AY188">
        <f>IF(ORDER!O194&gt;0,ORDER!B1, "")</f>
        <v/>
      </c>
      <c r="AZ188">
        <f>IF(ORDER!O194&gt;0,
 IF(ORDER!$D$1="SGST",
 VLOOKUP(H188,'C:\Users\HP\Desktop\TrimphPO\Week\Master Files\[SGST Master.xlsx]DBF'!$A:$BA,53,FALSE),
   IF(ORDER!$D$1="IGST",
   VLOOKUP(H188,'C:\Users\HP\Desktop\TrimphPO\Week\Master Files\[IGST Master.xlsx]DBF'!$A:$BA,53,FALSE),
   "Error")),
"")</f>
        <v/>
      </c>
      <c r="BA188">
        <f>IF(ORDER!O194&gt;0,
 IF(ORDER!$D$1="SGST",
 VLOOKUP(H188,'C:\Users\HP\Desktop\TrimphPO\Week\Master Files\[SGST Master.xlsx]DBF'!$A:$BB,54,FALSE),
   IF(ORDER!$D$1="IGST",
   VLOOKUP(H188,'C:\Users\HP\Desktop\TrimphPO\Week\Master Files\[IGST Master.xlsx]DBF'!$A:$BB,54,FALSE),
   "Error")),
"")</f>
        <v/>
      </c>
      <c r="BB188">
        <f>IF(ORDER!O194&gt;0,
 IF(ORDER!$D$1="SGST",
 VLOOKUP(H188,'C:\Users\HP\Desktop\TrimphPO\Week\Master Files\[SGST Master.xlsx]DBF'!$A:$BC,55,FALSE),
   IF(ORDER!$D$1="IGST",
   VLOOKUP(H188,'C:\Users\HP\Desktop\TrimphPO\Week\Master Files\[IGST Master.xlsx]DBF'!$A:$BC,55,FALSE),
   "Error")),
"")</f>
        <v/>
      </c>
      <c r="BC188">
        <f>IF(ORDER!O194&gt;0,
 IF(ORDER!$D$1="SGST",
 VLOOKUP(H188,'C:\Users\HP\Desktop\TrimphPO\Week\Master Files\[SGST Master.xlsx]DBF'!$A:$BD,56,FALSE),
   IF(ORDER!$D$1="IGST",
   VLOOKUP(H188,'C:\Users\HP\Desktop\TrimphPO\Week\Master Files\[IGST Master.xlsx]DBF'!$A:$BD,56,FALSE),
   "Error")),
"")</f>
        <v/>
      </c>
      <c r="BD188">
        <f>IF(ORDER!O194&gt;0,
 IF(ORDER!$D$1="SGST",
 VLOOKUP(H188,'C:\Users\HP\Desktop\TrimphPO\Week\Master Files\[SGST Master.xlsx]DBF'!$A:$BE,57,FALSE),
   IF(ORDER!$D$1="IGST",
   VLOOKUP(H188,'C:\Users\HP\Desktop\TrimphPO\Week\Master Files\[IGST Master.xlsx]DBF'!$A:$BE,57,FALSE),
   "Error")),
"")</f>
        <v/>
      </c>
    </row>
    <row r="189">
      <c r="A189">
        <f>IF(ORDER!O195&gt;0,
 IF(ORDER!$D$1="SGST",
 VLOOKUP(H189,'C:\Users\HP\Desktop\TrimphPO\Week\Master Files\[SGST Master.xlsx]DBF'!$A:$B,2,FALSE),
   IF(ORDER!$D$1="IGST",
   VLOOKUP(H189,'C:\Users\HP\Desktop\TrimphPO\Week\Master Files\[IGST Master.xlsx]DBF'!$A:$B,2,FALSE),
   "Error")),
"")</f>
        <v/>
      </c>
      <c r="B189">
        <f>IF(ORDER!O195&gt;0,
 IF(ORDER!$D$1="SGST",
 VLOOKUP(H189,'C:\Users\HP\Desktop\TrimphPO\Week\Master Files\[SGST Master.xlsx]DBF'!$A:$C,3,FALSE),
   IF(ORDER!$D$1="IGST",
   VLOOKUP(H189,'C:\Users\HP\Desktop\TrimphPO\Week\Master Files\[IGST Master.xlsx]DBF'!$A:$C,3,FALSE),
   "Error")),
"")</f>
        <v/>
      </c>
      <c r="C189">
        <f>IF(ORDER!O195&gt;0,ORDER!L195, "")</f>
        <v/>
      </c>
      <c r="D189">
        <f>IF(ORDER!O195&gt;0,ORDER!A195, "")</f>
        <v/>
      </c>
      <c r="E189">
        <f>IF(ORDER!O195&gt;0,
 IF(ORDER!$D$1="SGST",
 VLOOKUP(H189,'C:\Users\HP\Desktop\TrimphPO\Week\Master Files\[SGST Master.xlsx]DBF'!$A:$F,6,FALSE),
   IF(ORDER!$D$1="IGST",
   VLOOKUP(H189,'C:\Users\HP\Desktop\TrimphPO\Week\Master Files\[IGST Master.xlsx]DBF'!$A:$F,6,FALSE),
   "Error")),
"")</f>
        <v/>
      </c>
      <c r="F189">
        <f>IF(ORDER!O195&gt;0,ORDER!C195, "")</f>
        <v/>
      </c>
      <c r="G189">
        <f>IF(ORDER!O195&gt;0,
 IF(ORDER!$D$1="SGST",
 VLOOKUP(H189,'C:\Users\HP\Desktop\TrimphPO\Week\Master Files\[SGST Master.xlsx]DBF'!$A:$H,8,FALSE),
   IF(ORDER!$D$1="IGST",
   VLOOKUP(H189,'C:\Users\HP\Desktop\TrimphPO\Week\Master Files\[IGST Master.xlsx]DBF'!$A:$H,8,FALSE),
   "Error")),
"")</f>
        <v/>
      </c>
      <c r="H189">
        <f>IF(ORDER!O195&gt;0,ORDER!D195, "")</f>
        <v/>
      </c>
      <c r="I189">
        <f>IF(ORDER!O195&gt;0,
 IF(ORDER!$D$1="SGST",
 VLOOKUP(H189,'C:\Users\HP\Desktop\TrimphPO\Week\Master Files\[SGST Master.xlsx]DBF'!$A:$J,10,FALSE),
   IF(ORDER!$D$1="IGST",
   VLOOKUP(H189,'C:\Users\HP\Desktop\TrimphPO\Week\Master Files\[IGST Master.xlsx]DBF'!$A:$J,10,FALSE),
   "Error")),
"")</f>
        <v/>
      </c>
      <c r="J189">
        <f>IF(ORDER!O195&gt;0,SUMIF(ORDER!$D$8:$D$22298,DBF!$H189,ORDER!$G$8:$G$22298), "")</f>
        <v/>
      </c>
      <c r="K189">
        <f>IF(ORDER!O195&gt;0,VLOOKUP($H189,ORDER!D:H,5,FALSE), "")</f>
        <v/>
      </c>
      <c r="L189">
        <f>IF(ORDER!O195&gt;0,ROUND(J189*K189,2), "")</f>
        <v/>
      </c>
      <c r="M189">
        <f>IF(ORDER!O195&gt;0,
 IF(ORDER!$D$1="SGST",
 VLOOKUP(H189,'C:\Users\HP\Desktop\TrimphPO\Week\Master Files\[SGST Master.xlsx]DBF'!$A:$N,14,FALSE),
   IF(ORDER!$D$1="IGST",
   VLOOKUP(H189,'C:\Users\HP\Desktop\TrimphPO\Week\Master Files\[IGST Master.xlsx]DBF'!$A:$N,14,FALSE),
   "Error")),
"")</f>
        <v/>
      </c>
      <c r="N189">
        <f>IF(ORDER!O195&gt;0,ROUND(L189*M189/100,2), "")</f>
        <v/>
      </c>
      <c r="O189">
        <f>IF(ORDER!O195&gt;0,L189-N189, "")</f>
        <v/>
      </c>
      <c r="P189">
        <f>IF(ORDER!O195&gt;0,IF(R189="Corsetry",IF(IFERROR((O189/J189),0)&lt;1000,"CC Sales- Corsetry-Wholesale - IGST 5%","CC Sales- Corsetry-Wholesale - IGST 12%")), "")</f>
        <v/>
      </c>
      <c r="Q189">
        <f>IF(ORDER!O195&gt;0,
 IF(ORDER!$D$1="SGST",
 VLOOKUP(H189,'C:\Users\HP\Desktop\TrimphPO\Week\Master Files\[SGST Master.xlsx]DBF'!$A:$R,18,FALSE),
   IF(ORDER!$D$1="IGST",
   VLOOKUP(H189,'C:\Users\HP\Desktop\TrimphPO\Week\Master Files\[IGST Master.xlsx]DBF'!$A:$R,18,FALSE),
   "Error")),
"")</f>
        <v/>
      </c>
      <c r="R189">
        <f>IF(ORDER!O195&gt;0,
 IF(ORDER!$D$1="SGST",
 VLOOKUP(H189,'C:\Users\HP\Desktop\TrimphPO\Week\Master Files\[SGST Master.xlsx]DBF'!$A:$S,19,FALSE),
   IF(ORDER!$D$1="IGST",
   VLOOKUP(H189,'C:\Users\HP\Desktop\TrimphPO\Week\Master Files\[IGST Master.xlsx]DBF'!$A:$S,19,FALSE),
   "Error")),
"")</f>
        <v/>
      </c>
      <c r="S189">
        <f>IF(ORDER!O195&gt;0,
 IF(ORDER!$D$1="SGST",
 VLOOKUP(H189,'C:\Users\HP\Desktop\TrimphPO\Week\Master Files\[SGST Master.xlsx]DBF'!$A:$T,20,FALSE),
   IF(ORDER!$D$1="IGST",
   VLOOKUP(H189,'C:\Users\HP\Desktop\TrimphPO\Week\Master Files\[IGST Master.xlsx]DBF'!$A:$T,20,FALSE),
   "Error")),
"")</f>
        <v/>
      </c>
      <c r="T189">
        <f>IF(ORDER!O195&gt;0,
 IF(ORDER!$D$1="SGST",
 VLOOKUP(H189,'C:\Users\HP\Desktop\TrimphPO\Week\Master Files\[SGST Master.xlsx]DBF'!$A:$U,21,FALSE),
   IF(ORDER!$D$1="IGST",
   VLOOKUP(H189,'C:\Users\HP\Desktop\TrimphPO\Week\Master Files\[IGST Master.xlsx]DBF'!$A:$U,21,FALSE),
   "Error")),
"")</f>
        <v/>
      </c>
      <c r="U189">
        <f>IF(ORDER!O195&gt;0,
 IF(ORDER!$D$1="SGST",
 VLOOKUP(H189,'C:\Users\HP\Desktop\TrimphPO\Week\Master Files\[SGST Master.xlsx]DBF'!$A:$V,22,FALSE),
   IF(ORDER!$D$1="IGST",
   VLOOKUP(H189,'C:\Users\HP\Desktop\TrimphPO\Week\Master Files\[IGST Master.xlsx]DBF'!$A:$V,22,FALSE),
   "Error")),
"")</f>
        <v/>
      </c>
      <c r="V189">
        <f>IF(ORDER!O195&gt;0,
 IF(ORDER!$D$1="SGST",
 VLOOKUP(H189,'C:\Users\HP\Desktop\TrimphPO\Week\Master Files\[SGST Master.xlsx]DBF'!$A:$W,23,FALSE),
   IF(ORDER!$D$1="IGST",
   VLOOKUP(H189,'C:\Users\HP\Desktop\TrimphPO\Week\Master Files\[IGST Master.xlsx]DBF'!$A:$W,23,FALSE),
   "Error")),
"")</f>
        <v/>
      </c>
      <c r="W189">
        <f>IF(ORDER!O195&gt;0,
 IF(ORDER!$D$1="SGST",
 VLOOKUP(H189,'C:\Users\HP\Desktop\TrimphPO\Week\Master Files\[SGST Master.xlsx]DBF'!$A:$X,24,FALSE),
   IF(ORDER!$D$1="IGST",
   VLOOKUP(H189,'C:\Users\HP\Desktop\TrimphPO\Week\Master Files\[IGST Master.xlsx]DBF'!$A:$X,24,FALSE),
   "Error")),
"")</f>
        <v/>
      </c>
      <c r="X189">
        <f>IF(ORDER!O195&gt;0,
 IF(ORDER!$D$1="SGST",
 VLOOKUP(H189,'C:\Users\HP\Desktop\TrimphPO\Week\Master Files\[SGST Master.xlsx]DBF'!$A:$Y,25,FALSE),
   IF(ORDER!$D$1="IGST",
   VLOOKUP(H189,'C:\Users\HP\Desktop\TrimphPO\Week\Master Files\[IGST Master.xlsx]DBF'!$A:$Y,25,FALSE),
   "Error")),
"")</f>
        <v/>
      </c>
      <c r="Y189">
        <f>IF(ORDER!O195&gt;0,+O189, "")</f>
        <v/>
      </c>
      <c r="Z189">
        <f>IF(ORDER!O195&gt;0,+J189, "")</f>
        <v/>
      </c>
      <c r="AA189">
        <f>IF(ORDER!O195&gt;0,
 IF(ORDER!$D$1="SGST",
 VLOOKUP(H189,'C:\Users\HP\Desktop\TrimphPO\Week\Master Files\[SGST Master.xlsx]DBF'!$A:$AB,28,FALSE),
   IF(ORDER!$D$1="IGST",
   VLOOKUP(H189,'C:\Users\HP\Desktop\TrimphPO\Week\Master Files\[IGST Master.xlsx]DBF'!$A:$AB,28,FALSE),
   "Error")),
"")</f>
        <v/>
      </c>
      <c r="AB189">
        <f>IF(ORDER!O195&gt;0,
 IF(ORDER!$D$1="SGST",
 VLOOKUP(H189,'C:\Users\HP\Desktop\TrimphPO\Week\Master Files\[SGST Master.xlsx]DBF'!$A:$AC,29,FALSE),
   IF(ORDER!$D$1="IGST",
   VLOOKUP(H189,'C:\Users\HP\Desktop\TrimphPO\Week\Master Files\[IGST Master.xlsx]DBF'!$A:$AC,29,FALSE),
   "Error")),
"")</f>
        <v/>
      </c>
      <c r="AC189">
        <f>IF(ORDER!O195&gt;0,ROUND(Y189*AB189/100,2), "")</f>
        <v/>
      </c>
      <c r="AD189">
        <f>IF(ORDER!O195&gt;0,ROUND(SUM(Y189,0)-AC189,2), "")</f>
        <v/>
      </c>
      <c r="AE189" t="inlineStr"/>
      <c r="AF189" t="inlineStr"/>
      <c r="AG189" t="inlineStr"/>
      <c r="AH189" t="inlineStr"/>
      <c r="AI189" t="inlineStr"/>
      <c r="AJ189" t="inlineStr"/>
      <c r="AK189">
        <f>IF(ORDER!O195&gt;0,IF(RIGHT(P189,2)="5%","Output IGST - 5% - Tamilnadu","Output IGST - 12% - Tamilnadu"), "")</f>
        <v/>
      </c>
      <c r="AL189">
        <f>IF(ORDER!O195&gt;0,IF(AK189="Output IGST - 12% - TamilNadu",12,5), "")</f>
        <v/>
      </c>
      <c r="AM189">
        <f>IF(ORDER!O195&gt;0,ROUND(SUM(AD189*AL189/100,0),2), "")</f>
        <v/>
      </c>
      <c r="AN189">
        <f>IF(ORDER!O195&gt;0,+AP189, "")</f>
        <v/>
      </c>
      <c r="AO189">
        <f>IF(ORDER!O195&gt;0,0.00, "")</f>
        <v/>
      </c>
      <c r="AP189">
        <f>IF(ORDER!O195&gt;0,+(Y189-AC189)+AM189, "")</f>
        <v/>
      </c>
      <c r="AQ189">
        <f>IF(ORDER!O195&gt;0,
 IF(ORDER!$D$1="SGST",
 VLOOKUP(H189,'C:\Users\HP\Desktop\TrimphPO\Week\Master Files\[SGST Master.xlsx]DBF'!$A:$AR,44,FALSE),
   IF(ORDER!$D$1="IGST",
   VLOOKUP(H189,'C:\Users\HP\Desktop\TrimphPO\Week\Master Files\[IGST Master.xlsx]DBF'!$A:$AR,44,FALSE),
   "Error")),
"")</f>
        <v/>
      </c>
      <c r="AR189">
        <f>IF(ORDER!O195&gt;0,B189, "")</f>
        <v/>
      </c>
      <c r="AS189">
        <f>IF(ORDER!O195&gt;0,AN189, "")</f>
        <v/>
      </c>
      <c r="AT189">
        <f>IF(ORDER!O195&gt;0,CONCATENATE($B$2," ",$C$2," ","QTY",  " ", $Z$2), "")</f>
        <v/>
      </c>
      <c r="AU189">
        <f>IF(ORDER!O195&gt;0,
 IF(ORDER!$D$1="SGST",
 VLOOKUP(H189,'C:\Users\HP\Desktop\TrimphPO\Week\Master Files\[SGST Master.xlsx]DBF'!$A:$AV,48,FALSE),
   IF(ORDER!$D$1="IGST",
   VLOOKUP(H189,'C:\Users\HP\Desktop\TrimphPO\Week\Master Files\[IGST Master.xlsx]DBF'!$A:$AV,48,FALSE),
   "Error")),
"")</f>
        <v/>
      </c>
      <c r="AV189">
        <f>IF(ORDER!O195&gt;0,
 IF(ORDER!$D$1="SGST",
 VLOOKUP(H189,'C:\Users\HP\Desktop\TrimphPO\Week\Master Files\[SGST Master.xlsx]DBF'!$A:$AW,49,FALSE),
   IF(ORDER!$D$1="IGST",
   VLOOKUP(H189,'C:\Users\HP\Desktop\TrimphPO\Week\Master Files\[IGST Master.xlsx]DBF'!$A:$AW,49,FALSE),
   "Error")),
"")</f>
        <v/>
      </c>
      <c r="AW189">
        <f>IF(ORDER!O195&gt;0,
 IF(ORDER!$D$1="SGST",
 VLOOKUP(H189,'C:\Users\HP\Desktop\TrimphPO\Week\Master Files\[SGST Master.xlsx]DBF'!$A:$AX,50,FALSE),
   IF(ORDER!$D$1="IGST",
   VLOOKUP(H189,'C:\Users\HP\Desktop\TrimphPO\Week\Master Files\[IGST Master.xlsx]DBF'!$A:$AX,50,FALSE),
   "Error")),
"")</f>
        <v/>
      </c>
      <c r="AX189">
        <f>IF(ORDER!O195&gt;0,ORDER!B5, "")</f>
        <v/>
      </c>
      <c r="AY189">
        <f>IF(ORDER!O195&gt;0,ORDER!B1, "")</f>
        <v/>
      </c>
      <c r="AZ189">
        <f>IF(ORDER!O195&gt;0,
 IF(ORDER!$D$1="SGST",
 VLOOKUP(H189,'C:\Users\HP\Desktop\TrimphPO\Week\Master Files\[SGST Master.xlsx]DBF'!$A:$BA,53,FALSE),
   IF(ORDER!$D$1="IGST",
   VLOOKUP(H189,'C:\Users\HP\Desktop\TrimphPO\Week\Master Files\[IGST Master.xlsx]DBF'!$A:$BA,53,FALSE),
   "Error")),
"")</f>
        <v/>
      </c>
      <c r="BA189">
        <f>IF(ORDER!O195&gt;0,
 IF(ORDER!$D$1="SGST",
 VLOOKUP(H189,'C:\Users\HP\Desktop\TrimphPO\Week\Master Files\[SGST Master.xlsx]DBF'!$A:$BB,54,FALSE),
   IF(ORDER!$D$1="IGST",
   VLOOKUP(H189,'C:\Users\HP\Desktop\TrimphPO\Week\Master Files\[IGST Master.xlsx]DBF'!$A:$BB,54,FALSE),
   "Error")),
"")</f>
        <v/>
      </c>
      <c r="BB189">
        <f>IF(ORDER!O195&gt;0,
 IF(ORDER!$D$1="SGST",
 VLOOKUP(H189,'C:\Users\HP\Desktop\TrimphPO\Week\Master Files\[SGST Master.xlsx]DBF'!$A:$BC,55,FALSE),
   IF(ORDER!$D$1="IGST",
   VLOOKUP(H189,'C:\Users\HP\Desktop\TrimphPO\Week\Master Files\[IGST Master.xlsx]DBF'!$A:$BC,55,FALSE),
   "Error")),
"")</f>
        <v/>
      </c>
      <c r="BC189">
        <f>IF(ORDER!O195&gt;0,
 IF(ORDER!$D$1="SGST",
 VLOOKUP(H189,'C:\Users\HP\Desktop\TrimphPO\Week\Master Files\[SGST Master.xlsx]DBF'!$A:$BD,56,FALSE),
   IF(ORDER!$D$1="IGST",
   VLOOKUP(H189,'C:\Users\HP\Desktop\TrimphPO\Week\Master Files\[IGST Master.xlsx]DBF'!$A:$BD,56,FALSE),
   "Error")),
"")</f>
        <v/>
      </c>
      <c r="BD189">
        <f>IF(ORDER!O195&gt;0,
 IF(ORDER!$D$1="SGST",
 VLOOKUP(H189,'C:\Users\HP\Desktop\TrimphPO\Week\Master Files\[SGST Master.xlsx]DBF'!$A:$BE,57,FALSE),
   IF(ORDER!$D$1="IGST",
   VLOOKUP(H189,'C:\Users\HP\Desktop\TrimphPO\Week\Master Files\[IGST Master.xlsx]DBF'!$A:$BE,57,FALSE),
   "Error")),
"")</f>
        <v/>
      </c>
    </row>
    <row r="190">
      <c r="A190">
        <f>IF(ORDER!O196&gt;0,
 IF(ORDER!$D$1="SGST",
 VLOOKUP(H190,'C:\Users\HP\Desktop\TrimphPO\Week\Master Files\[SGST Master.xlsx]DBF'!$A:$B,2,FALSE),
   IF(ORDER!$D$1="IGST",
   VLOOKUP(H190,'C:\Users\HP\Desktop\TrimphPO\Week\Master Files\[IGST Master.xlsx]DBF'!$A:$B,2,FALSE),
   "Error")),
"")</f>
        <v/>
      </c>
      <c r="B190">
        <f>IF(ORDER!O196&gt;0,
 IF(ORDER!$D$1="SGST",
 VLOOKUP(H190,'C:\Users\HP\Desktop\TrimphPO\Week\Master Files\[SGST Master.xlsx]DBF'!$A:$C,3,FALSE),
   IF(ORDER!$D$1="IGST",
   VLOOKUP(H190,'C:\Users\HP\Desktop\TrimphPO\Week\Master Files\[IGST Master.xlsx]DBF'!$A:$C,3,FALSE),
   "Error")),
"")</f>
        <v/>
      </c>
      <c r="C190">
        <f>IF(ORDER!O196&gt;0,ORDER!L196, "")</f>
        <v/>
      </c>
      <c r="D190">
        <f>IF(ORDER!O196&gt;0,ORDER!A196, "")</f>
        <v/>
      </c>
      <c r="E190">
        <f>IF(ORDER!O196&gt;0,
 IF(ORDER!$D$1="SGST",
 VLOOKUP(H190,'C:\Users\HP\Desktop\TrimphPO\Week\Master Files\[SGST Master.xlsx]DBF'!$A:$F,6,FALSE),
   IF(ORDER!$D$1="IGST",
   VLOOKUP(H190,'C:\Users\HP\Desktop\TrimphPO\Week\Master Files\[IGST Master.xlsx]DBF'!$A:$F,6,FALSE),
   "Error")),
"")</f>
        <v/>
      </c>
      <c r="F190">
        <f>IF(ORDER!O196&gt;0,ORDER!C196, "")</f>
        <v/>
      </c>
      <c r="G190">
        <f>IF(ORDER!O196&gt;0,
 IF(ORDER!$D$1="SGST",
 VLOOKUP(H190,'C:\Users\HP\Desktop\TrimphPO\Week\Master Files\[SGST Master.xlsx]DBF'!$A:$H,8,FALSE),
   IF(ORDER!$D$1="IGST",
   VLOOKUP(H190,'C:\Users\HP\Desktop\TrimphPO\Week\Master Files\[IGST Master.xlsx]DBF'!$A:$H,8,FALSE),
   "Error")),
"")</f>
        <v/>
      </c>
      <c r="H190">
        <f>IF(ORDER!O196&gt;0,ORDER!D196, "")</f>
        <v/>
      </c>
      <c r="I190">
        <f>IF(ORDER!O196&gt;0,
 IF(ORDER!$D$1="SGST",
 VLOOKUP(H190,'C:\Users\HP\Desktop\TrimphPO\Week\Master Files\[SGST Master.xlsx]DBF'!$A:$J,10,FALSE),
   IF(ORDER!$D$1="IGST",
   VLOOKUP(H190,'C:\Users\HP\Desktop\TrimphPO\Week\Master Files\[IGST Master.xlsx]DBF'!$A:$J,10,FALSE),
   "Error")),
"")</f>
        <v/>
      </c>
      <c r="J190">
        <f>IF(ORDER!O196&gt;0,SUMIF(ORDER!$D$8:$D$22298,DBF!$H190,ORDER!$G$8:$G$22298), "")</f>
        <v/>
      </c>
      <c r="K190">
        <f>IF(ORDER!O196&gt;0,VLOOKUP($H190,ORDER!D:H,5,FALSE), "")</f>
        <v/>
      </c>
      <c r="L190">
        <f>IF(ORDER!O196&gt;0,ROUND(J190*K190,2), "")</f>
        <v/>
      </c>
      <c r="M190">
        <f>IF(ORDER!O196&gt;0,
 IF(ORDER!$D$1="SGST",
 VLOOKUP(H190,'C:\Users\HP\Desktop\TrimphPO\Week\Master Files\[SGST Master.xlsx]DBF'!$A:$N,14,FALSE),
   IF(ORDER!$D$1="IGST",
   VLOOKUP(H190,'C:\Users\HP\Desktop\TrimphPO\Week\Master Files\[IGST Master.xlsx]DBF'!$A:$N,14,FALSE),
   "Error")),
"")</f>
        <v/>
      </c>
      <c r="N190">
        <f>IF(ORDER!O196&gt;0,ROUND(L190*M190/100,2), "")</f>
        <v/>
      </c>
      <c r="O190">
        <f>IF(ORDER!O196&gt;0,L190-N190, "")</f>
        <v/>
      </c>
      <c r="P190">
        <f>IF(ORDER!O196&gt;0,IF(R190="Corsetry",IF(IFERROR((O190/J190),0)&lt;1000,"CC Sales- Corsetry-Wholesale - IGST 5%","CC Sales- Corsetry-Wholesale - IGST 12%")), "")</f>
        <v/>
      </c>
      <c r="Q190">
        <f>IF(ORDER!O196&gt;0,
 IF(ORDER!$D$1="SGST",
 VLOOKUP(H190,'C:\Users\HP\Desktop\TrimphPO\Week\Master Files\[SGST Master.xlsx]DBF'!$A:$R,18,FALSE),
   IF(ORDER!$D$1="IGST",
   VLOOKUP(H190,'C:\Users\HP\Desktop\TrimphPO\Week\Master Files\[IGST Master.xlsx]DBF'!$A:$R,18,FALSE),
   "Error")),
"")</f>
        <v/>
      </c>
      <c r="R190">
        <f>IF(ORDER!O196&gt;0,
 IF(ORDER!$D$1="SGST",
 VLOOKUP(H190,'C:\Users\HP\Desktop\TrimphPO\Week\Master Files\[SGST Master.xlsx]DBF'!$A:$S,19,FALSE),
   IF(ORDER!$D$1="IGST",
   VLOOKUP(H190,'C:\Users\HP\Desktop\TrimphPO\Week\Master Files\[IGST Master.xlsx]DBF'!$A:$S,19,FALSE),
   "Error")),
"")</f>
        <v/>
      </c>
      <c r="S190">
        <f>IF(ORDER!O196&gt;0,
 IF(ORDER!$D$1="SGST",
 VLOOKUP(H190,'C:\Users\HP\Desktop\TrimphPO\Week\Master Files\[SGST Master.xlsx]DBF'!$A:$T,20,FALSE),
   IF(ORDER!$D$1="IGST",
   VLOOKUP(H190,'C:\Users\HP\Desktop\TrimphPO\Week\Master Files\[IGST Master.xlsx]DBF'!$A:$T,20,FALSE),
   "Error")),
"")</f>
        <v/>
      </c>
      <c r="T190">
        <f>IF(ORDER!O196&gt;0,
 IF(ORDER!$D$1="SGST",
 VLOOKUP(H190,'C:\Users\HP\Desktop\TrimphPO\Week\Master Files\[SGST Master.xlsx]DBF'!$A:$U,21,FALSE),
   IF(ORDER!$D$1="IGST",
   VLOOKUP(H190,'C:\Users\HP\Desktop\TrimphPO\Week\Master Files\[IGST Master.xlsx]DBF'!$A:$U,21,FALSE),
   "Error")),
"")</f>
        <v/>
      </c>
      <c r="U190">
        <f>IF(ORDER!O196&gt;0,
 IF(ORDER!$D$1="SGST",
 VLOOKUP(H190,'C:\Users\HP\Desktop\TrimphPO\Week\Master Files\[SGST Master.xlsx]DBF'!$A:$V,22,FALSE),
   IF(ORDER!$D$1="IGST",
   VLOOKUP(H190,'C:\Users\HP\Desktop\TrimphPO\Week\Master Files\[IGST Master.xlsx]DBF'!$A:$V,22,FALSE),
   "Error")),
"")</f>
        <v/>
      </c>
      <c r="V190">
        <f>IF(ORDER!O196&gt;0,
 IF(ORDER!$D$1="SGST",
 VLOOKUP(H190,'C:\Users\HP\Desktop\TrimphPO\Week\Master Files\[SGST Master.xlsx]DBF'!$A:$W,23,FALSE),
   IF(ORDER!$D$1="IGST",
   VLOOKUP(H190,'C:\Users\HP\Desktop\TrimphPO\Week\Master Files\[IGST Master.xlsx]DBF'!$A:$W,23,FALSE),
   "Error")),
"")</f>
        <v/>
      </c>
      <c r="W190">
        <f>IF(ORDER!O196&gt;0,
 IF(ORDER!$D$1="SGST",
 VLOOKUP(H190,'C:\Users\HP\Desktop\TrimphPO\Week\Master Files\[SGST Master.xlsx]DBF'!$A:$X,24,FALSE),
   IF(ORDER!$D$1="IGST",
   VLOOKUP(H190,'C:\Users\HP\Desktop\TrimphPO\Week\Master Files\[IGST Master.xlsx]DBF'!$A:$X,24,FALSE),
   "Error")),
"")</f>
        <v/>
      </c>
      <c r="X190">
        <f>IF(ORDER!O196&gt;0,
 IF(ORDER!$D$1="SGST",
 VLOOKUP(H190,'C:\Users\HP\Desktop\TrimphPO\Week\Master Files\[SGST Master.xlsx]DBF'!$A:$Y,25,FALSE),
   IF(ORDER!$D$1="IGST",
   VLOOKUP(H190,'C:\Users\HP\Desktop\TrimphPO\Week\Master Files\[IGST Master.xlsx]DBF'!$A:$Y,25,FALSE),
   "Error")),
"")</f>
        <v/>
      </c>
      <c r="Y190">
        <f>IF(ORDER!O196&gt;0,+O190, "")</f>
        <v/>
      </c>
      <c r="Z190">
        <f>IF(ORDER!O196&gt;0,+J190, "")</f>
        <v/>
      </c>
      <c r="AA190">
        <f>IF(ORDER!O196&gt;0,
 IF(ORDER!$D$1="SGST",
 VLOOKUP(H190,'C:\Users\HP\Desktop\TrimphPO\Week\Master Files\[SGST Master.xlsx]DBF'!$A:$AB,28,FALSE),
   IF(ORDER!$D$1="IGST",
   VLOOKUP(H190,'C:\Users\HP\Desktop\TrimphPO\Week\Master Files\[IGST Master.xlsx]DBF'!$A:$AB,28,FALSE),
   "Error")),
"")</f>
        <v/>
      </c>
      <c r="AB190">
        <f>IF(ORDER!O196&gt;0,
 IF(ORDER!$D$1="SGST",
 VLOOKUP(H190,'C:\Users\HP\Desktop\TrimphPO\Week\Master Files\[SGST Master.xlsx]DBF'!$A:$AC,29,FALSE),
   IF(ORDER!$D$1="IGST",
   VLOOKUP(H190,'C:\Users\HP\Desktop\TrimphPO\Week\Master Files\[IGST Master.xlsx]DBF'!$A:$AC,29,FALSE),
   "Error")),
"")</f>
        <v/>
      </c>
      <c r="AC190">
        <f>IF(ORDER!O196&gt;0,ROUND(Y190*AB190/100,2), "")</f>
        <v/>
      </c>
      <c r="AD190">
        <f>IF(ORDER!O196&gt;0,ROUND(SUM(Y190,0)-AC190,2), "")</f>
        <v/>
      </c>
      <c r="AE190" t="inlineStr"/>
      <c r="AF190" t="inlineStr"/>
      <c r="AG190" t="inlineStr"/>
      <c r="AH190" t="inlineStr"/>
      <c r="AI190" t="inlineStr"/>
      <c r="AJ190" t="inlineStr"/>
      <c r="AK190">
        <f>IF(ORDER!O196&gt;0,IF(RIGHT(P190,2)="5%","Output IGST - 5% - Tamilnadu","Output IGST - 12% - Tamilnadu"), "")</f>
        <v/>
      </c>
      <c r="AL190">
        <f>IF(ORDER!O196&gt;0,IF(AK190="Output IGST - 12% - TamilNadu",12,5), "")</f>
        <v/>
      </c>
      <c r="AM190">
        <f>IF(ORDER!O196&gt;0,ROUND(SUM(AD190*AL190/100,0),2), "")</f>
        <v/>
      </c>
      <c r="AN190">
        <f>IF(ORDER!O196&gt;0,+AP190, "")</f>
        <v/>
      </c>
      <c r="AO190">
        <f>IF(ORDER!O196&gt;0,0.00, "")</f>
        <v/>
      </c>
      <c r="AP190">
        <f>IF(ORDER!O196&gt;0,+(Y190-AC190)+AM190, "")</f>
        <v/>
      </c>
      <c r="AQ190">
        <f>IF(ORDER!O196&gt;0,
 IF(ORDER!$D$1="SGST",
 VLOOKUP(H190,'C:\Users\HP\Desktop\TrimphPO\Week\Master Files\[SGST Master.xlsx]DBF'!$A:$AR,44,FALSE),
   IF(ORDER!$D$1="IGST",
   VLOOKUP(H190,'C:\Users\HP\Desktop\TrimphPO\Week\Master Files\[IGST Master.xlsx]DBF'!$A:$AR,44,FALSE),
   "Error")),
"")</f>
        <v/>
      </c>
      <c r="AR190">
        <f>IF(ORDER!O196&gt;0,B190, "")</f>
        <v/>
      </c>
      <c r="AS190">
        <f>IF(ORDER!O196&gt;0,AN190, "")</f>
        <v/>
      </c>
      <c r="AT190">
        <f>IF(ORDER!O196&gt;0,CONCATENATE($B$2," ",$C$2," ","QTY",  " ", $Z$2), "")</f>
        <v/>
      </c>
      <c r="AU190">
        <f>IF(ORDER!O196&gt;0,
 IF(ORDER!$D$1="SGST",
 VLOOKUP(H190,'C:\Users\HP\Desktop\TrimphPO\Week\Master Files\[SGST Master.xlsx]DBF'!$A:$AV,48,FALSE),
   IF(ORDER!$D$1="IGST",
   VLOOKUP(H190,'C:\Users\HP\Desktop\TrimphPO\Week\Master Files\[IGST Master.xlsx]DBF'!$A:$AV,48,FALSE),
   "Error")),
"")</f>
        <v/>
      </c>
      <c r="AV190">
        <f>IF(ORDER!O196&gt;0,
 IF(ORDER!$D$1="SGST",
 VLOOKUP(H190,'C:\Users\HP\Desktop\TrimphPO\Week\Master Files\[SGST Master.xlsx]DBF'!$A:$AW,49,FALSE),
   IF(ORDER!$D$1="IGST",
   VLOOKUP(H190,'C:\Users\HP\Desktop\TrimphPO\Week\Master Files\[IGST Master.xlsx]DBF'!$A:$AW,49,FALSE),
   "Error")),
"")</f>
        <v/>
      </c>
      <c r="AW190">
        <f>IF(ORDER!O196&gt;0,
 IF(ORDER!$D$1="SGST",
 VLOOKUP(H190,'C:\Users\HP\Desktop\TrimphPO\Week\Master Files\[SGST Master.xlsx]DBF'!$A:$AX,50,FALSE),
   IF(ORDER!$D$1="IGST",
   VLOOKUP(H190,'C:\Users\HP\Desktop\TrimphPO\Week\Master Files\[IGST Master.xlsx]DBF'!$A:$AX,50,FALSE),
   "Error")),
"")</f>
        <v/>
      </c>
      <c r="AX190">
        <f>IF(ORDER!O196&gt;0,ORDER!B5, "")</f>
        <v/>
      </c>
      <c r="AY190">
        <f>IF(ORDER!O196&gt;0,ORDER!B1, "")</f>
        <v/>
      </c>
      <c r="AZ190">
        <f>IF(ORDER!O196&gt;0,
 IF(ORDER!$D$1="SGST",
 VLOOKUP(H190,'C:\Users\HP\Desktop\TrimphPO\Week\Master Files\[SGST Master.xlsx]DBF'!$A:$BA,53,FALSE),
   IF(ORDER!$D$1="IGST",
   VLOOKUP(H190,'C:\Users\HP\Desktop\TrimphPO\Week\Master Files\[IGST Master.xlsx]DBF'!$A:$BA,53,FALSE),
   "Error")),
"")</f>
        <v/>
      </c>
      <c r="BA190">
        <f>IF(ORDER!O196&gt;0,
 IF(ORDER!$D$1="SGST",
 VLOOKUP(H190,'C:\Users\HP\Desktop\TrimphPO\Week\Master Files\[SGST Master.xlsx]DBF'!$A:$BB,54,FALSE),
   IF(ORDER!$D$1="IGST",
   VLOOKUP(H190,'C:\Users\HP\Desktop\TrimphPO\Week\Master Files\[IGST Master.xlsx]DBF'!$A:$BB,54,FALSE),
   "Error")),
"")</f>
        <v/>
      </c>
      <c r="BB190">
        <f>IF(ORDER!O196&gt;0,
 IF(ORDER!$D$1="SGST",
 VLOOKUP(H190,'C:\Users\HP\Desktop\TrimphPO\Week\Master Files\[SGST Master.xlsx]DBF'!$A:$BC,55,FALSE),
   IF(ORDER!$D$1="IGST",
   VLOOKUP(H190,'C:\Users\HP\Desktop\TrimphPO\Week\Master Files\[IGST Master.xlsx]DBF'!$A:$BC,55,FALSE),
   "Error")),
"")</f>
        <v/>
      </c>
      <c r="BC190">
        <f>IF(ORDER!O196&gt;0,
 IF(ORDER!$D$1="SGST",
 VLOOKUP(H190,'C:\Users\HP\Desktop\TrimphPO\Week\Master Files\[SGST Master.xlsx]DBF'!$A:$BD,56,FALSE),
   IF(ORDER!$D$1="IGST",
   VLOOKUP(H190,'C:\Users\HP\Desktop\TrimphPO\Week\Master Files\[IGST Master.xlsx]DBF'!$A:$BD,56,FALSE),
   "Error")),
"")</f>
        <v/>
      </c>
      <c r="BD190">
        <f>IF(ORDER!O196&gt;0,
 IF(ORDER!$D$1="SGST",
 VLOOKUP(H190,'C:\Users\HP\Desktop\TrimphPO\Week\Master Files\[SGST Master.xlsx]DBF'!$A:$BE,57,FALSE),
   IF(ORDER!$D$1="IGST",
   VLOOKUP(H190,'C:\Users\HP\Desktop\TrimphPO\Week\Master Files\[IGST Master.xlsx]DBF'!$A:$BE,57,FALSE),
   "Error")),
"")</f>
        <v/>
      </c>
    </row>
    <row r="191">
      <c r="A191">
        <f>IF(ORDER!O197&gt;0,
 IF(ORDER!$D$1="SGST",
 VLOOKUP(H191,'C:\Users\HP\Desktop\TrimphPO\Week\Master Files\[SGST Master.xlsx]DBF'!$A:$B,2,FALSE),
   IF(ORDER!$D$1="IGST",
   VLOOKUP(H191,'C:\Users\HP\Desktop\TrimphPO\Week\Master Files\[IGST Master.xlsx]DBF'!$A:$B,2,FALSE),
   "Error")),
"")</f>
        <v/>
      </c>
      <c r="B191">
        <f>IF(ORDER!O197&gt;0,
 IF(ORDER!$D$1="SGST",
 VLOOKUP(H191,'C:\Users\HP\Desktop\TrimphPO\Week\Master Files\[SGST Master.xlsx]DBF'!$A:$C,3,FALSE),
   IF(ORDER!$D$1="IGST",
   VLOOKUP(H191,'C:\Users\HP\Desktop\TrimphPO\Week\Master Files\[IGST Master.xlsx]DBF'!$A:$C,3,FALSE),
   "Error")),
"")</f>
        <v/>
      </c>
      <c r="C191">
        <f>IF(ORDER!O197&gt;0,ORDER!L197, "")</f>
        <v/>
      </c>
      <c r="D191">
        <f>IF(ORDER!O197&gt;0,ORDER!A197, "")</f>
        <v/>
      </c>
      <c r="E191">
        <f>IF(ORDER!O197&gt;0,
 IF(ORDER!$D$1="SGST",
 VLOOKUP(H191,'C:\Users\HP\Desktop\TrimphPO\Week\Master Files\[SGST Master.xlsx]DBF'!$A:$F,6,FALSE),
   IF(ORDER!$D$1="IGST",
   VLOOKUP(H191,'C:\Users\HP\Desktop\TrimphPO\Week\Master Files\[IGST Master.xlsx]DBF'!$A:$F,6,FALSE),
   "Error")),
"")</f>
        <v/>
      </c>
      <c r="F191">
        <f>IF(ORDER!O197&gt;0,ORDER!C197, "")</f>
        <v/>
      </c>
      <c r="G191">
        <f>IF(ORDER!O197&gt;0,
 IF(ORDER!$D$1="SGST",
 VLOOKUP(H191,'C:\Users\HP\Desktop\TrimphPO\Week\Master Files\[SGST Master.xlsx]DBF'!$A:$H,8,FALSE),
   IF(ORDER!$D$1="IGST",
   VLOOKUP(H191,'C:\Users\HP\Desktop\TrimphPO\Week\Master Files\[IGST Master.xlsx]DBF'!$A:$H,8,FALSE),
   "Error")),
"")</f>
        <v/>
      </c>
      <c r="H191">
        <f>IF(ORDER!O197&gt;0,ORDER!D197, "")</f>
        <v/>
      </c>
      <c r="I191">
        <f>IF(ORDER!O197&gt;0,
 IF(ORDER!$D$1="SGST",
 VLOOKUP(H191,'C:\Users\HP\Desktop\TrimphPO\Week\Master Files\[SGST Master.xlsx]DBF'!$A:$J,10,FALSE),
   IF(ORDER!$D$1="IGST",
   VLOOKUP(H191,'C:\Users\HP\Desktop\TrimphPO\Week\Master Files\[IGST Master.xlsx]DBF'!$A:$J,10,FALSE),
   "Error")),
"")</f>
        <v/>
      </c>
      <c r="J191">
        <f>IF(ORDER!O197&gt;0,SUMIF(ORDER!$D$8:$D$22298,DBF!$H191,ORDER!$G$8:$G$22298), "")</f>
        <v/>
      </c>
      <c r="K191">
        <f>IF(ORDER!O197&gt;0,VLOOKUP($H191,ORDER!D:H,5,FALSE), "")</f>
        <v/>
      </c>
      <c r="L191">
        <f>IF(ORDER!O197&gt;0,ROUND(J191*K191,2), "")</f>
        <v/>
      </c>
      <c r="M191">
        <f>IF(ORDER!O197&gt;0,
 IF(ORDER!$D$1="SGST",
 VLOOKUP(H191,'C:\Users\HP\Desktop\TrimphPO\Week\Master Files\[SGST Master.xlsx]DBF'!$A:$N,14,FALSE),
   IF(ORDER!$D$1="IGST",
   VLOOKUP(H191,'C:\Users\HP\Desktop\TrimphPO\Week\Master Files\[IGST Master.xlsx]DBF'!$A:$N,14,FALSE),
   "Error")),
"")</f>
        <v/>
      </c>
      <c r="N191">
        <f>IF(ORDER!O197&gt;0,ROUND(L191*M191/100,2), "")</f>
        <v/>
      </c>
      <c r="O191">
        <f>IF(ORDER!O197&gt;0,L191-N191, "")</f>
        <v/>
      </c>
      <c r="P191">
        <f>IF(ORDER!O197&gt;0,IF(R191="Corsetry",IF(IFERROR((O191/J191),0)&lt;1000,"CC Sales- Corsetry-Wholesale - IGST 5%","CC Sales- Corsetry-Wholesale - IGST 12%")), "")</f>
        <v/>
      </c>
      <c r="Q191">
        <f>IF(ORDER!O197&gt;0,
 IF(ORDER!$D$1="SGST",
 VLOOKUP(H191,'C:\Users\HP\Desktop\TrimphPO\Week\Master Files\[SGST Master.xlsx]DBF'!$A:$R,18,FALSE),
   IF(ORDER!$D$1="IGST",
   VLOOKUP(H191,'C:\Users\HP\Desktop\TrimphPO\Week\Master Files\[IGST Master.xlsx]DBF'!$A:$R,18,FALSE),
   "Error")),
"")</f>
        <v/>
      </c>
      <c r="R191">
        <f>IF(ORDER!O197&gt;0,
 IF(ORDER!$D$1="SGST",
 VLOOKUP(H191,'C:\Users\HP\Desktop\TrimphPO\Week\Master Files\[SGST Master.xlsx]DBF'!$A:$S,19,FALSE),
   IF(ORDER!$D$1="IGST",
   VLOOKUP(H191,'C:\Users\HP\Desktop\TrimphPO\Week\Master Files\[IGST Master.xlsx]DBF'!$A:$S,19,FALSE),
   "Error")),
"")</f>
        <v/>
      </c>
      <c r="S191">
        <f>IF(ORDER!O197&gt;0,
 IF(ORDER!$D$1="SGST",
 VLOOKUP(H191,'C:\Users\HP\Desktop\TrimphPO\Week\Master Files\[SGST Master.xlsx]DBF'!$A:$T,20,FALSE),
   IF(ORDER!$D$1="IGST",
   VLOOKUP(H191,'C:\Users\HP\Desktop\TrimphPO\Week\Master Files\[IGST Master.xlsx]DBF'!$A:$T,20,FALSE),
   "Error")),
"")</f>
        <v/>
      </c>
      <c r="T191">
        <f>IF(ORDER!O197&gt;0,
 IF(ORDER!$D$1="SGST",
 VLOOKUP(H191,'C:\Users\HP\Desktop\TrimphPO\Week\Master Files\[SGST Master.xlsx]DBF'!$A:$U,21,FALSE),
   IF(ORDER!$D$1="IGST",
   VLOOKUP(H191,'C:\Users\HP\Desktop\TrimphPO\Week\Master Files\[IGST Master.xlsx]DBF'!$A:$U,21,FALSE),
   "Error")),
"")</f>
        <v/>
      </c>
      <c r="U191">
        <f>IF(ORDER!O197&gt;0,
 IF(ORDER!$D$1="SGST",
 VLOOKUP(H191,'C:\Users\HP\Desktop\TrimphPO\Week\Master Files\[SGST Master.xlsx]DBF'!$A:$V,22,FALSE),
   IF(ORDER!$D$1="IGST",
   VLOOKUP(H191,'C:\Users\HP\Desktop\TrimphPO\Week\Master Files\[IGST Master.xlsx]DBF'!$A:$V,22,FALSE),
   "Error")),
"")</f>
        <v/>
      </c>
      <c r="V191">
        <f>IF(ORDER!O197&gt;0,
 IF(ORDER!$D$1="SGST",
 VLOOKUP(H191,'C:\Users\HP\Desktop\TrimphPO\Week\Master Files\[SGST Master.xlsx]DBF'!$A:$W,23,FALSE),
   IF(ORDER!$D$1="IGST",
   VLOOKUP(H191,'C:\Users\HP\Desktop\TrimphPO\Week\Master Files\[IGST Master.xlsx]DBF'!$A:$W,23,FALSE),
   "Error")),
"")</f>
        <v/>
      </c>
      <c r="W191">
        <f>IF(ORDER!O197&gt;0,
 IF(ORDER!$D$1="SGST",
 VLOOKUP(H191,'C:\Users\HP\Desktop\TrimphPO\Week\Master Files\[SGST Master.xlsx]DBF'!$A:$X,24,FALSE),
   IF(ORDER!$D$1="IGST",
   VLOOKUP(H191,'C:\Users\HP\Desktop\TrimphPO\Week\Master Files\[IGST Master.xlsx]DBF'!$A:$X,24,FALSE),
   "Error")),
"")</f>
        <v/>
      </c>
      <c r="X191">
        <f>IF(ORDER!O197&gt;0,
 IF(ORDER!$D$1="SGST",
 VLOOKUP(H191,'C:\Users\HP\Desktop\TrimphPO\Week\Master Files\[SGST Master.xlsx]DBF'!$A:$Y,25,FALSE),
   IF(ORDER!$D$1="IGST",
   VLOOKUP(H191,'C:\Users\HP\Desktop\TrimphPO\Week\Master Files\[IGST Master.xlsx]DBF'!$A:$Y,25,FALSE),
   "Error")),
"")</f>
        <v/>
      </c>
      <c r="Y191">
        <f>IF(ORDER!O197&gt;0,+O191, "")</f>
        <v/>
      </c>
      <c r="Z191">
        <f>IF(ORDER!O197&gt;0,+J191, "")</f>
        <v/>
      </c>
      <c r="AA191">
        <f>IF(ORDER!O197&gt;0,
 IF(ORDER!$D$1="SGST",
 VLOOKUP(H191,'C:\Users\HP\Desktop\TrimphPO\Week\Master Files\[SGST Master.xlsx]DBF'!$A:$AB,28,FALSE),
   IF(ORDER!$D$1="IGST",
   VLOOKUP(H191,'C:\Users\HP\Desktop\TrimphPO\Week\Master Files\[IGST Master.xlsx]DBF'!$A:$AB,28,FALSE),
   "Error")),
"")</f>
        <v/>
      </c>
      <c r="AB191">
        <f>IF(ORDER!O197&gt;0,
 IF(ORDER!$D$1="SGST",
 VLOOKUP(H191,'C:\Users\HP\Desktop\TrimphPO\Week\Master Files\[SGST Master.xlsx]DBF'!$A:$AC,29,FALSE),
   IF(ORDER!$D$1="IGST",
   VLOOKUP(H191,'C:\Users\HP\Desktop\TrimphPO\Week\Master Files\[IGST Master.xlsx]DBF'!$A:$AC,29,FALSE),
   "Error")),
"")</f>
        <v/>
      </c>
      <c r="AC191">
        <f>IF(ORDER!O197&gt;0,ROUND(Y191*AB191/100,2), "")</f>
        <v/>
      </c>
      <c r="AD191">
        <f>IF(ORDER!O197&gt;0,ROUND(SUM(Y191,0)-AC191,2), "")</f>
        <v/>
      </c>
      <c r="AE191" t="inlineStr"/>
      <c r="AF191" t="inlineStr"/>
      <c r="AG191" t="inlineStr"/>
      <c r="AH191" t="inlineStr"/>
      <c r="AI191" t="inlineStr"/>
      <c r="AJ191" t="inlineStr"/>
      <c r="AK191">
        <f>IF(ORDER!O197&gt;0,IF(RIGHT(P191,2)="5%","Output IGST - 5% - Tamilnadu","Output IGST - 12% - Tamilnadu"), "")</f>
        <v/>
      </c>
      <c r="AL191">
        <f>IF(ORDER!O197&gt;0,IF(AK191="Output IGST - 12% - TamilNadu",12,5), "")</f>
        <v/>
      </c>
      <c r="AM191">
        <f>IF(ORDER!O197&gt;0,ROUND(SUM(AD191*AL191/100,0),2), "")</f>
        <v/>
      </c>
      <c r="AN191">
        <f>IF(ORDER!O197&gt;0,+AP191, "")</f>
        <v/>
      </c>
      <c r="AO191">
        <f>IF(ORDER!O197&gt;0,0.00, "")</f>
        <v/>
      </c>
      <c r="AP191">
        <f>IF(ORDER!O197&gt;0,+(Y191-AC191)+AM191, "")</f>
        <v/>
      </c>
      <c r="AQ191">
        <f>IF(ORDER!O197&gt;0,
 IF(ORDER!$D$1="SGST",
 VLOOKUP(H191,'C:\Users\HP\Desktop\TrimphPO\Week\Master Files\[SGST Master.xlsx]DBF'!$A:$AR,44,FALSE),
   IF(ORDER!$D$1="IGST",
   VLOOKUP(H191,'C:\Users\HP\Desktop\TrimphPO\Week\Master Files\[IGST Master.xlsx]DBF'!$A:$AR,44,FALSE),
   "Error")),
"")</f>
        <v/>
      </c>
      <c r="AR191">
        <f>IF(ORDER!O197&gt;0,B191, "")</f>
        <v/>
      </c>
      <c r="AS191">
        <f>IF(ORDER!O197&gt;0,AN191, "")</f>
        <v/>
      </c>
      <c r="AT191">
        <f>IF(ORDER!O197&gt;0,CONCATENATE($B$2," ",$C$2," ","QTY",  " ", $Z$2), "")</f>
        <v/>
      </c>
      <c r="AU191">
        <f>IF(ORDER!O197&gt;0,
 IF(ORDER!$D$1="SGST",
 VLOOKUP(H191,'C:\Users\HP\Desktop\TrimphPO\Week\Master Files\[SGST Master.xlsx]DBF'!$A:$AV,48,FALSE),
   IF(ORDER!$D$1="IGST",
   VLOOKUP(H191,'C:\Users\HP\Desktop\TrimphPO\Week\Master Files\[IGST Master.xlsx]DBF'!$A:$AV,48,FALSE),
   "Error")),
"")</f>
        <v/>
      </c>
      <c r="AV191">
        <f>IF(ORDER!O197&gt;0,
 IF(ORDER!$D$1="SGST",
 VLOOKUP(H191,'C:\Users\HP\Desktop\TrimphPO\Week\Master Files\[SGST Master.xlsx]DBF'!$A:$AW,49,FALSE),
   IF(ORDER!$D$1="IGST",
   VLOOKUP(H191,'C:\Users\HP\Desktop\TrimphPO\Week\Master Files\[IGST Master.xlsx]DBF'!$A:$AW,49,FALSE),
   "Error")),
"")</f>
        <v/>
      </c>
      <c r="AW191">
        <f>IF(ORDER!O197&gt;0,
 IF(ORDER!$D$1="SGST",
 VLOOKUP(H191,'C:\Users\HP\Desktop\TrimphPO\Week\Master Files\[SGST Master.xlsx]DBF'!$A:$AX,50,FALSE),
   IF(ORDER!$D$1="IGST",
   VLOOKUP(H191,'C:\Users\HP\Desktop\TrimphPO\Week\Master Files\[IGST Master.xlsx]DBF'!$A:$AX,50,FALSE),
   "Error")),
"")</f>
        <v/>
      </c>
      <c r="AX191">
        <f>IF(ORDER!O197&gt;0,ORDER!B5, "")</f>
        <v/>
      </c>
      <c r="AY191">
        <f>IF(ORDER!O197&gt;0,ORDER!B1, "")</f>
        <v/>
      </c>
      <c r="AZ191">
        <f>IF(ORDER!O197&gt;0,
 IF(ORDER!$D$1="SGST",
 VLOOKUP(H191,'C:\Users\HP\Desktop\TrimphPO\Week\Master Files\[SGST Master.xlsx]DBF'!$A:$BA,53,FALSE),
   IF(ORDER!$D$1="IGST",
   VLOOKUP(H191,'C:\Users\HP\Desktop\TrimphPO\Week\Master Files\[IGST Master.xlsx]DBF'!$A:$BA,53,FALSE),
   "Error")),
"")</f>
        <v/>
      </c>
      <c r="BA191">
        <f>IF(ORDER!O197&gt;0,
 IF(ORDER!$D$1="SGST",
 VLOOKUP(H191,'C:\Users\HP\Desktop\TrimphPO\Week\Master Files\[SGST Master.xlsx]DBF'!$A:$BB,54,FALSE),
   IF(ORDER!$D$1="IGST",
   VLOOKUP(H191,'C:\Users\HP\Desktop\TrimphPO\Week\Master Files\[IGST Master.xlsx]DBF'!$A:$BB,54,FALSE),
   "Error")),
"")</f>
        <v/>
      </c>
      <c r="BB191">
        <f>IF(ORDER!O197&gt;0,
 IF(ORDER!$D$1="SGST",
 VLOOKUP(H191,'C:\Users\HP\Desktop\TrimphPO\Week\Master Files\[SGST Master.xlsx]DBF'!$A:$BC,55,FALSE),
   IF(ORDER!$D$1="IGST",
   VLOOKUP(H191,'C:\Users\HP\Desktop\TrimphPO\Week\Master Files\[IGST Master.xlsx]DBF'!$A:$BC,55,FALSE),
   "Error")),
"")</f>
        <v/>
      </c>
      <c r="BC191">
        <f>IF(ORDER!O197&gt;0,
 IF(ORDER!$D$1="SGST",
 VLOOKUP(H191,'C:\Users\HP\Desktop\TrimphPO\Week\Master Files\[SGST Master.xlsx]DBF'!$A:$BD,56,FALSE),
   IF(ORDER!$D$1="IGST",
   VLOOKUP(H191,'C:\Users\HP\Desktop\TrimphPO\Week\Master Files\[IGST Master.xlsx]DBF'!$A:$BD,56,FALSE),
   "Error")),
"")</f>
        <v/>
      </c>
      <c r="BD191">
        <f>IF(ORDER!O197&gt;0,
 IF(ORDER!$D$1="SGST",
 VLOOKUP(H191,'C:\Users\HP\Desktop\TrimphPO\Week\Master Files\[SGST Master.xlsx]DBF'!$A:$BE,57,FALSE),
   IF(ORDER!$D$1="IGST",
   VLOOKUP(H191,'C:\Users\HP\Desktop\TrimphPO\Week\Master Files\[IGST Master.xlsx]DBF'!$A:$BE,57,FALSE),
   "Error")),
"")</f>
        <v/>
      </c>
    </row>
    <row r="192">
      <c r="A192">
        <f>IF(ORDER!O198&gt;0,
 IF(ORDER!$D$1="SGST",
 VLOOKUP(H192,'C:\Users\HP\Desktop\TrimphPO\Week\Master Files\[SGST Master.xlsx]DBF'!$A:$B,2,FALSE),
   IF(ORDER!$D$1="IGST",
   VLOOKUP(H192,'C:\Users\HP\Desktop\TrimphPO\Week\Master Files\[IGST Master.xlsx]DBF'!$A:$B,2,FALSE),
   "Error")),
"")</f>
        <v/>
      </c>
      <c r="B192">
        <f>IF(ORDER!O198&gt;0,
 IF(ORDER!$D$1="SGST",
 VLOOKUP(H192,'C:\Users\HP\Desktop\TrimphPO\Week\Master Files\[SGST Master.xlsx]DBF'!$A:$C,3,FALSE),
   IF(ORDER!$D$1="IGST",
   VLOOKUP(H192,'C:\Users\HP\Desktop\TrimphPO\Week\Master Files\[IGST Master.xlsx]DBF'!$A:$C,3,FALSE),
   "Error")),
"")</f>
        <v/>
      </c>
      <c r="C192">
        <f>IF(ORDER!O198&gt;0,ORDER!L198, "")</f>
        <v/>
      </c>
      <c r="D192">
        <f>IF(ORDER!O198&gt;0,ORDER!A198, "")</f>
        <v/>
      </c>
      <c r="E192">
        <f>IF(ORDER!O198&gt;0,
 IF(ORDER!$D$1="SGST",
 VLOOKUP(H192,'C:\Users\HP\Desktop\TrimphPO\Week\Master Files\[SGST Master.xlsx]DBF'!$A:$F,6,FALSE),
   IF(ORDER!$D$1="IGST",
   VLOOKUP(H192,'C:\Users\HP\Desktop\TrimphPO\Week\Master Files\[IGST Master.xlsx]DBF'!$A:$F,6,FALSE),
   "Error")),
"")</f>
        <v/>
      </c>
      <c r="F192">
        <f>IF(ORDER!O198&gt;0,ORDER!C198, "")</f>
        <v/>
      </c>
      <c r="G192">
        <f>IF(ORDER!O198&gt;0,
 IF(ORDER!$D$1="SGST",
 VLOOKUP(H192,'C:\Users\HP\Desktop\TrimphPO\Week\Master Files\[SGST Master.xlsx]DBF'!$A:$H,8,FALSE),
   IF(ORDER!$D$1="IGST",
   VLOOKUP(H192,'C:\Users\HP\Desktop\TrimphPO\Week\Master Files\[IGST Master.xlsx]DBF'!$A:$H,8,FALSE),
   "Error")),
"")</f>
        <v/>
      </c>
      <c r="H192">
        <f>IF(ORDER!O198&gt;0,ORDER!D198, "")</f>
        <v/>
      </c>
      <c r="I192">
        <f>IF(ORDER!O198&gt;0,
 IF(ORDER!$D$1="SGST",
 VLOOKUP(H192,'C:\Users\HP\Desktop\TrimphPO\Week\Master Files\[SGST Master.xlsx]DBF'!$A:$J,10,FALSE),
   IF(ORDER!$D$1="IGST",
   VLOOKUP(H192,'C:\Users\HP\Desktop\TrimphPO\Week\Master Files\[IGST Master.xlsx]DBF'!$A:$J,10,FALSE),
   "Error")),
"")</f>
        <v/>
      </c>
      <c r="J192">
        <f>IF(ORDER!O198&gt;0,SUMIF(ORDER!$D$8:$D$22298,DBF!$H192,ORDER!$G$8:$G$22298), "")</f>
        <v/>
      </c>
      <c r="K192">
        <f>IF(ORDER!O198&gt;0,VLOOKUP($H192,ORDER!D:H,5,FALSE), "")</f>
        <v/>
      </c>
      <c r="L192">
        <f>IF(ORDER!O198&gt;0,ROUND(J192*K192,2), "")</f>
        <v/>
      </c>
      <c r="M192">
        <f>IF(ORDER!O198&gt;0,
 IF(ORDER!$D$1="SGST",
 VLOOKUP(H192,'C:\Users\HP\Desktop\TrimphPO\Week\Master Files\[SGST Master.xlsx]DBF'!$A:$N,14,FALSE),
   IF(ORDER!$D$1="IGST",
   VLOOKUP(H192,'C:\Users\HP\Desktop\TrimphPO\Week\Master Files\[IGST Master.xlsx]DBF'!$A:$N,14,FALSE),
   "Error")),
"")</f>
        <v/>
      </c>
      <c r="N192">
        <f>IF(ORDER!O198&gt;0,ROUND(L192*M192/100,2), "")</f>
        <v/>
      </c>
      <c r="O192">
        <f>IF(ORDER!O198&gt;0,L192-N192, "")</f>
        <v/>
      </c>
      <c r="P192">
        <f>IF(ORDER!O198&gt;0,IF(R192="Corsetry",IF(IFERROR((O192/J192),0)&lt;1000,"CC Sales- Corsetry-Wholesale - IGST 5%","CC Sales- Corsetry-Wholesale - IGST 12%")), "")</f>
        <v/>
      </c>
      <c r="Q192">
        <f>IF(ORDER!O198&gt;0,
 IF(ORDER!$D$1="SGST",
 VLOOKUP(H192,'C:\Users\HP\Desktop\TrimphPO\Week\Master Files\[SGST Master.xlsx]DBF'!$A:$R,18,FALSE),
   IF(ORDER!$D$1="IGST",
   VLOOKUP(H192,'C:\Users\HP\Desktop\TrimphPO\Week\Master Files\[IGST Master.xlsx]DBF'!$A:$R,18,FALSE),
   "Error")),
"")</f>
        <v/>
      </c>
      <c r="R192">
        <f>IF(ORDER!O198&gt;0,
 IF(ORDER!$D$1="SGST",
 VLOOKUP(H192,'C:\Users\HP\Desktop\TrimphPO\Week\Master Files\[SGST Master.xlsx]DBF'!$A:$S,19,FALSE),
   IF(ORDER!$D$1="IGST",
   VLOOKUP(H192,'C:\Users\HP\Desktop\TrimphPO\Week\Master Files\[IGST Master.xlsx]DBF'!$A:$S,19,FALSE),
   "Error")),
"")</f>
        <v/>
      </c>
      <c r="S192">
        <f>IF(ORDER!O198&gt;0,
 IF(ORDER!$D$1="SGST",
 VLOOKUP(H192,'C:\Users\HP\Desktop\TrimphPO\Week\Master Files\[SGST Master.xlsx]DBF'!$A:$T,20,FALSE),
   IF(ORDER!$D$1="IGST",
   VLOOKUP(H192,'C:\Users\HP\Desktop\TrimphPO\Week\Master Files\[IGST Master.xlsx]DBF'!$A:$T,20,FALSE),
   "Error")),
"")</f>
        <v/>
      </c>
      <c r="T192">
        <f>IF(ORDER!O198&gt;0,
 IF(ORDER!$D$1="SGST",
 VLOOKUP(H192,'C:\Users\HP\Desktop\TrimphPO\Week\Master Files\[SGST Master.xlsx]DBF'!$A:$U,21,FALSE),
   IF(ORDER!$D$1="IGST",
   VLOOKUP(H192,'C:\Users\HP\Desktop\TrimphPO\Week\Master Files\[IGST Master.xlsx]DBF'!$A:$U,21,FALSE),
   "Error")),
"")</f>
        <v/>
      </c>
      <c r="U192">
        <f>IF(ORDER!O198&gt;0,
 IF(ORDER!$D$1="SGST",
 VLOOKUP(H192,'C:\Users\HP\Desktop\TrimphPO\Week\Master Files\[SGST Master.xlsx]DBF'!$A:$V,22,FALSE),
   IF(ORDER!$D$1="IGST",
   VLOOKUP(H192,'C:\Users\HP\Desktop\TrimphPO\Week\Master Files\[IGST Master.xlsx]DBF'!$A:$V,22,FALSE),
   "Error")),
"")</f>
        <v/>
      </c>
      <c r="V192">
        <f>IF(ORDER!O198&gt;0,
 IF(ORDER!$D$1="SGST",
 VLOOKUP(H192,'C:\Users\HP\Desktop\TrimphPO\Week\Master Files\[SGST Master.xlsx]DBF'!$A:$W,23,FALSE),
   IF(ORDER!$D$1="IGST",
   VLOOKUP(H192,'C:\Users\HP\Desktop\TrimphPO\Week\Master Files\[IGST Master.xlsx]DBF'!$A:$W,23,FALSE),
   "Error")),
"")</f>
        <v/>
      </c>
      <c r="W192">
        <f>IF(ORDER!O198&gt;0,
 IF(ORDER!$D$1="SGST",
 VLOOKUP(H192,'C:\Users\HP\Desktop\TrimphPO\Week\Master Files\[SGST Master.xlsx]DBF'!$A:$X,24,FALSE),
   IF(ORDER!$D$1="IGST",
   VLOOKUP(H192,'C:\Users\HP\Desktop\TrimphPO\Week\Master Files\[IGST Master.xlsx]DBF'!$A:$X,24,FALSE),
   "Error")),
"")</f>
        <v/>
      </c>
      <c r="X192">
        <f>IF(ORDER!O198&gt;0,
 IF(ORDER!$D$1="SGST",
 VLOOKUP(H192,'C:\Users\HP\Desktop\TrimphPO\Week\Master Files\[SGST Master.xlsx]DBF'!$A:$Y,25,FALSE),
   IF(ORDER!$D$1="IGST",
   VLOOKUP(H192,'C:\Users\HP\Desktop\TrimphPO\Week\Master Files\[IGST Master.xlsx]DBF'!$A:$Y,25,FALSE),
   "Error")),
"")</f>
        <v/>
      </c>
      <c r="Y192">
        <f>IF(ORDER!O198&gt;0,+O192, "")</f>
        <v/>
      </c>
      <c r="Z192">
        <f>IF(ORDER!O198&gt;0,+J192, "")</f>
        <v/>
      </c>
      <c r="AA192">
        <f>IF(ORDER!O198&gt;0,
 IF(ORDER!$D$1="SGST",
 VLOOKUP(H192,'C:\Users\HP\Desktop\TrimphPO\Week\Master Files\[SGST Master.xlsx]DBF'!$A:$AB,28,FALSE),
   IF(ORDER!$D$1="IGST",
   VLOOKUP(H192,'C:\Users\HP\Desktop\TrimphPO\Week\Master Files\[IGST Master.xlsx]DBF'!$A:$AB,28,FALSE),
   "Error")),
"")</f>
        <v/>
      </c>
      <c r="AB192">
        <f>IF(ORDER!O198&gt;0,
 IF(ORDER!$D$1="SGST",
 VLOOKUP(H192,'C:\Users\HP\Desktop\TrimphPO\Week\Master Files\[SGST Master.xlsx]DBF'!$A:$AC,29,FALSE),
   IF(ORDER!$D$1="IGST",
   VLOOKUP(H192,'C:\Users\HP\Desktop\TrimphPO\Week\Master Files\[IGST Master.xlsx]DBF'!$A:$AC,29,FALSE),
   "Error")),
"")</f>
        <v/>
      </c>
      <c r="AC192">
        <f>IF(ORDER!O198&gt;0,ROUND(Y192*AB192/100,2), "")</f>
        <v/>
      </c>
      <c r="AD192">
        <f>IF(ORDER!O198&gt;0,ROUND(SUM(Y192,0)-AC192,2), "")</f>
        <v/>
      </c>
      <c r="AE192" t="inlineStr"/>
      <c r="AF192" t="inlineStr"/>
      <c r="AG192" t="inlineStr"/>
      <c r="AH192" t="inlineStr"/>
      <c r="AI192" t="inlineStr"/>
      <c r="AJ192" t="inlineStr"/>
      <c r="AK192">
        <f>IF(ORDER!O198&gt;0,IF(RIGHT(P192,2)="5%","Output IGST - 5% - Tamilnadu","Output IGST - 12% - Tamilnadu"), "")</f>
        <v/>
      </c>
      <c r="AL192">
        <f>IF(ORDER!O198&gt;0,IF(AK192="Output IGST - 12% - TamilNadu",12,5), "")</f>
        <v/>
      </c>
      <c r="AM192">
        <f>IF(ORDER!O198&gt;0,ROUND(SUM(AD192*AL192/100,0),2), "")</f>
        <v/>
      </c>
      <c r="AN192">
        <f>IF(ORDER!O198&gt;0,+AP192, "")</f>
        <v/>
      </c>
      <c r="AO192">
        <f>IF(ORDER!O198&gt;0,0.00, "")</f>
        <v/>
      </c>
      <c r="AP192">
        <f>IF(ORDER!O198&gt;0,+(Y192-AC192)+AM192, "")</f>
        <v/>
      </c>
      <c r="AQ192">
        <f>IF(ORDER!O198&gt;0,
 IF(ORDER!$D$1="SGST",
 VLOOKUP(H192,'C:\Users\HP\Desktop\TrimphPO\Week\Master Files\[SGST Master.xlsx]DBF'!$A:$AR,44,FALSE),
   IF(ORDER!$D$1="IGST",
   VLOOKUP(H192,'C:\Users\HP\Desktop\TrimphPO\Week\Master Files\[IGST Master.xlsx]DBF'!$A:$AR,44,FALSE),
   "Error")),
"")</f>
        <v/>
      </c>
      <c r="AR192">
        <f>IF(ORDER!O198&gt;0,B192, "")</f>
        <v/>
      </c>
      <c r="AS192">
        <f>IF(ORDER!O198&gt;0,AN192, "")</f>
        <v/>
      </c>
      <c r="AT192">
        <f>IF(ORDER!O198&gt;0,CONCATENATE($B$2," ",$C$2," ","QTY",  " ", $Z$2), "")</f>
        <v/>
      </c>
      <c r="AU192">
        <f>IF(ORDER!O198&gt;0,
 IF(ORDER!$D$1="SGST",
 VLOOKUP(H192,'C:\Users\HP\Desktop\TrimphPO\Week\Master Files\[SGST Master.xlsx]DBF'!$A:$AV,48,FALSE),
   IF(ORDER!$D$1="IGST",
   VLOOKUP(H192,'C:\Users\HP\Desktop\TrimphPO\Week\Master Files\[IGST Master.xlsx]DBF'!$A:$AV,48,FALSE),
   "Error")),
"")</f>
        <v/>
      </c>
      <c r="AV192">
        <f>IF(ORDER!O198&gt;0,
 IF(ORDER!$D$1="SGST",
 VLOOKUP(H192,'C:\Users\HP\Desktop\TrimphPO\Week\Master Files\[SGST Master.xlsx]DBF'!$A:$AW,49,FALSE),
   IF(ORDER!$D$1="IGST",
   VLOOKUP(H192,'C:\Users\HP\Desktop\TrimphPO\Week\Master Files\[IGST Master.xlsx]DBF'!$A:$AW,49,FALSE),
   "Error")),
"")</f>
        <v/>
      </c>
      <c r="AW192">
        <f>IF(ORDER!O198&gt;0,
 IF(ORDER!$D$1="SGST",
 VLOOKUP(H192,'C:\Users\HP\Desktop\TrimphPO\Week\Master Files\[SGST Master.xlsx]DBF'!$A:$AX,50,FALSE),
   IF(ORDER!$D$1="IGST",
   VLOOKUP(H192,'C:\Users\HP\Desktop\TrimphPO\Week\Master Files\[IGST Master.xlsx]DBF'!$A:$AX,50,FALSE),
   "Error")),
"")</f>
        <v/>
      </c>
      <c r="AX192">
        <f>IF(ORDER!O198&gt;0,ORDER!B5, "")</f>
        <v/>
      </c>
      <c r="AY192">
        <f>IF(ORDER!O198&gt;0,ORDER!B1, "")</f>
        <v/>
      </c>
      <c r="AZ192">
        <f>IF(ORDER!O198&gt;0,
 IF(ORDER!$D$1="SGST",
 VLOOKUP(H192,'C:\Users\HP\Desktop\TrimphPO\Week\Master Files\[SGST Master.xlsx]DBF'!$A:$BA,53,FALSE),
   IF(ORDER!$D$1="IGST",
   VLOOKUP(H192,'C:\Users\HP\Desktop\TrimphPO\Week\Master Files\[IGST Master.xlsx]DBF'!$A:$BA,53,FALSE),
   "Error")),
"")</f>
        <v/>
      </c>
      <c r="BA192">
        <f>IF(ORDER!O198&gt;0,
 IF(ORDER!$D$1="SGST",
 VLOOKUP(H192,'C:\Users\HP\Desktop\TrimphPO\Week\Master Files\[SGST Master.xlsx]DBF'!$A:$BB,54,FALSE),
   IF(ORDER!$D$1="IGST",
   VLOOKUP(H192,'C:\Users\HP\Desktop\TrimphPO\Week\Master Files\[IGST Master.xlsx]DBF'!$A:$BB,54,FALSE),
   "Error")),
"")</f>
        <v/>
      </c>
      <c r="BB192">
        <f>IF(ORDER!O198&gt;0,
 IF(ORDER!$D$1="SGST",
 VLOOKUP(H192,'C:\Users\HP\Desktop\TrimphPO\Week\Master Files\[SGST Master.xlsx]DBF'!$A:$BC,55,FALSE),
   IF(ORDER!$D$1="IGST",
   VLOOKUP(H192,'C:\Users\HP\Desktop\TrimphPO\Week\Master Files\[IGST Master.xlsx]DBF'!$A:$BC,55,FALSE),
   "Error")),
"")</f>
        <v/>
      </c>
      <c r="BC192">
        <f>IF(ORDER!O198&gt;0,
 IF(ORDER!$D$1="SGST",
 VLOOKUP(H192,'C:\Users\HP\Desktop\TrimphPO\Week\Master Files\[SGST Master.xlsx]DBF'!$A:$BD,56,FALSE),
   IF(ORDER!$D$1="IGST",
   VLOOKUP(H192,'C:\Users\HP\Desktop\TrimphPO\Week\Master Files\[IGST Master.xlsx]DBF'!$A:$BD,56,FALSE),
   "Error")),
"")</f>
        <v/>
      </c>
      <c r="BD192">
        <f>IF(ORDER!O198&gt;0,
 IF(ORDER!$D$1="SGST",
 VLOOKUP(H192,'C:\Users\HP\Desktop\TrimphPO\Week\Master Files\[SGST Master.xlsx]DBF'!$A:$BE,57,FALSE),
   IF(ORDER!$D$1="IGST",
   VLOOKUP(H192,'C:\Users\HP\Desktop\TrimphPO\Week\Master Files\[IGST Master.xlsx]DBF'!$A:$BE,57,FALSE),
   "Error")),
"")</f>
        <v/>
      </c>
    </row>
    <row r="193">
      <c r="A193">
        <f>IF(ORDER!O199&gt;0,
 IF(ORDER!$D$1="SGST",
 VLOOKUP(H193,'C:\Users\HP\Desktop\TrimphPO\Week\Master Files\[SGST Master.xlsx]DBF'!$A:$B,2,FALSE),
   IF(ORDER!$D$1="IGST",
   VLOOKUP(H193,'C:\Users\HP\Desktop\TrimphPO\Week\Master Files\[IGST Master.xlsx]DBF'!$A:$B,2,FALSE),
   "Error")),
"")</f>
        <v/>
      </c>
      <c r="B193">
        <f>IF(ORDER!O199&gt;0,
 IF(ORDER!$D$1="SGST",
 VLOOKUP(H193,'C:\Users\HP\Desktop\TrimphPO\Week\Master Files\[SGST Master.xlsx]DBF'!$A:$C,3,FALSE),
   IF(ORDER!$D$1="IGST",
   VLOOKUP(H193,'C:\Users\HP\Desktop\TrimphPO\Week\Master Files\[IGST Master.xlsx]DBF'!$A:$C,3,FALSE),
   "Error")),
"")</f>
        <v/>
      </c>
      <c r="C193">
        <f>IF(ORDER!O199&gt;0,ORDER!L199, "")</f>
        <v/>
      </c>
      <c r="D193">
        <f>IF(ORDER!O199&gt;0,ORDER!A199, "")</f>
        <v/>
      </c>
      <c r="E193">
        <f>IF(ORDER!O199&gt;0,
 IF(ORDER!$D$1="SGST",
 VLOOKUP(H193,'C:\Users\HP\Desktop\TrimphPO\Week\Master Files\[SGST Master.xlsx]DBF'!$A:$F,6,FALSE),
   IF(ORDER!$D$1="IGST",
   VLOOKUP(H193,'C:\Users\HP\Desktop\TrimphPO\Week\Master Files\[IGST Master.xlsx]DBF'!$A:$F,6,FALSE),
   "Error")),
"")</f>
        <v/>
      </c>
      <c r="F193">
        <f>IF(ORDER!O199&gt;0,ORDER!C199, "")</f>
        <v/>
      </c>
      <c r="G193">
        <f>IF(ORDER!O199&gt;0,
 IF(ORDER!$D$1="SGST",
 VLOOKUP(H193,'C:\Users\HP\Desktop\TrimphPO\Week\Master Files\[SGST Master.xlsx]DBF'!$A:$H,8,FALSE),
   IF(ORDER!$D$1="IGST",
   VLOOKUP(H193,'C:\Users\HP\Desktop\TrimphPO\Week\Master Files\[IGST Master.xlsx]DBF'!$A:$H,8,FALSE),
   "Error")),
"")</f>
        <v/>
      </c>
      <c r="H193">
        <f>IF(ORDER!O199&gt;0,ORDER!D199, "")</f>
        <v/>
      </c>
      <c r="I193">
        <f>IF(ORDER!O199&gt;0,
 IF(ORDER!$D$1="SGST",
 VLOOKUP(H193,'C:\Users\HP\Desktop\TrimphPO\Week\Master Files\[SGST Master.xlsx]DBF'!$A:$J,10,FALSE),
   IF(ORDER!$D$1="IGST",
   VLOOKUP(H193,'C:\Users\HP\Desktop\TrimphPO\Week\Master Files\[IGST Master.xlsx]DBF'!$A:$J,10,FALSE),
   "Error")),
"")</f>
        <v/>
      </c>
      <c r="J193">
        <f>IF(ORDER!O199&gt;0,SUMIF(ORDER!$D$8:$D$22298,DBF!$H193,ORDER!$G$8:$G$22298), "")</f>
        <v/>
      </c>
      <c r="K193">
        <f>IF(ORDER!O199&gt;0,VLOOKUP($H193,ORDER!D:H,5,FALSE), "")</f>
        <v/>
      </c>
      <c r="L193">
        <f>IF(ORDER!O199&gt;0,ROUND(J193*K193,2), "")</f>
        <v/>
      </c>
      <c r="M193">
        <f>IF(ORDER!O199&gt;0,
 IF(ORDER!$D$1="SGST",
 VLOOKUP(H193,'C:\Users\HP\Desktop\TrimphPO\Week\Master Files\[SGST Master.xlsx]DBF'!$A:$N,14,FALSE),
   IF(ORDER!$D$1="IGST",
   VLOOKUP(H193,'C:\Users\HP\Desktop\TrimphPO\Week\Master Files\[IGST Master.xlsx]DBF'!$A:$N,14,FALSE),
   "Error")),
"")</f>
        <v/>
      </c>
      <c r="N193">
        <f>IF(ORDER!O199&gt;0,ROUND(L193*M193/100,2), "")</f>
        <v/>
      </c>
      <c r="O193">
        <f>IF(ORDER!O199&gt;0,L193-N193, "")</f>
        <v/>
      </c>
      <c r="P193">
        <f>IF(ORDER!O199&gt;0,IF(R193="Corsetry",IF(IFERROR((O193/J193),0)&lt;1000,"CC Sales- Corsetry-Wholesale - IGST 5%","CC Sales- Corsetry-Wholesale - IGST 12%")), "")</f>
        <v/>
      </c>
      <c r="Q193">
        <f>IF(ORDER!O199&gt;0,
 IF(ORDER!$D$1="SGST",
 VLOOKUP(H193,'C:\Users\HP\Desktop\TrimphPO\Week\Master Files\[SGST Master.xlsx]DBF'!$A:$R,18,FALSE),
   IF(ORDER!$D$1="IGST",
   VLOOKUP(H193,'C:\Users\HP\Desktop\TrimphPO\Week\Master Files\[IGST Master.xlsx]DBF'!$A:$R,18,FALSE),
   "Error")),
"")</f>
        <v/>
      </c>
      <c r="R193">
        <f>IF(ORDER!O199&gt;0,
 IF(ORDER!$D$1="SGST",
 VLOOKUP(H193,'C:\Users\HP\Desktop\TrimphPO\Week\Master Files\[SGST Master.xlsx]DBF'!$A:$S,19,FALSE),
   IF(ORDER!$D$1="IGST",
   VLOOKUP(H193,'C:\Users\HP\Desktop\TrimphPO\Week\Master Files\[IGST Master.xlsx]DBF'!$A:$S,19,FALSE),
   "Error")),
"")</f>
        <v/>
      </c>
      <c r="S193">
        <f>IF(ORDER!O199&gt;0,
 IF(ORDER!$D$1="SGST",
 VLOOKUP(H193,'C:\Users\HP\Desktop\TrimphPO\Week\Master Files\[SGST Master.xlsx]DBF'!$A:$T,20,FALSE),
   IF(ORDER!$D$1="IGST",
   VLOOKUP(H193,'C:\Users\HP\Desktop\TrimphPO\Week\Master Files\[IGST Master.xlsx]DBF'!$A:$T,20,FALSE),
   "Error")),
"")</f>
        <v/>
      </c>
      <c r="T193">
        <f>IF(ORDER!O199&gt;0,
 IF(ORDER!$D$1="SGST",
 VLOOKUP(H193,'C:\Users\HP\Desktop\TrimphPO\Week\Master Files\[SGST Master.xlsx]DBF'!$A:$U,21,FALSE),
   IF(ORDER!$D$1="IGST",
   VLOOKUP(H193,'C:\Users\HP\Desktop\TrimphPO\Week\Master Files\[IGST Master.xlsx]DBF'!$A:$U,21,FALSE),
   "Error")),
"")</f>
        <v/>
      </c>
      <c r="U193">
        <f>IF(ORDER!O199&gt;0,
 IF(ORDER!$D$1="SGST",
 VLOOKUP(H193,'C:\Users\HP\Desktop\TrimphPO\Week\Master Files\[SGST Master.xlsx]DBF'!$A:$V,22,FALSE),
   IF(ORDER!$D$1="IGST",
   VLOOKUP(H193,'C:\Users\HP\Desktop\TrimphPO\Week\Master Files\[IGST Master.xlsx]DBF'!$A:$V,22,FALSE),
   "Error")),
"")</f>
        <v/>
      </c>
      <c r="V193">
        <f>IF(ORDER!O199&gt;0,
 IF(ORDER!$D$1="SGST",
 VLOOKUP(H193,'C:\Users\HP\Desktop\TrimphPO\Week\Master Files\[SGST Master.xlsx]DBF'!$A:$W,23,FALSE),
   IF(ORDER!$D$1="IGST",
   VLOOKUP(H193,'C:\Users\HP\Desktop\TrimphPO\Week\Master Files\[IGST Master.xlsx]DBF'!$A:$W,23,FALSE),
   "Error")),
"")</f>
        <v/>
      </c>
      <c r="W193">
        <f>IF(ORDER!O199&gt;0,
 IF(ORDER!$D$1="SGST",
 VLOOKUP(H193,'C:\Users\HP\Desktop\TrimphPO\Week\Master Files\[SGST Master.xlsx]DBF'!$A:$X,24,FALSE),
   IF(ORDER!$D$1="IGST",
   VLOOKUP(H193,'C:\Users\HP\Desktop\TrimphPO\Week\Master Files\[IGST Master.xlsx]DBF'!$A:$X,24,FALSE),
   "Error")),
"")</f>
        <v/>
      </c>
      <c r="X193">
        <f>IF(ORDER!O199&gt;0,
 IF(ORDER!$D$1="SGST",
 VLOOKUP(H193,'C:\Users\HP\Desktop\TrimphPO\Week\Master Files\[SGST Master.xlsx]DBF'!$A:$Y,25,FALSE),
   IF(ORDER!$D$1="IGST",
   VLOOKUP(H193,'C:\Users\HP\Desktop\TrimphPO\Week\Master Files\[IGST Master.xlsx]DBF'!$A:$Y,25,FALSE),
   "Error")),
"")</f>
        <v/>
      </c>
      <c r="Y193">
        <f>IF(ORDER!O199&gt;0,+O193, "")</f>
        <v/>
      </c>
      <c r="Z193">
        <f>IF(ORDER!O199&gt;0,+J193, "")</f>
        <v/>
      </c>
      <c r="AA193">
        <f>IF(ORDER!O199&gt;0,
 IF(ORDER!$D$1="SGST",
 VLOOKUP(H193,'C:\Users\HP\Desktop\TrimphPO\Week\Master Files\[SGST Master.xlsx]DBF'!$A:$AB,28,FALSE),
   IF(ORDER!$D$1="IGST",
   VLOOKUP(H193,'C:\Users\HP\Desktop\TrimphPO\Week\Master Files\[IGST Master.xlsx]DBF'!$A:$AB,28,FALSE),
   "Error")),
"")</f>
        <v/>
      </c>
      <c r="AB193">
        <f>IF(ORDER!O199&gt;0,
 IF(ORDER!$D$1="SGST",
 VLOOKUP(H193,'C:\Users\HP\Desktop\TrimphPO\Week\Master Files\[SGST Master.xlsx]DBF'!$A:$AC,29,FALSE),
   IF(ORDER!$D$1="IGST",
   VLOOKUP(H193,'C:\Users\HP\Desktop\TrimphPO\Week\Master Files\[IGST Master.xlsx]DBF'!$A:$AC,29,FALSE),
   "Error")),
"")</f>
        <v/>
      </c>
      <c r="AC193">
        <f>IF(ORDER!O199&gt;0,ROUND(Y193*AB193/100,2), "")</f>
        <v/>
      </c>
      <c r="AD193">
        <f>IF(ORDER!O199&gt;0,ROUND(SUM(Y193,0)-AC193,2), "")</f>
        <v/>
      </c>
      <c r="AE193" t="inlineStr"/>
      <c r="AF193" t="inlineStr"/>
      <c r="AG193" t="inlineStr"/>
      <c r="AH193" t="inlineStr"/>
      <c r="AI193" t="inlineStr"/>
      <c r="AJ193" t="inlineStr"/>
      <c r="AK193">
        <f>IF(ORDER!O199&gt;0,IF(RIGHT(P193,2)="5%","Output IGST - 5% - Tamilnadu","Output IGST - 12% - Tamilnadu"), "")</f>
        <v/>
      </c>
      <c r="AL193">
        <f>IF(ORDER!O199&gt;0,IF(AK193="Output IGST - 12% - TamilNadu",12,5), "")</f>
        <v/>
      </c>
      <c r="AM193">
        <f>IF(ORDER!O199&gt;0,ROUND(SUM(AD193*AL193/100,0),2), "")</f>
        <v/>
      </c>
      <c r="AN193">
        <f>IF(ORDER!O199&gt;0,+AP193, "")</f>
        <v/>
      </c>
      <c r="AO193">
        <f>IF(ORDER!O199&gt;0,0.00, "")</f>
        <v/>
      </c>
      <c r="AP193">
        <f>IF(ORDER!O199&gt;0,+(Y193-AC193)+AM193, "")</f>
        <v/>
      </c>
      <c r="AQ193">
        <f>IF(ORDER!O199&gt;0,
 IF(ORDER!$D$1="SGST",
 VLOOKUP(H193,'C:\Users\HP\Desktop\TrimphPO\Week\Master Files\[SGST Master.xlsx]DBF'!$A:$AR,44,FALSE),
   IF(ORDER!$D$1="IGST",
   VLOOKUP(H193,'C:\Users\HP\Desktop\TrimphPO\Week\Master Files\[IGST Master.xlsx]DBF'!$A:$AR,44,FALSE),
   "Error")),
"")</f>
        <v/>
      </c>
      <c r="AR193">
        <f>IF(ORDER!O199&gt;0,B193, "")</f>
        <v/>
      </c>
      <c r="AS193">
        <f>IF(ORDER!O199&gt;0,AN193, "")</f>
        <v/>
      </c>
      <c r="AT193">
        <f>IF(ORDER!O199&gt;0,CONCATENATE($B$2," ",$C$2," ","QTY",  " ", $Z$2), "")</f>
        <v/>
      </c>
      <c r="AU193">
        <f>IF(ORDER!O199&gt;0,
 IF(ORDER!$D$1="SGST",
 VLOOKUP(H193,'C:\Users\HP\Desktop\TrimphPO\Week\Master Files\[SGST Master.xlsx]DBF'!$A:$AV,48,FALSE),
   IF(ORDER!$D$1="IGST",
   VLOOKUP(H193,'C:\Users\HP\Desktop\TrimphPO\Week\Master Files\[IGST Master.xlsx]DBF'!$A:$AV,48,FALSE),
   "Error")),
"")</f>
        <v/>
      </c>
      <c r="AV193">
        <f>IF(ORDER!O199&gt;0,
 IF(ORDER!$D$1="SGST",
 VLOOKUP(H193,'C:\Users\HP\Desktop\TrimphPO\Week\Master Files\[SGST Master.xlsx]DBF'!$A:$AW,49,FALSE),
   IF(ORDER!$D$1="IGST",
   VLOOKUP(H193,'C:\Users\HP\Desktop\TrimphPO\Week\Master Files\[IGST Master.xlsx]DBF'!$A:$AW,49,FALSE),
   "Error")),
"")</f>
        <v/>
      </c>
      <c r="AW193">
        <f>IF(ORDER!O199&gt;0,
 IF(ORDER!$D$1="SGST",
 VLOOKUP(H193,'C:\Users\HP\Desktop\TrimphPO\Week\Master Files\[SGST Master.xlsx]DBF'!$A:$AX,50,FALSE),
   IF(ORDER!$D$1="IGST",
   VLOOKUP(H193,'C:\Users\HP\Desktop\TrimphPO\Week\Master Files\[IGST Master.xlsx]DBF'!$A:$AX,50,FALSE),
   "Error")),
"")</f>
        <v/>
      </c>
      <c r="AX193">
        <f>IF(ORDER!O199&gt;0,ORDER!B5, "")</f>
        <v/>
      </c>
      <c r="AY193">
        <f>IF(ORDER!O199&gt;0,ORDER!B1, "")</f>
        <v/>
      </c>
      <c r="AZ193">
        <f>IF(ORDER!O199&gt;0,
 IF(ORDER!$D$1="SGST",
 VLOOKUP(H193,'C:\Users\HP\Desktop\TrimphPO\Week\Master Files\[SGST Master.xlsx]DBF'!$A:$BA,53,FALSE),
   IF(ORDER!$D$1="IGST",
   VLOOKUP(H193,'C:\Users\HP\Desktop\TrimphPO\Week\Master Files\[IGST Master.xlsx]DBF'!$A:$BA,53,FALSE),
   "Error")),
"")</f>
        <v/>
      </c>
      <c r="BA193">
        <f>IF(ORDER!O199&gt;0,
 IF(ORDER!$D$1="SGST",
 VLOOKUP(H193,'C:\Users\HP\Desktop\TrimphPO\Week\Master Files\[SGST Master.xlsx]DBF'!$A:$BB,54,FALSE),
   IF(ORDER!$D$1="IGST",
   VLOOKUP(H193,'C:\Users\HP\Desktop\TrimphPO\Week\Master Files\[IGST Master.xlsx]DBF'!$A:$BB,54,FALSE),
   "Error")),
"")</f>
        <v/>
      </c>
      <c r="BB193">
        <f>IF(ORDER!O199&gt;0,
 IF(ORDER!$D$1="SGST",
 VLOOKUP(H193,'C:\Users\HP\Desktop\TrimphPO\Week\Master Files\[SGST Master.xlsx]DBF'!$A:$BC,55,FALSE),
   IF(ORDER!$D$1="IGST",
   VLOOKUP(H193,'C:\Users\HP\Desktop\TrimphPO\Week\Master Files\[IGST Master.xlsx]DBF'!$A:$BC,55,FALSE),
   "Error")),
"")</f>
        <v/>
      </c>
      <c r="BC193">
        <f>IF(ORDER!O199&gt;0,
 IF(ORDER!$D$1="SGST",
 VLOOKUP(H193,'C:\Users\HP\Desktop\TrimphPO\Week\Master Files\[SGST Master.xlsx]DBF'!$A:$BD,56,FALSE),
   IF(ORDER!$D$1="IGST",
   VLOOKUP(H193,'C:\Users\HP\Desktop\TrimphPO\Week\Master Files\[IGST Master.xlsx]DBF'!$A:$BD,56,FALSE),
   "Error")),
"")</f>
        <v/>
      </c>
      <c r="BD193">
        <f>IF(ORDER!O199&gt;0,
 IF(ORDER!$D$1="SGST",
 VLOOKUP(H193,'C:\Users\HP\Desktop\TrimphPO\Week\Master Files\[SGST Master.xlsx]DBF'!$A:$BE,57,FALSE),
   IF(ORDER!$D$1="IGST",
   VLOOKUP(H193,'C:\Users\HP\Desktop\TrimphPO\Week\Master Files\[IGST Master.xlsx]DBF'!$A:$BE,57,FALSE),
   "Error")),
"")</f>
        <v/>
      </c>
    </row>
    <row r="194">
      <c r="A194">
        <f>IF(ORDER!O200&gt;0,
 IF(ORDER!$D$1="SGST",
 VLOOKUP(H194,'C:\Users\HP\Desktop\TrimphPO\Week\Master Files\[SGST Master.xlsx]DBF'!$A:$B,2,FALSE),
   IF(ORDER!$D$1="IGST",
   VLOOKUP(H194,'C:\Users\HP\Desktop\TrimphPO\Week\Master Files\[IGST Master.xlsx]DBF'!$A:$B,2,FALSE),
   "Error")),
"")</f>
        <v/>
      </c>
      <c r="B194">
        <f>IF(ORDER!O200&gt;0,
 IF(ORDER!$D$1="SGST",
 VLOOKUP(H194,'C:\Users\HP\Desktop\TrimphPO\Week\Master Files\[SGST Master.xlsx]DBF'!$A:$C,3,FALSE),
   IF(ORDER!$D$1="IGST",
   VLOOKUP(H194,'C:\Users\HP\Desktop\TrimphPO\Week\Master Files\[IGST Master.xlsx]DBF'!$A:$C,3,FALSE),
   "Error")),
"")</f>
        <v/>
      </c>
      <c r="C194">
        <f>IF(ORDER!O200&gt;0,ORDER!L200, "")</f>
        <v/>
      </c>
      <c r="D194">
        <f>IF(ORDER!O200&gt;0,ORDER!A200, "")</f>
        <v/>
      </c>
      <c r="E194">
        <f>IF(ORDER!O200&gt;0,
 IF(ORDER!$D$1="SGST",
 VLOOKUP(H194,'C:\Users\HP\Desktop\TrimphPO\Week\Master Files\[SGST Master.xlsx]DBF'!$A:$F,6,FALSE),
   IF(ORDER!$D$1="IGST",
   VLOOKUP(H194,'C:\Users\HP\Desktop\TrimphPO\Week\Master Files\[IGST Master.xlsx]DBF'!$A:$F,6,FALSE),
   "Error")),
"")</f>
        <v/>
      </c>
      <c r="F194">
        <f>IF(ORDER!O200&gt;0,ORDER!C200, "")</f>
        <v/>
      </c>
      <c r="G194">
        <f>IF(ORDER!O200&gt;0,
 IF(ORDER!$D$1="SGST",
 VLOOKUP(H194,'C:\Users\HP\Desktop\TrimphPO\Week\Master Files\[SGST Master.xlsx]DBF'!$A:$H,8,FALSE),
   IF(ORDER!$D$1="IGST",
   VLOOKUP(H194,'C:\Users\HP\Desktop\TrimphPO\Week\Master Files\[IGST Master.xlsx]DBF'!$A:$H,8,FALSE),
   "Error")),
"")</f>
        <v/>
      </c>
      <c r="H194">
        <f>IF(ORDER!O200&gt;0,ORDER!D200, "")</f>
        <v/>
      </c>
      <c r="I194">
        <f>IF(ORDER!O200&gt;0,
 IF(ORDER!$D$1="SGST",
 VLOOKUP(H194,'C:\Users\HP\Desktop\TrimphPO\Week\Master Files\[SGST Master.xlsx]DBF'!$A:$J,10,FALSE),
   IF(ORDER!$D$1="IGST",
   VLOOKUP(H194,'C:\Users\HP\Desktop\TrimphPO\Week\Master Files\[IGST Master.xlsx]DBF'!$A:$J,10,FALSE),
   "Error")),
"")</f>
        <v/>
      </c>
      <c r="J194">
        <f>IF(ORDER!O200&gt;0,SUMIF(ORDER!$D$8:$D$22298,DBF!$H194,ORDER!$G$8:$G$22298), "")</f>
        <v/>
      </c>
      <c r="K194">
        <f>IF(ORDER!O200&gt;0,VLOOKUP($H194,ORDER!D:H,5,FALSE), "")</f>
        <v/>
      </c>
      <c r="L194">
        <f>IF(ORDER!O200&gt;0,ROUND(J194*K194,2), "")</f>
        <v/>
      </c>
      <c r="M194">
        <f>IF(ORDER!O200&gt;0,
 IF(ORDER!$D$1="SGST",
 VLOOKUP(H194,'C:\Users\HP\Desktop\TrimphPO\Week\Master Files\[SGST Master.xlsx]DBF'!$A:$N,14,FALSE),
   IF(ORDER!$D$1="IGST",
   VLOOKUP(H194,'C:\Users\HP\Desktop\TrimphPO\Week\Master Files\[IGST Master.xlsx]DBF'!$A:$N,14,FALSE),
   "Error")),
"")</f>
        <v/>
      </c>
      <c r="N194">
        <f>IF(ORDER!O200&gt;0,ROUND(L194*M194/100,2), "")</f>
        <v/>
      </c>
      <c r="O194">
        <f>IF(ORDER!O200&gt;0,L194-N194, "")</f>
        <v/>
      </c>
      <c r="P194">
        <f>IF(ORDER!O200&gt;0,IF(R194="Corsetry",IF(IFERROR((O194/J194),0)&lt;1000,"CC Sales- Corsetry-Wholesale - IGST 5%","CC Sales- Corsetry-Wholesale - IGST 12%")), "")</f>
        <v/>
      </c>
      <c r="Q194">
        <f>IF(ORDER!O200&gt;0,
 IF(ORDER!$D$1="SGST",
 VLOOKUP(H194,'C:\Users\HP\Desktop\TrimphPO\Week\Master Files\[SGST Master.xlsx]DBF'!$A:$R,18,FALSE),
   IF(ORDER!$D$1="IGST",
   VLOOKUP(H194,'C:\Users\HP\Desktop\TrimphPO\Week\Master Files\[IGST Master.xlsx]DBF'!$A:$R,18,FALSE),
   "Error")),
"")</f>
        <v/>
      </c>
      <c r="R194">
        <f>IF(ORDER!O200&gt;0,
 IF(ORDER!$D$1="SGST",
 VLOOKUP(H194,'C:\Users\HP\Desktop\TrimphPO\Week\Master Files\[SGST Master.xlsx]DBF'!$A:$S,19,FALSE),
   IF(ORDER!$D$1="IGST",
   VLOOKUP(H194,'C:\Users\HP\Desktop\TrimphPO\Week\Master Files\[IGST Master.xlsx]DBF'!$A:$S,19,FALSE),
   "Error")),
"")</f>
        <v/>
      </c>
      <c r="S194">
        <f>IF(ORDER!O200&gt;0,
 IF(ORDER!$D$1="SGST",
 VLOOKUP(H194,'C:\Users\HP\Desktop\TrimphPO\Week\Master Files\[SGST Master.xlsx]DBF'!$A:$T,20,FALSE),
   IF(ORDER!$D$1="IGST",
   VLOOKUP(H194,'C:\Users\HP\Desktop\TrimphPO\Week\Master Files\[IGST Master.xlsx]DBF'!$A:$T,20,FALSE),
   "Error")),
"")</f>
        <v/>
      </c>
      <c r="T194">
        <f>IF(ORDER!O200&gt;0,
 IF(ORDER!$D$1="SGST",
 VLOOKUP(H194,'C:\Users\HP\Desktop\TrimphPO\Week\Master Files\[SGST Master.xlsx]DBF'!$A:$U,21,FALSE),
   IF(ORDER!$D$1="IGST",
   VLOOKUP(H194,'C:\Users\HP\Desktop\TrimphPO\Week\Master Files\[IGST Master.xlsx]DBF'!$A:$U,21,FALSE),
   "Error")),
"")</f>
        <v/>
      </c>
      <c r="U194">
        <f>IF(ORDER!O200&gt;0,
 IF(ORDER!$D$1="SGST",
 VLOOKUP(H194,'C:\Users\HP\Desktop\TrimphPO\Week\Master Files\[SGST Master.xlsx]DBF'!$A:$V,22,FALSE),
   IF(ORDER!$D$1="IGST",
   VLOOKUP(H194,'C:\Users\HP\Desktop\TrimphPO\Week\Master Files\[IGST Master.xlsx]DBF'!$A:$V,22,FALSE),
   "Error")),
"")</f>
        <v/>
      </c>
      <c r="V194">
        <f>IF(ORDER!O200&gt;0,
 IF(ORDER!$D$1="SGST",
 VLOOKUP(H194,'C:\Users\HP\Desktop\TrimphPO\Week\Master Files\[SGST Master.xlsx]DBF'!$A:$W,23,FALSE),
   IF(ORDER!$D$1="IGST",
   VLOOKUP(H194,'C:\Users\HP\Desktop\TrimphPO\Week\Master Files\[IGST Master.xlsx]DBF'!$A:$W,23,FALSE),
   "Error")),
"")</f>
        <v/>
      </c>
      <c r="W194">
        <f>IF(ORDER!O200&gt;0,
 IF(ORDER!$D$1="SGST",
 VLOOKUP(H194,'C:\Users\HP\Desktop\TrimphPO\Week\Master Files\[SGST Master.xlsx]DBF'!$A:$X,24,FALSE),
   IF(ORDER!$D$1="IGST",
   VLOOKUP(H194,'C:\Users\HP\Desktop\TrimphPO\Week\Master Files\[IGST Master.xlsx]DBF'!$A:$X,24,FALSE),
   "Error")),
"")</f>
        <v/>
      </c>
      <c r="X194">
        <f>IF(ORDER!O200&gt;0,
 IF(ORDER!$D$1="SGST",
 VLOOKUP(H194,'C:\Users\HP\Desktop\TrimphPO\Week\Master Files\[SGST Master.xlsx]DBF'!$A:$Y,25,FALSE),
   IF(ORDER!$D$1="IGST",
   VLOOKUP(H194,'C:\Users\HP\Desktop\TrimphPO\Week\Master Files\[IGST Master.xlsx]DBF'!$A:$Y,25,FALSE),
   "Error")),
"")</f>
        <v/>
      </c>
      <c r="Y194">
        <f>IF(ORDER!O200&gt;0,+O194, "")</f>
        <v/>
      </c>
      <c r="Z194">
        <f>IF(ORDER!O200&gt;0,+J194, "")</f>
        <v/>
      </c>
      <c r="AA194">
        <f>IF(ORDER!O200&gt;0,
 IF(ORDER!$D$1="SGST",
 VLOOKUP(H194,'C:\Users\HP\Desktop\TrimphPO\Week\Master Files\[SGST Master.xlsx]DBF'!$A:$AB,28,FALSE),
   IF(ORDER!$D$1="IGST",
   VLOOKUP(H194,'C:\Users\HP\Desktop\TrimphPO\Week\Master Files\[IGST Master.xlsx]DBF'!$A:$AB,28,FALSE),
   "Error")),
"")</f>
        <v/>
      </c>
      <c r="AB194">
        <f>IF(ORDER!O200&gt;0,
 IF(ORDER!$D$1="SGST",
 VLOOKUP(H194,'C:\Users\HP\Desktop\TrimphPO\Week\Master Files\[SGST Master.xlsx]DBF'!$A:$AC,29,FALSE),
   IF(ORDER!$D$1="IGST",
   VLOOKUP(H194,'C:\Users\HP\Desktop\TrimphPO\Week\Master Files\[IGST Master.xlsx]DBF'!$A:$AC,29,FALSE),
   "Error")),
"")</f>
        <v/>
      </c>
      <c r="AC194">
        <f>IF(ORDER!O200&gt;0,ROUND(Y194*AB194/100,2), "")</f>
        <v/>
      </c>
      <c r="AD194">
        <f>IF(ORDER!O200&gt;0,ROUND(SUM(Y194,0)-AC194,2), "")</f>
        <v/>
      </c>
      <c r="AE194" t="inlineStr"/>
      <c r="AF194" t="inlineStr"/>
      <c r="AG194" t="inlineStr"/>
      <c r="AH194" t="inlineStr"/>
      <c r="AI194" t="inlineStr"/>
      <c r="AJ194" t="inlineStr"/>
      <c r="AK194">
        <f>IF(ORDER!O200&gt;0,IF(RIGHT(P194,2)="5%","Output IGST - 5% - Tamilnadu","Output IGST - 12% - Tamilnadu"), "")</f>
        <v/>
      </c>
      <c r="AL194">
        <f>IF(ORDER!O200&gt;0,IF(AK194="Output IGST - 12% - TamilNadu",12,5), "")</f>
        <v/>
      </c>
      <c r="AM194">
        <f>IF(ORDER!O200&gt;0,ROUND(SUM(AD194*AL194/100,0),2), "")</f>
        <v/>
      </c>
      <c r="AN194">
        <f>IF(ORDER!O200&gt;0,+AP194, "")</f>
        <v/>
      </c>
      <c r="AO194">
        <f>IF(ORDER!O200&gt;0,0.00, "")</f>
        <v/>
      </c>
      <c r="AP194">
        <f>IF(ORDER!O200&gt;0,+(Y194-AC194)+AM194, "")</f>
        <v/>
      </c>
      <c r="AQ194">
        <f>IF(ORDER!O200&gt;0,
 IF(ORDER!$D$1="SGST",
 VLOOKUP(H194,'C:\Users\HP\Desktop\TrimphPO\Week\Master Files\[SGST Master.xlsx]DBF'!$A:$AR,44,FALSE),
   IF(ORDER!$D$1="IGST",
   VLOOKUP(H194,'C:\Users\HP\Desktop\TrimphPO\Week\Master Files\[IGST Master.xlsx]DBF'!$A:$AR,44,FALSE),
   "Error")),
"")</f>
        <v/>
      </c>
      <c r="AR194">
        <f>IF(ORDER!O200&gt;0,B194, "")</f>
        <v/>
      </c>
      <c r="AS194">
        <f>IF(ORDER!O200&gt;0,AN194, "")</f>
        <v/>
      </c>
      <c r="AT194">
        <f>IF(ORDER!O200&gt;0,CONCATENATE($B$2," ",$C$2," ","QTY",  " ", $Z$2), "")</f>
        <v/>
      </c>
      <c r="AU194">
        <f>IF(ORDER!O200&gt;0,
 IF(ORDER!$D$1="SGST",
 VLOOKUP(H194,'C:\Users\HP\Desktop\TrimphPO\Week\Master Files\[SGST Master.xlsx]DBF'!$A:$AV,48,FALSE),
   IF(ORDER!$D$1="IGST",
   VLOOKUP(H194,'C:\Users\HP\Desktop\TrimphPO\Week\Master Files\[IGST Master.xlsx]DBF'!$A:$AV,48,FALSE),
   "Error")),
"")</f>
        <v/>
      </c>
      <c r="AV194">
        <f>IF(ORDER!O200&gt;0,
 IF(ORDER!$D$1="SGST",
 VLOOKUP(H194,'C:\Users\HP\Desktop\TrimphPO\Week\Master Files\[SGST Master.xlsx]DBF'!$A:$AW,49,FALSE),
   IF(ORDER!$D$1="IGST",
   VLOOKUP(H194,'C:\Users\HP\Desktop\TrimphPO\Week\Master Files\[IGST Master.xlsx]DBF'!$A:$AW,49,FALSE),
   "Error")),
"")</f>
        <v/>
      </c>
      <c r="AW194">
        <f>IF(ORDER!O200&gt;0,
 IF(ORDER!$D$1="SGST",
 VLOOKUP(H194,'C:\Users\HP\Desktop\TrimphPO\Week\Master Files\[SGST Master.xlsx]DBF'!$A:$AX,50,FALSE),
   IF(ORDER!$D$1="IGST",
   VLOOKUP(H194,'C:\Users\HP\Desktop\TrimphPO\Week\Master Files\[IGST Master.xlsx]DBF'!$A:$AX,50,FALSE),
   "Error")),
"")</f>
        <v/>
      </c>
      <c r="AX194">
        <f>IF(ORDER!O200&gt;0,ORDER!B5, "")</f>
        <v/>
      </c>
      <c r="AY194">
        <f>IF(ORDER!O200&gt;0,ORDER!B1, "")</f>
        <v/>
      </c>
      <c r="AZ194">
        <f>IF(ORDER!O200&gt;0,
 IF(ORDER!$D$1="SGST",
 VLOOKUP(H194,'C:\Users\HP\Desktop\TrimphPO\Week\Master Files\[SGST Master.xlsx]DBF'!$A:$BA,53,FALSE),
   IF(ORDER!$D$1="IGST",
   VLOOKUP(H194,'C:\Users\HP\Desktop\TrimphPO\Week\Master Files\[IGST Master.xlsx]DBF'!$A:$BA,53,FALSE),
   "Error")),
"")</f>
        <v/>
      </c>
      <c r="BA194">
        <f>IF(ORDER!O200&gt;0,
 IF(ORDER!$D$1="SGST",
 VLOOKUP(H194,'C:\Users\HP\Desktop\TrimphPO\Week\Master Files\[SGST Master.xlsx]DBF'!$A:$BB,54,FALSE),
   IF(ORDER!$D$1="IGST",
   VLOOKUP(H194,'C:\Users\HP\Desktop\TrimphPO\Week\Master Files\[IGST Master.xlsx]DBF'!$A:$BB,54,FALSE),
   "Error")),
"")</f>
        <v/>
      </c>
      <c r="BB194">
        <f>IF(ORDER!O200&gt;0,
 IF(ORDER!$D$1="SGST",
 VLOOKUP(H194,'C:\Users\HP\Desktop\TrimphPO\Week\Master Files\[SGST Master.xlsx]DBF'!$A:$BC,55,FALSE),
   IF(ORDER!$D$1="IGST",
   VLOOKUP(H194,'C:\Users\HP\Desktop\TrimphPO\Week\Master Files\[IGST Master.xlsx]DBF'!$A:$BC,55,FALSE),
   "Error")),
"")</f>
        <v/>
      </c>
      <c r="BC194">
        <f>IF(ORDER!O200&gt;0,
 IF(ORDER!$D$1="SGST",
 VLOOKUP(H194,'C:\Users\HP\Desktop\TrimphPO\Week\Master Files\[SGST Master.xlsx]DBF'!$A:$BD,56,FALSE),
   IF(ORDER!$D$1="IGST",
   VLOOKUP(H194,'C:\Users\HP\Desktop\TrimphPO\Week\Master Files\[IGST Master.xlsx]DBF'!$A:$BD,56,FALSE),
   "Error")),
"")</f>
        <v/>
      </c>
      <c r="BD194">
        <f>IF(ORDER!O200&gt;0,
 IF(ORDER!$D$1="SGST",
 VLOOKUP(H194,'C:\Users\HP\Desktop\TrimphPO\Week\Master Files\[SGST Master.xlsx]DBF'!$A:$BE,57,FALSE),
   IF(ORDER!$D$1="IGST",
   VLOOKUP(H194,'C:\Users\HP\Desktop\TrimphPO\Week\Master Files\[IGST Master.xlsx]DBF'!$A:$BE,57,FALSE),
   "Error")),
"")</f>
        <v/>
      </c>
    </row>
    <row r="195">
      <c r="A195">
        <f>IF(ORDER!O201&gt;0,
 IF(ORDER!$D$1="SGST",
 VLOOKUP(H195,'C:\Users\HP\Desktop\TrimphPO\Week\Master Files\[SGST Master.xlsx]DBF'!$A:$B,2,FALSE),
   IF(ORDER!$D$1="IGST",
   VLOOKUP(H195,'C:\Users\HP\Desktop\TrimphPO\Week\Master Files\[IGST Master.xlsx]DBF'!$A:$B,2,FALSE),
   "Error")),
"")</f>
        <v/>
      </c>
      <c r="B195">
        <f>IF(ORDER!O201&gt;0,
 IF(ORDER!$D$1="SGST",
 VLOOKUP(H195,'C:\Users\HP\Desktop\TrimphPO\Week\Master Files\[SGST Master.xlsx]DBF'!$A:$C,3,FALSE),
   IF(ORDER!$D$1="IGST",
   VLOOKUP(H195,'C:\Users\HP\Desktop\TrimphPO\Week\Master Files\[IGST Master.xlsx]DBF'!$A:$C,3,FALSE),
   "Error")),
"")</f>
        <v/>
      </c>
      <c r="C195">
        <f>IF(ORDER!O201&gt;0,ORDER!L201, "")</f>
        <v/>
      </c>
      <c r="D195">
        <f>IF(ORDER!O201&gt;0,ORDER!A201, "")</f>
        <v/>
      </c>
      <c r="E195">
        <f>IF(ORDER!O201&gt;0,
 IF(ORDER!$D$1="SGST",
 VLOOKUP(H195,'C:\Users\HP\Desktop\TrimphPO\Week\Master Files\[SGST Master.xlsx]DBF'!$A:$F,6,FALSE),
   IF(ORDER!$D$1="IGST",
   VLOOKUP(H195,'C:\Users\HP\Desktop\TrimphPO\Week\Master Files\[IGST Master.xlsx]DBF'!$A:$F,6,FALSE),
   "Error")),
"")</f>
        <v/>
      </c>
      <c r="F195">
        <f>IF(ORDER!O201&gt;0,ORDER!C201, "")</f>
        <v/>
      </c>
      <c r="G195">
        <f>IF(ORDER!O201&gt;0,
 IF(ORDER!$D$1="SGST",
 VLOOKUP(H195,'C:\Users\HP\Desktop\TrimphPO\Week\Master Files\[SGST Master.xlsx]DBF'!$A:$H,8,FALSE),
   IF(ORDER!$D$1="IGST",
   VLOOKUP(H195,'C:\Users\HP\Desktop\TrimphPO\Week\Master Files\[IGST Master.xlsx]DBF'!$A:$H,8,FALSE),
   "Error")),
"")</f>
        <v/>
      </c>
      <c r="H195">
        <f>IF(ORDER!O201&gt;0,ORDER!D201, "")</f>
        <v/>
      </c>
      <c r="I195">
        <f>IF(ORDER!O201&gt;0,
 IF(ORDER!$D$1="SGST",
 VLOOKUP(H195,'C:\Users\HP\Desktop\TrimphPO\Week\Master Files\[SGST Master.xlsx]DBF'!$A:$J,10,FALSE),
   IF(ORDER!$D$1="IGST",
   VLOOKUP(H195,'C:\Users\HP\Desktop\TrimphPO\Week\Master Files\[IGST Master.xlsx]DBF'!$A:$J,10,FALSE),
   "Error")),
"")</f>
        <v/>
      </c>
      <c r="J195">
        <f>IF(ORDER!O201&gt;0,SUMIF(ORDER!$D$8:$D$22298,DBF!$H195,ORDER!$G$8:$G$22298), "")</f>
        <v/>
      </c>
      <c r="K195">
        <f>IF(ORDER!O201&gt;0,VLOOKUP($H195,ORDER!D:H,5,FALSE), "")</f>
        <v/>
      </c>
      <c r="L195">
        <f>IF(ORDER!O201&gt;0,ROUND(J195*K195,2), "")</f>
        <v/>
      </c>
      <c r="M195">
        <f>IF(ORDER!O201&gt;0,
 IF(ORDER!$D$1="SGST",
 VLOOKUP(H195,'C:\Users\HP\Desktop\TrimphPO\Week\Master Files\[SGST Master.xlsx]DBF'!$A:$N,14,FALSE),
   IF(ORDER!$D$1="IGST",
   VLOOKUP(H195,'C:\Users\HP\Desktop\TrimphPO\Week\Master Files\[IGST Master.xlsx]DBF'!$A:$N,14,FALSE),
   "Error")),
"")</f>
        <v/>
      </c>
      <c r="N195">
        <f>IF(ORDER!O201&gt;0,ROUND(L195*M195/100,2), "")</f>
        <v/>
      </c>
      <c r="O195">
        <f>IF(ORDER!O201&gt;0,L195-N195, "")</f>
        <v/>
      </c>
      <c r="P195">
        <f>IF(ORDER!O201&gt;0,IF(R195="Corsetry",IF(IFERROR((O195/J195),0)&lt;1000,"CC Sales- Corsetry-Wholesale - IGST 5%","CC Sales- Corsetry-Wholesale - IGST 12%")), "")</f>
        <v/>
      </c>
      <c r="Q195">
        <f>IF(ORDER!O201&gt;0,
 IF(ORDER!$D$1="SGST",
 VLOOKUP(H195,'C:\Users\HP\Desktop\TrimphPO\Week\Master Files\[SGST Master.xlsx]DBF'!$A:$R,18,FALSE),
   IF(ORDER!$D$1="IGST",
   VLOOKUP(H195,'C:\Users\HP\Desktop\TrimphPO\Week\Master Files\[IGST Master.xlsx]DBF'!$A:$R,18,FALSE),
   "Error")),
"")</f>
        <v/>
      </c>
      <c r="R195">
        <f>IF(ORDER!O201&gt;0,
 IF(ORDER!$D$1="SGST",
 VLOOKUP(H195,'C:\Users\HP\Desktop\TrimphPO\Week\Master Files\[SGST Master.xlsx]DBF'!$A:$S,19,FALSE),
   IF(ORDER!$D$1="IGST",
   VLOOKUP(H195,'C:\Users\HP\Desktop\TrimphPO\Week\Master Files\[IGST Master.xlsx]DBF'!$A:$S,19,FALSE),
   "Error")),
"")</f>
        <v/>
      </c>
      <c r="S195">
        <f>IF(ORDER!O201&gt;0,
 IF(ORDER!$D$1="SGST",
 VLOOKUP(H195,'C:\Users\HP\Desktop\TrimphPO\Week\Master Files\[SGST Master.xlsx]DBF'!$A:$T,20,FALSE),
   IF(ORDER!$D$1="IGST",
   VLOOKUP(H195,'C:\Users\HP\Desktop\TrimphPO\Week\Master Files\[IGST Master.xlsx]DBF'!$A:$T,20,FALSE),
   "Error")),
"")</f>
        <v/>
      </c>
      <c r="T195">
        <f>IF(ORDER!O201&gt;0,
 IF(ORDER!$D$1="SGST",
 VLOOKUP(H195,'C:\Users\HP\Desktop\TrimphPO\Week\Master Files\[SGST Master.xlsx]DBF'!$A:$U,21,FALSE),
   IF(ORDER!$D$1="IGST",
   VLOOKUP(H195,'C:\Users\HP\Desktop\TrimphPO\Week\Master Files\[IGST Master.xlsx]DBF'!$A:$U,21,FALSE),
   "Error")),
"")</f>
        <v/>
      </c>
      <c r="U195">
        <f>IF(ORDER!O201&gt;0,
 IF(ORDER!$D$1="SGST",
 VLOOKUP(H195,'C:\Users\HP\Desktop\TrimphPO\Week\Master Files\[SGST Master.xlsx]DBF'!$A:$V,22,FALSE),
   IF(ORDER!$D$1="IGST",
   VLOOKUP(H195,'C:\Users\HP\Desktop\TrimphPO\Week\Master Files\[IGST Master.xlsx]DBF'!$A:$V,22,FALSE),
   "Error")),
"")</f>
        <v/>
      </c>
      <c r="V195">
        <f>IF(ORDER!O201&gt;0,
 IF(ORDER!$D$1="SGST",
 VLOOKUP(H195,'C:\Users\HP\Desktop\TrimphPO\Week\Master Files\[SGST Master.xlsx]DBF'!$A:$W,23,FALSE),
   IF(ORDER!$D$1="IGST",
   VLOOKUP(H195,'C:\Users\HP\Desktop\TrimphPO\Week\Master Files\[IGST Master.xlsx]DBF'!$A:$W,23,FALSE),
   "Error")),
"")</f>
        <v/>
      </c>
      <c r="W195">
        <f>IF(ORDER!O201&gt;0,
 IF(ORDER!$D$1="SGST",
 VLOOKUP(H195,'C:\Users\HP\Desktop\TrimphPO\Week\Master Files\[SGST Master.xlsx]DBF'!$A:$X,24,FALSE),
   IF(ORDER!$D$1="IGST",
   VLOOKUP(H195,'C:\Users\HP\Desktop\TrimphPO\Week\Master Files\[IGST Master.xlsx]DBF'!$A:$X,24,FALSE),
   "Error")),
"")</f>
        <v/>
      </c>
      <c r="X195">
        <f>IF(ORDER!O201&gt;0,
 IF(ORDER!$D$1="SGST",
 VLOOKUP(H195,'C:\Users\HP\Desktop\TrimphPO\Week\Master Files\[SGST Master.xlsx]DBF'!$A:$Y,25,FALSE),
   IF(ORDER!$D$1="IGST",
   VLOOKUP(H195,'C:\Users\HP\Desktop\TrimphPO\Week\Master Files\[IGST Master.xlsx]DBF'!$A:$Y,25,FALSE),
   "Error")),
"")</f>
        <v/>
      </c>
      <c r="Y195">
        <f>IF(ORDER!O201&gt;0,+O195, "")</f>
        <v/>
      </c>
      <c r="Z195">
        <f>IF(ORDER!O201&gt;0,+J195, "")</f>
        <v/>
      </c>
      <c r="AA195">
        <f>IF(ORDER!O201&gt;0,
 IF(ORDER!$D$1="SGST",
 VLOOKUP(H195,'C:\Users\HP\Desktop\TrimphPO\Week\Master Files\[SGST Master.xlsx]DBF'!$A:$AB,28,FALSE),
   IF(ORDER!$D$1="IGST",
   VLOOKUP(H195,'C:\Users\HP\Desktop\TrimphPO\Week\Master Files\[IGST Master.xlsx]DBF'!$A:$AB,28,FALSE),
   "Error")),
"")</f>
        <v/>
      </c>
      <c r="AB195">
        <f>IF(ORDER!O201&gt;0,
 IF(ORDER!$D$1="SGST",
 VLOOKUP(H195,'C:\Users\HP\Desktop\TrimphPO\Week\Master Files\[SGST Master.xlsx]DBF'!$A:$AC,29,FALSE),
   IF(ORDER!$D$1="IGST",
   VLOOKUP(H195,'C:\Users\HP\Desktop\TrimphPO\Week\Master Files\[IGST Master.xlsx]DBF'!$A:$AC,29,FALSE),
   "Error")),
"")</f>
        <v/>
      </c>
      <c r="AC195">
        <f>IF(ORDER!O201&gt;0,ROUND(Y195*AB195/100,2), "")</f>
        <v/>
      </c>
      <c r="AD195">
        <f>IF(ORDER!O201&gt;0,ROUND(SUM(Y195,0)-AC195,2), "")</f>
        <v/>
      </c>
      <c r="AE195" t="inlineStr"/>
      <c r="AF195" t="inlineStr"/>
      <c r="AG195" t="inlineStr"/>
      <c r="AH195" t="inlineStr"/>
      <c r="AI195" t="inlineStr"/>
      <c r="AJ195" t="inlineStr"/>
      <c r="AK195">
        <f>IF(ORDER!O201&gt;0,IF(RIGHT(P195,2)="5%","Output IGST - 5% - Tamilnadu","Output IGST - 12% - Tamilnadu"), "")</f>
        <v/>
      </c>
      <c r="AL195">
        <f>IF(ORDER!O201&gt;0,IF(AK195="Output IGST - 12% - TamilNadu",12,5), "")</f>
        <v/>
      </c>
      <c r="AM195">
        <f>IF(ORDER!O201&gt;0,ROUND(SUM(AD195*AL195/100,0),2), "")</f>
        <v/>
      </c>
      <c r="AN195">
        <f>IF(ORDER!O201&gt;0,+AP195, "")</f>
        <v/>
      </c>
      <c r="AO195">
        <f>IF(ORDER!O201&gt;0,0.00, "")</f>
        <v/>
      </c>
      <c r="AP195">
        <f>IF(ORDER!O201&gt;0,+(Y195-AC195)+AM195, "")</f>
        <v/>
      </c>
      <c r="AQ195">
        <f>IF(ORDER!O201&gt;0,
 IF(ORDER!$D$1="SGST",
 VLOOKUP(H195,'C:\Users\HP\Desktop\TrimphPO\Week\Master Files\[SGST Master.xlsx]DBF'!$A:$AR,44,FALSE),
   IF(ORDER!$D$1="IGST",
   VLOOKUP(H195,'C:\Users\HP\Desktop\TrimphPO\Week\Master Files\[IGST Master.xlsx]DBF'!$A:$AR,44,FALSE),
   "Error")),
"")</f>
        <v/>
      </c>
      <c r="AR195">
        <f>IF(ORDER!O201&gt;0,B195, "")</f>
        <v/>
      </c>
      <c r="AS195">
        <f>IF(ORDER!O201&gt;0,AN195, "")</f>
        <v/>
      </c>
      <c r="AT195">
        <f>IF(ORDER!O201&gt;0,CONCATENATE($B$2," ",$C$2," ","QTY",  " ", $Z$2), "")</f>
        <v/>
      </c>
      <c r="AU195">
        <f>IF(ORDER!O201&gt;0,
 IF(ORDER!$D$1="SGST",
 VLOOKUP(H195,'C:\Users\HP\Desktop\TrimphPO\Week\Master Files\[SGST Master.xlsx]DBF'!$A:$AV,48,FALSE),
   IF(ORDER!$D$1="IGST",
   VLOOKUP(H195,'C:\Users\HP\Desktop\TrimphPO\Week\Master Files\[IGST Master.xlsx]DBF'!$A:$AV,48,FALSE),
   "Error")),
"")</f>
        <v/>
      </c>
      <c r="AV195">
        <f>IF(ORDER!O201&gt;0,
 IF(ORDER!$D$1="SGST",
 VLOOKUP(H195,'C:\Users\HP\Desktop\TrimphPO\Week\Master Files\[SGST Master.xlsx]DBF'!$A:$AW,49,FALSE),
   IF(ORDER!$D$1="IGST",
   VLOOKUP(H195,'C:\Users\HP\Desktop\TrimphPO\Week\Master Files\[IGST Master.xlsx]DBF'!$A:$AW,49,FALSE),
   "Error")),
"")</f>
        <v/>
      </c>
      <c r="AW195">
        <f>IF(ORDER!O201&gt;0,
 IF(ORDER!$D$1="SGST",
 VLOOKUP(H195,'C:\Users\HP\Desktop\TrimphPO\Week\Master Files\[SGST Master.xlsx]DBF'!$A:$AX,50,FALSE),
   IF(ORDER!$D$1="IGST",
   VLOOKUP(H195,'C:\Users\HP\Desktop\TrimphPO\Week\Master Files\[IGST Master.xlsx]DBF'!$A:$AX,50,FALSE),
   "Error")),
"")</f>
        <v/>
      </c>
      <c r="AX195">
        <f>IF(ORDER!O201&gt;0,ORDER!B5, "")</f>
        <v/>
      </c>
      <c r="AY195">
        <f>IF(ORDER!O201&gt;0,ORDER!B1, "")</f>
        <v/>
      </c>
      <c r="AZ195">
        <f>IF(ORDER!O201&gt;0,
 IF(ORDER!$D$1="SGST",
 VLOOKUP(H195,'C:\Users\HP\Desktop\TrimphPO\Week\Master Files\[SGST Master.xlsx]DBF'!$A:$BA,53,FALSE),
   IF(ORDER!$D$1="IGST",
   VLOOKUP(H195,'C:\Users\HP\Desktop\TrimphPO\Week\Master Files\[IGST Master.xlsx]DBF'!$A:$BA,53,FALSE),
   "Error")),
"")</f>
        <v/>
      </c>
      <c r="BA195">
        <f>IF(ORDER!O201&gt;0,
 IF(ORDER!$D$1="SGST",
 VLOOKUP(H195,'C:\Users\HP\Desktop\TrimphPO\Week\Master Files\[SGST Master.xlsx]DBF'!$A:$BB,54,FALSE),
   IF(ORDER!$D$1="IGST",
   VLOOKUP(H195,'C:\Users\HP\Desktop\TrimphPO\Week\Master Files\[IGST Master.xlsx]DBF'!$A:$BB,54,FALSE),
   "Error")),
"")</f>
        <v/>
      </c>
      <c r="BB195">
        <f>IF(ORDER!O201&gt;0,
 IF(ORDER!$D$1="SGST",
 VLOOKUP(H195,'C:\Users\HP\Desktop\TrimphPO\Week\Master Files\[SGST Master.xlsx]DBF'!$A:$BC,55,FALSE),
   IF(ORDER!$D$1="IGST",
   VLOOKUP(H195,'C:\Users\HP\Desktop\TrimphPO\Week\Master Files\[IGST Master.xlsx]DBF'!$A:$BC,55,FALSE),
   "Error")),
"")</f>
        <v/>
      </c>
      <c r="BC195">
        <f>IF(ORDER!O201&gt;0,
 IF(ORDER!$D$1="SGST",
 VLOOKUP(H195,'C:\Users\HP\Desktop\TrimphPO\Week\Master Files\[SGST Master.xlsx]DBF'!$A:$BD,56,FALSE),
   IF(ORDER!$D$1="IGST",
   VLOOKUP(H195,'C:\Users\HP\Desktop\TrimphPO\Week\Master Files\[IGST Master.xlsx]DBF'!$A:$BD,56,FALSE),
   "Error")),
"")</f>
        <v/>
      </c>
      <c r="BD195">
        <f>IF(ORDER!O201&gt;0,
 IF(ORDER!$D$1="SGST",
 VLOOKUP(H195,'C:\Users\HP\Desktop\TrimphPO\Week\Master Files\[SGST Master.xlsx]DBF'!$A:$BE,57,FALSE),
   IF(ORDER!$D$1="IGST",
   VLOOKUP(H195,'C:\Users\HP\Desktop\TrimphPO\Week\Master Files\[IGST Master.xlsx]DBF'!$A:$BE,57,FALSE),
   "Error")),
"")</f>
        <v/>
      </c>
    </row>
    <row r="196">
      <c r="A196">
        <f>IF(ORDER!O202&gt;0,
 IF(ORDER!$D$1="SGST",
 VLOOKUP(H196,'C:\Users\HP\Desktop\TrimphPO\Week\Master Files\[SGST Master.xlsx]DBF'!$A:$B,2,FALSE),
   IF(ORDER!$D$1="IGST",
   VLOOKUP(H196,'C:\Users\HP\Desktop\TrimphPO\Week\Master Files\[IGST Master.xlsx]DBF'!$A:$B,2,FALSE),
   "Error")),
"")</f>
        <v/>
      </c>
      <c r="B196">
        <f>IF(ORDER!O202&gt;0,
 IF(ORDER!$D$1="SGST",
 VLOOKUP(H196,'C:\Users\HP\Desktop\TrimphPO\Week\Master Files\[SGST Master.xlsx]DBF'!$A:$C,3,FALSE),
   IF(ORDER!$D$1="IGST",
   VLOOKUP(H196,'C:\Users\HP\Desktop\TrimphPO\Week\Master Files\[IGST Master.xlsx]DBF'!$A:$C,3,FALSE),
   "Error")),
"")</f>
        <v/>
      </c>
      <c r="C196">
        <f>IF(ORDER!O202&gt;0,ORDER!L202, "")</f>
        <v/>
      </c>
      <c r="D196">
        <f>IF(ORDER!O202&gt;0,ORDER!A202, "")</f>
        <v/>
      </c>
      <c r="E196">
        <f>IF(ORDER!O202&gt;0,
 IF(ORDER!$D$1="SGST",
 VLOOKUP(H196,'C:\Users\HP\Desktop\TrimphPO\Week\Master Files\[SGST Master.xlsx]DBF'!$A:$F,6,FALSE),
   IF(ORDER!$D$1="IGST",
   VLOOKUP(H196,'C:\Users\HP\Desktop\TrimphPO\Week\Master Files\[IGST Master.xlsx]DBF'!$A:$F,6,FALSE),
   "Error")),
"")</f>
        <v/>
      </c>
      <c r="F196">
        <f>IF(ORDER!O202&gt;0,ORDER!C202, "")</f>
        <v/>
      </c>
      <c r="G196">
        <f>IF(ORDER!O202&gt;0,
 IF(ORDER!$D$1="SGST",
 VLOOKUP(H196,'C:\Users\HP\Desktop\TrimphPO\Week\Master Files\[SGST Master.xlsx]DBF'!$A:$H,8,FALSE),
   IF(ORDER!$D$1="IGST",
   VLOOKUP(H196,'C:\Users\HP\Desktop\TrimphPO\Week\Master Files\[IGST Master.xlsx]DBF'!$A:$H,8,FALSE),
   "Error")),
"")</f>
        <v/>
      </c>
      <c r="H196">
        <f>IF(ORDER!O202&gt;0,ORDER!D202, "")</f>
        <v/>
      </c>
      <c r="I196">
        <f>IF(ORDER!O202&gt;0,
 IF(ORDER!$D$1="SGST",
 VLOOKUP(H196,'C:\Users\HP\Desktop\TrimphPO\Week\Master Files\[SGST Master.xlsx]DBF'!$A:$J,10,FALSE),
   IF(ORDER!$D$1="IGST",
   VLOOKUP(H196,'C:\Users\HP\Desktop\TrimphPO\Week\Master Files\[IGST Master.xlsx]DBF'!$A:$J,10,FALSE),
   "Error")),
"")</f>
        <v/>
      </c>
      <c r="J196">
        <f>IF(ORDER!O202&gt;0,SUMIF(ORDER!$D$8:$D$22298,DBF!$H196,ORDER!$G$8:$G$22298), "")</f>
        <v/>
      </c>
      <c r="K196">
        <f>IF(ORDER!O202&gt;0,VLOOKUP($H196,ORDER!D:H,5,FALSE), "")</f>
        <v/>
      </c>
      <c r="L196">
        <f>IF(ORDER!O202&gt;0,ROUND(J196*K196,2), "")</f>
        <v/>
      </c>
      <c r="M196">
        <f>IF(ORDER!O202&gt;0,
 IF(ORDER!$D$1="SGST",
 VLOOKUP(H196,'C:\Users\HP\Desktop\TrimphPO\Week\Master Files\[SGST Master.xlsx]DBF'!$A:$N,14,FALSE),
   IF(ORDER!$D$1="IGST",
   VLOOKUP(H196,'C:\Users\HP\Desktop\TrimphPO\Week\Master Files\[IGST Master.xlsx]DBF'!$A:$N,14,FALSE),
   "Error")),
"")</f>
        <v/>
      </c>
      <c r="N196">
        <f>IF(ORDER!O202&gt;0,ROUND(L196*M196/100,2), "")</f>
        <v/>
      </c>
      <c r="O196">
        <f>IF(ORDER!O202&gt;0,L196-N196, "")</f>
        <v/>
      </c>
      <c r="P196">
        <f>IF(ORDER!O202&gt;0,IF(R196="Corsetry",IF(IFERROR((O196/J196),0)&lt;1000,"CC Sales- Corsetry-Wholesale - IGST 5%","CC Sales- Corsetry-Wholesale - IGST 12%")), "")</f>
        <v/>
      </c>
      <c r="Q196">
        <f>IF(ORDER!O202&gt;0,
 IF(ORDER!$D$1="SGST",
 VLOOKUP(H196,'C:\Users\HP\Desktop\TrimphPO\Week\Master Files\[SGST Master.xlsx]DBF'!$A:$R,18,FALSE),
   IF(ORDER!$D$1="IGST",
   VLOOKUP(H196,'C:\Users\HP\Desktop\TrimphPO\Week\Master Files\[IGST Master.xlsx]DBF'!$A:$R,18,FALSE),
   "Error")),
"")</f>
        <v/>
      </c>
      <c r="R196">
        <f>IF(ORDER!O202&gt;0,
 IF(ORDER!$D$1="SGST",
 VLOOKUP(H196,'C:\Users\HP\Desktop\TrimphPO\Week\Master Files\[SGST Master.xlsx]DBF'!$A:$S,19,FALSE),
   IF(ORDER!$D$1="IGST",
   VLOOKUP(H196,'C:\Users\HP\Desktop\TrimphPO\Week\Master Files\[IGST Master.xlsx]DBF'!$A:$S,19,FALSE),
   "Error")),
"")</f>
        <v/>
      </c>
      <c r="S196">
        <f>IF(ORDER!O202&gt;0,
 IF(ORDER!$D$1="SGST",
 VLOOKUP(H196,'C:\Users\HP\Desktop\TrimphPO\Week\Master Files\[SGST Master.xlsx]DBF'!$A:$T,20,FALSE),
   IF(ORDER!$D$1="IGST",
   VLOOKUP(H196,'C:\Users\HP\Desktop\TrimphPO\Week\Master Files\[IGST Master.xlsx]DBF'!$A:$T,20,FALSE),
   "Error")),
"")</f>
        <v/>
      </c>
      <c r="T196">
        <f>IF(ORDER!O202&gt;0,
 IF(ORDER!$D$1="SGST",
 VLOOKUP(H196,'C:\Users\HP\Desktop\TrimphPO\Week\Master Files\[SGST Master.xlsx]DBF'!$A:$U,21,FALSE),
   IF(ORDER!$D$1="IGST",
   VLOOKUP(H196,'C:\Users\HP\Desktop\TrimphPO\Week\Master Files\[IGST Master.xlsx]DBF'!$A:$U,21,FALSE),
   "Error")),
"")</f>
        <v/>
      </c>
      <c r="U196">
        <f>IF(ORDER!O202&gt;0,
 IF(ORDER!$D$1="SGST",
 VLOOKUP(H196,'C:\Users\HP\Desktop\TrimphPO\Week\Master Files\[SGST Master.xlsx]DBF'!$A:$V,22,FALSE),
   IF(ORDER!$D$1="IGST",
   VLOOKUP(H196,'C:\Users\HP\Desktop\TrimphPO\Week\Master Files\[IGST Master.xlsx]DBF'!$A:$V,22,FALSE),
   "Error")),
"")</f>
        <v/>
      </c>
      <c r="V196">
        <f>IF(ORDER!O202&gt;0,
 IF(ORDER!$D$1="SGST",
 VLOOKUP(H196,'C:\Users\HP\Desktop\TrimphPO\Week\Master Files\[SGST Master.xlsx]DBF'!$A:$W,23,FALSE),
   IF(ORDER!$D$1="IGST",
   VLOOKUP(H196,'C:\Users\HP\Desktop\TrimphPO\Week\Master Files\[IGST Master.xlsx]DBF'!$A:$W,23,FALSE),
   "Error")),
"")</f>
        <v/>
      </c>
      <c r="W196">
        <f>IF(ORDER!O202&gt;0,
 IF(ORDER!$D$1="SGST",
 VLOOKUP(H196,'C:\Users\HP\Desktop\TrimphPO\Week\Master Files\[SGST Master.xlsx]DBF'!$A:$X,24,FALSE),
   IF(ORDER!$D$1="IGST",
   VLOOKUP(H196,'C:\Users\HP\Desktop\TrimphPO\Week\Master Files\[IGST Master.xlsx]DBF'!$A:$X,24,FALSE),
   "Error")),
"")</f>
        <v/>
      </c>
      <c r="X196">
        <f>IF(ORDER!O202&gt;0,
 IF(ORDER!$D$1="SGST",
 VLOOKUP(H196,'C:\Users\HP\Desktop\TrimphPO\Week\Master Files\[SGST Master.xlsx]DBF'!$A:$Y,25,FALSE),
   IF(ORDER!$D$1="IGST",
   VLOOKUP(H196,'C:\Users\HP\Desktop\TrimphPO\Week\Master Files\[IGST Master.xlsx]DBF'!$A:$Y,25,FALSE),
   "Error")),
"")</f>
        <v/>
      </c>
      <c r="Y196">
        <f>IF(ORDER!O202&gt;0,+O196, "")</f>
        <v/>
      </c>
      <c r="Z196">
        <f>IF(ORDER!O202&gt;0,+J196, "")</f>
        <v/>
      </c>
      <c r="AA196">
        <f>IF(ORDER!O202&gt;0,
 IF(ORDER!$D$1="SGST",
 VLOOKUP(H196,'C:\Users\HP\Desktop\TrimphPO\Week\Master Files\[SGST Master.xlsx]DBF'!$A:$AB,28,FALSE),
   IF(ORDER!$D$1="IGST",
   VLOOKUP(H196,'C:\Users\HP\Desktop\TrimphPO\Week\Master Files\[IGST Master.xlsx]DBF'!$A:$AB,28,FALSE),
   "Error")),
"")</f>
        <v/>
      </c>
      <c r="AB196">
        <f>IF(ORDER!O202&gt;0,
 IF(ORDER!$D$1="SGST",
 VLOOKUP(H196,'C:\Users\HP\Desktop\TrimphPO\Week\Master Files\[SGST Master.xlsx]DBF'!$A:$AC,29,FALSE),
   IF(ORDER!$D$1="IGST",
   VLOOKUP(H196,'C:\Users\HP\Desktop\TrimphPO\Week\Master Files\[IGST Master.xlsx]DBF'!$A:$AC,29,FALSE),
   "Error")),
"")</f>
        <v/>
      </c>
      <c r="AC196">
        <f>IF(ORDER!O202&gt;0,ROUND(Y196*AB196/100,2), "")</f>
        <v/>
      </c>
      <c r="AD196">
        <f>IF(ORDER!O202&gt;0,ROUND(SUM(Y196,0)-AC196,2), "")</f>
        <v/>
      </c>
      <c r="AE196" t="inlineStr"/>
      <c r="AF196" t="inlineStr"/>
      <c r="AG196" t="inlineStr"/>
      <c r="AH196" t="inlineStr"/>
      <c r="AI196" t="inlineStr"/>
      <c r="AJ196" t="inlineStr"/>
      <c r="AK196">
        <f>IF(ORDER!O202&gt;0,IF(RIGHT(P196,2)="5%","Output IGST - 5% - Tamilnadu","Output IGST - 12% - Tamilnadu"), "")</f>
        <v/>
      </c>
      <c r="AL196">
        <f>IF(ORDER!O202&gt;0,IF(AK196="Output IGST - 12% - TamilNadu",12,5), "")</f>
        <v/>
      </c>
      <c r="AM196">
        <f>IF(ORDER!O202&gt;0,ROUND(SUM(AD196*AL196/100,0),2), "")</f>
        <v/>
      </c>
      <c r="AN196">
        <f>IF(ORDER!O202&gt;0,+AP196, "")</f>
        <v/>
      </c>
      <c r="AO196">
        <f>IF(ORDER!O202&gt;0,0.00, "")</f>
        <v/>
      </c>
      <c r="AP196">
        <f>IF(ORDER!O202&gt;0,+(Y196-AC196)+AM196, "")</f>
        <v/>
      </c>
      <c r="AQ196">
        <f>IF(ORDER!O202&gt;0,
 IF(ORDER!$D$1="SGST",
 VLOOKUP(H196,'C:\Users\HP\Desktop\TrimphPO\Week\Master Files\[SGST Master.xlsx]DBF'!$A:$AR,44,FALSE),
   IF(ORDER!$D$1="IGST",
   VLOOKUP(H196,'C:\Users\HP\Desktop\TrimphPO\Week\Master Files\[IGST Master.xlsx]DBF'!$A:$AR,44,FALSE),
   "Error")),
"")</f>
        <v/>
      </c>
      <c r="AR196">
        <f>IF(ORDER!O202&gt;0,B196, "")</f>
        <v/>
      </c>
      <c r="AS196">
        <f>IF(ORDER!O202&gt;0,AN196, "")</f>
        <v/>
      </c>
      <c r="AT196">
        <f>IF(ORDER!O202&gt;0,CONCATENATE($B$2," ",$C$2," ","QTY",  " ", $Z$2), "")</f>
        <v/>
      </c>
      <c r="AU196">
        <f>IF(ORDER!O202&gt;0,
 IF(ORDER!$D$1="SGST",
 VLOOKUP(H196,'C:\Users\HP\Desktop\TrimphPO\Week\Master Files\[SGST Master.xlsx]DBF'!$A:$AV,48,FALSE),
   IF(ORDER!$D$1="IGST",
   VLOOKUP(H196,'C:\Users\HP\Desktop\TrimphPO\Week\Master Files\[IGST Master.xlsx]DBF'!$A:$AV,48,FALSE),
   "Error")),
"")</f>
        <v/>
      </c>
      <c r="AV196">
        <f>IF(ORDER!O202&gt;0,
 IF(ORDER!$D$1="SGST",
 VLOOKUP(H196,'C:\Users\HP\Desktop\TrimphPO\Week\Master Files\[SGST Master.xlsx]DBF'!$A:$AW,49,FALSE),
   IF(ORDER!$D$1="IGST",
   VLOOKUP(H196,'C:\Users\HP\Desktop\TrimphPO\Week\Master Files\[IGST Master.xlsx]DBF'!$A:$AW,49,FALSE),
   "Error")),
"")</f>
        <v/>
      </c>
      <c r="AW196">
        <f>IF(ORDER!O202&gt;0,
 IF(ORDER!$D$1="SGST",
 VLOOKUP(H196,'C:\Users\HP\Desktop\TrimphPO\Week\Master Files\[SGST Master.xlsx]DBF'!$A:$AX,50,FALSE),
   IF(ORDER!$D$1="IGST",
   VLOOKUP(H196,'C:\Users\HP\Desktop\TrimphPO\Week\Master Files\[IGST Master.xlsx]DBF'!$A:$AX,50,FALSE),
   "Error")),
"")</f>
        <v/>
      </c>
      <c r="AX196">
        <f>IF(ORDER!O202&gt;0,ORDER!B5, "")</f>
        <v/>
      </c>
      <c r="AY196">
        <f>IF(ORDER!O202&gt;0,ORDER!B1, "")</f>
        <v/>
      </c>
      <c r="AZ196">
        <f>IF(ORDER!O202&gt;0,
 IF(ORDER!$D$1="SGST",
 VLOOKUP(H196,'C:\Users\HP\Desktop\TrimphPO\Week\Master Files\[SGST Master.xlsx]DBF'!$A:$BA,53,FALSE),
   IF(ORDER!$D$1="IGST",
   VLOOKUP(H196,'C:\Users\HP\Desktop\TrimphPO\Week\Master Files\[IGST Master.xlsx]DBF'!$A:$BA,53,FALSE),
   "Error")),
"")</f>
        <v/>
      </c>
      <c r="BA196">
        <f>IF(ORDER!O202&gt;0,
 IF(ORDER!$D$1="SGST",
 VLOOKUP(H196,'C:\Users\HP\Desktop\TrimphPO\Week\Master Files\[SGST Master.xlsx]DBF'!$A:$BB,54,FALSE),
   IF(ORDER!$D$1="IGST",
   VLOOKUP(H196,'C:\Users\HP\Desktop\TrimphPO\Week\Master Files\[IGST Master.xlsx]DBF'!$A:$BB,54,FALSE),
   "Error")),
"")</f>
        <v/>
      </c>
      <c r="BB196">
        <f>IF(ORDER!O202&gt;0,
 IF(ORDER!$D$1="SGST",
 VLOOKUP(H196,'C:\Users\HP\Desktop\TrimphPO\Week\Master Files\[SGST Master.xlsx]DBF'!$A:$BC,55,FALSE),
   IF(ORDER!$D$1="IGST",
   VLOOKUP(H196,'C:\Users\HP\Desktop\TrimphPO\Week\Master Files\[IGST Master.xlsx]DBF'!$A:$BC,55,FALSE),
   "Error")),
"")</f>
        <v/>
      </c>
      <c r="BC196">
        <f>IF(ORDER!O202&gt;0,
 IF(ORDER!$D$1="SGST",
 VLOOKUP(H196,'C:\Users\HP\Desktop\TrimphPO\Week\Master Files\[SGST Master.xlsx]DBF'!$A:$BD,56,FALSE),
   IF(ORDER!$D$1="IGST",
   VLOOKUP(H196,'C:\Users\HP\Desktop\TrimphPO\Week\Master Files\[IGST Master.xlsx]DBF'!$A:$BD,56,FALSE),
   "Error")),
"")</f>
        <v/>
      </c>
      <c r="BD196">
        <f>IF(ORDER!O202&gt;0,
 IF(ORDER!$D$1="SGST",
 VLOOKUP(H196,'C:\Users\HP\Desktop\TrimphPO\Week\Master Files\[SGST Master.xlsx]DBF'!$A:$BE,57,FALSE),
   IF(ORDER!$D$1="IGST",
   VLOOKUP(H196,'C:\Users\HP\Desktop\TrimphPO\Week\Master Files\[IGST Master.xlsx]DBF'!$A:$BE,57,FALSE),
   "Error")),
"")</f>
        <v/>
      </c>
    </row>
    <row r="197">
      <c r="A197">
        <f>IF(ORDER!O203&gt;0,
 IF(ORDER!$D$1="SGST",
 VLOOKUP(H197,'C:\Users\HP\Desktop\TrimphPO\Week\Master Files\[SGST Master.xlsx]DBF'!$A:$B,2,FALSE),
   IF(ORDER!$D$1="IGST",
   VLOOKUP(H197,'C:\Users\HP\Desktop\TrimphPO\Week\Master Files\[IGST Master.xlsx]DBF'!$A:$B,2,FALSE),
   "Error")),
"")</f>
        <v/>
      </c>
      <c r="B197">
        <f>IF(ORDER!O203&gt;0,
 IF(ORDER!$D$1="SGST",
 VLOOKUP(H197,'C:\Users\HP\Desktop\TrimphPO\Week\Master Files\[SGST Master.xlsx]DBF'!$A:$C,3,FALSE),
   IF(ORDER!$D$1="IGST",
   VLOOKUP(H197,'C:\Users\HP\Desktop\TrimphPO\Week\Master Files\[IGST Master.xlsx]DBF'!$A:$C,3,FALSE),
   "Error")),
"")</f>
        <v/>
      </c>
      <c r="C197">
        <f>IF(ORDER!O203&gt;0,ORDER!L203, "")</f>
        <v/>
      </c>
      <c r="D197">
        <f>IF(ORDER!O203&gt;0,ORDER!A203, "")</f>
        <v/>
      </c>
      <c r="E197">
        <f>IF(ORDER!O203&gt;0,
 IF(ORDER!$D$1="SGST",
 VLOOKUP(H197,'C:\Users\HP\Desktop\TrimphPO\Week\Master Files\[SGST Master.xlsx]DBF'!$A:$F,6,FALSE),
   IF(ORDER!$D$1="IGST",
   VLOOKUP(H197,'C:\Users\HP\Desktop\TrimphPO\Week\Master Files\[IGST Master.xlsx]DBF'!$A:$F,6,FALSE),
   "Error")),
"")</f>
        <v/>
      </c>
      <c r="F197">
        <f>IF(ORDER!O203&gt;0,ORDER!C203, "")</f>
        <v/>
      </c>
      <c r="G197">
        <f>IF(ORDER!O203&gt;0,
 IF(ORDER!$D$1="SGST",
 VLOOKUP(H197,'C:\Users\HP\Desktop\TrimphPO\Week\Master Files\[SGST Master.xlsx]DBF'!$A:$H,8,FALSE),
   IF(ORDER!$D$1="IGST",
   VLOOKUP(H197,'C:\Users\HP\Desktop\TrimphPO\Week\Master Files\[IGST Master.xlsx]DBF'!$A:$H,8,FALSE),
   "Error")),
"")</f>
        <v/>
      </c>
      <c r="H197">
        <f>IF(ORDER!O203&gt;0,ORDER!D203, "")</f>
        <v/>
      </c>
      <c r="I197">
        <f>IF(ORDER!O203&gt;0,
 IF(ORDER!$D$1="SGST",
 VLOOKUP(H197,'C:\Users\HP\Desktop\TrimphPO\Week\Master Files\[SGST Master.xlsx]DBF'!$A:$J,10,FALSE),
   IF(ORDER!$D$1="IGST",
   VLOOKUP(H197,'C:\Users\HP\Desktop\TrimphPO\Week\Master Files\[IGST Master.xlsx]DBF'!$A:$J,10,FALSE),
   "Error")),
"")</f>
        <v/>
      </c>
      <c r="J197">
        <f>IF(ORDER!O203&gt;0,SUMIF(ORDER!$D$8:$D$22298,DBF!$H197,ORDER!$G$8:$G$22298), "")</f>
        <v/>
      </c>
      <c r="K197">
        <f>IF(ORDER!O203&gt;0,VLOOKUP($H197,ORDER!D:H,5,FALSE), "")</f>
        <v/>
      </c>
      <c r="L197">
        <f>IF(ORDER!O203&gt;0,ROUND(J197*K197,2), "")</f>
        <v/>
      </c>
      <c r="M197">
        <f>IF(ORDER!O203&gt;0,
 IF(ORDER!$D$1="SGST",
 VLOOKUP(H197,'C:\Users\HP\Desktop\TrimphPO\Week\Master Files\[SGST Master.xlsx]DBF'!$A:$N,14,FALSE),
   IF(ORDER!$D$1="IGST",
   VLOOKUP(H197,'C:\Users\HP\Desktop\TrimphPO\Week\Master Files\[IGST Master.xlsx]DBF'!$A:$N,14,FALSE),
   "Error")),
"")</f>
        <v/>
      </c>
      <c r="N197">
        <f>IF(ORDER!O203&gt;0,ROUND(L197*M197/100,2), "")</f>
        <v/>
      </c>
      <c r="O197">
        <f>IF(ORDER!O203&gt;0,L197-N197, "")</f>
        <v/>
      </c>
      <c r="P197">
        <f>IF(ORDER!O203&gt;0,IF(R197="Corsetry",IF(IFERROR((O197/J197),0)&lt;1000,"CC Sales- Corsetry-Wholesale - IGST 5%","CC Sales- Corsetry-Wholesale - IGST 12%")), "")</f>
        <v/>
      </c>
      <c r="Q197">
        <f>IF(ORDER!O203&gt;0,
 IF(ORDER!$D$1="SGST",
 VLOOKUP(H197,'C:\Users\HP\Desktop\TrimphPO\Week\Master Files\[SGST Master.xlsx]DBF'!$A:$R,18,FALSE),
   IF(ORDER!$D$1="IGST",
   VLOOKUP(H197,'C:\Users\HP\Desktop\TrimphPO\Week\Master Files\[IGST Master.xlsx]DBF'!$A:$R,18,FALSE),
   "Error")),
"")</f>
        <v/>
      </c>
      <c r="R197">
        <f>IF(ORDER!O203&gt;0,
 IF(ORDER!$D$1="SGST",
 VLOOKUP(H197,'C:\Users\HP\Desktop\TrimphPO\Week\Master Files\[SGST Master.xlsx]DBF'!$A:$S,19,FALSE),
   IF(ORDER!$D$1="IGST",
   VLOOKUP(H197,'C:\Users\HP\Desktop\TrimphPO\Week\Master Files\[IGST Master.xlsx]DBF'!$A:$S,19,FALSE),
   "Error")),
"")</f>
        <v/>
      </c>
      <c r="S197">
        <f>IF(ORDER!O203&gt;0,
 IF(ORDER!$D$1="SGST",
 VLOOKUP(H197,'C:\Users\HP\Desktop\TrimphPO\Week\Master Files\[SGST Master.xlsx]DBF'!$A:$T,20,FALSE),
   IF(ORDER!$D$1="IGST",
   VLOOKUP(H197,'C:\Users\HP\Desktop\TrimphPO\Week\Master Files\[IGST Master.xlsx]DBF'!$A:$T,20,FALSE),
   "Error")),
"")</f>
        <v/>
      </c>
      <c r="T197">
        <f>IF(ORDER!O203&gt;0,
 IF(ORDER!$D$1="SGST",
 VLOOKUP(H197,'C:\Users\HP\Desktop\TrimphPO\Week\Master Files\[SGST Master.xlsx]DBF'!$A:$U,21,FALSE),
   IF(ORDER!$D$1="IGST",
   VLOOKUP(H197,'C:\Users\HP\Desktop\TrimphPO\Week\Master Files\[IGST Master.xlsx]DBF'!$A:$U,21,FALSE),
   "Error")),
"")</f>
        <v/>
      </c>
      <c r="U197">
        <f>IF(ORDER!O203&gt;0,
 IF(ORDER!$D$1="SGST",
 VLOOKUP(H197,'C:\Users\HP\Desktop\TrimphPO\Week\Master Files\[SGST Master.xlsx]DBF'!$A:$V,22,FALSE),
   IF(ORDER!$D$1="IGST",
   VLOOKUP(H197,'C:\Users\HP\Desktop\TrimphPO\Week\Master Files\[IGST Master.xlsx]DBF'!$A:$V,22,FALSE),
   "Error")),
"")</f>
        <v/>
      </c>
      <c r="V197">
        <f>IF(ORDER!O203&gt;0,
 IF(ORDER!$D$1="SGST",
 VLOOKUP(H197,'C:\Users\HP\Desktop\TrimphPO\Week\Master Files\[SGST Master.xlsx]DBF'!$A:$W,23,FALSE),
   IF(ORDER!$D$1="IGST",
   VLOOKUP(H197,'C:\Users\HP\Desktop\TrimphPO\Week\Master Files\[IGST Master.xlsx]DBF'!$A:$W,23,FALSE),
   "Error")),
"")</f>
        <v/>
      </c>
      <c r="W197">
        <f>IF(ORDER!O203&gt;0,
 IF(ORDER!$D$1="SGST",
 VLOOKUP(H197,'C:\Users\HP\Desktop\TrimphPO\Week\Master Files\[SGST Master.xlsx]DBF'!$A:$X,24,FALSE),
   IF(ORDER!$D$1="IGST",
   VLOOKUP(H197,'C:\Users\HP\Desktop\TrimphPO\Week\Master Files\[IGST Master.xlsx]DBF'!$A:$X,24,FALSE),
   "Error")),
"")</f>
        <v/>
      </c>
      <c r="X197">
        <f>IF(ORDER!O203&gt;0,
 IF(ORDER!$D$1="SGST",
 VLOOKUP(H197,'C:\Users\HP\Desktop\TrimphPO\Week\Master Files\[SGST Master.xlsx]DBF'!$A:$Y,25,FALSE),
   IF(ORDER!$D$1="IGST",
   VLOOKUP(H197,'C:\Users\HP\Desktop\TrimphPO\Week\Master Files\[IGST Master.xlsx]DBF'!$A:$Y,25,FALSE),
   "Error")),
"")</f>
        <v/>
      </c>
      <c r="Y197">
        <f>IF(ORDER!O203&gt;0,+O197, "")</f>
        <v/>
      </c>
      <c r="Z197">
        <f>IF(ORDER!O203&gt;0,+J197, "")</f>
        <v/>
      </c>
      <c r="AA197">
        <f>IF(ORDER!O203&gt;0,
 IF(ORDER!$D$1="SGST",
 VLOOKUP(H197,'C:\Users\HP\Desktop\TrimphPO\Week\Master Files\[SGST Master.xlsx]DBF'!$A:$AB,28,FALSE),
   IF(ORDER!$D$1="IGST",
   VLOOKUP(H197,'C:\Users\HP\Desktop\TrimphPO\Week\Master Files\[IGST Master.xlsx]DBF'!$A:$AB,28,FALSE),
   "Error")),
"")</f>
        <v/>
      </c>
      <c r="AB197">
        <f>IF(ORDER!O203&gt;0,
 IF(ORDER!$D$1="SGST",
 VLOOKUP(H197,'C:\Users\HP\Desktop\TrimphPO\Week\Master Files\[SGST Master.xlsx]DBF'!$A:$AC,29,FALSE),
   IF(ORDER!$D$1="IGST",
   VLOOKUP(H197,'C:\Users\HP\Desktop\TrimphPO\Week\Master Files\[IGST Master.xlsx]DBF'!$A:$AC,29,FALSE),
   "Error")),
"")</f>
        <v/>
      </c>
      <c r="AC197">
        <f>IF(ORDER!O203&gt;0,ROUND(Y197*AB197/100,2), "")</f>
        <v/>
      </c>
      <c r="AD197">
        <f>IF(ORDER!O203&gt;0,ROUND(SUM(Y197,0)-AC197,2), "")</f>
        <v/>
      </c>
      <c r="AE197" t="inlineStr"/>
      <c r="AF197" t="inlineStr"/>
      <c r="AG197" t="inlineStr"/>
      <c r="AH197" t="inlineStr"/>
      <c r="AI197" t="inlineStr"/>
      <c r="AJ197" t="inlineStr"/>
      <c r="AK197">
        <f>IF(ORDER!O203&gt;0,IF(RIGHT(P197,2)="5%","Output IGST - 5% - Tamilnadu","Output IGST - 12% - Tamilnadu"), "")</f>
        <v/>
      </c>
      <c r="AL197">
        <f>IF(ORDER!O203&gt;0,IF(AK197="Output IGST - 12% - TamilNadu",12,5), "")</f>
        <v/>
      </c>
      <c r="AM197">
        <f>IF(ORDER!O203&gt;0,ROUND(SUM(AD197*AL197/100,0),2), "")</f>
        <v/>
      </c>
      <c r="AN197">
        <f>IF(ORDER!O203&gt;0,+AP197, "")</f>
        <v/>
      </c>
      <c r="AO197">
        <f>IF(ORDER!O203&gt;0,0.00, "")</f>
        <v/>
      </c>
      <c r="AP197">
        <f>IF(ORDER!O203&gt;0,+(Y197-AC197)+AM197, "")</f>
        <v/>
      </c>
      <c r="AQ197">
        <f>IF(ORDER!O203&gt;0,
 IF(ORDER!$D$1="SGST",
 VLOOKUP(H197,'C:\Users\HP\Desktop\TrimphPO\Week\Master Files\[SGST Master.xlsx]DBF'!$A:$AR,44,FALSE),
   IF(ORDER!$D$1="IGST",
   VLOOKUP(H197,'C:\Users\HP\Desktop\TrimphPO\Week\Master Files\[IGST Master.xlsx]DBF'!$A:$AR,44,FALSE),
   "Error")),
"")</f>
        <v/>
      </c>
      <c r="AR197">
        <f>IF(ORDER!O203&gt;0,B197, "")</f>
        <v/>
      </c>
      <c r="AS197">
        <f>IF(ORDER!O203&gt;0,AN197, "")</f>
        <v/>
      </c>
      <c r="AT197">
        <f>IF(ORDER!O203&gt;0,CONCATENATE($B$2," ",$C$2," ","QTY",  " ", $Z$2), "")</f>
        <v/>
      </c>
      <c r="AU197">
        <f>IF(ORDER!O203&gt;0,
 IF(ORDER!$D$1="SGST",
 VLOOKUP(H197,'C:\Users\HP\Desktop\TrimphPO\Week\Master Files\[SGST Master.xlsx]DBF'!$A:$AV,48,FALSE),
   IF(ORDER!$D$1="IGST",
   VLOOKUP(H197,'C:\Users\HP\Desktop\TrimphPO\Week\Master Files\[IGST Master.xlsx]DBF'!$A:$AV,48,FALSE),
   "Error")),
"")</f>
        <v/>
      </c>
      <c r="AV197">
        <f>IF(ORDER!O203&gt;0,
 IF(ORDER!$D$1="SGST",
 VLOOKUP(H197,'C:\Users\HP\Desktop\TrimphPO\Week\Master Files\[SGST Master.xlsx]DBF'!$A:$AW,49,FALSE),
   IF(ORDER!$D$1="IGST",
   VLOOKUP(H197,'C:\Users\HP\Desktop\TrimphPO\Week\Master Files\[IGST Master.xlsx]DBF'!$A:$AW,49,FALSE),
   "Error")),
"")</f>
        <v/>
      </c>
      <c r="AW197">
        <f>IF(ORDER!O203&gt;0,
 IF(ORDER!$D$1="SGST",
 VLOOKUP(H197,'C:\Users\HP\Desktop\TrimphPO\Week\Master Files\[SGST Master.xlsx]DBF'!$A:$AX,50,FALSE),
   IF(ORDER!$D$1="IGST",
   VLOOKUP(H197,'C:\Users\HP\Desktop\TrimphPO\Week\Master Files\[IGST Master.xlsx]DBF'!$A:$AX,50,FALSE),
   "Error")),
"")</f>
        <v/>
      </c>
      <c r="AX197">
        <f>IF(ORDER!O203&gt;0,ORDER!B5, "")</f>
        <v/>
      </c>
      <c r="AY197">
        <f>IF(ORDER!O203&gt;0,ORDER!B1, "")</f>
        <v/>
      </c>
      <c r="AZ197">
        <f>IF(ORDER!O203&gt;0,
 IF(ORDER!$D$1="SGST",
 VLOOKUP(H197,'C:\Users\HP\Desktop\TrimphPO\Week\Master Files\[SGST Master.xlsx]DBF'!$A:$BA,53,FALSE),
   IF(ORDER!$D$1="IGST",
   VLOOKUP(H197,'C:\Users\HP\Desktop\TrimphPO\Week\Master Files\[IGST Master.xlsx]DBF'!$A:$BA,53,FALSE),
   "Error")),
"")</f>
        <v/>
      </c>
      <c r="BA197">
        <f>IF(ORDER!O203&gt;0,
 IF(ORDER!$D$1="SGST",
 VLOOKUP(H197,'C:\Users\HP\Desktop\TrimphPO\Week\Master Files\[SGST Master.xlsx]DBF'!$A:$BB,54,FALSE),
   IF(ORDER!$D$1="IGST",
   VLOOKUP(H197,'C:\Users\HP\Desktop\TrimphPO\Week\Master Files\[IGST Master.xlsx]DBF'!$A:$BB,54,FALSE),
   "Error")),
"")</f>
        <v/>
      </c>
      <c r="BB197">
        <f>IF(ORDER!O203&gt;0,
 IF(ORDER!$D$1="SGST",
 VLOOKUP(H197,'C:\Users\HP\Desktop\TrimphPO\Week\Master Files\[SGST Master.xlsx]DBF'!$A:$BC,55,FALSE),
   IF(ORDER!$D$1="IGST",
   VLOOKUP(H197,'C:\Users\HP\Desktop\TrimphPO\Week\Master Files\[IGST Master.xlsx]DBF'!$A:$BC,55,FALSE),
   "Error")),
"")</f>
        <v/>
      </c>
      <c r="BC197">
        <f>IF(ORDER!O203&gt;0,
 IF(ORDER!$D$1="SGST",
 VLOOKUP(H197,'C:\Users\HP\Desktop\TrimphPO\Week\Master Files\[SGST Master.xlsx]DBF'!$A:$BD,56,FALSE),
   IF(ORDER!$D$1="IGST",
   VLOOKUP(H197,'C:\Users\HP\Desktop\TrimphPO\Week\Master Files\[IGST Master.xlsx]DBF'!$A:$BD,56,FALSE),
   "Error")),
"")</f>
        <v/>
      </c>
      <c r="BD197">
        <f>IF(ORDER!O203&gt;0,
 IF(ORDER!$D$1="SGST",
 VLOOKUP(H197,'C:\Users\HP\Desktop\TrimphPO\Week\Master Files\[SGST Master.xlsx]DBF'!$A:$BE,57,FALSE),
   IF(ORDER!$D$1="IGST",
   VLOOKUP(H197,'C:\Users\HP\Desktop\TrimphPO\Week\Master Files\[IGST Master.xlsx]DBF'!$A:$BE,57,FALSE),
   "Error")),
"")</f>
        <v/>
      </c>
    </row>
    <row r="198">
      <c r="A198">
        <f>IF(ORDER!O204&gt;0,
 IF(ORDER!$D$1="SGST",
 VLOOKUP(H198,'C:\Users\HP\Desktop\TrimphPO\Week\Master Files\[SGST Master.xlsx]DBF'!$A:$B,2,FALSE),
   IF(ORDER!$D$1="IGST",
   VLOOKUP(H198,'C:\Users\HP\Desktop\TrimphPO\Week\Master Files\[IGST Master.xlsx]DBF'!$A:$B,2,FALSE),
   "Error")),
"")</f>
        <v/>
      </c>
      <c r="B198">
        <f>IF(ORDER!O204&gt;0,
 IF(ORDER!$D$1="SGST",
 VLOOKUP(H198,'C:\Users\HP\Desktop\TrimphPO\Week\Master Files\[SGST Master.xlsx]DBF'!$A:$C,3,FALSE),
   IF(ORDER!$D$1="IGST",
   VLOOKUP(H198,'C:\Users\HP\Desktop\TrimphPO\Week\Master Files\[IGST Master.xlsx]DBF'!$A:$C,3,FALSE),
   "Error")),
"")</f>
        <v/>
      </c>
      <c r="C198">
        <f>IF(ORDER!O204&gt;0,ORDER!L204, "")</f>
        <v/>
      </c>
      <c r="D198">
        <f>IF(ORDER!O204&gt;0,ORDER!A204, "")</f>
        <v/>
      </c>
      <c r="E198">
        <f>IF(ORDER!O204&gt;0,
 IF(ORDER!$D$1="SGST",
 VLOOKUP(H198,'C:\Users\HP\Desktop\TrimphPO\Week\Master Files\[SGST Master.xlsx]DBF'!$A:$F,6,FALSE),
   IF(ORDER!$D$1="IGST",
   VLOOKUP(H198,'C:\Users\HP\Desktop\TrimphPO\Week\Master Files\[IGST Master.xlsx]DBF'!$A:$F,6,FALSE),
   "Error")),
"")</f>
        <v/>
      </c>
      <c r="F198">
        <f>IF(ORDER!O204&gt;0,ORDER!C204, "")</f>
        <v/>
      </c>
      <c r="G198">
        <f>IF(ORDER!O204&gt;0,
 IF(ORDER!$D$1="SGST",
 VLOOKUP(H198,'C:\Users\HP\Desktop\TrimphPO\Week\Master Files\[SGST Master.xlsx]DBF'!$A:$H,8,FALSE),
   IF(ORDER!$D$1="IGST",
   VLOOKUP(H198,'C:\Users\HP\Desktop\TrimphPO\Week\Master Files\[IGST Master.xlsx]DBF'!$A:$H,8,FALSE),
   "Error")),
"")</f>
        <v/>
      </c>
      <c r="H198">
        <f>IF(ORDER!O204&gt;0,ORDER!D204, "")</f>
        <v/>
      </c>
      <c r="I198">
        <f>IF(ORDER!O204&gt;0,
 IF(ORDER!$D$1="SGST",
 VLOOKUP(H198,'C:\Users\HP\Desktop\TrimphPO\Week\Master Files\[SGST Master.xlsx]DBF'!$A:$J,10,FALSE),
   IF(ORDER!$D$1="IGST",
   VLOOKUP(H198,'C:\Users\HP\Desktop\TrimphPO\Week\Master Files\[IGST Master.xlsx]DBF'!$A:$J,10,FALSE),
   "Error")),
"")</f>
        <v/>
      </c>
      <c r="J198">
        <f>IF(ORDER!O204&gt;0,SUMIF(ORDER!$D$8:$D$22298,DBF!$H198,ORDER!$G$8:$G$22298), "")</f>
        <v/>
      </c>
      <c r="K198">
        <f>IF(ORDER!O204&gt;0,VLOOKUP($H198,ORDER!D:H,5,FALSE), "")</f>
        <v/>
      </c>
      <c r="L198">
        <f>IF(ORDER!O204&gt;0,ROUND(J198*K198,2), "")</f>
        <v/>
      </c>
      <c r="M198">
        <f>IF(ORDER!O204&gt;0,
 IF(ORDER!$D$1="SGST",
 VLOOKUP(H198,'C:\Users\HP\Desktop\TrimphPO\Week\Master Files\[SGST Master.xlsx]DBF'!$A:$N,14,FALSE),
   IF(ORDER!$D$1="IGST",
   VLOOKUP(H198,'C:\Users\HP\Desktop\TrimphPO\Week\Master Files\[IGST Master.xlsx]DBF'!$A:$N,14,FALSE),
   "Error")),
"")</f>
        <v/>
      </c>
      <c r="N198">
        <f>IF(ORDER!O204&gt;0,ROUND(L198*M198/100,2), "")</f>
        <v/>
      </c>
      <c r="O198">
        <f>IF(ORDER!O204&gt;0,L198-N198, "")</f>
        <v/>
      </c>
      <c r="P198">
        <f>IF(ORDER!O204&gt;0,IF(R198="Corsetry",IF(IFERROR((O198/J198),0)&lt;1000,"CC Sales- Corsetry-Wholesale - IGST 5%","CC Sales- Corsetry-Wholesale - IGST 12%")), "")</f>
        <v/>
      </c>
      <c r="Q198">
        <f>IF(ORDER!O204&gt;0,
 IF(ORDER!$D$1="SGST",
 VLOOKUP(H198,'C:\Users\HP\Desktop\TrimphPO\Week\Master Files\[SGST Master.xlsx]DBF'!$A:$R,18,FALSE),
   IF(ORDER!$D$1="IGST",
   VLOOKUP(H198,'C:\Users\HP\Desktop\TrimphPO\Week\Master Files\[IGST Master.xlsx]DBF'!$A:$R,18,FALSE),
   "Error")),
"")</f>
        <v/>
      </c>
      <c r="R198">
        <f>IF(ORDER!O204&gt;0,
 IF(ORDER!$D$1="SGST",
 VLOOKUP(H198,'C:\Users\HP\Desktop\TrimphPO\Week\Master Files\[SGST Master.xlsx]DBF'!$A:$S,19,FALSE),
   IF(ORDER!$D$1="IGST",
   VLOOKUP(H198,'C:\Users\HP\Desktop\TrimphPO\Week\Master Files\[IGST Master.xlsx]DBF'!$A:$S,19,FALSE),
   "Error")),
"")</f>
        <v/>
      </c>
      <c r="S198">
        <f>IF(ORDER!O204&gt;0,
 IF(ORDER!$D$1="SGST",
 VLOOKUP(H198,'C:\Users\HP\Desktop\TrimphPO\Week\Master Files\[SGST Master.xlsx]DBF'!$A:$T,20,FALSE),
   IF(ORDER!$D$1="IGST",
   VLOOKUP(H198,'C:\Users\HP\Desktop\TrimphPO\Week\Master Files\[IGST Master.xlsx]DBF'!$A:$T,20,FALSE),
   "Error")),
"")</f>
        <v/>
      </c>
      <c r="T198">
        <f>IF(ORDER!O204&gt;0,
 IF(ORDER!$D$1="SGST",
 VLOOKUP(H198,'C:\Users\HP\Desktop\TrimphPO\Week\Master Files\[SGST Master.xlsx]DBF'!$A:$U,21,FALSE),
   IF(ORDER!$D$1="IGST",
   VLOOKUP(H198,'C:\Users\HP\Desktop\TrimphPO\Week\Master Files\[IGST Master.xlsx]DBF'!$A:$U,21,FALSE),
   "Error")),
"")</f>
        <v/>
      </c>
      <c r="U198">
        <f>IF(ORDER!O204&gt;0,
 IF(ORDER!$D$1="SGST",
 VLOOKUP(H198,'C:\Users\HP\Desktop\TrimphPO\Week\Master Files\[SGST Master.xlsx]DBF'!$A:$V,22,FALSE),
   IF(ORDER!$D$1="IGST",
   VLOOKUP(H198,'C:\Users\HP\Desktop\TrimphPO\Week\Master Files\[IGST Master.xlsx]DBF'!$A:$V,22,FALSE),
   "Error")),
"")</f>
        <v/>
      </c>
      <c r="V198">
        <f>IF(ORDER!O204&gt;0,
 IF(ORDER!$D$1="SGST",
 VLOOKUP(H198,'C:\Users\HP\Desktop\TrimphPO\Week\Master Files\[SGST Master.xlsx]DBF'!$A:$W,23,FALSE),
   IF(ORDER!$D$1="IGST",
   VLOOKUP(H198,'C:\Users\HP\Desktop\TrimphPO\Week\Master Files\[IGST Master.xlsx]DBF'!$A:$W,23,FALSE),
   "Error")),
"")</f>
        <v/>
      </c>
      <c r="W198">
        <f>IF(ORDER!O204&gt;0,
 IF(ORDER!$D$1="SGST",
 VLOOKUP(H198,'C:\Users\HP\Desktop\TrimphPO\Week\Master Files\[SGST Master.xlsx]DBF'!$A:$X,24,FALSE),
   IF(ORDER!$D$1="IGST",
   VLOOKUP(H198,'C:\Users\HP\Desktop\TrimphPO\Week\Master Files\[IGST Master.xlsx]DBF'!$A:$X,24,FALSE),
   "Error")),
"")</f>
        <v/>
      </c>
      <c r="X198">
        <f>IF(ORDER!O204&gt;0,
 IF(ORDER!$D$1="SGST",
 VLOOKUP(H198,'C:\Users\HP\Desktop\TrimphPO\Week\Master Files\[SGST Master.xlsx]DBF'!$A:$Y,25,FALSE),
   IF(ORDER!$D$1="IGST",
   VLOOKUP(H198,'C:\Users\HP\Desktop\TrimphPO\Week\Master Files\[IGST Master.xlsx]DBF'!$A:$Y,25,FALSE),
   "Error")),
"")</f>
        <v/>
      </c>
      <c r="Y198">
        <f>IF(ORDER!O204&gt;0,+O198, "")</f>
        <v/>
      </c>
      <c r="Z198">
        <f>IF(ORDER!O204&gt;0,+J198, "")</f>
        <v/>
      </c>
      <c r="AA198">
        <f>IF(ORDER!O204&gt;0,
 IF(ORDER!$D$1="SGST",
 VLOOKUP(H198,'C:\Users\HP\Desktop\TrimphPO\Week\Master Files\[SGST Master.xlsx]DBF'!$A:$AB,28,FALSE),
   IF(ORDER!$D$1="IGST",
   VLOOKUP(H198,'C:\Users\HP\Desktop\TrimphPO\Week\Master Files\[IGST Master.xlsx]DBF'!$A:$AB,28,FALSE),
   "Error")),
"")</f>
        <v/>
      </c>
      <c r="AB198">
        <f>IF(ORDER!O204&gt;0,
 IF(ORDER!$D$1="SGST",
 VLOOKUP(H198,'C:\Users\HP\Desktop\TrimphPO\Week\Master Files\[SGST Master.xlsx]DBF'!$A:$AC,29,FALSE),
   IF(ORDER!$D$1="IGST",
   VLOOKUP(H198,'C:\Users\HP\Desktop\TrimphPO\Week\Master Files\[IGST Master.xlsx]DBF'!$A:$AC,29,FALSE),
   "Error")),
"")</f>
        <v/>
      </c>
      <c r="AC198">
        <f>IF(ORDER!O204&gt;0,ROUND(Y198*AB198/100,2), "")</f>
        <v/>
      </c>
      <c r="AD198">
        <f>IF(ORDER!O204&gt;0,ROUND(SUM(Y198,0)-AC198,2), "")</f>
        <v/>
      </c>
      <c r="AE198" t="inlineStr"/>
      <c r="AF198" t="inlineStr"/>
      <c r="AG198" t="inlineStr"/>
      <c r="AH198" t="inlineStr"/>
      <c r="AI198" t="inlineStr"/>
      <c r="AJ198" t="inlineStr"/>
      <c r="AK198">
        <f>IF(ORDER!O204&gt;0,IF(RIGHT(P198,2)="5%","Output IGST - 5% - Tamilnadu","Output IGST - 12% - Tamilnadu"), "")</f>
        <v/>
      </c>
      <c r="AL198">
        <f>IF(ORDER!O204&gt;0,IF(AK198="Output IGST - 12% - TamilNadu",12,5), "")</f>
        <v/>
      </c>
      <c r="AM198">
        <f>IF(ORDER!O204&gt;0,ROUND(SUM(AD198*AL198/100,0),2), "")</f>
        <v/>
      </c>
      <c r="AN198">
        <f>IF(ORDER!O204&gt;0,+AP198, "")</f>
        <v/>
      </c>
      <c r="AO198">
        <f>IF(ORDER!O204&gt;0,0.00, "")</f>
        <v/>
      </c>
      <c r="AP198">
        <f>IF(ORDER!O204&gt;0,+(Y198-AC198)+AM198, "")</f>
        <v/>
      </c>
      <c r="AQ198">
        <f>IF(ORDER!O204&gt;0,
 IF(ORDER!$D$1="SGST",
 VLOOKUP(H198,'C:\Users\HP\Desktop\TrimphPO\Week\Master Files\[SGST Master.xlsx]DBF'!$A:$AR,44,FALSE),
   IF(ORDER!$D$1="IGST",
   VLOOKUP(H198,'C:\Users\HP\Desktop\TrimphPO\Week\Master Files\[IGST Master.xlsx]DBF'!$A:$AR,44,FALSE),
   "Error")),
"")</f>
        <v/>
      </c>
      <c r="AR198">
        <f>IF(ORDER!O204&gt;0,B198, "")</f>
        <v/>
      </c>
      <c r="AS198">
        <f>IF(ORDER!O204&gt;0,AN198, "")</f>
        <v/>
      </c>
      <c r="AT198">
        <f>IF(ORDER!O204&gt;0,CONCATENATE($B$2," ",$C$2," ","QTY",  " ", $Z$2), "")</f>
        <v/>
      </c>
      <c r="AU198">
        <f>IF(ORDER!O204&gt;0,
 IF(ORDER!$D$1="SGST",
 VLOOKUP(H198,'C:\Users\HP\Desktop\TrimphPO\Week\Master Files\[SGST Master.xlsx]DBF'!$A:$AV,48,FALSE),
   IF(ORDER!$D$1="IGST",
   VLOOKUP(H198,'C:\Users\HP\Desktop\TrimphPO\Week\Master Files\[IGST Master.xlsx]DBF'!$A:$AV,48,FALSE),
   "Error")),
"")</f>
        <v/>
      </c>
      <c r="AV198">
        <f>IF(ORDER!O204&gt;0,
 IF(ORDER!$D$1="SGST",
 VLOOKUP(H198,'C:\Users\HP\Desktop\TrimphPO\Week\Master Files\[SGST Master.xlsx]DBF'!$A:$AW,49,FALSE),
   IF(ORDER!$D$1="IGST",
   VLOOKUP(H198,'C:\Users\HP\Desktop\TrimphPO\Week\Master Files\[IGST Master.xlsx]DBF'!$A:$AW,49,FALSE),
   "Error")),
"")</f>
        <v/>
      </c>
      <c r="AW198">
        <f>IF(ORDER!O204&gt;0,
 IF(ORDER!$D$1="SGST",
 VLOOKUP(H198,'C:\Users\HP\Desktop\TrimphPO\Week\Master Files\[SGST Master.xlsx]DBF'!$A:$AX,50,FALSE),
   IF(ORDER!$D$1="IGST",
   VLOOKUP(H198,'C:\Users\HP\Desktop\TrimphPO\Week\Master Files\[IGST Master.xlsx]DBF'!$A:$AX,50,FALSE),
   "Error")),
"")</f>
        <v/>
      </c>
      <c r="AX198">
        <f>IF(ORDER!O204&gt;0,ORDER!B5, "")</f>
        <v/>
      </c>
      <c r="AY198">
        <f>IF(ORDER!O204&gt;0,ORDER!B1, "")</f>
        <v/>
      </c>
      <c r="AZ198">
        <f>IF(ORDER!O204&gt;0,
 IF(ORDER!$D$1="SGST",
 VLOOKUP(H198,'C:\Users\HP\Desktop\TrimphPO\Week\Master Files\[SGST Master.xlsx]DBF'!$A:$BA,53,FALSE),
   IF(ORDER!$D$1="IGST",
   VLOOKUP(H198,'C:\Users\HP\Desktop\TrimphPO\Week\Master Files\[IGST Master.xlsx]DBF'!$A:$BA,53,FALSE),
   "Error")),
"")</f>
        <v/>
      </c>
      <c r="BA198">
        <f>IF(ORDER!O204&gt;0,
 IF(ORDER!$D$1="SGST",
 VLOOKUP(H198,'C:\Users\HP\Desktop\TrimphPO\Week\Master Files\[SGST Master.xlsx]DBF'!$A:$BB,54,FALSE),
   IF(ORDER!$D$1="IGST",
   VLOOKUP(H198,'C:\Users\HP\Desktop\TrimphPO\Week\Master Files\[IGST Master.xlsx]DBF'!$A:$BB,54,FALSE),
   "Error")),
"")</f>
        <v/>
      </c>
      <c r="BB198">
        <f>IF(ORDER!O204&gt;0,
 IF(ORDER!$D$1="SGST",
 VLOOKUP(H198,'C:\Users\HP\Desktop\TrimphPO\Week\Master Files\[SGST Master.xlsx]DBF'!$A:$BC,55,FALSE),
   IF(ORDER!$D$1="IGST",
   VLOOKUP(H198,'C:\Users\HP\Desktop\TrimphPO\Week\Master Files\[IGST Master.xlsx]DBF'!$A:$BC,55,FALSE),
   "Error")),
"")</f>
        <v/>
      </c>
      <c r="BC198">
        <f>IF(ORDER!O204&gt;0,
 IF(ORDER!$D$1="SGST",
 VLOOKUP(H198,'C:\Users\HP\Desktop\TrimphPO\Week\Master Files\[SGST Master.xlsx]DBF'!$A:$BD,56,FALSE),
   IF(ORDER!$D$1="IGST",
   VLOOKUP(H198,'C:\Users\HP\Desktop\TrimphPO\Week\Master Files\[IGST Master.xlsx]DBF'!$A:$BD,56,FALSE),
   "Error")),
"")</f>
        <v/>
      </c>
      <c r="BD198">
        <f>IF(ORDER!O204&gt;0,
 IF(ORDER!$D$1="SGST",
 VLOOKUP(H198,'C:\Users\HP\Desktop\TrimphPO\Week\Master Files\[SGST Master.xlsx]DBF'!$A:$BE,57,FALSE),
   IF(ORDER!$D$1="IGST",
   VLOOKUP(H198,'C:\Users\HP\Desktop\TrimphPO\Week\Master Files\[IGST Master.xlsx]DBF'!$A:$BE,57,FALSE),
   "Error")),
"")</f>
        <v/>
      </c>
    </row>
    <row r="199">
      <c r="A199">
        <f>IF(ORDER!O205&gt;0,
 IF(ORDER!$D$1="SGST",
 VLOOKUP(H199,'C:\Users\HP\Desktop\TrimphPO\Week\Master Files\[SGST Master.xlsx]DBF'!$A:$B,2,FALSE),
   IF(ORDER!$D$1="IGST",
   VLOOKUP(H199,'C:\Users\HP\Desktop\TrimphPO\Week\Master Files\[IGST Master.xlsx]DBF'!$A:$B,2,FALSE),
   "Error")),
"")</f>
        <v/>
      </c>
      <c r="B199">
        <f>IF(ORDER!O205&gt;0,
 IF(ORDER!$D$1="SGST",
 VLOOKUP(H199,'C:\Users\HP\Desktop\TrimphPO\Week\Master Files\[SGST Master.xlsx]DBF'!$A:$C,3,FALSE),
   IF(ORDER!$D$1="IGST",
   VLOOKUP(H199,'C:\Users\HP\Desktop\TrimphPO\Week\Master Files\[IGST Master.xlsx]DBF'!$A:$C,3,FALSE),
   "Error")),
"")</f>
        <v/>
      </c>
      <c r="C199">
        <f>IF(ORDER!O205&gt;0,ORDER!L205, "")</f>
        <v/>
      </c>
      <c r="D199">
        <f>IF(ORDER!O205&gt;0,ORDER!A205, "")</f>
        <v/>
      </c>
      <c r="E199">
        <f>IF(ORDER!O205&gt;0,
 IF(ORDER!$D$1="SGST",
 VLOOKUP(H199,'C:\Users\HP\Desktop\TrimphPO\Week\Master Files\[SGST Master.xlsx]DBF'!$A:$F,6,FALSE),
   IF(ORDER!$D$1="IGST",
   VLOOKUP(H199,'C:\Users\HP\Desktop\TrimphPO\Week\Master Files\[IGST Master.xlsx]DBF'!$A:$F,6,FALSE),
   "Error")),
"")</f>
        <v/>
      </c>
      <c r="F199">
        <f>IF(ORDER!O205&gt;0,ORDER!C205, "")</f>
        <v/>
      </c>
      <c r="G199">
        <f>IF(ORDER!O205&gt;0,
 IF(ORDER!$D$1="SGST",
 VLOOKUP(H199,'C:\Users\HP\Desktop\TrimphPO\Week\Master Files\[SGST Master.xlsx]DBF'!$A:$H,8,FALSE),
   IF(ORDER!$D$1="IGST",
   VLOOKUP(H199,'C:\Users\HP\Desktop\TrimphPO\Week\Master Files\[IGST Master.xlsx]DBF'!$A:$H,8,FALSE),
   "Error")),
"")</f>
        <v/>
      </c>
      <c r="H199">
        <f>IF(ORDER!O205&gt;0,ORDER!D205, "")</f>
        <v/>
      </c>
      <c r="I199">
        <f>IF(ORDER!O205&gt;0,
 IF(ORDER!$D$1="SGST",
 VLOOKUP(H199,'C:\Users\HP\Desktop\TrimphPO\Week\Master Files\[SGST Master.xlsx]DBF'!$A:$J,10,FALSE),
   IF(ORDER!$D$1="IGST",
   VLOOKUP(H199,'C:\Users\HP\Desktop\TrimphPO\Week\Master Files\[IGST Master.xlsx]DBF'!$A:$J,10,FALSE),
   "Error")),
"")</f>
        <v/>
      </c>
      <c r="J199">
        <f>IF(ORDER!O205&gt;0,SUMIF(ORDER!$D$8:$D$22298,DBF!$H199,ORDER!$G$8:$G$22298), "")</f>
        <v/>
      </c>
      <c r="K199">
        <f>IF(ORDER!O205&gt;0,VLOOKUP($H199,ORDER!D:H,5,FALSE), "")</f>
        <v/>
      </c>
      <c r="L199">
        <f>IF(ORDER!O205&gt;0,ROUND(J199*K199,2), "")</f>
        <v/>
      </c>
      <c r="M199">
        <f>IF(ORDER!O205&gt;0,
 IF(ORDER!$D$1="SGST",
 VLOOKUP(H199,'C:\Users\HP\Desktop\TrimphPO\Week\Master Files\[SGST Master.xlsx]DBF'!$A:$N,14,FALSE),
   IF(ORDER!$D$1="IGST",
   VLOOKUP(H199,'C:\Users\HP\Desktop\TrimphPO\Week\Master Files\[IGST Master.xlsx]DBF'!$A:$N,14,FALSE),
   "Error")),
"")</f>
        <v/>
      </c>
      <c r="N199">
        <f>IF(ORDER!O205&gt;0,ROUND(L199*M199/100,2), "")</f>
        <v/>
      </c>
      <c r="O199">
        <f>IF(ORDER!O205&gt;0,L199-N199, "")</f>
        <v/>
      </c>
      <c r="P199">
        <f>IF(ORDER!O205&gt;0,IF(R199="Corsetry",IF(IFERROR((O199/J199),0)&lt;1000,"CC Sales- Corsetry-Wholesale - IGST 5%","CC Sales- Corsetry-Wholesale - IGST 12%")), "")</f>
        <v/>
      </c>
      <c r="Q199">
        <f>IF(ORDER!O205&gt;0,
 IF(ORDER!$D$1="SGST",
 VLOOKUP(H199,'C:\Users\HP\Desktop\TrimphPO\Week\Master Files\[SGST Master.xlsx]DBF'!$A:$R,18,FALSE),
   IF(ORDER!$D$1="IGST",
   VLOOKUP(H199,'C:\Users\HP\Desktop\TrimphPO\Week\Master Files\[IGST Master.xlsx]DBF'!$A:$R,18,FALSE),
   "Error")),
"")</f>
        <v/>
      </c>
      <c r="R199">
        <f>IF(ORDER!O205&gt;0,
 IF(ORDER!$D$1="SGST",
 VLOOKUP(H199,'C:\Users\HP\Desktop\TrimphPO\Week\Master Files\[SGST Master.xlsx]DBF'!$A:$S,19,FALSE),
   IF(ORDER!$D$1="IGST",
   VLOOKUP(H199,'C:\Users\HP\Desktop\TrimphPO\Week\Master Files\[IGST Master.xlsx]DBF'!$A:$S,19,FALSE),
   "Error")),
"")</f>
        <v/>
      </c>
      <c r="S199">
        <f>IF(ORDER!O205&gt;0,
 IF(ORDER!$D$1="SGST",
 VLOOKUP(H199,'C:\Users\HP\Desktop\TrimphPO\Week\Master Files\[SGST Master.xlsx]DBF'!$A:$T,20,FALSE),
   IF(ORDER!$D$1="IGST",
   VLOOKUP(H199,'C:\Users\HP\Desktop\TrimphPO\Week\Master Files\[IGST Master.xlsx]DBF'!$A:$T,20,FALSE),
   "Error")),
"")</f>
        <v/>
      </c>
      <c r="T199">
        <f>IF(ORDER!O205&gt;0,
 IF(ORDER!$D$1="SGST",
 VLOOKUP(H199,'C:\Users\HP\Desktop\TrimphPO\Week\Master Files\[SGST Master.xlsx]DBF'!$A:$U,21,FALSE),
   IF(ORDER!$D$1="IGST",
   VLOOKUP(H199,'C:\Users\HP\Desktop\TrimphPO\Week\Master Files\[IGST Master.xlsx]DBF'!$A:$U,21,FALSE),
   "Error")),
"")</f>
        <v/>
      </c>
      <c r="U199">
        <f>IF(ORDER!O205&gt;0,
 IF(ORDER!$D$1="SGST",
 VLOOKUP(H199,'C:\Users\HP\Desktop\TrimphPO\Week\Master Files\[SGST Master.xlsx]DBF'!$A:$V,22,FALSE),
   IF(ORDER!$D$1="IGST",
   VLOOKUP(H199,'C:\Users\HP\Desktop\TrimphPO\Week\Master Files\[IGST Master.xlsx]DBF'!$A:$V,22,FALSE),
   "Error")),
"")</f>
        <v/>
      </c>
      <c r="V199">
        <f>IF(ORDER!O205&gt;0,
 IF(ORDER!$D$1="SGST",
 VLOOKUP(H199,'C:\Users\HP\Desktop\TrimphPO\Week\Master Files\[SGST Master.xlsx]DBF'!$A:$W,23,FALSE),
   IF(ORDER!$D$1="IGST",
   VLOOKUP(H199,'C:\Users\HP\Desktop\TrimphPO\Week\Master Files\[IGST Master.xlsx]DBF'!$A:$W,23,FALSE),
   "Error")),
"")</f>
        <v/>
      </c>
      <c r="W199">
        <f>IF(ORDER!O205&gt;0,
 IF(ORDER!$D$1="SGST",
 VLOOKUP(H199,'C:\Users\HP\Desktop\TrimphPO\Week\Master Files\[SGST Master.xlsx]DBF'!$A:$X,24,FALSE),
   IF(ORDER!$D$1="IGST",
   VLOOKUP(H199,'C:\Users\HP\Desktop\TrimphPO\Week\Master Files\[IGST Master.xlsx]DBF'!$A:$X,24,FALSE),
   "Error")),
"")</f>
        <v/>
      </c>
      <c r="X199">
        <f>IF(ORDER!O205&gt;0,
 IF(ORDER!$D$1="SGST",
 VLOOKUP(H199,'C:\Users\HP\Desktop\TrimphPO\Week\Master Files\[SGST Master.xlsx]DBF'!$A:$Y,25,FALSE),
   IF(ORDER!$D$1="IGST",
   VLOOKUP(H199,'C:\Users\HP\Desktop\TrimphPO\Week\Master Files\[IGST Master.xlsx]DBF'!$A:$Y,25,FALSE),
   "Error")),
"")</f>
        <v/>
      </c>
      <c r="Y199">
        <f>IF(ORDER!O205&gt;0,+O199, "")</f>
        <v/>
      </c>
      <c r="Z199">
        <f>IF(ORDER!O205&gt;0,+J199, "")</f>
        <v/>
      </c>
      <c r="AA199">
        <f>IF(ORDER!O205&gt;0,
 IF(ORDER!$D$1="SGST",
 VLOOKUP(H199,'C:\Users\HP\Desktop\TrimphPO\Week\Master Files\[SGST Master.xlsx]DBF'!$A:$AB,28,FALSE),
   IF(ORDER!$D$1="IGST",
   VLOOKUP(H199,'C:\Users\HP\Desktop\TrimphPO\Week\Master Files\[IGST Master.xlsx]DBF'!$A:$AB,28,FALSE),
   "Error")),
"")</f>
        <v/>
      </c>
      <c r="AB199">
        <f>IF(ORDER!O205&gt;0,
 IF(ORDER!$D$1="SGST",
 VLOOKUP(H199,'C:\Users\HP\Desktop\TrimphPO\Week\Master Files\[SGST Master.xlsx]DBF'!$A:$AC,29,FALSE),
   IF(ORDER!$D$1="IGST",
   VLOOKUP(H199,'C:\Users\HP\Desktop\TrimphPO\Week\Master Files\[IGST Master.xlsx]DBF'!$A:$AC,29,FALSE),
   "Error")),
"")</f>
        <v/>
      </c>
      <c r="AC199">
        <f>IF(ORDER!O205&gt;0,ROUND(Y199*AB199/100,2), "")</f>
        <v/>
      </c>
      <c r="AD199">
        <f>IF(ORDER!O205&gt;0,ROUND(SUM(Y199,0)-AC199,2), "")</f>
        <v/>
      </c>
      <c r="AE199" t="inlineStr"/>
      <c r="AF199" t="inlineStr"/>
      <c r="AG199" t="inlineStr"/>
      <c r="AH199" t="inlineStr"/>
      <c r="AI199" t="inlineStr"/>
      <c r="AJ199" t="inlineStr"/>
      <c r="AK199">
        <f>IF(ORDER!O205&gt;0,IF(RIGHT(P199,2)="5%","Output IGST - 5% - Tamilnadu","Output IGST - 12% - Tamilnadu"), "")</f>
        <v/>
      </c>
      <c r="AL199">
        <f>IF(ORDER!O205&gt;0,IF(AK199="Output IGST - 12% - TamilNadu",12,5), "")</f>
        <v/>
      </c>
      <c r="AM199">
        <f>IF(ORDER!O205&gt;0,ROUND(SUM(AD199*AL199/100,0),2), "")</f>
        <v/>
      </c>
      <c r="AN199">
        <f>IF(ORDER!O205&gt;0,+AP199, "")</f>
        <v/>
      </c>
      <c r="AO199">
        <f>IF(ORDER!O205&gt;0,0.00, "")</f>
        <v/>
      </c>
      <c r="AP199">
        <f>IF(ORDER!O205&gt;0,+(Y199-AC199)+AM199, "")</f>
        <v/>
      </c>
      <c r="AQ199">
        <f>IF(ORDER!O205&gt;0,
 IF(ORDER!$D$1="SGST",
 VLOOKUP(H199,'C:\Users\HP\Desktop\TrimphPO\Week\Master Files\[SGST Master.xlsx]DBF'!$A:$AR,44,FALSE),
   IF(ORDER!$D$1="IGST",
   VLOOKUP(H199,'C:\Users\HP\Desktop\TrimphPO\Week\Master Files\[IGST Master.xlsx]DBF'!$A:$AR,44,FALSE),
   "Error")),
"")</f>
        <v/>
      </c>
      <c r="AR199">
        <f>IF(ORDER!O205&gt;0,B199, "")</f>
        <v/>
      </c>
      <c r="AS199">
        <f>IF(ORDER!O205&gt;0,AN199, "")</f>
        <v/>
      </c>
      <c r="AT199">
        <f>IF(ORDER!O205&gt;0,CONCATENATE($B$2," ",$C$2," ","QTY",  " ", $Z$2), "")</f>
        <v/>
      </c>
      <c r="AU199">
        <f>IF(ORDER!O205&gt;0,
 IF(ORDER!$D$1="SGST",
 VLOOKUP(H199,'C:\Users\HP\Desktop\TrimphPO\Week\Master Files\[SGST Master.xlsx]DBF'!$A:$AV,48,FALSE),
   IF(ORDER!$D$1="IGST",
   VLOOKUP(H199,'C:\Users\HP\Desktop\TrimphPO\Week\Master Files\[IGST Master.xlsx]DBF'!$A:$AV,48,FALSE),
   "Error")),
"")</f>
        <v/>
      </c>
      <c r="AV199">
        <f>IF(ORDER!O205&gt;0,
 IF(ORDER!$D$1="SGST",
 VLOOKUP(H199,'C:\Users\HP\Desktop\TrimphPO\Week\Master Files\[SGST Master.xlsx]DBF'!$A:$AW,49,FALSE),
   IF(ORDER!$D$1="IGST",
   VLOOKUP(H199,'C:\Users\HP\Desktop\TrimphPO\Week\Master Files\[IGST Master.xlsx]DBF'!$A:$AW,49,FALSE),
   "Error")),
"")</f>
        <v/>
      </c>
      <c r="AW199">
        <f>IF(ORDER!O205&gt;0,
 IF(ORDER!$D$1="SGST",
 VLOOKUP(H199,'C:\Users\HP\Desktop\TrimphPO\Week\Master Files\[SGST Master.xlsx]DBF'!$A:$AX,50,FALSE),
   IF(ORDER!$D$1="IGST",
   VLOOKUP(H199,'C:\Users\HP\Desktop\TrimphPO\Week\Master Files\[IGST Master.xlsx]DBF'!$A:$AX,50,FALSE),
   "Error")),
"")</f>
        <v/>
      </c>
      <c r="AX199">
        <f>IF(ORDER!O205&gt;0,ORDER!B5, "")</f>
        <v/>
      </c>
      <c r="AY199">
        <f>IF(ORDER!O205&gt;0,ORDER!B1, "")</f>
        <v/>
      </c>
      <c r="AZ199">
        <f>IF(ORDER!O205&gt;0,
 IF(ORDER!$D$1="SGST",
 VLOOKUP(H199,'C:\Users\HP\Desktop\TrimphPO\Week\Master Files\[SGST Master.xlsx]DBF'!$A:$BA,53,FALSE),
   IF(ORDER!$D$1="IGST",
   VLOOKUP(H199,'C:\Users\HP\Desktop\TrimphPO\Week\Master Files\[IGST Master.xlsx]DBF'!$A:$BA,53,FALSE),
   "Error")),
"")</f>
        <v/>
      </c>
      <c r="BA199">
        <f>IF(ORDER!O205&gt;0,
 IF(ORDER!$D$1="SGST",
 VLOOKUP(H199,'C:\Users\HP\Desktop\TrimphPO\Week\Master Files\[SGST Master.xlsx]DBF'!$A:$BB,54,FALSE),
   IF(ORDER!$D$1="IGST",
   VLOOKUP(H199,'C:\Users\HP\Desktop\TrimphPO\Week\Master Files\[IGST Master.xlsx]DBF'!$A:$BB,54,FALSE),
   "Error")),
"")</f>
        <v/>
      </c>
      <c r="BB199">
        <f>IF(ORDER!O205&gt;0,
 IF(ORDER!$D$1="SGST",
 VLOOKUP(H199,'C:\Users\HP\Desktop\TrimphPO\Week\Master Files\[SGST Master.xlsx]DBF'!$A:$BC,55,FALSE),
   IF(ORDER!$D$1="IGST",
   VLOOKUP(H199,'C:\Users\HP\Desktop\TrimphPO\Week\Master Files\[IGST Master.xlsx]DBF'!$A:$BC,55,FALSE),
   "Error")),
"")</f>
        <v/>
      </c>
      <c r="BC199">
        <f>IF(ORDER!O205&gt;0,
 IF(ORDER!$D$1="SGST",
 VLOOKUP(H199,'C:\Users\HP\Desktop\TrimphPO\Week\Master Files\[SGST Master.xlsx]DBF'!$A:$BD,56,FALSE),
   IF(ORDER!$D$1="IGST",
   VLOOKUP(H199,'C:\Users\HP\Desktop\TrimphPO\Week\Master Files\[IGST Master.xlsx]DBF'!$A:$BD,56,FALSE),
   "Error")),
"")</f>
        <v/>
      </c>
      <c r="BD199">
        <f>IF(ORDER!O205&gt;0,
 IF(ORDER!$D$1="SGST",
 VLOOKUP(H199,'C:\Users\HP\Desktop\TrimphPO\Week\Master Files\[SGST Master.xlsx]DBF'!$A:$BE,57,FALSE),
   IF(ORDER!$D$1="IGST",
   VLOOKUP(H199,'C:\Users\HP\Desktop\TrimphPO\Week\Master Files\[IGST Master.xlsx]DBF'!$A:$BE,57,FALSE),
   "Error")),
"")</f>
        <v/>
      </c>
    </row>
    <row r="200">
      <c r="A200">
        <f>IF(ORDER!O206&gt;0,
 IF(ORDER!$D$1="SGST",
 VLOOKUP(H200,'C:\Users\HP\Desktop\TrimphPO\Week\Master Files\[SGST Master.xlsx]DBF'!$A:$B,2,FALSE),
   IF(ORDER!$D$1="IGST",
   VLOOKUP(H200,'C:\Users\HP\Desktop\TrimphPO\Week\Master Files\[IGST Master.xlsx]DBF'!$A:$B,2,FALSE),
   "Error")),
"")</f>
        <v/>
      </c>
      <c r="B200">
        <f>IF(ORDER!O206&gt;0,
 IF(ORDER!$D$1="SGST",
 VLOOKUP(H200,'C:\Users\HP\Desktop\TrimphPO\Week\Master Files\[SGST Master.xlsx]DBF'!$A:$C,3,FALSE),
   IF(ORDER!$D$1="IGST",
   VLOOKUP(H200,'C:\Users\HP\Desktop\TrimphPO\Week\Master Files\[IGST Master.xlsx]DBF'!$A:$C,3,FALSE),
   "Error")),
"")</f>
        <v/>
      </c>
      <c r="C200">
        <f>IF(ORDER!O206&gt;0,ORDER!L206, "")</f>
        <v/>
      </c>
      <c r="D200">
        <f>IF(ORDER!O206&gt;0,ORDER!A206, "")</f>
        <v/>
      </c>
      <c r="E200">
        <f>IF(ORDER!O206&gt;0,
 IF(ORDER!$D$1="SGST",
 VLOOKUP(H200,'C:\Users\HP\Desktop\TrimphPO\Week\Master Files\[SGST Master.xlsx]DBF'!$A:$F,6,FALSE),
   IF(ORDER!$D$1="IGST",
   VLOOKUP(H200,'C:\Users\HP\Desktop\TrimphPO\Week\Master Files\[IGST Master.xlsx]DBF'!$A:$F,6,FALSE),
   "Error")),
"")</f>
        <v/>
      </c>
      <c r="F200">
        <f>IF(ORDER!O206&gt;0,ORDER!C206, "")</f>
        <v/>
      </c>
      <c r="G200">
        <f>IF(ORDER!O206&gt;0,
 IF(ORDER!$D$1="SGST",
 VLOOKUP(H200,'C:\Users\HP\Desktop\TrimphPO\Week\Master Files\[SGST Master.xlsx]DBF'!$A:$H,8,FALSE),
   IF(ORDER!$D$1="IGST",
   VLOOKUP(H200,'C:\Users\HP\Desktop\TrimphPO\Week\Master Files\[IGST Master.xlsx]DBF'!$A:$H,8,FALSE),
   "Error")),
"")</f>
        <v/>
      </c>
      <c r="H200">
        <f>IF(ORDER!O206&gt;0,ORDER!D206, "")</f>
        <v/>
      </c>
      <c r="I200">
        <f>IF(ORDER!O206&gt;0,
 IF(ORDER!$D$1="SGST",
 VLOOKUP(H200,'C:\Users\HP\Desktop\TrimphPO\Week\Master Files\[SGST Master.xlsx]DBF'!$A:$J,10,FALSE),
   IF(ORDER!$D$1="IGST",
   VLOOKUP(H200,'C:\Users\HP\Desktop\TrimphPO\Week\Master Files\[IGST Master.xlsx]DBF'!$A:$J,10,FALSE),
   "Error")),
"")</f>
        <v/>
      </c>
      <c r="J200">
        <f>IF(ORDER!O206&gt;0,SUMIF(ORDER!$D$8:$D$22298,DBF!$H200,ORDER!$G$8:$G$22298), "")</f>
        <v/>
      </c>
      <c r="K200">
        <f>IF(ORDER!O206&gt;0,VLOOKUP($H200,ORDER!D:H,5,FALSE), "")</f>
        <v/>
      </c>
      <c r="L200">
        <f>IF(ORDER!O206&gt;0,ROUND(J200*K200,2), "")</f>
        <v/>
      </c>
      <c r="M200">
        <f>IF(ORDER!O206&gt;0,
 IF(ORDER!$D$1="SGST",
 VLOOKUP(H200,'C:\Users\HP\Desktop\TrimphPO\Week\Master Files\[SGST Master.xlsx]DBF'!$A:$N,14,FALSE),
   IF(ORDER!$D$1="IGST",
   VLOOKUP(H200,'C:\Users\HP\Desktop\TrimphPO\Week\Master Files\[IGST Master.xlsx]DBF'!$A:$N,14,FALSE),
   "Error")),
"")</f>
        <v/>
      </c>
      <c r="N200">
        <f>IF(ORDER!O206&gt;0,ROUND(L200*M200/100,2), "")</f>
        <v/>
      </c>
      <c r="O200">
        <f>IF(ORDER!O206&gt;0,L200-N200, "")</f>
        <v/>
      </c>
      <c r="P200">
        <f>IF(ORDER!O206&gt;0,IF(R200="Corsetry",IF(IFERROR((O200/J200),0)&lt;1000,"CC Sales- Corsetry-Wholesale - IGST 5%","CC Sales- Corsetry-Wholesale - IGST 12%")), "")</f>
        <v/>
      </c>
      <c r="Q200">
        <f>IF(ORDER!O206&gt;0,
 IF(ORDER!$D$1="SGST",
 VLOOKUP(H200,'C:\Users\HP\Desktop\TrimphPO\Week\Master Files\[SGST Master.xlsx]DBF'!$A:$R,18,FALSE),
   IF(ORDER!$D$1="IGST",
   VLOOKUP(H200,'C:\Users\HP\Desktop\TrimphPO\Week\Master Files\[IGST Master.xlsx]DBF'!$A:$R,18,FALSE),
   "Error")),
"")</f>
        <v/>
      </c>
      <c r="R200">
        <f>IF(ORDER!O206&gt;0,
 IF(ORDER!$D$1="SGST",
 VLOOKUP(H200,'C:\Users\HP\Desktop\TrimphPO\Week\Master Files\[SGST Master.xlsx]DBF'!$A:$S,19,FALSE),
   IF(ORDER!$D$1="IGST",
   VLOOKUP(H200,'C:\Users\HP\Desktop\TrimphPO\Week\Master Files\[IGST Master.xlsx]DBF'!$A:$S,19,FALSE),
   "Error")),
"")</f>
        <v/>
      </c>
      <c r="S200">
        <f>IF(ORDER!O206&gt;0,
 IF(ORDER!$D$1="SGST",
 VLOOKUP(H200,'C:\Users\HP\Desktop\TrimphPO\Week\Master Files\[SGST Master.xlsx]DBF'!$A:$T,20,FALSE),
   IF(ORDER!$D$1="IGST",
   VLOOKUP(H200,'C:\Users\HP\Desktop\TrimphPO\Week\Master Files\[IGST Master.xlsx]DBF'!$A:$T,20,FALSE),
   "Error")),
"")</f>
        <v/>
      </c>
      <c r="T200">
        <f>IF(ORDER!O206&gt;0,
 IF(ORDER!$D$1="SGST",
 VLOOKUP(H200,'C:\Users\HP\Desktop\TrimphPO\Week\Master Files\[SGST Master.xlsx]DBF'!$A:$U,21,FALSE),
   IF(ORDER!$D$1="IGST",
   VLOOKUP(H200,'C:\Users\HP\Desktop\TrimphPO\Week\Master Files\[IGST Master.xlsx]DBF'!$A:$U,21,FALSE),
   "Error")),
"")</f>
        <v/>
      </c>
      <c r="U200">
        <f>IF(ORDER!O206&gt;0,
 IF(ORDER!$D$1="SGST",
 VLOOKUP(H200,'C:\Users\HP\Desktop\TrimphPO\Week\Master Files\[SGST Master.xlsx]DBF'!$A:$V,22,FALSE),
   IF(ORDER!$D$1="IGST",
   VLOOKUP(H200,'C:\Users\HP\Desktop\TrimphPO\Week\Master Files\[IGST Master.xlsx]DBF'!$A:$V,22,FALSE),
   "Error")),
"")</f>
        <v/>
      </c>
      <c r="V200">
        <f>IF(ORDER!O206&gt;0,
 IF(ORDER!$D$1="SGST",
 VLOOKUP(H200,'C:\Users\HP\Desktop\TrimphPO\Week\Master Files\[SGST Master.xlsx]DBF'!$A:$W,23,FALSE),
   IF(ORDER!$D$1="IGST",
   VLOOKUP(H200,'C:\Users\HP\Desktop\TrimphPO\Week\Master Files\[IGST Master.xlsx]DBF'!$A:$W,23,FALSE),
   "Error")),
"")</f>
        <v/>
      </c>
      <c r="W200">
        <f>IF(ORDER!O206&gt;0,
 IF(ORDER!$D$1="SGST",
 VLOOKUP(H200,'C:\Users\HP\Desktop\TrimphPO\Week\Master Files\[SGST Master.xlsx]DBF'!$A:$X,24,FALSE),
   IF(ORDER!$D$1="IGST",
   VLOOKUP(H200,'C:\Users\HP\Desktop\TrimphPO\Week\Master Files\[IGST Master.xlsx]DBF'!$A:$X,24,FALSE),
   "Error")),
"")</f>
        <v/>
      </c>
      <c r="X200">
        <f>IF(ORDER!O206&gt;0,
 IF(ORDER!$D$1="SGST",
 VLOOKUP(H200,'C:\Users\HP\Desktop\TrimphPO\Week\Master Files\[SGST Master.xlsx]DBF'!$A:$Y,25,FALSE),
   IF(ORDER!$D$1="IGST",
   VLOOKUP(H200,'C:\Users\HP\Desktop\TrimphPO\Week\Master Files\[IGST Master.xlsx]DBF'!$A:$Y,25,FALSE),
   "Error")),
"")</f>
        <v/>
      </c>
      <c r="Y200">
        <f>IF(ORDER!O206&gt;0,+O200, "")</f>
        <v/>
      </c>
      <c r="Z200">
        <f>IF(ORDER!O206&gt;0,+J200, "")</f>
        <v/>
      </c>
      <c r="AA200">
        <f>IF(ORDER!O206&gt;0,
 IF(ORDER!$D$1="SGST",
 VLOOKUP(H200,'C:\Users\HP\Desktop\TrimphPO\Week\Master Files\[SGST Master.xlsx]DBF'!$A:$AB,28,FALSE),
   IF(ORDER!$D$1="IGST",
   VLOOKUP(H200,'C:\Users\HP\Desktop\TrimphPO\Week\Master Files\[IGST Master.xlsx]DBF'!$A:$AB,28,FALSE),
   "Error")),
"")</f>
        <v/>
      </c>
      <c r="AB200">
        <f>IF(ORDER!O206&gt;0,
 IF(ORDER!$D$1="SGST",
 VLOOKUP(H200,'C:\Users\HP\Desktop\TrimphPO\Week\Master Files\[SGST Master.xlsx]DBF'!$A:$AC,29,FALSE),
   IF(ORDER!$D$1="IGST",
   VLOOKUP(H200,'C:\Users\HP\Desktop\TrimphPO\Week\Master Files\[IGST Master.xlsx]DBF'!$A:$AC,29,FALSE),
   "Error")),
"")</f>
        <v/>
      </c>
      <c r="AC200">
        <f>IF(ORDER!O206&gt;0,ROUND(Y200*AB200/100,2), "")</f>
        <v/>
      </c>
      <c r="AD200">
        <f>IF(ORDER!O206&gt;0,ROUND(SUM(Y200,0)-AC200,2), "")</f>
        <v/>
      </c>
      <c r="AE200" t="inlineStr"/>
      <c r="AF200" t="inlineStr"/>
      <c r="AG200" t="inlineStr"/>
      <c r="AH200" t="inlineStr"/>
      <c r="AI200" t="inlineStr"/>
      <c r="AJ200" t="inlineStr"/>
      <c r="AK200">
        <f>IF(ORDER!O206&gt;0,IF(RIGHT(P200,2)="5%","Output IGST - 5% - Tamilnadu","Output IGST - 12% - Tamilnadu"), "")</f>
        <v/>
      </c>
      <c r="AL200">
        <f>IF(ORDER!O206&gt;0,IF(AK200="Output IGST - 12% - TamilNadu",12,5), "")</f>
        <v/>
      </c>
      <c r="AM200">
        <f>IF(ORDER!O206&gt;0,ROUND(SUM(AD200*AL200/100,0),2), "")</f>
        <v/>
      </c>
      <c r="AN200">
        <f>IF(ORDER!O206&gt;0,+AP200, "")</f>
        <v/>
      </c>
      <c r="AO200">
        <f>IF(ORDER!O206&gt;0,0.00, "")</f>
        <v/>
      </c>
      <c r="AP200">
        <f>IF(ORDER!O206&gt;0,+(Y200-AC200)+AM200, "")</f>
        <v/>
      </c>
      <c r="AQ200">
        <f>IF(ORDER!O206&gt;0,
 IF(ORDER!$D$1="SGST",
 VLOOKUP(H200,'C:\Users\HP\Desktop\TrimphPO\Week\Master Files\[SGST Master.xlsx]DBF'!$A:$AR,44,FALSE),
   IF(ORDER!$D$1="IGST",
   VLOOKUP(H200,'C:\Users\HP\Desktop\TrimphPO\Week\Master Files\[IGST Master.xlsx]DBF'!$A:$AR,44,FALSE),
   "Error")),
"")</f>
        <v/>
      </c>
      <c r="AR200">
        <f>IF(ORDER!O206&gt;0,B200, "")</f>
        <v/>
      </c>
      <c r="AS200">
        <f>IF(ORDER!O206&gt;0,AN200, "")</f>
        <v/>
      </c>
      <c r="AT200">
        <f>IF(ORDER!O206&gt;0,CONCATENATE($B$2," ",$C$2," ","QTY",  " ", $Z$2), "")</f>
        <v/>
      </c>
      <c r="AU200">
        <f>IF(ORDER!O206&gt;0,
 IF(ORDER!$D$1="SGST",
 VLOOKUP(H200,'C:\Users\HP\Desktop\TrimphPO\Week\Master Files\[SGST Master.xlsx]DBF'!$A:$AV,48,FALSE),
   IF(ORDER!$D$1="IGST",
   VLOOKUP(H200,'C:\Users\HP\Desktop\TrimphPO\Week\Master Files\[IGST Master.xlsx]DBF'!$A:$AV,48,FALSE),
   "Error")),
"")</f>
        <v/>
      </c>
      <c r="AV200">
        <f>IF(ORDER!O206&gt;0,
 IF(ORDER!$D$1="SGST",
 VLOOKUP(H200,'C:\Users\HP\Desktop\TrimphPO\Week\Master Files\[SGST Master.xlsx]DBF'!$A:$AW,49,FALSE),
   IF(ORDER!$D$1="IGST",
   VLOOKUP(H200,'C:\Users\HP\Desktop\TrimphPO\Week\Master Files\[IGST Master.xlsx]DBF'!$A:$AW,49,FALSE),
   "Error")),
"")</f>
        <v/>
      </c>
      <c r="AW200">
        <f>IF(ORDER!O206&gt;0,
 IF(ORDER!$D$1="SGST",
 VLOOKUP(H200,'C:\Users\HP\Desktop\TrimphPO\Week\Master Files\[SGST Master.xlsx]DBF'!$A:$AX,50,FALSE),
   IF(ORDER!$D$1="IGST",
   VLOOKUP(H200,'C:\Users\HP\Desktop\TrimphPO\Week\Master Files\[IGST Master.xlsx]DBF'!$A:$AX,50,FALSE),
   "Error")),
"")</f>
        <v/>
      </c>
      <c r="AX200">
        <f>IF(ORDER!O206&gt;0,ORDER!B5, "")</f>
        <v/>
      </c>
      <c r="AY200">
        <f>IF(ORDER!O206&gt;0,ORDER!B1, "")</f>
        <v/>
      </c>
      <c r="AZ200">
        <f>IF(ORDER!O206&gt;0,
 IF(ORDER!$D$1="SGST",
 VLOOKUP(H200,'C:\Users\HP\Desktop\TrimphPO\Week\Master Files\[SGST Master.xlsx]DBF'!$A:$BA,53,FALSE),
   IF(ORDER!$D$1="IGST",
   VLOOKUP(H200,'C:\Users\HP\Desktop\TrimphPO\Week\Master Files\[IGST Master.xlsx]DBF'!$A:$BA,53,FALSE),
   "Error")),
"")</f>
        <v/>
      </c>
      <c r="BA200">
        <f>IF(ORDER!O206&gt;0,
 IF(ORDER!$D$1="SGST",
 VLOOKUP(H200,'C:\Users\HP\Desktop\TrimphPO\Week\Master Files\[SGST Master.xlsx]DBF'!$A:$BB,54,FALSE),
   IF(ORDER!$D$1="IGST",
   VLOOKUP(H200,'C:\Users\HP\Desktop\TrimphPO\Week\Master Files\[IGST Master.xlsx]DBF'!$A:$BB,54,FALSE),
   "Error")),
"")</f>
        <v/>
      </c>
      <c r="BB200">
        <f>IF(ORDER!O206&gt;0,
 IF(ORDER!$D$1="SGST",
 VLOOKUP(H200,'C:\Users\HP\Desktop\TrimphPO\Week\Master Files\[SGST Master.xlsx]DBF'!$A:$BC,55,FALSE),
   IF(ORDER!$D$1="IGST",
   VLOOKUP(H200,'C:\Users\HP\Desktop\TrimphPO\Week\Master Files\[IGST Master.xlsx]DBF'!$A:$BC,55,FALSE),
   "Error")),
"")</f>
        <v/>
      </c>
      <c r="BC200">
        <f>IF(ORDER!O206&gt;0,
 IF(ORDER!$D$1="SGST",
 VLOOKUP(H200,'C:\Users\HP\Desktop\TrimphPO\Week\Master Files\[SGST Master.xlsx]DBF'!$A:$BD,56,FALSE),
   IF(ORDER!$D$1="IGST",
   VLOOKUP(H200,'C:\Users\HP\Desktop\TrimphPO\Week\Master Files\[IGST Master.xlsx]DBF'!$A:$BD,56,FALSE),
   "Error")),
"")</f>
        <v/>
      </c>
      <c r="BD200">
        <f>IF(ORDER!O206&gt;0,
 IF(ORDER!$D$1="SGST",
 VLOOKUP(H200,'C:\Users\HP\Desktop\TrimphPO\Week\Master Files\[SGST Master.xlsx]DBF'!$A:$BE,57,FALSE),
   IF(ORDER!$D$1="IGST",
   VLOOKUP(H200,'C:\Users\HP\Desktop\TrimphPO\Week\Master Files\[IGST Master.xlsx]DBF'!$A:$BE,57,FALSE),
   "Error")),
"")</f>
        <v/>
      </c>
    </row>
    <row r="201">
      <c r="A201">
        <f>IF(ORDER!O207&gt;0,
 IF(ORDER!$D$1="SGST",
 VLOOKUP(H201,'C:\Users\HP\Desktop\TrimphPO\Week\Master Files\[SGST Master.xlsx]DBF'!$A:$B,2,FALSE),
   IF(ORDER!$D$1="IGST",
   VLOOKUP(H201,'C:\Users\HP\Desktop\TrimphPO\Week\Master Files\[IGST Master.xlsx]DBF'!$A:$B,2,FALSE),
   "Error")),
"")</f>
        <v/>
      </c>
      <c r="B201">
        <f>IF(ORDER!O207&gt;0,
 IF(ORDER!$D$1="SGST",
 VLOOKUP(H201,'C:\Users\HP\Desktop\TrimphPO\Week\Master Files\[SGST Master.xlsx]DBF'!$A:$C,3,FALSE),
   IF(ORDER!$D$1="IGST",
   VLOOKUP(H201,'C:\Users\HP\Desktop\TrimphPO\Week\Master Files\[IGST Master.xlsx]DBF'!$A:$C,3,FALSE),
   "Error")),
"")</f>
        <v/>
      </c>
      <c r="C201">
        <f>IF(ORDER!O207&gt;0,ORDER!L207, "")</f>
        <v/>
      </c>
      <c r="D201">
        <f>IF(ORDER!O207&gt;0,ORDER!A207, "")</f>
        <v/>
      </c>
      <c r="E201">
        <f>IF(ORDER!O207&gt;0,
 IF(ORDER!$D$1="SGST",
 VLOOKUP(H201,'C:\Users\HP\Desktop\TrimphPO\Week\Master Files\[SGST Master.xlsx]DBF'!$A:$F,6,FALSE),
   IF(ORDER!$D$1="IGST",
   VLOOKUP(H201,'C:\Users\HP\Desktop\TrimphPO\Week\Master Files\[IGST Master.xlsx]DBF'!$A:$F,6,FALSE),
   "Error")),
"")</f>
        <v/>
      </c>
      <c r="F201">
        <f>IF(ORDER!O207&gt;0,ORDER!C207, "")</f>
        <v/>
      </c>
      <c r="G201">
        <f>IF(ORDER!O207&gt;0,
 IF(ORDER!$D$1="SGST",
 VLOOKUP(H201,'C:\Users\HP\Desktop\TrimphPO\Week\Master Files\[SGST Master.xlsx]DBF'!$A:$H,8,FALSE),
   IF(ORDER!$D$1="IGST",
   VLOOKUP(H201,'C:\Users\HP\Desktop\TrimphPO\Week\Master Files\[IGST Master.xlsx]DBF'!$A:$H,8,FALSE),
   "Error")),
"")</f>
        <v/>
      </c>
      <c r="H201">
        <f>IF(ORDER!O207&gt;0,ORDER!D207, "")</f>
        <v/>
      </c>
      <c r="I201">
        <f>IF(ORDER!O207&gt;0,
 IF(ORDER!$D$1="SGST",
 VLOOKUP(H201,'C:\Users\HP\Desktop\TrimphPO\Week\Master Files\[SGST Master.xlsx]DBF'!$A:$J,10,FALSE),
   IF(ORDER!$D$1="IGST",
   VLOOKUP(H201,'C:\Users\HP\Desktop\TrimphPO\Week\Master Files\[IGST Master.xlsx]DBF'!$A:$J,10,FALSE),
   "Error")),
"")</f>
        <v/>
      </c>
      <c r="J201">
        <f>IF(ORDER!O207&gt;0,SUMIF(ORDER!$D$8:$D$22298,DBF!$H201,ORDER!$G$8:$G$22298), "")</f>
        <v/>
      </c>
      <c r="K201">
        <f>IF(ORDER!O207&gt;0,VLOOKUP($H201,ORDER!D:H,5,FALSE), "")</f>
        <v/>
      </c>
      <c r="L201">
        <f>IF(ORDER!O207&gt;0,ROUND(J201*K201,2), "")</f>
        <v/>
      </c>
      <c r="M201">
        <f>IF(ORDER!O207&gt;0,
 IF(ORDER!$D$1="SGST",
 VLOOKUP(H201,'C:\Users\HP\Desktop\TrimphPO\Week\Master Files\[SGST Master.xlsx]DBF'!$A:$N,14,FALSE),
   IF(ORDER!$D$1="IGST",
   VLOOKUP(H201,'C:\Users\HP\Desktop\TrimphPO\Week\Master Files\[IGST Master.xlsx]DBF'!$A:$N,14,FALSE),
   "Error")),
"")</f>
        <v/>
      </c>
      <c r="N201">
        <f>IF(ORDER!O207&gt;0,ROUND(L201*M201/100,2), "")</f>
        <v/>
      </c>
      <c r="O201">
        <f>IF(ORDER!O207&gt;0,L201-N201, "")</f>
        <v/>
      </c>
      <c r="P201">
        <f>IF(ORDER!O207&gt;0,IF(R201="Corsetry",IF(IFERROR((O201/J201),0)&lt;1000,"CC Sales- Corsetry-Wholesale - IGST 5%","CC Sales- Corsetry-Wholesale - IGST 12%")), "")</f>
        <v/>
      </c>
      <c r="Q201">
        <f>IF(ORDER!O207&gt;0,
 IF(ORDER!$D$1="SGST",
 VLOOKUP(H201,'C:\Users\HP\Desktop\TrimphPO\Week\Master Files\[SGST Master.xlsx]DBF'!$A:$R,18,FALSE),
   IF(ORDER!$D$1="IGST",
   VLOOKUP(H201,'C:\Users\HP\Desktop\TrimphPO\Week\Master Files\[IGST Master.xlsx]DBF'!$A:$R,18,FALSE),
   "Error")),
"")</f>
        <v/>
      </c>
      <c r="R201">
        <f>IF(ORDER!O207&gt;0,
 IF(ORDER!$D$1="SGST",
 VLOOKUP(H201,'C:\Users\HP\Desktop\TrimphPO\Week\Master Files\[SGST Master.xlsx]DBF'!$A:$S,19,FALSE),
   IF(ORDER!$D$1="IGST",
   VLOOKUP(H201,'C:\Users\HP\Desktop\TrimphPO\Week\Master Files\[IGST Master.xlsx]DBF'!$A:$S,19,FALSE),
   "Error")),
"")</f>
        <v/>
      </c>
      <c r="S201">
        <f>IF(ORDER!O207&gt;0,
 IF(ORDER!$D$1="SGST",
 VLOOKUP(H201,'C:\Users\HP\Desktop\TrimphPO\Week\Master Files\[SGST Master.xlsx]DBF'!$A:$T,20,FALSE),
   IF(ORDER!$D$1="IGST",
   VLOOKUP(H201,'C:\Users\HP\Desktop\TrimphPO\Week\Master Files\[IGST Master.xlsx]DBF'!$A:$T,20,FALSE),
   "Error")),
"")</f>
        <v/>
      </c>
      <c r="T201">
        <f>IF(ORDER!O207&gt;0,
 IF(ORDER!$D$1="SGST",
 VLOOKUP(H201,'C:\Users\HP\Desktop\TrimphPO\Week\Master Files\[SGST Master.xlsx]DBF'!$A:$U,21,FALSE),
   IF(ORDER!$D$1="IGST",
   VLOOKUP(H201,'C:\Users\HP\Desktop\TrimphPO\Week\Master Files\[IGST Master.xlsx]DBF'!$A:$U,21,FALSE),
   "Error")),
"")</f>
        <v/>
      </c>
      <c r="U201">
        <f>IF(ORDER!O207&gt;0,
 IF(ORDER!$D$1="SGST",
 VLOOKUP(H201,'C:\Users\HP\Desktop\TrimphPO\Week\Master Files\[SGST Master.xlsx]DBF'!$A:$V,22,FALSE),
   IF(ORDER!$D$1="IGST",
   VLOOKUP(H201,'C:\Users\HP\Desktop\TrimphPO\Week\Master Files\[IGST Master.xlsx]DBF'!$A:$V,22,FALSE),
   "Error")),
"")</f>
        <v/>
      </c>
      <c r="V201">
        <f>IF(ORDER!O207&gt;0,
 IF(ORDER!$D$1="SGST",
 VLOOKUP(H201,'C:\Users\HP\Desktop\TrimphPO\Week\Master Files\[SGST Master.xlsx]DBF'!$A:$W,23,FALSE),
   IF(ORDER!$D$1="IGST",
   VLOOKUP(H201,'C:\Users\HP\Desktop\TrimphPO\Week\Master Files\[IGST Master.xlsx]DBF'!$A:$W,23,FALSE),
   "Error")),
"")</f>
        <v/>
      </c>
      <c r="W201">
        <f>IF(ORDER!O207&gt;0,
 IF(ORDER!$D$1="SGST",
 VLOOKUP(H201,'C:\Users\HP\Desktop\TrimphPO\Week\Master Files\[SGST Master.xlsx]DBF'!$A:$X,24,FALSE),
   IF(ORDER!$D$1="IGST",
   VLOOKUP(H201,'C:\Users\HP\Desktop\TrimphPO\Week\Master Files\[IGST Master.xlsx]DBF'!$A:$X,24,FALSE),
   "Error")),
"")</f>
        <v/>
      </c>
      <c r="X201">
        <f>IF(ORDER!O207&gt;0,
 IF(ORDER!$D$1="SGST",
 VLOOKUP(H201,'C:\Users\HP\Desktop\TrimphPO\Week\Master Files\[SGST Master.xlsx]DBF'!$A:$Y,25,FALSE),
   IF(ORDER!$D$1="IGST",
   VLOOKUP(H201,'C:\Users\HP\Desktop\TrimphPO\Week\Master Files\[IGST Master.xlsx]DBF'!$A:$Y,25,FALSE),
   "Error")),
"")</f>
        <v/>
      </c>
      <c r="Y201">
        <f>IF(ORDER!O207&gt;0,+O201, "")</f>
        <v/>
      </c>
      <c r="Z201">
        <f>IF(ORDER!O207&gt;0,+J201, "")</f>
        <v/>
      </c>
      <c r="AA201">
        <f>IF(ORDER!O207&gt;0,
 IF(ORDER!$D$1="SGST",
 VLOOKUP(H201,'C:\Users\HP\Desktop\TrimphPO\Week\Master Files\[SGST Master.xlsx]DBF'!$A:$AB,28,FALSE),
   IF(ORDER!$D$1="IGST",
   VLOOKUP(H201,'C:\Users\HP\Desktop\TrimphPO\Week\Master Files\[IGST Master.xlsx]DBF'!$A:$AB,28,FALSE),
   "Error")),
"")</f>
        <v/>
      </c>
      <c r="AB201">
        <f>IF(ORDER!O207&gt;0,
 IF(ORDER!$D$1="SGST",
 VLOOKUP(H201,'C:\Users\HP\Desktop\TrimphPO\Week\Master Files\[SGST Master.xlsx]DBF'!$A:$AC,29,FALSE),
   IF(ORDER!$D$1="IGST",
   VLOOKUP(H201,'C:\Users\HP\Desktop\TrimphPO\Week\Master Files\[IGST Master.xlsx]DBF'!$A:$AC,29,FALSE),
   "Error")),
"")</f>
        <v/>
      </c>
      <c r="AC201">
        <f>IF(ORDER!O207&gt;0,ROUND(Y201*AB201/100,2), "")</f>
        <v/>
      </c>
      <c r="AD201">
        <f>IF(ORDER!O207&gt;0,ROUND(SUM(Y201,0)-AC201,2), "")</f>
        <v/>
      </c>
      <c r="AE201" t="inlineStr"/>
      <c r="AF201" t="inlineStr"/>
      <c r="AG201" t="inlineStr"/>
      <c r="AH201" t="inlineStr"/>
      <c r="AI201" t="inlineStr"/>
      <c r="AJ201" t="inlineStr"/>
      <c r="AK201">
        <f>IF(ORDER!O207&gt;0,IF(RIGHT(P201,2)="5%","Output IGST - 5% - Tamilnadu","Output IGST - 12% - Tamilnadu"), "")</f>
        <v/>
      </c>
      <c r="AL201">
        <f>IF(ORDER!O207&gt;0,IF(AK201="Output IGST - 12% - TamilNadu",12,5), "")</f>
        <v/>
      </c>
      <c r="AM201">
        <f>IF(ORDER!O207&gt;0,ROUND(SUM(AD201*AL201/100,0),2), "")</f>
        <v/>
      </c>
      <c r="AN201">
        <f>IF(ORDER!O207&gt;0,+AP201, "")</f>
        <v/>
      </c>
      <c r="AO201">
        <f>IF(ORDER!O207&gt;0,0.00, "")</f>
        <v/>
      </c>
      <c r="AP201">
        <f>IF(ORDER!O207&gt;0,+(Y201-AC201)+AM201, "")</f>
        <v/>
      </c>
      <c r="AQ201">
        <f>IF(ORDER!O207&gt;0,
 IF(ORDER!$D$1="SGST",
 VLOOKUP(H201,'C:\Users\HP\Desktop\TrimphPO\Week\Master Files\[SGST Master.xlsx]DBF'!$A:$AR,44,FALSE),
   IF(ORDER!$D$1="IGST",
   VLOOKUP(H201,'C:\Users\HP\Desktop\TrimphPO\Week\Master Files\[IGST Master.xlsx]DBF'!$A:$AR,44,FALSE),
   "Error")),
"")</f>
        <v/>
      </c>
      <c r="AR201">
        <f>IF(ORDER!O207&gt;0,B201, "")</f>
        <v/>
      </c>
      <c r="AS201">
        <f>IF(ORDER!O207&gt;0,AN201, "")</f>
        <v/>
      </c>
      <c r="AT201">
        <f>IF(ORDER!O207&gt;0,CONCATENATE($B$2," ",$C$2," ","QTY",  " ", $Z$2), "")</f>
        <v/>
      </c>
      <c r="AU201">
        <f>IF(ORDER!O207&gt;0,
 IF(ORDER!$D$1="SGST",
 VLOOKUP(H201,'C:\Users\HP\Desktop\TrimphPO\Week\Master Files\[SGST Master.xlsx]DBF'!$A:$AV,48,FALSE),
   IF(ORDER!$D$1="IGST",
   VLOOKUP(H201,'C:\Users\HP\Desktop\TrimphPO\Week\Master Files\[IGST Master.xlsx]DBF'!$A:$AV,48,FALSE),
   "Error")),
"")</f>
        <v/>
      </c>
      <c r="AV201">
        <f>IF(ORDER!O207&gt;0,
 IF(ORDER!$D$1="SGST",
 VLOOKUP(H201,'C:\Users\HP\Desktop\TrimphPO\Week\Master Files\[SGST Master.xlsx]DBF'!$A:$AW,49,FALSE),
   IF(ORDER!$D$1="IGST",
   VLOOKUP(H201,'C:\Users\HP\Desktop\TrimphPO\Week\Master Files\[IGST Master.xlsx]DBF'!$A:$AW,49,FALSE),
   "Error")),
"")</f>
        <v/>
      </c>
      <c r="AW201">
        <f>IF(ORDER!O207&gt;0,
 IF(ORDER!$D$1="SGST",
 VLOOKUP(H201,'C:\Users\HP\Desktop\TrimphPO\Week\Master Files\[SGST Master.xlsx]DBF'!$A:$AX,50,FALSE),
   IF(ORDER!$D$1="IGST",
   VLOOKUP(H201,'C:\Users\HP\Desktop\TrimphPO\Week\Master Files\[IGST Master.xlsx]DBF'!$A:$AX,50,FALSE),
   "Error")),
"")</f>
        <v/>
      </c>
      <c r="AX201">
        <f>IF(ORDER!O207&gt;0,ORDER!B5, "")</f>
        <v/>
      </c>
      <c r="AY201">
        <f>IF(ORDER!O207&gt;0,ORDER!B1, "")</f>
        <v/>
      </c>
      <c r="AZ201">
        <f>IF(ORDER!O207&gt;0,
 IF(ORDER!$D$1="SGST",
 VLOOKUP(H201,'C:\Users\HP\Desktop\TrimphPO\Week\Master Files\[SGST Master.xlsx]DBF'!$A:$BA,53,FALSE),
   IF(ORDER!$D$1="IGST",
   VLOOKUP(H201,'C:\Users\HP\Desktop\TrimphPO\Week\Master Files\[IGST Master.xlsx]DBF'!$A:$BA,53,FALSE),
   "Error")),
"")</f>
        <v/>
      </c>
      <c r="BA201">
        <f>IF(ORDER!O207&gt;0,
 IF(ORDER!$D$1="SGST",
 VLOOKUP(H201,'C:\Users\HP\Desktop\TrimphPO\Week\Master Files\[SGST Master.xlsx]DBF'!$A:$BB,54,FALSE),
   IF(ORDER!$D$1="IGST",
   VLOOKUP(H201,'C:\Users\HP\Desktop\TrimphPO\Week\Master Files\[IGST Master.xlsx]DBF'!$A:$BB,54,FALSE),
   "Error")),
"")</f>
        <v/>
      </c>
      <c r="BB201">
        <f>IF(ORDER!O207&gt;0,
 IF(ORDER!$D$1="SGST",
 VLOOKUP(H201,'C:\Users\HP\Desktop\TrimphPO\Week\Master Files\[SGST Master.xlsx]DBF'!$A:$BC,55,FALSE),
   IF(ORDER!$D$1="IGST",
   VLOOKUP(H201,'C:\Users\HP\Desktop\TrimphPO\Week\Master Files\[IGST Master.xlsx]DBF'!$A:$BC,55,FALSE),
   "Error")),
"")</f>
        <v/>
      </c>
      <c r="BC201">
        <f>IF(ORDER!O207&gt;0,
 IF(ORDER!$D$1="SGST",
 VLOOKUP(H201,'C:\Users\HP\Desktop\TrimphPO\Week\Master Files\[SGST Master.xlsx]DBF'!$A:$BD,56,FALSE),
   IF(ORDER!$D$1="IGST",
   VLOOKUP(H201,'C:\Users\HP\Desktop\TrimphPO\Week\Master Files\[IGST Master.xlsx]DBF'!$A:$BD,56,FALSE),
   "Error")),
"")</f>
        <v/>
      </c>
      <c r="BD201">
        <f>IF(ORDER!O207&gt;0,
 IF(ORDER!$D$1="SGST",
 VLOOKUP(H201,'C:\Users\HP\Desktop\TrimphPO\Week\Master Files\[SGST Master.xlsx]DBF'!$A:$BE,57,FALSE),
   IF(ORDER!$D$1="IGST",
   VLOOKUP(H201,'C:\Users\HP\Desktop\TrimphPO\Week\Master Files\[IGST Master.xlsx]DBF'!$A:$BE,57,FALSE),
   "Error")),
"")</f>
        <v/>
      </c>
    </row>
    <row r="202">
      <c r="A202">
        <f>IF(ORDER!O208&gt;0,
 IF(ORDER!$D$1="SGST",
 VLOOKUP(H202,'C:\Users\HP\Desktop\TrimphPO\Week\Master Files\[SGST Master.xlsx]DBF'!$A:$B,2,FALSE),
   IF(ORDER!$D$1="IGST",
   VLOOKUP(H202,'C:\Users\HP\Desktop\TrimphPO\Week\Master Files\[IGST Master.xlsx]DBF'!$A:$B,2,FALSE),
   "Error")),
"")</f>
        <v/>
      </c>
      <c r="B202">
        <f>IF(ORDER!O208&gt;0,
 IF(ORDER!$D$1="SGST",
 VLOOKUP(H202,'C:\Users\HP\Desktop\TrimphPO\Week\Master Files\[SGST Master.xlsx]DBF'!$A:$C,3,FALSE),
   IF(ORDER!$D$1="IGST",
   VLOOKUP(H202,'C:\Users\HP\Desktop\TrimphPO\Week\Master Files\[IGST Master.xlsx]DBF'!$A:$C,3,FALSE),
   "Error")),
"")</f>
        <v/>
      </c>
      <c r="C202">
        <f>IF(ORDER!O208&gt;0,ORDER!L208, "")</f>
        <v/>
      </c>
      <c r="D202">
        <f>IF(ORDER!O208&gt;0,ORDER!A208, "")</f>
        <v/>
      </c>
      <c r="E202">
        <f>IF(ORDER!O208&gt;0,
 IF(ORDER!$D$1="SGST",
 VLOOKUP(H202,'C:\Users\HP\Desktop\TrimphPO\Week\Master Files\[SGST Master.xlsx]DBF'!$A:$F,6,FALSE),
   IF(ORDER!$D$1="IGST",
   VLOOKUP(H202,'C:\Users\HP\Desktop\TrimphPO\Week\Master Files\[IGST Master.xlsx]DBF'!$A:$F,6,FALSE),
   "Error")),
"")</f>
        <v/>
      </c>
      <c r="F202">
        <f>IF(ORDER!O208&gt;0,ORDER!C208, "")</f>
        <v/>
      </c>
      <c r="G202">
        <f>IF(ORDER!O208&gt;0,
 IF(ORDER!$D$1="SGST",
 VLOOKUP(H202,'C:\Users\HP\Desktop\TrimphPO\Week\Master Files\[SGST Master.xlsx]DBF'!$A:$H,8,FALSE),
   IF(ORDER!$D$1="IGST",
   VLOOKUP(H202,'C:\Users\HP\Desktop\TrimphPO\Week\Master Files\[IGST Master.xlsx]DBF'!$A:$H,8,FALSE),
   "Error")),
"")</f>
        <v/>
      </c>
      <c r="H202">
        <f>IF(ORDER!O208&gt;0,ORDER!D208, "")</f>
        <v/>
      </c>
      <c r="I202">
        <f>IF(ORDER!O208&gt;0,
 IF(ORDER!$D$1="SGST",
 VLOOKUP(H202,'C:\Users\HP\Desktop\TrimphPO\Week\Master Files\[SGST Master.xlsx]DBF'!$A:$J,10,FALSE),
   IF(ORDER!$D$1="IGST",
   VLOOKUP(H202,'C:\Users\HP\Desktop\TrimphPO\Week\Master Files\[IGST Master.xlsx]DBF'!$A:$J,10,FALSE),
   "Error")),
"")</f>
        <v/>
      </c>
      <c r="J202">
        <f>IF(ORDER!O208&gt;0,SUMIF(ORDER!$D$8:$D$22298,DBF!$H202,ORDER!$G$8:$G$22298), "")</f>
        <v/>
      </c>
      <c r="K202">
        <f>IF(ORDER!O208&gt;0,VLOOKUP($H202,ORDER!D:H,5,FALSE), "")</f>
        <v/>
      </c>
      <c r="L202">
        <f>IF(ORDER!O208&gt;0,ROUND(J202*K202,2), "")</f>
        <v/>
      </c>
      <c r="M202">
        <f>IF(ORDER!O208&gt;0,
 IF(ORDER!$D$1="SGST",
 VLOOKUP(H202,'C:\Users\HP\Desktop\TrimphPO\Week\Master Files\[SGST Master.xlsx]DBF'!$A:$N,14,FALSE),
   IF(ORDER!$D$1="IGST",
   VLOOKUP(H202,'C:\Users\HP\Desktop\TrimphPO\Week\Master Files\[IGST Master.xlsx]DBF'!$A:$N,14,FALSE),
   "Error")),
"")</f>
        <v/>
      </c>
      <c r="N202">
        <f>IF(ORDER!O208&gt;0,ROUND(L202*M202/100,2), "")</f>
        <v/>
      </c>
      <c r="O202">
        <f>IF(ORDER!O208&gt;0,L202-N202, "")</f>
        <v/>
      </c>
      <c r="P202">
        <f>IF(ORDER!O208&gt;0,IF(R202="Corsetry",IF(IFERROR((O202/J202),0)&lt;1000,"CC Sales- Corsetry-Wholesale - IGST 5%","CC Sales- Corsetry-Wholesale - IGST 12%")), "")</f>
        <v/>
      </c>
      <c r="Q202">
        <f>IF(ORDER!O208&gt;0,
 IF(ORDER!$D$1="SGST",
 VLOOKUP(H202,'C:\Users\HP\Desktop\TrimphPO\Week\Master Files\[SGST Master.xlsx]DBF'!$A:$R,18,FALSE),
   IF(ORDER!$D$1="IGST",
   VLOOKUP(H202,'C:\Users\HP\Desktop\TrimphPO\Week\Master Files\[IGST Master.xlsx]DBF'!$A:$R,18,FALSE),
   "Error")),
"")</f>
        <v/>
      </c>
      <c r="R202">
        <f>IF(ORDER!O208&gt;0,
 IF(ORDER!$D$1="SGST",
 VLOOKUP(H202,'C:\Users\HP\Desktop\TrimphPO\Week\Master Files\[SGST Master.xlsx]DBF'!$A:$S,19,FALSE),
   IF(ORDER!$D$1="IGST",
   VLOOKUP(H202,'C:\Users\HP\Desktop\TrimphPO\Week\Master Files\[IGST Master.xlsx]DBF'!$A:$S,19,FALSE),
   "Error")),
"")</f>
        <v/>
      </c>
      <c r="S202">
        <f>IF(ORDER!O208&gt;0,
 IF(ORDER!$D$1="SGST",
 VLOOKUP(H202,'C:\Users\HP\Desktop\TrimphPO\Week\Master Files\[SGST Master.xlsx]DBF'!$A:$T,20,FALSE),
   IF(ORDER!$D$1="IGST",
   VLOOKUP(H202,'C:\Users\HP\Desktop\TrimphPO\Week\Master Files\[IGST Master.xlsx]DBF'!$A:$T,20,FALSE),
   "Error")),
"")</f>
        <v/>
      </c>
      <c r="T202">
        <f>IF(ORDER!O208&gt;0,
 IF(ORDER!$D$1="SGST",
 VLOOKUP(H202,'C:\Users\HP\Desktop\TrimphPO\Week\Master Files\[SGST Master.xlsx]DBF'!$A:$U,21,FALSE),
   IF(ORDER!$D$1="IGST",
   VLOOKUP(H202,'C:\Users\HP\Desktop\TrimphPO\Week\Master Files\[IGST Master.xlsx]DBF'!$A:$U,21,FALSE),
   "Error")),
"")</f>
        <v/>
      </c>
      <c r="U202">
        <f>IF(ORDER!O208&gt;0,
 IF(ORDER!$D$1="SGST",
 VLOOKUP(H202,'C:\Users\HP\Desktop\TrimphPO\Week\Master Files\[SGST Master.xlsx]DBF'!$A:$V,22,FALSE),
   IF(ORDER!$D$1="IGST",
   VLOOKUP(H202,'C:\Users\HP\Desktop\TrimphPO\Week\Master Files\[IGST Master.xlsx]DBF'!$A:$V,22,FALSE),
   "Error")),
"")</f>
        <v/>
      </c>
      <c r="V202">
        <f>IF(ORDER!O208&gt;0,
 IF(ORDER!$D$1="SGST",
 VLOOKUP(H202,'C:\Users\HP\Desktop\TrimphPO\Week\Master Files\[SGST Master.xlsx]DBF'!$A:$W,23,FALSE),
   IF(ORDER!$D$1="IGST",
   VLOOKUP(H202,'C:\Users\HP\Desktop\TrimphPO\Week\Master Files\[IGST Master.xlsx]DBF'!$A:$W,23,FALSE),
   "Error")),
"")</f>
        <v/>
      </c>
      <c r="W202">
        <f>IF(ORDER!O208&gt;0,
 IF(ORDER!$D$1="SGST",
 VLOOKUP(H202,'C:\Users\HP\Desktop\TrimphPO\Week\Master Files\[SGST Master.xlsx]DBF'!$A:$X,24,FALSE),
   IF(ORDER!$D$1="IGST",
   VLOOKUP(H202,'C:\Users\HP\Desktop\TrimphPO\Week\Master Files\[IGST Master.xlsx]DBF'!$A:$X,24,FALSE),
   "Error")),
"")</f>
        <v/>
      </c>
      <c r="X202">
        <f>IF(ORDER!O208&gt;0,
 IF(ORDER!$D$1="SGST",
 VLOOKUP(H202,'C:\Users\HP\Desktop\TrimphPO\Week\Master Files\[SGST Master.xlsx]DBF'!$A:$Y,25,FALSE),
   IF(ORDER!$D$1="IGST",
   VLOOKUP(H202,'C:\Users\HP\Desktop\TrimphPO\Week\Master Files\[IGST Master.xlsx]DBF'!$A:$Y,25,FALSE),
   "Error")),
"")</f>
        <v/>
      </c>
      <c r="Y202">
        <f>IF(ORDER!O208&gt;0,+O202, "")</f>
        <v/>
      </c>
      <c r="Z202">
        <f>IF(ORDER!O208&gt;0,+J202, "")</f>
        <v/>
      </c>
      <c r="AA202">
        <f>IF(ORDER!O208&gt;0,
 IF(ORDER!$D$1="SGST",
 VLOOKUP(H202,'C:\Users\HP\Desktop\TrimphPO\Week\Master Files\[SGST Master.xlsx]DBF'!$A:$AB,28,FALSE),
   IF(ORDER!$D$1="IGST",
   VLOOKUP(H202,'C:\Users\HP\Desktop\TrimphPO\Week\Master Files\[IGST Master.xlsx]DBF'!$A:$AB,28,FALSE),
   "Error")),
"")</f>
        <v/>
      </c>
      <c r="AB202">
        <f>IF(ORDER!O208&gt;0,
 IF(ORDER!$D$1="SGST",
 VLOOKUP(H202,'C:\Users\HP\Desktop\TrimphPO\Week\Master Files\[SGST Master.xlsx]DBF'!$A:$AC,29,FALSE),
   IF(ORDER!$D$1="IGST",
   VLOOKUP(H202,'C:\Users\HP\Desktop\TrimphPO\Week\Master Files\[IGST Master.xlsx]DBF'!$A:$AC,29,FALSE),
   "Error")),
"")</f>
        <v/>
      </c>
      <c r="AC202">
        <f>IF(ORDER!O208&gt;0,ROUND(Y202*AB202/100,2), "")</f>
        <v/>
      </c>
      <c r="AD202">
        <f>IF(ORDER!O208&gt;0,ROUND(SUM(Y202,0)-AC202,2), "")</f>
        <v/>
      </c>
      <c r="AE202" t="inlineStr"/>
      <c r="AF202" t="inlineStr"/>
      <c r="AG202" t="inlineStr"/>
      <c r="AH202" t="inlineStr"/>
      <c r="AI202" t="inlineStr"/>
      <c r="AJ202" t="inlineStr"/>
      <c r="AK202">
        <f>IF(ORDER!O208&gt;0,IF(RIGHT(P202,2)="5%","Output IGST - 5% - Tamilnadu","Output IGST - 12% - Tamilnadu"), "")</f>
        <v/>
      </c>
      <c r="AL202">
        <f>IF(ORDER!O208&gt;0,IF(AK202="Output IGST - 12% - TamilNadu",12,5), "")</f>
        <v/>
      </c>
      <c r="AM202">
        <f>IF(ORDER!O208&gt;0,ROUND(SUM(AD202*AL202/100,0),2), "")</f>
        <v/>
      </c>
      <c r="AN202">
        <f>IF(ORDER!O208&gt;0,+AP202, "")</f>
        <v/>
      </c>
      <c r="AO202">
        <f>IF(ORDER!O208&gt;0,0.00, "")</f>
        <v/>
      </c>
      <c r="AP202">
        <f>IF(ORDER!O208&gt;0,+(Y202-AC202)+AM202, "")</f>
        <v/>
      </c>
      <c r="AQ202">
        <f>IF(ORDER!O208&gt;0,
 IF(ORDER!$D$1="SGST",
 VLOOKUP(H202,'C:\Users\HP\Desktop\TrimphPO\Week\Master Files\[SGST Master.xlsx]DBF'!$A:$AR,44,FALSE),
   IF(ORDER!$D$1="IGST",
   VLOOKUP(H202,'C:\Users\HP\Desktop\TrimphPO\Week\Master Files\[IGST Master.xlsx]DBF'!$A:$AR,44,FALSE),
   "Error")),
"")</f>
        <v/>
      </c>
      <c r="AR202">
        <f>IF(ORDER!O208&gt;0,B202, "")</f>
        <v/>
      </c>
      <c r="AS202">
        <f>IF(ORDER!O208&gt;0,AN202, "")</f>
        <v/>
      </c>
      <c r="AT202">
        <f>IF(ORDER!O208&gt;0,CONCATENATE($B$2," ",$C$2," ","QTY",  " ", $Z$2), "")</f>
        <v/>
      </c>
      <c r="AU202">
        <f>IF(ORDER!O208&gt;0,
 IF(ORDER!$D$1="SGST",
 VLOOKUP(H202,'C:\Users\HP\Desktop\TrimphPO\Week\Master Files\[SGST Master.xlsx]DBF'!$A:$AV,48,FALSE),
   IF(ORDER!$D$1="IGST",
   VLOOKUP(H202,'C:\Users\HP\Desktop\TrimphPO\Week\Master Files\[IGST Master.xlsx]DBF'!$A:$AV,48,FALSE),
   "Error")),
"")</f>
        <v/>
      </c>
      <c r="AV202">
        <f>IF(ORDER!O208&gt;0,
 IF(ORDER!$D$1="SGST",
 VLOOKUP(H202,'C:\Users\HP\Desktop\TrimphPO\Week\Master Files\[SGST Master.xlsx]DBF'!$A:$AW,49,FALSE),
   IF(ORDER!$D$1="IGST",
   VLOOKUP(H202,'C:\Users\HP\Desktop\TrimphPO\Week\Master Files\[IGST Master.xlsx]DBF'!$A:$AW,49,FALSE),
   "Error")),
"")</f>
        <v/>
      </c>
      <c r="AW202">
        <f>IF(ORDER!O208&gt;0,
 IF(ORDER!$D$1="SGST",
 VLOOKUP(H202,'C:\Users\HP\Desktop\TrimphPO\Week\Master Files\[SGST Master.xlsx]DBF'!$A:$AX,50,FALSE),
   IF(ORDER!$D$1="IGST",
   VLOOKUP(H202,'C:\Users\HP\Desktop\TrimphPO\Week\Master Files\[IGST Master.xlsx]DBF'!$A:$AX,50,FALSE),
   "Error")),
"")</f>
        <v/>
      </c>
      <c r="AX202">
        <f>IF(ORDER!O208&gt;0,ORDER!B5, "")</f>
        <v/>
      </c>
      <c r="AY202">
        <f>IF(ORDER!O208&gt;0,ORDER!B1, "")</f>
        <v/>
      </c>
      <c r="AZ202">
        <f>IF(ORDER!O208&gt;0,
 IF(ORDER!$D$1="SGST",
 VLOOKUP(H202,'C:\Users\HP\Desktop\TrimphPO\Week\Master Files\[SGST Master.xlsx]DBF'!$A:$BA,53,FALSE),
   IF(ORDER!$D$1="IGST",
   VLOOKUP(H202,'C:\Users\HP\Desktop\TrimphPO\Week\Master Files\[IGST Master.xlsx]DBF'!$A:$BA,53,FALSE),
   "Error")),
"")</f>
        <v/>
      </c>
      <c r="BA202">
        <f>IF(ORDER!O208&gt;0,
 IF(ORDER!$D$1="SGST",
 VLOOKUP(H202,'C:\Users\HP\Desktop\TrimphPO\Week\Master Files\[SGST Master.xlsx]DBF'!$A:$BB,54,FALSE),
   IF(ORDER!$D$1="IGST",
   VLOOKUP(H202,'C:\Users\HP\Desktop\TrimphPO\Week\Master Files\[IGST Master.xlsx]DBF'!$A:$BB,54,FALSE),
   "Error")),
"")</f>
        <v/>
      </c>
      <c r="BB202">
        <f>IF(ORDER!O208&gt;0,
 IF(ORDER!$D$1="SGST",
 VLOOKUP(H202,'C:\Users\HP\Desktop\TrimphPO\Week\Master Files\[SGST Master.xlsx]DBF'!$A:$BC,55,FALSE),
   IF(ORDER!$D$1="IGST",
   VLOOKUP(H202,'C:\Users\HP\Desktop\TrimphPO\Week\Master Files\[IGST Master.xlsx]DBF'!$A:$BC,55,FALSE),
   "Error")),
"")</f>
        <v/>
      </c>
      <c r="BC202">
        <f>IF(ORDER!O208&gt;0,
 IF(ORDER!$D$1="SGST",
 VLOOKUP(H202,'C:\Users\HP\Desktop\TrimphPO\Week\Master Files\[SGST Master.xlsx]DBF'!$A:$BD,56,FALSE),
   IF(ORDER!$D$1="IGST",
   VLOOKUP(H202,'C:\Users\HP\Desktop\TrimphPO\Week\Master Files\[IGST Master.xlsx]DBF'!$A:$BD,56,FALSE),
   "Error")),
"")</f>
        <v/>
      </c>
      <c r="BD202">
        <f>IF(ORDER!O208&gt;0,
 IF(ORDER!$D$1="SGST",
 VLOOKUP(H202,'C:\Users\HP\Desktop\TrimphPO\Week\Master Files\[SGST Master.xlsx]DBF'!$A:$BE,57,FALSE),
   IF(ORDER!$D$1="IGST",
   VLOOKUP(H202,'C:\Users\HP\Desktop\TrimphPO\Week\Master Files\[IGST Master.xlsx]DBF'!$A:$BE,57,FALSE),
   "Error")),
"")</f>
        <v/>
      </c>
    </row>
    <row r="203">
      <c r="A203">
        <f>IF(ORDER!O209&gt;0,
 IF(ORDER!$D$1="SGST",
 VLOOKUP(H203,'C:\Users\HP\Desktop\TrimphPO\Week\Master Files\[SGST Master.xlsx]DBF'!$A:$B,2,FALSE),
   IF(ORDER!$D$1="IGST",
   VLOOKUP(H203,'C:\Users\HP\Desktop\TrimphPO\Week\Master Files\[IGST Master.xlsx]DBF'!$A:$B,2,FALSE),
   "Error")),
"")</f>
        <v/>
      </c>
      <c r="B203">
        <f>IF(ORDER!O209&gt;0,
 IF(ORDER!$D$1="SGST",
 VLOOKUP(H203,'C:\Users\HP\Desktop\TrimphPO\Week\Master Files\[SGST Master.xlsx]DBF'!$A:$C,3,FALSE),
   IF(ORDER!$D$1="IGST",
   VLOOKUP(H203,'C:\Users\HP\Desktop\TrimphPO\Week\Master Files\[IGST Master.xlsx]DBF'!$A:$C,3,FALSE),
   "Error")),
"")</f>
        <v/>
      </c>
      <c r="C203">
        <f>IF(ORDER!O209&gt;0,ORDER!L209, "")</f>
        <v/>
      </c>
      <c r="D203">
        <f>IF(ORDER!O209&gt;0,ORDER!A209, "")</f>
        <v/>
      </c>
      <c r="E203">
        <f>IF(ORDER!O209&gt;0,
 IF(ORDER!$D$1="SGST",
 VLOOKUP(H203,'C:\Users\HP\Desktop\TrimphPO\Week\Master Files\[SGST Master.xlsx]DBF'!$A:$F,6,FALSE),
   IF(ORDER!$D$1="IGST",
   VLOOKUP(H203,'C:\Users\HP\Desktop\TrimphPO\Week\Master Files\[IGST Master.xlsx]DBF'!$A:$F,6,FALSE),
   "Error")),
"")</f>
        <v/>
      </c>
      <c r="F203">
        <f>IF(ORDER!O209&gt;0,ORDER!C209, "")</f>
        <v/>
      </c>
      <c r="G203">
        <f>IF(ORDER!O209&gt;0,
 IF(ORDER!$D$1="SGST",
 VLOOKUP(H203,'C:\Users\HP\Desktop\TrimphPO\Week\Master Files\[SGST Master.xlsx]DBF'!$A:$H,8,FALSE),
   IF(ORDER!$D$1="IGST",
   VLOOKUP(H203,'C:\Users\HP\Desktop\TrimphPO\Week\Master Files\[IGST Master.xlsx]DBF'!$A:$H,8,FALSE),
   "Error")),
"")</f>
        <v/>
      </c>
      <c r="H203">
        <f>IF(ORDER!O209&gt;0,ORDER!D209, "")</f>
        <v/>
      </c>
      <c r="I203">
        <f>IF(ORDER!O209&gt;0,
 IF(ORDER!$D$1="SGST",
 VLOOKUP(H203,'C:\Users\HP\Desktop\TrimphPO\Week\Master Files\[SGST Master.xlsx]DBF'!$A:$J,10,FALSE),
   IF(ORDER!$D$1="IGST",
   VLOOKUP(H203,'C:\Users\HP\Desktop\TrimphPO\Week\Master Files\[IGST Master.xlsx]DBF'!$A:$J,10,FALSE),
   "Error")),
"")</f>
        <v/>
      </c>
      <c r="J203">
        <f>IF(ORDER!O209&gt;0,SUMIF(ORDER!$D$8:$D$22298,DBF!$H203,ORDER!$G$8:$G$22298), "")</f>
        <v/>
      </c>
      <c r="K203">
        <f>IF(ORDER!O209&gt;0,VLOOKUP($H203,ORDER!D:H,5,FALSE), "")</f>
        <v/>
      </c>
      <c r="L203">
        <f>IF(ORDER!O209&gt;0,ROUND(J203*K203,2), "")</f>
        <v/>
      </c>
      <c r="M203">
        <f>IF(ORDER!O209&gt;0,
 IF(ORDER!$D$1="SGST",
 VLOOKUP(H203,'C:\Users\HP\Desktop\TrimphPO\Week\Master Files\[SGST Master.xlsx]DBF'!$A:$N,14,FALSE),
   IF(ORDER!$D$1="IGST",
   VLOOKUP(H203,'C:\Users\HP\Desktop\TrimphPO\Week\Master Files\[IGST Master.xlsx]DBF'!$A:$N,14,FALSE),
   "Error")),
"")</f>
        <v/>
      </c>
      <c r="N203">
        <f>IF(ORDER!O209&gt;0,ROUND(L203*M203/100,2), "")</f>
        <v/>
      </c>
      <c r="O203">
        <f>IF(ORDER!O209&gt;0,L203-N203, "")</f>
        <v/>
      </c>
      <c r="P203">
        <f>IF(ORDER!O209&gt;0,IF(R203="Corsetry",IF(IFERROR((O203/J203),0)&lt;1000,"CC Sales- Corsetry-Wholesale - IGST 5%","CC Sales- Corsetry-Wholesale - IGST 12%")), "")</f>
        <v/>
      </c>
      <c r="Q203">
        <f>IF(ORDER!O209&gt;0,
 IF(ORDER!$D$1="SGST",
 VLOOKUP(H203,'C:\Users\HP\Desktop\TrimphPO\Week\Master Files\[SGST Master.xlsx]DBF'!$A:$R,18,FALSE),
   IF(ORDER!$D$1="IGST",
   VLOOKUP(H203,'C:\Users\HP\Desktop\TrimphPO\Week\Master Files\[IGST Master.xlsx]DBF'!$A:$R,18,FALSE),
   "Error")),
"")</f>
        <v/>
      </c>
      <c r="R203">
        <f>IF(ORDER!O209&gt;0,
 IF(ORDER!$D$1="SGST",
 VLOOKUP(H203,'C:\Users\HP\Desktop\TrimphPO\Week\Master Files\[SGST Master.xlsx]DBF'!$A:$S,19,FALSE),
   IF(ORDER!$D$1="IGST",
   VLOOKUP(H203,'C:\Users\HP\Desktop\TrimphPO\Week\Master Files\[IGST Master.xlsx]DBF'!$A:$S,19,FALSE),
   "Error")),
"")</f>
        <v/>
      </c>
      <c r="S203">
        <f>IF(ORDER!O209&gt;0,
 IF(ORDER!$D$1="SGST",
 VLOOKUP(H203,'C:\Users\HP\Desktop\TrimphPO\Week\Master Files\[SGST Master.xlsx]DBF'!$A:$T,20,FALSE),
   IF(ORDER!$D$1="IGST",
   VLOOKUP(H203,'C:\Users\HP\Desktop\TrimphPO\Week\Master Files\[IGST Master.xlsx]DBF'!$A:$T,20,FALSE),
   "Error")),
"")</f>
        <v/>
      </c>
      <c r="T203">
        <f>IF(ORDER!O209&gt;0,
 IF(ORDER!$D$1="SGST",
 VLOOKUP(H203,'C:\Users\HP\Desktop\TrimphPO\Week\Master Files\[SGST Master.xlsx]DBF'!$A:$U,21,FALSE),
   IF(ORDER!$D$1="IGST",
   VLOOKUP(H203,'C:\Users\HP\Desktop\TrimphPO\Week\Master Files\[IGST Master.xlsx]DBF'!$A:$U,21,FALSE),
   "Error")),
"")</f>
        <v/>
      </c>
      <c r="U203">
        <f>IF(ORDER!O209&gt;0,
 IF(ORDER!$D$1="SGST",
 VLOOKUP(H203,'C:\Users\HP\Desktop\TrimphPO\Week\Master Files\[SGST Master.xlsx]DBF'!$A:$V,22,FALSE),
   IF(ORDER!$D$1="IGST",
   VLOOKUP(H203,'C:\Users\HP\Desktop\TrimphPO\Week\Master Files\[IGST Master.xlsx]DBF'!$A:$V,22,FALSE),
   "Error")),
"")</f>
        <v/>
      </c>
      <c r="V203">
        <f>IF(ORDER!O209&gt;0,
 IF(ORDER!$D$1="SGST",
 VLOOKUP(H203,'C:\Users\HP\Desktop\TrimphPO\Week\Master Files\[SGST Master.xlsx]DBF'!$A:$W,23,FALSE),
   IF(ORDER!$D$1="IGST",
   VLOOKUP(H203,'C:\Users\HP\Desktop\TrimphPO\Week\Master Files\[IGST Master.xlsx]DBF'!$A:$W,23,FALSE),
   "Error")),
"")</f>
        <v/>
      </c>
      <c r="W203">
        <f>IF(ORDER!O209&gt;0,
 IF(ORDER!$D$1="SGST",
 VLOOKUP(H203,'C:\Users\HP\Desktop\TrimphPO\Week\Master Files\[SGST Master.xlsx]DBF'!$A:$X,24,FALSE),
   IF(ORDER!$D$1="IGST",
   VLOOKUP(H203,'C:\Users\HP\Desktop\TrimphPO\Week\Master Files\[IGST Master.xlsx]DBF'!$A:$X,24,FALSE),
   "Error")),
"")</f>
        <v/>
      </c>
      <c r="X203">
        <f>IF(ORDER!O209&gt;0,
 IF(ORDER!$D$1="SGST",
 VLOOKUP(H203,'C:\Users\HP\Desktop\TrimphPO\Week\Master Files\[SGST Master.xlsx]DBF'!$A:$Y,25,FALSE),
   IF(ORDER!$D$1="IGST",
   VLOOKUP(H203,'C:\Users\HP\Desktop\TrimphPO\Week\Master Files\[IGST Master.xlsx]DBF'!$A:$Y,25,FALSE),
   "Error")),
"")</f>
        <v/>
      </c>
      <c r="Y203">
        <f>IF(ORDER!O209&gt;0,+O203, "")</f>
        <v/>
      </c>
      <c r="Z203">
        <f>IF(ORDER!O209&gt;0,+J203, "")</f>
        <v/>
      </c>
      <c r="AA203">
        <f>IF(ORDER!O209&gt;0,
 IF(ORDER!$D$1="SGST",
 VLOOKUP(H203,'C:\Users\HP\Desktop\TrimphPO\Week\Master Files\[SGST Master.xlsx]DBF'!$A:$AB,28,FALSE),
   IF(ORDER!$D$1="IGST",
   VLOOKUP(H203,'C:\Users\HP\Desktop\TrimphPO\Week\Master Files\[IGST Master.xlsx]DBF'!$A:$AB,28,FALSE),
   "Error")),
"")</f>
        <v/>
      </c>
      <c r="AB203">
        <f>IF(ORDER!O209&gt;0,
 IF(ORDER!$D$1="SGST",
 VLOOKUP(H203,'C:\Users\HP\Desktop\TrimphPO\Week\Master Files\[SGST Master.xlsx]DBF'!$A:$AC,29,FALSE),
   IF(ORDER!$D$1="IGST",
   VLOOKUP(H203,'C:\Users\HP\Desktop\TrimphPO\Week\Master Files\[IGST Master.xlsx]DBF'!$A:$AC,29,FALSE),
   "Error")),
"")</f>
        <v/>
      </c>
      <c r="AC203">
        <f>IF(ORDER!O209&gt;0,ROUND(Y203*AB203/100,2), "")</f>
        <v/>
      </c>
      <c r="AD203">
        <f>IF(ORDER!O209&gt;0,ROUND(SUM(Y203,0)-AC203,2), "")</f>
        <v/>
      </c>
      <c r="AE203" t="inlineStr"/>
      <c r="AF203" t="inlineStr"/>
      <c r="AG203" t="inlineStr"/>
      <c r="AH203" t="inlineStr"/>
      <c r="AI203" t="inlineStr"/>
      <c r="AJ203" t="inlineStr"/>
      <c r="AK203">
        <f>IF(ORDER!O209&gt;0,IF(RIGHT(P203,2)="5%","Output IGST - 5% - Tamilnadu","Output IGST - 12% - Tamilnadu"), "")</f>
        <v/>
      </c>
      <c r="AL203">
        <f>IF(ORDER!O209&gt;0,IF(AK203="Output IGST - 12% - TamilNadu",12,5), "")</f>
        <v/>
      </c>
      <c r="AM203">
        <f>IF(ORDER!O209&gt;0,ROUND(SUM(AD203*AL203/100,0),2), "")</f>
        <v/>
      </c>
      <c r="AN203">
        <f>IF(ORDER!O209&gt;0,+AP203, "")</f>
        <v/>
      </c>
      <c r="AO203">
        <f>IF(ORDER!O209&gt;0,0.00, "")</f>
        <v/>
      </c>
      <c r="AP203">
        <f>IF(ORDER!O209&gt;0,+(Y203-AC203)+AM203, "")</f>
        <v/>
      </c>
      <c r="AQ203">
        <f>IF(ORDER!O209&gt;0,
 IF(ORDER!$D$1="SGST",
 VLOOKUP(H203,'C:\Users\HP\Desktop\TrimphPO\Week\Master Files\[SGST Master.xlsx]DBF'!$A:$AR,44,FALSE),
   IF(ORDER!$D$1="IGST",
   VLOOKUP(H203,'C:\Users\HP\Desktop\TrimphPO\Week\Master Files\[IGST Master.xlsx]DBF'!$A:$AR,44,FALSE),
   "Error")),
"")</f>
        <v/>
      </c>
      <c r="AR203">
        <f>IF(ORDER!O209&gt;0,B203, "")</f>
        <v/>
      </c>
      <c r="AS203">
        <f>IF(ORDER!O209&gt;0,AN203, "")</f>
        <v/>
      </c>
      <c r="AT203">
        <f>IF(ORDER!O209&gt;0,CONCATENATE($B$2," ",$C$2," ","QTY",  " ", $Z$2), "")</f>
        <v/>
      </c>
      <c r="AU203">
        <f>IF(ORDER!O209&gt;0,
 IF(ORDER!$D$1="SGST",
 VLOOKUP(H203,'C:\Users\HP\Desktop\TrimphPO\Week\Master Files\[SGST Master.xlsx]DBF'!$A:$AV,48,FALSE),
   IF(ORDER!$D$1="IGST",
   VLOOKUP(H203,'C:\Users\HP\Desktop\TrimphPO\Week\Master Files\[IGST Master.xlsx]DBF'!$A:$AV,48,FALSE),
   "Error")),
"")</f>
        <v/>
      </c>
      <c r="AV203">
        <f>IF(ORDER!O209&gt;0,
 IF(ORDER!$D$1="SGST",
 VLOOKUP(H203,'C:\Users\HP\Desktop\TrimphPO\Week\Master Files\[SGST Master.xlsx]DBF'!$A:$AW,49,FALSE),
   IF(ORDER!$D$1="IGST",
   VLOOKUP(H203,'C:\Users\HP\Desktop\TrimphPO\Week\Master Files\[IGST Master.xlsx]DBF'!$A:$AW,49,FALSE),
   "Error")),
"")</f>
        <v/>
      </c>
      <c r="AW203">
        <f>IF(ORDER!O209&gt;0,
 IF(ORDER!$D$1="SGST",
 VLOOKUP(H203,'C:\Users\HP\Desktop\TrimphPO\Week\Master Files\[SGST Master.xlsx]DBF'!$A:$AX,50,FALSE),
   IF(ORDER!$D$1="IGST",
   VLOOKUP(H203,'C:\Users\HP\Desktop\TrimphPO\Week\Master Files\[IGST Master.xlsx]DBF'!$A:$AX,50,FALSE),
   "Error")),
"")</f>
        <v/>
      </c>
      <c r="AX203">
        <f>IF(ORDER!O209&gt;0,ORDER!B5, "")</f>
        <v/>
      </c>
      <c r="AY203">
        <f>IF(ORDER!O209&gt;0,ORDER!B1, "")</f>
        <v/>
      </c>
      <c r="AZ203">
        <f>IF(ORDER!O209&gt;0,
 IF(ORDER!$D$1="SGST",
 VLOOKUP(H203,'C:\Users\HP\Desktop\TrimphPO\Week\Master Files\[SGST Master.xlsx]DBF'!$A:$BA,53,FALSE),
   IF(ORDER!$D$1="IGST",
   VLOOKUP(H203,'C:\Users\HP\Desktop\TrimphPO\Week\Master Files\[IGST Master.xlsx]DBF'!$A:$BA,53,FALSE),
   "Error")),
"")</f>
        <v/>
      </c>
      <c r="BA203">
        <f>IF(ORDER!O209&gt;0,
 IF(ORDER!$D$1="SGST",
 VLOOKUP(H203,'C:\Users\HP\Desktop\TrimphPO\Week\Master Files\[SGST Master.xlsx]DBF'!$A:$BB,54,FALSE),
   IF(ORDER!$D$1="IGST",
   VLOOKUP(H203,'C:\Users\HP\Desktop\TrimphPO\Week\Master Files\[IGST Master.xlsx]DBF'!$A:$BB,54,FALSE),
   "Error")),
"")</f>
        <v/>
      </c>
      <c r="BB203">
        <f>IF(ORDER!O209&gt;0,
 IF(ORDER!$D$1="SGST",
 VLOOKUP(H203,'C:\Users\HP\Desktop\TrimphPO\Week\Master Files\[SGST Master.xlsx]DBF'!$A:$BC,55,FALSE),
   IF(ORDER!$D$1="IGST",
   VLOOKUP(H203,'C:\Users\HP\Desktop\TrimphPO\Week\Master Files\[IGST Master.xlsx]DBF'!$A:$BC,55,FALSE),
   "Error")),
"")</f>
        <v/>
      </c>
      <c r="BC203">
        <f>IF(ORDER!O209&gt;0,
 IF(ORDER!$D$1="SGST",
 VLOOKUP(H203,'C:\Users\HP\Desktop\TrimphPO\Week\Master Files\[SGST Master.xlsx]DBF'!$A:$BD,56,FALSE),
   IF(ORDER!$D$1="IGST",
   VLOOKUP(H203,'C:\Users\HP\Desktop\TrimphPO\Week\Master Files\[IGST Master.xlsx]DBF'!$A:$BD,56,FALSE),
   "Error")),
"")</f>
        <v/>
      </c>
      <c r="BD203">
        <f>IF(ORDER!O209&gt;0,
 IF(ORDER!$D$1="SGST",
 VLOOKUP(H203,'C:\Users\HP\Desktop\TrimphPO\Week\Master Files\[SGST Master.xlsx]DBF'!$A:$BE,57,FALSE),
   IF(ORDER!$D$1="IGST",
   VLOOKUP(H203,'C:\Users\HP\Desktop\TrimphPO\Week\Master Files\[IGST Master.xlsx]DBF'!$A:$BE,57,FALSE),
   "Error")),
"")</f>
        <v/>
      </c>
    </row>
    <row r="204">
      <c r="A204">
        <f>IF(ORDER!O210&gt;0,
 IF(ORDER!$D$1="SGST",
 VLOOKUP(H204,'C:\Users\HP\Desktop\TrimphPO\Week\Master Files\[SGST Master.xlsx]DBF'!$A:$B,2,FALSE),
   IF(ORDER!$D$1="IGST",
   VLOOKUP(H204,'C:\Users\HP\Desktop\TrimphPO\Week\Master Files\[IGST Master.xlsx]DBF'!$A:$B,2,FALSE),
   "Error")),
"")</f>
        <v/>
      </c>
      <c r="B204">
        <f>IF(ORDER!O210&gt;0,
 IF(ORDER!$D$1="SGST",
 VLOOKUP(H204,'C:\Users\HP\Desktop\TrimphPO\Week\Master Files\[SGST Master.xlsx]DBF'!$A:$C,3,FALSE),
   IF(ORDER!$D$1="IGST",
   VLOOKUP(H204,'C:\Users\HP\Desktop\TrimphPO\Week\Master Files\[IGST Master.xlsx]DBF'!$A:$C,3,FALSE),
   "Error")),
"")</f>
        <v/>
      </c>
      <c r="C204">
        <f>IF(ORDER!O210&gt;0,ORDER!L210, "")</f>
        <v/>
      </c>
      <c r="D204">
        <f>IF(ORDER!O210&gt;0,ORDER!A210, "")</f>
        <v/>
      </c>
      <c r="E204">
        <f>IF(ORDER!O210&gt;0,
 IF(ORDER!$D$1="SGST",
 VLOOKUP(H204,'C:\Users\HP\Desktop\TrimphPO\Week\Master Files\[SGST Master.xlsx]DBF'!$A:$F,6,FALSE),
   IF(ORDER!$D$1="IGST",
   VLOOKUP(H204,'C:\Users\HP\Desktop\TrimphPO\Week\Master Files\[IGST Master.xlsx]DBF'!$A:$F,6,FALSE),
   "Error")),
"")</f>
        <v/>
      </c>
      <c r="F204">
        <f>IF(ORDER!O210&gt;0,ORDER!C210, "")</f>
        <v/>
      </c>
      <c r="G204">
        <f>IF(ORDER!O210&gt;0,
 IF(ORDER!$D$1="SGST",
 VLOOKUP(H204,'C:\Users\HP\Desktop\TrimphPO\Week\Master Files\[SGST Master.xlsx]DBF'!$A:$H,8,FALSE),
   IF(ORDER!$D$1="IGST",
   VLOOKUP(H204,'C:\Users\HP\Desktop\TrimphPO\Week\Master Files\[IGST Master.xlsx]DBF'!$A:$H,8,FALSE),
   "Error")),
"")</f>
        <v/>
      </c>
      <c r="H204">
        <f>IF(ORDER!O210&gt;0,ORDER!D210, "")</f>
        <v/>
      </c>
      <c r="I204">
        <f>IF(ORDER!O210&gt;0,
 IF(ORDER!$D$1="SGST",
 VLOOKUP(H204,'C:\Users\HP\Desktop\TrimphPO\Week\Master Files\[SGST Master.xlsx]DBF'!$A:$J,10,FALSE),
   IF(ORDER!$D$1="IGST",
   VLOOKUP(H204,'C:\Users\HP\Desktop\TrimphPO\Week\Master Files\[IGST Master.xlsx]DBF'!$A:$J,10,FALSE),
   "Error")),
"")</f>
        <v/>
      </c>
      <c r="J204">
        <f>IF(ORDER!O210&gt;0,SUMIF(ORDER!$D$8:$D$22298,DBF!$H204,ORDER!$G$8:$G$22298), "")</f>
        <v/>
      </c>
      <c r="K204">
        <f>IF(ORDER!O210&gt;0,VLOOKUP($H204,ORDER!D:H,5,FALSE), "")</f>
        <v/>
      </c>
      <c r="L204">
        <f>IF(ORDER!O210&gt;0,ROUND(J204*K204,2), "")</f>
        <v/>
      </c>
      <c r="M204">
        <f>IF(ORDER!O210&gt;0,
 IF(ORDER!$D$1="SGST",
 VLOOKUP(H204,'C:\Users\HP\Desktop\TrimphPO\Week\Master Files\[SGST Master.xlsx]DBF'!$A:$N,14,FALSE),
   IF(ORDER!$D$1="IGST",
   VLOOKUP(H204,'C:\Users\HP\Desktop\TrimphPO\Week\Master Files\[IGST Master.xlsx]DBF'!$A:$N,14,FALSE),
   "Error")),
"")</f>
        <v/>
      </c>
      <c r="N204">
        <f>IF(ORDER!O210&gt;0,ROUND(L204*M204/100,2), "")</f>
        <v/>
      </c>
      <c r="O204">
        <f>IF(ORDER!O210&gt;0,L204-N204, "")</f>
        <v/>
      </c>
      <c r="P204">
        <f>IF(ORDER!O210&gt;0,IF(R204="Corsetry",IF(IFERROR((O204/J204),0)&lt;1000,"CC Sales- Corsetry-Wholesale - IGST 5%","CC Sales- Corsetry-Wholesale - IGST 12%")), "")</f>
        <v/>
      </c>
      <c r="Q204">
        <f>IF(ORDER!O210&gt;0,
 IF(ORDER!$D$1="SGST",
 VLOOKUP(H204,'C:\Users\HP\Desktop\TrimphPO\Week\Master Files\[SGST Master.xlsx]DBF'!$A:$R,18,FALSE),
   IF(ORDER!$D$1="IGST",
   VLOOKUP(H204,'C:\Users\HP\Desktop\TrimphPO\Week\Master Files\[IGST Master.xlsx]DBF'!$A:$R,18,FALSE),
   "Error")),
"")</f>
        <v/>
      </c>
      <c r="R204">
        <f>IF(ORDER!O210&gt;0,
 IF(ORDER!$D$1="SGST",
 VLOOKUP(H204,'C:\Users\HP\Desktop\TrimphPO\Week\Master Files\[SGST Master.xlsx]DBF'!$A:$S,19,FALSE),
   IF(ORDER!$D$1="IGST",
   VLOOKUP(H204,'C:\Users\HP\Desktop\TrimphPO\Week\Master Files\[IGST Master.xlsx]DBF'!$A:$S,19,FALSE),
   "Error")),
"")</f>
        <v/>
      </c>
      <c r="S204">
        <f>IF(ORDER!O210&gt;0,
 IF(ORDER!$D$1="SGST",
 VLOOKUP(H204,'C:\Users\HP\Desktop\TrimphPO\Week\Master Files\[SGST Master.xlsx]DBF'!$A:$T,20,FALSE),
   IF(ORDER!$D$1="IGST",
   VLOOKUP(H204,'C:\Users\HP\Desktop\TrimphPO\Week\Master Files\[IGST Master.xlsx]DBF'!$A:$T,20,FALSE),
   "Error")),
"")</f>
        <v/>
      </c>
      <c r="T204">
        <f>IF(ORDER!O210&gt;0,
 IF(ORDER!$D$1="SGST",
 VLOOKUP(H204,'C:\Users\HP\Desktop\TrimphPO\Week\Master Files\[SGST Master.xlsx]DBF'!$A:$U,21,FALSE),
   IF(ORDER!$D$1="IGST",
   VLOOKUP(H204,'C:\Users\HP\Desktop\TrimphPO\Week\Master Files\[IGST Master.xlsx]DBF'!$A:$U,21,FALSE),
   "Error")),
"")</f>
        <v/>
      </c>
      <c r="U204">
        <f>IF(ORDER!O210&gt;0,
 IF(ORDER!$D$1="SGST",
 VLOOKUP(H204,'C:\Users\HP\Desktop\TrimphPO\Week\Master Files\[SGST Master.xlsx]DBF'!$A:$V,22,FALSE),
   IF(ORDER!$D$1="IGST",
   VLOOKUP(H204,'C:\Users\HP\Desktop\TrimphPO\Week\Master Files\[IGST Master.xlsx]DBF'!$A:$V,22,FALSE),
   "Error")),
"")</f>
        <v/>
      </c>
      <c r="V204">
        <f>IF(ORDER!O210&gt;0,
 IF(ORDER!$D$1="SGST",
 VLOOKUP(H204,'C:\Users\HP\Desktop\TrimphPO\Week\Master Files\[SGST Master.xlsx]DBF'!$A:$W,23,FALSE),
   IF(ORDER!$D$1="IGST",
   VLOOKUP(H204,'C:\Users\HP\Desktop\TrimphPO\Week\Master Files\[IGST Master.xlsx]DBF'!$A:$W,23,FALSE),
   "Error")),
"")</f>
        <v/>
      </c>
      <c r="W204">
        <f>IF(ORDER!O210&gt;0,
 IF(ORDER!$D$1="SGST",
 VLOOKUP(H204,'C:\Users\HP\Desktop\TrimphPO\Week\Master Files\[SGST Master.xlsx]DBF'!$A:$X,24,FALSE),
   IF(ORDER!$D$1="IGST",
   VLOOKUP(H204,'C:\Users\HP\Desktop\TrimphPO\Week\Master Files\[IGST Master.xlsx]DBF'!$A:$X,24,FALSE),
   "Error")),
"")</f>
        <v/>
      </c>
      <c r="X204">
        <f>IF(ORDER!O210&gt;0,
 IF(ORDER!$D$1="SGST",
 VLOOKUP(H204,'C:\Users\HP\Desktop\TrimphPO\Week\Master Files\[SGST Master.xlsx]DBF'!$A:$Y,25,FALSE),
   IF(ORDER!$D$1="IGST",
   VLOOKUP(H204,'C:\Users\HP\Desktop\TrimphPO\Week\Master Files\[IGST Master.xlsx]DBF'!$A:$Y,25,FALSE),
   "Error")),
"")</f>
        <v/>
      </c>
      <c r="Y204">
        <f>IF(ORDER!O210&gt;0,+O204, "")</f>
        <v/>
      </c>
      <c r="Z204">
        <f>IF(ORDER!O210&gt;0,+J204, "")</f>
        <v/>
      </c>
      <c r="AA204">
        <f>IF(ORDER!O210&gt;0,
 IF(ORDER!$D$1="SGST",
 VLOOKUP(H204,'C:\Users\HP\Desktop\TrimphPO\Week\Master Files\[SGST Master.xlsx]DBF'!$A:$AB,28,FALSE),
   IF(ORDER!$D$1="IGST",
   VLOOKUP(H204,'C:\Users\HP\Desktop\TrimphPO\Week\Master Files\[IGST Master.xlsx]DBF'!$A:$AB,28,FALSE),
   "Error")),
"")</f>
        <v/>
      </c>
      <c r="AB204">
        <f>IF(ORDER!O210&gt;0,
 IF(ORDER!$D$1="SGST",
 VLOOKUP(H204,'C:\Users\HP\Desktop\TrimphPO\Week\Master Files\[SGST Master.xlsx]DBF'!$A:$AC,29,FALSE),
   IF(ORDER!$D$1="IGST",
   VLOOKUP(H204,'C:\Users\HP\Desktop\TrimphPO\Week\Master Files\[IGST Master.xlsx]DBF'!$A:$AC,29,FALSE),
   "Error")),
"")</f>
        <v/>
      </c>
      <c r="AC204">
        <f>IF(ORDER!O210&gt;0,ROUND(Y204*AB204/100,2), "")</f>
        <v/>
      </c>
      <c r="AD204">
        <f>IF(ORDER!O210&gt;0,ROUND(SUM(Y204,0)-AC204,2), "")</f>
        <v/>
      </c>
      <c r="AE204" t="inlineStr"/>
      <c r="AF204" t="inlineStr"/>
      <c r="AG204" t="inlineStr"/>
      <c r="AH204" t="inlineStr"/>
      <c r="AI204" t="inlineStr"/>
      <c r="AJ204" t="inlineStr"/>
      <c r="AK204">
        <f>IF(ORDER!O210&gt;0,IF(RIGHT(P204,2)="5%","Output IGST - 5% - Tamilnadu","Output IGST - 12% - Tamilnadu"), "")</f>
        <v/>
      </c>
      <c r="AL204">
        <f>IF(ORDER!O210&gt;0,IF(AK204="Output IGST - 12% - TamilNadu",12,5), "")</f>
        <v/>
      </c>
      <c r="AM204">
        <f>IF(ORDER!O210&gt;0,ROUND(SUM(AD204*AL204/100,0),2), "")</f>
        <v/>
      </c>
      <c r="AN204">
        <f>IF(ORDER!O210&gt;0,+AP204, "")</f>
        <v/>
      </c>
      <c r="AO204">
        <f>IF(ORDER!O210&gt;0,0.00, "")</f>
        <v/>
      </c>
      <c r="AP204">
        <f>IF(ORDER!O210&gt;0,+(Y204-AC204)+AM204, "")</f>
        <v/>
      </c>
      <c r="AQ204">
        <f>IF(ORDER!O210&gt;0,
 IF(ORDER!$D$1="SGST",
 VLOOKUP(H204,'C:\Users\HP\Desktop\TrimphPO\Week\Master Files\[SGST Master.xlsx]DBF'!$A:$AR,44,FALSE),
   IF(ORDER!$D$1="IGST",
   VLOOKUP(H204,'C:\Users\HP\Desktop\TrimphPO\Week\Master Files\[IGST Master.xlsx]DBF'!$A:$AR,44,FALSE),
   "Error")),
"")</f>
        <v/>
      </c>
      <c r="AR204">
        <f>IF(ORDER!O210&gt;0,B204, "")</f>
        <v/>
      </c>
      <c r="AS204">
        <f>IF(ORDER!O210&gt;0,AN204, "")</f>
        <v/>
      </c>
      <c r="AT204">
        <f>IF(ORDER!O210&gt;0,CONCATENATE($B$2," ",$C$2," ","QTY",  " ", $Z$2), "")</f>
        <v/>
      </c>
      <c r="AU204">
        <f>IF(ORDER!O210&gt;0,
 IF(ORDER!$D$1="SGST",
 VLOOKUP(H204,'C:\Users\HP\Desktop\TrimphPO\Week\Master Files\[SGST Master.xlsx]DBF'!$A:$AV,48,FALSE),
   IF(ORDER!$D$1="IGST",
   VLOOKUP(H204,'C:\Users\HP\Desktop\TrimphPO\Week\Master Files\[IGST Master.xlsx]DBF'!$A:$AV,48,FALSE),
   "Error")),
"")</f>
        <v/>
      </c>
      <c r="AV204">
        <f>IF(ORDER!O210&gt;0,
 IF(ORDER!$D$1="SGST",
 VLOOKUP(H204,'C:\Users\HP\Desktop\TrimphPO\Week\Master Files\[SGST Master.xlsx]DBF'!$A:$AW,49,FALSE),
   IF(ORDER!$D$1="IGST",
   VLOOKUP(H204,'C:\Users\HP\Desktop\TrimphPO\Week\Master Files\[IGST Master.xlsx]DBF'!$A:$AW,49,FALSE),
   "Error")),
"")</f>
        <v/>
      </c>
      <c r="AW204">
        <f>IF(ORDER!O210&gt;0,
 IF(ORDER!$D$1="SGST",
 VLOOKUP(H204,'C:\Users\HP\Desktop\TrimphPO\Week\Master Files\[SGST Master.xlsx]DBF'!$A:$AX,50,FALSE),
   IF(ORDER!$D$1="IGST",
   VLOOKUP(H204,'C:\Users\HP\Desktop\TrimphPO\Week\Master Files\[IGST Master.xlsx]DBF'!$A:$AX,50,FALSE),
   "Error")),
"")</f>
        <v/>
      </c>
      <c r="AX204">
        <f>IF(ORDER!O210&gt;0,ORDER!B5, "")</f>
        <v/>
      </c>
      <c r="AY204">
        <f>IF(ORDER!O210&gt;0,ORDER!B1, "")</f>
        <v/>
      </c>
      <c r="AZ204">
        <f>IF(ORDER!O210&gt;0,
 IF(ORDER!$D$1="SGST",
 VLOOKUP(H204,'C:\Users\HP\Desktop\TrimphPO\Week\Master Files\[SGST Master.xlsx]DBF'!$A:$BA,53,FALSE),
   IF(ORDER!$D$1="IGST",
   VLOOKUP(H204,'C:\Users\HP\Desktop\TrimphPO\Week\Master Files\[IGST Master.xlsx]DBF'!$A:$BA,53,FALSE),
   "Error")),
"")</f>
        <v/>
      </c>
      <c r="BA204">
        <f>IF(ORDER!O210&gt;0,
 IF(ORDER!$D$1="SGST",
 VLOOKUP(H204,'C:\Users\HP\Desktop\TrimphPO\Week\Master Files\[SGST Master.xlsx]DBF'!$A:$BB,54,FALSE),
   IF(ORDER!$D$1="IGST",
   VLOOKUP(H204,'C:\Users\HP\Desktop\TrimphPO\Week\Master Files\[IGST Master.xlsx]DBF'!$A:$BB,54,FALSE),
   "Error")),
"")</f>
        <v/>
      </c>
      <c r="BB204">
        <f>IF(ORDER!O210&gt;0,
 IF(ORDER!$D$1="SGST",
 VLOOKUP(H204,'C:\Users\HP\Desktop\TrimphPO\Week\Master Files\[SGST Master.xlsx]DBF'!$A:$BC,55,FALSE),
   IF(ORDER!$D$1="IGST",
   VLOOKUP(H204,'C:\Users\HP\Desktop\TrimphPO\Week\Master Files\[IGST Master.xlsx]DBF'!$A:$BC,55,FALSE),
   "Error")),
"")</f>
        <v/>
      </c>
      <c r="BC204">
        <f>IF(ORDER!O210&gt;0,
 IF(ORDER!$D$1="SGST",
 VLOOKUP(H204,'C:\Users\HP\Desktop\TrimphPO\Week\Master Files\[SGST Master.xlsx]DBF'!$A:$BD,56,FALSE),
   IF(ORDER!$D$1="IGST",
   VLOOKUP(H204,'C:\Users\HP\Desktop\TrimphPO\Week\Master Files\[IGST Master.xlsx]DBF'!$A:$BD,56,FALSE),
   "Error")),
"")</f>
        <v/>
      </c>
      <c r="BD204">
        <f>IF(ORDER!O210&gt;0,
 IF(ORDER!$D$1="SGST",
 VLOOKUP(H204,'C:\Users\HP\Desktop\TrimphPO\Week\Master Files\[SGST Master.xlsx]DBF'!$A:$BE,57,FALSE),
   IF(ORDER!$D$1="IGST",
   VLOOKUP(H204,'C:\Users\HP\Desktop\TrimphPO\Week\Master Files\[IGST Master.xlsx]DBF'!$A:$BE,57,FALSE),
   "Error")),
"")</f>
        <v/>
      </c>
    </row>
    <row r="205">
      <c r="A205">
        <f>IF(ORDER!O211&gt;0,
 IF(ORDER!$D$1="SGST",
 VLOOKUP(H205,'C:\Users\HP\Desktop\TrimphPO\Week\Master Files\[SGST Master.xlsx]DBF'!$A:$B,2,FALSE),
   IF(ORDER!$D$1="IGST",
   VLOOKUP(H205,'C:\Users\HP\Desktop\TrimphPO\Week\Master Files\[IGST Master.xlsx]DBF'!$A:$B,2,FALSE),
   "Error")),
"")</f>
        <v/>
      </c>
      <c r="B205">
        <f>IF(ORDER!O211&gt;0,
 IF(ORDER!$D$1="SGST",
 VLOOKUP(H205,'C:\Users\HP\Desktop\TrimphPO\Week\Master Files\[SGST Master.xlsx]DBF'!$A:$C,3,FALSE),
   IF(ORDER!$D$1="IGST",
   VLOOKUP(H205,'C:\Users\HP\Desktop\TrimphPO\Week\Master Files\[IGST Master.xlsx]DBF'!$A:$C,3,FALSE),
   "Error")),
"")</f>
        <v/>
      </c>
      <c r="C205">
        <f>IF(ORDER!O211&gt;0,ORDER!L211, "")</f>
        <v/>
      </c>
      <c r="D205">
        <f>IF(ORDER!O211&gt;0,ORDER!A211, "")</f>
        <v/>
      </c>
      <c r="E205">
        <f>IF(ORDER!O211&gt;0,
 IF(ORDER!$D$1="SGST",
 VLOOKUP(H205,'C:\Users\HP\Desktop\TrimphPO\Week\Master Files\[SGST Master.xlsx]DBF'!$A:$F,6,FALSE),
   IF(ORDER!$D$1="IGST",
   VLOOKUP(H205,'C:\Users\HP\Desktop\TrimphPO\Week\Master Files\[IGST Master.xlsx]DBF'!$A:$F,6,FALSE),
   "Error")),
"")</f>
        <v/>
      </c>
      <c r="F205">
        <f>IF(ORDER!O211&gt;0,ORDER!C211, "")</f>
        <v/>
      </c>
      <c r="G205">
        <f>IF(ORDER!O211&gt;0,
 IF(ORDER!$D$1="SGST",
 VLOOKUP(H205,'C:\Users\HP\Desktop\TrimphPO\Week\Master Files\[SGST Master.xlsx]DBF'!$A:$H,8,FALSE),
   IF(ORDER!$D$1="IGST",
   VLOOKUP(H205,'C:\Users\HP\Desktop\TrimphPO\Week\Master Files\[IGST Master.xlsx]DBF'!$A:$H,8,FALSE),
   "Error")),
"")</f>
        <v/>
      </c>
      <c r="H205">
        <f>IF(ORDER!O211&gt;0,ORDER!D211, "")</f>
        <v/>
      </c>
      <c r="I205">
        <f>IF(ORDER!O211&gt;0,
 IF(ORDER!$D$1="SGST",
 VLOOKUP(H205,'C:\Users\HP\Desktop\TrimphPO\Week\Master Files\[SGST Master.xlsx]DBF'!$A:$J,10,FALSE),
   IF(ORDER!$D$1="IGST",
   VLOOKUP(H205,'C:\Users\HP\Desktop\TrimphPO\Week\Master Files\[IGST Master.xlsx]DBF'!$A:$J,10,FALSE),
   "Error")),
"")</f>
        <v/>
      </c>
      <c r="J205">
        <f>IF(ORDER!O211&gt;0,SUMIF(ORDER!$D$8:$D$22298,DBF!$H205,ORDER!$G$8:$G$22298), "")</f>
        <v/>
      </c>
      <c r="K205">
        <f>IF(ORDER!O211&gt;0,VLOOKUP($H205,ORDER!D:H,5,FALSE), "")</f>
        <v/>
      </c>
      <c r="L205">
        <f>IF(ORDER!O211&gt;0,ROUND(J205*K205,2), "")</f>
        <v/>
      </c>
      <c r="M205">
        <f>IF(ORDER!O211&gt;0,
 IF(ORDER!$D$1="SGST",
 VLOOKUP(H205,'C:\Users\HP\Desktop\TrimphPO\Week\Master Files\[SGST Master.xlsx]DBF'!$A:$N,14,FALSE),
   IF(ORDER!$D$1="IGST",
   VLOOKUP(H205,'C:\Users\HP\Desktop\TrimphPO\Week\Master Files\[IGST Master.xlsx]DBF'!$A:$N,14,FALSE),
   "Error")),
"")</f>
        <v/>
      </c>
      <c r="N205">
        <f>IF(ORDER!O211&gt;0,ROUND(L205*M205/100,2), "")</f>
        <v/>
      </c>
      <c r="O205">
        <f>IF(ORDER!O211&gt;0,L205-N205, "")</f>
        <v/>
      </c>
      <c r="P205">
        <f>IF(ORDER!O211&gt;0,IF(R205="Corsetry",IF(IFERROR((O205/J205),0)&lt;1000,"CC Sales- Corsetry-Wholesale - IGST 5%","CC Sales- Corsetry-Wholesale - IGST 12%")), "")</f>
        <v/>
      </c>
      <c r="Q205">
        <f>IF(ORDER!O211&gt;0,
 IF(ORDER!$D$1="SGST",
 VLOOKUP(H205,'C:\Users\HP\Desktop\TrimphPO\Week\Master Files\[SGST Master.xlsx]DBF'!$A:$R,18,FALSE),
   IF(ORDER!$D$1="IGST",
   VLOOKUP(H205,'C:\Users\HP\Desktop\TrimphPO\Week\Master Files\[IGST Master.xlsx]DBF'!$A:$R,18,FALSE),
   "Error")),
"")</f>
        <v/>
      </c>
      <c r="R205">
        <f>IF(ORDER!O211&gt;0,
 IF(ORDER!$D$1="SGST",
 VLOOKUP(H205,'C:\Users\HP\Desktop\TrimphPO\Week\Master Files\[SGST Master.xlsx]DBF'!$A:$S,19,FALSE),
   IF(ORDER!$D$1="IGST",
   VLOOKUP(H205,'C:\Users\HP\Desktop\TrimphPO\Week\Master Files\[IGST Master.xlsx]DBF'!$A:$S,19,FALSE),
   "Error")),
"")</f>
        <v/>
      </c>
      <c r="S205">
        <f>IF(ORDER!O211&gt;0,
 IF(ORDER!$D$1="SGST",
 VLOOKUP(H205,'C:\Users\HP\Desktop\TrimphPO\Week\Master Files\[SGST Master.xlsx]DBF'!$A:$T,20,FALSE),
   IF(ORDER!$D$1="IGST",
   VLOOKUP(H205,'C:\Users\HP\Desktop\TrimphPO\Week\Master Files\[IGST Master.xlsx]DBF'!$A:$T,20,FALSE),
   "Error")),
"")</f>
        <v/>
      </c>
      <c r="T205">
        <f>IF(ORDER!O211&gt;0,
 IF(ORDER!$D$1="SGST",
 VLOOKUP(H205,'C:\Users\HP\Desktop\TrimphPO\Week\Master Files\[SGST Master.xlsx]DBF'!$A:$U,21,FALSE),
   IF(ORDER!$D$1="IGST",
   VLOOKUP(H205,'C:\Users\HP\Desktop\TrimphPO\Week\Master Files\[IGST Master.xlsx]DBF'!$A:$U,21,FALSE),
   "Error")),
"")</f>
        <v/>
      </c>
      <c r="U205">
        <f>IF(ORDER!O211&gt;0,
 IF(ORDER!$D$1="SGST",
 VLOOKUP(H205,'C:\Users\HP\Desktop\TrimphPO\Week\Master Files\[SGST Master.xlsx]DBF'!$A:$V,22,FALSE),
   IF(ORDER!$D$1="IGST",
   VLOOKUP(H205,'C:\Users\HP\Desktop\TrimphPO\Week\Master Files\[IGST Master.xlsx]DBF'!$A:$V,22,FALSE),
   "Error")),
"")</f>
        <v/>
      </c>
      <c r="V205">
        <f>IF(ORDER!O211&gt;0,
 IF(ORDER!$D$1="SGST",
 VLOOKUP(H205,'C:\Users\HP\Desktop\TrimphPO\Week\Master Files\[SGST Master.xlsx]DBF'!$A:$W,23,FALSE),
   IF(ORDER!$D$1="IGST",
   VLOOKUP(H205,'C:\Users\HP\Desktop\TrimphPO\Week\Master Files\[IGST Master.xlsx]DBF'!$A:$W,23,FALSE),
   "Error")),
"")</f>
        <v/>
      </c>
      <c r="W205">
        <f>IF(ORDER!O211&gt;0,
 IF(ORDER!$D$1="SGST",
 VLOOKUP(H205,'C:\Users\HP\Desktop\TrimphPO\Week\Master Files\[SGST Master.xlsx]DBF'!$A:$X,24,FALSE),
   IF(ORDER!$D$1="IGST",
   VLOOKUP(H205,'C:\Users\HP\Desktop\TrimphPO\Week\Master Files\[IGST Master.xlsx]DBF'!$A:$X,24,FALSE),
   "Error")),
"")</f>
        <v/>
      </c>
      <c r="X205">
        <f>IF(ORDER!O211&gt;0,
 IF(ORDER!$D$1="SGST",
 VLOOKUP(H205,'C:\Users\HP\Desktop\TrimphPO\Week\Master Files\[SGST Master.xlsx]DBF'!$A:$Y,25,FALSE),
   IF(ORDER!$D$1="IGST",
   VLOOKUP(H205,'C:\Users\HP\Desktop\TrimphPO\Week\Master Files\[IGST Master.xlsx]DBF'!$A:$Y,25,FALSE),
   "Error")),
"")</f>
        <v/>
      </c>
      <c r="Y205">
        <f>IF(ORDER!O211&gt;0,+O205, "")</f>
        <v/>
      </c>
      <c r="Z205">
        <f>IF(ORDER!O211&gt;0,+J205, "")</f>
        <v/>
      </c>
      <c r="AA205">
        <f>IF(ORDER!O211&gt;0,
 IF(ORDER!$D$1="SGST",
 VLOOKUP(H205,'C:\Users\HP\Desktop\TrimphPO\Week\Master Files\[SGST Master.xlsx]DBF'!$A:$AB,28,FALSE),
   IF(ORDER!$D$1="IGST",
   VLOOKUP(H205,'C:\Users\HP\Desktop\TrimphPO\Week\Master Files\[IGST Master.xlsx]DBF'!$A:$AB,28,FALSE),
   "Error")),
"")</f>
        <v/>
      </c>
      <c r="AB205">
        <f>IF(ORDER!O211&gt;0,
 IF(ORDER!$D$1="SGST",
 VLOOKUP(H205,'C:\Users\HP\Desktop\TrimphPO\Week\Master Files\[SGST Master.xlsx]DBF'!$A:$AC,29,FALSE),
   IF(ORDER!$D$1="IGST",
   VLOOKUP(H205,'C:\Users\HP\Desktop\TrimphPO\Week\Master Files\[IGST Master.xlsx]DBF'!$A:$AC,29,FALSE),
   "Error")),
"")</f>
        <v/>
      </c>
      <c r="AC205">
        <f>IF(ORDER!O211&gt;0,ROUND(Y205*AB205/100,2), "")</f>
        <v/>
      </c>
      <c r="AD205">
        <f>IF(ORDER!O211&gt;0,ROUND(SUM(Y205,0)-AC205,2), "")</f>
        <v/>
      </c>
      <c r="AE205" t="inlineStr"/>
      <c r="AF205" t="inlineStr"/>
      <c r="AG205" t="inlineStr"/>
      <c r="AH205" t="inlineStr"/>
      <c r="AI205" t="inlineStr"/>
      <c r="AJ205" t="inlineStr"/>
      <c r="AK205">
        <f>IF(ORDER!O211&gt;0,IF(RIGHT(P205,2)="5%","Output IGST - 5% - Tamilnadu","Output IGST - 12% - Tamilnadu"), "")</f>
        <v/>
      </c>
      <c r="AL205">
        <f>IF(ORDER!O211&gt;0,IF(AK205="Output IGST - 12% - TamilNadu",12,5), "")</f>
        <v/>
      </c>
      <c r="AM205">
        <f>IF(ORDER!O211&gt;0,ROUND(SUM(AD205*AL205/100,0),2), "")</f>
        <v/>
      </c>
      <c r="AN205">
        <f>IF(ORDER!O211&gt;0,+AP205, "")</f>
        <v/>
      </c>
      <c r="AO205">
        <f>IF(ORDER!O211&gt;0,0.00, "")</f>
        <v/>
      </c>
      <c r="AP205">
        <f>IF(ORDER!O211&gt;0,+(Y205-AC205)+AM205, "")</f>
        <v/>
      </c>
      <c r="AQ205">
        <f>IF(ORDER!O211&gt;0,
 IF(ORDER!$D$1="SGST",
 VLOOKUP(H205,'C:\Users\HP\Desktop\TrimphPO\Week\Master Files\[SGST Master.xlsx]DBF'!$A:$AR,44,FALSE),
   IF(ORDER!$D$1="IGST",
   VLOOKUP(H205,'C:\Users\HP\Desktop\TrimphPO\Week\Master Files\[IGST Master.xlsx]DBF'!$A:$AR,44,FALSE),
   "Error")),
"")</f>
        <v/>
      </c>
      <c r="AR205">
        <f>IF(ORDER!O211&gt;0,B205, "")</f>
        <v/>
      </c>
      <c r="AS205">
        <f>IF(ORDER!O211&gt;0,AN205, "")</f>
        <v/>
      </c>
      <c r="AT205">
        <f>IF(ORDER!O211&gt;0,CONCATENATE($B$2," ",$C$2," ","QTY",  " ", $Z$2), "")</f>
        <v/>
      </c>
      <c r="AU205">
        <f>IF(ORDER!O211&gt;0,
 IF(ORDER!$D$1="SGST",
 VLOOKUP(H205,'C:\Users\HP\Desktop\TrimphPO\Week\Master Files\[SGST Master.xlsx]DBF'!$A:$AV,48,FALSE),
   IF(ORDER!$D$1="IGST",
   VLOOKUP(H205,'C:\Users\HP\Desktop\TrimphPO\Week\Master Files\[IGST Master.xlsx]DBF'!$A:$AV,48,FALSE),
   "Error")),
"")</f>
        <v/>
      </c>
      <c r="AV205">
        <f>IF(ORDER!O211&gt;0,
 IF(ORDER!$D$1="SGST",
 VLOOKUP(H205,'C:\Users\HP\Desktop\TrimphPO\Week\Master Files\[SGST Master.xlsx]DBF'!$A:$AW,49,FALSE),
   IF(ORDER!$D$1="IGST",
   VLOOKUP(H205,'C:\Users\HP\Desktop\TrimphPO\Week\Master Files\[IGST Master.xlsx]DBF'!$A:$AW,49,FALSE),
   "Error")),
"")</f>
        <v/>
      </c>
      <c r="AW205">
        <f>IF(ORDER!O211&gt;0,
 IF(ORDER!$D$1="SGST",
 VLOOKUP(H205,'C:\Users\HP\Desktop\TrimphPO\Week\Master Files\[SGST Master.xlsx]DBF'!$A:$AX,50,FALSE),
   IF(ORDER!$D$1="IGST",
   VLOOKUP(H205,'C:\Users\HP\Desktop\TrimphPO\Week\Master Files\[IGST Master.xlsx]DBF'!$A:$AX,50,FALSE),
   "Error")),
"")</f>
        <v/>
      </c>
      <c r="AX205">
        <f>IF(ORDER!O211&gt;0,ORDER!B5, "")</f>
        <v/>
      </c>
      <c r="AY205">
        <f>IF(ORDER!O211&gt;0,ORDER!B1, "")</f>
        <v/>
      </c>
      <c r="AZ205">
        <f>IF(ORDER!O211&gt;0,
 IF(ORDER!$D$1="SGST",
 VLOOKUP(H205,'C:\Users\HP\Desktop\TrimphPO\Week\Master Files\[SGST Master.xlsx]DBF'!$A:$BA,53,FALSE),
   IF(ORDER!$D$1="IGST",
   VLOOKUP(H205,'C:\Users\HP\Desktop\TrimphPO\Week\Master Files\[IGST Master.xlsx]DBF'!$A:$BA,53,FALSE),
   "Error")),
"")</f>
        <v/>
      </c>
      <c r="BA205">
        <f>IF(ORDER!O211&gt;0,
 IF(ORDER!$D$1="SGST",
 VLOOKUP(H205,'C:\Users\HP\Desktop\TrimphPO\Week\Master Files\[SGST Master.xlsx]DBF'!$A:$BB,54,FALSE),
   IF(ORDER!$D$1="IGST",
   VLOOKUP(H205,'C:\Users\HP\Desktop\TrimphPO\Week\Master Files\[IGST Master.xlsx]DBF'!$A:$BB,54,FALSE),
   "Error")),
"")</f>
        <v/>
      </c>
      <c r="BB205">
        <f>IF(ORDER!O211&gt;0,
 IF(ORDER!$D$1="SGST",
 VLOOKUP(H205,'C:\Users\HP\Desktop\TrimphPO\Week\Master Files\[SGST Master.xlsx]DBF'!$A:$BC,55,FALSE),
   IF(ORDER!$D$1="IGST",
   VLOOKUP(H205,'C:\Users\HP\Desktop\TrimphPO\Week\Master Files\[IGST Master.xlsx]DBF'!$A:$BC,55,FALSE),
   "Error")),
"")</f>
        <v/>
      </c>
      <c r="BC205">
        <f>IF(ORDER!O211&gt;0,
 IF(ORDER!$D$1="SGST",
 VLOOKUP(H205,'C:\Users\HP\Desktop\TrimphPO\Week\Master Files\[SGST Master.xlsx]DBF'!$A:$BD,56,FALSE),
   IF(ORDER!$D$1="IGST",
   VLOOKUP(H205,'C:\Users\HP\Desktop\TrimphPO\Week\Master Files\[IGST Master.xlsx]DBF'!$A:$BD,56,FALSE),
   "Error")),
"")</f>
        <v/>
      </c>
      <c r="BD205">
        <f>IF(ORDER!O211&gt;0,
 IF(ORDER!$D$1="SGST",
 VLOOKUP(H205,'C:\Users\HP\Desktop\TrimphPO\Week\Master Files\[SGST Master.xlsx]DBF'!$A:$BE,57,FALSE),
   IF(ORDER!$D$1="IGST",
   VLOOKUP(H205,'C:\Users\HP\Desktop\TrimphPO\Week\Master Files\[IGST Master.xlsx]DBF'!$A:$BE,57,FALSE),
   "Error")),
"")</f>
        <v/>
      </c>
    </row>
    <row r="206">
      <c r="A206">
        <f>IF(ORDER!O212&gt;0,
 IF(ORDER!$D$1="SGST",
 VLOOKUP(H206,'C:\Users\HP\Desktop\TrimphPO\Week\Master Files\[SGST Master.xlsx]DBF'!$A:$B,2,FALSE),
   IF(ORDER!$D$1="IGST",
   VLOOKUP(H206,'C:\Users\HP\Desktop\TrimphPO\Week\Master Files\[IGST Master.xlsx]DBF'!$A:$B,2,FALSE),
   "Error")),
"")</f>
        <v/>
      </c>
      <c r="B206">
        <f>IF(ORDER!O212&gt;0,
 IF(ORDER!$D$1="SGST",
 VLOOKUP(H206,'C:\Users\HP\Desktop\TrimphPO\Week\Master Files\[SGST Master.xlsx]DBF'!$A:$C,3,FALSE),
   IF(ORDER!$D$1="IGST",
   VLOOKUP(H206,'C:\Users\HP\Desktop\TrimphPO\Week\Master Files\[IGST Master.xlsx]DBF'!$A:$C,3,FALSE),
   "Error")),
"")</f>
        <v/>
      </c>
      <c r="C206">
        <f>IF(ORDER!O212&gt;0,ORDER!L212, "")</f>
        <v/>
      </c>
      <c r="D206">
        <f>IF(ORDER!O212&gt;0,ORDER!A212, "")</f>
        <v/>
      </c>
      <c r="E206">
        <f>IF(ORDER!O212&gt;0,
 IF(ORDER!$D$1="SGST",
 VLOOKUP(H206,'C:\Users\HP\Desktop\TrimphPO\Week\Master Files\[SGST Master.xlsx]DBF'!$A:$F,6,FALSE),
   IF(ORDER!$D$1="IGST",
   VLOOKUP(H206,'C:\Users\HP\Desktop\TrimphPO\Week\Master Files\[IGST Master.xlsx]DBF'!$A:$F,6,FALSE),
   "Error")),
"")</f>
        <v/>
      </c>
      <c r="F206">
        <f>IF(ORDER!O212&gt;0,ORDER!C212, "")</f>
        <v/>
      </c>
      <c r="G206">
        <f>IF(ORDER!O212&gt;0,
 IF(ORDER!$D$1="SGST",
 VLOOKUP(H206,'C:\Users\HP\Desktop\TrimphPO\Week\Master Files\[SGST Master.xlsx]DBF'!$A:$H,8,FALSE),
   IF(ORDER!$D$1="IGST",
   VLOOKUP(H206,'C:\Users\HP\Desktop\TrimphPO\Week\Master Files\[IGST Master.xlsx]DBF'!$A:$H,8,FALSE),
   "Error")),
"")</f>
        <v/>
      </c>
      <c r="H206">
        <f>IF(ORDER!O212&gt;0,ORDER!D212, "")</f>
        <v/>
      </c>
      <c r="I206">
        <f>IF(ORDER!O212&gt;0,
 IF(ORDER!$D$1="SGST",
 VLOOKUP(H206,'C:\Users\HP\Desktop\TrimphPO\Week\Master Files\[SGST Master.xlsx]DBF'!$A:$J,10,FALSE),
   IF(ORDER!$D$1="IGST",
   VLOOKUP(H206,'C:\Users\HP\Desktop\TrimphPO\Week\Master Files\[IGST Master.xlsx]DBF'!$A:$J,10,FALSE),
   "Error")),
"")</f>
        <v/>
      </c>
      <c r="J206">
        <f>IF(ORDER!O212&gt;0,SUMIF(ORDER!$D$8:$D$22298,DBF!$H206,ORDER!$G$8:$G$22298), "")</f>
        <v/>
      </c>
      <c r="K206">
        <f>IF(ORDER!O212&gt;0,VLOOKUP($H206,ORDER!D:H,5,FALSE), "")</f>
        <v/>
      </c>
      <c r="L206">
        <f>IF(ORDER!O212&gt;0,ROUND(J206*K206,2), "")</f>
        <v/>
      </c>
      <c r="M206">
        <f>IF(ORDER!O212&gt;0,
 IF(ORDER!$D$1="SGST",
 VLOOKUP(H206,'C:\Users\HP\Desktop\TrimphPO\Week\Master Files\[SGST Master.xlsx]DBF'!$A:$N,14,FALSE),
   IF(ORDER!$D$1="IGST",
   VLOOKUP(H206,'C:\Users\HP\Desktop\TrimphPO\Week\Master Files\[IGST Master.xlsx]DBF'!$A:$N,14,FALSE),
   "Error")),
"")</f>
        <v/>
      </c>
      <c r="N206">
        <f>IF(ORDER!O212&gt;0,ROUND(L206*M206/100,2), "")</f>
        <v/>
      </c>
      <c r="O206">
        <f>IF(ORDER!O212&gt;0,L206-N206, "")</f>
        <v/>
      </c>
      <c r="P206">
        <f>IF(ORDER!O212&gt;0,IF(R206="Corsetry",IF(IFERROR((O206/J206),0)&lt;1000,"CC Sales- Corsetry-Wholesale - IGST 5%","CC Sales- Corsetry-Wholesale - IGST 12%")), "")</f>
        <v/>
      </c>
      <c r="Q206">
        <f>IF(ORDER!O212&gt;0,
 IF(ORDER!$D$1="SGST",
 VLOOKUP(H206,'C:\Users\HP\Desktop\TrimphPO\Week\Master Files\[SGST Master.xlsx]DBF'!$A:$R,18,FALSE),
   IF(ORDER!$D$1="IGST",
   VLOOKUP(H206,'C:\Users\HP\Desktop\TrimphPO\Week\Master Files\[IGST Master.xlsx]DBF'!$A:$R,18,FALSE),
   "Error")),
"")</f>
        <v/>
      </c>
      <c r="R206">
        <f>IF(ORDER!O212&gt;0,
 IF(ORDER!$D$1="SGST",
 VLOOKUP(H206,'C:\Users\HP\Desktop\TrimphPO\Week\Master Files\[SGST Master.xlsx]DBF'!$A:$S,19,FALSE),
   IF(ORDER!$D$1="IGST",
   VLOOKUP(H206,'C:\Users\HP\Desktop\TrimphPO\Week\Master Files\[IGST Master.xlsx]DBF'!$A:$S,19,FALSE),
   "Error")),
"")</f>
        <v/>
      </c>
      <c r="S206">
        <f>IF(ORDER!O212&gt;0,
 IF(ORDER!$D$1="SGST",
 VLOOKUP(H206,'C:\Users\HP\Desktop\TrimphPO\Week\Master Files\[SGST Master.xlsx]DBF'!$A:$T,20,FALSE),
   IF(ORDER!$D$1="IGST",
   VLOOKUP(H206,'C:\Users\HP\Desktop\TrimphPO\Week\Master Files\[IGST Master.xlsx]DBF'!$A:$T,20,FALSE),
   "Error")),
"")</f>
        <v/>
      </c>
      <c r="T206">
        <f>IF(ORDER!O212&gt;0,
 IF(ORDER!$D$1="SGST",
 VLOOKUP(H206,'C:\Users\HP\Desktop\TrimphPO\Week\Master Files\[SGST Master.xlsx]DBF'!$A:$U,21,FALSE),
   IF(ORDER!$D$1="IGST",
   VLOOKUP(H206,'C:\Users\HP\Desktop\TrimphPO\Week\Master Files\[IGST Master.xlsx]DBF'!$A:$U,21,FALSE),
   "Error")),
"")</f>
        <v/>
      </c>
      <c r="U206">
        <f>IF(ORDER!O212&gt;0,
 IF(ORDER!$D$1="SGST",
 VLOOKUP(H206,'C:\Users\HP\Desktop\TrimphPO\Week\Master Files\[SGST Master.xlsx]DBF'!$A:$V,22,FALSE),
   IF(ORDER!$D$1="IGST",
   VLOOKUP(H206,'C:\Users\HP\Desktop\TrimphPO\Week\Master Files\[IGST Master.xlsx]DBF'!$A:$V,22,FALSE),
   "Error")),
"")</f>
        <v/>
      </c>
      <c r="V206">
        <f>IF(ORDER!O212&gt;0,
 IF(ORDER!$D$1="SGST",
 VLOOKUP(H206,'C:\Users\HP\Desktop\TrimphPO\Week\Master Files\[SGST Master.xlsx]DBF'!$A:$W,23,FALSE),
   IF(ORDER!$D$1="IGST",
   VLOOKUP(H206,'C:\Users\HP\Desktop\TrimphPO\Week\Master Files\[IGST Master.xlsx]DBF'!$A:$W,23,FALSE),
   "Error")),
"")</f>
        <v/>
      </c>
      <c r="W206">
        <f>IF(ORDER!O212&gt;0,
 IF(ORDER!$D$1="SGST",
 VLOOKUP(H206,'C:\Users\HP\Desktop\TrimphPO\Week\Master Files\[SGST Master.xlsx]DBF'!$A:$X,24,FALSE),
   IF(ORDER!$D$1="IGST",
   VLOOKUP(H206,'C:\Users\HP\Desktop\TrimphPO\Week\Master Files\[IGST Master.xlsx]DBF'!$A:$X,24,FALSE),
   "Error")),
"")</f>
        <v/>
      </c>
      <c r="X206">
        <f>IF(ORDER!O212&gt;0,
 IF(ORDER!$D$1="SGST",
 VLOOKUP(H206,'C:\Users\HP\Desktop\TrimphPO\Week\Master Files\[SGST Master.xlsx]DBF'!$A:$Y,25,FALSE),
   IF(ORDER!$D$1="IGST",
   VLOOKUP(H206,'C:\Users\HP\Desktop\TrimphPO\Week\Master Files\[IGST Master.xlsx]DBF'!$A:$Y,25,FALSE),
   "Error")),
"")</f>
        <v/>
      </c>
      <c r="Y206">
        <f>IF(ORDER!O212&gt;0,+O206, "")</f>
        <v/>
      </c>
      <c r="Z206">
        <f>IF(ORDER!O212&gt;0,+J206, "")</f>
        <v/>
      </c>
      <c r="AA206">
        <f>IF(ORDER!O212&gt;0,
 IF(ORDER!$D$1="SGST",
 VLOOKUP(H206,'C:\Users\HP\Desktop\TrimphPO\Week\Master Files\[SGST Master.xlsx]DBF'!$A:$AB,28,FALSE),
   IF(ORDER!$D$1="IGST",
   VLOOKUP(H206,'C:\Users\HP\Desktop\TrimphPO\Week\Master Files\[IGST Master.xlsx]DBF'!$A:$AB,28,FALSE),
   "Error")),
"")</f>
        <v/>
      </c>
      <c r="AB206">
        <f>IF(ORDER!O212&gt;0,
 IF(ORDER!$D$1="SGST",
 VLOOKUP(H206,'C:\Users\HP\Desktop\TrimphPO\Week\Master Files\[SGST Master.xlsx]DBF'!$A:$AC,29,FALSE),
   IF(ORDER!$D$1="IGST",
   VLOOKUP(H206,'C:\Users\HP\Desktop\TrimphPO\Week\Master Files\[IGST Master.xlsx]DBF'!$A:$AC,29,FALSE),
   "Error")),
"")</f>
        <v/>
      </c>
      <c r="AC206">
        <f>IF(ORDER!O212&gt;0,ROUND(Y206*AB206/100,2), "")</f>
        <v/>
      </c>
      <c r="AD206">
        <f>IF(ORDER!O212&gt;0,ROUND(SUM(Y206,0)-AC206,2), "")</f>
        <v/>
      </c>
      <c r="AE206" t="inlineStr"/>
      <c r="AF206" t="inlineStr"/>
      <c r="AG206" t="inlineStr"/>
      <c r="AH206" t="inlineStr"/>
      <c r="AI206" t="inlineStr"/>
      <c r="AJ206" t="inlineStr"/>
      <c r="AK206">
        <f>IF(ORDER!O212&gt;0,IF(RIGHT(P206,2)="5%","Output IGST - 5% - Tamilnadu","Output IGST - 12% - Tamilnadu"), "")</f>
        <v/>
      </c>
      <c r="AL206">
        <f>IF(ORDER!O212&gt;0,IF(AK206="Output IGST - 12% - TamilNadu",12,5), "")</f>
        <v/>
      </c>
      <c r="AM206">
        <f>IF(ORDER!O212&gt;0,ROUND(SUM(AD206*AL206/100,0),2), "")</f>
        <v/>
      </c>
      <c r="AN206">
        <f>IF(ORDER!O212&gt;0,+AP206, "")</f>
        <v/>
      </c>
      <c r="AO206">
        <f>IF(ORDER!O212&gt;0,0.00, "")</f>
        <v/>
      </c>
      <c r="AP206">
        <f>IF(ORDER!O212&gt;0,+(Y206-AC206)+AM206, "")</f>
        <v/>
      </c>
      <c r="AQ206">
        <f>IF(ORDER!O212&gt;0,
 IF(ORDER!$D$1="SGST",
 VLOOKUP(H206,'C:\Users\HP\Desktop\TrimphPO\Week\Master Files\[SGST Master.xlsx]DBF'!$A:$AR,44,FALSE),
   IF(ORDER!$D$1="IGST",
   VLOOKUP(H206,'C:\Users\HP\Desktop\TrimphPO\Week\Master Files\[IGST Master.xlsx]DBF'!$A:$AR,44,FALSE),
   "Error")),
"")</f>
        <v/>
      </c>
      <c r="AR206">
        <f>IF(ORDER!O212&gt;0,B206, "")</f>
        <v/>
      </c>
      <c r="AS206">
        <f>IF(ORDER!O212&gt;0,AN206, "")</f>
        <v/>
      </c>
      <c r="AT206">
        <f>IF(ORDER!O212&gt;0,CONCATENATE($B$2," ",$C$2," ","QTY",  " ", $Z$2), "")</f>
        <v/>
      </c>
      <c r="AU206">
        <f>IF(ORDER!O212&gt;0,
 IF(ORDER!$D$1="SGST",
 VLOOKUP(H206,'C:\Users\HP\Desktop\TrimphPO\Week\Master Files\[SGST Master.xlsx]DBF'!$A:$AV,48,FALSE),
   IF(ORDER!$D$1="IGST",
   VLOOKUP(H206,'C:\Users\HP\Desktop\TrimphPO\Week\Master Files\[IGST Master.xlsx]DBF'!$A:$AV,48,FALSE),
   "Error")),
"")</f>
        <v/>
      </c>
      <c r="AV206">
        <f>IF(ORDER!O212&gt;0,
 IF(ORDER!$D$1="SGST",
 VLOOKUP(H206,'C:\Users\HP\Desktop\TrimphPO\Week\Master Files\[SGST Master.xlsx]DBF'!$A:$AW,49,FALSE),
   IF(ORDER!$D$1="IGST",
   VLOOKUP(H206,'C:\Users\HP\Desktop\TrimphPO\Week\Master Files\[IGST Master.xlsx]DBF'!$A:$AW,49,FALSE),
   "Error")),
"")</f>
        <v/>
      </c>
      <c r="AW206">
        <f>IF(ORDER!O212&gt;0,
 IF(ORDER!$D$1="SGST",
 VLOOKUP(H206,'C:\Users\HP\Desktop\TrimphPO\Week\Master Files\[SGST Master.xlsx]DBF'!$A:$AX,50,FALSE),
   IF(ORDER!$D$1="IGST",
   VLOOKUP(H206,'C:\Users\HP\Desktop\TrimphPO\Week\Master Files\[IGST Master.xlsx]DBF'!$A:$AX,50,FALSE),
   "Error")),
"")</f>
        <v/>
      </c>
      <c r="AX206">
        <f>IF(ORDER!O212&gt;0,ORDER!B5, "")</f>
        <v/>
      </c>
      <c r="AY206">
        <f>IF(ORDER!O212&gt;0,ORDER!B1, "")</f>
        <v/>
      </c>
      <c r="AZ206">
        <f>IF(ORDER!O212&gt;0,
 IF(ORDER!$D$1="SGST",
 VLOOKUP(H206,'C:\Users\HP\Desktop\TrimphPO\Week\Master Files\[SGST Master.xlsx]DBF'!$A:$BA,53,FALSE),
   IF(ORDER!$D$1="IGST",
   VLOOKUP(H206,'C:\Users\HP\Desktop\TrimphPO\Week\Master Files\[IGST Master.xlsx]DBF'!$A:$BA,53,FALSE),
   "Error")),
"")</f>
        <v/>
      </c>
      <c r="BA206">
        <f>IF(ORDER!O212&gt;0,
 IF(ORDER!$D$1="SGST",
 VLOOKUP(H206,'C:\Users\HP\Desktop\TrimphPO\Week\Master Files\[SGST Master.xlsx]DBF'!$A:$BB,54,FALSE),
   IF(ORDER!$D$1="IGST",
   VLOOKUP(H206,'C:\Users\HP\Desktop\TrimphPO\Week\Master Files\[IGST Master.xlsx]DBF'!$A:$BB,54,FALSE),
   "Error")),
"")</f>
        <v/>
      </c>
      <c r="BB206">
        <f>IF(ORDER!O212&gt;0,
 IF(ORDER!$D$1="SGST",
 VLOOKUP(H206,'C:\Users\HP\Desktop\TrimphPO\Week\Master Files\[SGST Master.xlsx]DBF'!$A:$BC,55,FALSE),
   IF(ORDER!$D$1="IGST",
   VLOOKUP(H206,'C:\Users\HP\Desktop\TrimphPO\Week\Master Files\[IGST Master.xlsx]DBF'!$A:$BC,55,FALSE),
   "Error")),
"")</f>
        <v/>
      </c>
      <c r="BC206">
        <f>IF(ORDER!O212&gt;0,
 IF(ORDER!$D$1="SGST",
 VLOOKUP(H206,'C:\Users\HP\Desktop\TrimphPO\Week\Master Files\[SGST Master.xlsx]DBF'!$A:$BD,56,FALSE),
   IF(ORDER!$D$1="IGST",
   VLOOKUP(H206,'C:\Users\HP\Desktop\TrimphPO\Week\Master Files\[IGST Master.xlsx]DBF'!$A:$BD,56,FALSE),
   "Error")),
"")</f>
        <v/>
      </c>
      <c r="BD206">
        <f>IF(ORDER!O212&gt;0,
 IF(ORDER!$D$1="SGST",
 VLOOKUP(H206,'C:\Users\HP\Desktop\TrimphPO\Week\Master Files\[SGST Master.xlsx]DBF'!$A:$BE,57,FALSE),
   IF(ORDER!$D$1="IGST",
   VLOOKUP(H206,'C:\Users\HP\Desktop\TrimphPO\Week\Master Files\[IGST Master.xlsx]DBF'!$A:$BE,57,FALSE),
   "Error")),
"")</f>
        <v/>
      </c>
    </row>
    <row r="207">
      <c r="A207">
        <f>IF(ORDER!O213&gt;0,
 IF(ORDER!$D$1="SGST",
 VLOOKUP(H207,'C:\Users\HP\Desktop\TrimphPO\Week\Master Files\[SGST Master.xlsx]DBF'!$A:$B,2,FALSE),
   IF(ORDER!$D$1="IGST",
   VLOOKUP(H207,'C:\Users\HP\Desktop\TrimphPO\Week\Master Files\[IGST Master.xlsx]DBF'!$A:$B,2,FALSE),
   "Error")),
"")</f>
        <v/>
      </c>
      <c r="B207">
        <f>IF(ORDER!O213&gt;0,
 IF(ORDER!$D$1="SGST",
 VLOOKUP(H207,'C:\Users\HP\Desktop\TrimphPO\Week\Master Files\[SGST Master.xlsx]DBF'!$A:$C,3,FALSE),
   IF(ORDER!$D$1="IGST",
   VLOOKUP(H207,'C:\Users\HP\Desktop\TrimphPO\Week\Master Files\[IGST Master.xlsx]DBF'!$A:$C,3,FALSE),
   "Error")),
"")</f>
        <v/>
      </c>
      <c r="C207">
        <f>IF(ORDER!O213&gt;0,ORDER!L213, "")</f>
        <v/>
      </c>
      <c r="D207">
        <f>IF(ORDER!O213&gt;0,ORDER!A213, "")</f>
        <v/>
      </c>
      <c r="E207">
        <f>IF(ORDER!O213&gt;0,
 IF(ORDER!$D$1="SGST",
 VLOOKUP(H207,'C:\Users\HP\Desktop\TrimphPO\Week\Master Files\[SGST Master.xlsx]DBF'!$A:$F,6,FALSE),
   IF(ORDER!$D$1="IGST",
   VLOOKUP(H207,'C:\Users\HP\Desktop\TrimphPO\Week\Master Files\[IGST Master.xlsx]DBF'!$A:$F,6,FALSE),
   "Error")),
"")</f>
        <v/>
      </c>
      <c r="F207">
        <f>IF(ORDER!O213&gt;0,ORDER!C213, "")</f>
        <v/>
      </c>
      <c r="G207">
        <f>IF(ORDER!O213&gt;0,
 IF(ORDER!$D$1="SGST",
 VLOOKUP(H207,'C:\Users\HP\Desktop\TrimphPO\Week\Master Files\[SGST Master.xlsx]DBF'!$A:$H,8,FALSE),
   IF(ORDER!$D$1="IGST",
   VLOOKUP(H207,'C:\Users\HP\Desktop\TrimphPO\Week\Master Files\[IGST Master.xlsx]DBF'!$A:$H,8,FALSE),
   "Error")),
"")</f>
        <v/>
      </c>
      <c r="H207">
        <f>IF(ORDER!O213&gt;0,ORDER!D213, "")</f>
        <v/>
      </c>
      <c r="I207">
        <f>IF(ORDER!O213&gt;0,
 IF(ORDER!$D$1="SGST",
 VLOOKUP(H207,'C:\Users\HP\Desktop\TrimphPO\Week\Master Files\[SGST Master.xlsx]DBF'!$A:$J,10,FALSE),
   IF(ORDER!$D$1="IGST",
   VLOOKUP(H207,'C:\Users\HP\Desktop\TrimphPO\Week\Master Files\[IGST Master.xlsx]DBF'!$A:$J,10,FALSE),
   "Error")),
"")</f>
        <v/>
      </c>
      <c r="J207">
        <f>IF(ORDER!O213&gt;0,SUMIF(ORDER!$D$8:$D$22298,DBF!$H207,ORDER!$G$8:$G$22298), "")</f>
        <v/>
      </c>
      <c r="K207">
        <f>IF(ORDER!O213&gt;0,VLOOKUP($H207,ORDER!D:H,5,FALSE), "")</f>
        <v/>
      </c>
      <c r="L207">
        <f>IF(ORDER!O213&gt;0,ROUND(J207*K207,2), "")</f>
        <v/>
      </c>
      <c r="M207">
        <f>IF(ORDER!O213&gt;0,
 IF(ORDER!$D$1="SGST",
 VLOOKUP(H207,'C:\Users\HP\Desktop\TrimphPO\Week\Master Files\[SGST Master.xlsx]DBF'!$A:$N,14,FALSE),
   IF(ORDER!$D$1="IGST",
   VLOOKUP(H207,'C:\Users\HP\Desktop\TrimphPO\Week\Master Files\[IGST Master.xlsx]DBF'!$A:$N,14,FALSE),
   "Error")),
"")</f>
        <v/>
      </c>
      <c r="N207">
        <f>IF(ORDER!O213&gt;0,ROUND(L207*M207/100,2), "")</f>
        <v/>
      </c>
      <c r="O207">
        <f>IF(ORDER!O213&gt;0,L207-N207, "")</f>
        <v/>
      </c>
      <c r="P207">
        <f>IF(ORDER!O213&gt;0,IF(R207="Corsetry",IF(IFERROR((O207/J207),0)&lt;1000,"CC Sales- Corsetry-Wholesale - IGST 5%","CC Sales- Corsetry-Wholesale - IGST 12%")), "")</f>
        <v/>
      </c>
      <c r="Q207">
        <f>IF(ORDER!O213&gt;0,
 IF(ORDER!$D$1="SGST",
 VLOOKUP(H207,'C:\Users\HP\Desktop\TrimphPO\Week\Master Files\[SGST Master.xlsx]DBF'!$A:$R,18,FALSE),
   IF(ORDER!$D$1="IGST",
   VLOOKUP(H207,'C:\Users\HP\Desktop\TrimphPO\Week\Master Files\[IGST Master.xlsx]DBF'!$A:$R,18,FALSE),
   "Error")),
"")</f>
        <v/>
      </c>
      <c r="R207">
        <f>IF(ORDER!O213&gt;0,
 IF(ORDER!$D$1="SGST",
 VLOOKUP(H207,'C:\Users\HP\Desktop\TrimphPO\Week\Master Files\[SGST Master.xlsx]DBF'!$A:$S,19,FALSE),
   IF(ORDER!$D$1="IGST",
   VLOOKUP(H207,'C:\Users\HP\Desktop\TrimphPO\Week\Master Files\[IGST Master.xlsx]DBF'!$A:$S,19,FALSE),
   "Error")),
"")</f>
        <v/>
      </c>
      <c r="S207">
        <f>IF(ORDER!O213&gt;0,
 IF(ORDER!$D$1="SGST",
 VLOOKUP(H207,'C:\Users\HP\Desktop\TrimphPO\Week\Master Files\[SGST Master.xlsx]DBF'!$A:$T,20,FALSE),
   IF(ORDER!$D$1="IGST",
   VLOOKUP(H207,'C:\Users\HP\Desktop\TrimphPO\Week\Master Files\[IGST Master.xlsx]DBF'!$A:$T,20,FALSE),
   "Error")),
"")</f>
        <v/>
      </c>
      <c r="T207">
        <f>IF(ORDER!O213&gt;0,
 IF(ORDER!$D$1="SGST",
 VLOOKUP(H207,'C:\Users\HP\Desktop\TrimphPO\Week\Master Files\[SGST Master.xlsx]DBF'!$A:$U,21,FALSE),
   IF(ORDER!$D$1="IGST",
   VLOOKUP(H207,'C:\Users\HP\Desktop\TrimphPO\Week\Master Files\[IGST Master.xlsx]DBF'!$A:$U,21,FALSE),
   "Error")),
"")</f>
        <v/>
      </c>
      <c r="U207">
        <f>IF(ORDER!O213&gt;0,
 IF(ORDER!$D$1="SGST",
 VLOOKUP(H207,'C:\Users\HP\Desktop\TrimphPO\Week\Master Files\[SGST Master.xlsx]DBF'!$A:$V,22,FALSE),
   IF(ORDER!$D$1="IGST",
   VLOOKUP(H207,'C:\Users\HP\Desktop\TrimphPO\Week\Master Files\[IGST Master.xlsx]DBF'!$A:$V,22,FALSE),
   "Error")),
"")</f>
        <v/>
      </c>
      <c r="V207">
        <f>IF(ORDER!O213&gt;0,
 IF(ORDER!$D$1="SGST",
 VLOOKUP(H207,'C:\Users\HP\Desktop\TrimphPO\Week\Master Files\[SGST Master.xlsx]DBF'!$A:$W,23,FALSE),
   IF(ORDER!$D$1="IGST",
   VLOOKUP(H207,'C:\Users\HP\Desktop\TrimphPO\Week\Master Files\[IGST Master.xlsx]DBF'!$A:$W,23,FALSE),
   "Error")),
"")</f>
        <v/>
      </c>
      <c r="W207">
        <f>IF(ORDER!O213&gt;0,
 IF(ORDER!$D$1="SGST",
 VLOOKUP(H207,'C:\Users\HP\Desktop\TrimphPO\Week\Master Files\[SGST Master.xlsx]DBF'!$A:$X,24,FALSE),
   IF(ORDER!$D$1="IGST",
   VLOOKUP(H207,'C:\Users\HP\Desktop\TrimphPO\Week\Master Files\[IGST Master.xlsx]DBF'!$A:$X,24,FALSE),
   "Error")),
"")</f>
        <v/>
      </c>
      <c r="X207">
        <f>IF(ORDER!O213&gt;0,
 IF(ORDER!$D$1="SGST",
 VLOOKUP(H207,'C:\Users\HP\Desktop\TrimphPO\Week\Master Files\[SGST Master.xlsx]DBF'!$A:$Y,25,FALSE),
   IF(ORDER!$D$1="IGST",
   VLOOKUP(H207,'C:\Users\HP\Desktop\TrimphPO\Week\Master Files\[IGST Master.xlsx]DBF'!$A:$Y,25,FALSE),
   "Error")),
"")</f>
        <v/>
      </c>
      <c r="Y207">
        <f>IF(ORDER!O213&gt;0,+O207, "")</f>
        <v/>
      </c>
      <c r="Z207">
        <f>IF(ORDER!O213&gt;0,+J207, "")</f>
        <v/>
      </c>
      <c r="AA207">
        <f>IF(ORDER!O213&gt;0,
 IF(ORDER!$D$1="SGST",
 VLOOKUP(H207,'C:\Users\HP\Desktop\TrimphPO\Week\Master Files\[SGST Master.xlsx]DBF'!$A:$AB,28,FALSE),
   IF(ORDER!$D$1="IGST",
   VLOOKUP(H207,'C:\Users\HP\Desktop\TrimphPO\Week\Master Files\[IGST Master.xlsx]DBF'!$A:$AB,28,FALSE),
   "Error")),
"")</f>
        <v/>
      </c>
      <c r="AB207">
        <f>IF(ORDER!O213&gt;0,
 IF(ORDER!$D$1="SGST",
 VLOOKUP(H207,'C:\Users\HP\Desktop\TrimphPO\Week\Master Files\[SGST Master.xlsx]DBF'!$A:$AC,29,FALSE),
   IF(ORDER!$D$1="IGST",
   VLOOKUP(H207,'C:\Users\HP\Desktop\TrimphPO\Week\Master Files\[IGST Master.xlsx]DBF'!$A:$AC,29,FALSE),
   "Error")),
"")</f>
        <v/>
      </c>
      <c r="AC207">
        <f>IF(ORDER!O213&gt;0,ROUND(Y207*AB207/100,2), "")</f>
        <v/>
      </c>
      <c r="AD207">
        <f>IF(ORDER!O213&gt;0,ROUND(SUM(Y207,0)-AC207,2), "")</f>
        <v/>
      </c>
      <c r="AE207" t="inlineStr"/>
      <c r="AF207" t="inlineStr"/>
      <c r="AG207" t="inlineStr"/>
      <c r="AH207" t="inlineStr"/>
      <c r="AI207" t="inlineStr"/>
      <c r="AJ207" t="inlineStr"/>
      <c r="AK207">
        <f>IF(ORDER!O213&gt;0,IF(RIGHT(P207,2)="5%","Output IGST - 5% - Tamilnadu","Output IGST - 12% - Tamilnadu"), "")</f>
        <v/>
      </c>
      <c r="AL207">
        <f>IF(ORDER!O213&gt;0,IF(AK207="Output IGST - 12% - TamilNadu",12,5), "")</f>
        <v/>
      </c>
      <c r="AM207">
        <f>IF(ORDER!O213&gt;0,ROUND(SUM(AD207*AL207/100,0),2), "")</f>
        <v/>
      </c>
      <c r="AN207">
        <f>IF(ORDER!O213&gt;0,+AP207, "")</f>
        <v/>
      </c>
      <c r="AO207">
        <f>IF(ORDER!O213&gt;0,0.00, "")</f>
        <v/>
      </c>
      <c r="AP207">
        <f>IF(ORDER!O213&gt;0,+(Y207-AC207)+AM207, "")</f>
        <v/>
      </c>
      <c r="AQ207">
        <f>IF(ORDER!O213&gt;0,
 IF(ORDER!$D$1="SGST",
 VLOOKUP(H207,'C:\Users\HP\Desktop\TrimphPO\Week\Master Files\[SGST Master.xlsx]DBF'!$A:$AR,44,FALSE),
   IF(ORDER!$D$1="IGST",
   VLOOKUP(H207,'C:\Users\HP\Desktop\TrimphPO\Week\Master Files\[IGST Master.xlsx]DBF'!$A:$AR,44,FALSE),
   "Error")),
"")</f>
        <v/>
      </c>
      <c r="AR207">
        <f>IF(ORDER!O213&gt;0,B207, "")</f>
        <v/>
      </c>
      <c r="AS207">
        <f>IF(ORDER!O213&gt;0,AN207, "")</f>
        <v/>
      </c>
      <c r="AT207">
        <f>IF(ORDER!O213&gt;0,CONCATENATE($B$2," ",$C$2," ","QTY",  " ", $Z$2), "")</f>
        <v/>
      </c>
      <c r="AU207">
        <f>IF(ORDER!O213&gt;0,
 IF(ORDER!$D$1="SGST",
 VLOOKUP(H207,'C:\Users\HP\Desktop\TrimphPO\Week\Master Files\[SGST Master.xlsx]DBF'!$A:$AV,48,FALSE),
   IF(ORDER!$D$1="IGST",
   VLOOKUP(H207,'C:\Users\HP\Desktop\TrimphPO\Week\Master Files\[IGST Master.xlsx]DBF'!$A:$AV,48,FALSE),
   "Error")),
"")</f>
        <v/>
      </c>
      <c r="AV207">
        <f>IF(ORDER!O213&gt;0,
 IF(ORDER!$D$1="SGST",
 VLOOKUP(H207,'C:\Users\HP\Desktop\TrimphPO\Week\Master Files\[SGST Master.xlsx]DBF'!$A:$AW,49,FALSE),
   IF(ORDER!$D$1="IGST",
   VLOOKUP(H207,'C:\Users\HP\Desktop\TrimphPO\Week\Master Files\[IGST Master.xlsx]DBF'!$A:$AW,49,FALSE),
   "Error")),
"")</f>
        <v/>
      </c>
      <c r="AW207">
        <f>IF(ORDER!O213&gt;0,
 IF(ORDER!$D$1="SGST",
 VLOOKUP(H207,'C:\Users\HP\Desktop\TrimphPO\Week\Master Files\[SGST Master.xlsx]DBF'!$A:$AX,50,FALSE),
   IF(ORDER!$D$1="IGST",
   VLOOKUP(H207,'C:\Users\HP\Desktop\TrimphPO\Week\Master Files\[IGST Master.xlsx]DBF'!$A:$AX,50,FALSE),
   "Error")),
"")</f>
        <v/>
      </c>
      <c r="AX207">
        <f>IF(ORDER!O213&gt;0,ORDER!B5, "")</f>
        <v/>
      </c>
      <c r="AY207">
        <f>IF(ORDER!O213&gt;0,ORDER!B1, "")</f>
        <v/>
      </c>
      <c r="AZ207">
        <f>IF(ORDER!O213&gt;0,
 IF(ORDER!$D$1="SGST",
 VLOOKUP(H207,'C:\Users\HP\Desktop\TrimphPO\Week\Master Files\[SGST Master.xlsx]DBF'!$A:$BA,53,FALSE),
   IF(ORDER!$D$1="IGST",
   VLOOKUP(H207,'C:\Users\HP\Desktop\TrimphPO\Week\Master Files\[IGST Master.xlsx]DBF'!$A:$BA,53,FALSE),
   "Error")),
"")</f>
        <v/>
      </c>
      <c r="BA207">
        <f>IF(ORDER!O213&gt;0,
 IF(ORDER!$D$1="SGST",
 VLOOKUP(H207,'C:\Users\HP\Desktop\TrimphPO\Week\Master Files\[SGST Master.xlsx]DBF'!$A:$BB,54,FALSE),
   IF(ORDER!$D$1="IGST",
   VLOOKUP(H207,'C:\Users\HP\Desktop\TrimphPO\Week\Master Files\[IGST Master.xlsx]DBF'!$A:$BB,54,FALSE),
   "Error")),
"")</f>
        <v/>
      </c>
      <c r="BB207">
        <f>IF(ORDER!O213&gt;0,
 IF(ORDER!$D$1="SGST",
 VLOOKUP(H207,'C:\Users\HP\Desktop\TrimphPO\Week\Master Files\[SGST Master.xlsx]DBF'!$A:$BC,55,FALSE),
   IF(ORDER!$D$1="IGST",
   VLOOKUP(H207,'C:\Users\HP\Desktop\TrimphPO\Week\Master Files\[IGST Master.xlsx]DBF'!$A:$BC,55,FALSE),
   "Error")),
"")</f>
        <v/>
      </c>
      <c r="BC207">
        <f>IF(ORDER!O213&gt;0,
 IF(ORDER!$D$1="SGST",
 VLOOKUP(H207,'C:\Users\HP\Desktop\TrimphPO\Week\Master Files\[SGST Master.xlsx]DBF'!$A:$BD,56,FALSE),
   IF(ORDER!$D$1="IGST",
   VLOOKUP(H207,'C:\Users\HP\Desktop\TrimphPO\Week\Master Files\[IGST Master.xlsx]DBF'!$A:$BD,56,FALSE),
   "Error")),
"")</f>
        <v/>
      </c>
      <c r="BD207">
        <f>IF(ORDER!O213&gt;0,
 IF(ORDER!$D$1="SGST",
 VLOOKUP(H207,'C:\Users\HP\Desktop\TrimphPO\Week\Master Files\[SGST Master.xlsx]DBF'!$A:$BE,57,FALSE),
   IF(ORDER!$D$1="IGST",
   VLOOKUP(H207,'C:\Users\HP\Desktop\TrimphPO\Week\Master Files\[IGST Master.xlsx]DBF'!$A:$BE,57,FALSE),
   "Error")),
"")</f>
        <v/>
      </c>
    </row>
    <row r="208">
      <c r="A208">
        <f>IF(ORDER!O214&gt;0,
 IF(ORDER!$D$1="SGST",
 VLOOKUP(H208,'C:\Users\HP\Desktop\TrimphPO\Week\Master Files\[SGST Master.xlsx]DBF'!$A:$B,2,FALSE),
   IF(ORDER!$D$1="IGST",
   VLOOKUP(H208,'C:\Users\HP\Desktop\TrimphPO\Week\Master Files\[IGST Master.xlsx]DBF'!$A:$B,2,FALSE),
   "Error")),
"")</f>
        <v/>
      </c>
      <c r="B208">
        <f>IF(ORDER!O214&gt;0,
 IF(ORDER!$D$1="SGST",
 VLOOKUP(H208,'C:\Users\HP\Desktop\TrimphPO\Week\Master Files\[SGST Master.xlsx]DBF'!$A:$C,3,FALSE),
   IF(ORDER!$D$1="IGST",
   VLOOKUP(H208,'C:\Users\HP\Desktop\TrimphPO\Week\Master Files\[IGST Master.xlsx]DBF'!$A:$C,3,FALSE),
   "Error")),
"")</f>
        <v/>
      </c>
      <c r="C208">
        <f>IF(ORDER!O214&gt;0,ORDER!L214, "")</f>
        <v/>
      </c>
      <c r="D208">
        <f>IF(ORDER!O214&gt;0,ORDER!A214, "")</f>
        <v/>
      </c>
      <c r="E208">
        <f>IF(ORDER!O214&gt;0,
 IF(ORDER!$D$1="SGST",
 VLOOKUP(H208,'C:\Users\HP\Desktop\TrimphPO\Week\Master Files\[SGST Master.xlsx]DBF'!$A:$F,6,FALSE),
   IF(ORDER!$D$1="IGST",
   VLOOKUP(H208,'C:\Users\HP\Desktop\TrimphPO\Week\Master Files\[IGST Master.xlsx]DBF'!$A:$F,6,FALSE),
   "Error")),
"")</f>
        <v/>
      </c>
      <c r="F208">
        <f>IF(ORDER!O214&gt;0,ORDER!C214, "")</f>
        <v/>
      </c>
      <c r="G208">
        <f>IF(ORDER!O214&gt;0,
 IF(ORDER!$D$1="SGST",
 VLOOKUP(H208,'C:\Users\HP\Desktop\TrimphPO\Week\Master Files\[SGST Master.xlsx]DBF'!$A:$H,8,FALSE),
   IF(ORDER!$D$1="IGST",
   VLOOKUP(H208,'C:\Users\HP\Desktop\TrimphPO\Week\Master Files\[IGST Master.xlsx]DBF'!$A:$H,8,FALSE),
   "Error")),
"")</f>
        <v/>
      </c>
      <c r="H208">
        <f>IF(ORDER!O214&gt;0,ORDER!D214, "")</f>
        <v/>
      </c>
      <c r="I208">
        <f>IF(ORDER!O214&gt;0,
 IF(ORDER!$D$1="SGST",
 VLOOKUP(H208,'C:\Users\HP\Desktop\TrimphPO\Week\Master Files\[SGST Master.xlsx]DBF'!$A:$J,10,FALSE),
   IF(ORDER!$D$1="IGST",
   VLOOKUP(H208,'C:\Users\HP\Desktop\TrimphPO\Week\Master Files\[IGST Master.xlsx]DBF'!$A:$J,10,FALSE),
   "Error")),
"")</f>
        <v/>
      </c>
      <c r="J208">
        <f>IF(ORDER!O214&gt;0,SUMIF(ORDER!$D$8:$D$22298,DBF!$H208,ORDER!$G$8:$G$22298), "")</f>
        <v/>
      </c>
      <c r="K208">
        <f>IF(ORDER!O214&gt;0,VLOOKUP($H208,ORDER!D:H,5,FALSE), "")</f>
        <v/>
      </c>
      <c r="L208">
        <f>IF(ORDER!O214&gt;0,ROUND(J208*K208,2), "")</f>
        <v/>
      </c>
      <c r="M208">
        <f>IF(ORDER!O214&gt;0,
 IF(ORDER!$D$1="SGST",
 VLOOKUP(H208,'C:\Users\HP\Desktop\TrimphPO\Week\Master Files\[SGST Master.xlsx]DBF'!$A:$N,14,FALSE),
   IF(ORDER!$D$1="IGST",
   VLOOKUP(H208,'C:\Users\HP\Desktop\TrimphPO\Week\Master Files\[IGST Master.xlsx]DBF'!$A:$N,14,FALSE),
   "Error")),
"")</f>
        <v/>
      </c>
      <c r="N208">
        <f>IF(ORDER!O214&gt;0,ROUND(L208*M208/100,2), "")</f>
        <v/>
      </c>
      <c r="O208">
        <f>IF(ORDER!O214&gt;0,L208-N208, "")</f>
        <v/>
      </c>
      <c r="P208">
        <f>IF(ORDER!O214&gt;0,IF(R208="Corsetry",IF(IFERROR((O208/J208),0)&lt;1000,"CC Sales- Corsetry-Wholesale - IGST 5%","CC Sales- Corsetry-Wholesale - IGST 12%")), "")</f>
        <v/>
      </c>
      <c r="Q208">
        <f>IF(ORDER!O214&gt;0,
 IF(ORDER!$D$1="SGST",
 VLOOKUP(H208,'C:\Users\HP\Desktop\TrimphPO\Week\Master Files\[SGST Master.xlsx]DBF'!$A:$R,18,FALSE),
   IF(ORDER!$D$1="IGST",
   VLOOKUP(H208,'C:\Users\HP\Desktop\TrimphPO\Week\Master Files\[IGST Master.xlsx]DBF'!$A:$R,18,FALSE),
   "Error")),
"")</f>
        <v/>
      </c>
      <c r="R208">
        <f>IF(ORDER!O214&gt;0,
 IF(ORDER!$D$1="SGST",
 VLOOKUP(H208,'C:\Users\HP\Desktop\TrimphPO\Week\Master Files\[SGST Master.xlsx]DBF'!$A:$S,19,FALSE),
   IF(ORDER!$D$1="IGST",
   VLOOKUP(H208,'C:\Users\HP\Desktop\TrimphPO\Week\Master Files\[IGST Master.xlsx]DBF'!$A:$S,19,FALSE),
   "Error")),
"")</f>
        <v/>
      </c>
      <c r="S208">
        <f>IF(ORDER!O214&gt;0,
 IF(ORDER!$D$1="SGST",
 VLOOKUP(H208,'C:\Users\HP\Desktop\TrimphPO\Week\Master Files\[SGST Master.xlsx]DBF'!$A:$T,20,FALSE),
   IF(ORDER!$D$1="IGST",
   VLOOKUP(H208,'C:\Users\HP\Desktop\TrimphPO\Week\Master Files\[IGST Master.xlsx]DBF'!$A:$T,20,FALSE),
   "Error")),
"")</f>
        <v/>
      </c>
      <c r="T208">
        <f>IF(ORDER!O214&gt;0,
 IF(ORDER!$D$1="SGST",
 VLOOKUP(H208,'C:\Users\HP\Desktop\TrimphPO\Week\Master Files\[SGST Master.xlsx]DBF'!$A:$U,21,FALSE),
   IF(ORDER!$D$1="IGST",
   VLOOKUP(H208,'C:\Users\HP\Desktop\TrimphPO\Week\Master Files\[IGST Master.xlsx]DBF'!$A:$U,21,FALSE),
   "Error")),
"")</f>
        <v/>
      </c>
      <c r="U208">
        <f>IF(ORDER!O214&gt;0,
 IF(ORDER!$D$1="SGST",
 VLOOKUP(H208,'C:\Users\HP\Desktop\TrimphPO\Week\Master Files\[SGST Master.xlsx]DBF'!$A:$V,22,FALSE),
   IF(ORDER!$D$1="IGST",
   VLOOKUP(H208,'C:\Users\HP\Desktop\TrimphPO\Week\Master Files\[IGST Master.xlsx]DBF'!$A:$V,22,FALSE),
   "Error")),
"")</f>
        <v/>
      </c>
      <c r="V208">
        <f>IF(ORDER!O214&gt;0,
 IF(ORDER!$D$1="SGST",
 VLOOKUP(H208,'C:\Users\HP\Desktop\TrimphPO\Week\Master Files\[SGST Master.xlsx]DBF'!$A:$W,23,FALSE),
   IF(ORDER!$D$1="IGST",
   VLOOKUP(H208,'C:\Users\HP\Desktop\TrimphPO\Week\Master Files\[IGST Master.xlsx]DBF'!$A:$W,23,FALSE),
   "Error")),
"")</f>
        <v/>
      </c>
      <c r="W208">
        <f>IF(ORDER!O214&gt;0,
 IF(ORDER!$D$1="SGST",
 VLOOKUP(H208,'C:\Users\HP\Desktop\TrimphPO\Week\Master Files\[SGST Master.xlsx]DBF'!$A:$X,24,FALSE),
   IF(ORDER!$D$1="IGST",
   VLOOKUP(H208,'C:\Users\HP\Desktop\TrimphPO\Week\Master Files\[IGST Master.xlsx]DBF'!$A:$X,24,FALSE),
   "Error")),
"")</f>
        <v/>
      </c>
      <c r="X208">
        <f>IF(ORDER!O214&gt;0,
 IF(ORDER!$D$1="SGST",
 VLOOKUP(H208,'C:\Users\HP\Desktop\TrimphPO\Week\Master Files\[SGST Master.xlsx]DBF'!$A:$Y,25,FALSE),
   IF(ORDER!$D$1="IGST",
   VLOOKUP(H208,'C:\Users\HP\Desktop\TrimphPO\Week\Master Files\[IGST Master.xlsx]DBF'!$A:$Y,25,FALSE),
   "Error")),
"")</f>
        <v/>
      </c>
      <c r="Y208">
        <f>IF(ORDER!O214&gt;0,+O208, "")</f>
        <v/>
      </c>
      <c r="Z208">
        <f>IF(ORDER!O214&gt;0,+J208, "")</f>
        <v/>
      </c>
      <c r="AA208">
        <f>IF(ORDER!O214&gt;0,
 IF(ORDER!$D$1="SGST",
 VLOOKUP(H208,'C:\Users\HP\Desktop\TrimphPO\Week\Master Files\[SGST Master.xlsx]DBF'!$A:$AB,28,FALSE),
   IF(ORDER!$D$1="IGST",
   VLOOKUP(H208,'C:\Users\HP\Desktop\TrimphPO\Week\Master Files\[IGST Master.xlsx]DBF'!$A:$AB,28,FALSE),
   "Error")),
"")</f>
        <v/>
      </c>
      <c r="AB208">
        <f>IF(ORDER!O214&gt;0,
 IF(ORDER!$D$1="SGST",
 VLOOKUP(H208,'C:\Users\HP\Desktop\TrimphPO\Week\Master Files\[SGST Master.xlsx]DBF'!$A:$AC,29,FALSE),
   IF(ORDER!$D$1="IGST",
   VLOOKUP(H208,'C:\Users\HP\Desktop\TrimphPO\Week\Master Files\[IGST Master.xlsx]DBF'!$A:$AC,29,FALSE),
   "Error")),
"")</f>
        <v/>
      </c>
      <c r="AC208">
        <f>IF(ORDER!O214&gt;0,ROUND(Y208*AB208/100,2), "")</f>
        <v/>
      </c>
      <c r="AD208">
        <f>IF(ORDER!O214&gt;0,ROUND(SUM(Y208,0)-AC208,2), "")</f>
        <v/>
      </c>
      <c r="AE208" t="inlineStr"/>
      <c r="AF208" t="inlineStr"/>
      <c r="AG208" t="inlineStr"/>
      <c r="AH208" t="inlineStr"/>
      <c r="AI208" t="inlineStr"/>
      <c r="AJ208" t="inlineStr"/>
      <c r="AK208">
        <f>IF(ORDER!O214&gt;0,IF(RIGHT(P208,2)="5%","Output IGST - 5% - Tamilnadu","Output IGST - 12% - Tamilnadu"), "")</f>
        <v/>
      </c>
      <c r="AL208">
        <f>IF(ORDER!O214&gt;0,IF(AK208="Output IGST - 12% - TamilNadu",12,5), "")</f>
        <v/>
      </c>
      <c r="AM208">
        <f>IF(ORDER!O214&gt;0,ROUND(SUM(AD208*AL208/100,0),2), "")</f>
        <v/>
      </c>
      <c r="AN208">
        <f>IF(ORDER!O214&gt;0,+AP208, "")</f>
        <v/>
      </c>
      <c r="AO208">
        <f>IF(ORDER!O214&gt;0,0.00, "")</f>
        <v/>
      </c>
      <c r="AP208">
        <f>IF(ORDER!O214&gt;0,+(Y208-AC208)+AM208, "")</f>
        <v/>
      </c>
      <c r="AQ208">
        <f>IF(ORDER!O214&gt;0,
 IF(ORDER!$D$1="SGST",
 VLOOKUP(H208,'C:\Users\HP\Desktop\TrimphPO\Week\Master Files\[SGST Master.xlsx]DBF'!$A:$AR,44,FALSE),
   IF(ORDER!$D$1="IGST",
   VLOOKUP(H208,'C:\Users\HP\Desktop\TrimphPO\Week\Master Files\[IGST Master.xlsx]DBF'!$A:$AR,44,FALSE),
   "Error")),
"")</f>
        <v/>
      </c>
      <c r="AR208">
        <f>IF(ORDER!O214&gt;0,B208, "")</f>
        <v/>
      </c>
      <c r="AS208">
        <f>IF(ORDER!O214&gt;0,AN208, "")</f>
        <v/>
      </c>
      <c r="AT208">
        <f>IF(ORDER!O214&gt;0,CONCATENATE($B$2," ",$C$2," ","QTY",  " ", $Z$2), "")</f>
        <v/>
      </c>
      <c r="AU208">
        <f>IF(ORDER!O214&gt;0,
 IF(ORDER!$D$1="SGST",
 VLOOKUP(H208,'C:\Users\HP\Desktop\TrimphPO\Week\Master Files\[SGST Master.xlsx]DBF'!$A:$AV,48,FALSE),
   IF(ORDER!$D$1="IGST",
   VLOOKUP(H208,'C:\Users\HP\Desktop\TrimphPO\Week\Master Files\[IGST Master.xlsx]DBF'!$A:$AV,48,FALSE),
   "Error")),
"")</f>
        <v/>
      </c>
      <c r="AV208">
        <f>IF(ORDER!O214&gt;0,
 IF(ORDER!$D$1="SGST",
 VLOOKUP(H208,'C:\Users\HP\Desktop\TrimphPO\Week\Master Files\[SGST Master.xlsx]DBF'!$A:$AW,49,FALSE),
   IF(ORDER!$D$1="IGST",
   VLOOKUP(H208,'C:\Users\HP\Desktop\TrimphPO\Week\Master Files\[IGST Master.xlsx]DBF'!$A:$AW,49,FALSE),
   "Error")),
"")</f>
        <v/>
      </c>
      <c r="AW208">
        <f>IF(ORDER!O214&gt;0,
 IF(ORDER!$D$1="SGST",
 VLOOKUP(H208,'C:\Users\HP\Desktop\TrimphPO\Week\Master Files\[SGST Master.xlsx]DBF'!$A:$AX,50,FALSE),
   IF(ORDER!$D$1="IGST",
   VLOOKUP(H208,'C:\Users\HP\Desktop\TrimphPO\Week\Master Files\[IGST Master.xlsx]DBF'!$A:$AX,50,FALSE),
   "Error")),
"")</f>
        <v/>
      </c>
      <c r="AX208">
        <f>IF(ORDER!O214&gt;0,ORDER!B5, "")</f>
        <v/>
      </c>
      <c r="AY208">
        <f>IF(ORDER!O214&gt;0,ORDER!B1, "")</f>
        <v/>
      </c>
      <c r="AZ208">
        <f>IF(ORDER!O214&gt;0,
 IF(ORDER!$D$1="SGST",
 VLOOKUP(H208,'C:\Users\HP\Desktop\TrimphPO\Week\Master Files\[SGST Master.xlsx]DBF'!$A:$BA,53,FALSE),
   IF(ORDER!$D$1="IGST",
   VLOOKUP(H208,'C:\Users\HP\Desktop\TrimphPO\Week\Master Files\[IGST Master.xlsx]DBF'!$A:$BA,53,FALSE),
   "Error")),
"")</f>
        <v/>
      </c>
      <c r="BA208">
        <f>IF(ORDER!O214&gt;0,
 IF(ORDER!$D$1="SGST",
 VLOOKUP(H208,'C:\Users\HP\Desktop\TrimphPO\Week\Master Files\[SGST Master.xlsx]DBF'!$A:$BB,54,FALSE),
   IF(ORDER!$D$1="IGST",
   VLOOKUP(H208,'C:\Users\HP\Desktop\TrimphPO\Week\Master Files\[IGST Master.xlsx]DBF'!$A:$BB,54,FALSE),
   "Error")),
"")</f>
        <v/>
      </c>
      <c r="BB208">
        <f>IF(ORDER!O214&gt;0,
 IF(ORDER!$D$1="SGST",
 VLOOKUP(H208,'C:\Users\HP\Desktop\TrimphPO\Week\Master Files\[SGST Master.xlsx]DBF'!$A:$BC,55,FALSE),
   IF(ORDER!$D$1="IGST",
   VLOOKUP(H208,'C:\Users\HP\Desktop\TrimphPO\Week\Master Files\[IGST Master.xlsx]DBF'!$A:$BC,55,FALSE),
   "Error")),
"")</f>
        <v/>
      </c>
      <c r="BC208">
        <f>IF(ORDER!O214&gt;0,
 IF(ORDER!$D$1="SGST",
 VLOOKUP(H208,'C:\Users\HP\Desktop\TrimphPO\Week\Master Files\[SGST Master.xlsx]DBF'!$A:$BD,56,FALSE),
   IF(ORDER!$D$1="IGST",
   VLOOKUP(H208,'C:\Users\HP\Desktop\TrimphPO\Week\Master Files\[IGST Master.xlsx]DBF'!$A:$BD,56,FALSE),
   "Error")),
"")</f>
        <v/>
      </c>
      <c r="BD208">
        <f>IF(ORDER!O214&gt;0,
 IF(ORDER!$D$1="SGST",
 VLOOKUP(H208,'C:\Users\HP\Desktop\TrimphPO\Week\Master Files\[SGST Master.xlsx]DBF'!$A:$BE,57,FALSE),
   IF(ORDER!$D$1="IGST",
   VLOOKUP(H208,'C:\Users\HP\Desktop\TrimphPO\Week\Master Files\[IGST Master.xlsx]DBF'!$A:$BE,57,FALSE),
   "Error")),
"")</f>
        <v/>
      </c>
    </row>
    <row r="209">
      <c r="A209">
        <f>IF(ORDER!O215&gt;0,
 IF(ORDER!$D$1="SGST",
 VLOOKUP(H209,'C:\Users\HP\Desktop\TrimphPO\Week\Master Files\[SGST Master.xlsx]DBF'!$A:$B,2,FALSE),
   IF(ORDER!$D$1="IGST",
   VLOOKUP(H209,'C:\Users\HP\Desktop\TrimphPO\Week\Master Files\[IGST Master.xlsx]DBF'!$A:$B,2,FALSE),
   "Error")),
"")</f>
        <v/>
      </c>
      <c r="B209">
        <f>IF(ORDER!O215&gt;0,
 IF(ORDER!$D$1="SGST",
 VLOOKUP(H209,'C:\Users\HP\Desktop\TrimphPO\Week\Master Files\[SGST Master.xlsx]DBF'!$A:$C,3,FALSE),
   IF(ORDER!$D$1="IGST",
   VLOOKUP(H209,'C:\Users\HP\Desktop\TrimphPO\Week\Master Files\[IGST Master.xlsx]DBF'!$A:$C,3,FALSE),
   "Error")),
"")</f>
        <v/>
      </c>
      <c r="C209">
        <f>IF(ORDER!O215&gt;0,ORDER!L215, "")</f>
        <v/>
      </c>
      <c r="D209">
        <f>IF(ORDER!O215&gt;0,ORDER!A215, "")</f>
        <v/>
      </c>
      <c r="E209">
        <f>IF(ORDER!O215&gt;0,
 IF(ORDER!$D$1="SGST",
 VLOOKUP(H209,'C:\Users\HP\Desktop\TrimphPO\Week\Master Files\[SGST Master.xlsx]DBF'!$A:$F,6,FALSE),
   IF(ORDER!$D$1="IGST",
   VLOOKUP(H209,'C:\Users\HP\Desktop\TrimphPO\Week\Master Files\[IGST Master.xlsx]DBF'!$A:$F,6,FALSE),
   "Error")),
"")</f>
        <v/>
      </c>
      <c r="F209">
        <f>IF(ORDER!O215&gt;0,ORDER!C215, "")</f>
        <v/>
      </c>
      <c r="G209">
        <f>IF(ORDER!O215&gt;0,
 IF(ORDER!$D$1="SGST",
 VLOOKUP(H209,'C:\Users\HP\Desktop\TrimphPO\Week\Master Files\[SGST Master.xlsx]DBF'!$A:$H,8,FALSE),
   IF(ORDER!$D$1="IGST",
   VLOOKUP(H209,'C:\Users\HP\Desktop\TrimphPO\Week\Master Files\[IGST Master.xlsx]DBF'!$A:$H,8,FALSE),
   "Error")),
"")</f>
        <v/>
      </c>
      <c r="H209">
        <f>IF(ORDER!O215&gt;0,ORDER!D215, "")</f>
        <v/>
      </c>
      <c r="I209">
        <f>IF(ORDER!O215&gt;0,
 IF(ORDER!$D$1="SGST",
 VLOOKUP(H209,'C:\Users\HP\Desktop\TrimphPO\Week\Master Files\[SGST Master.xlsx]DBF'!$A:$J,10,FALSE),
   IF(ORDER!$D$1="IGST",
   VLOOKUP(H209,'C:\Users\HP\Desktop\TrimphPO\Week\Master Files\[IGST Master.xlsx]DBF'!$A:$J,10,FALSE),
   "Error")),
"")</f>
        <v/>
      </c>
      <c r="J209">
        <f>IF(ORDER!O215&gt;0,SUMIF(ORDER!$D$8:$D$22298,DBF!$H209,ORDER!$G$8:$G$22298), "")</f>
        <v/>
      </c>
      <c r="K209">
        <f>IF(ORDER!O215&gt;0,VLOOKUP($H209,ORDER!D:H,5,FALSE), "")</f>
        <v/>
      </c>
      <c r="L209">
        <f>IF(ORDER!O215&gt;0,ROUND(J209*K209,2), "")</f>
        <v/>
      </c>
      <c r="M209">
        <f>IF(ORDER!O215&gt;0,
 IF(ORDER!$D$1="SGST",
 VLOOKUP(H209,'C:\Users\HP\Desktop\TrimphPO\Week\Master Files\[SGST Master.xlsx]DBF'!$A:$N,14,FALSE),
   IF(ORDER!$D$1="IGST",
   VLOOKUP(H209,'C:\Users\HP\Desktop\TrimphPO\Week\Master Files\[IGST Master.xlsx]DBF'!$A:$N,14,FALSE),
   "Error")),
"")</f>
        <v/>
      </c>
      <c r="N209">
        <f>IF(ORDER!O215&gt;0,ROUND(L209*M209/100,2), "")</f>
        <v/>
      </c>
      <c r="O209">
        <f>IF(ORDER!O215&gt;0,L209-N209, "")</f>
        <v/>
      </c>
      <c r="P209">
        <f>IF(ORDER!O215&gt;0,IF(R209="Corsetry",IF(IFERROR((O209/J209),0)&lt;1000,"CC Sales- Corsetry-Wholesale - IGST 5%","CC Sales- Corsetry-Wholesale - IGST 12%")), "")</f>
        <v/>
      </c>
      <c r="Q209">
        <f>IF(ORDER!O215&gt;0,
 IF(ORDER!$D$1="SGST",
 VLOOKUP(H209,'C:\Users\HP\Desktop\TrimphPO\Week\Master Files\[SGST Master.xlsx]DBF'!$A:$R,18,FALSE),
   IF(ORDER!$D$1="IGST",
   VLOOKUP(H209,'C:\Users\HP\Desktop\TrimphPO\Week\Master Files\[IGST Master.xlsx]DBF'!$A:$R,18,FALSE),
   "Error")),
"")</f>
        <v/>
      </c>
      <c r="R209">
        <f>IF(ORDER!O215&gt;0,
 IF(ORDER!$D$1="SGST",
 VLOOKUP(H209,'C:\Users\HP\Desktop\TrimphPO\Week\Master Files\[SGST Master.xlsx]DBF'!$A:$S,19,FALSE),
   IF(ORDER!$D$1="IGST",
   VLOOKUP(H209,'C:\Users\HP\Desktop\TrimphPO\Week\Master Files\[IGST Master.xlsx]DBF'!$A:$S,19,FALSE),
   "Error")),
"")</f>
        <v/>
      </c>
      <c r="S209">
        <f>IF(ORDER!O215&gt;0,
 IF(ORDER!$D$1="SGST",
 VLOOKUP(H209,'C:\Users\HP\Desktop\TrimphPO\Week\Master Files\[SGST Master.xlsx]DBF'!$A:$T,20,FALSE),
   IF(ORDER!$D$1="IGST",
   VLOOKUP(H209,'C:\Users\HP\Desktop\TrimphPO\Week\Master Files\[IGST Master.xlsx]DBF'!$A:$T,20,FALSE),
   "Error")),
"")</f>
        <v/>
      </c>
      <c r="T209">
        <f>IF(ORDER!O215&gt;0,
 IF(ORDER!$D$1="SGST",
 VLOOKUP(H209,'C:\Users\HP\Desktop\TrimphPO\Week\Master Files\[SGST Master.xlsx]DBF'!$A:$U,21,FALSE),
   IF(ORDER!$D$1="IGST",
   VLOOKUP(H209,'C:\Users\HP\Desktop\TrimphPO\Week\Master Files\[IGST Master.xlsx]DBF'!$A:$U,21,FALSE),
   "Error")),
"")</f>
        <v/>
      </c>
      <c r="U209">
        <f>IF(ORDER!O215&gt;0,
 IF(ORDER!$D$1="SGST",
 VLOOKUP(H209,'C:\Users\HP\Desktop\TrimphPO\Week\Master Files\[SGST Master.xlsx]DBF'!$A:$V,22,FALSE),
   IF(ORDER!$D$1="IGST",
   VLOOKUP(H209,'C:\Users\HP\Desktop\TrimphPO\Week\Master Files\[IGST Master.xlsx]DBF'!$A:$V,22,FALSE),
   "Error")),
"")</f>
        <v/>
      </c>
      <c r="V209">
        <f>IF(ORDER!O215&gt;0,
 IF(ORDER!$D$1="SGST",
 VLOOKUP(H209,'C:\Users\HP\Desktop\TrimphPO\Week\Master Files\[SGST Master.xlsx]DBF'!$A:$W,23,FALSE),
   IF(ORDER!$D$1="IGST",
   VLOOKUP(H209,'C:\Users\HP\Desktop\TrimphPO\Week\Master Files\[IGST Master.xlsx]DBF'!$A:$W,23,FALSE),
   "Error")),
"")</f>
        <v/>
      </c>
      <c r="W209">
        <f>IF(ORDER!O215&gt;0,
 IF(ORDER!$D$1="SGST",
 VLOOKUP(H209,'C:\Users\HP\Desktop\TrimphPO\Week\Master Files\[SGST Master.xlsx]DBF'!$A:$X,24,FALSE),
   IF(ORDER!$D$1="IGST",
   VLOOKUP(H209,'C:\Users\HP\Desktop\TrimphPO\Week\Master Files\[IGST Master.xlsx]DBF'!$A:$X,24,FALSE),
   "Error")),
"")</f>
        <v/>
      </c>
      <c r="X209">
        <f>IF(ORDER!O215&gt;0,
 IF(ORDER!$D$1="SGST",
 VLOOKUP(H209,'C:\Users\HP\Desktop\TrimphPO\Week\Master Files\[SGST Master.xlsx]DBF'!$A:$Y,25,FALSE),
   IF(ORDER!$D$1="IGST",
   VLOOKUP(H209,'C:\Users\HP\Desktop\TrimphPO\Week\Master Files\[IGST Master.xlsx]DBF'!$A:$Y,25,FALSE),
   "Error")),
"")</f>
        <v/>
      </c>
      <c r="Y209">
        <f>IF(ORDER!O215&gt;0,+O209, "")</f>
        <v/>
      </c>
      <c r="Z209">
        <f>IF(ORDER!O215&gt;0,+J209, "")</f>
        <v/>
      </c>
      <c r="AA209">
        <f>IF(ORDER!O215&gt;0,
 IF(ORDER!$D$1="SGST",
 VLOOKUP(H209,'C:\Users\HP\Desktop\TrimphPO\Week\Master Files\[SGST Master.xlsx]DBF'!$A:$AB,28,FALSE),
   IF(ORDER!$D$1="IGST",
   VLOOKUP(H209,'C:\Users\HP\Desktop\TrimphPO\Week\Master Files\[IGST Master.xlsx]DBF'!$A:$AB,28,FALSE),
   "Error")),
"")</f>
        <v/>
      </c>
      <c r="AB209">
        <f>IF(ORDER!O215&gt;0,
 IF(ORDER!$D$1="SGST",
 VLOOKUP(H209,'C:\Users\HP\Desktop\TrimphPO\Week\Master Files\[SGST Master.xlsx]DBF'!$A:$AC,29,FALSE),
   IF(ORDER!$D$1="IGST",
   VLOOKUP(H209,'C:\Users\HP\Desktop\TrimphPO\Week\Master Files\[IGST Master.xlsx]DBF'!$A:$AC,29,FALSE),
   "Error")),
"")</f>
        <v/>
      </c>
      <c r="AC209">
        <f>IF(ORDER!O215&gt;0,ROUND(Y209*AB209/100,2), "")</f>
        <v/>
      </c>
      <c r="AD209">
        <f>IF(ORDER!O215&gt;0,ROUND(SUM(Y209,0)-AC209,2), "")</f>
        <v/>
      </c>
      <c r="AE209" t="inlineStr"/>
      <c r="AF209" t="inlineStr"/>
      <c r="AG209" t="inlineStr"/>
      <c r="AH209" t="inlineStr"/>
      <c r="AI209" t="inlineStr"/>
      <c r="AJ209" t="inlineStr"/>
      <c r="AK209">
        <f>IF(ORDER!O215&gt;0,IF(RIGHT(P209,2)="5%","Output IGST - 5% - Tamilnadu","Output IGST - 12% - Tamilnadu"), "")</f>
        <v/>
      </c>
      <c r="AL209">
        <f>IF(ORDER!O215&gt;0,IF(AK209="Output IGST - 12% - TamilNadu",12,5), "")</f>
        <v/>
      </c>
      <c r="AM209">
        <f>IF(ORDER!O215&gt;0,ROUND(SUM(AD209*AL209/100,0),2), "")</f>
        <v/>
      </c>
      <c r="AN209">
        <f>IF(ORDER!O215&gt;0,+AP209, "")</f>
        <v/>
      </c>
      <c r="AO209">
        <f>IF(ORDER!O215&gt;0,0.00, "")</f>
        <v/>
      </c>
      <c r="AP209">
        <f>IF(ORDER!O215&gt;0,+(Y209-AC209)+AM209, "")</f>
        <v/>
      </c>
      <c r="AQ209">
        <f>IF(ORDER!O215&gt;0,
 IF(ORDER!$D$1="SGST",
 VLOOKUP(H209,'C:\Users\HP\Desktop\TrimphPO\Week\Master Files\[SGST Master.xlsx]DBF'!$A:$AR,44,FALSE),
   IF(ORDER!$D$1="IGST",
   VLOOKUP(H209,'C:\Users\HP\Desktop\TrimphPO\Week\Master Files\[IGST Master.xlsx]DBF'!$A:$AR,44,FALSE),
   "Error")),
"")</f>
        <v/>
      </c>
      <c r="AR209">
        <f>IF(ORDER!O215&gt;0,B209, "")</f>
        <v/>
      </c>
      <c r="AS209">
        <f>IF(ORDER!O215&gt;0,AN209, "")</f>
        <v/>
      </c>
      <c r="AT209">
        <f>IF(ORDER!O215&gt;0,CONCATENATE($B$2," ",$C$2," ","QTY",  " ", $Z$2), "")</f>
        <v/>
      </c>
      <c r="AU209">
        <f>IF(ORDER!O215&gt;0,
 IF(ORDER!$D$1="SGST",
 VLOOKUP(H209,'C:\Users\HP\Desktop\TrimphPO\Week\Master Files\[SGST Master.xlsx]DBF'!$A:$AV,48,FALSE),
   IF(ORDER!$D$1="IGST",
   VLOOKUP(H209,'C:\Users\HP\Desktop\TrimphPO\Week\Master Files\[IGST Master.xlsx]DBF'!$A:$AV,48,FALSE),
   "Error")),
"")</f>
        <v/>
      </c>
      <c r="AV209">
        <f>IF(ORDER!O215&gt;0,
 IF(ORDER!$D$1="SGST",
 VLOOKUP(H209,'C:\Users\HP\Desktop\TrimphPO\Week\Master Files\[SGST Master.xlsx]DBF'!$A:$AW,49,FALSE),
   IF(ORDER!$D$1="IGST",
   VLOOKUP(H209,'C:\Users\HP\Desktop\TrimphPO\Week\Master Files\[IGST Master.xlsx]DBF'!$A:$AW,49,FALSE),
   "Error")),
"")</f>
        <v/>
      </c>
      <c r="AW209">
        <f>IF(ORDER!O215&gt;0,
 IF(ORDER!$D$1="SGST",
 VLOOKUP(H209,'C:\Users\HP\Desktop\TrimphPO\Week\Master Files\[SGST Master.xlsx]DBF'!$A:$AX,50,FALSE),
   IF(ORDER!$D$1="IGST",
   VLOOKUP(H209,'C:\Users\HP\Desktop\TrimphPO\Week\Master Files\[IGST Master.xlsx]DBF'!$A:$AX,50,FALSE),
   "Error")),
"")</f>
        <v/>
      </c>
      <c r="AX209">
        <f>IF(ORDER!O215&gt;0,ORDER!B5, "")</f>
        <v/>
      </c>
      <c r="AY209">
        <f>IF(ORDER!O215&gt;0,ORDER!B1, "")</f>
        <v/>
      </c>
      <c r="AZ209">
        <f>IF(ORDER!O215&gt;0,
 IF(ORDER!$D$1="SGST",
 VLOOKUP(H209,'C:\Users\HP\Desktop\TrimphPO\Week\Master Files\[SGST Master.xlsx]DBF'!$A:$BA,53,FALSE),
   IF(ORDER!$D$1="IGST",
   VLOOKUP(H209,'C:\Users\HP\Desktop\TrimphPO\Week\Master Files\[IGST Master.xlsx]DBF'!$A:$BA,53,FALSE),
   "Error")),
"")</f>
        <v/>
      </c>
      <c r="BA209">
        <f>IF(ORDER!O215&gt;0,
 IF(ORDER!$D$1="SGST",
 VLOOKUP(H209,'C:\Users\HP\Desktop\TrimphPO\Week\Master Files\[SGST Master.xlsx]DBF'!$A:$BB,54,FALSE),
   IF(ORDER!$D$1="IGST",
   VLOOKUP(H209,'C:\Users\HP\Desktop\TrimphPO\Week\Master Files\[IGST Master.xlsx]DBF'!$A:$BB,54,FALSE),
   "Error")),
"")</f>
        <v/>
      </c>
      <c r="BB209">
        <f>IF(ORDER!O215&gt;0,
 IF(ORDER!$D$1="SGST",
 VLOOKUP(H209,'C:\Users\HP\Desktop\TrimphPO\Week\Master Files\[SGST Master.xlsx]DBF'!$A:$BC,55,FALSE),
   IF(ORDER!$D$1="IGST",
   VLOOKUP(H209,'C:\Users\HP\Desktop\TrimphPO\Week\Master Files\[IGST Master.xlsx]DBF'!$A:$BC,55,FALSE),
   "Error")),
"")</f>
        <v/>
      </c>
      <c r="BC209">
        <f>IF(ORDER!O215&gt;0,
 IF(ORDER!$D$1="SGST",
 VLOOKUP(H209,'C:\Users\HP\Desktop\TrimphPO\Week\Master Files\[SGST Master.xlsx]DBF'!$A:$BD,56,FALSE),
   IF(ORDER!$D$1="IGST",
   VLOOKUP(H209,'C:\Users\HP\Desktop\TrimphPO\Week\Master Files\[IGST Master.xlsx]DBF'!$A:$BD,56,FALSE),
   "Error")),
"")</f>
        <v/>
      </c>
      <c r="BD209">
        <f>IF(ORDER!O215&gt;0,
 IF(ORDER!$D$1="SGST",
 VLOOKUP(H209,'C:\Users\HP\Desktop\TrimphPO\Week\Master Files\[SGST Master.xlsx]DBF'!$A:$BE,57,FALSE),
   IF(ORDER!$D$1="IGST",
   VLOOKUP(H209,'C:\Users\HP\Desktop\TrimphPO\Week\Master Files\[IGST Master.xlsx]DBF'!$A:$BE,57,FALSE),
   "Error")),
"")</f>
        <v/>
      </c>
    </row>
    <row r="210">
      <c r="A210">
        <f>IF(ORDER!O216&gt;0,
 IF(ORDER!$D$1="SGST",
 VLOOKUP(H210,'C:\Users\HP\Desktop\TrimphPO\Week\Master Files\[SGST Master.xlsx]DBF'!$A:$B,2,FALSE),
   IF(ORDER!$D$1="IGST",
   VLOOKUP(H210,'C:\Users\HP\Desktop\TrimphPO\Week\Master Files\[IGST Master.xlsx]DBF'!$A:$B,2,FALSE),
   "Error")),
"")</f>
        <v/>
      </c>
      <c r="B210">
        <f>IF(ORDER!O216&gt;0,
 IF(ORDER!$D$1="SGST",
 VLOOKUP(H210,'C:\Users\HP\Desktop\TrimphPO\Week\Master Files\[SGST Master.xlsx]DBF'!$A:$C,3,FALSE),
   IF(ORDER!$D$1="IGST",
   VLOOKUP(H210,'C:\Users\HP\Desktop\TrimphPO\Week\Master Files\[IGST Master.xlsx]DBF'!$A:$C,3,FALSE),
   "Error")),
"")</f>
        <v/>
      </c>
      <c r="C210">
        <f>IF(ORDER!O216&gt;0,ORDER!L216, "")</f>
        <v/>
      </c>
      <c r="D210">
        <f>IF(ORDER!O216&gt;0,ORDER!A216, "")</f>
        <v/>
      </c>
      <c r="E210">
        <f>IF(ORDER!O216&gt;0,
 IF(ORDER!$D$1="SGST",
 VLOOKUP(H210,'C:\Users\HP\Desktop\TrimphPO\Week\Master Files\[SGST Master.xlsx]DBF'!$A:$F,6,FALSE),
   IF(ORDER!$D$1="IGST",
   VLOOKUP(H210,'C:\Users\HP\Desktop\TrimphPO\Week\Master Files\[IGST Master.xlsx]DBF'!$A:$F,6,FALSE),
   "Error")),
"")</f>
        <v/>
      </c>
      <c r="F210">
        <f>IF(ORDER!O216&gt;0,ORDER!C216, "")</f>
        <v/>
      </c>
      <c r="G210">
        <f>IF(ORDER!O216&gt;0,
 IF(ORDER!$D$1="SGST",
 VLOOKUP(H210,'C:\Users\HP\Desktop\TrimphPO\Week\Master Files\[SGST Master.xlsx]DBF'!$A:$H,8,FALSE),
   IF(ORDER!$D$1="IGST",
   VLOOKUP(H210,'C:\Users\HP\Desktop\TrimphPO\Week\Master Files\[IGST Master.xlsx]DBF'!$A:$H,8,FALSE),
   "Error")),
"")</f>
        <v/>
      </c>
      <c r="H210">
        <f>IF(ORDER!O216&gt;0,ORDER!D216, "")</f>
        <v/>
      </c>
      <c r="I210">
        <f>IF(ORDER!O216&gt;0,
 IF(ORDER!$D$1="SGST",
 VLOOKUP(H210,'C:\Users\HP\Desktop\TrimphPO\Week\Master Files\[SGST Master.xlsx]DBF'!$A:$J,10,FALSE),
   IF(ORDER!$D$1="IGST",
   VLOOKUP(H210,'C:\Users\HP\Desktop\TrimphPO\Week\Master Files\[IGST Master.xlsx]DBF'!$A:$J,10,FALSE),
   "Error")),
"")</f>
        <v/>
      </c>
      <c r="J210">
        <f>IF(ORDER!O216&gt;0,SUMIF(ORDER!$D$8:$D$22298,DBF!$H210,ORDER!$G$8:$G$22298), "")</f>
        <v/>
      </c>
      <c r="K210">
        <f>IF(ORDER!O216&gt;0,VLOOKUP($H210,ORDER!D:H,5,FALSE), "")</f>
        <v/>
      </c>
      <c r="L210">
        <f>IF(ORDER!O216&gt;0,ROUND(J210*K210,2), "")</f>
        <v/>
      </c>
      <c r="M210">
        <f>IF(ORDER!O216&gt;0,
 IF(ORDER!$D$1="SGST",
 VLOOKUP(H210,'C:\Users\HP\Desktop\TrimphPO\Week\Master Files\[SGST Master.xlsx]DBF'!$A:$N,14,FALSE),
   IF(ORDER!$D$1="IGST",
   VLOOKUP(H210,'C:\Users\HP\Desktop\TrimphPO\Week\Master Files\[IGST Master.xlsx]DBF'!$A:$N,14,FALSE),
   "Error")),
"")</f>
        <v/>
      </c>
      <c r="N210">
        <f>IF(ORDER!O216&gt;0,ROUND(L210*M210/100,2), "")</f>
        <v/>
      </c>
      <c r="O210">
        <f>IF(ORDER!O216&gt;0,L210-N210, "")</f>
        <v/>
      </c>
      <c r="P210">
        <f>IF(ORDER!O216&gt;0,IF(R210="Corsetry",IF(IFERROR((O210/J210),0)&lt;1000,"CC Sales- Corsetry-Wholesale - IGST 5%","CC Sales- Corsetry-Wholesale - IGST 12%")), "")</f>
        <v/>
      </c>
      <c r="Q210">
        <f>IF(ORDER!O216&gt;0,
 IF(ORDER!$D$1="SGST",
 VLOOKUP(H210,'C:\Users\HP\Desktop\TrimphPO\Week\Master Files\[SGST Master.xlsx]DBF'!$A:$R,18,FALSE),
   IF(ORDER!$D$1="IGST",
   VLOOKUP(H210,'C:\Users\HP\Desktop\TrimphPO\Week\Master Files\[IGST Master.xlsx]DBF'!$A:$R,18,FALSE),
   "Error")),
"")</f>
        <v/>
      </c>
      <c r="R210">
        <f>IF(ORDER!O216&gt;0,
 IF(ORDER!$D$1="SGST",
 VLOOKUP(H210,'C:\Users\HP\Desktop\TrimphPO\Week\Master Files\[SGST Master.xlsx]DBF'!$A:$S,19,FALSE),
   IF(ORDER!$D$1="IGST",
   VLOOKUP(H210,'C:\Users\HP\Desktop\TrimphPO\Week\Master Files\[IGST Master.xlsx]DBF'!$A:$S,19,FALSE),
   "Error")),
"")</f>
        <v/>
      </c>
      <c r="S210">
        <f>IF(ORDER!O216&gt;0,
 IF(ORDER!$D$1="SGST",
 VLOOKUP(H210,'C:\Users\HP\Desktop\TrimphPO\Week\Master Files\[SGST Master.xlsx]DBF'!$A:$T,20,FALSE),
   IF(ORDER!$D$1="IGST",
   VLOOKUP(H210,'C:\Users\HP\Desktop\TrimphPO\Week\Master Files\[IGST Master.xlsx]DBF'!$A:$T,20,FALSE),
   "Error")),
"")</f>
        <v/>
      </c>
      <c r="T210">
        <f>IF(ORDER!O216&gt;0,
 IF(ORDER!$D$1="SGST",
 VLOOKUP(H210,'C:\Users\HP\Desktop\TrimphPO\Week\Master Files\[SGST Master.xlsx]DBF'!$A:$U,21,FALSE),
   IF(ORDER!$D$1="IGST",
   VLOOKUP(H210,'C:\Users\HP\Desktop\TrimphPO\Week\Master Files\[IGST Master.xlsx]DBF'!$A:$U,21,FALSE),
   "Error")),
"")</f>
        <v/>
      </c>
      <c r="U210">
        <f>IF(ORDER!O216&gt;0,
 IF(ORDER!$D$1="SGST",
 VLOOKUP(H210,'C:\Users\HP\Desktop\TrimphPO\Week\Master Files\[SGST Master.xlsx]DBF'!$A:$V,22,FALSE),
   IF(ORDER!$D$1="IGST",
   VLOOKUP(H210,'C:\Users\HP\Desktop\TrimphPO\Week\Master Files\[IGST Master.xlsx]DBF'!$A:$V,22,FALSE),
   "Error")),
"")</f>
        <v/>
      </c>
      <c r="V210">
        <f>IF(ORDER!O216&gt;0,
 IF(ORDER!$D$1="SGST",
 VLOOKUP(H210,'C:\Users\HP\Desktop\TrimphPO\Week\Master Files\[SGST Master.xlsx]DBF'!$A:$W,23,FALSE),
   IF(ORDER!$D$1="IGST",
   VLOOKUP(H210,'C:\Users\HP\Desktop\TrimphPO\Week\Master Files\[IGST Master.xlsx]DBF'!$A:$W,23,FALSE),
   "Error")),
"")</f>
        <v/>
      </c>
      <c r="W210">
        <f>IF(ORDER!O216&gt;0,
 IF(ORDER!$D$1="SGST",
 VLOOKUP(H210,'C:\Users\HP\Desktop\TrimphPO\Week\Master Files\[SGST Master.xlsx]DBF'!$A:$X,24,FALSE),
   IF(ORDER!$D$1="IGST",
   VLOOKUP(H210,'C:\Users\HP\Desktop\TrimphPO\Week\Master Files\[IGST Master.xlsx]DBF'!$A:$X,24,FALSE),
   "Error")),
"")</f>
        <v/>
      </c>
      <c r="X210">
        <f>IF(ORDER!O216&gt;0,
 IF(ORDER!$D$1="SGST",
 VLOOKUP(H210,'C:\Users\HP\Desktop\TrimphPO\Week\Master Files\[SGST Master.xlsx]DBF'!$A:$Y,25,FALSE),
   IF(ORDER!$D$1="IGST",
   VLOOKUP(H210,'C:\Users\HP\Desktop\TrimphPO\Week\Master Files\[IGST Master.xlsx]DBF'!$A:$Y,25,FALSE),
   "Error")),
"")</f>
        <v/>
      </c>
      <c r="Y210">
        <f>IF(ORDER!O216&gt;0,+O210, "")</f>
        <v/>
      </c>
      <c r="Z210">
        <f>IF(ORDER!O216&gt;0,+J210, "")</f>
        <v/>
      </c>
      <c r="AA210">
        <f>IF(ORDER!O216&gt;0,
 IF(ORDER!$D$1="SGST",
 VLOOKUP(H210,'C:\Users\HP\Desktop\TrimphPO\Week\Master Files\[SGST Master.xlsx]DBF'!$A:$AB,28,FALSE),
   IF(ORDER!$D$1="IGST",
   VLOOKUP(H210,'C:\Users\HP\Desktop\TrimphPO\Week\Master Files\[IGST Master.xlsx]DBF'!$A:$AB,28,FALSE),
   "Error")),
"")</f>
        <v/>
      </c>
      <c r="AB210">
        <f>IF(ORDER!O216&gt;0,
 IF(ORDER!$D$1="SGST",
 VLOOKUP(H210,'C:\Users\HP\Desktop\TrimphPO\Week\Master Files\[SGST Master.xlsx]DBF'!$A:$AC,29,FALSE),
   IF(ORDER!$D$1="IGST",
   VLOOKUP(H210,'C:\Users\HP\Desktop\TrimphPO\Week\Master Files\[IGST Master.xlsx]DBF'!$A:$AC,29,FALSE),
   "Error")),
"")</f>
        <v/>
      </c>
      <c r="AC210">
        <f>IF(ORDER!O216&gt;0,ROUND(Y210*AB210/100,2), "")</f>
        <v/>
      </c>
      <c r="AD210">
        <f>IF(ORDER!O216&gt;0,ROUND(SUM(Y210,0)-AC210,2), "")</f>
        <v/>
      </c>
      <c r="AE210" t="inlineStr"/>
      <c r="AF210" t="inlineStr"/>
      <c r="AG210" t="inlineStr"/>
      <c r="AH210" t="inlineStr"/>
      <c r="AI210" t="inlineStr"/>
      <c r="AJ210" t="inlineStr"/>
      <c r="AK210">
        <f>IF(ORDER!O216&gt;0,IF(RIGHT(P210,2)="5%","Output IGST - 5% - Tamilnadu","Output IGST - 12% - Tamilnadu"), "")</f>
        <v/>
      </c>
      <c r="AL210">
        <f>IF(ORDER!O216&gt;0,IF(AK210="Output IGST - 12% - TamilNadu",12,5), "")</f>
        <v/>
      </c>
      <c r="AM210">
        <f>IF(ORDER!O216&gt;0,ROUND(SUM(AD210*AL210/100,0),2), "")</f>
        <v/>
      </c>
      <c r="AN210">
        <f>IF(ORDER!O216&gt;0,+AP210, "")</f>
        <v/>
      </c>
      <c r="AO210">
        <f>IF(ORDER!O216&gt;0,0.00, "")</f>
        <v/>
      </c>
      <c r="AP210">
        <f>IF(ORDER!O216&gt;0,+(Y210-AC210)+AM210, "")</f>
        <v/>
      </c>
      <c r="AQ210">
        <f>IF(ORDER!O216&gt;0,
 IF(ORDER!$D$1="SGST",
 VLOOKUP(H210,'C:\Users\HP\Desktop\TrimphPO\Week\Master Files\[SGST Master.xlsx]DBF'!$A:$AR,44,FALSE),
   IF(ORDER!$D$1="IGST",
   VLOOKUP(H210,'C:\Users\HP\Desktop\TrimphPO\Week\Master Files\[IGST Master.xlsx]DBF'!$A:$AR,44,FALSE),
   "Error")),
"")</f>
        <v/>
      </c>
      <c r="AR210">
        <f>IF(ORDER!O216&gt;0,B210, "")</f>
        <v/>
      </c>
      <c r="AS210">
        <f>IF(ORDER!O216&gt;0,AN210, "")</f>
        <v/>
      </c>
      <c r="AT210">
        <f>IF(ORDER!O216&gt;0,CONCATENATE($B$2," ",$C$2," ","QTY",  " ", $Z$2), "")</f>
        <v/>
      </c>
      <c r="AU210">
        <f>IF(ORDER!O216&gt;0,
 IF(ORDER!$D$1="SGST",
 VLOOKUP(H210,'C:\Users\HP\Desktop\TrimphPO\Week\Master Files\[SGST Master.xlsx]DBF'!$A:$AV,48,FALSE),
   IF(ORDER!$D$1="IGST",
   VLOOKUP(H210,'C:\Users\HP\Desktop\TrimphPO\Week\Master Files\[IGST Master.xlsx]DBF'!$A:$AV,48,FALSE),
   "Error")),
"")</f>
        <v/>
      </c>
      <c r="AV210">
        <f>IF(ORDER!O216&gt;0,
 IF(ORDER!$D$1="SGST",
 VLOOKUP(H210,'C:\Users\HP\Desktop\TrimphPO\Week\Master Files\[SGST Master.xlsx]DBF'!$A:$AW,49,FALSE),
   IF(ORDER!$D$1="IGST",
   VLOOKUP(H210,'C:\Users\HP\Desktop\TrimphPO\Week\Master Files\[IGST Master.xlsx]DBF'!$A:$AW,49,FALSE),
   "Error")),
"")</f>
        <v/>
      </c>
      <c r="AW210">
        <f>IF(ORDER!O216&gt;0,
 IF(ORDER!$D$1="SGST",
 VLOOKUP(H210,'C:\Users\HP\Desktop\TrimphPO\Week\Master Files\[SGST Master.xlsx]DBF'!$A:$AX,50,FALSE),
   IF(ORDER!$D$1="IGST",
   VLOOKUP(H210,'C:\Users\HP\Desktop\TrimphPO\Week\Master Files\[IGST Master.xlsx]DBF'!$A:$AX,50,FALSE),
   "Error")),
"")</f>
        <v/>
      </c>
      <c r="AX210">
        <f>IF(ORDER!O216&gt;0,ORDER!B5, "")</f>
        <v/>
      </c>
      <c r="AY210">
        <f>IF(ORDER!O216&gt;0,ORDER!B1, "")</f>
        <v/>
      </c>
      <c r="AZ210">
        <f>IF(ORDER!O216&gt;0,
 IF(ORDER!$D$1="SGST",
 VLOOKUP(H210,'C:\Users\HP\Desktop\TrimphPO\Week\Master Files\[SGST Master.xlsx]DBF'!$A:$BA,53,FALSE),
   IF(ORDER!$D$1="IGST",
   VLOOKUP(H210,'C:\Users\HP\Desktop\TrimphPO\Week\Master Files\[IGST Master.xlsx]DBF'!$A:$BA,53,FALSE),
   "Error")),
"")</f>
        <v/>
      </c>
      <c r="BA210">
        <f>IF(ORDER!O216&gt;0,
 IF(ORDER!$D$1="SGST",
 VLOOKUP(H210,'C:\Users\HP\Desktop\TrimphPO\Week\Master Files\[SGST Master.xlsx]DBF'!$A:$BB,54,FALSE),
   IF(ORDER!$D$1="IGST",
   VLOOKUP(H210,'C:\Users\HP\Desktop\TrimphPO\Week\Master Files\[IGST Master.xlsx]DBF'!$A:$BB,54,FALSE),
   "Error")),
"")</f>
        <v/>
      </c>
      <c r="BB210">
        <f>IF(ORDER!O216&gt;0,
 IF(ORDER!$D$1="SGST",
 VLOOKUP(H210,'C:\Users\HP\Desktop\TrimphPO\Week\Master Files\[SGST Master.xlsx]DBF'!$A:$BC,55,FALSE),
   IF(ORDER!$D$1="IGST",
   VLOOKUP(H210,'C:\Users\HP\Desktop\TrimphPO\Week\Master Files\[IGST Master.xlsx]DBF'!$A:$BC,55,FALSE),
   "Error")),
"")</f>
        <v/>
      </c>
      <c r="BC210">
        <f>IF(ORDER!O216&gt;0,
 IF(ORDER!$D$1="SGST",
 VLOOKUP(H210,'C:\Users\HP\Desktop\TrimphPO\Week\Master Files\[SGST Master.xlsx]DBF'!$A:$BD,56,FALSE),
   IF(ORDER!$D$1="IGST",
   VLOOKUP(H210,'C:\Users\HP\Desktop\TrimphPO\Week\Master Files\[IGST Master.xlsx]DBF'!$A:$BD,56,FALSE),
   "Error")),
"")</f>
        <v/>
      </c>
      <c r="BD210">
        <f>IF(ORDER!O216&gt;0,
 IF(ORDER!$D$1="SGST",
 VLOOKUP(H210,'C:\Users\HP\Desktop\TrimphPO\Week\Master Files\[SGST Master.xlsx]DBF'!$A:$BE,57,FALSE),
   IF(ORDER!$D$1="IGST",
   VLOOKUP(H210,'C:\Users\HP\Desktop\TrimphPO\Week\Master Files\[IGST Master.xlsx]DBF'!$A:$BE,57,FALSE),
   "Error")),
"")</f>
        <v/>
      </c>
    </row>
    <row r="211">
      <c r="A211">
        <f>IF(ORDER!O217&gt;0,
 IF(ORDER!$D$1="SGST",
 VLOOKUP(H211,'C:\Users\HP\Desktop\TrimphPO\Week\Master Files\[SGST Master.xlsx]DBF'!$A:$B,2,FALSE),
   IF(ORDER!$D$1="IGST",
   VLOOKUP(H211,'C:\Users\HP\Desktop\TrimphPO\Week\Master Files\[IGST Master.xlsx]DBF'!$A:$B,2,FALSE),
   "Error")),
"")</f>
        <v/>
      </c>
      <c r="B211">
        <f>IF(ORDER!O217&gt;0,
 IF(ORDER!$D$1="SGST",
 VLOOKUP(H211,'C:\Users\HP\Desktop\TrimphPO\Week\Master Files\[SGST Master.xlsx]DBF'!$A:$C,3,FALSE),
   IF(ORDER!$D$1="IGST",
   VLOOKUP(H211,'C:\Users\HP\Desktop\TrimphPO\Week\Master Files\[IGST Master.xlsx]DBF'!$A:$C,3,FALSE),
   "Error")),
"")</f>
        <v/>
      </c>
      <c r="C211">
        <f>IF(ORDER!O217&gt;0,ORDER!L217, "")</f>
        <v/>
      </c>
      <c r="D211">
        <f>IF(ORDER!O217&gt;0,ORDER!A217, "")</f>
        <v/>
      </c>
      <c r="E211">
        <f>IF(ORDER!O217&gt;0,
 IF(ORDER!$D$1="SGST",
 VLOOKUP(H211,'C:\Users\HP\Desktop\TrimphPO\Week\Master Files\[SGST Master.xlsx]DBF'!$A:$F,6,FALSE),
   IF(ORDER!$D$1="IGST",
   VLOOKUP(H211,'C:\Users\HP\Desktop\TrimphPO\Week\Master Files\[IGST Master.xlsx]DBF'!$A:$F,6,FALSE),
   "Error")),
"")</f>
        <v/>
      </c>
      <c r="F211">
        <f>IF(ORDER!O217&gt;0,ORDER!C217, "")</f>
        <v/>
      </c>
      <c r="G211">
        <f>IF(ORDER!O217&gt;0,
 IF(ORDER!$D$1="SGST",
 VLOOKUP(H211,'C:\Users\HP\Desktop\TrimphPO\Week\Master Files\[SGST Master.xlsx]DBF'!$A:$H,8,FALSE),
   IF(ORDER!$D$1="IGST",
   VLOOKUP(H211,'C:\Users\HP\Desktop\TrimphPO\Week\Master Files\[IGST Master.xlsx]DBF'!$A:$H,8,FALSE),
   "Error")),
"")</f>
        <v/>
      </c>
      <c r="H211">
        <f>IF(ORDER!O217&gt;0,ORDER!D217, "")</f>
        <v/>
      </c>
      <c r="I211">
        <f>IF(ORDER!O217&gt;0,
 IF(ORDER!$D$1="SGST",
 VLOOKUP(H211,'C:\Users\HP\Desktop\TrimphPO\Week\Master Files\[SGST Master.xlsx]DBF'!$A:$J,10,FALSE),
   IF(ORDER!$D$1="IGST",
   VLOOKUP(H211,'C:\Users\HP\Desktop\TrimphPO\Week\Master Files\[IGST Master.xlsx]DBF'!$A:$J,10,FALSE),
   "Error")),
"")</f>
        <v/>
      </c>
      <c r="J211">
        <f>IF(ORDER!O217&gt;0,SUMIF(ORDER!$D$8:$D$22298,DBF!$H211,ORDER!$G$8:$G$22298), "")</f>
        <v/>
      </c>
      <c r="K211">
        <f>IF(ORDER!O217&gt;0,VLOOKUP($H211,ORDER!D:H,5,FALSE), "")</f>
        <v/>
      </c>
      <c r="L211">
        <f>IF(ORDER!O217&gt;0,ROUND(J211*K211,2), "")</f>
        <v/>
      </c>
      <c r="M211">
        <f>IF(ORDER!O217&gt;0,
 IF(ORDER!$D$1="SGST",
 VLOOKUP(H211,'C:\Users\HP\Desktop\TrimphPO\Week\Master Files\[SGST Master.xlsx]DBF'!$A:$N,14,FALSE),
   IF(ORDER!$D$1="IGST",
   VLOOKUP(H211,'C:\Users\HP\Desktop\TrimphPO\Week\Master Files\[IGST Master.xlsx]DBF'!$A:$N,14,FALSE),
   "Error")),
"")</f>
        <v/>
      </c>
      <c r="N211">
        <f>IF(ORDER!O217&gt;0,ROUND(L211*M211/100,2), "")</f>
        <v/>
      </c>
      <c r="O211">
        <f>IF(ORDER!O217&gt;0,L211-N211, "")</f>
        <v/>
      </c>
      <c r="P211">
        <f>IF(ORDER!O217&gt;0,IF(R211="Corsetry",IF(IFERROR((O211/J211),0)&lt;1000,"CC Sales- Corsetry-Wholesale - IGST 5%","CC Sales- Corsetry-Wholesale - IGST 12%")), "")</f>
        <v/>
      </c>
      <c r="Q211">
        <f>IF(ORDER!O217&gt;0,
 IF(ORDER!$D$1="SGST",
 VLOOKUP(H211,'C:\Users\HP\Desktop\TrimphPO\Week\Master Files\[SGST Master.xlsx]DBF'!$A:$R,18,FALSE),
   IF(ORDER!$D$1="IGST",
   VLOOKUP(H211,'C:\Users\HP\Desktop\TrimphPO\Week\Master Files\[IGST Master.xlsx]DBF'!$A:$R,18,FALSE),
   "Error")),
"")</f>
        <v/>
      </c>
      <c r="R211">
        <f>IF(ORDER!O217&gt;0,
 IF(ORDER!$D$1="SGST",
 VLOOKUP(H211,'C:\Users\HP\Desktop\TrimphPO\Week\Master Files\[SGST Master.xlsx]DBF'!$A:$S,19,FALSE),
   IF(ORDER!$D$1="IGST",
   VLOOKUP(H211,'C:\Users\HP\Desktop\TrimphPO\Week\Master Files\[IGST Master.xlsx]DBF'!$A:$S,19,FALSE),
   "Error")),
"")</f>
        <v/>
      </c>
      <c r="S211">
        <f>IF(ORDER!O217&gt;0,
 IF(ORDER!$D$1="SGST",
 VLOOKUP(H211,'C:\Users\HP\Desktop\TrimphPO\Week\Master Files\[SGST Master.xlsx]DBF'!$A:$T,20,FALSE),
   IF(ORDER!$D$1="IGST",
   VLOOKUP(H211,'C:\Users\HP\Desktop\TrimphPO\Week\Master Files\[IGST Master.xlsx]DBF'!$A:$T,20,FALSE),
   "Error")),
"")</f>
        <v/>
      </c>
      <c r="T211">
        <f>IF(ORDER!O217&gt;0,
 IF(ORDER!$D$1="SGST",
 VLOOKUP(H211,'C:\Users\HP\Desktop\TrimphPO\Week\Master Files\[SGST Master.xlsx]DBF'!$A:$U,21,FALSE),
   IF(ORDER!$D$1="IGST",
   VLOOKUP(H211,'C:\Users\HP\Desktop\TrimphPO\Week\Master Files\[IGST Master.xlsx]DBF'!$A:$U,21,FALSE),
   "Error")),
"")</f>
        <v/>
      </c>
      <c r="U211">
        <f>IF(ORDER!O217&gt;0,
 IF(ORDER!$D$1="SGST",
 VLOOKUP(H211,'C:\Users\HP\Desktop\TrimphPO\Week\Master Files\[SGST Master.xlsx]DBF'!$A:$V,22,FALSE),
   IF(ORDER!$D$1="IGST",
   VLOOKUP(H211,'C:\Users\HP\Desktop\TrimphPO\Week\Master Files\[IGST Master.xlsx]DBF'!$A:$V,22,FALSE),
   "Error")),
"")</f>
        <v/>
      </c>
      <c r="V211">
        <f>IF(ORDER!O217&gt;0,
 IF(ORDER!$D$1="SGST",
 VLOOKUP(H211,'C:\Users\HP\Desktop\TrimphPO\Week\Master Files\[SGST Master.xlsx]DBF'!$A:$W,23,FALSE),
   IF(ORDER!$D$1="IGST",
   VLOOKUP(H211,'C:\Users\HP\Desktop\TrimphPO\Week\Master Files\[IGST Master.xlsx]DBF'!$A:$W,23,FALSE),
   "Error")),
"")</f>
        <v/>
      </c>
      <c r="W211">
        <f>IF(ORDER!O217&gt;0,
 IF(ORDER!$D$1="SGST",
 VLOOKUP(H211,'C:\Users\HP\Desktop\TrimphPO\Week\Master Files\[SGST Master.xlsx]DBF'!$A:$X,24,FALSE),
   IF(ORDER!$D$1="IGST",
   VLOOKUP(H211,'C:\Users\HP\Desktop\TrimphPO\Week\Master Files\[IGST Master.xlsx]DBF'!$A:$X,24,FALSE),
   "Error")),
"")</f>
        <v/>
      </c>
      <c r="X211">
        <f>IF(ORDER!O217&gt;0,
 IF(ORDER!$D$1="SGST",
 VLOOKUP(H211,'C:\Users\HP\Desktop\TrimphPO\Week\Master Files\[SGST Master.xlsx]DBF'!$A:$Y,25,FALSE),
   IF(ORDER!$D$1="IGST",
   VLOOKUP(H211,'C:\Users\HP\Desktop\TrimphPO\Week\Master Files\[IGST Master.xlsx]DBF'!$A:$Y,25,FALSE),
   "Error")),
"")</f>
        <v/>
      </c>
      <c r="Y211">
        <f>IF(ORDER!O217&gt;0,+O211, "")</f>
        <v/>
      </c>
      <c r="Z211">
        <f>IF(ORDER!O217&gt;0,+J211, "")</f>
        <v/>
      </c>
      <c r="AA211">
        <f>IF(ORDER!O217&gt;0,
 IF(ORDER!$D$1="SGST",
 VLOOKUP(H211,'C:\Users\HP\Desktop\TrimphPO\Week\Master Files\[SGST Master.xlsx]DBF'!$A:$AB,28,FALSE),
   IF(ORDER!$D$1="IGST",
   VLOOKUP(H211,'C:\Users\HP\Desktop\TrimphPO\Week\Master Files\[IGST Master.xlsx]DBF'!$A:$AB,28,FALSE),
   "Error")),
"")</f>
        <v/>
      </c>
      <c r="AB211">
        <f>IF(ORDER!O217&gt;0,
 IF(ORDER!$D$1="SGST",
 VLOOKUP(H211,'C:\Users\HP\Desktop\TrimphPO\Week\Master Files\[SGST Master.xlsx]DBF'!$A:$AC,29,FALSE),
   IF(ORDER!$D$1="IGST",
   VLOOKUP(H211,'C:\Users\HP\Desktop\TrimphPO\Week\Master Files\[IGST Master.xlsx]DBF'!$A:$AC,29,FALSE),
   "Error")),
"")</f>
        <v/>
      </c>
      <c r="AC211">
        <f>IF(ORDER!O217&gt;0,ROUND(Y211*AB211/100,2), "")</f>
        <v/>
      </c>
      <c r="AD211">
        <f>IF(ORDER!O217&gt;0,ROUND(SUM(Y211,0)-AC211,2), "")</f>
        <v/>
      </c>
      <c r="AE211" t="inlineStr"/>
      <c r="AF211" t="inlineStr"/>
      <c r="AG211" t="inlineStr"/>
      <c r="AH211" t="inlineStr"/>
      <c r="AI211" t="inlineStr"/>
      <c r="AJ211" t="inlineStr"/>
      <c r="AK211">
        <f>IF(ORDER!O217&gt;0,IF(RIGHT(P211,2)="5%","Output IGST - 5% - Tamilnadu","Output IGST - 12% - Tamilnadu"), "")</f>
        <v/>
      </c>
      <c r="AL211">
        <f>IF(ORDER!O217&gt;0,IF(AK211="Output IGST - 12% - TamilNadu",12,5), "")</f>
        <v/>
      </c>
      <c r="AM211">
        <f>IF(ORDER!O217&gt;0,ROUND(SUM(AD211*AL211/100,0),2), "")</f>
        <v/>
      </c>
      <c r="AN211">
        <f>IF(ORDER!O217&gt;0,+AP211, "")</f>
        <v/>
      </c>
      <c r="AO211">
        <f>IF(ORDER!O217&gt;0,0.00, "")</f>
        <v/>
      </c>
      <c r="AP211">
        <f>IF(ORDER!O217&gt;0,+(Y211-AC211)+AM211, "")</f>
        <v/>
      </c>
      <c r="AQ211">
        <f>IF(ORDER!O217&gt;0,
 IF(ORDER!$D$1="SGST",
 VLOOKUP(H211,'C:\Users\HP\Desktop\TrimphPO\Week\Master Files\[SGST Master.xlsx]DBF'!$A:$AR,44,FALSE),
   IF(ORDER!$D$1="IGST",
   VLOOKUP(H211,'C:\Users\HP\Desktop\TrimphPO\Week\Master Files\[IGST Master.xlsx]DBF'!$A:$AR,44,FALSE),
   "Error")),
"")</f>
        <v/>
      </c>
      <c r="AR211">
        <f>IF(ORDER!O217&gt;0,B211, "")</f>
        <v/>
      </c>
      <c r="AS211">
        <f>IF(ORDER!O217&gt;0,AN211, "")</f>
        <v/>
      </c>
      <c r="AT211">
        <f>IF(ORDER!O217&gt;0,CONCATENATE($B$2," ",$C$2," ","QTY",  " ", $Z$2), "")</f>
        <v/>
      </c>
      <c r="AU211">
        <f>IF(ORDER!O217&gt;0,
 IF(ORDER!$D$1="SGST",
 VLOOKUP(H211,'C:\Users\HP\Desktop\TrimphPO\Week\Master Files\[SGST Master.xlsx]DBF'!$A:$AV,48,FALSE),
   IF(ORDER!$D$1="IGST",
   VLOOKUP(H211,'C:\Users\HP\Desktop\TrimphPO\Week\Master Files\[IGST Master.xlsx]DBF'!$A:$AV,48,FALSE),
   "Error")),
"")</f>
        <v/>
      </c>
      <c r="AV211">
        <f>IF(ORDER!O217&gt;0,
 IF(ORDER!$D$1="SGST",
 VLOOKUP(H211,'C:\Users\HP\Desktop\TrimphPO\Week\Master Files\[SGST Master.xlsx]DBF'!$A:$AW,49,FALSE),
   IF(ORDER!$D$1="IGST",
   VLOOKUP(H211,'C:\Users\HP\Desktop\TrimphPO\Week\Master Files\[IGST Master.xlsx]DBF'!$A:$AW,49,FALSE),
   "Error")),
"")</f>
        <v/>
      </c>
      <c r="AW211">
        <f>IF(ORDER!O217&gt;0,
 IF(ORDER!$D$1="SGST",
 VLOOKUP(H211,'C:\Users\HP\Desktop\TrimphPO\Week\Master Files\[SGST Master.xlsx]DBF'!$A:$AX,50,FALSE),
   IF(ORDER!$D$1="IGST",
   VLOOKUP(H211,'C:\Users\HP\Desktop\TrimphPO\Week\Master Files\[IGST Master.xlsx]DBF'!$A:$AX,50,FALSE),
   "Error")),
"")</f>
        <v/>
      </c>
      <c r="AX211">
        <f>IF(ORDER!O217&gt;0,ORDER!B5, "")</f>
        <v/>
      </c>
      <c r="AY211">
        <f>IF(ORDER!O217&gt;0,ORDER!B1, "")</f>
        <v/>
      </c>
      <c r="AZ211">
        <f>IF(ORDER!O217&gt;0,
 IF(ORDER!$D$1="SGST",
 VLOOKUP(H211,'C:\Users\HP\Desktop\TrimphPO\Week\Master Files\[SGST Master.xlsx]DBF'!$A:$BA,53,FALSE),
   IF(ORDER!$D$1="IGST",
   VLOOKUP(H211,'C:\Users\HP\Desktop\TrimphPO\Week\Master Files\[IGST Master.xlsx]DBF'!$A:$BA,53,FALSE),
   "Error")),
"")</f>
        <v/>
      </c>
      <c r="BA211">
        <f>IF(ORDER!O217&gt;0,
 IF(ORDER!$D$1="SGST",
 VLOOKUP(H211,'C:\Users\HP\Desktop\TrimphPO\Week\Master Files\[SGST Master.xlsx]DBF'!$A:$BB,54,FALSE),
   IF(ORDER!$D$1="IGST",
   VLOOKUP(H211,'C:\Users\HP\Desktop\TrimphPO\Week\Master Files\[IGST Master.xlsx]DBF'!$A:$BB,54,FALSE),
   "Error")),
"")</f>
        <v/>
      </c>
      <c r="BB211">
        <f>IF(ORDER!O217&gt;0,
 IF(ORDER!$D$1="SGST",
 VLOOKUP(H211,'C:\Users\HP\Desktop\TrimphPO\Week\Master Files\[SGST Master.xlsx]DBF'!$A:$BC,55,FALSE),
   IF(ORDER!$D$1="IGST",
   VLOOKUP(H211,'C:\Users\HP\Desktop\TrimphPO\Week\Master Files\[IGST Master.xlsx]DBF'!$A:$BC,55,FALSE),
   "Error")),
"")</f>
        <v/>
      </c>
      <c r="BC211">
        <f>IF(ORDER!O217&gt;0,
 IF(ORDER!$D$1="SGST",
 VLOOKUP(H211,'C:\Users\HP\Desktop\TrimphPO\Week\Master Files\[SGST Master.xlsx]DBF'!$A:$BD,56,FALSE),
   IF(ORDER!$D$1="IGST",
   VLOOKUP(H211,'C:\Users\HP\Desktop\TrimphPO\Week\Master Files\[IGST Master.xlsx]DBF'!$A:$BD,56,FALSE),
   "Error")),
"")</f>
        <v/>
      </c>
      <c r="BD211">
        <f>IF(ORDER!O217&gt;0,
 IF(ORDER!$D$1="SGST",
 VLOOKUP(H211,'C:\Users\HP\Desktop\TrimphPO\Week\Master Files\[SGST Master.xlsx]DBF'!$A:$BE,57,FALSE),
   IF(ORDER!$D$1="IGST",
   VLOOKUP(H211,'C:\Users\HP\Desktop\TrimphPO\Week\Master Files\[IGST Master.xlsx]DBF'!$A:$BE,57,FALSE),
   "Error")),
"")</f>
        <v/>
      </c>
    </row>
    <row r="212">
      <c r="A212">
        <f>IF(ORDER!O218&gt;0,
 IF(ORDER!$D$1="SGST",
 VLOOKUP(H212,'C:\Users\HP\Desktop\TrimphPO\Week\Master Files\[SGST Master.xlsx]DBF'!$A:$B,2,FALSE),
   IF(ORDER!$D$1="IGST",
   VLOOKUP(H212,'C:\Users\HP\Desktop\TrimphPO\Week\Master Files\[IGST Master.xlsx]DBF'!$A:$B,2,FALSE),
   "Error")),
"")</f>
        <v/>
      </c>
      <c r="B212">
        <f>IF(ORDER!O218&gt;0,
 IF(ORDER!$D$1="SGST",
 VLOOKUP(H212,'C:\Users\HP\Desktop\TrimphPO\Week\Master Files\[SGST Master.xlsx]DBF'!$A:$C,3,FALSE),
   IF(ORDER!$D$1="IGST",
   VLOOKUP(H212,'C:\Users\HP\Desktop\TrimphPO\Week\Master Files\[IGST Master.xlsx]DBF'!$A:$C,3,FALSE),
   "Error")),
"")</f>
        <v/>
      </c>
      <c r="C212">
        <f>IF(ORDER!O218&gt;0,ORDER!L218, "")</f>
        <v/>
      </c>
      <c r="D212">
        <f>IF(ORDER!O218&gt;0,ORDER!A218, "")</f>
        <v/>
      </c>
      <c r="E212">
        <f>IF(ORDER!O218&gt;0,
 IF(ORDER!$D$1="SGST",
 VLOOKUP(H212,'C:\Users\HP\Desktop\TrimphPO\Week\Master Files\[SGST Master.xlsx]DBF'!$A:$F,6,FALSE),
   IF(ORDER!$D$1="IGST",
   VLOOKUP(H212,'C:\Users\HP\Desktop\TrimphPO\Week\Master Files\[IGST Master.xlsx]DBF'!$A:$F,6,FALSE),
   "Error")),
"")</f>
        <v/>
      </c>
      <c r="F212">
        <f>IF(ORDER!O218&gt;0,ORDER!C218, "")</f>
        <v/>
      </c>
      <c r="G212">
        <f>IF(ORDER!O218&gt;0,
 IF(ORDER!$D$1="SGST",
 VLOOKUP(H212,'C:\Users\HP\Desktop\TrimphPO\Week\Master Files\[SGST Master.xlsx]DBF'!$A:$H,8,FALSE),
   IF(ORDER!$D$1="IGST",
   VLOOKUP(H212,'C:\Users\HP\Desktop\TrimphPO\Week\Master Files\[IGST Master.xlsx]DBF'!$A:$H,8,FALSE),
   "Error")),
"")</f>
        <v/>
      </c>
      <c r="H212">
        <f>IF(ORDER!O218&gt;0,ORDER!D218, "")</f>
        <v/>
      </c>
      <c r="I212">
        <f>IF(ORDER!O218&gt;0,
 IF(ORDER!$D$1="SGST",
 VLOOKUP(H212,'C:\Users\HP\Desktop\TrimphPO\Week\Master Files\[SGST Master.xlsx]DBF'!$A:$J,10,FALSE),
   IF(ORDER!$D$1="IGST",
   VLOOKUP(H212,'C:\Users\HP\Desktop\TrimphPO\Week\Master Files\[IGST Master.xlsx]DBF'!$A:$J,10,FALSE),
   "Error")),
"")</f>
        <v/>
      </c>
      <c r="J212">
        <f>IF(ORDER!O218&gt;0,SUMIF(ORDER!$D$8:$D$22298,DBF!$H212,ORDER!$G$8:$G$22298), "")</f>
        <v/>
      </c>
      <c r="K212">
        <f>IF(ORDER!O218&gt;0,VLOOKUP($H212,ORDER!D:H,5,FALSE), "")</f>
        <v/>
      </c>
      <c r="L212">
        <f>IF(ORDER!O218&gt;0,ROUND(J212*K212,2), "")</f>
        <v/>
      </c>
      <c r="M212">
        <f>IF(ORDER!O218&gt;0,
 IF(ORDER!$D$1="SGST",
 VLOOKUP(H212,'C:\Users\HP\Desktop\TrimphPO\Week\Master Files\[SGST Master.xlsx]DBF'!$A:$N,14,FALSE),
   IF(ORDER!$D$1="IGST",
   VLOOKUP(H212,'C:\Users\HP\Desktop\TrimphPO\Week\Master Files\[IGST Master.xlsx]DBF'!$A:$N,14,FALSE),
   "Error")),
"")</f>
        <v/>
      </c>
      <c r="N212">
        <f>IF(ORDER!O218&gt;0,ROUND(L212*M212/100,2), "")</f>
        <v/>
      </c>
      <c r="O212">
        <f>IF(ORDER!O218&gt;0,L212-N212, "")</f>
        <v/>
      </c>
      <c r="P212">
        <f>IF(ORDER!O218&gt;0,IF(R212="Corsetry",IF(IFERROR((O212/J212),0)&lt;1000,"CC Sales- Corsetry-Wholesale - IGST 5%","CC Sales- Corsetry-Wholesale - IGST 12%")), "")</f>
        <v/>
      </c>
      <c r="Q212">
        <f>IF(ORDER!O218&gt;0,
 IF(ORDER!$D$1="SGST",
 VLOOKUP(H212,'C:\Users\HP\Desktop\TrimphPO\Week\Master Files\[SGST Master.xlsx]DBF'!$A:$R,18,FALSE),
   IF(ORDER!$D$1="IGST",
   VLOOKUP(H212,'C:\Users\HP\Desktop\TrimphPO\Week\Master Files\[IGST Master.xlsx]DBF'!$A:$R,18,FALSE),
   "Error")),
"")</f>
        <v/>
      </c>
      <c r="R212">
        <f>IF(ORDER!O218&gt;0,
 IF(ORDER!$D$1="SGST",
 VLOOKUP(H212,'C:\Users\HP\Desktop\TrimphPO\Week\Master Files\[SGST Master.xlsx]DBF'!$A:$S,19,FALSE),
   IF(ORDER!$D$1="IGST",
   VLOOKUP(H212,'C:\Users\HP\Desktop\TrimphPO\Week\Master Files\[IGST Master.xlsx]DBF'!$A:$S,19,FALSE),
   "Error")),
"")</f>
        <v/>
      </c>
      <c r="S212">
        <f>IF(ORDER!O218&gt;0,
 IF(ORDER!$D$1="SGST",
 VLOOKUP(H212,'C:\Users\HP\Desktop\TrimphPO\Week\Master Files\[SGST Master.xlsx]DBF'!$A:$T,20,FALSE),
   IF(ORDER!$D$1="IGST",
   VLOOKUP(H212,'C:\Users\HP\Desktop\TrimphPO\Week\Master Files\[IGST Master.xlsx]DBF'!$A:$T,20,FALSE),
   "Error")),
"")</f>
        <v/>
      </c>
      <c r="T212">
        <f>IF(ORDER!O218&gt;0,
 IF(ORDER!$D$1="SGST",
 VLOOKUP(H212,'C:\Users\HP\Desktop\TrimphPO\Week\Master Files\[SGST Master.xlsx]DBF'!$A:$U,21,FALSE),
   IF(ORDER!$D$1="IGST",
   VLOOKUP(H212,'C:\Users\HP\Desktop\TrimphPO\Week\Master Files\[IGST Master.xlsx]DBF'!$A:$U,21,FALSE),
   "Error")),
"")</f>
        <v/>
      </c>
      <c r="U212">
        <f>IF(ORDER!O218&gt;0,
 IF(ORDER!$D$1="SGST",
 VLOOKUP(H212,'C:\Users\HP\Desktop\TrimphPO\Week\Master Files\[SGST Master.xlsx]DBF'!$A:$V,22,FALSE),
   IF(ORDER!$D$1="IGST",
   VLOOKUP(H212,'C:\Users\HP\Desktop\TrimphPO\Week\Master Files\[IGST Master.xlsx]DBF'!$A:$V,22,FALSE),
   "Error")),
"")</f>
        <v/>
      </c>
      <c r="V212">
        <f>IF(ORDER!O218&gt;0,
 IF(ORDER!$D$1="SGST",
 VLOOKUP(H212,'C:\Users\HP\Desktop\TrimphPO\Week\Master Files\[SGST Master.xlsx]DBF'!$A:$W,23,FALSE),
   IF(ORDER!$D$1="IGST",
   VLOOKUP(H212,'C:\Users\HP\Desktop\TrimphPO\Week\Master Files\[IGST Master.xlsx]DBF'!$A:$W,23,FALSE),
   "Error")),
"")</f>
        <v/>
      </c>
      <c r="W212">
        <f>IF(ORDER!O218&gt;0,
 IF(ORDER!$D$1="SGST",
 VLOOKUP(H212,'C:\Users\HP\Desktop\TrimphPO\Week\Master Files\[SGST Master.xlsx]DBF'!$A:$X,24,FALSE),
   IF(ORDER!$D$1="IGST",
   VLOOKUP(H212,'C:\Users\HP\Desktop\TrimphPO\Week\Master Files\[IGST Master.xlsx]DBF'!$A:$X,24,FALSE),
   "Error")),
"")</f>
        <v/>
      </c>
      <c r="X212">
        <f>IF(ORDER!O218&gt;0,
 IF(ORDER!$D$1="SGST",
 VLOOKUP(H212,'C:\Users\HP\Desktop\TrimphPO\Week\Master Files\[SGST Master.xlsx]DBF'!$A:$Y,25,FALSE),
   IF(ORDER!$D$1="IGST",
   VLOOKUP(H212,'C:\Users\HP\Desktop\TrimphPO\Week\Master Files\[IGST Master.xlsx]DBF'!$A:$Y,25,FALSE),
   "Error")),
"")</f>
        <v/>
      </c>
      <c r="Y212">
        <f>IF(ORDER!O218&gt;0,+O212, "")</f>
        <v/>
      </c>
      <c r="Z212">
        <f>IF(ORDER!O218&gt;0,+J212, "")</f>
        <v/>
      </c>
      <c r="AA212">
        <f>IF(ORDER!O218&gt;0,
 IF(ORDER!$D$1="SGST",
 VLOOKUP(H212,'C:\Users\HP\Desktop\TrimphPO\Week\Master Files\[SGST Master.xlsx]DBF'!$A:$AB,28,FALSE),
   IF(ORDER!$D$1="IGST",
   VLOOKUP(H212,'C:\Users\HP\Desktop\TrimphPO\Week\Master Files\[IGST Master.xlsx]DBF'!$A:$AB,28,FALSE),
   "Error")),
"")</f>
        <v/>
      </c>
      <c r="AB212">
        <f>IF(ORDER!O218&gt;0,
 IF(ORDER!$D$1="SGST",
 VLOOKUP(H212,'C:\Users\HP\Desktop\TrimphPO\Week\Master Files\[SGST Master.xlsx]DBF'!$A:$AC,29,FALSE),
   IF(ORDER!$D$1="IGST",
   VLOOKUP(H212,'C:\Users\HP\Desktop\TrimphPO\Week\Master Files\[IGST Master.xlsx]DBF'!$A:$AC,29,FALSE),
   "Error")),
"")</f>
        <v/>
      </c>
      <c r="AC212">
        <f>IF(ORDER!O218&gt;0,ROUND(Y212*AB212/100,2), "")</f>
        <v/>
      </c>
      <c r="AD212">
        <f>IF(ORDER!O218&gt;0,ROUND(SUM(Y212,0)-AC212,2), "")</f>
        <v/>
      </c>
      <c r="AE212" t="inlineStr"/>
      <c r="AF212" t="inlineStr"/>
      <c r="AG212" t="inlineStr"/>
      <c r="AH212" t="inlineStr"/>
      <c r="AI212" t="inlineStr"/>
      <c r="AJ212" t="inlineStr"/>
      <c r="AK212">
        <f>IF(ORDER!O218&gt;0,IF(RIGHT(P212,2)="5%","Output IGST - 5% - Tamilnadu","Output IGST - 12% - Tamilnadu"), "")</f>
        <v/>
      </c>
      <c r="AL212">
        <f>IF(ORDER!O218&gt;0,IF(AK212="Output IGST - 12% - TamilNadu",12,5), "")</f>
        <v/>
      </c>
      <c r="AM212">
        <f>IF(ORDER!O218&gt;0,ROUND(SUM(AD212*AL212/100,0),2), "")</f>
        <v/>
      </c>
      <c r="AN212">
        <f>IF(ORDER!O218&gt;0,+AP212, "")</f>
        <v/>
      </c>
      <c r="AO212">
        <f>IF(ORDER!O218&gt;0,0.00, "")</f>
        <v/>
      </c>
      <c r="AP212">
        <f>IF(ORDER!O218&gt;0,+(Y212-AC212)+AM212, "")</f>
        <v/>
      </c>
      <c r="AQ212">
        <f>IF(ORDER!O218&gt;0,
 IF(ORDER!$D$1="SGST",
 VLOOKUP(H212,'C:\Users\HP\Desktop\TrimphPO\Week\Master Files\[SGST Master.xlsx]DBF'!$A:$AR,44,FALSE),
   IF(ORDER!$D$1="IGST",
   VLOOKUP(H212,'C:\Users\HP\Desktop\TrimphPO\Week\Master Files\[IGST Master.xlsx]DBF'!$A:$AR,44,FALSE),
   "Error")),
"")</f>
        <v/>
      </c>
      <c r="AR212">
        <f>IF(ORDER!O218&gt;0,B212, "")</f>
        <v/>
      </c>
      <c r="AS212">
        <f>IF(ORDER!O218&gt;0,AN212, "")</f>
        <v/>
      </c>
      <c r="AT212">
        <f>IF(ORDER!O218&gt;0,CONCATENATE($B$2," ",$C$2," ","QTY",  " ", $Z$2), "")</f>
        <v/>
      </c>
      <c r="AU212">
        <f>IF(ORDER!O218&gt;0,
 IF(ORDER!$D$1="SGST",
 VLOOKUP(H212,'C:\Users\HP\Desktop\TrimphPO\Week\Master Files\[SGST Master.xlsx]DBF'!$A:$AV,48,FALSE),
   IF(ORDER!$D$1="IGST",
   VLOOKUP(H212,'C:\Users\HP\Desktop\TrimphPO\Week\Master Files\[IGST Master.xlsx]DBF'!$A:$AV,48,FALSE),
   "Error")),
"")</f>
        <v/>
      </c>
      <c r="AV212">
        <f>IF(ORDER!O218&gt;0,
 IF(ORDER!$D$1="SGST",
 VLOOKUP(H212,'C:\Users\HP\Desktop\TrimphPO\Week\Master Files\[SGST Master.xlsx]DBF'!$A:$AW,49,FALSE),
   IF(ORDER!$D$1="IGST",
   VLOOKUP(H212,'C:\Users\HP\Desktop\TrimphPO\Week\Master Files\[IGST Master.xlsx]DBF'!$A:$AW,49,FALSE),
   "Error")),
"")</f>
        <v/>
      </c>
      <c r="AW212">
        <f>IF(ORDER!O218&gt;0,
 IF(ORDER!$D$1="SGST",
 VLOOKUP(H212,'C:\Users\HP\Desktop\TrimphPO\Week\Master Files\[SGST Master.xlsx]DBF'!$A:$AX,50,FALSE),
   IF(ORDER!$D$1="IGST",
   VLOOKUP(H212,'C:\Users\HP\Desktop\TrimphPO\Week\Master Files\[IGST Master.xlsx]DBF'!$A:$AX,50,FALSE),
   "Error")),
"")</f>
        <v/>
      </c>
      <c r="AX212">
        <f>IF(ORDER!O218&gt;0,ORDER!B5, "")</f>
        <v/>
      </c>
      <c r="AY212">
        <f>IF(ORDER!O218&gt;0,ORDER!B1, "")</f>
        <v/>
      </c>
      <c r="AZ212">
        <f>IF(ORDER!O218&gt;0,
 IF(ORDER!$D$1="SGST",
 VLOOKUP(H212,'C:\Users\HP\Desktop\TrimphPO\Week\Master Files\[SGST Master.xlsx]DBF'!$A:$BA,53,FALSE),
   IF(ORDER!$D$1="IGST",
   VLOOKUP(H212,'C:\Users\HP\Desktop\TrimphPO\Week\Master Files\[IGST Master.xlsx]DBF'!$A:$BA,53,FALSE),
   "Error")),
"")</f>
        <v/>
      </c>
      <c r="BA212">
        <f>IF(ORDER!O218&gt;0,
 IF(ORDER!$D$1="SGST",
 VLOOKUP(H212,'C:\Users\HP\Desktop\TrimphPO\Week\Master Files\[SGST Master.xlsx]DBF'!$A:$BB,54,FALSE),
   IF(ORDER!$D$1="IGST",
   VLOOKUP(H212,'C:\Users\HP\Desktop\TrimphPO\Week\Master Files\[IGST Master.xlsx]DBF'!$A:$BB,54,FALSE),
   "Error")),
"")</f>
        <v/>
      </c>
      <c r="BB212">
        <f>IF(ORDER!O218&gt;0,
 IF(ORDER!$D$1="SGST",
 VLOOKUP(H212,'C:\Users\HP\Desktop\TrimphPO\Week\Master Files\[SGST Master.xlsx]DBF'!$A:$BC,55,FALSE),
   IF(ORDER!$D$1="IGST",
   VLOOKUP(H212,'C:\Users\HP\Desktop\TrimphPO\Week\Master Files\[IGST Master.xlsx]DBF'!$A:$BC,55,FALSE),
   "Error")),
"")</f>
        <v/>
      </c>
      <c r="BC212">
        <f>IF(ORDER!O218&gt;0,
 IF(ORDER!$D$1="SGST",
 VLOOKUP(H212,'C:\Users\HP\Desktop\TrimphPO\Week\Master Files\[SGST Master.xlsx]DBF'!$A:$BD,56,FALSE),
   IF(ORDER!$D$1="IGST",
   VLOOKUP(H212,'C:\Users\HP\Desktop\TrimphPO\Week\Master Files\[IGST Master.xlsx]DBF'!$A:$BD,56,FALSE),
   "Error")),
"")</f>
        <v/>
      </c>
      <c r="BD212">
        <f>IF(ORDER!O218&gt;0,
 IF(ORDER!$D$1="SGST",
 VLOOKUP(H212,'C:\Users\HP\Desktop\TrimphPO\Week\Master Files\[SGST Master.xlsx]DBF'!$A:$BE,57,FALSE),
   IF(ORDER!$D$1="IGST",
   VLOOKUP(H212,'C:\Users\HP\Desktop\TrimphPO\Week\Master Files\[IGST Master.xlsx]DBF'!$A:$BE,57,FALSE),
   "Error")),
"")</f>
        <v/>
      </c>
    </row>
    <row r="213">
      <c r="A213">
        <f>IF(ORDER!O219&gt;0,
 IF(ORDER!$D$1="SGST",
 VLOOKUP(H213,'C:\Users\HP\Desktop\TrimphPO\Week\Master Files\[SGST Master.xlsx]DBF'!$A:$B,2,FALSE),
   IF(ORDER!$D$1="IGST",
   VLOOKUP(H213,'C:\Users\HP\Desktop\TrimphPO\Week\Master Files\[IGST Master.xlsx]DBF'!$A:$B,2,FALSE),
   "Error")),
"")</f>
        <v/>
      </c>
      <c r="B213">
        <f>IF(ORDER!O219&gt;0,
 IF(ORDER!$D$1="SGST",
 VLOOKUP(H213,'C:\Users\HP\Desktop\TrimphPO\Week\Master Files\[SGST Master.xlsx]DBF'!$A:$C,3,FALSE),
   IF(ORDER!$D$1="IGST",
   VLOOKUP(H213,'C:\Users\HP\Desktop\TrimphPO\Week\Master Files\[IGST Master.xlsx]DBF'!$A:$C,3,FALSE),
   "Error")),
"")</f>
        <v/>
      </c>
      <c r="C213">
        <f>IF(ORDER!O219&gt;0,ORDER!L219, "")</f>
        <v/>
      </c>
      <c r="D213">
        <f>IF(ORDER!O219&gt;0,ORDER!A219, "")</f>
        <v/>
      </c>
      <c r="E213">
        <f>IF(ORDER!O219&gt;0,
 IF(ORDER!$D$1="SGST",
 VLOOKUP(H213,'C:\Users\HP\Desktop\TrimphPO\Week\Master Files\[SGST Master.xlsx]DBF'!$A:$F,6,FALSE),
   IF(ORDER!$D$1="IGST",
   VLOOKUP(H213,'C:\Users\HP\Desktop\TrimphPO\Week\Master Files\[IGST Master.xlsx]DBF'!$A:$F,6,FALSE),
   "Error")),
"")</f>
        <v/>
      </c>
      <c r="F213">
        <f>IF(ORDER!O219&gt;0,ORDER!C219, "")</f>
        <v/>
      </c>
      <c r="G213">
        <f>IF(ORDER!O219&gt;0,
 IF(ORDER!$D$1="SGST",
 VLOOKUP(H213,'C:\Users\HP\Desktop\TrimphPO\Week\Master Files\[SGST Master.xlsx]DBF'!$A:$H,8,FALSE),
   IF(ORDER!$D$1="IGST",
   VLOOKUP(H213,'C:\Users\HP\Desktop\TrimphPO\Week\Master Files\[IGST Master.xlsx]DBF'!$A:$H,8,FALSE),
   "Error")),
"")</f>
        <v/>
      </c>
      <c r="H213">
        <f>IF(ORDER!O219&gt;0,ORDER!D219, "")</f>
        <v/>
      </c>
      <c r="I213">
        <f>IF(ORDER!O219&gt;0,
 IF(ORDER!$D$1="SGST",
 VLOOKUP(H213,'C:\Users\HP\Desktop\TrimphPO\Week\Master Files\[SGST Master.xlsx]DBF'!$A:$J,10,FALSE),
   IF(ORDER!$D$1="IGST",
   VLOOKUP(H213,'C:\Users\HP\Desktop\TrimphPO\Week\Master Files\[IGST Master.xlsx]DBF'!$A:$J,10,FALSE),
   "Error")),
"")</f>
        <v/>
      </c>
      <c r="J213">
        <f>IF(ORDER!O219&gt;0,SUMIF(ORDER!$D$8:$D$22298,DBF!$H213,ORDER!$G$8:$G$22298), "")</f>
        <v/>
      </c>
      <c r="K213">
        <f>IF(ORDER!O219&gt;0,VLOOKUP($H213,ORDER!D:H,5,FALSE), "")</f>
        <v/>
      </c>
      <c r="L213">
        <f>IF(ORDER!O219&gt;0,ROUND(J213*K213,2), "")</f>
        <v/>
      </c>
      <c r="M213">
        <f>IF(ORDER!O219&gt;0,
 IF(ORDER!$D$1="SGST",
 VLOOKUP(H213,'C:\Users\HP\Desktop\TrimphPO\Week\Master Files\[SGST Master.xlsx]DBF'!$A:$N,14,FALSE),
   IF(ORDER!$D$1="IGST",
   VLOOKUP(H213,'C:\Users\HP\Desktop\TrimphPO\Week\Master Files\[IGST Master.xlsx]DBF'!$A:$N,14,FALSE),
   "Error")),
"")</f>
        <v/>
      </c>
      <c r="N213">
        <f>IF(ORDER!O219&gt;0,ROUND(L213*M213/100,2), "")</f>
        <v/>
      </c>
      <c r="O213">
        <f>IF(ORDER!O219&gt;0,L213-N213, "")</f>
        <v/>
      </c>
      <c r="P213">
        <f>IF(ORDER!O219&gt;0,IF(R213="Corsetry",IF(IFERROR((O213/J213),0)&lt;1000,"CC Sales- Corsetry-Wholesale - IGST 5%","CC Sales- Corsetry-Wholesale - IGST 12%")), "")</f>
        <v/>
      </c>
      <c r="Q213">
        <f>IF(ORDER!O219&gt;0,
 IF(ORDER!$D$1="SGST",
 VLOOKUP(H213,'C:\Users\HP\Desktop\TrimphPO\Week\Master Files\[SGST Master.xlsx]DBF'!$A:$R,18,FALSE),
   IF(ORDER!$D$1="IGST",
   VLOOKUP(H213,'C:\Users\HP\Desktop\TrimphPO\Week\Master Files\[IGST Master.xlsx]DBF'!$A:$R,18,FALSE),
   "Error")),
"")</f>
        <v/>
      </c>
      <c r="R213">
        <f>IF(ORDER!O219&gt;0,
 IF(ORDER!$D$1="SGST",
 VLOOKUP(H213,'C:\Users\HP\Desktop\TrimphPO\Week\Master Files\[SGST Master.xlsx]DBF'!$A:$S,19,FALSE),
   IF(ORDER!$D$1="IGST",
   VLOOKUP(H213,'C:\Users\HP\Desktop\TrimphPO\Week\Master Files\[IGST Master.xlsx]DBF'!$A:$S,19,FALSE),
   "Error")),
"")</f>
        <v/>
      </c>
      <c r="S213">
        <f>IF(ORDER!O219&gt;0,
 IF(ORDER!$D$1="SGST",
 VLOOKUP(H213,'C:\Users\HP\Desktop\TrimphPO\Week\Master Files\[SGST Master.xlsx]DBF'!$A:$T,20,FALSE),
   IF(ORDER!$D$1="IGST",
   VLOOKUP(H213,'C:\Users\HP\Desktop\TrimphPO\Week\Master Files\[IGST Master.xlsx]DBF'!$A:$T,20,FALSE),
   "Error")),
"")</f>
        <v/>
      </c>
      <c r="T213">
        <f>IF(ORDER!O219&gt;0,
 IF(ORDER!$D$1="SGST",
 VLOOKUP(H213,'C:\Users\HP\Desktop\TrimphPO\Week\Master Files\[SGST Master.xlsx]DBF'!$A:$U,21,FALSE),
   IF(ORDER!$D$1="IGST",
   VLOOKUP(H213,'C:\Users\HP\Desktop\TrimphPO\Week\Master Files\[IGST Master.xlsx]DBF'!$A:$U,21,FALSE),
   "Error")),
"")</f>
        <v/>
      </c>
      <c r="U213">
        <f>IF(ORDER!O219&gt;0,
 IF(ORDER!$D$1="SGST",
 VLOOKUP(H213,'C:\Users\HP\Desktop\TrimphPO\Week\Master Files\[SGST Master.xlsx]DBF'!$A:$V,22,FALSE),
   IF(ORDER!$D$1="IGST",
   VLOOKUP(H213,'C:\Users\HP\Desktop\TrimphPO\Week\Master Files\[IGST Master.xlsx]DBF'!$A:$V,22,FALSE),
   "Error")),
"")</f>
        <v/>
      </c>
      <c r="V213">
        <f>IF(ORDER!O219&gt;0,
 IF(ORDER!$D$1="SGST",
 VLOOKUP(H213,'C:\Users\HP\Desktop\TrimphPO\Week\Master Files\[SGST Master.xlsx]DBF'!$A:$W,23,FALSE),
   IF(ORDER!$D$1="IGST",
   VLOOKUP(H213,'C:\Users\HP\Desktop\TrimphPO\Week\Master Files\[IGST Master.xlsx]DBF'!$A:$W,23,FALSE),
   "Error")),
"")</f>
        <v/>
      </c>
      <c r="W213">
        <f>IF(ORDER!O219&gt;0,
 IF(ORDER!$D$1="SGST",
 VLOOKUP(H213,'C:\Users\HP\Desktop\TrimphPO\Week\Master Files\[SGST Master.xlsx]DBF'!$A:$X,24,FALSE),
   IF(ORDER!$D$1="IGST",
   VLOOKUP(H213,'C:\Users\HP\Desktop\TrimphPO\Week\Master Files\[IGST Master.xlsx]DBF'!$A:$X,24,FALSE),
   "Error")),
"")</f>
        <v/>
      </c>
      <c r="X213">
        <f>IF(ORDER!O219&gt;0,
 IF(ORDER!$D$1="SGST",
 VLOOKUP(H213,'C:\Users\HP\Desktop\TrimphPO\Week\Master Files\[SGST Master.xlsx]DBF'!$A:$Y,25,FALSE),
   IF(ORDER!$D$1="IGST",
   VLOOKUP(H213,'C:\Users\HP\Desktop\TrimphPO\Week\Master Files\[IGST Master.xlsx]DBF'!$A:$Y,25,FALSE),
   "Error")),
"")</f>
        <v/>
      </c>
      <c r="Y213">
        <f>IF(ORDER!O219&gt;0,+O213, "")</f>
        <v/>
      </c>
      <c r="Z213">
        <f>IF(ORDER!O219&gt;0,+J213, "")</f>
        <v/>
      </c>
      <c r="AA213">
        <f>IF(ORDER!O219&gt;0,
 IF(ORDER!$D$1="SGST",
 VLOOKUP(H213,'C:\Users\HP\Desktop\TrimphPO\Week\Master Files\[SGST Master.xlsx]DBF'!$A:$AB,28,FALSE),
   IF(ORDER!$D$1="IGST",
   VLOOKUP(H213,'C:\Users\HP\Desktop\TrimphPO\Week\Master Files\[IGST Master.xlsx]DBF'!$A:$AB,28,FALSE),
   "Error")),
"")</f>
        <v/>
      </c>
      <c r="AB213">
        <f>IF(ORDER!O219&gt;0,
 IF(ORDER!$D$1="SGST",
 VLOOKUP(H213,'C:\Users\HP\Desktop\TrimphPO\Week\Master Files\[SGST Master.xlsx]DBF'!$A:$AC,29,FALSE),
   IF(ORDER!$D$1="IGST",
   VLOOKUP(H213,'C:\Users\HP\Desktop\TrimphPO\Week\Master Files\[IGST Master.xlsx]DBF'!$A:$AC,29,FALSE),
   "Error")),
"")</f>
        <v/>
      </c>
      <c r="AC213">
        <f>IF(ORDER!O219&gt;0,ROUND(Y213*AB213/100,2), "")</f>
        <v/>
      </c>
      <c r="AD213">
        <f>IF(ORDER!O219&gt;0,ROUND(SUM(Y213,0)-AC213,2), "")</f>
        <v/>
      </c>
      <c r="AE213" t="inlineStr"/>
      <c r="AF213" t="inlineStr"/>
      <c r="AG213" t="inlineStr"/>
      <c r="AH213" t="inlineStr"/>
      <c r="AI213" t="inlineStr"/>
      <c r="AJ213" t="inlineStr"/>
      <c r="AK213">
        <f>IF(ORDER!O219&gt;0,IF(RIGHT(P213,2)="5%","Output IGST - 5% - Tamilnadu","Output IGST - 12% - Tamilnadu"), "")</f>
        <v/>
      </c>
      <c r="AL213">
        <f>IF(ORDER!O219&gt;0,IF(AK213="Output IGST - 12% - TamilNadu",12,5), "")</f>
        <v/>
      </c>
      <c r="AM213">
        <f>IF(ORDER!O219&gt;0,ROUND(SUM(AD213*AL213/100,0),2), "")</f>
        <v/>
      </c>
      <c r="AN213">
        <f>IF(ORDER!O219&gt;0,+AP213, "")</f>
        <v/>
      </c>
      <c r="AO213">
        <f>IF(ORDER!O219&gt;0,0.00, "")</f>
        <v/>
      </c>
      <c r="AP213">
        <f>IF(ORDER!O219&gt;0,+(Y213-AC213)+AM213, "")</f>
        <v/>
      </c>
      <c r="AQ213">
        <f>IF(ORDER!O219&gt;0,
 IF(ORDER!$D$1="SGST",
 VLOOKUP(H213,'C:\Users\HP\Desktop\TrimphPO\Week\Master Files\[SGST Master.xlsx]DBF'!$A:$AR,44,FALSE),
   IF(ORDER!$D$1="IGST",
   VLOOKUP(H213,'C:\Users\HP\Desktop\TrimphPO\Week\Master Files\[IGST Master.xlsx]DBF'!$A:$AR,44,FALSE),
   "Error")),
"")</f>
        <v/>
      </c>
      <c r="AR213">
        <f>IF(ORDER!O219&gt;0,B213, "")</f>
        <v/>
      </c>
      <c r="AS213">
        <f>IF(ORDER!O219&gt;0,AN213, "")</f>
        <v/>
      </c>
      <c r="AT213">
        <f>IF(ORDER!O219&gt;0,CONCATENATE($B$2," ",$C$2," ","QTY",  " ", $Z$2), "")</f>
        <v/>
      </c>
      <c r="AU213">
        <f>IF(ORDER!O219&gt;0,
 IF(ORDER!$D$1="SGST",
 VLOOKUP(H213,'C:\Users\HP\Desktop\TrimphPO\Week\Master Files\[SGST Master.xlsx]DBF'!$A:$AV,48,FALSE),
   IF(ORDER!$D$1="IGST",
   VLOOKUP(H213,'C:\Users\HP\Desktop\TrimphPO\Week\Master Files\[IGST Master.xlsx]DBF'!$A:$AV,48,FALSE),
   "Error")),
"")</f>
        <v/>
      </c>
      <c r="AV213">
        <f>IF(ORDER!O219&gt;0,
 IF(ORDER!$D$1="SGST",
 VLOOKUP(H213,'C:\Users\HP\Desktop\TrimphPO\Week\Master Files\[SGST Master.xlsx]DBF'!$A:$AW,49,FALSE),
   IF(ORDER!$D$1="IGST",
   VLOOKUP(H213,'C:\Users\HP\Desktop\TrimphPO\Week\Master Files\[IGST Master.xlsx]DBF'!$A:$AW,49,FALSE),
   "Error")),
"")</f>
        <v/>
      </c>
      <c r="AW213">
        <f>IF(ORDER!O219&gt;0,
 IF(ORDER!$D$1="SGST",
 VLOOKUP(H213,'C:\Users\HP\Desktop\TrimphPO\Week\Master Files\[SGST Master.xlsx]DBF'!$A:$AX,50,FALSE),
   IF(ORDER!$D$1="IGST",
   VLOOKUP(H213,'C:\Users\HP\Desktop\TrimphPO\Week\Master Files\[IGST Master.xlsx]DBF'!$A:$AX,50,FALSE),
   "Error")),
"")</f>
        <v/>
      </c>
      <c r="AX213">
        <f>IF(ORDER!O219&gt;0,ORDER!B5, "")</f>
        <v/>
      </c>
      <c r="AY213">
        <f>IF(ORDER!O219&gt;0,ORDER!B1, "")</f>
        <v/>
      </c>
      <c r="AZ213">
        <f>IF(ORDER!O219&gt;0,
 IF(ORDER!$D$1="SGST",
 VLOOKUP(H213,'C:\Users\HP\Desktop\TrimphPO\Week\Master Files\[SGST Master.xlsx]DBF'!$A:$BA,53,FALSE),
   IF(ORDER!$D$1="IGST",
   VLOOKUP(H213,'C:\Users\HP\Desktop\TrimphPO\Week\Master Files\[IGST Master.xlsx]DBF'!$A:$BA,53,FALSE),
   "Error")),
"")</f>
        <v/>
      </c>
      <c r="BA213">
        <f>IF(ORDER!O219&gt;0,
 IF(ORDER!$D$1="SGST",
 VLOOKUP(H213,'C:\Users\HP\Desktop\TrimphPO\Week\Master Files\[SGST Master.xlsx]DBF'!$A:$BB,54,FALSE),
   IF(ORDER!$D$1="IGST",
   VLOOKUP(H213,'C:\Users\HP\Desktop\TrimphPO\Week\Master Files\[IGST Master.xlsx]DBF'!$A:$BB,54,FALSE),
   "Error")),
"")</f>
        <v/>
      </c>
      <c r="BB213">
        <f>IF(ORDER!O219&gt;0,
 IF(ORDER!$D$1="SGST",
 VLOOKUP(H213,'C:\Users\HP\Desktop\TrimphPO\Week\Master Files\[SGST Master.xlsx]DBF'!$A:$BC,55,FALSE),
   IF(ORDER!$D$1="IGST",
   VLOOKUP(H213,'C:\Users\HP\Desktop\TrimphPO\Week\Master Files\[IGST Master.xlsx]DBF'!$A:$BC,55,FALSE),
   "Error")),
"")</f>
        <v/>
      </c>
      <c r="BC213">
        <f>IF(ORDER!O219&gt;0,
 IF(ORDER!$D$1="SGST",
 VLOOKUP(H213,'C:\Users\HP\Desktop\TrimphPO\Week\Master Files\[SGST Master.xlsx]DBF'!$A:$BD,56,FALSE),
   IF(ORDER!$D$1="IGST",
   VLOOKUP(H213,'C:\Users\HP\Desktop\TrimphPO\Week\Master Files\[IGST Master.xlsx]DBF'!$A:$BD,56,FALSE),
   "Error")),
"")</f>
        <v/>
      </c>
      <c r="BD213">
        <f>IF(ORDER!O219&gt;0,
 IF(ORDER!$D$1="SGST",
 VLOOKUP(H213,'C:\Users\HP\Desktop\TrimphPO\Week\Master Files\[SGST Master.xlsx]DBF'!$A:$BE,57,FALSE),
   IF(ORDER!$D$1="IGST",
   VLOOKUP(H213,'C:\Users\HP\Desktop\TrimphPO\Week\Master Files\[IGST Master.xlsx]DBF'!$A:$BE,57,FALSE),
   "Error")),
"")</f>
        <v/>
      </c>
    </row>
    <row r="214">
      <c r="A214">
        <f>IF(ORDER!O220&gt;0,
 IF(ORDER!$D$1="SGST",
 VLOOKUP(H214,'C:\Users\HP\Desktop\TrimphPO\Week\Master Files\[SGST Master.xlsx]DBF'!$A:$B,2,FALSE),
   IF(ORDER!$D$1="IGST",
   VLOOKUP(H214,'C:\Users\HP\Desktop\TrimphPO\Week\Master Files\[IGST Master.xlsx]DBF'!$A:$B,2,FALSE),
   "Error")),
"")</f>
        <v/>
      </c>
      <c r="B214">
        <f>IF(ORDER!O220&gt;0,
 IF(ORDER!$D$1="SGST",
 VLOOKUP(H214,'C:\Users\HP\Desktop\TrimphPO\Week\Master Files\[SGST Master.xlsx]DBF'!$A:$C,3,FALSE),
   IF(ORDER!$D$1="IGST",
   VLOOKUP(H214,'C:\Users\HP\Desktop\TrimphPO\Week\Master Files\[IGST Master.xlsx]DBF'!$A:$C,3,FALSE),
   "Error")),
"")</f>
        <v/>
      </c>
      <c r="C214">
        <f>IF(ORDER!O220&gt;0,ORDER!L220, "")</f>
        <v/>
      </c>
      <c r="D214">
        <f>IF(ORDER!O220&gt;0,ORDER!A220, "")</f>
        <v/>
      </c>
      <c r="E214">
        <f>IF(ORDER!O220&gt;0,
 IF(ORDER!$D$1="SGST",
 VLOOKUP(H214,'C:\Users\HP\Desktop\TrimphPO\Week\Master Files\[SGST Master.xlsx]DBF'!$A:$F,6,FALSE),
   IF(ORDER!$D$1="IGST",
   VLOOKUP(H214,'C:\Users\HP\Desktop\TrimphPO\Week\Master Files\[IGST Master.xlsx]DBF'!$A:$F,6,FALSE),
   "Error")),
"")</f>
        <v/>
      </c>
      <c r="F214">
        <f>IF(ORDER!O220&gt;0,ORDER!C220, "")</f>
        <v/>
      </c>
      <c r="G214">
        <f>IF(ORDER!O220&gt;0,
 IF(ORDER!$D$1="SGST",
 VLOOKUP(H214,'C:\Users\HP\Desktop\TrimphPO\Week\Master Files\[SGST Master.xlsx]DBF'!$A:$H,8,FALSE),
   IF(ORDER!$D$1="IGST",
   VLOOKUP(H214,'C:\Users\HP\Desktop\TrimphPO\Week\Master Files\[IGST Master.xlsx]DBF'!$A:$H,8,FALSE),
   "Error")),
"")</f>
        <v/>
      </c>
      <c r="H214">
        <f>IF(ORDER!O220&gt;0,ORDER!D220, "")</f>
        <v/>
      </c>
      <c r="I214">
        <f>IF(ORDER!O220&gt;0,
 IF(ORDER!$D$1="SGST",
 VLOOKUP(H214,'C:\Users\HP\Desktop\TrimphPO\Week\Master Files\[SGST Master.xlsx]DBF'!$A:$J,10,FALSE),
   IF(ORDER!$D$1="IGST",
   VLOOKUP(H214,'C:\Users\HP\Desktop\TrimphPO\Week\Master Files\[IGST Master.xlsx]DBF'!$A:$J,10,FALSE),
   "Error")),
"")</f>
        <v/>
      </c>
      <c r="J214">
        <f>IF(ORDER!O220&gt;0,SUMIF(ORDER!$D$8:$D$22298,DBF!$H214,ORDER!$G$8:$G$22298), "")</f>
        <v/>
      </c>
      <c r="K214">
        <f>IF(ORDER!O220&gt;0,VLOOKUP($H214,ORDER!D:H,5,FALSE), "")</f>
        <v/>
      </c>
      <c r="L214">
        <f>IF(ORDER!O220&gt;0,ROUND(J214*K214,2), "")</f>
        <v/>
      </c>
      <c r="M214">
        <f>IF(ORDER!O220&gt;0,
 IF(ORDER!$D$1="SGST",
 VLOOKUP(H214,'C:\Users\HP\Desktop\TrimphPO\Week\Master Files\[SGST Master.xlsx]DBF'!$A:$N,14,FALSE),
   IF(ORDER!$D$1="IGST",
   VLOOKUP(H214,'C:\Users\HP\Desktop\TrimphPO\Week\Master Files\[IGST Master.xlsx]DBF'!$A:$N,14,FALSE),
   "Error")),
"")</f>
        <v/>
      </c>
      <c r="N214">
        <f>IF(ORDER!O220&gt;0,ROUND(L214*M214/100,2), "")</f>
        <v/>
      </c>
      <c r="O214">
        <f>IF(ORDER!O220&gt;0,L214-N214, "")</f>
        <v/>
      </c>
      <c r="P214">
        <f>IF(ORDER!O220&gt;0,IF(R214="Corsetry",IF(IFERROR((O214/J214),0)&lt;1000,"CC Sales- Corsetry-Wholesale - IGST 5%","CC Sales- Corsetry-Wholesale - IGST 12%")), "")</f>
        <v/>
      </c>
      <c r="Q214">
        <f>IF(ORDER!O220&gt;0,
 IF(ORDER!$D$1="SGST",
 VLOOKUP(H214,'C:\Users\HP\Desktop\TrimphPO\Week\Master Files\[SGST Master.xlsx]DBF'!$A:$R,18,FALSE),
   IF(ORDER!$D$1="IGST",
   VLOOKUP(H214,'C:\Users\HP\Desktop\TrimphPO\Week\Master Files\[IGST Master.xlsx]DBF'!$A:$R,18,FALSE),
   "Error")),
"")</f>
        <v/>
      </c>
      <c r="R214">
        <f>IF(ORDER!O220&gt;0,
 IF(ORDER!$D$1="SGST",
 VLOOKUP(H214,'C:\Users\HP\Desktop\TrimphPO\Week\Master Files\[SGST Master.xlsx]DBF'!$A:$S,19,FALSE),
   IF(ORDER!$D$1="IGST",
   VLOOKUP(H214,'C:\Users\HP\Desktop\TrimphPO\Week\Master Files\[IGST Master.xlsx]DBF'!$A:$S,19,FALSE),
   "Error")),
"")</f>
        <v/>
      </c>
      <c r="S214">
        <f>IF(ORDER!O220&gt;0,
 IF(ORDER!$D$1="SGST",
 VLOOKUP(H214,'C:\Users\HP\Desktop\TrimphPO\Week\Master Files\[SGST Master.xlsx]DBF'!$A:$T,20,FALSE),
   IF(ORDER!$D$1="IGST",
   VLOOKUP(H214,'C:\Users\HP\Desktop\TrimphPO\Week\Master Files\[IGST Master.xlsx]DBF'!$A:$T,20,FALSE),
   "Error")),
"")</f>
        <v/>
      </c>
      <c r="T214">
        <f>IF(ORDER!O220&gt;0,
 IF(ORDER!$D$1="SGST",
 VLOOKUP(H214,'C:\Users\HP\Desktop\TrimphPO\Week\Master Files\[SGST Master.xlsx]DBF'!$A:$U,21,FALSE),
   IF(ORDER!$D$1="IGST",
   VLOOKUP(H214,'C:\Users\HP\Desktop\TrimphPO\Week\Master Files\[IGST Master.xlsx]DBF'!$A:$U,21,FALSE),
   "Error")),
"")</f>
        <v/>
      </c>
      <c r="U214">
        <f>IF(ORDER!O220&gt;0,
 IF(ORDER!$D$1="SGST",
 VLOOKUP(H214,'C:\Users\HP\Desktop\TrimphPO\Week\Master Files\[SGST Master.xlsx]DBF'!$A:$V,22,FALSE),
   IF(ORDER!$D$1="IGST",
   VLOOKUP(H214,'C:\Users\HP\Desktop\TrimphPO\Week\Master Files\[IGST Master.xlsx]DBF'!$A:$V,22,FALSE),
   "Error")),
"")</f>
        <v/>
      </c>
      <c r="V214">
        <f>IF(ORDER!O220&gt;0,
 IF(ORDER!$D$1="SGST",
 VLOOKUP(H214,'C:\Users\HP\Desktop\TrimphPO\Week\Master Files\[SGST Master.xlsx]DBF'!$A:$W,23,FALSE),
   IF(ORDER!$D$1="IGST",
   VLOOKUP(H214,'C:\Users\HP\Desktop\TrimphPO\Week\Master Files\[IGST Master.xlsx]DBF'!$A:$W,23,FALSE),
   "Error")),
"")</f>
        <v/>
      </c>
      <c r="W214">
        <f>IF(ORDER!O220&gt;0,
 IF(ORDER!$D$1="SGST",
 VLOOKUP(H214,'C:\Users\HP\Desktop\TrimphPO\Week\Master Files\[SGST Master.xlsx]DBF'!$A:$X,24,FALSE),
   IF(ORDER!$D$1="IGST",
   VLOOKUP(H214,'C:\Users\HP\Desktop\TrimphPO\Week\Master Files\[IGST Master.xlsx]DBF'!$A:$X,24,FALSE),
   "Error")),
"")</f>
        <v/>
      </c>
      <c r="X214">
        <f>IF(ORDER!O220&gt;0,
 IF(ORDER!$D$1="SGST",
 VLOOKUP(H214,'C:\Users\HP\Desktop\TrimphPO\Week\Master Files\[SGST Master.xlsx]DBF'!$A:$Y,25,FALSE),
   IF(ORDER!$D$1="IGST",
   VLOOKUP(H214,'C:\Users\HP\Desktop\TrimphPO\Week\Master Files\[IGST Master.xlsx]DBF'!$A:$Y,25,FALSE),
   "Error")),
"")</f>
        <v/>
      </c>
      <c r="Y214">
        <f>IF(ORDER!O220&gt;0,+O214, "")</f>
        <v/>
      </c>
      <c r="Z214">
        <f>IF(ORDER!O220&gt;0,+J214, "")</f>
        <v/>
      </c>
      <c r="AA214">
        <f>IF(ORDER!O220&gt;0,
 IF(ORDER!$D$1="SGST",
 VLOOKUP(H214,'C:\Users\HP\Desktop\TrimphPO\Week\Master Files\[SGST Master.xlsx]DBF'!$A:$AB,28,FALSE),
   IF(ORDER!$D$1="IGST",
   VLOOKUP(H214,'C:\Users\HP\Desktop\TrimphPO\Week\Master Files\[IGST Master.xlsx]DBF'!$A:$AB,28,FALSE),
   "Error")),
"")</f>
        <v/>
      </c>
      <c r="AB214">
        <f>IF(ORDER!O220&gt;0,
 IF(ORDER!$D$1="SGST",
 VLOOKUP(H214,'C:\Users\HP\Desktop\TrimphPO\Week\Master Files\[SGST Master.xlsx]DBF'!$A:$AC,29,FALSE),
   IF(ORDER!$D$1="IGST",
   VLOOKUP(H214,'C:\Users\HP\Desktop\TrimphPO\Week\Master Files\[IGST Master.xlsx]DBF'!$A:$AC,29,FALSE),
   "Error")),
"")</f>
        <v/>
      </c>
      <c r="AC214">
        <f>IF(ORDER!O220&gt;0,ROUND(Y214*AB214/100,2), "")</f>
        <v/>
      </c>
      <c r="AD214">
        <f>IF(ORDER!O220&gt;0,ROUND(SUM(Y214,0)-AC214,2), "")</f>
        <v/>
      </c>
      <c r="AE214" t="inlineStr"/>
      <c r="AF214" t="inlineStr"/>
      <c r="AG214" t="inlineStr"/>
      <c r="AH214" t="inlineStr"/>
      <c r="AI214" t="inlineStr"/>
      <c r="AJ214" t="inlineStr"/>
      <c r="AK214">
        <f>IF(ORDER!O220&gt;0,IF(RIGHT(P214,2)="5%","Output IGST - 5% - Tamilnadu","Output IGST - 12% - Tamilnadu"), "")</f>
        <v/>
      </c>
      <c r="AL214">
        <f>IF(ORDER!O220&gt;0,IF(AK214="Output IGST - 12% - TamilNadu",12,5), "")</f>
        <v/>
      </c>
      <c r="AM214">
        <f>IF(ORDER!O220&gt;0,ROUND(SUM(AD214*AL214/100,0),2), "")</f>
        <v/>
      </c>
      <c r="AN214">
        <f>IF(ORDER!O220&gt;0,+AP214, "")</f>
        <v/>
      </c>
      <c r="AO214">
        <f>IF(ORDER!O220&gt;0,0.00, "")</f>
        <v/>
      </c>
      <c r="AP214">
        <f>IF(ORDER!O220&gt;0,+(Y214-AC214)+AM214, "")</f>
        <v/>
      </c>
      <c r="AQ214">
        <f>IF(ORDER!O220&gt;0,
 IF(ORDER!$D$1="SGST",
 VLOOKUP(H214,'C:\Users\HP\Desktop\TrimphPO\Week\Master Files\[SGST Master.xlsx]DBF'!$A:$AR,44,FALSE),
   IF(ORDER!$D$1="IGST",
   VLOOKUP(H214,'C:\Users\HP\Desktop\TrimphPO\Week\Master Files\[IGST Master.xlsx]DBF'!$A:$AR,44,FALSE),
   "Error")),
"")</f>
        <v/>
      </c>
      <c r="AR214">
        <f>IF(ORDER!O220&gt;0,B214, "")</f>
        <v/>
      </c>
      <c r="AS214">
        <f>IF(ORDER!O220&gt;0,AN214, "")</f>
        <v/>
      </c>
      <c r="AT214">
        <f>IF(ORDER!O220&gt;0,CONCATENATE($B$2," ",$C$2," ","QTY",  " ", $Z$2), "")</f>
        <v/>
      </c>
      <c r="AU214">
        <f>IF(ORDER!O220&gt;0,
 IF(ORDER!$D$1="SGST",
 VLOOKUP(H214,'C:\Users\HP\Desktop\TrimphPO\Week\Master Files\[SGST Master.xlsx]DBF'!$A:$AV,48,FALSE),
   IF(ORDER!$D$1="IGST",
   VLOOKUP(H214,'C:\Users\HP\Desktop\TrimphPO\Week\Master Files\[IGST Master.xlsx]DBF'!$A:$AV,48,FALSE),
   "Error")),
"")</f>
        <v/>
      </c>
      <c r="AV214">
        <f>IF(ORDER!O220&gt;0,
 IF(ORDER!$D$1="SGST",
 VLOOKUP(H214,'C:\Users\HP\Desktop\TrimphPO\Week\Master Files\[SGST Master.xlsx]DBF'!$A:$AW,49,FALSE),
   IF(ORDER!$D$1="IGST",
   VLOOKUP(H214,'C:\Users\HP\Desktop\TrimphPO\Week\Master Files\[IGST Master.xlsx]DBF'!$A:$AW,49,FALSE),
   "Error")),
"")</f>
        <v/>
      </c>
      <c r="AW214">
        <f>IF(ORDER!O220&gt;0,
 IF(ORDER!$D$1="SGST",
 VLOOKUP(H214,'C:\Users\HP\Desktop\TrimphPO\Week\Master Files\[SGST Master.xlsx]DBF'!$A:$AX,50,FALSE),
   IF(ORDER!$D$1="IGST",
   VLOOKUP(H214,'C:\Users\HP\Desktop\TrimphPO\Week\Master Files\[IGST Master.xlsx]DBF'!$A:$AX,50,FALSE),
   "Error")),
"")</f>
        <v/>
      </c>
      <c r="AX214">
        <f>IF(ORDER!O220&gt;0,ORDER!B5, "")</f>
        <v/>
      </c>
      <c r="AY214">
        <f>IF(ORDER!O220&gt;0,ORDER!B1, "")</f>
        <v/>
      </c>
      <c r="AZ214">
        <f>IF(ORDER!O220&gt;0,
 IF(ORDER!$D$1="SGST",
 VLOOKUP(H214,'C:\Users\HP\Desktop\TrimphPO\Week\Master Files\[SGST Master.xlsx]DBF'!$A:$BA,53,FALSE),
   IF(ORDER!$D$1="IGST",
   VLOOKUP(H214,'C:\Users\HP\Desktop\TrimphPO\Week\Master Files\[IGST Master.xlsx]DBF'!$A:$BA,53,FALSE),
   "Error")),
"")</f>
        <v/>
      </c>
      <c r="BA214">
        <f>IF(ORDER!O220&gt;0,
 IF(ORDER!$D$1="SGST",
 VLOOKUP(H214,'C:\Users\HP\Desktop\TrimphPO\Week\Master Files\[SGST Master.xlsx]DBF'!$A:$BB,54,FALSE),
   IF(ORDER!$D$1="IGST",
   VLOOKUP(H214,'C:\Users\HP\Desktop\TrimphPO\Week\Master Files\[IGST Master.xlsx]DBF'!$A:$BB,54,FALSE),
   "Error")),
"")</f>
        <v/>
      </c>
      <c r="BB214">
        <f>IF(ORDER!O220&gt;0,
 IF(ORDER!$D$1="SGST",
 VLOOKUP(H214,'C:\Users\HP\Desktop\TrimphPO\Week\Master Files\[SGST Master.xlsx]DBF'!$A:$BC,55,FALSE),
   IF(ORDER!$D$1="IGST",
   VLOOKUP(H214,'C:\Users\HP\Desktop\TrimphPO\Week\Master Files\[IGST Master.xlsx]DBF'!$A:$BC,55,FALSE),
   "Error")),
"")</f>
        <v/>
      </c>
      <c r="BC214">
        <f>IF(ORDER!O220&gt;0,
 IF(ORDER!$D$1="SGST",
 VLOOKUP(H214,'C:\Users\HP\Desktop\TrimphPO\Week\Master Files\[SGST Master.xlsx]DBF'!$A:$BD,56,FALSE),
   IF(ORDER!$D$1="IGST",
   VLOOKUP(H214,'C:\Users\HP\Desktop\TrimphPO\Week\Master Files\[IGST Master.xlsx]DBF'!$A:$BD,56,FALSE),
   "Error")),
"")</f>
        <v/>
      </c>
      <c r="BD214">
        <f>IF(ORDER!O220&gt;0,
 IF(ORDER!$D$1="SGST",
 VLOOKUP(H214,'C:\Users\HP\Desktop\TrimphPO\Week\Master Files\[SGST Master.xlsx]DBF'!$A:$BE,57,FALSE),
   IF(ORDER!$D$1="IGST",
   VLOOKUP(H214,'C:\Users\HP\Desktop\TrimphPO\Week\Master Files\[IGST Master.xlsx]DBF'!$A:$BE,57,FALSE),
   "Error")),
"")</f>
        <v/>
      </c>
    </row>
    <row r="215">
      <c r="A215">
        <f>IF(ORDER!O221&gt;0,
 IF(ORDER!$D$1="SGST",
 VLOOKUP(H215,'C:\Users\HP\Desktop\TrimphPO\Week\Master Files\[SGST Master.xlsx]DBF'!$A:$B,2,FALSE),
   IF(ORDER!$D$1="IGST",
   VLOOKUP(H215,'C:\Users\HP\Desktop\TrimphPO\Week\Master Files\[IGST Master.xlsx]DBF'!$A:$B,2,FALSE),
   "Error")),
"")</f>
        <v/>
      </c>
      <c r="B215">
        <f>IF(ORDER!O221&gt;0,
 IF(ORDER!$D$1="SGST",
 VLOOKUP(H215,'C:\Users\HP\Desktop\TrimphPO\Week\Master Files\[SGST Master.xlsx]DBF'!$A:$C,3,FALSE),
   IF(ORDER!$D$1="IGST",
   VLOOKUP(H215,'C:\Users\HP\Desktop\TrimphPO\Week\Master Files\[IGST Master.xlsx]DBF'!$A:$C,3,FALSE),
   "Error")),
"")</f>
        <v/>
      </c>
      <c r="C215">
        <f>IF(ORDER!O221&gt;0,ORDER!L221, "")</f>
        <v/>
      </c>
      <c r="D215">
        <f>IF(ORDER!O221&gt;0,ORDER!A221, "")</f>
        <v/>
      </c>
      <c r="E215">
        <f>IF(ORDER!O221&gt;0,
 IF(ORDER!$D$1="SGST",
 VLOOKUP(H215,'C:\Users\HP\Desktop\TrimphPO\Week\Master Files\[SGST Master.xlsx]DBF'!$A:$F,6,FALSE),
   IF(ORDER!$D$1="IGST",
   VLOOKUP(H215,'C:\Users\HP\Desktop\TrimphPO\Week\Master Files\[IGST Master.xlsx]DBF'!$A:$F,6,FALSE),
   "Error")),
"")</f>
        <v/>
      </c>
      <c r="F215">
        <f>IF(ORDER!O221&gt;0,ORDER!C221, "")</f>
        <v/>
      </c>
      <c r="G215">
        <f>IF(ORDER!O221&gt;0,
 IF(ORDER!$D$1="SGST",
 VLOOKUP(H215,'C:\Users\HP\Desktop\TrimphPO\Week\Master Files\[SGST Master.xlsx]DBF'!$A:$H,8,FALSE),
   IF(ORDER!$D$1="IGST",
   VLOOKUP(H215,'C:\Users\HP\Desktop\TrimphPO\Week\Master Files\[IGST Master.xlsx]DBF'!$A:$H,8,FALSE),
   "Error")),
"")</f>
        <v/>
      </c>
      <c r="H215">
        <f>IF(ORDER!O221&gt;0,ORDER!D221, "")</f>
        <v/>
      </c>
      <c r="I215">
        <f>IF(ORDER!O221&gt;0,
 IF(ORDER!$D$1="SGST",
 VLOOKUP(H215,'C:\Users\HP\Desktop\TrimphPO\Week\Master Files\[SGST Master.xlsx]DBF'!$A:$J,10,FALSE),
   IF(ORDER!$D$1="IGST",
   VLOOKUP(H215,'C:\Users\HP\Desktop\TrimphPO\Week\Master Files\[IGST Master.xlsx]DBF'!$A:$J,10,FALSE),
   "Error")),
"")</f>
        <v/>
      </c>
      <c r="J215">
        <f>IF(ORDER!O221&gt;0,SUMIF(ORDER!$D$8:$D$22298,DBF!$H215,ORDER!$G$8:$G$22298), "")</f>
        <v/>
      </c>
      <c r="K215">
        <f>IF(ORDER!O221&gt;0,VLOOKUP($H215,ORDER!D:H,5,FALSE), "")</f>
        <v/>
      </c>
      <c r="L215">
        <f>IF(ORDER!O221&gt;0,ROUND(J215*K215,2), "")</f>
        <v/>
      </c>
      <c r="M215">
        <f>IF(ORDER!O221&gt;0,
 IF(ORDER!$D$1="SGST",
 VLOOKUP(H215,'C:\Users\HP\Desktop\TrimphPO\Week\Master Files\[SGST Master.xlsx]DBF'!$A:$N,14,FALSE),
   IF(ORDER!$D$1="IGST",
   VLOOKUP(H215,'C:\Users\HP\Desktop\TrimphPO\Week\Master Files\[IGST Master.xlsx]DBF'!$A:$N,14,FALSE),
   "Error")),
"")</f>
        <v/>
      </c>
      <c r="N215">
        <f>IF(ORDER!O221&gt;0,ROUND(L215*M215/100,2), "")</f>
        <v/>
      </c>
      <c r="O215">
        <f>IF(ORDER!O221&gt;0,L215-N215, "")</f>
        <v/>
      </c>
      <c r="P215">
        <f>IF(ORDER!O221&gt;0,IF(R215="Corsetry",IF(IFERROR((O215/J215),0)&lt;1000,"CC Sales- Corsetry-Wholesale - IGST 5%","CC Sales- Corsetry-Wholesale - IGST 12%")), "")</f>
        <v/>
      </c>
      <c r="Q215">
        <f>IF(ORDER!O221&gt;0,
 IF(ORDER!$D$1="SGST",
 VLOOKUP(H215,'C:\Users\HP\Desktop\TrimphPO\Week\Master Files\[SGST Master.xlsx]DBF'!$A:$R,18,FALSE),
   IF(ORDER!$D$1="IGST",
   VLOOKUP(H215,'C:\Users\HP\Desktop\TrimphPO\Week\Master Files\[IGST Master.xlsx]DBF'!$A:$R,18,FALSE),
   "Error")),
"")</f>
        <v/>
      </c>
      <c r="R215">
        <f>IF(ORDER!O221&gt;0,
 IF(ORDER!$D$1="SGST",
 VLOOKUP(H215,'C:\Users\HP\Desktop\TrimphPO\Week\Master Files\[SGST Master.xlsx]DBF'!$A:$S,19,FALSE),
   IF(ORDER!$D$1="IGST",
   VLOOKUP(H215,'C:\Users\HP\Desktop\TrimphPO\Week\Master Files\[IGST Master.xlsx]DBF'!$A:$S,19,FALSE),
   "Error")),
"")</f>
        <v/>
      </c>
      <c r="S215">
        <f>IF(ORDER!O221&gt;0,
 IF(ORDER!$D$1="SGST",
 VLOOKUP(H215,'C:\Users\HP\Desktop\TrimphPO\Week\Master Files\[SGST Master.xlsx]DBF'!$A:$T,20,FALSE),
   IF(ORDER!$D$1="IGST",
   VLOOKUP(H215,'C:\Users\HP\Desktop\TrimphPO\Week\Master Files\[IGST Master.xlsx]DBF'!$A:$T,20,FALSE),
   "Error")),
"")</f>
        <v/>
      </c>
      <c r="T215">
        <f>IF(ORDER!O221&gt;0,
 IF(ORDER!$D$1="SGST",
 VLOOKUP(H215,'C:\Users\HP\Desktop\TrimphPO\Week\Master Files\[SGST Master.xlsx]DBF'!$A:$U,21,FALSE),
   IF(ORDER!$D$1="IGST",
   VLOOKUP(H215,'C:\Users\HP\Desktop\TrimphPO\Week\Master Files\[IGST Master.xlsx]DBF'!$A:$U,21,FALSE),
   "Error")),
"")</f>
        <v/>
      </c>
      <c r="U215">
        <f>IF(ORDER!O221&gt;0,
 IF(ORDER!$D$1="SGST",
 VLOOKUP(H215,'C:\Users\HP\Desktop\TrimphPO\Week\Master Files\[SGST Master.xlsx]DBF'!$A:$V,22,FALSE),
   IF(ORDER!$D$1="IGST",
   VLOOKUP(H215,'C:\Users\HP\Desktop\TrimphPO\Week\Master Files\[IGST Master.xlsx]DBF'!$A:$V,22,FALSE),
   "Error")),
"")</f>
        <v/>
      </c>
      <c r="V215">
        <f>IF(ORDER!O221&gt;0,
 IF(ORDER!$D$1="SGST",
 VLOOKUP(H215,'C:\Users\HP\Desktop\TrimphPO\Week\Master Files\[SGST Master.xlsx]DBF'!$A:$W,23,FALSE),
   IF(ORDER!$D$1="IGST",
   VLOOKUP(H215,'C:\Users\HP\Desktop\TrimphPO\Week\Master Files\[IGST Master.xlsx]DBF'!$A:$W,23,FALSE),
   "Error")),
"")</f>
        <v/>
      </c>
      <c r="W215">
        <f>IF(ORDER!O221&gt;0,
 IF(ORDER!$D$1="SGST",
 VLOOKUP(H215,'C:\Users\HP\Desktop\TrimphPO\Week\Master Files\[SGST Master.xlsx]DBF'!$A:$X,24,FALSE),
   IF(ORDER!$D$1="IGST",
   VLOOKUP(H215,'C:\Users\HP\Desktop\TrimphPO\Week\Master Files\[IGST Master.xlsx]DBF'!$A:$X,24,FALSE),
   "Error")),
"")</f>
        <v/>
      </c>
      <c r="X215">
        <f>IF(ORDER!O221&gt;0,
 IF(ORDER!$D$1="SGST",
 VLOOKUP(H215,'C:\Users\HP\Desktop\TrimphPO\Week\Master Files\[SGST Master.xlsx]DBF'!$A:$Y,25,FALSE),
   IF(ORDER!$D$1="IGST",
   VLOOKUP(H215,'C:\Users\HP\Desktop\TrimphPO\Week\Master Files\[IGST Master.xlsx]DBF'!$A:$Y,25,FALSE),
   "Error")),
"")</f>
        <v/>
      </c>
      <c r="Y215">
        <f>IF(ORDER!O221&gt;0,+O215, "")</f>
        <v/>
      </c>
      <c r="Z215">
        <f>IF(ORDER!O221&gt;0,+J215, "")</f>
        <v/>
      </c>
      <c r="AA215">
        <f>IF(ORDER!O221&gt;0,
 IF(ORDER!$D$1="SGST",
 VLOOKUP(H215,'C:\Users\HP\Desktop\TrimphPO\Week\Master Files\[SGST Master.xlsx]DBF'!$A:$AB,28,FALSE),
   IF(ORDER!$D$1="IGST",
   VLOOKUP(H215,'C:\Users\HP\Desktop\TrimphPO\Week\Master Files\[IGST Master.xlsx]DBF'!$A:$AB,28,FALSE),
   "Error")),
"")</f>
        <v/>
      </c>
      <c r="AB215">
        <f>IF(ORDER!O221&gt;0,
 IF(ORDER!$D$1="SGST",
 VLOOKUP(H215,'C:\Users\HP\Desktop\TrimphPO\Week\Master Files\[SGST Master.xlsx]DBF'!$A:$AC,29,FALSE),
   IF(ORDER!$D$1="IGST",
   VLOOKUP(H215,'C:\Users\HP\Desktop\TrimphPO\Week\Master Files\[IGST Master.xlsx]DBF'!$A:$AC,29,FALSE),
   "Error")),
"")</f>
        <v/>
      </c>
      <c r="AC215">
        <f>IF(ORDER!O221&gt;0,ROUND(Y215*AB215/100,2), "")</f>
        <v/>
      </c>
      <c r="AD215">
        <f>IF(ORDER!O221&gt;0,ROUND(SUM(Y215,0)-AC215,2), "")</f>
        <v/>
      </c>
      <c r="AE215" t="inlineStr"/>
      <c r="AF215" t="inlineStr"/>
      <c r="AG215" t="inlineStr"/>
      <c r="AH215" t="inlineStr"/>
      <c r="AI215" t="inlineStr"/>
      <c r="AJ215" t="inlineStr"/>
      <c r="AK215">
        <f>IF(ORDER!O221&gt;0,IF(RIGHT(P215,2)="5%","Output IGST - 5% - Tamilnadu","Output IGST - 12% - Tamilnadu"), "")</f>
        <v/>
      </c>
      <c r="AL215">
        <f>IF(ORDER!O221&gt;0,IF(AK215="Output IGST - 12% - TamilNadu",12,5), "")</f>
        <v/>
      </c>
      <c r="AM215">
        <f>IF(ORDER!O221&gt;0,ROUND(SUM(AD215*AL215/100,0),2), "")</f>
        <v/>
      </c>
      <c r="AN215">
        <f>IF(ORDER!O221&gt;0,+AP215, "")</f>
        <v/>
      </c>
      <c r="AO215">
        <f>IF(ORDER!O221&gt;0,0.00, "")</f>
        <v/>
      </c>
      <c r="AP215">
        <f>IF(ORDER!O221&gt;0,+(Y215-AC215)+AM215, "")</f>
        <v/>
      </c>
      <c r="AQ215">
        <f>IF(ORDER!O221&gt;0,
 IF(ORDER!$D$1="SGST",
 VLOOKUP(H215,'C:\Users\HP\Desktop\TrimphPO\Week\Master Files\[SGST Master.xlsx]DBF'!$A:$AR,44,FALSE),
   IF(ORDER!$D$1="IGST",
   VLOOKUP(H215,'C:\Users\HP\Desktop\TrimphPO\Week\Master Files\[IGST Master.xlsx]DBF'!$A:$AR,44,FALSE),
   "Error")),
"")</f>
        <v/>
      </c>
      <c r="AR215">
        <f>IF(ORDER!O221&gt;0,B215, "")</f>
        <v/>
      </c>
      <c r="AS215">
        <f>IF(ORDER!O221&gt;0,AN215, "")</f>
        <v/>
      </c>
      <c r="AT215">
        <f>IF(ORDER!O221&gt;0,CONCATENATE($B$2," ",$C$2," ","QTY",  " ", $Z$2), "")</f>
        <v/>
      </c>
      <c r="AU215">
        <f>IF(ORDER!O221&gt;0,
 IF(ORDER!$D$1="SGST",
 VLOOKUP(H215,'C:\Users\HP\Desktop\TrimphPO\Week\Master Files\[SGST Master.xlsx]DBF'!$A:$AV,48,FALSE),
   IF(ORDER!$D$1="IGST",
   VLOOKUP(H215,'C:\Users\HP\Desktop\TrimphPO\Week\Master Files\[IGST Master.xlsx]DBF'!$A:$AV,48,FALSE),
   "Error")),
"")</f>
        <v/>
      </c>
      <c r="AV215">
        <f>IF(ORDER!O221&gt;0,
 IF(ORDER!$D$1="SGST",
 VLOOKUP(H215,'C:\Users\HP\Desktop\TrimphPO\Week\Master Files\[SGST Master.xlsx]DBF'!$A:$AW,49,FALSE),
   IF(ORDER!$D$1="IGST",
   VLOOKUP(H215,'C:\Users\HP\Desktop\TrimphPO\Week\Master Files\[IGST Master.xlsx]DBF'!$A:$AW,49,FALSE),
   "Error")),
"")</f>
        <v/>
      </c>
      <c r="AW215">
        <f>IF(ORDER!O221&gt;0,
 IF(ORDER!$D$1="SGST",
 VLOOKUP(H215,'C:\Users\HP\Desktop\TrimphPO\Week\Master Files\[SGST Master.xlsx]DBF'!$A:$AX,50,FALSE),
   IF(ORDER!$D$1="IGST",
   VLOOKUP(H215,'C:\Users\HP\Desktop\TrimphPO\Week\Master Files\[IGST Master.xlsx]DBF'!$A:$AX,50,FALSE),
   "Error")),
"")</f>
        <v/>
      </c>
      <c r="AX215">
        <f>IF(ORDER!O221&gt;0,ORDER!B5, "")</f>
        <v/>
      </c>
      <c r="AY215">
        <f>IF(ORDER!O221&gt;0,ORDER!B1, "")</f>
        <v/>
      </c>
      <c r="AZ215">
        <f>IF(ORDER!O221&gt;0,
 IF(ORDER!$D$1="SGST",
 VLOOKUP(H215,'C:\Users\HP\Desktop\TrimphPO\Week\Master Files\[SGST Master.xlsx]DBF'!$A:$BA,53,FALSE),
   IF(ORDER!$D$1="IGST",
   VLOOKUP(H215,'C:\Users\HP\Desktop\TrimphPO\Week\Master Files\[IGST Master.xlsx]DBF'!$A:$BA,53,FALSE),
   "Error")),
"")</f>
        <v/>
      </c>
      <c r="BA215">
        <f>IF(ORDER!O221&gt;0,
 IF(ORDER!$D$1="SGST",
 VLOOKUP(H215,'C:\Users\HP\Desktop\TrimphPO\Week\Master Files\[SGST Master.xlsx]DBF'!$A:$BB,54,FALSE),
   IF(ORDER!$D$1="IGST",
   VLOOKUP(H215,'C:\Users\HP\Desktop\TrimphPO\Week\Master Files\[IGST Master.xlsx]DBF'!$A:$BB,54,FALSE),
   "Error")),
"")</f>
        <v/>
      </c>
      <c r="BB215">
        <f>IF(ORDER!O221&gt;0,
 IF(ORDER!$D$1="SGST",
 VLOOKUP(H215,'C:\Users\HP\Desktop\TrimphPO\Week\Master Files\[SGST Master.xlsx]DBF'!$A:$BC,55,FALSE),
   IF(ORDER!$D$1="IGST",
   VLOOKUP(H215,'C:\Users\HP\Desktop\TrimphPO\Week\Master Files\[IGST Master.xlsx]DBF'!$A:$BC,55,FALSE),
   "Error")),
"")</f>
        <v/>
      </c>
      <c r="BC215">
        <f>IF(ORDER!O221&gt;0,
 IF(ORDER!$D$1="SGST",
 VLOOKUP(H215,'C:\Users\HP\Desktop\TrimphPO\Week\Master Files\[SGST Master.xlsx]DBF'!$A:$BD,56,FALSE),
   IF(ORDER!$D$1="IGST",
   VLOOKUP(H215,'C:\Users\HP\Desktop\TrimphPO\Week\Master Files\[IGST Master.xlsx]DBF'!$A:$BD,56,FALSE),
   "Error")),
"")</f>
        <v/>
      </c>
      <c r="BD215">
        <f>IF(ORDER!O221&gt;0,
 IF(ORDER!$D$1="SGST",
 VLOOKUP(H215,'C:\Users\HP\Desktop\TrimphPO\Week\Master Files\[SGST Master.xlsx]DBF'!$A:$BE,57,FALSE),
   IF(ORDER!$D$1="IGST",
   VLOOKUP(H215,'C:\Users\HP\Desktop\TrimphPO\Week\Master Files\[IGST Master.xlsx]DBF'!$A:$BE,57,FALSE),
   "Error")),
"")</f>
        <v/>
      </c>
    </row>
    <row r="216">
      <c r="A216">
        <f>IF(ORDER!O222&gt;0,
 IF(ORDER!$D$1="SGST",
 VLOOKUP(H216,'C:\Users\HP\Desktop\TrimphPO\Week\Master Files\[SGST Master.xlsx]DBF'!$A:$B,2,FALSE),
   IF(ORDER!$D$1="IGST",
   VLOOKUP(H216,'C:\Users\HP\Desktop\TrimphPO\Week\Master Files\[IGST Master.xlsx]DBF'!$A:$B,2,FALSE),
   "Error")),
"")</f>
        <v/>
      </c>
      <c r="B216">
        <f>IF(ORDER!O222&gt;0,
 IF(ORDER!$D$1="SGST",
 VLOOKUP(H216,'C:\Users\HP\Desktop\TrimphPO\Week\Master Files\[SGST Master.xlsx]DBF'!$A:$C,3,FALSE),
   IF(ORDER!$D$1="IGST",
   VLOOKUP(H216,'C:\Users\HP\Desktop\TrimphPO\Week\Master Files\[IGST Master.xlsx]DBF'!$A:$C,3,FALSE),
   "Error")),
"")</f>
        <v/>
      </c>
      <c r="C216">
        <f>IF(ORDER!O222&gt;0,ORDER!L222, "")</f>
        <v/>
      </c>
      <c r="D216">
        <f>IF(ORDER!O222&gt;0,ORDER!A222, "")</f>
        <v/>
      </c>
      <c r="E216">
        <f>IF(ORDER!O222&gt;0,
 IF(ORDER!$D$1="SGST",
 VLOOKUP(H216,'C:\Users\HP\Desktop\TrimphPO\Week\Master Files\[SGST Master.xlsx]DBF'!$A:$F,6,FALSE),
   IF(ORDER!$D$1="IGST",
   VLOOKUP(H216,'C:\Users\HP\Desktop\TrimphPO\Week\Master Files\[IGST Master.xlsx]DBF'!$A:$F,6,FALSE),
   "Error")),
"")</f>
        <v/>
      </c>
      <c r="F216">
        <f>IF(ORDER!O222&gt;0,ORDER!C222, "")</f>
        <v/>
      </c>
      <c r="G216">
        <f>IF(ORDER!O222&gt;0,
 IF(ORDER!$D$1="SGST",
 VLOOKUP(H216,'C:\Users\HP\Desktop\TrimphPO\Week\Master Files\[SGST Master.xlsx]DBF'!$A:$H,8,FALSE),
   IF(ORDER!$D$1="IGST",
   VLOOKUP(H216,'C:\Users\HP\Desktop\TrimphPO\Week\Master Files\[IGST Master.xlsx]DBF'!$A:$H,8,FALSE),
   "Error")),
"")</f>
        <v/>
      </c>
      <c r="H216">
        <f>IF(ORDER!O222&gt;0,ORDER!D222, "")</f>
        <v/>
      </c>
      <c r="I216">
        <f>IF(ORDER!O222&gt;0,
 IF(ORDER!$D$1="SGST",
 VLOOKUP(H216,'C:\Users\HP\Desktop\TrimphPO\Week\Master Files\[SGST Master.xlsx]DBF'!$A:$J,10,FALSE),
   IF(ORDER!$D$1="IGST",
   VLOOKUP(H216,'C:\Users\HP\Desktop\TrimphPO\Week\Master Files\[IGST Master.xlsx]DBF'!$A:$J,10,FALSE),
   "Error")),
"")</f>
        <v/>
      </c>
      <c r="J216">
        <f>IF(ORDER!O222&gt;0,SUMIF(ORDER!$D$8:$D$22298,DBF!$H216,ORDER!$G$8:$G$22298), "")</f>
        <v/>
      </c>
      <c r="K216">
        <f>IF(ORDER!O222&gt;0,VLOOKUP($H216,ORDER!D:H,5,FALSE), "")</f>
        <v/>
      </c>
      <c r="L216">
        <f>IF(ORDER!O222&gt;0,ROUND(J216*K216,2), "")</f>
        <v/>
      </c>
      <c r="M216">
        <f>IF(ORDER!O222&gt;0,
 IF(ORDER!$D$1="SGST",
 VLOOKUP(H216,'C:\Users\HP\Desktop\TrimphPO\Week\Master Files\[SGST Master.xlsx]DBF'!$A:$N,14,FALSE),
   IF(ORDER!$D$1="IGST",
   VLOOKUP(H216,'C:\Users\HP\Desktop\TrimphPO\Week\Master Files\[IGST Master.xlsx]DBF'!$A:$N,14,FALSE),
   "Error")),
"")</f>
        <v/>
      </c>
      <c r="N216">
        <f>IF(ORDER!O222&gt;0,ROUND(L216*M216/100,2), "")</f>
        <v/>
      </c>
      <c r="O216">
        <f>IF(ORDER!O222&gt;0,L216-N216, "")</f>
        <v/>
      </c>
      <c r="P216">
        <f>IF(ORDER!O222&gt;0,IF(R216="Corsetry",IF(IFERROR((O216/J216),0)&lt;1000,"CC Sales- Corsetry-Wholesale - IGST 5%","CC Sales- Corsetry-Wholesale - IGST 12%")), "")</f>
        <v/>
      </c>
      <c r="Q216">
        <f>IF(ORDER!O222&gt;0,
 IF(ORDER!$D$1="SGST",
 VLOOKUP(H216,'C:\Users\HP\Desktop\TrimphPO\Week\Master Files\[SGST Master.xlsx]DBF'!$A:$R,18,FALSE),
   IF(ORDER!$D$1="IGST",
   VLOOKUP(H216,'C:\Users\HP\Desktop\TrimphPO\Week\Master Files\[IGST Master.xlsx]DBF'!$A:$R,18,FALSE),
   "Error")),
"")</f>
        <v/>
      </c>
      <c r="R216">
        <f>IF(ORDER!O222&gt;0,
 IF(ORDER!$D$1="SGST",
 VLOOKUP(H216,'C:\Users\HP\Desktop\TrimphPO\Week\Master Files\[SGST Master.xlsx]DBF'!$A:$S,19,FALSE),
   IF(ORDER!$D$1="IGST",
   VLOOKUP(H216,'C:\Users\HP\Desktop\TrimphPO\Week\Master Files\[IGST Master.xlsx]DBF'!$A:$S,19,FALSE),
   "Error")),
"")</f>
        <v/>
      </c>
      <c r="S216">
        <f>IF(ORDER!O222&gt;0,
 IF(ORDER!$D$1="SGST",
 VLOOKUP(H216,'C:\Users\HP\Desktop\TrimphPO\Week\Master Files\[SGST Master.xlsx]DBF'!$A:$T,20,FALSE),
   IF(ORDER!$D$1="IGST",
   VLOOKUP(H216,'C:\Users\HP\Desktop\TrimphPO\Week\Master Files\[IGST Master.xlsx]DBF'!$A:$T,20,FALSE),
   "Error")),
"")</f>
        <v/>
      </c>
      <c r="T216">
        <f>IF(ORDER!O222&gt;0,
 IF(ORDER!$D$1="SGST",
 VLOOKUP(H216,'C:\Users\HP\Desktop\TrimphPO\Week\Master Files\[SGST Master.xlsx]DBF'!$A:$U,21,FALSE),
   IF(ORDER!$D$1="IGST",
   VLOOKUP(H216,'C:\Users\HP\Desktop\TrimphPO\Week\Master Files\[IGST Master.xlsx]DBF'!$A:$U,21,FALSE),
   "Error")),
"")</f>
        <v/>
      </c>
      <c r="U216">
        <f>IF(ORDER!O222&gt;0,
 IF(ORDER!$D$1="SGST",
 VLOOKUP(H216,'C:\Users\HP\Desktop\TrimphPO\Week\Master Files\[SGST Master.xlsx]DBF'!$A:$V,22,FALSE),
   IF(ORDER!$D$1="IGST",
   VLOOKUP(H216,'C:\Users\HP\Desktop\TrimphPO\Week\Master Files\[IGST Master.xlsx]DBF'!$A:$V,22,FALSE),
   "Error")),
"")</f>
        <v/>
      </c>
      <c r="V216">
        <f>IF(ORDER!O222&gt;0,
 IF(ORDER!$D$1="SGST",
 VLOOKUP(H216,'C:\Users\HP\Desktop\TrimphPO\Week\Master Files\[SGST Master.xlsx]DBF'!$A:$W,23,FALSE),
   IF(ORDER!$D$1="IGST",
   VLOOKUP(H216,'C:\Users\HP\Desktop\TrimphPO\Week\Master Files\[IGST Master.xlsx]DBF'!$A:$W,23,FALSE),
   "Error")),
"")</f>
        <v/>
      </c>
      <c r="W216">
        <f>IF(ORDER!O222&gt;0,
 IF(ORDER!$D$1="SGST",
 VLOOKUP(H216,'C:\Users\HP\Desktop\TrimphPO\Week\Master Files\[SGST Master.xlsx]DBF'!$A:$X,24,FALSE),
   IF(ORDER!$D$1="IGST",
   VLOOKUP(H216,'C:\Users\HP\Desktop\TrimphPO\Week\Master Files\[IGST Master.xlsx]DBF'!$A:$X,24,FALSE),
   "Error")),
"")</f>
        <v/>
      </c>
      <c r="X216">
        <f>IF(ORDER!O222&gt;0,
 IF(ORDER!$D$1="SGST",
 VLOOKUP(H216,'C:\Users\HP\Desktop\TrimphPO\Week\Master Files\[SGST Master.xlsx]DBF'!$A:$Y,25,FALSE),
   IF(ORDER!$D$1="IGST",
   VLOOKUP(H216,'C:\Users\HP\Desktop\TrimphPO\Week\Master Files\[IGST Master.xlsx]DBF'!$A:$Y,25,FALSE),
   "Error")),
"")</f>
        <v/>
      </c>
      <c r="Y216">
        <f>IF(ORDER!O222&gt;0,+O216, "")</f>
        <v/>
      </c>
      <c r="Z216">
        <f>IF(ORDER!O222&gt;0,+J216, "")</f>
        <v/>
      </c>
      <c r="AA216">
        <f>IF(ORDER!O222&gt;0,
 IF(ORDER!$D$1="SGST",
 VLOOKUP(H216,'C:\Users\HP\Desktop\TrimphPO\Week\Master Files\[SGST Master.xlsx]DBF'!$A:$AB,28,FALSE),
   IF(ORDER!$D$1="IGST",
   VLOOKUP(H216,'C:\Users\HP\Desktop\TrimphPO\Week\Master Files\[IGST Master.xlsx]DBF'!$A:$AB,28,FALSE),
   "Error")),
"")</f>
        <v/>
      </c>
      <c r="AB216">
        <f>IF(ORDER!O222&gt;0,
 IF(ORDER!$D$1="SGST",
 VLOOKUP(H216,'C:\Users\HP\Desktop\TrimphPO\Week\Master Files\[SGST Master.xlsx]DBF'!$A:$AC,29,FALSE),
   IF(ORDER!$D$1="IGST",
   VLOOKUP(H216,'C:\Users\HP\Desktop\TrimphPO\Week\Master Files\[IGST Master.xlsx]DBF'!$A:$AC,29,FALSE),
   "Error")),
"")</f>
        <v/>
      </c>
      <c r="AC216">
        <f>IF(ORDER!O222&gt;0,ROUND(Y216*AB216/100,2), "")</f>
        <v/>
      </c>
      <c r="AD216">
        <f>IF(ORDER!O222&gt;0,ROUND(SUM(Y216,0)-AC216,2), "")</f>
        <v/>
      </c>
      <c r="AE216" t="inlineStr"/>
      <c r="AF216" t="inlineStr"/>
      <c r="AG216" t="inlineStr"/>
      <c r="AH216" t="inlineStr"/>
      <c r="AI216" t="inlineStr"/>
      <c r="AJ216" t="inlineStr"/>
      <c r="AK216">
        <f>IF(ORDER!O222&gt;0,IF(RIGHT(P216,2)="5%","Output IGST - 5% - Tamilnadu","Output IGST - 12% - Tamilnadu"), "")</f>
        <v/>
      </c>
      <c r="AL216">
        <f>IF(ORDER!O222&gt;0,IF(AK216="Output IGST - 12% - TamilNadu",12,5), "")</f>
        <v/>
      </c>
      <c r="AM216">
        <f>IF(ORDER!O222&gt;0,ROUND(SUM(AD216*AL216/100,0),2), "")</f>
        <v/>
      </c>
      <c r="AN216">
        <f>IF(ORDER!O222&gt;0,+AP216, "")</f>
        <v/>
      </c>
      <c r="AO216">
        <f>IF(ORDER!O222&gt;0,0.00, "")</f>
        <v/>
      </c>
      <c r="AP216">
        <f>IF(ORDER!O222&gt;0,+(Y216-AC216)+AM216, "")</f>
        <v/>
      </c>
      <c r="AQ216">
        <f>IF(ORDER!O222&gt;0,
 IF(ORDER!$D$1="SGST",
 VLOOKUP(H216,'C:\Users\HP\Desktop\TrimphPO\Week\Master Files\[SGST Master.xlsx]DBF'!$A:$AR,44,FALSE),
   IF(ORDER!$D$1="IGST",
   VLOOKUP(H216,'C:\Users\HP\Desktop\TrimphPO\Week\Master Files\[IGST Master.xlsx]DBF'!$A:$AR,44,FALSE),
   "Error")),
"")</f>
        <v/>
      </c>
      <c r="AR216">
        <f>IF(ORDER!O222&gt;0,B216, "")</f>
        <v/>
      </c>
      <c r="AS216">
        <f>IF(ORDER!O222&gt;0,AN216, "")</f>
        <v/>
      </c>
      <c r="AT216">
        <f>IF(ORDER!O222&gt;0,CONCATENATE($B$2," ",$C$2," ","QTY",  " ", $Z$2), "")</f>
        <v/>
      </c>
      <c r="AU216">
        <f>IF(ORDER!O222&gt;0,
 IF(ORDER!$D$1="SGST",
 VLOOKUP(H216,'C:\Users\HP\Desktop\TrimphPO\Week\Master Files\[SGST Master.xlsx]DBF'!$A:$AV,48,FALSE),
   IF(ORDER!$D$1="IGST",
   VLOOKUP(H216,'C:\Users\HP\Desktop\TrimphPO\Week\Master Files\[IGST Master.xlsx]DBF'!$A:$AV,48,FALSE),
   "Error")),
"")</f>
        <v/>
      </c>
      <c r="AV216">
        <f>IF(ORDER!O222&gt;0,
 IF(ORDER!$D$1="SGST",
 VLOOKUP(H216,'C:\Users\HP\Desktop\TrimphPO\Week\Master Files\[SGST Master.xlsx]DBF'!$A:$AW,49,FALSE),
   IF(ORDER!$D$1="IGST",
   VLOOKUP(H216,'C:\Users\HP\Desktop\TrimphPO\Week\Master Files\[IGST Master.xlsx]DBF'!$A:$AW,49,FALSE),
   "Error")),
"")</f>
        <v/>
      </c>
      <c r="AW216">
        <f>IF(ORDER!O222&gt;0,
 IF(ORDER!$D$1="SGST",
 VLOOKUP(H216,'C:\Users\HP\Desktop\TrimphPO\Week\Master Files\[SGST Master.xlsx]DBF'!$A:$AX,50,FALSE),
   IF(ORDER!$D$1="IGST",
   VLOOKUP(H216,'C:\Users\HP\Desktop\TrimphPO\Week\Master Files\[IGST Master.xlsx]DBF'!$A:$AX,50,FALSE),
   "Error")),
"")</f>
        <v/>
      </c>
      <c r="AX216">
        <f>IF(ORDER!O222&gt;0,ORDER!B5, "")</f>
        <v/>
      </c>
      <c r="AY216">
        <f>IF(ORDER!O222&gt;0,ORDER!B1, "")</f>
        <v/>
      </c>
      <c r="AZ216">
        <f>IF(ORDER!O222&gt;0,
 IF(ORDER!$D$1="SGST",
 VLOOKUP(H216,'C:\Users\HP\Desktop\TrimphPO\Week\Master Files\[SGST Master.xlsx]DBF'!$A:$BA,53,FALSE),
   IF(ORDER!$D$1="IGST",
   VLOOKUP(H216,'C:\Users\HP\Desktop\TrimphPO\Week\Master Files\[IGST Master.xlsx]DBF'!$A:$BA,53,FALSE),
   "Error")),
"")</f>
        <v/>
      </c>
      <c r="BA216">
        <f>IF(ORDER!O222&gt;0,
 IF(ORDER!$D$1="SGST",
 VLOOKUP(H216,'C:\Users\HP\Desktop\TrimphPO\Week\Master Files\[SGST Master.xlsx]DBF'!$A:$BB,54,FALSE),
   IF(ORDER!$D$1="IGST",
   VLOOKUP(H216,'C:\Users\HP\Desktop\TrimphPO\Week\Master Files\[IGST Master.xlsx]DBF'!$A:$BB,54,FALSE),
   "Error")),
"")</f>
        <v/>
      </c>
      <c r="BB216">
        <f>IF(ORDER!O222&gt;0,
 IF(ORDER!$D$1="SGST",
 VLOOKUP(H216,'C:\Users\HP\Desktop\TrimphPO\Week\Master Files\[SGST Master.xlsx]DBF'!$A:$BC,55,FALSE),
   IF(ORDER!$D$1="IGST",
   VLOOKUP(H216,'C:\Users\HP\Desktop\TrimphPO\Week\Master Files\[IGST Master.xlsx]DBF'!$A:$BC,55,FALSE),
   "Error")),
"")</f>
        <v/>
      </c>
      <c r="BC216">
        <f>IF(ORDER!O222&gt;0,
 IF(ORDER!$D$1="SGST",
 VLOOKUP(H216,'C:\Users\HP\Desktop\TrimphPO\Week\Master Files\[SGST Master.xlsx]DBF'!$A:$BD,56,FALSE),
   IF(ORDER!$D$1="IGST",
   VLOOKUP(H216,'C:\Users\HP\Desktop\TrimphPO\Week\Master Files\[IGST Master.xlsx]DBF'!$A:$BD,56,FALSE),
   "Error")),
"")</f>
        <v/>
      </c>
      <c r="BD216">
        <f>IF(ORDER!O222&gt;0,
 IF(ORDER!$D$1="SGST",
 VLOOKUP(H216,'C:\Users\HP\Desktop\TrimphPO\Week\Master Files\[SGST Master.xlsx]DBF'!$A:$BE,57,FALSE),
   IF(ORDER!$D$1="IGST",
   VLOOKUP(H216,'C:\Users\HP\Desktop\TrimphPO\Week\Master Files\[IGST Master.xlsx]DBF'!$A:$BE,57,FALSE),
   "Error")),
"")</f>
        <v/>
      </c>
    </row>
    <row r="217">
      <c r="A217">
        <f>IF(ORDER!O223&gt;0,
 IF(ORDER!$D$1="SGST",
 VLOOKUP(H217,'C:\Users\HP\Desktop\TrimphPO\Week\Master Files\[SGST Master.xlsx]DBF'!$A:$B,2,FALSE),
   IF(ORDER!$D$1="IGST",
   VLOOKUP(H217,'C:\Users\HP\Desktop\TrimphPO\Week\Master Files\[IGST Master.xlsx]DBF'!$A:$B,2,FALSE),
   "Error")),
"")</f>
        <v/>
      </c>
      <c r="B217">
        <f>IF(ORDER!O223&gt;0,
 IF(ORDER!$D$1="SGST",
 VLOOKUP(H217,'C:\Users\HP\Desktop\TrimphPO\Week\Master Files\[SGST Master.xlsx]DBF'!$A:$C,3,FALSE),
   IF(ORDER!$D$1="IGST",
   VLOOKUP(H217,'C:\Users\HP\Desktop\TrimphPO\Week\Master Files\[IGST Master.xlsx]DBF'!$A:$C,3,FALSE),
   "Error")),
"")</f>
        <v/>
      </c>
      <c r="C217">
        <f>IF(ORDER!O223&gt;0,ORDER!L223, "")</f>
        <v/>
      </c>
      <c r="D217">
        <f>IF(ORDER!O223&gt;0,ORDER!A223, "")</f>
        <v/>
      </c>
      <c r="E217">
        <f>IF(ORDER!O223&gt;0,
 IF(ORDER!$D$1="SGST",
 VLOOKUP(H217,'C:\Users\HP\Desktop\TrimphPO\Week\Master Files\[SGST Master.xlsx]DBF'!$A:$F,6,FALSE),
   IF(ORDER!$D$1="IGST",
   VLOOKUP(H217,'C:\Users\HP\Desktop\TrimphPO\Week\Master Files\[IGST Master.xlsx]DBF'!$A:$F,6,FALSE),
   "Error")),
"")</f>
        <v/>
      </c>
      <c r="F217">
        <f>IF(ORDER!O223&gt;0,ORDER!C223, "")</f>
        <v/>
      </c>
      <c r="G217">
        <f>IF(ORDER!O223&gt;0,
 IF(ORDER!$D$1="SGST",
 VLOOKUP(H217,'C:\Users\HP\Desktop\TrimphPO\Week\Master Files\[SGST Master.xlsx]DBF'!$A:$H,8,FALSE),
   IF(ORDER!$D$1="IGST",
   VLOOKUP(H217,'C:\Users\HP\Desktop\TrimphPO\Week\Master Files\[IGST Master.xlsx]DBF'!$A:$H,8,FALSE),
   "Error")),
"")</f>
        <v/>
      </c>
      <c r="H217">
        <f>IF(ORDER!O223&gt;0,ORDER!D223, "")</f>
        <v/>
      </c>
      <c r="I217">
        <f>IF(ORDER!O223&gt;0,
 IF(ORDER!$D$1="SGST",
 VLOOKUP(H217,'C:\Users\HP\Desktop\TrimphPO\Week\Master Files\[SGST Master.xlsx]DBF'!$A:$J,10,FALSE),
   IF(ORDER!$D$1="IGST",
   VLOOKUP(H217,'C:\Users\HP\Desktop\TrimphPO\Week\Master Files\[IGST Master.xlsx]DBF'!$A:$J,10,FALSE),
   "Error")),
"")</f>
        <v/>
      </c>
      <c r="J217">
        <f>IF(ORDER!O223&gt;0,SUMIF(ORDER!$D$8:$D$22298,DBF!$H217,ORDER!$G$8:$G$22298), "")</f>
        <v/>
      </c>
      <c r="K217">
        <f>IF(ORDER!O223&gt;0,VLOOKUP($H217,ORDER!D:H,5,FALSE), "")</f>
        <v/>
      </c>
      <c r="L217">
        <f>IF(ORDER!O223&gt;0,ROUND(J217*K217,2), "")</f>
        <v/>
      </c>
      <c r="M217">
        <f>IF(ORDER!O223&gt;0,
 IF(ORDER!$D$1="SGST",
 VLOOKUP(H217,'C:\Users\HP\Desktop\TrimphPO\Week\Master Files\[SGST Master.xlsx]DBF'!$A:$N,14,FALSE),
   IF(ORDER!$D$1="IGST",
   VLOOKUP(H217,'C:\Users\HP\Desktop\TrimphPO\Week\Master Files\[IGST Master.xlsx]DBF'!$A:$N,14,FALSE),
   "Error")),
"")</f>
        <v/>
      </c>
      <c r="N217">
        <f>IF(ORDER!O223&gt;0,ROUND(L217*M217/100,2), "")</f>
        <v/>
      </c>
      <c r="O217">
        <f>IF(ORDER!O223&gt;0,L217-N217, "")</f>
        <v/>
      </c>
      <c r="P217">
        <f>IF(ORDER!O223&gt;0,IF(R217="Corsetry",IF(IFERROR((O217/J217),0)&lt;1000,"CC Sales- Corsetry-Wholesale - IGST 5%","CC Sales- Corsetry-Wholesale - IGST 12%")), "")</f>
        <v/>
      </c>
      <c r="Q217">
        <f>IF(ORDER!O223&gt;0,
 IF(ORDER!$D$1="SGST",
 VLOOKUP(H217,'C:\Users\HP\Desktop\TrimphPO\Week\Master Files\[SGST Master.xlsx]DBF'!$A:$R,18,FALSE),
   IF(ORDER!$D$1="IGST",
   VLOOKUP(H217,'C:\Users\HP\Desktop\TrimphPO\Week\Master Files\[IGST Master.xlsx]DBF'!$A:$R,18,FALSE),
   "Error")),
"")</f>
        <v/>
      </c>
      <c r="R217">
        <f>IF(ORDER!O223&gt;0,
 IF(ORDER!$D$1="SGST",
 VLOOKUP(H217,'C:\Users\HP\Desktop\TrimphPO\Week\Master Files\[SGST Master.xlsx]DBF'!$A:$S,19,FALSE),
   IF(ORDER!$D$1="IGST",
   VLOOKUP(H217,'C:\Users\HP\Desktop\TrimphPO\Week\Master Files\[IGST Master.xlsx]DBF'!$A:$S,19,FALSE),
   "Error")),
"")</f>
        <v/>
      </c>
      <c r="S217">
        <f>IF(ORDER!O223&gt;0,
 IF(ORDER!$D$1="SGST",
 VLOOKUP(H217,'C:\Users\HP\Desktop\TrimphPO\Week\Master Files\[SGST Master.xlsx]DBF'!$A:$T,20,FALSE),
   IF(ORDER!$D$1="IGST",
   VLOOKUP(H217,'C:\Users\HP\Desktop\TrimphPO\Week\Master Files\[IGST Master.xlsx]DBF'!$A:$T,20,FALSE),
   "Error")),
"")</f>
        <v/>
      </c>
      <c r="T217">
        <f>IF(ORDER!O223&gt;0,
 IF(ORDER!$D$1="SGST",
 VLOOKUP(H217,'C:\Users\HP\Desktop\TrimphPO\Week\Master Files\[SGST Master.xlsx]DBF'!$A:$U,21,FALSE),
   IF(ORDER!$D$1="IGST",
   VLOOKUP(H217,'C:\Users\HP\Desktop\TrimphPO\Week\Master Files\[IGST Master.xlsx]DBF'!$A:$U,21,FALSE),
   "Error")),
"")</f>
        <v/>
      </c>
      <c r="U217">
        <f>IF(ORDER!O223&gt;0,
 IF(ORDER!$D$1="SGST",
 VLOOKUP(H217,'C:\Users\HP\Desktop\TrimphPO\Week\Master Files\[SGST Master.xlsx]DBF'!$A:$V,22,FALSE),
   IF(ORDER!$D$1="IGST",
   VLOOKUP(H217,'C:\Users\HP\Desktop\TrimphPO\Week\Master Files\[IGST Master.xlsx]DBF'!$A:$V,22,FALSE),
   "Error")),
"")</f>
        <v/>
      </c>
      <c r="V217">
        <f>IF(ORDER!O223&gt;0,
 IF(ORDER!$D$1="SGST",
 VLOOKUP(H217,'C:\Users\HP\Desktop\TrimphPO\Week\Master Files\[SGST Master.xlsx]DBF'!$A:$W,23,FALSE),
   IF(ORDER!$D$1="IGST",
   VLOOKUP(H217,'C:\Users\HP\Desktop\TrimphPO\Week\Master Files\[IGST Master.xlsx]DBF'!$A:$W,23,FALSE),
   "Error")),
"")</f>
        <v/>
      </c>
      <c r="W217">
        <f>IF(ORDER!O223&gt;0,
 IF(ORDER!$D$1="SGST",
 VLOOKUP(H217,'C:\Users\HP\Desktop\TrimphPO\Week\Master Files\[SGST Master.xlsx]DBF'!$A:$X,24,FALSE),
   IF(ORDER!$D$1="IGST",
   VLOOKUP(H217,'C:\Users\HP\Desktop\TrimphPO\Week\Master Files\[IGST Master.xlsx]DBF'!$A:$X,24,FALSE),
   "Error")),
"")</f>
        <v/>
      </c>
      <c r="X217">
        <f>IF(ORDER!O223&gt;0,
 IF(ORDER!$D$1="SGST",
 VLOOKUP(H217,'C:\Users\HP\Desktop\TrimphPO\Week\Master Files\[SGST Master.xlsx]DBF'!$A:$Y,25,FALSE),
   IF(ORDER!$D$1="IGST",
   VLOOKUP(H217,'C:\Users\HP\Desktop\TrimphPO\Week\Master Files\[IGST Master.xlsx]DBF'!$A:$Y,25,FALSE),
   "Error")),
"")</f>
        <v/>
      </c>
      <c r="Y217">
        <f>IF(ORDER!O223&gt;0,+O217, "")</f>
        <v/>
      </c>
      <c r="Z217">
        <f>IF(ORDER!O223&gt;0,+J217, "")</f>
        <v/>
      </c>
      <c r="AA217">
        <f>IF(ORDER!O223&gt;0,
 IF(ORDER!$D$1="SGST",
 VLOOKUP(H217,'C:\Users\HP\Desktop\TrimphPO\Week\Master Files\[SGST Master.xlsx]DBF'!$A:$AB,28,FALSE),
   IF(ORDER!$D$1="IGST",
   VLOOKUP(H217,'C:\Users\HP\Desktop\TrimphPO\Week\Master Files\[IGST Master.xlsx]DBF'!$A:$AB,28,FALSE),
   "Error")),
"")</f>
        <v/>
      </c>
      <c r="AB217">
        <f>IF(ORDER!O223&gt;0,
 IF(ORDER!$D$1="SGST",
 VLOOKUP(H217,'C:\Users\HP\Desktop\TrimphPO\Week\Master Files\[SGST Master.xlsx]DBF'!$A:$AC,29,FALSE),
   IF(ORDER!$D$1="IGST",
   VLOOKUP(H217,'C:\Users\HP\Desktop\TrimphPO\Week\Master Files\[IGST Master.xlsx]DBF'!$A:$AC,29,FALSE),
   "Error")),
"")</f>
        <v/>
      </c>
      <c r="AC217">
        <f>IF(ORDER!O223&gt;0,ROUND(Y217*AB217/100,2), "")</f>
        <v/>
      </c>
      <c r="AD217">
        <f>IF(ORDER!O223&gt;0,ROUND(SUM(Y217,0)-AC217,2), "")</f>
        <v/>
      </c>
      <c r="AE217" t="inlineStr"/>
      <c r="AF217" t="inlineStr"/>
      <c r="AG217" t="inlineStr"/>
      <c r="AH217" t="inlineStr"/>
      <c r="AI217" t="inlineStr"/>
      <c r="AJ217" t="inlineStr"/>
      <c r="AK217">
        <f>IF(ORDER!O223&gt;0,IF(RIGHT(P217,2)="5%","Output IGST - 5% - Tamilnadu","Output IGST - 12% - Tamilnadu"), "")</f>
        <v/>
      </c>
      <c r="AL217">
        <f>IF(ORDER!O223&gt;0,IF(AK217="Output IGST - 12% - TamilNadu",12,5), "")</f>
        <v/>
      </c>
      <c r="AM217">
        <f>IF(ORDER!O223&gt;0,ROUND(SUM(AD217*AL217/100,0),2), "")</f>
        <v/>
      </c>
      <c r="AN217">
        <f>IF(ORDER!O223&gt;0,+AP217, "")</f>
        <v/>
      </c>
      <c r="AO217">
        <f>IF(ORDER!O223&gt;0,0.00, "")</f>
        <v/>
      </c>
      <c r="AP217">
        <f>IF(ORDER!O223&gt;0,+(Y217-AC217)+AM217, "")</f>
        <v/>
      </c>
      <c r="AQ217">
        <f>IF(ORDER!O223&gt;0,
 IF(ORDER!$D$1="SGST",
 VLOOKUP(H217,'C:\Users\HP\Desktop\TrimphPO\Week\Master Files\[SGST Master.xlsx]DBF'!$A:$AR,44,FALSE),
   IF(ORDER!$D$1="IGST",
   VLOOKUP(H217,'C:\Users\HP\Desktop\TrimphPO\Week\Master Files\[IGST Master.xlsx]DBF'!$A:$AR,44,FALSE),
   "Error")),
"")</f>
        <v/>
      </c>
      <c r="AR217">
        <f>IF(ORDER!O223&gt;0,B217, "")</f>
        <v/>
      </c>
      <c r="AS217">
        <f>IF(ORDER!O223&gt;0,AN217, "")</f>
        <v/>
      </c>
      <c r="AT217">
        <f>IF(ORDER!O223&gt;0,CONCATENATE($B$2," ",$C$2," ","QTY",  " ", $Z$2), "")</f>
        <v/>
      </c>
      <c r="AU217">
        <f>IF(ORDER!O223&gt;0,
 IF(ORDER!$D$1="SGST",
 VLOOKUP(H217,'C:\Users\HP\Desktop\TrimphPO\Week\Master Files\[SGST Master.xlsx]DBF'!$A:$AV,48,FALSE),
   IF(ORDER!$D$1="IGST",
   VLOOKUP(H217,'C:\Users\HP\Desktop\TrimphPO\Week\Master Files\[IGST Master.xlsx]DBF'!$A:$AV,48,FALSE),
   "Error")),
"")</f>
        <v/>
      </c>
      <c r="AV217">
        <f>IF(ORDER!O223&gt;0,
 IF(ORDER!$D$1="SGST",
 VLOOKUP(H217,'C:\Users\HP\Desktop\TrimphPO\Week\Master Files\[SGST Master.xlsx]DBF'!$A:$AW,49,FALSE),
   IF(ORDER!$D$1="IGST",
   VLOOKUP(H217,'C:\Users\HP\Desktop\TrimphPO\Week\Master Files\[IGST Master.xlsx]DBF'!$A:$AW,49,FALSE),
   "Error")),
"")</f>
        <v/>
      </c>
      <c r="AW217">
        <f>IF(ORDER!O223&gt;0,
 IF(ORDER!$D$1="SGST",
 VLOOKUP(H217,'C:\Users\HP\Desktop\TrimphPO\Week\Master Files\[SGST Master.xlsx]DBF'!$A:$AX,50,FALSE),
   IF(ORDER!$D$1="IGST",
   VLOOKUP(H217,'C:\Users\HP\Desktop\TrimphPO\Week\Master Files\[IGST Master.xlsx]DBF'!$A:$AX,50,FALSE),
   "Error")),
"")</f>
        <v/>
      </c>
      <c r="AX217">
        <f>IF(ORDER!O223&gt;0,ORDER!B5, "")</f>
        <v/>
      </c>
      <c r="AY217">
        <f>IF(ORDER!O223&gt;0,ORDER!B1, "")</f>
        <v/>
      </c>
      <c r="AZ217">
        <f>IF(ORDER!O223&gt;0,
 IF(ORDER!$D$1="SGST",
 VLOOKUP(H217,'C:\Users\HP\Desktop\TrimphPO\Week\Master Files\[SGST Master.xlsx]DBF'!$A:$BA,53,FALSE),
   IF(ORDER!$D$1="IGST",
   VLOOKUP(H217,'C:\Users\HP\Desktop\TrimphPO\Week\Master Files\[IGST Master.xlsx]DBF'!$A:$BA,53,FALSE),
   "Error")),
"")</f>
        <v/>
      </c>
      <c r="BA217">
        <f>IF(ORDER!O223&gt;0,
 IF(ORDER!$D$1="SGST",
 VLOOKUP(H217,'C:\Users\HP\Desktop\TrimphPO\Week\Master Files\[SGST Master.xlsx]DBF'!$A:$BB,54,FALSE),
   IF(ORDER!$D$1="IGST",
   VLOOKUP(H217,'C:\Users\HP\Desktop\TrimphPO\Week\Master Files\[IGST Master.xlsx]DBF'!$A:$BB,54,FALSE),
   "Error")),
"")</f>
        <v/>
      </c>
      <c r="BB217">
        <f>IF(ORDER!O223&gt;0,
 IF(ORDER!$D$1="SGST",
 VLOOKUP(H217,'C:\Users\HP\Desktop\TrimphPO\Week\Master Files\[SGST Master.xlsx]DBF'!$A:$BC,55,FALSE),
   IF(ORDER!$D$1="IGST",
   VLOOKUP(H217,'C:\Users\HP\Desktop\TrimphPO\Week\Master Files\[IGST Master.xlsx]DBF'!$A:$BC,55,FALSE),
   "Error")),
"")</f>
        <v/>
      </c>
      <c r="BC217">
        <f>IF(ORDER!O223&gt;0,
 IF(ORDER!$D$1="SGST",
 VLOOKUP(H217,'C:\Users\HP\Desktop\TrimphPO\Week\Master Files\[SGST Master.xlsx]DBF'!$A:$BD,56,FALSE),
   IF(ORDER!$D$1="IGST",
   VLOOKUP(H217,'C:\Users\HP\Desktop\TrimphPO\Week\Master Files\[IGST Master.xlsx]DBF'!$A:$BD,56,FALSE),
   "Error")),
"")</f>
        <v/>
      </c>
      <c r="BD217">
        <f>IF(ORDER!O223&gt;0,
 IF(ORDER!$D$1="SGST",
 VLOOKUP(H217,'C:\Users\HP\Desktop\TrimphPO\Week\Master Files\[SGST Master.xlsx]DBF'!$A:$BE,57,FALSE),
   IF(ORDER!$D$1="IGST",
   VLOOKUP(H217,'C:\Users\HP\Desktop\TrimphPO\Week\Master Files\[IGST Master.xlsx]DBF'!$A:$BE,57,FALSE),
   "Error")),
"")</f>
        <v/>
      </c>
    </row>
    <row r="218">
      <c r="A218">
        <f>IF(ORDER!O224&gt;0,
 IF(ORDER!$D$1="SGST",
 VLOOKUP(H218,'C:\Users\HP\Desktop\TrimphPO\Week\Master Files\[SGST Master.xlsx]DBF'!$A:$B,2,FALSE),
   IF(ORDER!$D$1="IGST",
   VLOOKUP(H218,'C:\Users\HP\Desktop\TrimphPO\Week\Master Files\[IGST Master.xlsx]DBF'!$A:$B,2,FALSE),
   "Error")),
"")</f>
        <v/>
      </c>
      <c r="B218">
        <f>IF(ORDER!O224&gt;0,
 IF(ORDER!$D$1="SGST",
 VLOOKUP(H218,'C:\Users\HP\Desktop\TrimphPO\Week\Master Files\[SGST Master.xlsx]DBF'!$A:$C,3,FALSE),
   IF(ORDER!$D$1="IGST",
   VLOOKUP(H218,'C:\Users\HP\Desktop\TrimphPO\Week\Master Files\[IGST Master.xlsx]DBF'!$A:$C,3,FALSE),
   "Error")),
"")</f>
        <v/>
      </c>
      <c r="C218">
        <f>IF(ORDER!O224&gt;0,ORDER!L224, "")</f>
        <v/>
      </c>
      <c r="D218">
        <f>IF(ORDER!O224&gt;0,ORDER!A224, "")</f>
        <v/>
      </c>
      <c r="E218">
        <f>IF(ORDER!O224&gt;0,
 IF(ORDER!$D$1="SGST",
 VLOOKUP(H218,'C:\Users\HP\Desktop\TrimphPO\Week\Master Files\[SGST Master.xlsx]DBF'!$A:$F,6,FALSE),
   IF(ORDER!$D$1="IGST",
   VLOOKUP(H218,'C:\Users\HP\Desktop\TrimphPO\Week\Master Files\[IGST Master.xlsx]DBF'!$A:$F,6,FALSE),
   "Error")),
"")</f>
        <v/>
      </c>
      <c r="F218">
        <f>IF(ORDER!O224&gt;0,ORDER!C224, "")</f>
        <v/>
      </c>
      <c r="G218">
        <f>IF(ORDER!O224&gt;0,
 IF(ORDER!$D$1="SGST",
 VLOOKUP(H218,'C:\Users\HP\Desktop\TrimphPO\Week\Master Files\[SGST Master.xlsx]DBF'!$A:$H,8,FALSE),
   IF(ORDER!$D$1="IGST",
   VLOOKUP(H218,'C:\Users\HP\Desktop\TrimphPO\Week\Master Files\[IGST Master.xlsx]DBF'!$A:$H,8,FALSE),
   "Error")),
"")</f>
        <v/>
      </c>
      <c r="H218">
        <f>IF(ORDER!O224&gt;0,ORDER!D224, "")</f>
        <v/>
      </c>
      <c r="I218">
        <f>IF(ORDER!O224&gt;0,
 IF(ORDER!$D$1="SGST",
 VLOOKUP(H218,'C:\Users\HP\Desktop\TrimphPO\Week\Master Files\[SGST Master.xlsx]DBF'!$A:$J,10,FALSE),
   IF(ORDER!$D$1="IGST",
   VLOOKUP(H218,'C:\Users\HP\Desktop\TrimphPO\Week\Master Files\[IGST Master.xlsx]DBF'!$A:$J,10,FALSE),
   "Error")),
"")</f>
        <v/>
      </c>
      <c r="J218">
        <f>IF(ORDER!O224&gt;0,SUMIF(ORDER!$D$8:$D$22298,DBF!$H218,ORDER!$G$8:$G$22298), "")</f>
        <v/>
      </c>
      <c r="K218">
        <f>IF(ORDER!O224&gt;0,VLOOKUP($H218,ORDER!D:H,5,FALSE), "")</f>
        <v/>
      </c>
      <c r="L218">
        <f>IF(ORDER!O224&gt;0,ROUND(J218*K218,2), "")</f>
        <v/>
      </c>
      <c r="M218">
        <f>IF(ORDER!O224&gt;0,
 IF(ORDER!$D$1="SGST",
 VLOOKUP(H218,'C:\Users\HP\Desktop\TrimphPO\Week\Master Files\[SGST Master.xlsx]DBF'!$A:$N,14,FALSE),
   IF(ORDER!$D$1="IGST",
   VLOOKUP(H218,'C:\Users\HP\Desktop\TrimphPO\Week\Master Files\[IGST Master.xlsx]DBF'!$A:$N,14,FALSE),
   "Error")),
"")</f>
        <v/>
      </c>
      <c r="N218">
        <f>IF(ORDER!O224&gt;0,ROUND(L218*M218/100,2), "")</f>
        <v/>
      </c>
      <c r="O218">
        <f>IF(ORDER!O224&gt;0,L218-N218, "")</f>
        <v/>
      </c>
      <c r="P218">
        <f>IF(ORDER!O224&gt;0,IF(R218="Corsetry",IF(IFERROR((O218/J218),0)&lt;1000,"CC Sales- Corsetry-Wholesale - IGST 5%","CC Sales- Corsetry-Wholesale - IGST 12%")), "")</f>
        <v/>
      </c>
      <c r="Q218">
        <f>IF(ORDER!O224&gt;0,
 IF(ORDER!$D$1="SGST",
 VLOOKUP(H218,'C:\Users\HP\Desktop\TrimphPO\Week\Master Files\[SGST Master.xlsx]DBF'!$A:$R,18,FALSE),
   IF(ORDER!$D$1="IGST",
   VLOOKUP(H218,'C:\Users\HP\Desktop\TrimphPO\Week\Master Files\[IGST Master.xlsx]DBF'!$A:$R,18,FALSE),
   "Error")),
"")</f>
        <v/>
      </c>
      <c r="R218">
        <f>IF(ORDER!O224&gt;0,
 IF(ORDER!$D$1="SGST",
 VLOOKUP(H218,'C:\Users\HP\Desktop\TrimphPO\Week\Master Files\[SGST Master.xlsx]DBF'!$A:$S,19,FALSE),
   IF(ORDER!$D$1="IGST",
   VLOOKUP(H218,'C:\Users\HP\Desktop\TrimphPO\Week\Master Files\[IGST Master.xlsx]DBF'!$A:$S,19,FALSE),
   "Error")),
"")</f>
        <v/>
      </c>
      <c r="S218">
        <f>IF(ORDER!O224&gt;0,
 IF(ORDER!$D$1="SGST",
 VLOOKUP(H218,'C:\Users\HP\Desktop\TrimphPO\Week\Master Files\[SGST Master.xlsx]DBF'!$A:$T,20,FALSE),
   IF(ORDER!$D$1="IGST",
   VLOOKUP(H218,'C:\Users\HP\Desktop\TrimphPO\Week\Master Files\[IGST Master.xlsx]DBF'!$A:$T,20,FALSE),
   "Error")),
"")</f>
        <v/>
      </c>
      <c r="T218">
        <f>IF(ORDER!O224&gt;0,
 IF(ORDER!$D$1="SGST",
 VLOOKUP(H218,'C:\Users\HP\Desktop\TrimphPO\Week\Master Files\[SGST Master.xlsx]DBF'!$A:$U,21,FALSE),
   IF(ORDER!$D$1="IGST",
   VLOOKUP(H218,'C:\Users\HP\Desktop\TrimphPO\Week\Master Files\[IGST Master.xlsx]DBF'!$A:$U,21,FALSE),
   "Error")),
"")</f>
        <v/>
      </c>
      <c r="U218">
        <f>IF(ORDER!O224&gt;0,
 IF(ORDER!$D$1="SGST",
 VLOOKUP(H218,'C:\Users\HP\Desktop\TrimphPO\Week\Master Files\[SGST Master.xlsx]DBF'!$A:$V,22,FALSE),
   IF(ORDER!$D$1="IGST",
   VLOOKUP(H218,'C:\Users\HP\Desktop\TrimphPO\Week\Master Files\[IGST Master.xlsx]DBF'!$A:$V,22,FALSE),
   "Error")),
"")</f>
        <v/>
      </c>
      <c r="V218">
        <f>IF(ORDER!O224&gt;0,
 IF(ORDER!$D$1="SGST",
 VLOOKUP(H218,'C:\Users\HP\Desktop\TrimphPO\Week\Master Files\[SGST Master.xlsx]DBF'!$A:$W,23,FALSE),
   IF(ORDER!$D$1="IGST",
   VLOOKUP(H218,'C:\Users\HP\Desktop\TrimphPO\Week\Master Files\[IGST Master.xlsx]DBF'!$A:$W,23,FALSE),
   "Error")),
"")</f>
        <v/>
      </c>
      <c r="W218">
        <f>IF(ORDER!O224&gt;0,
 IF(ORDER!$D$1="SGST",
 VLOOKUP(H218,'C:\Users\HP\Desktop\TrimphPO\Week\Master Files\[SGST Master.xlsx]DBF'!$A:$X,24,FALSE),
   IF(ORDER!$D$1="IGST",
   VLOOKUP(H218,'C:\Users\HP\Desktop\TrimphPO\Week\Master Files\[IGST Master.xlsx]DBF'!$A:$X,24,FALSE),
   "Error")),
"")</f>
        <v/>
      </c>
      <c r="X218">
        <f>IF(ORDER!O224&gt;0,
 IF(ORDER!$D$1="SGST",
 VLOOKUP(H218,'C:\Users\HP\Desktop\TrimphPO\Week\Master Files\[SGST Master.xlsx]DBF'!$A:$Y,25,FALSE),
   IF(ORDER!$D$1="IGST",
   VLOOKUP(H218,'C:\Users\HP\Desktop\TrimphPO\Week\Master Files\[IGST Master.xlsx]DBF'!$A:$Y,25,FALSE),
   "Error")),
"")</f>
        <v/>
      </c>
      <c r="Y218">
        <f>IF(ORDER!O224&gt;0,+O218, "")</f>
        <v/>
      </c>
      <c r="Z218">
        <f>IF(ORDER!O224&gt;0,+J218, "")</f>
        <v/>
      </c>
      <c r="AA218">
        <f>IF(ORDER!O224&gt;0,
 IF(ORDER!$D$1="SGST",
 VLOOKUP(H218,'C:\Users\HP\Desktop\TrimphPO\Week\Master Files\[SGST Master.xlsx]DBF'!$A:$AB,28,FALSE),
   IF(ORDER!$D$1="IGST",
   VLOOKUP(H218,'C:\Users\HP\Desktop\TrimphPO\Week\Master Files\[IGST Master.xlsx]DBF'!$A:$AB,28,FALSE),
   "Error")),
"")</f>
        <v/>
      </c>
      <c r="AB218">
        <f>IF(ORDER!O224&gt;0,
 IF(ORDER!$D$1="SGST",
 VLOOKUP(H218,'C:\Users\HP\Desktop\TrimphPO\Week\Master Files\[SGST Master.xlsx]DBF'!$A:$AC,29,FALSE),
   IF(ORDER!$D$1="IGST",
   VLOOKUP(H218,'C:\Users\HP\Desktop\TrimphPO\Week\Master Files\[IGST Master.xlsx]DBF'!$A:$AC,29,FALSE),
   "Error")),
"")</f>
        <v/>
      </c>
      <c r="AC218">
        <f>IF(ORDER!O224&gt;0,ROUND(Y218*AB218/100,2), "")</f>
        <v/>
      </c>
      <c r="AD218">
        <f>IF(ORDER!O224&gt;0,ROUND(SUM(Y218,0)-AC218,2), "")</f>
        <v/>
      </c>
      <c r="AE218" t="inlineStr"/>
      <c r="AF218" t="inlineStr"/>
      <c r="AG218" t="inlineStr"/>
      <c r="AH218" t="inlineStr"/>
      <c r="AI218" t="inlineStr"/>
      <c r="AJ218" t="inlineStr"/>
      <c r="AK218">
        <f>IF(ORDER!O224&gt;0,IF(RIGHT(P218,2)="5%","Output IGST - 5% - Tamilnadu","Output IGST - 12% - Tamilnadu"), "")</f>
        <v/>
      </c>
      <c r="AL218">
        <f>IF(ORDER!O224&gt;0,IF(AK218="Output IGST - 12% - TamilNadu",12,5), "")</f>
        <v/>
      </c>
      <c r="AM218">
        <f>IF(ORDER!O224&gt;0,ROUND(SUM(AD218*AL218/100,0),2), "")</f>
        <v/>
      </c>
      <c r="AN218">
        <f>IF(ORDER!O224&gt;0,+AP218, "")</f>
        <v/>
      </c>
      <c r="AO218">
        <f>IF(ORDER!O224&gt;0,0.00, "")</f>
        <v/>
      </c>
      <c r="AP218">
        <f>IF(ORDER!O224&gt;0,+(Y218-AC218)+AM218, "")</f>
        <v/>
      </c>
      <c r="AQ218">
        <f>IF(ORDER!O224&gt;0,
 IF(ORDER!$D$1="SGST",
 VLOOKUP(H218,'C:\Users\HP\Desktop\TrimphPO\Week\Master Files\[SGST Master.xlsx]DBF'!$A:$AR,44,FALSE),
   IF(ORDER!$D$1="IGST",
   VLOOKUP(H218,'C:\Users\HP\Desktop\TrimphPO\Week\Master Files\[IGST Master.xlsx]DBF'!$A:$AR,44,FALSE),
   "Error")),
"")</f>
        <v/>
      </c>
      <c r="AR218">
        <f>IF(ORDER!O224&gt;0,B218, "")</f>
        <v/>
      </c>
      <c r="AS218">
        <f>IF(ORDER!O224&gt;0,AN218, "")</f>
        <v/>
      </c>
      <c r="AT218">
        <f>IF(ORDER!O224&gt;0,CONCATENATE($B$2," ",$C$2," ","QTY",  " ", $Z$2), "")</f>
        <v/>
      </c>
      <c r="AU218">
        <f>IF(ORDER!O224&gt;0,
 IF(ORDER!$D$1="SGST",
 VLOOKUP(H218,'C:\Users\HP\Desktop\TrimphPO\Week\Master Files\[SGST Master.xlsx]DBF'!$A:$AV,48,FALSE),
   IF(ORDER!$D$1="IGST",
   VLOOKUP(H218,'C:\Users\HP\Desktop\TrimphPO\Week\Master Files\[IGST Master.xlsx]DBF'!$A:$AV,48,FALSE),
   "Error")),
"")</f>
        <v/>
      </c>
      <c r="AV218">
        <f>IF(ORDER!O224&gt;0,
 IF(ORDER!$D$1="SGST",
 VLOOKUP(H218,'C:\Users\HP\Desktop\TrimphPO\Week\Master Files\[SGST Master.xlsx]DBF'!$A:$AW,49,FALSE),
   IF(ORDER!$D$1="IGST",
   VLOOKUP(H218,'C:\Users\HP\Desktop\TrimphPO\Week\Master Files\[IGST Master.xlsx]DBF'!$A:$AW,49,FALSE),
   "Error")),
"")</f>
        <v/>
      </c>
      <c r="AW218">
        <f>IF(ORDER!O224&gt;0,
 IF(ORDER!$D$1="SGST",
 VLOOKUP(H218,'C:\Users\HP\Desktop\TrimphPO\Week\Master Files\[SGST Master.xlsx]DBF'!$A:$AX,50,FALSE),
   IF(ORDER!$D$1="IGST",
   VLOOKUP(H218,'C:\Users\HP\Desktop\TrimphPO\Week\Master Files\[IGST Master.xlsx]DBF'!$A:$AX,50,FALSE),
   "Error")),
"")</f>
        <v/>
      </c>
      <c r="AX218">
        <f>IF(ORDER!O224&gt;0,ORDER!B5, "")</f>
        <v/>
      </c>
      <c r="AY218">
        <f>IF(ORDER!O224&gt;0,ORDER!B1, "")</f>
        <v/>
      </c>
      <c r="AZ218">
        <f>IF(ORDER!O224&gt;0,
 IF(ORDER!$D$1="SGST",
 VLOOKUP(H218,'C:\Users\HP\Desktop\TrimphPO\Week\Master Files\[SGST Master.xlsx]DBF'!$A:$BA,53,FALSE),
   IF(ORDER!$D$1="IGST",
   VLOOKUP(H218,'C:\Users\HP\Desktop\TrimphPO\Week\Master Files\[IGST Master.xlsx]DBF'!$A:$BA,53,FALSE),
   "Error")),
"")</f>
        <v/>
      </c>
      <c r="BA218">
        <f>IF(ORDER!O224&gt;0,
 IF(ORDER!$D$1="SGST",
 VLOOKUP(H218,'C:\Users\HP\Desktop\TrimphPO\Week\Master Files\[SGST Master.xlsx]DBF'!$A:$BB,54,FALSE),
   IF(ORDER!$D$1="IGST",
   VLOOKUP(H218,'C:\Users\HP\Desktop\TrimphPO\Week\Master Files\[IGST Master.xlsx]DBF'!$A:$BB,54,FALSE),
   "Error")),
"")</f>
        <v/>
      </c>
      <c r="BB218">
        <f>IF(ORDER!O224&gt;0,
 IF(ORDER!$D$1="SGST",
 VLOOKUP(H218,'C:\Users\HP\Desktop\TrimphPO\Week\Master Files\[SGST Master.xlsx]DBF'!$A:$BC,55,FALSE),
   IF(ORDER!$D$1="IGST",
   VLOOKUP(H218,'C:\Users\HP\Desktop\TrimphPO\Week\Master Files\[IGST Master.xlsx]DBF'!$A:$BC,55,FALSE),
   "Error")),
"")</f>
        <v/>
      </c>
      <c r="BC218">
        <f>IF(ORDER!O224&gt;0,
 IF(ORDER!$D$1="SGST",
 VLOOKUP(H218,'C:\Users\HP\Desktop\TrimphPO\Week\Master Files\[SGST Master.xlsx]DBF'!$A:$BD,56,FALSE),
   IF(ORDER!$D$1="IGST",
   VLOOKUP(H218,'C:\Users\HP\Desktop\TrimphPO\Week\Master Files\[IGST Master.xlsx]DBF'!$A:$BD,56,FALSE),
   "Error")),
"")</f>
        <v/>
      </c>
      <c r="BD218">
        <f>IF(ORDER!O224&gt;0,
 IF(ORDER!$D$1="SGST",
 VLOOKUP(H218,'C:\Users\HP\Desktop\TrimphPO\Week\Master Files\[SGST Master.xlsx]DBF'!$A:$BE,57,FALSE),
   IF(ORDER!$D$1="IGST",
   VLOOKUP(H218,'C:\Users\HP\Desktop\TrimphPO\Week\Master Files\[IGST Master.xlsx]DBF'!$A:$BE,57,FALSE),
   "Error")),
"")</f>
        <v/>
      </c>
    </row>
    <row r="219">
      <c r="A219">
        <f>IF(ORDER!O225&gt;0,
 IF(ORDER!$D$1="SGST",
 VLOOKUP(H219,'C:\Users\HP\Desktop\TrimphPO\Week\Master Files\[SGST Master.xlsx]DBF'!$A:$B,2,FALSE),
   IF(ORDER!$D$1="IGST",
   VLOOKUP(H219,'C:\Users\HP\Desktop\TrimphPO\Week\Master Files\[IGST Master.xlsx]DBF'!$A:$B,2,FALSE),
   "Error")),
"")</f>
        <v/>
      </c>
      <c r="B219">
        <f>IF(ORDER!O225&gt;0,
 IF(ORDER!$D$1="SGST",
 VLOOKUP(H219,'C:\Users\HP\Desktop\TrimphPO\Week\Master Files\[SGST Master.xlsx]DBF'!$A:$C,3,FALSE),
   IF(ORDER!$D$1="IGST",
   VLOOKUP(H219,'C:\Users\HP\Desktop\TrimphPO\Week\Master Files\[IGST Master.xlsx]DBF'!$A:$C,3,FALSE),
   "Error")),
"")</f>
        <v/>
      </c>
      <c r="C219">
        <f>IF(ORDER!O225&gt;0,ORDER!L225, "")</f>
        <v/>
      </c>
      <c r="D219">
        <f>IF(ORDER!O225&gt;0,ORDER!A225, "")</f>
        <v/>
      </c>
      <c r="E219">
        <f>IF(ORDER!O225&gt;0,
 IF(ORDER!$D$1="SGST",
 VLOOKUP(H219,'C:\Users\HP\Desktop\TrimphPO\Week\Master Files\[SGST Master.xlsx]DBF'!$A:$F,6,FALSE),
   IF(ORDER!$D$1="IGST",
   VLOOKUP(H219,'C:\Users\HP\Desktop\TrimphPO\Week\Master Files\[IGST Master.xlsx]DBF'!$A:$F,6,FALSE),
   "Error")),
"")</f>
        <v/>
      </c>
      <c r="F219">
        <f>IF(ORDER!O225&gt;0,ORDER!C225, "")</f>
        <v/>
      </c>
      <c r="G219">
        <f>IF(ORDER!O225&gt;0,
 IF(ORDER!$D$1="SGST",
 VLOOKUP(H219,'C:\Users\HP\Desktop\TrimphPO\Week\Master Files\[SGST Master.xlsx]DBF'!$A:$H,8,FALSE),
   IF(ORDER!$D$1="IGST",
   VLOOKUP(H219,'C:\Users\HP\Desktop\TrimphPO\Week\Master Files\[IGST Master.xlsx]DBF'!$A:$H,8,FALSE),
   "Error")),
"")</f>
        <v/>
      </c>
      <c r="H219">
        <f>IF(ORDER!O225&gt;0,ORDER!D225, "")</f>
        <v/>
      </c>
      <c r="I219">
        <f>IF(ORDER!O225&gt;0,
 IF(ORDER!$D$1="SGST",
 VLOOKUP(H219,'C:\Users\HP\Desktop\TrimphPO\Week\Master Files\[SGST Master.xlsx]DBF'!$A:$J,10,FALSE),
   IF(ORDER!$D$1="IGST",
   VLOOKUP(H219,'C:\Users\HP\Desktop\TrimphPO\Week\Master Files\[IGST Master.xlsx]DBF'!$A:$J,10,FALSE),
   "Error")),
"")</f>
        <v/>
      </c>
      <c r="J219">
        <f>IF(ORDER!O225&gt;0,SUMIF(ORDER!$D$8:$D$22298,DBF!$H219,ORDER!$G$8:$G$22298), "")</f>
        <v/>
      </c>
      <c r="K219">
        <f>IF(ORDER!O225&gt;0,VLOOKUP($H219,ORDER!D:H,5,FALSE), "")</f>
        <v/>
      </c>
      <c r="L219">
        <f>IF(ORDER!O225&gt;0,ROUND(J219*K219,2), "")</f>
        <v/>
      </c>
      <c r="M219">
        <f>IF(ORDER!O225&gt;0,
 IF(ORDER!$D$1="SGST",
 VLOOKUP(H219,'C:\Users\HP\Desktop\TrimphPO\Week\Master Files\[SGST Master.xlsx]DBF'!$A:$N,14,FALSE),
   IF(ORDER!$D$1="IGST",
   VLOOKUP(H219,'C:\Users\HP\Desktop\TrimphPO\Week\Master Files\[IGST Master.xlsx]DBF'!$A:$N,14,FALSE),
   "Error")),
"")</f>
        <v/>
      </c>
      <c r="N219">
        <f>IF(ORDER!O225&gt;0,ROUND(L219*M219/100,2), "")</f>
        <v/>
      </c>
      <c r="O219">
        <f>IF(ORDER!O225&gt;0,L219-N219, "")</f>
        <v/>
      </c>
      <c r="P219">
        <f>IF(ORDER!O225&gt;0,IF(R219="Corsetry",IF(IFERROR((O219/J219),0)&lt;1000,"CC Sales- Corsetry-Wholesale - IGST 5%","CC Sales- Corsetry-Wholesale - IGST 12%")), "")</f>
        <v/>
      </c>
      <c r="Q219">
        <f>IF(ORDER!O225&gt;0,
 IF(ORDER!$D$1="SGST",
 VLOOKUP(H219,'C:\Users\HP\Desktop\TrimphPO\Week\Master Files\[SGST Master.xlsx]DBF'!$A:$R,18,FALSE),
   IF(ORDER!$D$1="IGST",
   VLOOKUP(H219,'C:\Users\HP\Desktop\TrimphPO\Week\Master Files\[IGST Master.xlsx]DBF'!$A:$R,18,FALSE),
   "Error")),
"")</f>
        <v/>
      </c>
      <c r="R219">
        <f>IF(ORDER!O225&gt;0,
 IF(ORDER!$D$1="SGST",
 VLOOKUP(H219,'C:\Users\HP\Desktop\TrimphPO\Week\Master Files\[SGST Master.xlsx]DBF'!$A:$S,19,FALSE),
   IF(ORDER!$D$1="IGST",
   VLOOKUP(H219,'C:\Users\HP\Desktop\TrimphPO\Week\Master Files\[IGST Master.xlsx]DBF'!$A:$S,19,FALSE),
   "Error")),
"")</f>
        <v/>
      </c>
      <c r="S219">
        <f>IF(ORDER!O225&gt;0,
 IF(ORDER!$D$1="SGST",
 VLOOKUP(H219,'C:\Users\HP\Desktop\TrimphPO\Week\Master Files\[SGST Master.xlsx]DBF'!$A:$T,20,FALSE),
   IF(ORDER!$D$1="IGST",
   VLOOKUP(H219,'C:\Users\HP\Desktop\TrimphPO\Week\Master Files\[IGST Master.xlsx]DBF'!$A:$T,20,FALSE),
   "Error")),
"")</f>
        <v/>
      </c>
      <c r="T219">
        <f>IF(ORDER!O225&gt;0,
 IF(ORDER!$D$1="SGST",
 VLOOKUP(H219,'C:\Users\HP\Desktop\TrimphPO\Week\Master Files\[SGST Master.xlsx]DBF'!$A:$U,21,FALSE),
   IF(ORDER!$D$1="IGST",
   VLOOKUP(H219,'C:\Users\HP\Desktop\TrimphPO\Week\Master Files\[IGST Master.xlsx]DBF'!$A:$U,21,FALSE),
   "Error")),
"")</f>
        <v/>
      </c>
      <c r="U219">
        <f>IF(ORDER!O225&gt;0,
 IF(ORDER!$D$1="SGST",
 VLOOKUP(H219,'C:\Users\HP\Desktop\TrimphPO\Week\Master Files\[SGST Master.xlsx]DBF'!$A:$V,22,FALSE),
   IF(ORDER!$D$1="IGST",
   VLOOKUP(H219,'C:\Users\HP\Desktop\TrimphPO\Week\Master Files\[IGST Master.xlsx]DBF'!$A:$V,22,FALSE),
   "Error")),
"")</f>
        <v/>
      </c>
      <c r="V219">
        <f>IF(ORDER!O225&gt;0,
 IF(ORDER!$D$1="SGST",
 VLOOKUP(H219,'C:\Users\HP\Desktop\TrimphPO\Week\Master Files\[SGST Master.xlsx]DBF'!$A:$W,23,FALSE),
   IF(ORDER!$D$1="IGST",
   VLOOKUP(H219,'C:\Users\HP\Desktop\TrimphPO\Week\Master Files\[IGST Master.xlsx]DBF'!$A:$W,23,FALSE),
   "Error")),
"")</f>
        <v/>
      </c>
      <c r="W219">
        <f>IF(ORDER!O225&gt;0,
 IF(ORDER!$D$1="SGST",
 VLOOKUP(H219,'C:\Users\HP\Desktop\TrimphPO\Week\Master Files\[SGST Master.xlsx]DBF'!$A:$X,24,FALSE),
   IF(ORDER!$D$1="IGST",
   VLOOKUP(H219,'C:\Users\HP\Desktop\TrimphPO\Week\Master Files\[IGST Master.xlsx]DBF'!$A:$X,24,FALSE),
   "Error")),
"")</f>
        <v/>
      </c>
      <c r="X219">
        <f>IF(ORDER!O225&gt;0,
 IF(ORDER!$D$1="SGST",
 VLOOKUP(H219,'C:\Users\HP\Desktop\TrimphPO\Week\Master Files\[SGST Master.xlsx]DBF'!$A:$Y,25,FALSE),
   IF(ORDER!$D$1="IGST",
   VLOOKUP(H219,'C:\Users\HP\Desktop\TrimphPO\Week\Master Files\[IGST Master.xlsx]DBF'!$A:$Y,25,FALSE),
   "Error")),
"")</f>
        <v/>
      </c>
      <c r="Y219">
        <f>IF(ORDER!O225&gt;0,+O219, "")</f>
        <v/>
      </c>
      <c r="Z219">
        <f>IF(ORDER!O225&gt;0,+J219, "")</f>
        <v/>
      </c>
      <c r="AA219">
        <f>IF(ORDER!O225&gt;0,
 IF(ORDER!$D$1="SGST",
 VLOOKUP(H219,'C:\Users\HP\Desktop\TrimphPO\Week\Master Files\[SGST Master.xlsx]DBF'!$A:$AB,28,FALSE),
   IF(ORDER!$D$1="IGST",
   VLOOKUP(H219,'C:\Users\HP\Desktop\TrimphPO\Week\Master Files\[IGST Master.xlsx]DBF'!$A:$AB,28,FALSE),
   "Error")),
"")</f>
        <v/>
      </c>
      <c r="AB219">
        <f>IF(ORDER!O225&gt;0,
 IF(ORDER!$D$1="SGST",
 VLOOKUP(H219,'C:\Users\HP\Desktop\TrimphPO\Week\Master Files\[SGST Master.xlsx]DBF'!$A:$AC,29,FALSE),
   IF(ORDER!$D$1="IGST",
   VLOOKUP(H219,'C:\Users\HP\Desktop\TrimphPO\Week\Master Files\[IGST Master.xlsx]DBF'!$A:$AC,29,FALSE),
   "Error")),
"")</f>
        <v/>
      </c>
      <c r="AC219">
        <f>IF(ORDER!O225&gt;0,ROUND(Y219*AB219/100,2), "")</f>
        <v/>
      </c>
      <c r="AD219">
        <f>IF(ORDER!O225&gt;0,ROUND(SUM(Y219,0)-AC219,2), "")</f>
        <v/>
      </c>
      <c r="AE219" t="inlineStr"/>
      <c r="AF219" t="inlineStr"/>
      <c r="AG219" t="inlineStr"/>
      <c r="AH219" t="inlineStr"/>
      <c r="AI219" t="inlineStr"/>
      <c r="AJ219" t="inlineStr"/>
      <c r="AK219">
        <f>IF(ORDER!O225&gt;0,IF(RIGHT(P219,2)="5%","Output IGST - 5% - Tamilnadu","Output IGST - 12% - Tamilnadu"), "")</f>
        <v/>
      </c>
      <c r="AL219">
        <f>IF(ORDER!O225&gt;0,IF(AK219="Output IGST - 12% - TamilNadu",12,5), "")</f>
        <v/>
      </c>
      <c r="AM219">
        <f>IF(ORDER!O225&gt;0,ROUND(SUM(AD219*AL219/100,0),2), "")</f>
        <v/>
      </c>
      <c r="AN219">
        <f>IF(ORDER!O225&gt;0,+AP219, "")</f>
        <v/>
      </c>
      <c r="AO219">
        <f>IF(ORDER!O225&gt;0,0.00, "")</f>
        <v/>
      </c>
      <c r="AP219">
        <f>IF(ORDER!O225&gt;0,+(Y219-AC219)+AM219, "")</f>
        <v/>
      </c>
      <c r="AQ219">
        <f>IF(ORDER!O225&gt;0,
 IF(ORDER!$D$1="SGST",
 VLOOKUP(H219,'C:\Users\HP\Desktop\TrimphPO\Week\Master Files\[SGST Master.xlsx]DBF'!$A:$AR,44,FALSE),
   IF(ORDER!$D$1="IGST",
   VLOOKUP(H219,'C:\Users\HP\Desktop\TrimphPO\Week\Master Files\[IGST Master.xlsx]DBF'!$A:$AR,44,FALSE),
   "Error")),
"")</f>
        <v/>
      </c>
      <c r="AR219">
        <f>IF(ORDER!O225&gt;0,B219, "")</f>
        <v/>
      </c>
      <c r="AS219">
        <f>IF(ORDER!O225&gt;0,AN219, "")</f>
        <v/>
      </c>
      <c r="AT219">
        <f>IF(ORDER!O225&gt;0,CONCATENATE($B$2," ",$C$2," ","QTY",  " ", $Z$2), "")</f>
        <v/>
      </c>
      <c r="AU219">
        <f>IF(ORDER!O225&gt;0,
 IF(ORDER!$D$1="SGST",
 VLOOKUP(H219,'C:\Users\HP\Desktop\TrimphPO\Week\Master Files\[SGST Master.xlsx]DBF'!$A:$AV,48,FALSE),
   IF(ORDER!$D$1="IGST",
   VLOOKUP(H219,'C:\Users\HP\Desktop\TrimphPO\Week\Master Files\[IGST Master.xlsx]DBF'!$A:$AV,48,FALSE),
   "Error")),
"")</f>
        <v/>
      </c>
      <c r="AV219">
        <f>IF(ORDER!O225&gt;0,
 IF(ORDER!$D$1="SGST",
 VLOOKUP(H219,'C:\Users\HP\Desktop\TrimphPO\Week\Master Files\[SGST Master.xlsx]DBF'!$A:$AW,49,FALSE),
   IF(ORDER!$D$1="IGST",
   VLOOKUP(H219,'C:\Users\HP\Desktop\TrimphPO\Week\Master Files\[IGST Master.xlsx]DBF'!$A:$AW,49,FALSE),
   "Error")),
"")</f>
        <v/>
      </c>
      <c r="AW219">
        <f>IF(ORDER!O225&gt;0,
 IF(ORDER!$D$1="SGST",
 VLOOKUP(H219,'C:\Users\HP\Desktop\TrimphPO\Week\Master Files\[SGST Master.xlsx]DBF'!$A:$AX,50,FALSE),
   IF(ORDER!$D$1="IGST",
   VLOOKUP(H219,'C:\Users\HP\Desktop\TrimphPO\Week\Master Files\[IGST Master.xlsx]DBF'!$A:$AX,50,FALSE),
   "Error")),
"")</f>
        <v/>
      </c>
      <c r="AX219">
        <f>IF(ORDER!O225&gt;0,ORDER!B5, "")</f>
        <v/>
      </c>
      <c r="AY219">
        <f>IF(ORDER!O225&gt;0,ORDER!B1, "")</f>
        <v/>
      </c>
      <c r="AZ219">
        <f>IF(ORDER!O225&gt;0,
 IF(ORDER!$D$1="SGST",
 VLOOKUP(H219,'C:\Users\HP\Desktop\TrimphPO\Week\Master Files\[SGST Master.xlsx]DBF'!$A:$BA,53,FALSE),
   IF(ORDER!$D$1="IGST",
   VLOOKUP(H219,'C:\Users\HP\Desktop\TrimphPO\Week\Master Files\[IGST Master.xlsx]DBF'!$A:$BA,53,FALSE),
   "Error")),
"")</f>
        <v/>
      </c>
      <c r="BA219">
        <f>IF(ORDER!O225&gt;0,
 IF(ORDER!$D$1="SGST",
 VLOOKUP(H219,'C:\Users\HP\Desktop\TrimphPO\Week\Master Files\[SGST Master.xlsx]DBF'!$A:$BB,54,FALSE),
   IF(ORDER!$D$1="IGST",
   VLOOKUP(H219,'C:\Users\HP\Desktop\TrimphPO\Week\Master Files\[IGST Master.xlsx]DBF'!$A:$BB,54,FALSE),
   "Error")),
"")</f>
        <v/>
      </c>
      <c r="BB219">
        <f>IF(ORDER!O225&gt;0,
 IF(ORDER!$D$1="SGST",
 VLOOKUP(H219,'C:\Users\HP\Desktop\TrimphPO\Week\Master Files\[SGST Master.xlsx]DBF'!$A:$BC,55,FALSE),
   IF(ORDER!$D$1="IGST",
   VLOOKUP(H219,'C:\Users\HP\Desktop\TrimphPO\Week\Master Files\[IGST Master.xlsx]DBF'!$A:$BC,55,FALSE),
   "Error")),
"")</f>
        <v/>
      </c>
      <c r="BC219">
        <f>IF(ORDER!O225&gt;0,
 IF(ORDER!$D$1="SGST",
 VLOOKUP(H219,'C:\Users\HP\Desktop\TrimphPO\Week\Master Files\[SGST Master.xlsx]DBF'!$A:$BD,56,FALSE),
   IF(ORDER!$D$1="IGST",
   VLOOKUP(H219,'C:\Users\HP\Desktop\TrimphPO\Week\Master Files\[IGST Master.xlsx]DBF'!$A:$BD,56,FALSE),
   "Error")),
"")</f>
        <v/>
      </c>
      <c r="BD219">
        <f>IF(ORDER!O225&gt;0,
 IF(ORDER!$D$1="SGST",
 VLOOKUP(H219,'C:\Users\HP\Desktop\TrimphPO\Week\Master Files\[SGST Master.xlsx]DBF'!$A:$BE,57,FALSE),
   IF(ORDER!$D$1="IGST",
   VLOOKUP(H219,'C:\Users\HP\Desktop\TrimphPO\Week\Master Files\[IGST Master.xlsx]DBF'!$A:$BE,57,FALSE),
   "Error")),
"")</f>
        <v/>
      </c>
    </row>
    <row r="220">
      <c r="A220">
        <f>IF(ORDER!O226&gt;0,
 IF(ORDER!$D$1="SGST",
 VLOOKUP(H220,'C:\Users\HP\Desktop\TrimphPO\Week\Master Files\[SGST Master.xlsx]DBF'!$A:$B,2,FALSE),
   IF(ORDER!$D$1="IGST",
   VLOOKUP(H220,'C:\Users\HP\Desktop\TrimphPO\Week\Master Files\[IGST Master.xlsx]DBF'!$A:$B,2,FALSE),
   "Error")),
"")</f>
        <v/>
      </c>
      <c r="B220">
        <f>IF(ORDER!O226&gt;0,
 IF(ORDER!$D$1="SGST",
 VLOOKUP(H220,'C:\Users\HP\Desktop\TrimphPO\Week\Master Files\[SGST Master.xlsx]DBF'!$A:$C,3,FALSE),
   IF(ORDER!$D$1="IGST",
   VLOOKUP(H220,'C:\Users\HP\Desktop\TrimphPO\Week\Master Files\[IGST Master.xlsx]DBF'!$A:$C,3,FALSE),
   "Error")),
"")</f>
        <v/>
      </c>
      <c r="C220">
        <f>IF(ORDER!O226&gt;0,ORDER!L226, "")</f>
        <v/>
      </c>
      <c r="D220">
        <f>IF(ORDER!O226&gt;0,ORDER!A226, "")</f>
        <v/>
      </c>
      <c r="E220">
        <f>IF(ORDER!O226&gt;0,
 IF(ORDER!$D$1="SGST",
 VLOOKUP(H220,'C:\Users\HP\Desktop\TrimphPO\Week\Master Files\[SGST Master.xlsx]DBF'!$A:$F,6,FALSE),
   IF(ORDER!$D$1="IGST",
   VLOOKUP(H220,'C:\Users\HP\Desktop\TrimphPO\Week\Master Files\[IGST Master.xlsx]DBF'!$A:$F,6,FALSE),
   "Error")),
"")</f>
        <v/>
      </c>
      <c r="F220">
        <f>IF(ORDER!O226&gt;0,ORDER!C226, "")</f>
        <v/>
      </c>
      <c r="G220">
        <f>IF(ORDER!O226&gt;0,
 IF(ORDER!$D$1="SGST",
 VLOOKUP(H220,'C:\Users\HP\Desktop\TrimphPO\Week\Master Files\[SGST Master.xlsx]DBF'!$A:$H,8,FALSE),
   IF(ORDER!$D$1="IGST",
   VLOOKUP(H220,'C:\Users\HP\Desktop\TrimphPO\Week\Master Files\[IGST Master.xlsx]DBF'!$A:$H,8,FALSE),
   "Error")),
"")</f>
        <v/>
      </c>
      <c r="H220">
        <f>IF(ORDER!O226&gt;0,ORDER!D226, "")</f>
        <v/>
      </c>
      <c r="I220">
        <f>IF(ORDER!O226&gt;0,
 IF(ORDER!$D$1="SGST",
 VLOOKUP(H220,'C:\Users\HP\Desktop\TrimphPO\Week\Master Files\[SGST Master.xlsx]DBF'!$A:$J,10,FALSE),
   IF(ORDER!$D$1="IGST",
   VLOOKUP(H220,'C:\Users\HP\Desktop\TrimphPO\Week\Master Files\[IGST Master.xlsx]DBF'!$A:$J,10,FALSE),
   "Error")),
"")</f>
        <v/>
      </c>
      <c r="J220">
        <f>IF(ORDER!O226&gt;0,SUMIF(ORDER!$D$8:$D$22298,DBF!$H220,ORDER!$G$8:$G$22298), "")</f>
        <v/>
      </c>
      <c r="K220">
        <f>IF(ORDER!O226&gt;0,VLOOKUP($H220,ORDER!D:H,5,FALSE), "")</f>
        <v/>
      </c>
      <c r="L220">
        <f>IF(ORDER!O226&gt;0,ROUND(J220*K220,2), "")</f>
        <v/>
      </c>
      <c r="M220">
        <f>IF(ORDER!O226&gt;0,
 IF(ORDER!$D$1="SGST",
 VLOOKUP(H220,'C:\Users\HP\Desktop\TrimphPO\Week\Master Files\[SGST Master.xlsx]DBF'!$A:$N,14,FALSE),
   IF(ORDER!$D$1="IGST",
   VLOOKUP(H220,'C:\Users\HP\Desktop\TrimphPO\Week\Master Files\[IGST Master.xlsx]DBF'!$A:$N,14,FALSE),
   "Error")),
"")</f>
        <v/>
      </c>
      <c r="N220">
        <f>IF(ORDER!O226&gt;0,ROUND(L220*M220/100,2), "")</f>
        <v/>
      </c>
      <c r="O220">
        <f>IF(ORDER!O226&gt;0,L220-N220, "")</f>
        <v/>
      </c>
      <c r="P220">
        <f>IF(ORDER!O226&gt;0,IF(R220="Corsetry",IF(IFERROR((O220/J220),0)&lt;1000,"CC Sales- Corsetry-Wholesale - IGST 5%","CC Sales- Corsetry-Wholesale - IGST 12%")), "")</f>
        <v/>
      </c>
      <c r="Q220">
        <f>IF(ORDER!O226&gt;0,
 IF(ORDER!$D$1="SGST",
 VLOOKUP(H220,'C:\Users\HP\Desktop\TrimphPO\Week\Master Files\[SGST Master.xlsx]DBF'!$A:$R,18,FALSE),
   IF(ORDER!$D$1="IGST",
   VLOOKUP(H220,'C:\Users\HP\Desktop\TrimphPO\Week\Master Files\[IGST Master.xlsx]DBF'!$A:$R,18,FALSE),
   "Error")),
"")</f>
        <v/>
      </c>
      <c r="R220">
        <f>IF(ORDER!O226&gt;0,
 IF(ORDER!$D$1="SGST",
 VLOOKUP(H220,'C:\Users\HP\Desktop\TrimphPO\Week\Master Files\[SGST Master.xlsx]DBF'!$A:$S,19,FALSE),
   IF(ORDER!$D$1="IGST",
   VLOOKUP(H220,'C:\Users\HP\Desktop\TrimphPO\Week\Master Files\[IGST Master.xlsx]DBF'!$A:$S,19,FALSE),
   "Error")),
"")</f>
        <v/>
      </c>
      <c r="S220">
        <f>IF(ORDER!O226&gt;0,
 IF(ORDER!$D$1="SGST",
 VLOOKUP(H220,'C:\Users\HP\Desktop\TrimphPO\Week\Master Files\[SGST Master.xlsx]DBF'!$A:$T,20,FALSE),
   IF(ORDER!$D$1="IGST",
   VLOOKUP(H220,'C:\Users\HP\Desktop\TrimphPO\Week\Master Files\[IGST Master.xlsx]DBF'!$A:$T,20,FALSE),
   "Error")),
"")</f>
        <v/>
      </c>
      <c r="T220">
        <f>IF(ORDER!O226&gt;0,
 IF(ORDER!$D$1="SGST",
 VLOOKUP(H220,'C:\Users\HP\Desktop\TrimphPO\Week\Master Files\[SGST Master.xlsx]DBF'!$A:$U,21,FALSE),
   IF(ORDER!$D$1="IGST",
   VLOOKUP(H220,'C:\Users\HP\Desktop\TrimphPO\Week\Master Files\[IGST Master.xlsx]DBF'!$A:$U,21,FALSE),
   "Error")),
"")</f>
        <v/>
      </c>
      <c r="U220">
        <f>IF(ORDER!O226&gt;0,
 IF(ORDER!$D$1="SGST",
 VLOOKUP(H220,'C:\Users\HP\Desktop\TrimphPO\Week\Master Files\[SGST Master.xlsx]DBF'!$A:$V,22,FALSE),
   IF(ORDER!$D$1="IGST",
   VLOOKUP(H220,'C:\Users\HP\Desktop\TrimphPO\Week\Master Files\[IGST Master.xlsx]DBF'!$A:$V,22,FALSE),
   "Error")),
"")</f>
        <v/>
      </c>
      <c r="V220">
        <f>IF(ORDER!O226&gt;0,
 IF(ORDER!$D$1="SGST",
 VLOOKUP(H220,'C:\Users\HP\Desktop\TrimphPO\Week\Master Files\[SGST Master.xlsx]DBF'!$A:$W,23,FALSE),
   IF(ORDER!$D$1="IGST",
   VLOOKUP(H220,'C:\Users\HP\Desktop\TrimphPO\Week\Master Files\[IGST Master.xlsx]DBF'!$A:$W,23,FALSE),
   "Error")),
"")</f>
        <v/>
      </c>
      <c r="W220">
        <f>IF(ORDER!O226&gt;0,
 IF(ORDER!$D$1="SGST",
 VLOOKUP(H220,'C:\Users\HP\Desktop\TrimphPO\Week\Master Files\[SGST Master.xlsx]DBF'!$A:$X,24,FALSE),
   IF(ORDER!$D$1="IGST",
   VLOOKUP(H220,'C:\Users\HP\Desktop\TrimphPO\Week\Master Files\[IGST Master.xlsx]DBF'!$A:$X,24,FALSE),
   "Error")),
"")</f>
        <v/>
      </c>
      <c r="X220">
        <f>IF(ORDER!O226&gt;0,
 IF(ORDER!$D$1="SGST",
 VLOOKUP(H220,'C:\Users\HP\Desktop\TrimphPO\Week\Master Files\[SGST Master.xlsx]DBF'!$A:$Y,25,FALSE),
   IF(ORDER!$D$1="IGST",
   VLOOKUP(H220,'C:\Users\HP\Desktop\TrimphPO\Week\Master Files\[IGST Master.xlsx]DBF'!$A:$Y,25,FALSE),
   "Error")),
"")</f>
        <v/>
      </c>
      <c r="Y220">
        <f>IF(ORDER!O226&gt;0,+O220, "")</f>
        <v/>
      </c>
      <c r="Z220">
        <f>IF(ORDER!O226&gt;0,+J220, "")</f>
        <v/>
      </c>
      <c r="AA220">
        <f>IF(ORDER!O226&gt;0,
 IF(ORDER!$D$1="SGST",
 VLOOKUP(H220,'C:\Users\HP\Desktop\TrimphPO\Week\Master Files\[SGST Master.xlsx]DBF'!$A:$AB,28,FALSE),
   IF(ORDER!$D$1="IGST",
   VLOOKUP(H220,'C:\Users\HP\Desktop\TrimphPO\Week\Master Files\[IGST Master.xlsx]DBF'!$A:$AB,28,FALSE),
   "Error")),
"")</f>
        <v/>
      </c>
      <c r="AB220">
        <f>IF(ORDER!O226&gt;0,
 IF(ORDER!$D$1="SGST",
 VLOOKUP(H220,'C:\Users\HP\Desktop\TrimphPO\Week\Master Files\[SGST Master.xlsx]DBF'!$A:$AC,29,FALSE),
   IF(ORDER!$D$1="IGST",
   VLOOKUP(H220,'C:\Users\HP\Desktop\TrimphPO\Week\Master Files\[IGST Master.xlsx]DBF'!$A:$AC,29,FALSE),
   "Error")),
"")</f>
        <v/>
      </c>
      <c r="AC220">
        <f>IF(ORDER!O226&gt;0,ROUND(Y220*AB220/100,2), "")</f>
        <v/>
      </c>
      <c r="AD220">
        <f>IF(ORDER!O226&gt;0,ROUND(SUM(Y220,0)-AC220,2), "")</f>
        <v/>
      </c>
      <c r="AE220" t="inlineStr"/>
      <c r="AF220" t="inlineStr"/>
      <c r="AG220" t="inlineStr"/>
      <c r="AH220" t="inlineStr"/>
      <c r="AI220" t="inlineStr"/>
      <c r="AJ220" t="inlineStr"/>
      <c r="AK220">
        <f>IF(ORDER!O226&gt;0,IF(RIGHT(P220,2)="5%","Output IGST - 5% - Tamilnadu","Output IGST - 12% - Tamilnadu"), "")</f>
        <v/>
      </c>
      <c r="AL220">
        <f>IF(ORDER!O226&gt;0,IF(AK220="Output IGST - 12% - TamilNadu",12,5), "")</f>
        <v/>
      </c>
      <c r="AM220">
        <f>IF(ORDER!O226&gt;0,ROUND(SUM(AD220*AL220/100,0),2), "")</f>
        <v/>
      </c>
      <c r="AN220">
        <f>IF(ORDER!O226&gt;0,+AP220, "")</f>
        <v/>
      </c>
      <c r="AO220">
        <f>IF(ORDER!O226&gt;0,0.00, "")</f>
        <v/>
      </c>
      <c r="AP220">
        <f>IF(ORDER!O226&gt;0,+(Y220-AC220)+AM220, "")</f>
        <v/>
      </c>
      <c r="AQ220">
        <f>IF(ORDER!O226&gt;0,
 IF(ORDER!$D$1="SGST",
 VLOOKUP(H220,'C:\Users\HP\Desktop\TrimphPO\Week\Master Files\[SGST Master.xlsx]DBF'!$A:$AR,44,FALSE),
   IF(ORDER!$D$1="IGST",
   VLOOKUP(H220,'C:\Users\HP\Desktop\TrimphPO\Week\Master Files\[IGST Master.xlsx]DBF'!$A:$AR,44,FALSE),
   "Error")),
"")</f>
        <v/>
      </c>
      <c r="AR220">
        <f>IF(ORDER!O226&gt;0,B220, "")</f>
        <v/>
      </c>
      <c r="AS220">
        <f>IF(ORDER!O226&gt;0,AN220, "")</f>
        <v/>
      </c>
      <c r="AT220">
        <f>IF(ORDER!O226&gt;0,CONCATENATE($B$2," ",$C$2," ","QTY",  " ", $Z$2), "")</f>
        <v/>
      </c>
      <c r="AU220">
        <f>IF(ORDER!O226&gt;0,
 IF(ORDER!$D$1="SGST",
 VLOOKUP(H220,'C:\Users\HP\Desktop\TrimphPO\Week\Master Files\[SGST Master.xlsx]DBF'!$A:$AV,48,FALSE),
   IF(ORDER!$D$1="IGST",
   VLOOKUP(H220,'C:\Users\HP\Desktop\TrimphPO\Week\Master Files\[IGST Master.xlsx]DBF'!$A:$AV,48,FALSE),
   "Error")),
"")</f>
        <v/>
      </c>
      <c r="AV220">
        <f>IF(ORDER!O226&gt;0,
 IF(ORDER!$D$1="SGST",
 VLOOKUP(H220,'C:\Users\HP\Desktop\TrimphPO\Week\Master Files\[SGST Master.xlsx]DBF'!$A:$AW,49,FALSE),
   IF(ORDER!$D$1="IGST",
   VLOOKUP(H220,'C:\Users\HP\Desktop\TrimphPO\Week\Master Files\[IGST Master.xlsx]DBF'!$A:$AW,49,FALSE),
   "Error")),
"")</f>
        <v/>
      </c>
      <c r="AW220">
        <f>IF(ORDER!O226&gt;0,
 IF(ORDER!$D$1="SGST",
 VLOOKUP(H220,'C:\Users\HP\Desktop\TrimphPO\Week\Master Files\[SGST Master.xlsx]DBF'!$A:$AX,50,FALSE),
   IF(ORDER!$D$1="IGST",
   VLOOKUP(H220,'C:\Users\HP\Desktop\TrimphPO\Week\Master Files\[IGST Master.xlsx]DBF'!$A:$AX,50,FALSE),
   "Error")),
"")</f>
        <v/>
      </c>
      <c r="AX220">
        <f>IF(ORDER!O226&gt;0,ORDER!B5, "")</f>
        <v/>
      </c>
      <c r="AY220">
        <f>IF(ORDER!O226&gt;0,ORDER!B1, "")</f>
        <v/>
      </c>
      <c r="AZ220">
        <f>IF(ORDER!O226&gt;0,
 IF(ORDER!$D$1="SGST",
 VLOOKUP(H220,'C:\Users\HP\Desktop\TrimphPO\Week\Master Files\[SGST Master.xlsx]DBF'!$A:$BA,53,FALSE),
   IF(ORDER!$D$1="IGST",
   VLOOKUP(H220,'C:\Users\HP\Desktop\TrimphPO\Week\Master Files\[IGST Master.xlsx]DBF'!$A:$BA,53,FALSE),
   "Error")),
"")</f>
        <v/>
      </c>
      <c r="BA220">
        <f>IF(ORDER!O226&gt;0,
 IF(ORDER!$D$1="SGST",
 VLOOKUP(H220,'C:\Users\HP\Desktop\TrimphPO\Week\Master Files\[SGST Master.xlsx]DBF'!$A:$BB,54,FALSE),
   IF(ORDER!$D$1="IGST",
   VLOOKUP(H220,'C:\Users\HP\Desktop\TrimphPO\Week\Master Files\[IGST Master.xlsx]DBF'!$A:$BB,54,FALSE),
   "Error")),
"")</f>
        <v/>
      </c>
      <c r="BB220">
        <f>IF(ORDER!O226&gt;0,
 IF(ORDER!$D$1="SGST",
 VLOOKUP(H220,'C:\Users\HP\Desktop\TrimphPO\Week\Master Files\[SGST Master.xlsx]DBF'!$A:$BC,55,FALSE),
   IF(ORDER!$D$1="IGST",
   VLOOKUP(H220,'C:\Users\HP\Desktop\TrimphPO\Week\Master Files\[IGST Master.xlsx]DBF'!$A:$BC,55,FALSE),
   "Error")),
"")</f>
        <v/>
      </c>
      <c r="BC220">
        <f>IF(ORDER!O226&gt;0,
 IF(ORDER!$D$1="SGST",
 VLOOKUP(H220,'C:\Users\HP\Desktop\TrimphPO\Week\Master Files\[SGST Master.xlsx]DBF'!$A:$BD,56,FALSE),
   IF(ORDER!$D$1="IGST",
   VLOOKUP(H220,'C:\Users\HP\Desktop\TrimphPO\Week\Master Files\[IGST Master.xlsx]DBF'!$A:$BD,56,FALSE),
   "Error")),
"")</f>
        <v/>
      </c>
      <c r="BD220">
        <f>IF(ORDER!O226&gt;0,
 IF(ORDER!$D$1="SGST",
 VLOOKUP(H220,'C:\Users\HP\Desktop\TrimphPO\Week\Master Files\[SGST Master.xlsx]DBF'!$A:$BE,57,FALSE),
   IF(ORDER!$D$1="IGST",
   VLOOKUP(H220,'C:\Users\HP\Desktop\TrimphPO\Week\Master Files\[IGST Master.xlsx]DBF'!$A:$BE,57,FALSE),
   "Error")),
"")</f>
        <v/>
      </c>
    </row>
    <row r="221">
      <c r="A221">
        <f>IF(ORDER!O227&gt;0,
 IF(ORDER!$D$1="SGST",
 VLOOKUP(H221,'C:\Users\HP\Desktop\TrimphPO\Week\Master Files\[SGST Master.xlsx]DBF'!$A:$B,2,FALSE),
   IF(ORDER!$D$1="IGST",
   VLOOKUP(H221,'C:\Users\HP\Desktop\TrimphPO\Week\Master Files\[IGST Master.xlsx]DBF'!$A:$B,2,FALSE),
   "Error")),
"")</f>
        <v/>
      </c>
      <c r="B221">
        <f>IF(ORDER!O227&gt;0,
 IF(ORDER!$D$1="SGST",
 VLOOKUP(H221,'C:\Users\HP\Desktop\TrimphPO\Week\Master Files\[SGST Master.xlsx]DBF'!$A:$C,3,FALSE),
   IF(ORDER!$D$1="IGST",
   VLOOKUP(H221,'C:\Users\HP\Desktop\TrimphPO\Week\Master Files\[IGST Master.xlsx]DBF'!$A:$C,3,FALSE),
   "Error")),
"")</f>
        <v/>
      </c>
      <c r="C221">
        <f>IF(ORDER!O227&gt;0,ORDER!L227, "")</f>
        <v/>
      </c>
      <c r="D221">
        <f>IF(ORDER!O227&gt;0,ORDER!A227, "")</f>
        <v/>
      </c>
      <c r="E221">
        <f>IF(ORDER!O227&gt;0,
 IF(ORDER!$D$1="SGST",
 VLOOKUP(H221,'C:\Users\HP\Desktop\TrimphPO\Week\Master Files\[SGST Master.xlsx]DBF'!$A:$F,6,FALSE),
   IF(ORDER!$D$1="IGST",
   VLOOKUP(H221,'C:\Users\HP\Desktop\TrimphPO\Week\Master Files\[IGST Master.xlsx]DBF'!$A:$F,6,FALSE),
   "Error")),
"")</f>
        <v/>
      </c>
      <c r="F221">
        <f>IF(ORDER!O227&gt;0,ORDER!C227, "")</f>
        <v/>
      </c>
      <c r="G221">
        <f>IF(ORDER!O227&gt;0,
 IF(ORDER!$D$1="SGST",
 VLOOKUP(H221,'C:\Users\HP\Desktop\TrimphPO\Week\Master Files\[SGST Master.xlsx]DBF'!$A:$H,8,FALSE),
   IF(ORDER!$D$1="IGST",
   VLOOKUP(H221,'C:\Users\HP\Desktop\TrimphPO\Week\Master Files\[IGST Master.xlsx]DBF'!$A:$H,8,FALSE),
   "Error")),
"")</f>
        <v/>
      </c>
      <c r="H221">
        <f>IF(ORDER!O227&gt;0,ORDER!D227, "")</f>
        <v/>
      </c>
      <c r="I221">
        <f>IF(ORDER!O227&gt;0,
 IF(ORDER!$D$1="SGST",
 VLOOKUP(H221,'C:\Users\HP\Desktop\TrimphPO\Week\Master Files\[SGST Master.xlsx]DBF'!$A:$J,10,FALSE),
   IF(ORDER!$D$1="IGST",
   VLOOKUP(H221,'C:\Users\HP\Desktop\TrimphPO\Week\Master Files\[IGST Master.xlsx]DBF'!$A:$J,10,FALSE),
   "Error")),
"")</f>
        <v/>
      </c>
      <c r="J221">
        <f>IF(ORDER!O227&gt;0,SUMIF(ORDER!$D$8:$D$22298,DBF!$H221,ORDER!$G$8:$G$22298), "")</f>
        <v/>
      </c>
      <c r="K221">
        <f>IF(ORDER!O227&gt;0,VLOOKUP($H221,ORDER!D:H,5,FALSE), "")</f>
        <v/>
      </c>
      <c r="L221">
        <f>IF(ORDER!O227&gt;0,ROUND(J221*K221,2), "")</f>
        <v/>
      </c>
      <c r="M221">
        <f>IF(ORDER!O227&gt;0,
 IF(ORDER!$D$1="SGST",
 VLOOKUP(H221,'C:\Users\HP\Desktop\TrimphPO\Week\Master Files\[SGST Master.xlsx]DBF'!$A:$N,14,FALSE),
   IF(ORDER!$D$1="IGST",
   VLOOKUP(H221,'C:\Users\HP\Desktop\TrimphPO\Week\Master Files\[IGST Master.xlsx]DBF'!$A:$N,14,FALSE),
   "Error")),
"")</f>
        <v/>
      </c>
      <c r="N221">
        <f>IF(ORDER!O227&gt;0,ROUND(L221*M221/100,2), "")</f>
        <v/>
      </c>
      <c r="O221">
        <f>IF(ORDER!O227&gt;0,L221-N221, "")</f>
        <v/>
      </c>
      <c r="P221">
        <f>IF(ORDER!O227&gt;0,IF(R221="Corsetry",IF(IFERROR((O221/J221),0)&lt;1000,"CC Sales- Corsetry-Wholesale - IGST 5%","CC Sales- Corsetry-Wholesale - IGST 12%")), "")</f>
        <v/>
      </c>
      <c r="Q221">
        <f>IF(ORDER!O227&gt;0,
 IF(ORDER!$D$1="SGST",
 VLOOKUP(H221,'C:\Users\HP\Desktop\TrimphPO\Week\Master Files\[SGST Master.xlsx]DBF'!$A:$R,18,FALSE),
   IF(ORDER!$D$1="IGST",
   VLOOKUP(H221,'C:\Users\HP\Desktop\TrimphPO\Week\Master Files\[IGST Master.xlsx]DBF'!$A:$R,18,FALSE),
   "Error")),
"")</f>
        <v/>
      </c>
      <c r="R221">
        <f>IF(ORDER!O227&gt;0,
 IF(ORDER!$D$1="SGST",
 VLOOKUP(H221,'C:\Users\HP\Desktop\TrimphPO\Week\Master Files\[SGST Master.xlsx]DBF'!$A:$S,19,FALSE),
   IF(ORDER!$D$1="IGST",
   VLOOKUP(H221,'C:\Users\HP\Desktop\TrimphPO\Week\Master Files\[IGST Master.xlsx]DBF'!$A:$S,19,FALSE),
   "Error")),
"")</f>
        <v/>
      </c>
      <c r="S221">
        <f>IF(ORDER!O227&gt;0,
 IF(ORDER!$D$1="SGST",
 VLOOKUP(H221,'C:\Users\HP\Desktop\TrimphPO\Week\Master Files\[SGST Master.xlsx]DBF'!$A:$T,20,FALSE),
   IF(ORDER!$D$1="IGST",
   VLOOKUP(H221,'C:\Users\HP\Desktop\TrimphPO\Week\Master Files\[IGST Master.xlsx]DBF'!$A:$T,20,FALSE),
   "Error")),
"")</f>
        <v/>
      </c>
      <c r="T221">
        <f>IF(ORDER!O227&gt;0,
 IF(ORDER!$D$1="SGST",
 VLOOKUP(H221,'C:\Users\HP\Desktop\TrimphPO\Week\Master Files\[SGST Master.xlsx]DBF'!$A:$U,21,FALSE),
   IF(ORDER!$D$1="IGST",
   VLOOKUP(H221,'C:\Users\HP\Desktop\TrimphPO\Week\Master Files\[IGST Master.xlsx]DBF'!$A:$U,21,FALSE),
   "Error")),
"")</f>
        <v/>
      </c>
      <c r="U221">
        <f>IF(ORDER!O227&gt;0,
 IF(ORDER!$D$1="SGST",
 VLOOKUP(H221,'C:\Users\HP\Desktop\TrimphPO\Week\Master Files\[SGST Master.xlsx]DBF'!$A:$V,22,FALSE),
   IF(ORDER!$D$1="IGST",
   VLOOKUP(H221,'C:\Users\HP\Desktop\TrimphPO\Week\Master Files\[IGST Master.xlsx]DBF'!$A:$V,22,FALSE),
   "Error")),
"")</f>
        <v/>
      </c>
      <c r="V221">
        <f>IF(ORDER!O227&gt;0,
 IF(ORDER!$D$1="SGST",
 VLOOKUP(H221,'C:\Users\HP\Desktop\TrimphPO\Week\Master Files\[SGST Master.xlsx]DBF'!$A:$W,23,FALSE),
   IF(ORDER!$D$1="IGST",
   VLOOKUP(H221,'C:\Users\HP\Desktop\TrimphPO\Week\Master Files\[IGST Master.xlsx]DBF'!$A:$W,23,FALSE),
   "Error")),
"")</f>
        <v/>
      </c>
      <c r="W221">
        <f>IF(ORDER!O227&gt;0,
 IF(ORDER!$D$1="SGST",
 VLOOKUP(H221,'C:\Users\HP\Desktop\TrimphPO\Week\Master Files\[SGST Master.xlsx]DBF'!$A:$X,24,FALSE),
   IF(ORDER!$D$1="IGST",
   VLOOKUP(H221,'C:\Users\HP\Desktop\TrimphPO\Week\Master Files\[IGST Master.xlsx]DBF'!$A:$X,24,FALSE),
   "Error")),
"")</f>
        <v/>
      </c>
      <c r="X221">
        <f>IF(ORDER!O227&gt;0,
 IF(ORDER!$D$1="SGST",
 VLOOKUP(H221,'C:\Users\HP\Desktop\TrimphPO\Week\Master Files\[SGST Master.xlsx]DBF'!$A:$Y,25,FALSE),
   IF(ORDER!$D$1="IGST",
   VLOOKUP(H221,'C:\Users\HP\Desktop\TrimphPO\Week\Master Files\[IGST Master.xlsx]DBF'!$A:$Y,25,FALSE),
   "Error")),
"")</f>
        <v/>
      </c>
      <c r="Y221">
        <f>IF(ORDER!O227&gt;0,+O221, "")</f>
        <v/>
      </c>
      <c r="Z221">
        <f>IF(ORDER!O227&gt;0,+J221, "")</f>
        <v/>
      </c>
      <c r="AA221">
        <f>IF(ORDER!O227&gt;0,
 IF(ORDER!$D$1="SGST",
 VLOOKUP(H221,'C:\Users\HP\Desktop\TrimphPO\Week\Master Files\[SGST Master.xlsx]DBF'!$A:$AB,28,FALSE),
   IF(ORDER!$D$1="IGST",
   VLOOKUP(H221,'C:\Users\HP\Desktop\TrimphPO\Week\Master Files\[IGST Master.xlsx]DBF'!$A:$AB,28,FALSE),
   "Error")),
"")</f>
        <v/>
      </c>
      <c r="AB221">
        <f>IF(ORDER!O227&gt;0,
 IF(ORDER!$D$1="SGST",
 VLOOKUP(H221,'C:\Users\HP\Desktop\TrimphPO\Week\Master Files\[SGST Master.xlsx]DBF'!$A:$AC,29,FALSE),
   IF(ORDER!$D$1="IGST",
   VLOOKUP(H221,'C:\Users\HP\Desktop\TrimphPO\Week\Master Files\[IGST Master.xlsx]DBF'!$A:$AC,29,FALSE),
   "Error")),
"")</f>
        <v/>
      </c>
      <c r="AC221">
        <f>IF(ORDER!O227&gt;0,ROUND(Y221*AB221/100,2), "")</f>
        <v/>
      </c>
      <c r="AD221">
        <f>IF(ORDER!O227&gt;0,ROUND(SUM(Y221,0)-AC221,2), "")</f>
        <v/>
      </c>
      <c r="AE221" t="inlineStr"/>
      <c r="AF221" t="inlineStr"/>
      <c r="AG221" t="inlineStr"/>
      <c r="AH221" t="inlineStr"/>
      <c r="AI221" t="inlineStr"/>
      <c r="AJ221" t="inlineStr"/>
      <c r="AK221">
        <f>IF(ORDER!O227&gt;0,IF(RIGHT(P221,2)="5%","Output IGST - 5% - Tamilnadu","Output IGST - 12% - Tamilnadu"), "")</f>
        <v/>
      </c>
      <c r="AL221">
        <f>IF(ORDER!O227&gt;0,IF(AK221="Output IGST - 12% - TamilNadu",12,5), "")</f>
        <v/>
      </c>
      <c r="AM221">
        <f>IF(ORDER!O227&gt;0,ROUND(SUM(AD221*AL221/100,0),2), "")</f>
        <v/>
      </c>
      <c r="AN221">
        <f>IF(ORDER!O227&gt;0,+AP221, "")</f>
        <v/>
      </c>
      <c r="AO221">
        <f>IF(ORDER!O227&gt;0,0.00, "")</f>
        <v/>
      </c>
      <c r="AP221">
        <f>IF(ORDER!O227&gt;0,+(Y221-AC221)+AM221, "")</f>
        <v/>
      </c>
      <c r="AQ221">
        <f>IF(ORDER!O227&gt;0,
 IF(ORDER!$D$1="SGST",
 VLOOKUP(H221,'C:\Users\HP\Desktop\TrimphPO\Week\Master Files\[SGST Master.xlsx]DBF'!$A:$AR,44,FALSE),
   IF(ORDER!$D$1="IGST",
   VLOOKUP(H221,'C:\Users\HP\Desktop\TrimphPO\Week\Master Files\[IGST Master.xlsx]DBF'!$A:$AR,44,FALSE),
   "Error")),
"")</f>
        <v/>
      </c>
      <c r="AR221">
        <f>IF(ORDER!O227&gt;0,B221, "")</f>
        <v/>
      </c>
      <c r="AS221">
        <f>IF(ORDER!O227&gt;0,AN221, "")</f>
        <v/>
      </c>
      <c r="AT221">
        <f>IF(ORDER!O227&gt;0,CONCATENATE($B$2," ",$C$2," ","QTY",  " ", $Z$2), "")</f>
        <v/>
      </c>
      <c r="AU221">
        <f>IF(ORDER!O227&gt;0,
 IF(ORDER!$D$1="SGST",
 VLOOKUP(H221,'C:\Users\HP\Desktop\TrimphPO\Week\Master Files\[SGST Master.xlsx]DBF'!$A:$AV,48,FALSE),
   IF(ORDER!$D$1="IGST",
   VLOOKUP(H221,'C:\Users\HP\Desktop\TrimphPO\Week\Master Files\[IGST Master.xlsx]DBF'!$A:$AV,48,FALSE),
   "Error")),
"")</f>
        <v/>
      </c>
      <c r="AV221">
        <f>IF(ORDER!O227&gt;0,
 IF(ORDER!$D$1="SGST",
 VLOOKUP(H221,'C:\Users\HP\Desktop\TrimphPO\Week\Master Files\[SGST Master.xlsx]DBF'!$A:$AW,49,FALSE),
   IF(ORDER!$D$1="IGST",
   VLOOKUP(H221,'C:\Users\HP\Desktop\TrimphPO\Week\Master Files\[IGST Master.xlsx]DBF'!$A:$AW,49,FALSE),
   "Error")),
"")</f>
        <v/>
      </c>
      <c r="AW221">
        <f>IF(ORDER!O227&gt;0,
 IF(ORDER!$D$1="SGST",
 VLOOKUP(H221,'C:\Users\HP\Desktop\TrimphPO\Week\Master Files\[SGST Master.xlsx]DBF'!$A:$AX,50,FALSE),
   IF(ORDER!$D$1="IGST",
   VLOOKUP(H221,'C:\Users\HP\Desktop\TrimphPO\Week\Master Files\[IGST Master.xlsx]DBF'!$A:$AX,50,FALSE),
   "Error")),
"")</f>
        <v/>
      </c>
      <c r="AX221">
        <f>IF(ORDER!O227&gt;0,ORDER!B5, "")</f>
        <v/>
      </c>
      <c r="AY221">
        <f>IF(ORDER!O227&gt;0,ORDER!B1, "")</f>
        <v/>
      </c>
      <c r="AZ221">
        <f>IF(ORDER!O227&gt;0,
 IF(ORDER!$D$1="SGST",
 VLOOKUP(H221,'C:\Users\HP\Desktop\TrimphPO\Week\Master Files\[SGST Master.xlsx]DBF'!$A:$BA,53,FALSE),
   IF(ORDER!$D$1="IGST",
   VLOOKUP(H221,'C:\Users\HP\Desktop\TrimphPO\Week\Master Files\[IGST Master.xlsx]DBF'!$A:$BA,53,FALSE),
   "Error")),
"")</f>
        <v/>
      </c>
      <c r="BA221">
        <f>IF(ORDER!O227&gt;0,
 IF(ORDER!$D$1="SGST",
 VLOOKUP(H221,'C:\Users\HP\Desktop\TrimphPO\Week\Master Files\[SGST Master.xlsx]DBF'!$A:$BB,54,FALSE),
   IF(ORDER!$D$1="IGST",
   VLOOKUP(H221,'C:\Users\HP\Desktop\TrimphPO\Week\Master Files\[IGST Master.xlsx]DBF'!$A:$BB,54,FALSE),
   "Error")),
"")</f>
        <v/>
      </c>
      <c r="BB221">
        <f>IF(ORDER!O227&gt;0,
 IF(ORDER!$D$1="SGST",
 VLOOKUP(H221,'C:\Users\HP\Desktop\TrimphPO\Week\Master Files\[SGST Master.xlsx]DBF'!$A:$BC,55,FALSE),
   IF(ORDER!$D$1="IGST",
   VLOOKUP(H221,'C:\Users\HP\Desktop\TrimphPO\Week\Master Files\[IGST Master.xlsx]DBF'!$A:$BC,55,FALSE),
   "Error")),
"")</f>
        <v/>
      </c>
      <c r="BC221">
        <f>IF(ORDER!O227&gt;0,
 IF(ORDER!$D$1="SGST",
 VLOOKUP(H221,'C:\Users\HP\Desktop\TrimphPO\Week\Master Files\[SGST Master.xlsx]DBF'!$A:$BD,56,FALSE),
   IF(ORDER!$D$1="IGST",
   VLOOKUP(H221,'C:\Users\HP\Desktop\TrimphPO\Week\Master Files\[IGST Master.xlsx]DBF'!$A:$BD,56,FALSE),
   "Error")),
"")</f>
        <v/>
      </c>
      <c r="BD221">
        <f>IF(ORDER!O227&gt;0,
 IF(ORDER!$D$1="SGST",
 VLOOKUP(H221,'C:\Users\HP\Desktop\TrimphPO\Week\Master Files\[SGST Master.xlsx]DBF'!$A:$BE,57,FALSE),
   IF(ORDER!$D$1="IGST",
   VLOOKUP(H221,'C:\Users\HP\Desktop\TrimphPO\Week\Master Files\[IGST Master.xlsx]DBF'!$A:$BE,57,FALSE),
   "Error")),
"")</f>
        <v/>
      </c>
    </row>
    <row r="222">
      <c r="A222">
        <f>IF(ORDER!O228&gt;0,
 IF(ORDER!$D$1="SGST",
 VLOOKUP(H222,'C:\Users\HP\Desktop\TrimphPO\Week\Master Files\[SGST Master.xlsx]DBF'!$A:$B,2,FALSE),
   IF(ORDER!$D$1="IGST",
   VLOOKUP(H222,'C:\Users\HP\Desktop\TrimphPO\Week\Master Files\[IGST Master.xlsx]DBF'!$A:$B,2,FALSE),
   "Error")),
"")</f>
        <v/>
      </c>
      <c r="B222">
        <f>IF(ORDER!O228&gt;0,
 IF(ORDER!$D$1="SGST",
 VLOOKUP(H222,'C:\Users\HP\Desktop\TrimphPO\Week\Master Files\[SGST Master.xlsx]DBF'!$A:$C,3,FALSE),
   IF(ORDER!$D$1="IGST",
   VLOOKUP(H222,'C:\Users\HP\Desktop\TrimphPO\Week\Master Files\[IGST Master.xlsx]DBF'!$A:$C,3,FALSE),
   "Error")),
"")</f>
        <v/>
      </c>
      <c r="C222">
        <f>IF(ORDER!O228&gt;0,ORDER!L228, "")</f>
        <v/>
      </c>
      <c r="D222">
        <f>IF(ORDER!O228&gt;0,ORDER!A228, "")</f>
        <v/>
      </c>
      <c r="E222">
        <f>IF(ORDER!O228&gt;0,
 IF(ORDER!$D$1="SGST",
 VLOOKUP(H222,'C:\Users\HP\Desktop\TrimphPO\Week\Master Files\[SGST Master.xlsx]DBF'!$A:$F,6,FALSE),
   IF(ORDER!$D$1="IGST",
   VLOOKUP(H222,'C:\Users\HP\Desktop\TrimphPO\Week\Master Files\[IGST Master.xlsx]DBF'!$A:$F,6,FALSE),
   "Error")),
"")</f>
        <v/>
      </c>
      <c r="F222">
        <f>IF(ORDER!O228&gt;0,ORDER!C228, "")</f>
        <v/>
      </c>
      <c r="G222">
        <f>IF(ORDER!O228&gt;0,
 IF(ORDER!$D$1="SGST",
 VLOOKUP(H222,'C:\Users\HP\Desktop\TrimphPO\Week\Master Files\[SGST Master.xlsx]DBF'!$A:$H,8,FALSE),
   IF(ORDER!$D$1="IGST",
   VLOOKUP(H222,'C:\Users\HP\Desktop\TrimphPO\Week\Master Files\[IGST Master.xlsx]DBF'!$A:$H,8,FALSE),
   "Error")),
"")</f>
        <v/>
      </c>
      <c r="H222">
        <f>IF(ORDER!O228&gt;0,ORDER!D228, "")</f>
        <v/>
      </c>
      <c r="I222">
        <f>IF(ORDER!O228&gt;0,
 IF(ORDER!$D$1="SGST",
 VLOOKUP(H222,'C:\Users\HP\Desktop\TrimphPO\Week\Master Files\[SGST Master.xlsx]DBF'!$A:$J,10,FALSE),
   IF(ORDER!$D$1="IGST",
   VLOOKUP(H222,'C:\Users\HP\Desktop\TrimphPO\Week\Master Files\[IGST Master.xlsx]DBF'!$A:$J,10,FALSE),
   "Error")),
"")</f>
        <v/>
      </c>
      <c r="J222">
        <f>IF(ORDER!O228&gt;0,SUMIF(ORDER!$D$8:$D$22298,DBF!$H222,ORDER!$G$8:$G$22298), "")</f>
        <v/>
      </c>
      <c r="K222">
        <f>IF(ORDER!O228&gt;0,VLOOKUP($H222,ORDER!D:H,5,FALSE), "")</f>
        <v/>
      </c>
      <c r="L222">
        <f>IF(ORDER!O228&gt;0,ROUND(J222*K222,2), "")</f>
        <v/>
      </c>
      <c r="M222">
        <f>IF(ORDER!O228&gt;0,
 IF(ORDER!$D$1="SGST",
 VLOOKUP(H222,'C:\Users\HP\Desktop\TrimphPO\Week\Master Files\[SGST Master.xlsx]DBF'!$A:$N,14,FALSE),
   IF(ORDER!$D$1="IGST",
   VLOOKUP(H222,'C:\Users\HP\Desktop\TrimphPO\Week\Master Files\[IGST Master.xlsx]DBF'!$A:$N,14,FALSE),
   "Error")),
"")</f>
        <v/>
      </c>
      <c r="N222">
        <f>IF(ORDER!O228&gt;0,ROUND(L222*M222/100,2), "")</f>
        <v/>
      </c>
      <c r="O222">
        <f>IF(ORDER!O228&gt;0,L222-N222, "")</f>
        <v/>
      </c>
      <c r="P222">
        <f>IF(ORDER!O228&gt;0,IF(R222="Corsetry",IF(IFERROR((O222/J222),0)&lt;1000,"CC Sales- Corsetry-Wholesale - IGST 5%","CC Sales- Corsetry-Wholesale - IGST 12%")), "")</f>
        <v/>
      </c>
      <c r="Q222">
        <f>IF(ORDER!O228&gt;0,
 IF(ORDER!$D$1="SGST",
 VLOOKUP(H222,'C:\Users\HP\Desktop\TrimphPO\Week\Master Files\[SGST Master.xlsx]DBF'!$A:$R,18,FALSE),
   IF(ORDER!$D$1="IGST",
   VLOOKUP(H222,'C:\Users\HP\Desktop\TrimphPO\Week\Master Files\[IGST Master.xlsx]DBF'!$A:$R,18,FALSE),
   "Error")),
"")</f>
        <v/>
      </c>
      <c r="R222">
        <f>IF(ORDER!O228&gt;0,
 IF(ORDER!$D$1="SGST",
 VLOOKUP(H222,'C:\Users\HP\Desktop\TrimphPO\Week\Master Files\[SGST Master.xlsx]DBF'!$A:$S,19,FALSE),
   IF(ORDER!$D$1="IGST",
   VLOOKUP(H222,'C:\Users\HP\Desktop\TrimphPO\Week\Master Files\[IGST Master.xlsx]DBF'!$A:$S,19,FALSE),
   "Error")),
"")</f>
        <v/>
      </c>
      <c r="S222">
        <f>IF(ORDER!O228&gt;0,
 IF(ORDER!$D$1="SGST",
 VLOOKUP(H222,'C:\Users\HP\Desktop\TrimphPO\Week\Master Files\[SGST Master.xlsx]DBF'!$A:$T,20,FALSE),
   IF(ORDER!$D$1="IGST",
   VLOOKUP(H222,'C:\Users\HP\Desktop\TrimphPO\Week\Master Files\[IGST Master.xlsx]DBF'!$A:$T,20,FALSE),
   "Error")),
"")</f>
        <v/>
      </c>
      <c r="T222">
        <f>IF(ORDER!O228&gt;0,
 IF(ORDER!$D$1="SGST",
 VLOOKUP(H222,'C:\Users\HP\Desktop\TrimphPO\Week\Master Files\[SGST Master.xlsx]DBF'!$A:$U,21,FALSE),
   IF(ORDER!$D$1="IGST",
   VLOOKUP(H222,'C:\Users\HP\Desktop\TrimphPO\Week\Master Files\[IGST Master.xlsx]DBF'!$A:$U,21,FALSE),
   "Error")),
"")</f>
        <v/>
      </c>
      <c r="U222">
        <f>IF(ORDER!O228&gt;0,
 IF(ORDER!$D$1="SGST",
 VLOOKUP(H222,'C:\Users\HP\Desktop\TrimphPO\Week\Master Files\[SGST Master.xlsx]DBF'!$A:$V,22,FALSE),
   IF(ORDER!$D$1="IGST",
   VLOOKUP(H222,'C:\Users\HP\Desktop\TrimphPO\Week\Master Files\[IGST Master.xlsx]DBF'!$A:$V,22,FALSE),
   "Error")),
"")</f>
        <v/>
      </c>
      <c r="V222">
        <f>IF(ORDER!O228&gt;0,
 IF(ORDER!$D$1="SGST",
 VLOOKUP(H222,'C:\Users\HP\Desktop\TrimphPO\Week\Master Files\[SGST Master.xlsx]DBF'!$A:$W,23,FALSE),
   IF(ORDER!$D$1="IGST",
   VLOOKUP(H222,'C:\Users\HP\Desktop\TrimphPO\Week\Master Files\[IGST Master.xlsx]DBF'!$A:$W,23,FALSE),
   "Error")),
"")</f>
        <v/>
      </c>
      <c r="W222">
        <f>IF(ORDER!O228&gt;0,
 IF(ORDER!$D$1="SGST",
 VLOOKUP(H222,'C:\Users\HP\Desktop\TrimphPO\Week\Master Files\[SGST Master.xlsx]DBF'!$A:$X,24,FALSE),
   IF(ORDER!$D$1="IGST",
   VLOOKUP(H222,'C:\Users\HP\Desktop\TrimphPO\Week\Master Files\[IGST Master.xlsx]DBF'!$A:$X,24,FALSE),
   "Error")),
"")</f>
        <v/>
      </c>
      <c r="X222">
        <f>IF(ORDER!O228&gt;0,
 IF(ORDER!$D$1="SGST",
 VLOOKUP(H222,'C:\Users\HP\Desktop\TrimphPO\Week\Master Files\[SGST Master.xlsx]DBF'!$A:$Y,25,FALSE),
   IF(ORDER!$D$1="IGST",
   VLOOKUP(H222,'C:\Users\HP\Desktop\TrimphPO\Week\Master Files\[IGST Master.xlsx]DBF'!$A:$Y,25,FALSE),
   "Error")),
"")</f>
        <v/>
      </c>
      <c r="Y222">
        <f>IF(ORDER!O228&gt;0,+O222, "")</f>
        <v/>
      </c>
      <c r="Z222">
        <f>IF(ORDER!O228&gt;0,+J222, "")</f>
        <v/>
      </c>
      <c r="AA222">
        <f>IF(ORDER!O228&gt;0,
 IF(ORDER!$D$1="SGST",
 VLOOKUP(H222,'C:\Users\HP\Desktop\TrimphPO\Week\Master Files\[SGST Master.xlsx]DBF'!$A:$AB,28,FALSE),
   IF(ORDER!$D$1="IGST",
   VLOOKUP(H222,'C:\Users\HP\Desktop\TrimphPO\Week\Master Files\[IGST Master.xlsx]DBF'!$A:$AB,28,FALSE),
   "Error")),
"")</f>
        <v/>
      </c>
      <c r="AB222">
        <f>IF(ORDER!O228&gt;0,
 IF(ORDER!$D$1="SGST",
 VLOOKUP(H222,'C:\Users\HP\Desktop\TrimphPO\Week\Master Files\[SGST Master.xlsx]DBF'!$A:$AC,29,FALSE),
   IF(ORDER!$D$1="IGST",
   VLOOKUP(H222,'C:\Users\HP\Desktop\TrimphPO\Week\Master Files\[IGST Master.xlsx]DBF'!$A:$AC,29,FALSE),
   "Error")),
"")</f>
        <v/>
      </c>
      <c r="AC222">
        <f>IF(ORDER!O228&gt;0,ROUND(Y222*AB222/100,2), "")</f>
        <v/>
      </c>
      <c r="AD222">
        <f>IF(ORDER!O228&gt;0,ROUND(SUM(Y222,0)-AC222,2), "")</f>
        <v/>
      </c>
      <c r="AE222" t="inlineStr"/>
      <c r="AF222" t="inlineStr"/>
      <c r="AG222" t="inlineStr"/>
      <c r="AH222" t="inlineStr"/>
      <c r="AI222" t="inlineStr"/>
      <c r="AJ222" t="inlineStr"/>
      <c r="AK222">
        <f>IF(ORDER!O228&gt;0,IF(RIGHT(P222,2)="5%","Output IGST - 5% - Tamilnadu","Output IGST - 12% - Tamilnadu"), "")</f>
        <v/>
      </c>
      <c r="AL222">
        <f>IF(ORDER!O228&gt;0,IF(AK222="Output IGST - 12% - TamilNadu",12,5), "")</f>
        <v/>
      </c>
      <c r="AM222">
        <f>IF(ORDER!O228&gt;0,ROUND(SUM(AD222*AL222/100,0),2), "")</f>
        <v/>
      </c>
      <c r="AN222">
        <f>IF(ORDER!O228&gt;0,+AP222, "")</f>
        <v/>
      </c>
      <c r="AO222">
        <f>IF(ORDER!O228&gt;0,0.00, "")</f>
        <v/>
      </c>
      <c r="AP222">
        <f>IF(ORDER!O228&gt;0,+(Y222-AC222)+AM222, "")</f>
        <v/>
      </c>
      <c r="AQ222">
        <f>IF(ORDER!O228&gt;0,
 IF(ORDER!$D$1="SGST",
 VLOOKUP(H222,'C:\Users\HP\Desktop\TrimphPO\Week\Master Files\[SGST Master.xlsx]DBF'!$A:$AR,44,FALSE),
   IF(ORDER!$D$1="IGST",
   VLOOKUP(H222,'C:\Users\HP\Desktop\TrimphPO\Week\Master Files\[IGST Master.xlsx]DBF'!$A:$AR,44,FALSE),
   "Error")),
"")</f>
        <v/>
      </c>
      <c r="AR222">
        <f>IF(ORDER!O228&gt;0,B222, "")</f>
        <v/>
      </c>
      <c r="AS222">
        <f>IF(ORDER!O228&gt;0,AN222, "")</f>
        <v/>
      </c>
      <c r="AT222">
        <f>IF(ORDER!O228&gt;0,CONCATENATE($B$2," ",$C$2," ","QTY",  " ", $Z$2), "")</f>
        <v/>
      </c>
      <c r="AU222">
        <f>IF(ORDER!O228&gt;0,
 IF(ORDER!$D$1="SGST",
 VLOOKUP(H222,'C:\Users\HP\Desktop\TrimphPO\Week\Master Files\[SGST Master.xlsx]DBF'!$A:$AV,48,FALSE),
   IF(ORDER!$D$1="IGST",
   VLOOKUP(H222,'C:\Users\HP\Desktop\TrimphPO\Week\Master Files\[IGST Master.xlsx]DBF'!$A:$AV,48,FALSE),
   "Error")),
"")</f>
        <v/>
      </c>
      <c r="AV222">
        <f>IF(ORDER!O228&gt;0,
 IF(ORDER!$D$1="SGST",
 VLOOKUP(H222,'C:\Users\HP\Desktop\TrimphPO\Week\Master Files\[SGST Master.xlsx]DBF'!$A:$AW,49,FALSE),
   IF(ORDER!$D$1="IGST",
   VLOOKUP(H222,'C:\Users\HP\Desktop\TrimphPO\Week\Master Files\[IGST Master.xlsx]DBF'!$A:$AW,49,FALSE),
   "Error")),
"")</f>
        <v/>
      </c>
      <c r="AW222">
        <f>IF(ORDER!O228&gt;0,
 IF(ORDER!$D$1="SGST",
 VLOOKUP(H222,'C:\Users\HP\Desktop\TrimphPO\Week\Master Files\[SGST Master.xlsx]DBF'!$A:$AX,50,FALSE),
   IF(ORDER!$D$1="IGST",
   VLOOKUP(H222,'C:\Users\HP\Desktop\TrimphPO\Week\Master Files\[IGST Master.xlsx]DBF'!$A:$AX,50,FALSE),
   "Error")),
"")</f>
        <v/>
      </c>
      <c r="AX222">
        <f>IF(ORDER!O228&gt;0,ORDER!B5, "")</f>
        <v/>
      </c>
      <c r="AY222">
        <f>IF(ORDER!O228&gt;0,ORDER!B1, "")</f>
        <v/>
      </c>
      <c r="AZ222">
        <f>IF(ORDER!O228&gt;0,
 IF(ORDER!$D$1="SGST",
 VLOOKUP(H222,'C:\Users\HP\Desktop\TrimphPO\Week\Master Files\[SGST Master.xlsx]DBF'!$A:$BA,53,FALSE),
   IF(ORDER!$D$1="IGST",
   VLOOKUP(H222,'C:\Users\HP\Desktop\TrimphPO\Week\Master Files\[IGST Master.xlsx]DBF'!$A:$BA,53,FALSE),
   "Error")),
"")</f>
        <v/>
      </c>
      <c r="BA222">
        <f>IF(ORDER!O228&gt;0,
 IF(ORDER!$D$1="SGST",
 VLOOKUP(H222,'C:\Users\HP\Desktop\TrimphPO\Week\Master Files\[SGST Master.xlsx]DBF'!$A:$BB,54,FALSE),
   IF(ORDER!$D$1="IGST",
   VLOOKUP(H222,'C:\Users\HP\Desktop\TrimphPO\Week\Master Files\[IGST Master.xlsx]DBF'!$A:$BB,54,FALSE),
   "Error")),
"")</f>
        <v/>
      </c>
      <c r="BB222">
        <f>IF(ORDER!O228&gt;0,
 IF(ORDER!$D$1="SGST",
 VLOOKUP(H222,'C:\Users\HP\Desktop\TrimphPO\Week\Master Files\[SGST Master.xlsx]DBF'!$A:$BC,55,FALSE),
   IF(ORDER!$D$1="IGST",
   VLOOKUP(H222,'C:\Users\HP\Desktop\TrimphPO\Week\Master Files\[IGST Master.xlsx]DBF'!$A:$BC,55,FALSE),
   "Error")),
"")</f>
        <v/>
      </c>
      <c r="BC222">
        <f>IF(ORDER!O228&gt;0,
 IF(ORDER!$D$1="SGST",
 VLOOKUP(H222,'C:\Users\HP\Desktop\TrimphPO\Week\Master Files\[SGST Master.xlsx]DBF'!$A:$BD,56,FALSE),
   IF(ORDER!$D$1="IGST",
   VLOOKUP(H222,'C:\Users\HP\Desktop\TrimphPO\Week\Master Files\[IGST Master.xlsx]DBF'!$A:$BD,56,FALSE),
   "Error")),
"")</f>
        <v/>
      </c>
      <c r="BD222">
        <f>IF(ORDER!O228&gt;0,
 IF(ORDER!$D$1="SGST",
 VLOOKUP(H222,'C:\Users\HP\Desktop\TrimphPO\Week\Master Files\[SGST Master.xlsx]DBF'!$A:$BE,57,FALSE),
   IF(ORDER!$D$1="IGST",
   VLOOKUP(H222,'C:\Users\HP\Desktop\TrimphPO\Week\Master Files\[IGST Master.xlsx]DBF'!$A:$BE,57,FALSE),
   "Error")),
"")</f>
        <v/>
      </c>
    </row>
    <row r="223">
      <c r="A223">
        <f>IF(ORDER!O229&gt;0,
 IF(ORDER!$D$1="SGST",
 VLOOKUP(H223,'C:\Users\HP\Desktop\TrimphPO\Week\Master Files\[SGST Master.xlsx]DBF'!$A:$B,2,FALSE),
   IF(ORDER!$D$1="IGST",
   VLOOKUP(H223,'C:\Users\HP\Desktop\TrimphPO\Week\Master Files\[IGST Master.xlsx]DBF'!$A:$B,2,FALSE),
   "Error")),
"")</f>
        <v/>
      </c>
      <c r="B223">
        <f>IF(ORDER!O229&gt;0,
 IF(ORDER!$D$1="SGST",
 VLOOKUP(H223,'C:\Users\HP\Desktop\TrimphPO\Week\Master Files\[SGST Master.xlsx]DBF'!$A:$C,3,FALSE),
   IF(ORDER!$D$1="IGST",
   VLOOKUP(H223,'C:\Users\HP\Desktop\TrimphPO\Week\Master Files\[IGST Master.xlsx]DBF'!$A:$C,3,FALSE),
   "Error")),
"")</f>
        <v/>
      </c>
      <c r="C223">
        <f>IF(ORDER!O229&gt;0,ORDER!L229, "")</f>
        <v/>
      </c>
      <c r="D223">
        <f>IF(ORDER!O229&gt;0,ORDER!A229, "")</f>
        <v/>
      </c>
      <c r="E223">
        <f>IF(ORDER!O229&gt;0,
 IF(ORDER!$D$1="SGST",
 VLOOKUP(H223,'C:\Users\HP\Desktop\TrimphPO\Week\Master Files\[SGST Master.xlsx]DBF'!$A:$F,6,FALSE),
   IF(ORDER!$D$1="IGST",
   VLOOKUP(H223,'C:\Users\HP\Desktop\TrimphPO\Week\Master Files\[IGST Master.xlsx]DBF'!$A:$F,6,FALSE),
   "Error")),
"")</f>
        <v/>
      </c>
      <c r="F223">
        <f>IF(ORDER!O229&gt;0,ORDER!C229, "")</f>
        <v/>
      </c>
      <c r="G223">
        <f>IF(ORDER!O229&gt;0,
 IF(ORDER!$D$1="SGST",
 VLOOKUP(H223,'C:\Users\HP\Desktop\TrimphPO\Week\Master Files\[SGST Master.xlsx]DBF'!$A:$H,8,FALSE),
   IF(ORDER!$D$1="IGST",
   VLOOKUP(H223,'C:\Users\HP\Desktop\TrimphPO\Week\Master Files\[IGST Master.xlsx]DBF'!$A:$H,8,FALSE),
   "Error")),
"")</f>
        <v/>
      </c>
      <c r="H223">
        <f>IF(ORDER!O229&gt;0,ORDER!D229, "")</f>
        <v/>
      </c>
      <c r="I223">
        <f>IF(ORDER!O229&gt;0,
 IF(ORDER!$D$1="SGST",
 VLOOKUP(H223,'C:\Users\HP\Desktop\TrimphPO\Week\Master Files\[SGST Master.xlsx]DBF'!$A:$J,10,FALSE),
   IF(ORDER!$D$1="IGST",
   VLOOKUP(H223,'C:\Users\HP\Desktop\TrimphPO\Week\Master Files\[IGST Master.xlsx]DBF'!$A:$J,10,FALSE),
   "Error")),
"")</f>
        <v/>
      </c>
      <c r="J223">
        <f>IF(ORDER!O229&gt;0,SUMIF(ORDER!$D$8:$D$22298,DBF!$H223,ORDER!$G$8:$G$22298), "")</f>
        <v/>
      </c>
      <c r="K223">
        <f>IF(ORDER!O229&gt;0,VLOOKUP($H223,ORDER!D:H,5,FALSE), "")</f>
        <v/>
      </c>
      <c r="L223">
        <f>IF(ORDER!O229&gt;0,ROUND(J223*K223,2), "")</f>
        <v/>
      </c>
      <c r="M223">
        <f>IF(ORDER!O229&gt;0,
 IF(ORDER!$D$1="SGST",
 VLOOKUP(H223,'C:\Users\HP\Desktop\TrimphPO\Week\Master Files\[SGST Master.xlsx]DBF'!$A:$N,14,FALSE),
   IF(ORDER!$D$1="IGST",
   VLOOKUP(H223,'C:\Users\HP\Desktop\TrimphPO\Week\Master Files\[IGST Master.xlsx]DBF'!$A:$N,14,FALSE),
   "Error")),
"")</f>
        <v/>
      </c>
      <c r="N223">
        <f>IF(ORDER!O229&gt;0,ROUND(L223*M223/100,2), "")</f>
        <v/>
      </c>
      <c r="O223">
        <f>IF(ORDER!O229&gt;0,L223-N223, "")</f>
        <v/>
      </c>
      <c r="P223">
        <f>IF(ORDER!O229&gt;0,IF(R223="Corsetry",IF(IFERROR((O223/J223),0)&lt;1000,"CC Sales- Corsetry-Wholesale - IGST 5%","CC Sales- Corsetry-Wholesale - IGST 12%")), "")</f>
        <v/>
      </c>
      <c r="Q223">
        <f>IF(ORDER!O229&gt;0,
 IF(ORDER!$D$1="SGST",
 VLOOKUP(H223,'C:\Users\HP\Desktop\TrimphPO\Week\Master Files\[SGST Master.xlsx]DBF'!$A:$R,18,FALSE),
   IF(ORDER!$D$1="IGST",
   VLOOKUP(H223,'C:\Users\HP\Desktop\TrimphPO\Week\Master Files\[IGST Master.xlsx]DBF'!$A:$R,18,FALSE),
   "Error")),
"")</f>
        <v/>
      </c>
      <c r="R223">
        <f>IF(ORDER!O229&gt;0,
 IF(ORDER!$D$1="SGST",
 VLOOKUP(H223,'C:\Users\HP\Desktop\TrimphPO\Week\Master Files\[SGST Master.xlsx]DBF'!$A:$S,19,FALSE),
   IF(ORDER!$D$1="IGST",
   VLOOKUP(H223,'C:\Users\HP\Desktop\TrimphPO\Week\Master Files\[IGST Master.xlsx]DBF'!$A:$S,19,FALSE),
   "Error")),
"")</f>
        <v/>
      </c>
      <c r="S223">
        <f>IF(ORDER!O229&gt;0,
 IF(ORDER!$D$1="SGST",
 VLOOKUP(H223,'C:\Users\HP\Desktop\TrimphPO\Week\Master Files\[SGST Master.xlsx]DBF'!$A:$T,20,FALSE),
   IF(ORDER!$D$1="IGST",
   VLOOKUP(H223,'C:\Users\HP\Desktop\TrimphPO\Week\Master Files\[IGST Master.xlsx]DBF'!$A:$T,20,FALSE),
   "Error")),
"")</f>
        <v/>
      </c>
      <c r="T223">
        <f>IF(ORDER!O229&gt;0,
 IF(ORDER!$D$1="SGST",
 VLOOKUP(H223,'C:\Users\HP\Desktop\TrimphPO\Week\Master Files\[SGST Master.xlsx]DBF'!$A:$U,21,FALSE),
   IF(ORDER!$D$1="IGST",
   VLOOKUP(H223,'C:\Users\HP\Desktop\TrimphPO\Week\Master Files\[IGST Master.xlsx]DBF'!$A:$U,21,FALSE),
   "Error")),
"")</f>
        <v/>
      </c>
      <c r="U223">
        <f>IF(ORDER!O229&gt;0,
 IF(ORDER!$D$1="SGST",
 VLOOKUP(H223,'C:\Users\HP\Desktop\TrimphPO\Week\Master Files\[SGST Master.xlsx]DBF'!$A:$V,22,FALSE),
   IF(ORDER!$D$1="IGST",
   VLOOKUP(H223,'C:\Users\HP\Desktop\TrimphPO\Week\Master Files\[IGST Master.xlsx]DBF'!$A:$V,22,FALSE),
   "Error")),
"")</f>
        <v/>
      </c>
      <c r="V223">
        <f>IF(ORDER!O229&gt;0,
 IF(ORDER!$D$1="SGST",
 VLOOKUP(H223,'C:\Users\HP\Desktop\TrimphPO\Week\Master Files\[SGST Master.xlsx]DBF'!$A:$W,23,FALSE),
   IF(ORDER!$D$1="IGST",
   VLOOKUP(H223,'C:\Users\HP\Desktop\TrimphPO\Week\Master Files\[IGST Master.xlsx]DBF'!$A:$W,23,FALSE),
   "Error")),
"")</f>
        <v/>
      </c>
      <c r="W223">
        <f>IF(ORDER!O229&gt;0,
 IF(ORDER!$D$1="SGST",
 VLOOKUP(H223,'C:\Users\HP\Desktop\TrimphPO\Week\Master Files\[SGST Master.xlsx]DBF'!$A:$X,24,FALSE),
   IF(ORDER!$D$1="IGST",
   VLOOKUP(H223,'C:\Users\HP\Desktop\TrimphPO\Week\Master Files\[IGST Master.xlsx]DBF'!$A:$X,24,FALSE),
   "Error")),
"")</f>
        <v/>
      </c>
      <c r="X223">
        <f>IF(ORDER!O229&gt;0,
 IF(ORDER!$D$1="SGST",
 VLOOKUP(H223,'C:\Users\HP\Desktop\TrimphPO\Week\Master Files\[SGST Master.xlsx]DBF'!$A:$Y,25,FALSE),
   IF(ORDER!$D$1="IGST",
   VLOOKUP(H223,'C:\Users\HP\Desktop\TrimphPO\Week\Master Files\[IGST Master.xlsx]DBF'!$A:$Y,25,FALSE),
   "Error")),
"")</f>
        <v/>
      </c>
      <c r="Y223">
        <f>IF(ORDER!O229&gt;0,+O223, "")</f>
        <v/>
      </c>
      <c r="Z223">
        <f>IF(ORDER!O229&gt;0,+J223, "")</f>
        <v/>
      </c>
      <c r="AA223">
        <f>IF(ORDER!O229&gt;0,
 IF(ORDER!$D$1="SGST",
 VLOOKUP(H223,'C:\Users\HP\Desktop\TrimphPO\Week\Master Files\[SGST Master.xlsx]DBF'!$A:$AB,28,FALSE),
   IF(ORDER!$D$1="IGST",
   VLOOKUP(H223,'C:\Users\HP\Desktop\TrimphPO\Week\Master Files\[IGST Master.xlsx]DBF'!$A:$AB,28,FALSE),
   "Error")),
"")</f>
        <v/>
      </c>
      <c r="AB223">
        <f>IF(ORDER!O229&gt;0,
 IF(ORDER!$D$1="SGST",
 VLOOKUP(H223,'C:\Users\HP\Desktop\TrimphPO\Week\Master Files\[SGST Master.xlsx]DBF'!$A:$AC,29,FALSE),
   IF(ORDER!$D$1="IGST",
   VLOOKUP(H223,'C:\Users\HP\Desktop\TrimphPO\Week\Master Files\[IGST Master.xlsx]DBF'!$A:$AC,29,FALSE),
   "Error")),
"")</f>
        <v/>
      </c>
      <c r="AC223">
        <f>IF(ORDER!O229&gt;0,ROUND(Y223*AB223/100,2), "")</f>
        <v/>
      </c>
      <c r="AD223">
        <f>IF(ORDER!O229&gt;0,ROUND(SUM(Y223,0)-AC223,2), "")</f>
        <v/>
      </c>
      <c r="AE223" t="inlineStr"/>
      <c r="AF223" t="inlineStr"/>
      <c r="AG223" t="inlineStr"/>
      <c r="AH223" t="inlineStr"/>
      <c r="AI223" t="inlineStr"/>
      <c r="AJ223" t="inlineStr"/>
      <c r="AK223">
        <f>IF(ORDER!O229&gt;0,IF(RIGHT(P223,2)="5%","Output IGST - 5% - Tamilnadu","Output IGST - 12% - Tamilnadu"), "")</f>
        <v/>
      </c>
      <c r="AL223">
        <f>IF(ORDER!O229&gt;0,IF(AK223="Output IGST - 12% - TamilNadu",12,5), "")</f>
        <v/>
      </c>
      <c r="AM223">
        <f>IF(ORDER!O229&gt;0,ROUND(SUM(AD223*AL223/100,0),2), "")</f>
        <v/>
      </c>
      <c r="AN223">
        <f>IF(ORDER!O229&gt;0,+AP223, "")</f>
        <v/>
      </c>
      <c r="AO223">
        <f>IF(ORDER!O229&gt;0,0.00, "")</f>
        <v/>
      </c>
      <c r="AP223">
        <f>IF(ORDER!O229&gt;0,+(Y223-AC223)+AM223, "")</f>
        <v/>
      </c>
      <c r="AQ223">
        <f>IF(ORDER!O229&gt;0,
 IF(ORDER!$D$1="SGST",
 VLOOKUP(H223,'C:\Users\HP\Desktop\TrimphPO\Week\Master Files\[SGST Master.xlsx]DBF'!$A:$AR,44,FALSE),
   IF(ORDER!$D$1="IGST",
   VLOOKUP(H223,'C:\Users\HP\Desktop\TrimphPO\Week\Master Files\[IGST Master.xlsx]DBF'!$A:$AR,44,FALSE),
   "Error")),
"")</f>
        <v/>
      </c>
      <c r="AR223">
        <f>IF(ORDER!O229&gt;0,B223, "")</f>
        <v/>
      </c>
      <c r="AS223">
        <f>IF(ORDER!O229&gt;0,AN223, "")</f>
        <v/>
      </c>
      <c r="AT223">
        <f>IF(ORDER!O229&gt;0,CONCATENATE($B$2," ",$C$2," ","QTY",  " ", $Z$2), "")</f>
        <v/>
      </c>
      <c r="AU223">
        <f>IF(ORDER!O229&gt;0,
 IF(ORDER!$D$1="SGST",
 VLOOKUP(H223,'C:\Users\HP\Desktop\TrimphPO\Week\Master Files\[SGST Master.xlsx]DBF'!$A:$AV,48,FALSE),
   IF(ORDER!$D$1="IGST",
   VLOOKUP(H223,'C:\Users\HP\Desktop\TrimphPO\Week\Master Files\[IGST Master.xlsx]DBF'!$A:$AV,48,FALSE),
   "Error")),
"")</f>
        <v/>
      </c>
      <c r="AV223">
        <f>IF(ORDER!O229&gt;0,
 IF(ORDER!$D$1="SGST",
 VLOOKUP(H223,'C:\Users\HP\Desktop\TrimphPO\Week\Master Files\[SGST Master.xlsx]DBF'!$A:$AW,49,FALSE),
   IF(ORDER!$D$1="IGST",
   VLOOKUP(H223,'C:\Users\HP\Desktop\TrimphPO\Week\Master Files\[IGST Master.xlsx]DBF'!$A:$AW,49,FALSE),
   "Error")),
"")</f>
        <v/>
      </c>
      <c r="AW223">
        <f>IF(ORDER!O229&gt;0,
 IF(ORDER!$D$1="SGST",
 VLOOKUP(H223,'C:\Users\HP\Desktop\TrimphPO\Week\Master Files\[SGST Master.xlsx]DBF'!$A:$AX,50,FALSE),
   IF(ORDER!$D$1="IGST",
   VLOOKUP(H223,'C:\Users\HP\Desktop\TrimphPO\Week\Master Files\[IGST Master.xlsx]DBF'!$A:$AX,50,FALSE),
   "Error")),
"")</f>
        <v/>
      </c>
      <c r="AX223">
        <f>IF(ORDER!O229&gt;0,ORDER!B5, "")</f>
        <v/>
      </c>
      <c r="AY223">
        <f>IF(ORDER!O229&gt;0,ORDER!B1, "")</f>
        <v/>
      </c>
      <c r="AZ223">
        <f>IF(ORDER!O229&gt;0,
 IF(ORDER!$D$1="SGST",
 VLOOKUP(H223,'C:\Users\HP\Desktop\TrimphPO\Week\Master Files\[SGST Master.xlsx]DBF'!$A:$BA,53,FALSE),
   IF(ORDER!$D$1="IGST",
   VLOOKUP(H223,'C:\Users\HP\Desktop\TrimphPO\Week\Master Files\[IGST Master.xlsx]DBF'!$A:$BA,53,FALSE),
   "Error")),
"")</f>
        <v/>
      </c>
      <c r="BA223">
        <f>IF(ORDER!O229&gt;0,
 IF(ORDER!$D$1="SGST",
 VLOOKUP(H223,'C:\Users\HP\Desktop\TrimphPO\Week\Master Files\[SGST Master.xlsx]DBF'!$A:$BB,54,FALSE),
   IF(ORDER!$D$1="IGST",
   VLOOKUP(H223,'C:\Users\HP\Desktop\TrimphPO\Week\Master Files\[IGST Master.xlsx]DBF'!$A:$BB,54,FALSE),
   "Error")),
"")</f>
        <v/>
      </c>
      <c r="BB223">
        <f>IF(ORDER!O229&gt;0,
 IF(ORDER!$D$1="SGST",
 VLOOKUP(H223,'C:\Users\HP\Desktop\TrimphPO\Week\Master Files\[SGST Master.xlsx]DBF'!$A:$BC,55,FALSE),
   IF(ORDER!$D$1="IGST",
   VLOOKUP(H223,'C:\Users\HP\Desktop\TrimphPO\Week\Master Files\[IGST Master.xlsx]DBF'!$A:$BC,55,FALSE),
   "Error")),
"")</f>
        <v/>
      </c>
      <c r="BC223">
        <f>IF(ORDER!O229&gt;0,
 IF(ORDER!$D$1="SGST",
 VLOOKUP(H223,'C:\Users\HP\Desktop\TrimphPO\Week\Master Files\[SGST Master.xlsx]DBF'!$A:$BD,56,FALSE),
   IF(ORDER!$D$1="IGST",
   VLOOKUP(H223,'C:\Users\HP\Desktop\TrimphPO\Week\Master Files\[IGST Master.xlsx]DBF'!$A:$BD,56,FALSE),
   "Error")),
"")</f>
        <v/>
      </c>
      <c r="BD223">
        <f>IF(ORDER!O229&gt;0,
 IF(ORDER!$D$1="SGST",
 VLOOKUP(H223,'C:\Users\HP\Desktop\TrimphPO\Week\Master Files\[SGST Master.xlsx]DBF'!$A:$BE,57,FALSE),
   IF(ORDER!$D$1="IGST",
   VLOOKUP(H223,'C:\Users\HP\Desktop\TrimphPO\Week\Master Files\[IGST Master.xlsx]DBF'!$A:$BE,57,FALSE),
   "Error")),
"")</f>
        <v/>
      </c>
    </row>
    <row r="224">
      <c r="A224">
        <f>IF(ORDER!O230&gt;0,
 IF(ORDER!$D$1="SGST",
 VLOOKUP(H224,'C:\Users\HP\Desktop\TrimphPO\Week\Master Files\[SGST Master.xlsx]DBF'!$A:$B,2,FALSE),
   IF(ORDER!$D$1="IGST",
   VLOOKUP(H224,'C:\Users\HP\Desktop\TrimphPO\Week\Master Files\[IGST Master.xlsx]DBF'!$A:$B,2,FALSE),
   "Error")),
"")</f>
        <v/>
      </c>
      <c r="B224">
        <f>IF(ORDER!O230&gt;0,
 IF(ORDER!$D$1="SGST",
 VLOOKUP(H224,'C:\Users\HP\Desktop\TrimphPO\Week\Master Files\[SGST Master.xlsx]DBF'!$A:$C,3,FALSE),
   IF(ORDER!$D$1="IGST",
   VLOOKUP(H224,'C:\Users\HP\Desktop\TrimphPO\Week\Master Files\[IGST Master.xlsx]DBF'!$A:$C,3,FALSE),
   "Error")),
"")</f>
        <v/>
      </c>
      <c r="C224">
        <f>IF(ORDER!O230&gt;0,ORDER!L230, "")</f>
        <v/>
      </c>
      <c r="D224">
        <f>IF(ORDER!O230&gt;0,ORDER!A230, "")</f>
        <v/>
      </c>
      <c r="E224">
        <f>IF(ORDER!O230&gt;0,
 IF(ORDER!$D$1="SGST",
 VLOOKUP(H224,'C:\Users\HP\Desktop\TrimphPO\Week\Master Files\[SGST Master.xlsx]DBF'!$A:$F,6,FALSE),
   IF(ORDER!$D$1="IGST",
   VLOOKUP(H224,'C:\Users\HP\Desktop\TrimphPO\Week\Master Files\[IGST Master.xlsx]DBF'!$A:$F,6,FALSE),
   "Error")),
"")</f>
        <v/>
      </c>
      <c r="F224">
        <f>IF(ORDER!O230&gt;0,ORDER!C230, "")</f>
        <v/>
      </c>
      <c r="G224">
        <f>IF(ORDER!O230&gt;0,
 IF(ORDER!$D$1="SGST",
 VLOOKUP(H224,'C:\Users\HP\Desktop\TrimphPO\Week\Master Files\[SGST Master.xlsx]DBF'!$A:$H,8,FALSE),
   IF(ORDER!$D$1="IGST",
   VLOOKUP(H224,'C:\Users\HP\Desktop\TrimphPO\Week\Master Files\[IGST Master.xlsx]DBF'!$A:$H,8,FALSE),
   "Error")),
"")</f>
        <v/>
      </c>
      <c r="H224">
        <f>IF(ORDER!O230&gt;0,ORDER!D230, "")</f>
        <v/>
      </c>
      <c r="I224">
        <f>IF(ORDER!O230&gt;0,
 IF(ORDER!$D$1="SGST",
 VLOOKUP(H224,'C:\Users\HP\Desktop\TrimphPO\Week\Master Files\[SGST Master.xlsx]DBF'!$A:$J,10,FALSE),
   IF(ORDER!$D$1="IGST",
   VLOOKUP(H224,'C:\Users\HP\Desktop\TrimphPO\Week\Master Files\[IGST Master.xlsx]DBF'!$A:$J,10,FALSE),
   "Error")),
"")</f>
        <v/>
      </c>
      <c r="J224">
        <f>IF(ORDER!O230&gt;0,SUMIF(ORDER!$D$8:$D$22298,DBF!$H224,ORDER!$G$8:$G$22298), "")</f>
        <v/>
      </c>
      <c r="K224">
        <f>IF(ORDER!O230&gt;0,VLOOKUP($H224,ORDER!D:H,5,FALSE), "")</f>
        <v/>
      </c>
      <c r="L224">
        <f>IF(ORDER!O230&gt;0,ROUND(J224*K224,2), "")</f>
        <v/>
      </c>
      <c r="M224">
        <f>IF(ORDER!O230&gt;0,
 IF(ORDER!$D$1="SGST",
 VLOOKUP(H224,'C:\Users\HP\Desktop\TrimphPO\Week\Master Files\[SGST Master.xlsx]DBF'!$A:$N,14,FALSE),
   IF(ORDER!$D$1="IGST",
   VLOOKUP(H224,'C:\Users\HP\Desktop\TrimphPO\Week\Master Files\[IGST Master.xlsx]DBF'!$A:$N,14,FALSE),
   "Error")),
"")</f>
        <v/>
      </c>
      <c r="N224">
        <f>IF(ORDER!O230&gt;0,ROUND(L224*M224/100,2), "")</f>
        <v/>
      </c>
      <c r="O224">
        <f>IF(ORDER!O230&gt;0,L224-N224, "")</f>
        <v/>
      </c>
      <c r="P224">
        <f>IF(ORDER!O230&gt;0,IF(R224="Corsetry",IF(IFERROR((O224/J224),0)&lt;1000,"CC Sales- Corsetry-Wholesale - IGST 5%","CC Sales- Corsetry-Wholesale - IGST 12%")), "")</f>
        <v/>
      </c>
      <c r="Q224">
        <f>IF(ORDER!O230&gt;0,
 IF(ORDER!$D$1="SGST",
 VLOOKUP(H224,'C:\Users\HP\Desktop\TrimphPO\Week\Master Files\[SGST Master.xlsx]DBF'!$A:$R,18,FALSE),
   IF(ORDER!$D$1="IGST",
   VLOOKUP(H224,'C:\Users\HP\Desktop\TrimphPO\Week\Master Files\[IGST Master.xlsx]DBF'!$A:$R,18,FALSE),
   "Error")),
"")</f>
        <v/>
      </c>
      <c r="R224">
        <f>IF(ORDER!O230&gt;0,
 IF(ORDER!$D$1="SGST",
 VLOOKUP(H224,'C:\Users\HP\Desktop\TrimphPO\Week\Master Files\[SGST Master.xlsx]DBF'!$A:$S,19,FALSE),
   IF(ORDER!$D$1="IGST",
   VLOOKUP(H224,'C:\Users\HP\Desktop\TrimphPO\Week\Master Files\[IGST Master.xlsx]DBF'!$A:$S,19,FALSE),
   "Error")),
"")</f>
        <v/>
      </c>
      <c r="S224">
        <f>IF(ORDER!O230&gt;0,
 IF(ORDER!$D$1="SGST",
 VLOOKUP(H224,'C:\Users\HP\Desktop\TrimphPO\Week\Master Files\[SGST Master.xlsx]DBF'!$A:$T,20,FALSE),
   IF(ORDER!$D$1="IGST",
   VLOOKUP(H224,'C:\Users\HP\Desktop\TrimphPO\Week\Master Files\[IGST Master.xlsx]DBF'!$A:$T,20,FALSE),
   "Error")),
"")</f>
        <v/>
      </c>
      <c r="T224">
        <f>IF(ORDER!O230&gt;0,
 IF(ORDER!$D$1="SGST",
 VLOOKUP(H224,'C:\Users\HP\Desktop\TrimphPO\Week\Master Files\[SGST Master.xlsx]DBF'!$A:$U,21,FALSE),
   IF(ORDER!$D$1="IGST",
   VLOOKUP(H224,'C:\Users\HP\Desktop\TrimphPO\Week\Master Files\[IGST Master.xlsx]DBF'!$A:$U,21,FALSE),
   "Error")),
"")</f>
        <v/>
      </c>
      <c r="U224">
        <f>IF(ORDER!O230&gt;0,
 IF(ORDER!$D$1="SGST",
 VLOOKUP(H224,'C:\Users\HP\Desktop\TrimphPO\Week\Master Files\[SGST Master.xlsx]DBF'!$A:$V,22,FALSE),
   IF(ORDER!$D$1="IGST",
   VLOOKUP(H224,'C:\Users\HP\Desktop\TrimphPO\Week\Master Files\[IGST Master.xlsx]DBF'!$A:$V,22,FALSE),
   "Error")),
"")</f>
        <v/>
      </c>
      <c r="V224">
        <f>IF(ORDER!O230&gt;0,
 IF(ORDER!$D$1="SGST",
 VLOOKUP(H224,'C:\Users\HP\Desktop\TrimphPO\Week\Master Files\[SGST Master.xlsx]DBF'!$A:$W,23,FALSE),
   IF(ORDER!$D$1="IGST",
   VLOOKUP(H224,'C:\Users\HP\Desktop\TrimphPO\Week\Master Files\[IGST Master.xlsx]DBF'!$A:$W,23,FALSE),
   "Error")),
"")</f>
        <v/>
      </c>
      <c r="W224">
        <f>IF(ORDER!O230&gt;0,
 IF(ORDER!$D$1="SGST",
 VLOOKUP(H224,'C:\Users\HP\Desktop\TrimphPO\Week\Master Files\[SGST Master.xlsx]DBF'!$A:$X,24,FALSE),
   IF(ORDER!$D$1="IGST",
   VLOOKUP(H224,'C:\Users\HP\Desktop\TrimphPO\Week\Master Files\[IGST Master.xlsx]DBF'!$A:$X,24,FALSE),
   "Error")),
"")</f>
        <v/>
      </c>
      <c r="X224">
        <f>IF(ORDER!O230&gt;0,
 IF(ORDER!$D$1="SGST",
 VLOOKUP(H224,'C:\Users\HP\Desktop\TrimphPO\Week\Master Files\[SGST Master.xlsx]DBF'!$A:$Y,25,FALSE),
   IF(ORDER!$D$1="IGST",
   VLOOKUP(H224,'C:\Users\HP\Desktop\TrimphPO\Week\Master Files\[IGST Master.xlsx]DBF'!$A:$Y,25,FALSE),
   "Error")),
"")</f>
        <v/>
      </c>
      <c r="Y224">
        <f>IF(ORDER!O230&gt;0,+O224, "")</f>
        <v/>
      </c>
      <c r="Z224">
        <f>IF(ORDER!O230&gt;0,+J224, "")</f>
        <v/>
      </c>
      <c r="AA224">
        <f>IF(ORDER!O230&gt;0,
 IF(ORDER!$D$1="SGST",
 VLOOKUP(H224,'C:\Users\HP\Desktop\TrimphPO\Week\Master Files\[SGST Master.xlsx]DBF'!$A:$AB,28,FALSE),
   IF(ORDER!$D$1="IGST",
   VLOOKUP(H224,'C:\Users\HP\Desktop\TrimphPO\Week\Master Files\[IGST Master.xlsx]DBF'!$A:$AB,28,FALSE),
   "Error")),
"")</f>
        <v/>
      </c>
      <c r="AB224">
        <f>IF(ORDER!O230&gt;0,
 IF(ORDER!$D$1="SGST",
 VLOOKUP(H224,'C:\Users\HP\Desktop\TrimphPO\Week\Master Files\[SGST Master.xlsx]DBF'!$A:$AC,29,FALSE),
   IF(ORDER!$D$1="IGST",
   VLOOKUP(H224,'C:\Users\HP\Desktop\TrimphPO\Week\Master Files\[IGST Master.xlsx]DBF'!$A:$AC,29,FALSE),
   "Error")),
"")</f>
        <v/>
      </c>
      <c r="AC224">
        <f>IF(ORDER!O230&gt;0,ROUND(Y224*AB224/100,2), "")</f>
        <v/>
      </c>
      <c r="AD224">
        <f>IF(ORDER!O230&gt;0,ROUND(SUM(Y224,0)-AC224,2), "")</f>
        <v/>
      </c>
      <c r="AE224" t="inlineStr"/>
      <c r="AF224" t="inlineStr"/>
      <c r="AG224" t="inlineStr"/>
      <c r="AH224" t="inlineStr"/>
      <c r="AI224" t="inlineStr"/>
      <c r="AJ224" t="inlineStr"/>
      <c r="AK224">
        <f>IF(ORDER!O230&gt;0,IF(RIGHT(P224,2)="5%","Output IGST - 5% - Tamilnadu","Output IGST - 12% - Tamilnadu"), "")</f>
        <v/>
      </c>
      <c r="AL224">
        <f>IF(ORDER!O230&gt;0,IF(AK224="Output IGST - 12% - TamilNadu",12,5), "")</f>
        <v/>
      </c>
      <c r="AM224">
        <f>IF(ORDER!O230&gt;0,ROUND(SUM(AD224*AL224/100,0),2), "")</f>
        <v/>
      </c>
      <c r="AN224">
        <f>IF(ORDER!O230&gt;0,+AP224, "")</f>
        <v/>
      </c>
      <c r="AO224">
        <f>IF(ORDER!O230&gt;0,0.00, "")</f>
        <v/>
      </c>
      <c r="AP224">
        <f>IF(ORDER!O230&gt;0,+(Y224-AC224)+AM224, "")</f>
        <v/>
      </c>
      <c r="AQ224">
        <f>IF(ORDER!O230&gt;0,
 IF(ORDER!$D$1="SGST",
 VLOOKUP(H224,'C:\Users\HP\Desktop\TrimphPO\Week\Master Files\[SGST Master.xlsx]DBF'!$A:$AR,44,FALSE),
   IF(ORDER!$D$1="IGST",
   VLOOKUP(H224,'C:\Users\HP\Desktop\TrimphPO\Week\Master Files\[IGST Master.xlsx]DBF'!$A:$AR,44,FALSE),
   "Error")),
"")</f>
        <v/>
      </c>
      <c r="AR224">
        <f>IF(ORDER!O230&gt;0,B224, "")</f>
        <v/>
      </c>
      <c r="AS224">
        <f>IF(ORDER!O230&gt;0,AN224, "")</f>
        <v/>
      </c>
      <c r="AT224">
        <f>IF(ORDER!O230&gt;0,CONCATENATE($B$2," ",$C$2," ","QTY",  " ", $Z$2), "")</f>
        <v/>
      </c>
      <c r="AU224">
        <f>IF(ORDER!O230&gt;0,
 IF(ORDER!$D$1="SGST",
 VLOOKUP(H224,'C:\Users\HP\Desktop\TrimphPO\Week\Master Files\[SGST Master.xlsx]DBF'!$A:$AV,48,FALSE),
   IF(ORDER!$D$1="IGST",
   VLOOKUP(H224,'C:\Users\HP\Desktop\TrimphPO\Week\Master Files\[IGST Master.xlsx]DBF'!$A:$AV,48,FALSE),
   "Error")),
"")</f>
        <v/>
      </c>
      <c r="AV224">
        <f>IF(ORDER!O230&gt;0,
 IF(ORDER!$D$1="SGST",
 VLOOKUP(H224,'C:\Users\HP\Desktop\TrimphPO\Week\Master Files\[SGST Master.xlsx]DBF'!$A:$AW,49,FALSE),
   IF(ORDER!$D$1="IGST",
   VLOOKUP(H224,'C:\Users\HP\Desktop\TrimphPO\Week\Master Files\[IGST Master.xlsx]DBF'!$A:$AW,49,FALSE),
   "Error")),
"")</f>
        <v/>
      </c>
      <c r="AW224">
        <f>IF(ORDER!O230&gt;0,
 IF(ORDER!$D$1="SGST",
 VLOOKUP(H224,'C:\Users\HP\Desktop\TrimphPO\Week\Master Files\[SGST Master.xlsx]DBF'!$A:$AX,50,FALSE),
   IF(ORDER!$D$1="IGST",
   VLOOKUP(H224,'C:\Users\HP\Desktop\TrimphPO\Week\Master Files\[IGST Master.xlsx]DBF'!$A:$AX,50,FALSE),
   "Error")),
"")</f>
        <v/>
      </c>
      <c r="AX224">
        <f>IF(ORDER!O230&gt;0,ORDER!B5, "")</f>
        <v/>
      </c>
      <c r="AY224">
        <f>IF(ORDER!O230&gt;0,ORDER!B1, "")</f>
        <v/>
      </c>
      <c r="AZ224">
        <f>IF(ORDER!O230&gt;0,
 IF(ORDER!$D$1="SGST",
 VLOOKUP(H224,'C:\Users\HP\Desktop\TrimphPO\Week\Master Files\[SGST Master.xlsx]DBF'!$A:$BA,53,FALSE),
   IF(ORDER!$D$1="IGST",
   VLOOKUP(H224,'C:\Users\HP\Desktop\TrimphPO\Week\Master Files\[IGST Master.xlsx]DBF'!$A:$BA,53,FALSE),
   "Error")),
"")</f>
        <v/>
      </c>
      <c r="BA224">
        <f>IF(ORDER!O230&gt;0,
 IF(ORDER!$D$1="SGST",
 VLOOKUP(H224,'C:\Users\HP\Desktop\TrimphPO\Week\Master Files\[SGST Master.xlsx]DBF'!$A:$BB,54,FALSE),
   IF(ORDER!$D$1="IGST",
   VLOOKUP(H224,'C:\Users\HP\Desktop\TrimphPO\Week\Master Files\[IGST Master.xlsx]DBF'!$A:$BB,54,FALSE),
   "Error")),
"")</f>
        <v/>
      </c>
      <c r="BB224">
        <f>IF(ORDER!O230&gt;0,
 IF(ORDER!$D$1="SGST",
 VLOOKUP(H224,'C:\Users\HP\Desktop\TrimphPO\Week\Master Files\[SGST Master.xlsx]DBF'!$A:$BC,55,FALSE),
   IF(ORDER!$D$1="IGST",
   VLOOKUP(H224,'C:\Users\HP\Desktop\TrimphPO\Week\Master Files\[IGST Master.xlsx]DBF'!$A:$BC,55,FALSE),
   "Error")),
"")</f>
        <v/>
      </c>
      <c r="BC224">
        <f>IF(ORDER!O230&gt;0,
 IF(ORDER!$D$1="SGST",
 VLOOKUP(H224,'C:\Users\HP\Desktop\TrimphPO\Week\Master Files\[SGST Master.xlsx]DBF'!$A:$BD,56,FALSE),
   IF(ORDER!$D$1="IGST",
   VLOOKUP(H224,'C:\Users\HP\Desktop\TrimphPO\Week\Master Files\[IGST Master.xlsx]DBF'!$A:$BD,56,FALSE),
   "Error")),
"")</f>
        <v/>
      </c>
      <c r="BD224">
        <f>IF(ORDER!O230&gt;0,
 IF(ORDER!$D$1="SGST",
 VLOOKUP(H224,'C:\Users\HP\Desktop\TrimphPO\Week\Master Files\[SGST Master.xlsx]DBF'!$A:$BE,57,FALSE),
   IF(ORDER!$D$1="IGST",
   VLOOKUP(H224,'C:\Users\HP\Desktop\TrimphPO\Week\Master Files\[IGST Master.xlsx]DBF'!$A:$BE,57,FALSE),
   "Error")),
"")</f>
        <v/>
      </c>
    </row>
    <row r="225">
      <c r="A225">
        <f>IF(ORDER!O231&gt;0,
 IF(ORDER!$D$1="SGST",
 VLOOKUP(H225,'C:\Users\HP\Desktop\TrimphPO\Week\Master Files\[SGST Master.xlsx]DBF'!$A:$B,2,FALSE),
   IF(ORDER!$D$1="IGST",
   VLOOKUP(H225,'C:\Users\HP\Desktop\TrimphPO\Week\Master Files\[IGST Master.xlsx]DBF'!$A:$B,2,FALSE),
   "Error")),
"")</f>
        <v/>
      </c>
      <c r="B225">
        <f>IF(ORDER!O231&gt;0,
 IF(ORDER!$D$1="SGST",
 VLOOKUP(H225,'C:\Users\HP\Desktop\TrimphPO\Week\Master Files\[SGST Master.xlsx]DBF'!$A:$C,3,FALSE),
   IF(ORDER!$D$1="IGST",
   VLOOKUP(H225,'C:\Users\HP\Desktop\TrimphPO\Week\Master Files\[IGST Master.xlsx]DBF'!$A:$C,3,FALSE),
   "Error")),
"")</f>
        <v/>
      </c>
      <c r="C225">
        <f>IF(ORDER!O231&gt;0,ORDER!L231, "")</f>
        <v/>
      </c>
      <c r="D225">
        <f>IF(ORDER!O231&gt;0,ORDER!A231, "")</f>
        <v/>
      </c>
      <c r="E225">
        <f>IF(ORDER!O231&gt;0,
 IF(ORDER!$D$1="SGST",
 VLOOKUP(H225,'C:\Users\HP\Desktop\TrimphPO\Week\Master Files\[SGST Master.xlsx]DBF'!$A:$F,6,FALSE),
   IF(ORDER!$D$1="IGST",
   VLOOKUP(H225,'C:\Users\HP\Desktop\TrimphPO\Week\Master Files\[IGST Master.xlsx]DBF'!$A:$F,6,FALSE),
   "Error")),
"")</f>
        <v/>
      </c>
      <c r="F225">
        <f>IF(ORDER!O231&gt;0,ORDER!C231, "")</f>
        <v/>
      </c>
      <c r="G225">
        <f>IF(ORDER!O231&gt;0,
 IF(ORDER!$D$1="SGST",
 VLOOKUP(H225,'C:\Users\HP\Desktop\TrimphPO\Week\Master Files\[SGST Master.xlsx]DBF'!$A:$H,8,FALSE),
   IF(ORDER!$D$1="IGST",
   VLOOKUP(H225,'C:\Users\HP\Desktop\TrimphPO\Week\Master Files\[IGST Master.xlsx]DBF'!$A:$H,8,FALSE),
   "Error")),
"")</f>
        <v/>
      </c>
      <c r="H225">
        <f>IF(ORDER!O231&gt;0,ORDER!D231, "")</f>
        <v/>
      </c>
      <c r="I225">
        <f>IF(ORDER!O231&gt;0,
 IF(ORDER!$D$1="SGST",
 VLOOKUP(H225,'C:\Users\HP\Desktop\TrimphPO\Week\Master Files\[SGST Master.xlsx]DBF'!$A:$J,10,FALSE),
   IF(ORDER!$D$1="IGST",
   VLOOKUP(H225,'C:\Users\HP\Desktop\TrimphPO\Week\Master Files\[IGST Master.xlsx]DBF'!$A:$J,10,FALSE),
   "Error")),
"")</f>
        <v/>
      </c>
      <c r="J225">
        <f>IF(ORDER!O231&gt;0,SUMIF(ORDER!$D$8:$D$22298,DBF!$H225,ORDER!$G$8:$G$22298), "")</f>
        <v/>
      </c>
      <c r="K225">
        <f>IF(ORDER!O231&gt;0,VLOOKUP($H225,ORDER!D:H,5,FALSE), "")</f>
        <v/>
      </c>
      <c r="L225">
        <f>IF(ORDER!O231&gt;0,ROUND(J225*K225,2), "")</f>
        <v/>
      </c>
      <c r="M225">
        <f>IF(ORDER!O231&gt;0,
 IF(ORDER!$D$1="SGST",
 VLOOKUP(H225,'C:\Users\HP\Desktop\TrimphPO\Week\Master Files\[SGST Master.xlsx]DBF'!$A:$N,14,FALSE),
   IF(ORDER!$D$1="IGST",
   VLOOKUP(H225,'C:\Users\HP\Desktop\TrimphPO\Week\Master Files\[IGST Master.xlsx]DBF'!$A:$N,14,FALSE),
   "Error")),
"")</f>
        <v/>
      </c>
      <c r="N225">
        <f>IF(ORDER!O231&gt;0,ROUND(L225*M225/100,2), "")</f>
        <v/>
      </c>
      <c r="O225">
        <f>IF(ORDER!O231&gt;0,L225-N225, "")</f>
        <v/>
      </c>
      <c r="P225">
        <f>IF(ORDER!O231&gt;0,IF(R225="Corsetry",IF(IFERROR((O225/J225),0)&lt;1000,"CC Sales- Corsetry-Wholesale - IGST 5%","CC Sales- Corsetry-Wholesale - IGST 12%")), "")</f>
        <v/>
      </c>
      <c r="Q225">
        <f>IF(ORDER!O231&gt;0,
 IF(ORDER!$D$1="SGST",
 VLOOKUP(H225,'C:\Users\HP\Desktop\TrimphPO\Week\Master Files\[SGST Master.xlsx]DBF'!$A:$R,18,FALSE),
   IF(ORDER!$D$1="IGST",
   VLOOKUP(H225,'C:\Users\HP\Desktop\TrimphPO\Week\Master Files\[IGST Master.xlsx]DBF'!$A:$R,18,FALSE),
   "Error")),
"")</f>
        <v/>
      </c>
      <c r="R225">
        <f>IF(ORDER!O231&gt;0,
 IF(ORDER!$D$1="SGST",
 VLOOKUP(H225,'C:\Users\HP\Desktop\TrimphPO\Week\Master Files\[SGST Master.xlsx]DBF'!$A:$S,19,FALSE),
   IF(ORDER!$D$1="IGST",
   VLOOKUP(H225,'C:\Users\HP\Desktop\TrimphPO\Week\Master Files\[IGST Master.xlsx]DBF'!$A:$S,19,FALSE),
   "Error")),
"")</f>
        <v/>
      </c>
      <c r="S225">
        <f>IF(ORDER!O231&gt;0,
 IF(ORDER!$D$1="SGST",
 VLOOKUP(H225,'C:\Users\HP\Desktop\TrimphPO\Week\Master Files\[SGST Master.xlsx]DBF'!$A:$T,20,FALSE),
   IF(ORDER!$D$1="IGST",
   VLOOKUP(H225,'C:\Users\HP\Desktop\TrimphPO\Week\Master Files\[IGST Master.xlsx]DBF'!$A:$T,20,FALSE),
   "Error")),
"")</f>
        <v/>
      </c>
      <c r="T225">
        <f>IF(ORDER!O231&gt;0,
 IF(ORDER!$D$1="SGST",
 VLOOKUP(H225,'C:\Users\HP\Desktop\TrimphPO\Week\Master Files\[SGST Master.xlsx]DBF'!$A:$U,21,FALSE),
   IF(ORDER!$D$1="IGST",
   VLOOKUP(H225,'C:\Users\HP\Desktop\TrimphPO\Week\Master Files\[IGST Master.xlsx]DBF'!$A:$U,21,FALSE),
   "Error")),
"")</f>
        <v/>
      </c>
      <c r="U225">
        <f>IF(ORDER!O231&gt;0,
 IF(ORDER!$D$1="SGST",
 VLOOKUP(H225,'C:\Users\HP\Desktop\TrimphPO\Week\Master Files\[SGST Master.xlsx]DBF'!$A:$V,22,FALSE),
   IF(ORDER!$D$1="IGST",
   VLOOKUP(H225,'C:\Users\HP\Desktop\TrimphPO\Week\Master Files\[IGST Master.xlsx]DBF'!$A:$V,22,FALSE),
   "Error")),
"")</f>
        <v/>
      </c>
      <c r="V225">
        <f>IF(ORDER!O231&gt;0,
 IF(ORDER!$D$1="SGST",
 VLOOKUP(H225,'C:\Users\HP\Desktop\TrimphPO\Week\Master Files\[SGST Master.xlsx]DBF'!$A:$W,23,FALSE),
   IF(ORDER!$D$1="IGST",
   VLOOKUP(H225,'C:\Users\HP\Desktop\TrimphPO\Week\Master Files\[IGST Master.xlsx]DBF'!$A:$W,23,FALSE),
   "Error")),
"")</f>
        <v/>
      </c>
      <c r="W225">
        <f>IF(ORDER!O231&gt;0,
 IF(ORDER!$D$1="SGST",
 VLOOKUP(H225,'C:\Users\HP\Desktop\TrimphPO\Week\Master Files\[SGST Master.xlsx]DBF'!$A:$X,24,FALSE),
   IF(ORDER!$D$1="IGST",
   VLOOKUP(H225,'C:\Users\HP\Desktop\TrimphPO\Week\Master Files\[IGST Master.xlsx]DBF'!$A:$X,24,FALSE),
   "Error")),
"")</f>
        <v/>
      </c>
      <c r="X225">
        <f>IF(ORDER!O231&gt;0,
 IF(ORDER!$D$1="SGST",
 VLOOKUP(H225,'C:\Users\HP\Desktop\TrimphPO\Week\Master Files\[SGST Master.xlsx]DBF'!$A:$Y,25,FALSE),
   IF(ORDER!$D$1="IGST",
   VLOOKUP(H225,'C:\Users\HP\Desktop\TrimphPO\Week\Master Files\[IGST Master.xlsx]DBF'!$A:$Y,25,FALSE),
   "Error")),
"")</f>
        <v/>
      </c>
      <c r="Y225">
        <f>IF(ORDER!O231&gt;0,+O225, "")</f>
        <v/>
      </c>
      <c r="Z225">
        <f>IF(ORDER!O231&gt;0,+J225, "")</f>
        <v/>
      </c>
      <c r="AA225">
        <f>IF(ORDER!O231&gt;0,
 IF(ORDER!$D$1="SGST",
 VLOOKUP(H225,'C:\Users\HP\Desktop\TrimphPO\Week\Master Files\[SGST Master.xlsx]DBF'!$A:$AB,28,FALSE),
   IF(ORDER!$D$1="IGST",
   VLOOKUP(H225,'C:\Users\HP\Desktop\TrimphPO\Week\Master Files\[IGST Master.xlsx]DBF'!$A:$AB,28,FALSE),
   "Error")),
"")</f>
        <v/>
      </c>
      <c r="AB225">
        <f>IF(ORDER!O231&gt;0,
 IF(ORDER!$D$1="SGST",
 VLOOKUP(H225,'C:\Users\HP\Desktop\TrimphPO\Week\Master Files\[SGST Master.xlsx]DBF'!$A:$AC,29,FALSE),
   IF(ORDER!$D$1="IGST",
   VLOOKUP(H225,'C:\Users\HP\Desktop\TrimphPO\Week\Master Files\[IGST Master.xlsx]DBF'!$A:$AC,29,FALSE),
   "Error")),
"")</f>
        <v/>
      </c>
      <c r="AC225">
        <f>IF(ORDER!O231&gt;0,ROUND(Y225*AB225/100,2), "")</f>
        <v/>
      </c>
      <c r="AD225">
        <f>IF(ORDER!O231&gt;0,ROUND(SUM(Y225,0)-AC225,2), "")</f>
        <v/>
      </c>
      <c r="AE225" t="inlineStr"/>
      <c r="AF225" t="inlineStr"/>
      <c r="AG225" t="inlineStr"/>
      <c r="AH225" t="inlineStr"/>
      <c r="AI225" t="inlineStr"/>
      <c r="AJ225" t="inlineStr"/>
      <c r="AK225">
        <f>IF(ORDER!O231&gt;0,IF(RIGHT(P225,2)="5%","Output IGST - 5% - Tamilnadu","Output IGST - 12% - Tamilnadu"), "")</f>
        <v/>
      </c>
      <c r="AL225">
        <f>IF(ORDER!O231&gt;0,IF(AK225="Output IGST - 12% - TamilNadu",12,5), "")</f>
        <v/>
      </c>
      <c r="AM225">
        <f>IF(ORDER!O231&gt;0,ROUND(SUM(AD225*AL225/100,0),2), "")</f>
        <v/>
      </c>
      <c r="AN225">
        <f>IF(ORDER!O231&gt;0,+AP225, "")</f>
        <v/>
      </c>
      <c r="AO225">
        <f>IF(ORDER!O231&gt;0,0.00, "")</f>
        <v/>
      </c>
      <c r="AP225">
        <f>IF(ORDER!O231&gt;0,+(Y225-AC225)+AM225, "")</f>
        <v/>
      </c>
      <c r="AQ225">
        <f>IF(ORDER!O231&gt;0,
 IF(ORDER!$D$1="SGST",
 VLOOKUP(H225,'C:\Users\HP\Desktop\TrimphPO\Week\Master Files\[SGST Master.xlsx]DBF'!$A:$AR,44,FALSE),
   IF(ORDER!$D$1="IGST",
   VLOOKUP(H225,'C:\Users\HP\Desktop\TrimphPO\Week\Master Files\[IGST Master.xlsx]DBF'!$A:$AR,44,FALSE),
   "Error")),
"")</f>
        <v/>
      </c>
      <c r="AR225">
        <f>IF(ORDER!O231&gt;0,B225, "")</f>
        <v/>
      </c>
      <c r="AS225">
        <f>IF(ORDER!O231&gt;0,AN225, "")</f>
        <v/>
      </c>
      <c r="AT225">
        <f>IF(ORDER!O231&gt;0,CONCATENATE($B$2," ",$C$2," ","QTY",  " ", $Z$2), "")</f>
        <v/>
      </c>
      <c r="AU225">
        <f>IF(ORDER!O231&gt;0,
 IF(ORDER!$D$1="SGST",
 VLOOKUP(H225,'C:\Users\HP\Desktop\TrimphPO\Week\Master Files\[SGST Master.xlsx]DBF'!$A:$AV,48,FALSE),
   IF(ORDER!$D$1="IGST",
   VLOOKUP(H225,'C:\Users\HP\Desktop\TrimphPO\Week\Master Files\[IGST Master.xlsx]DBF'!$A:$AV,48,FALSE),
   "Error")),
"")</f>
        <v/>
      </c>
      <c r="AV225">
        <f>IF(ORDER!O231&gt;0,
 IF(ORDER!$D$1="SGST",
 VLOOKUP(H225,'C:\Users\HP\Desktop\TrimphPO\Week\Master Files\[SGST Master.xlsx]DBF'!$A:$AW,49,FALSE),
   IF(ORDER!$D$1="IGST",
   VLOOKUP(H225,'C:\Users\HP\Desktop\TrimphPO\Week\Master Files\[IGST Master.xlsx]DBF'!$A:$AW,49,FALSE),
   "Error")),
"")</f>
        <v/>
      </c>
      <c r="AW225">
        <f>IF(ORDER!O231&gt;0,
 IF(ORDER!$D$1="SGST",
 VLOOKUP(H225,'C:\Users\HP\Desktop\TrimphPO\Week\Master Files\[SGST Master.xlsx]DBF'!$A:$AX,50,FALSE),
   IF(ORDER!$D$1="IGST",
   VLOOKUP(H225,'C:\Users\HP\Desktop\TrimphPO\Week\Master Files\[IGST Master.xlsx]DBF'!$A:$AX,50,FALSE),
   "Error")),
"")</f>
        <v/>
      </c>
      <c r="AX225">
        <f>IF(ORDER!O231&gt;0,ORDER!B5, "")</f>
        <v/>
      </c>
      <c r="AY225">
        <f>IF(ORDER!O231&gt;0,ORDER!B1, "")</f>
        <v/>
      </c>
      <c r="AZ225">
        <f>IF(ORDER!O231&gt;0,
 IF(ORDER!$D$1="SGST",
 VLOOKUP(H225,'C:\Users\HP\Desktop\TrimphPO\Week\Master Files\[SGST Master.xlsx]DBF'!$A:$BA,53,FALSE),
   IF(ORDER!$D$1="IGST",
   VLOOKUP(H225,'C:\Users\HP\Desktop\TrimphPO\Week\Master Files\[IGST Master.xlsx]DBF'!$A:$BA,53,FALSE),
   "Error")),
"")</f>
        <v/>
      </c>
      <c r="BA225">
        <f>IF(ORDER!O231&gt;0,
 IF(ORDER!$D$1="SGST",
 VLOOKUP(H225,'C:\Users\HP\Desktop\TrimphPO\Week\Master Files\[SGST Master.xlsx]DBF'!$A:$BB,54,FALSE),
   IF(ORDER!$D$1="IGST",
   VLOOKUP(H225,'C:\Users\HP\Desktop\TrimphPO\Week\Master Files\[IGST Master.xlsx]DBF'!$A:$BB,54,FALSE),
   "Error")),
"")</f>
        <v/>
      </c>
      <c r="BB225">
        <f>IF(ORDER!O231&gt;0,
 IF(ORDER!$D$1="SGST",
 VLOOKUP(H225,'C:\Users\HP\Desktop\TrimphPO\Week\Master Files\[SGST Master.xlsx]DBF'!$A:$BC,55,FALSE),
   IF(ORDER!$D$1="IGST",
   VLOOKUP(H225,'C:\Users\HP\Desktop\TrimphPO\Week\Master Files\[IGST Master.xlsx]DBF'!$A:$BC,55,FALSE),
   "Error")),
"")</f>
        <v/>
      </c>
      <c r="BC225">
        <f>IF(ORDER!O231&gt;0,
 IF(ORDER!$D$1="SGST",
 VLOOKUP(H225,'C:\Users\HP\Desktop\TrimphPO\Week\Master Files\[SGST Master.xlsx]DBF'!$A:$BD,56,FALSE),
   IF(ORDER!$D$1="IGST",
   VLOOKUP(H225,'C:\Users\HP\Desktop\TrimphPO\Week\Master Files\[IGST Master.xlsx]DBF'!$A:$BD,56,FALSE),
   "Error")),
"")</f>
        <v/>
      </c>
      <c r="BD225">
        <f>IF(ORDER!O231&gt;0,
 IF(ORDER!$D$1="SGST",
 VLOOKUP(H225,'C:\Users\HP\Desktop\TrimphPO\Week\Master Files\[SGST Master.xlsx]DBF'!$A:$BE,57,FALSE),
   IF(ORDER!$D$1="IGST",
   VLOOKUP(H225,'C:\Users\HP\Desktop\TrimphPO\Week\Master Files\[IGST Master.xlsx]DBF'!$A:$BE,57,FALSE),
   "Error")),
"")</f>
        <v/>
      </c>
    </row>
    <row r="226">
      <c r="A226">
        <f>IF(ORDER!O232&gt;0,
 IF(ORDER!$D$1="SGST",
 VLOOKUP(H226,'C:\Users\HP\Desktop\TrimphPO\Week\Master Files\[SGST Master.xlsx]DBF'!$A:$B,2,FALSE),
   IF(ORDER!$D$1="IGST",
   VLOOKUP(H226,'C:\Users\HP\Desktop\TrimphPO\Week\Master Files\[IGST Master.xlsx]DBF'!$A:$B,2,FALSE),
   "Error")),
"")</f>
        <v/>
      </c>
      <c r="B226">
        <f>IF(ORDER!O232&gt;0,
 IF(ORDER!$D$1="SGST",
 VLOOKUP(H226,'C:\Users\HP\Desktop\TrimphPO\Week\Master Files\[SGST Master.xlsx]DBF'!$A:$C,3,FALSE),
   IF(ORDER!$D$1="IGST",
   VLOOKUP(H226,'C:\Users\HP\Desktop\TrimphPO\Week\Master Files\[IGST Master.xlsx]DBF'!$A:$C,3,FALSE),
   "Error")),
"")</f>
        <v/>
      </c>
      <c r="C226">
        <f>IF(ORDER!O232&gt;0,ORDER!L232, "")</f>
        <v/>
      </c>
      <c r="D226">
        <f>IF(ORDER!O232&gt;0,ORDER!A232, "")</f>
        <v/>
      </c>
      <c r="E226">
        <f>IF(ORDER!O232&gt;0,
 IF(ORDER!$D$1="SGST",
 VLOOKUP(H226,'C:\Users\HP\Desktop\TrimphPO\Week\Master Files\[SGST Master.xlsx]DBF'!$A:$F,6,FALSE),
   IF(ORDER!$D$1="IGST",
   VLOOKUP(H226,'C:\Users\HP\Desktop\TrimphPO\Week\Master Files\[IGST Master.xlsx]DBF'!$A:$F,6,FALSE),
   "Error")),
"")</f>
        <v/>
      </c>
      <c r="F226">
        <f>IF(ORDER!O232&gt;0,ORDER!C232, "")</f>
        <v/>
      </c>
      <c r="G226">
        <f>IF(ORDER!O232&gt;0,
 IF(ORDER!$D$1="SGST",
 VLOOKUP(H226,'C:\Users\HP\Desktop\TrimphPO\Week\Master Files\[SGST Master.xlsx]DBF'!$A:$H,8,FALSE),
   IF(ORDER!$D$1="IGST",
   VLOOKUP(H226,'C:\Users\HP\Desktop\TrimphPO\Week\Master Files\[IGST Master.xlsx]DBF'!$A:$H,8,FALSE),
   "Error")),
"")</f>
        <v/>
      </c>
      <c r="H226">
        <f>IF(ORDER!O232&gt;0,ORDER!D232, "")</f>
        <v/>
      </c>
      <c r="I226">
        <f>IF(ORDER!O232&gt;0,
 IF(ORDER!$D$1="SGST",
 VLOOKUP(H226,'C:\Users\HP\Desktop\TrimphPO\Week\Master Files\[SGST Master.xlsx]DBF'!$A:$J,10,FALSE),
   IF(ORDER!$D$1="IGST",
   VLOOKUP(H226,'C:\Users\HP\Desktop\TrimphPO\Week\Master Files\[IGST Master.xlsx]DBF'!$A:$J,10,FALSE),
   "Error")),
"")</f>
        <v/>
      </c>
      <c r="J226">
        <f>IF(ORDER!O232&gt;0,SUMIF(ORDER!$D$8:$D$22298,DBF!$H226,ORDER!$G$8:$G$22298), "")</f>
        <v/>
      </c>
      <c r="K226">
        <f>IF(ORDER!O232&gt;0,VLOOKUP($H226,ORDER!D:H,5,FALSE), "")</f>
        <v/>
      </c>
      <c r="L226">
        <f>IF(ORDER!O232&gt;0,ROUND(J226*K226,2), "")</f>
        <v/>
      </c>
      <c r="M226">
        <f>IF(ORDER!O232&gt;0,
 IF(ORDER!$D$1="SGST",
 VLOOKUP(H226,'C:\Users\HP\Desktop\TrimphPO\Week\Master Files\[SGST Master.xlsx]DBF'!$A:$N,14,FALSE),
   IF(ORDER!$D$1="IGST",
   VLOOKUP(H226,'C:\Users\HP\Desktop\TrimphPO\Week\Master Files\[IGST Master.xlsx]DBF'!$A:$N,14,FALSE),
   "Error")),
"")</f>
        <v/>
      </c>
      <c r="N226">
        <f>IF(ORDER!O232&gt;0,ROUND(L226*M226/100,2), "")</f>
        <v/>
      </c>
      <c r="O226">
        <f>IF(ORDER!O232&gt;0,L226-N226, "")</f>
        <v/>
      </c>
      <c r="P226">
        <f>IF(ORDER!O232&gt;0,IF(R226="Corsetry",IF(IFERROR((O226/J226),0)&lt;1000,"CC Sales- Corsetry-Wholesale - IGST 5%","CC Sales- Corsetry-Wholesale - IGST 12%")), "")</f>
        <v/>
      </c>
      <c r="Q226">
        <f>IF(ORDER!O232&gt;0,
 IF(ORDER!$D$1="SGST",
 VLOOKUP(H226,'C:\Users\HP\Desktop\TrimphPO\Week\Master Files\[SGST Master.xlsx]DBF'!$A:$R,18,FALSE),
   IF(ORDER!$D$1="IGST",
   VLOOKUP(H226,'C:\Users\HP\Desktop\TrimphPO\Week\Master Files\[IGST Master.xlsx]DBF'!$A:$R,18,FALSE),
   "Error")),
"")</f>
        <v/>
      </c>
      <c r="R226">
        <f>IF(ORDER!O232&gt;0,
 IF(ORDER!$D$1="SGST",
 VLOOKUP(H226,'C:\Users\HP\Desktop\TrimphPO\Week\Master Files\[SGST Master.xlsx]DBF'!$A:$S,19,FALSE),
   IF(ORDER!$D$1="IGST",
   VLOOKUP(H226,'C:\Users\HP\Desktop\TrimphPO\Week\Master Files\[IGST Master.xlsx]DBF'!$A:$S,19,FALSE),
   "Error")),
"")</f>
        <v/>
      </c>
      <c r="S226">
        <f>IF(ORDER!O232&gt;0,
 IF(ORDER!$D$1="SGST",
 VLOOKUP(H226,'C:\Users\HP\Desktop\TrimphPO\Week\Master Files\[SGST Master.xlsx]DBF'!$A:$T,20,FALSE),
   IF(ORDER!$D$1="IGST",
   VLOOKUP(H226,'C:\Users\HP\Desktop\TrimphPO\Week\Master Files\[IGST Master.xlsx]DBF'!$A:$T,20,FALSE),
   "Error")),
"")</f>
        <v/>
      </c>
      <c r="T226">
        <f>IF(ORDER!O232&gt;0,
 IF(ORDER!$D$1="SGST",
 VLOOKUP(H226,'C:\Users\HP\Desktop\TrimphPO\Week\Master Files\[SGST Master.xlsx]DBF'!$A:$U,21,FALSE),
   IF(ORDER!$D$1="IGST",
   VLOOKUP(H226,'C:\Users\HP\Desktop\TrimphPO\Week\Master Files\[IGST Master.xlsx]DBF'!$A:$U,21,FALSE),
   "Error")),
"")</f>
        <v/>
      </c>
      <c r="U226">
        <f>IF(ORDER!O232&gt;0,
 IF(ORDER!$D$1="SGST",
 VLOOKUP(H226,'C:\Users\HP\Desktop\TrimphPO\Week\Master Files\[SGST Master.xlsx]DBF'!$A:$V,22,FALSE),
   IF(ORDER!$D$1="IGST",
   VLOOKUP(H226,'C:\Users\HP\Desktop\TrimphPO\Week\Master Files\[IGST Master.xlsx]DBF'!$A:$V,22,FALSE),
   "Error")),
"")</f>
        <v/>
      </c>
      <c r="V226">
        <f>IF(ORDER!O232&gt;0,
 IF(ORDER!$D$1="SGST",
 VLOOKUP(H226,'C:\Users\HP\Desktop\TrimphPO\Week\Master Files\[SGST Master.xlsx]DBF'!$A:$W,23,FALSE),
   IF(ORDER!$D$1="IGST",
   VLOOKUP(H226,'C:\Users\HP\Desktop\TrimphPO\Week\Master Files\[IGST Master.xlsx]DBF'!$A:$W,23,FALSE),
   "Error")),
"")</f>
        <v/>
      </c>
      <c r="W226">
        <f>IF(ORDER!O232&gt;0,
 IF(ORDER!$D$1="SGST",
 VLOOKUP(H226,'C:\Users\HP\Desktop\TrimphPO\Week\Master Files\[SGST Master.xlsx]DBF'!$A:$X,24,FALSE),
   IF(ORDER!$D$1="IGST",
   VLOOKUP(H226,'C:\Users\HP\Desktop\TrimphPO\Week\Master Files\[IGST Master.xlsx]DBF'!$A:$X,24,FALSE),
   "Error")),
"")</f>
        <v/>
      </c>
      <c r="X226">
        <f>IF(ORDER!O232&gt;0,
 IF(ORDER!$D$1="SGST",
 VLOOKUP(H226,'C:\Users\HP\Desktop\TrimphPO\Week\Master Files\[SGST Master.xlsx]DBF'!$A:$Y,25,FALSE),
   IF(ORDER!$D$1="IGST",
   VLOOKUP(H226,'C:\Users\HP\Desktop\TrimphPO\Week\Master Files\[IGST Master.xlsx]DBF'!$A:$Y,25,FALSE),
   "Error")),
"")</f>
        <v/>
      </c>
      <c r="Y226">
        <f>IF(ORDER!O232&gt;0,+O226, "")</f>
        <v/>
      </c>
      <c r="Z226">
        <f>IF(ORDER!O232&gt;0,+J226, "")</f>
        <v/>
      </c>
      <c r="AA226">
        <f>IF(ORDER!O232&gt;0,
 IF(ORDER!$D$1="SGST",
 VLOOKUP(H226,'C:\Users\HP\Desktop\TrimphPO\Week\Master Files\[SGST Master.xlsx]DBF'!$A:$AB,28,FALSE),
   IF(ORDER!$D$1="IGST",
   VLOOKUP(H226,'C:\Users\HP\Desktop\TrimphPO\Week\Master Files\[IGST Master.xlsx]DBF'!$A:$AB,28,FALSE),
   "Error")),
"")</f>
        <v/>
      </c>
      <c r="AB226">
        <f>IF(ORDER!O232&gt;0,
 IF(ORDER!$D$1="SGST",
 VLOOKUP(H226,'C:\Users\HP\Desktop\TrimphPO\Week\Master Files\[SGST Master.xlsx]DBF'!$A:$AC,29,FALSE),
   IF(ORDER!$D$1="IGST",
   VLOOKUP(H226,'C:\Users\HP\Desktop\TrimphPO\Week\Master Files\[IGST Master.xlsx]DBF'!$A:$AC,29,FALSE),
   "Error")),
"")</f>
        <v/>
      </c>
      <c r="AC226">
        <f>IF(ORDER!O232&gt;0,ROUND(Y226*AB226/100,2), "")</f>
        <v/>
      </c>
      <c r="AD226">
        <f>IF(ORDER!O232&gt;0,ROUND(SUM(Y226,0)-AC226,2), "")</f>
        <v/>
      </c>
      <c r="AE226" t="inlineStr"/>
      <c r="AF226" t="inlineStr"/>
      <c r="AG226" t="inlineStr"/>
      <c r="AH226" t="inlineStr"/>
      <c r="AI226" t="inlineStr"/>
      <c r="AJ226" t="inlineStr"/>
      <c r="AK226">
        <f>IF(ORDER!O232&gt;0,IF(RIGHT(P226,2)="5%","Output IGST - 5% - Tamilnadu","Output IGST - 12% - Tamilnadu"), "")</f>
        <v/>
      </c>
      <c r="AL226">
        <f>IF(ORDER!O232&gt;0,IF(AK226="Output IGST - 12% - TamilNadu",12,5), "")</f>
        <v/>
      </c>
      <c r="AM226">
        <f>IF(ORDER!O232&gt;0,ROUND(SUM(AD226*AL226/100,0),2), "")</f>
        <v/>
      </c>
      <c r="AN226">
        <f>IF(ORDER!O232&gt;0,+AP226, "")</f>
        <v/>
      </c>
      <c r="AO226">
        <f>IF(ORDER!O232&gt;0,0.00, "")</f>
        <v/>
      </c>
      <c r="AP226">
        <f>IF(ORDER!O232&gt;0,+(Y226-AC226)+AM226, "")</f>
        <v/>
      </c>
      <c r="AQ226">
        <f>IF(ORDER!O232&gt;0,
 IF(ORDER!$D$1="SGST",
 VLOOKUP(H226,'C:\Users\HP\Desktop\TrimphPO\Week\Master Files\[SGST Master.xlsx]DBF'!$A:$AR,44,FALSE),
   IF(ORDER!$D$1="IGST",
   VLOOKUP(H226,'C:\Users\HP\Desktop\TrimphPO\Week\Master Files\[IGST Master.xlsx]DBF'!$A:$AR,44,FALSE),
   "Error")),
"")</f>
        <v/>
      </c>
      <c r="AR226">
        <f>IF(ORDER!O232&gt;0,B226, "")</f>
        <v/>
      </c>
      <c r="AS226">
        <f>IF(ORDER!O232&gt;0,AN226, "")</f>
        <v/>
      </c>
      <c r="AT226">
        <f>IF(ORDER!O232&gt;0,CONCATENATE($B$2," ",$C$2," ","QTY",  " ", $Z$2), "")</f>
        <v/>
      </c>
      <c r="AU226">
        <f>IF(ORDER!O232&gt;0,
 IF(ORDER!$D$1="SGST",
 VLOOKUP(H226,'C:\Users\HP\Desktop\TrimphPO\Week\Master Files\[SGST Master.xlsx]DBF'!$A:$AV,48,FALSE),
   IF(ORDER!$D$1="IGST",
   VLOOKUP(H226,'C:\Users\HP\Desktop\TrimphPO\Week\Master Files\[IGST Master.xlsx]DBF'!$A:$AV,48,FALSE),
   "Error")),
"")</f>
        <v/>
      </c>
      <c r="AV226">
        <f>IF(ORDER!O232&gt;0,
 IF(ORDER!$D$1="SGST",
 VLOOKUP(H226,'C:\Users\HP\Desktop\TrimphPO\Week\Master Files\[SGST Master.xlsx]DBF'!$A:$AW,49,FALSE),
   IF(ORDER!$D$1="IGST",
   VLOOKUP(H226,'C:\Users\HP\Desktop\TrimphPO\Week\Master Files\[IGST Master.xlsx]DBF'!$A:$AW,49,FALSE),
   "Error")),
"")</f>
        <v/>
      </c>
      <c r="AW226">
        <f>IF(ORDER!O232&gt;0,
 IF(ORDER!$D$1="SGST",
 VLOOKUP(H226,'C:\Users\HP\Desktop\TrimphPO\Week\Master Files\[SGST Master.xlsx]DBF'!$A:$AX,50,FALSE),
   IF(ORDER!$D$1="IGST",
   VLOOKUP(H226,'C:\Users\HP\Desktop\TrimphPO\Week\Master Files\[IGST Master.xlsx]DBF'!$A:$AX,50,FALSE),
   "Error")),
"")</f>
        <v/>
      </c>
      <c r="AX226">
        <f>IF(ORDER!O232&gt;0,ORDER!B5, "")</f>
        <v/>
      </c>
      <c r="AY226">
        <f>IF(ORDER!O232&gt;0,ORDER!B1, "")</f>
        <v/>
      </c>
      <c r="AZ226">
        <f>IF(ORDER!O232&gt;0,
 IF(ORDER!$D$1="SGST",
 VLOOKUP(H226,'C:\Users\HP\Desktop\TrimphPO\Week\Master Files\[SGST Master.xlsx]DBF'!$A:$BA,53,FALSE),
   IF(ORDER!$D$1="IGST",
   VLOOKUP(H226,'C:\Users\HP\Desktop\TrimphPO\Week\Master Files\[IGST Master.xlsx]DBF'!$A:$BA,53,FALSE),
   "Error")),
"")</f>
        <v/>
      </c>
      <c r="BA226">
        <f>IF(ORDER!O232&gt;0,
 IF(ORDER!$D$1="SGST",
 VLOOKUP(H226,'C:\Users\HP\Desktop\TrimphPO\Week\Master Files\[SGST Master.xlsx]DBF'!$A:$BB,54,FALSE),
   IF(ORDER!$D$1="IGST",
   VLOOKUP(H226,'C:\Users\HP\Desktop\TrimphPO\Week\Master Files\[IGST Master.xlsx]DBF'!$A:$BB,54,FALSE),
   "Error")),
"")</f>
        <v/>
      </c>
      <c r="BB226">
        <f>IF(ORDER!O232&gt;0,
 IF(ORDER!$D$1="SGST",
 VLOOKUP(H226,'C:\Users\HP\Desktop\TrimphPO\Week\Master Files\[SGST Master.xlsx]DBF'!$A:$BC,55,FALSE),
   IF(ORDER!$D$1="IGST",
   VLOOKUP(H226,'C:\Users\HP\Desktop\TrimphPO\Week\Master Files\[IGST Master.xlsx]DBF'!$A:$BC,55,FALSE),
   "Error")),
"")</f>
        <v/>
      </c>
      <c r="BC226">
        <f>IF(ORDER!O232&gt;0,
 IF(ORDER!$D$1="SGST",
 VLOOKUP(H226,'C:\Users\HP\Desktop\TrimphPO\Week\Master Files\[SGST Master.xlsx]DBF'!$A:$BD,56,FALSE),
   IF(ORDER!$D$1="IGST",
   VLOOKUP(H226,'C:\Users\HP\Desktop\TrimphPO\Week\Master Files\[IGST Master.xlsx]DBF'!$A:$BD,56,FALSE),
   "Error")),
"")</f>
        <v/>
      </c>
      <c r="BD226">
        <f>IF(ORDER!O232&gt;0,
 IF(ORDER!$D$1="SGST",
 VLOOKUP(H226,'C:\Users\HP\Desktop\TrimphPO\Week\Master Files\[SGST Master.xlsx]DBF'!$A:$BE,57,FALSE),
   IF(ORDER!$D$1="IGST",
   VLOOKUP(H226,'C:\Users\HP\Desktop\TrimphPO\Week\Master Files\[IGST Master.xlsx]DBF'!$A:$BE,57,FALSE),
   "Error")),
"")</f>
        <v/>
      </c>
    </row>
    <row r="227">
      <c r="A227">
        <f>IF(ORDER!O233&gt;0,
 IF(ORDER!$D$1="SGST",
 VLOOKUP(H227,'C:\Users\HP\Desktop\TrimphPO\Week\Master Files\[SGST Master.xlsx]DBF'!$A:$B,2,FALSE),
   IF(ORDER!$D$1="IGST",
   VLOOKUP(H227,'C:\Users\HP\Desktop\TrimphPO\Week\Master Files\[IGST Master.xlsx]DBF'!$A:$B,2,FALSE),
   "Error")),
"")</f>
        <v/>
      </c>
      <c r="B227">
        <f>IF(ORDER!O233&gt;0,
 IF(ORDER!$D$1="SGST",
 VLOOKUP(H227,'C:\Users\HP\Desktop\TrimphPO\Week\Master Files\[SGST Master.xlsx]DBF'!$A:$C,3,FALSE),
   IF(ORDER!$D$1="IGST",
   VLOOKUP(H227,'C:\Users\HP\Desktop\TrimphPO\Week\Master Files\[IGST Master.xlsx]DBF'!$A:$C,3,FALSE),
   "Error")),
"")</f>
        <v/>
      </c>
      <c r="C227">
        <f>IF(ORDER!O233&gt;0,ORDER!L233, "")</f>
        <v/>
      </c>
      <c r="D227">
        <f>IF(ORDER!O233&gt;0,ORDER!A233, "")</f>
        <v/>
      </c>
      <c r="E227">
        <f>IF(ORDER!O233&gt;0,
 IF(ORDER!$D$1="SGST",
 VLOOKUP(H227,'C:\Users\HP\Desktop\TrimphPO\Week\Master Files\[SGST Master.xlsx]DBF'!$A:$F,6,FALSE),
   IF(ORDER!$D$1="IGST",
   VLOOKUP(H227,'C:\Users\HP\Desktop\TrimphPO\Week\Master Files\[IGST Master.xlsx]DBF'!$A:$F,6,FALSE),
   "Error")),
"")</f>
        <v/>
      </c>
      <c r="F227">
        <f>IF(ORDER!O233&gt;0,ORDER!C233, "")</f>
        <v/>
      </c>
      <c r="G227">
        <f>IF(ORDER!O233&gt;0,
 IF(ORDER!$D$1="SGST",
 VLOOKUP(H227,'C:\Users\HP\Desktop\TrimphPO\Week\Master Files\[SGST Master.xlsx]DBF'!$A:$H,8,FALSE),
   IF(ORDER!$D$1="IGST",
   VLOOKUP(H227,'C:\Users\HP\Desktop\TrimphPO\Week\Master Files\[IGST Master.xlsx]DBF'!$A:$H,8,FALSE),
   "Error")),
"")</f>
        <v/>
      </c>
      <c r="H227">
        <f>IF(ORDER!O233&gt;0,ORDER!D233, "")</f>
        <v/>
      </c>
      <c r="I227">
        <f>IF(ORDER!O233&gt;0,
 IF(ORDER!$D$1="SGST",
 VLOOKUP(H227,'C:\Users\HP\Desktop\TrimphPO\Week\Master Files\[SGST Master.xlsx]DBF'!$A:$J,10,FALSE),
   IF(ORDER!$D$1="IGST",
   VLOOKUP(H227,'C:\Users\HP\Desktop\TrimphPO\Week\Master Files\[IGST Master.xlsx]DBF'!$A:$J,10,FALSE),
   "Error")),
"")</f>
        <v/>
      </c>
      <c r="J227">
        <f>IF(ORDER!O233&gt;0,SUMIF(ORDER!$D$8:$D$22298,DBF!$H227,ORDER!$G$8:$G$22298), "")</f>
        <v/>
      </c>
      <c r="K227">
        <f>IF(ORDER!O233&gt;0,VLOOKUP($H227,ORDER!D:H,5,FALSE), "")</f>
        <v/>
      </c>
      <c r="L227">
        <f>IF(ORDER!O233&gt;0,ROUND(J227*K227,2), "")</f>
        <v/>
      </c>
      <c r="M227">
        <f>IF(ORDER!O233&gt;0,
 IF(ORDER!$D$1="SGST",
 VLOOKUP(H227,'C:\Users\HP\Desktop\TrimphPO\Week\Master Files\[SGST Master.xlsx]DBF'!$A:$N,14,FALSE),
   IF(ORDER!$D$1="IGST",
   VLOOKUP(H227,'C:\Users\HP\Desktop\TrimphPO\Week\Master Files\[IGST Master.xlsx]DBF'!$A:$N,14,FALSE),
   "Error")),
"")</f>
        <v/>
      </c>
      <c r="N227">
        <f>IF(ORDER!O233&gt;0,ROUND(L227*M227/100,2), "")</f>
        <v/>
      </c>
      <c r="O227">
        <f>IF(ORDER!O233&gt;0,L227-N227, "")</f>
        <v/>
      </c>
      <c r="P227">
        <f>IF(ORDER!O233&gt;0,IF(R227="Corsetry",IF(IFERROR((O227/J227),0)&lt;1000,"CC Sales- Corsetry-Wholesale - IGST 5%","CC Sales- Corsetry-Wholesale - IGST 12%")), "")</f>
        <v/>
      </c>
      <c r="Q227">
        <f>IF(ORDER!O233&gt;0,
 IF(ORDER!$D$1="SGST",
 VLOOKUP(H227,'C:\Users\HP\Desktop\TrimphPO\Week\Master Files\[SGST Master.xlsx]DBF'!$A:$R,18,FALSE),
   IF(ORDER!$D$1="IGST",
   VLOOKUP(H227,'C:\Users\HP\Desktop\TrimphPO\Week\Master Files\[IGST Master.xlsx]DBF'!$A:$R,18,FALSE),
   "Error")),
"")</f>
        <v/>
      </c>
      <c r="R227">
        <f>IF(ORDER!O233&gt;0,
 IF(ORDER!$D$1="SGST",
 VLOOKUP(H227,'C:\Users\HP\Desktop\TrimphPO\Week\Master Files\[SGST Master.xlsx]DBF'!$A:$S,19,FALSE),
   IF(ORDER!$D$1="IGST",
   VLOOKUP(H227,'C:\Users\HP\Desktop\TrimphPO\Week\Master Files\[IGST Master.xlsx]DBF'!$A:$S,19,FALSE),
   "Error")),
"")</f>
        <v/>
      </c>
      <c r="S227">
        <f>IF(ORDER!O233&gt;0,
 IF(ORDER!$D$1="SGST",
 VLOOKUP(H227,'C:\Users\HP\Desktop\TrimphPO\Week\Master Files\[SGST Master.xlsx]DBF'!$A:$T,20,FALSE),
   IF(ORDER!$D$1="IGST",
   VLOOKUP(H227,'C:\Users\HP\Desktop\TrimphPO\Week\Master Files\[IGST Master.xlsx]DBF'!$A:$T,20,FALSE),
   "Error")),
"")</f>
        <v/>
      </c>
      <c r="T227">
        <f>IF(ORDER!O233&gt;0,
 IF(ORDER!$D$1="SGST",
 VLOOKUP(H227,'C:\Users\HP\Desktop\TrimphPO\Week\Master Files\[SGST Master.xlsx]DBF'!$A:$U,21,FALSE),
   IF(ORDER!$D$1="IGST",
   VLOOKUP(H227,'C:\Users\HP\Desktop\TrimphPO\Week\Master Files\[IGST Master.xlsx]DBF'!$A:$U,21,FALSE),
   "Error")),
"")</f>
        <v/>
      </c>
      <c r="U227">
        <f>IF(ORDER!O233&gt;0,
 IF(ORDER!$D$1="SGST",
 VLOOKUP(H227,'C:\Users\HP\Desktop\TrimphPO\Week\Master Files\[SGST Master.xlsx]DBF'!$A:$V,22,FALSE),
   IF(ORDER!$D$1="IGST",
   VLOOKUP(H227,'C:\Users\HP\Desktop\TrimphPO\Week\Master Files\[IGST Master.xlsx]DBF'!$A:$V,22,FALSE),
   "Error")),
"")</f>
        <v/>
      </c>
      <c r="V227">
        <f>IF(ORDER!O233&gt;0,
 IF(ORDER!$D$1="SGST",
 VLOOKUP(H227,'C:\Users\HP\Desktop\TrimphPO\Week\Master Files\[SGST Master.xlsx]DBF'!$A:$W,23,FALSE),
   IF(ORDER!$D$1="IGST",
   VLOOKUP(H227,'C:\Users\HP\Desktop\TrimphPO\Week\Master Files\[IGST Master.xlsx]DBF'!$A:$W,23,FALSE),
   "Error")),
"")</f>
        <v/>
      </c>
      <c r="W227">
        <f>IF(ORDER!O233&gt;0,
 IF(ORDER!$D$1="SGST",
 VLOOKUP(H227,'C:\Users\HP\Desktop\TrimphPO\Week\Master Files\[SGST Master.xlsx]DBF'!$A:$X,24,FALSE),
   IF(ORDER!$D$1="IGST",
   VLOOKUP(H227,'C:\Users\HP\Desktop\TrimphPO\Week\Master Files\[IGST Master.xlsx]DBF'!$A:$X,24,FALSE),
   "Error")),
"")</f>
        <v/>
      </c>
      <c r="X227">
        <f>IF(ORDER!O233&gt;0,
 IF(ORDER!$D$1="SGST",
 VLOOKUP(H227,'C:\Users\HP\Desktop\TrimphPO\Week\Master Files\[SGST Master.xlsx]DBF'!$A:$Y,25,FALSE),
   IF(ORDER!$D$1="IGST",
   VLOOKUP(H227,'C:\Users\HP\Desktop\TrimphPO\Week\Master Files\[IGST Master.xlsx]DBF'!$A:$Y,25,FALSE),
   "Error")),
"")</f>
        <v/>
      </c>
      <c r="Y227">
        <f>IF(ORDER!O233&gt;0,+O227, "")</f>
        <v/>
      </c>
      <c r="Z227">
        <f>IF(ORDER!O233&gt;0,+J227, "")</f>
        <v/>
      </c>
      <c r="AA227">
        <f>IF(ORDER!O233&gt;0,
 IF(ORDER!$D$1="SGST",
 VLOOKUP(H227,'C:\Users\HP\Desktop\TrimphPO\Week\Master Files\[SGST Master.xlsx]DBF'!$A:$AB,28,FALSE),
   IF(ORDER!$D$1="IGST",
   VLOOKUP(H227,'C:\Users\HP\Desktop\TrimphPO\Week\Master Files\[IGST Master.xlsx]DBF'!$A:$AB,28,FALSE),
   "Error")),
"")</f>
        <v/>
      </c>
      <c r="AB227">
        <f>IF(ORDER!O233&gt;0,
 IF(ORDER!$D$1="SGST",
 VLOOKUP(H227,'C:\Users\HP\Desktop\TrimphPO\Week\Master Files\[SGST Master.xlsx]DBF'!$A:$AC,29,FALSE),
   IF(ORDER!$D$1="IGST",
   VLOOKUP(H227,'C:\Users\HP\Desktop\TrimphPO\Week\Master Files\[IGST Master.xlsx]DBF'!$A:$AC,29,FALSE),
   "Error")),
"")</f>
        <v/>
      </c>
      <c r="AC227">
        <f>IF(ORDER!O233&gt;0,ROUND(Y227*AB227/100,2), "")</f>
        <v/>
      </c>
      <c r="AD227">
        <f>IF(ORDER!O233&gt;0,ROUND(SUM(Y227,0)-AC227,2), "")</f>
        <v/>
      </c>
      <c r="AE227" t="inlineStr"/>
      <c r="AF227" t="inlineStr"/>
      <c r="AG227" t="inlineStr"/>
      <c r="AH227" t="inlineStr"/>
      <c r="AI227" t="inlineStr"/>
      <c r="AJ227" t="inlineStr"/>
      <c r="AK227">
        <f>IF(ORDER!O233&gt;0,IF(RIGHT(P227,2)="5%","Output IGST - 5% - Tamilnadu","Output IGST - 12% - Tamilnadu"), "")</f>
        <v/>
      </c>
      <c r="AL227">
        <f>IF(ORDER!O233&gt;0,IF(AK227="Output IGST - 12% - TamilNadu",12,5), "")</f>
        <v/>
      </c>
      <c r="AM227">
        <f>IF(ORDER!O233&gt;0,ROUND(SUM(AD227*AL227/100,0),2), "")</f>
        <v/>
      </c>
      <c r="AN227">
        <f>IF(ORDER!O233&gt;0,+AP227, "")</f>
        <v/>
      </c>
      <c r="AO227">
        <f>IF(ORDER!O233&gt;0,0.00, "")</f>
        <v/>
      </c>
      <c r="AP227">
        <f>IF(ORDER!O233&gt;0,+(Y227-AC227)+AM227, "")</f>
        <v/>
      </c>
      <c r="AQ227">
        <f>IF(ORDER!O233&gt;0,
 IF(ORDER!$D$1="SGST",
 VLOOKUP(H227,'C:\Users\HP\Desktop\TrimphPO\Week\Master Files\[SGST Master.xlsx]DBF'!$A:$AR,44,FALSE),
   IF(ORDER!$D$1="IGST",
   VLOOKUP(H227,'C:\Users\HP\Desktop\TrimphPO\Week\Master Files\[IGST Master.xlsx]DBF'!$A:$AR,44,FALSE),
   "Error")),
"")</f>
        <v/>
      </c>
      <c r="AR227">
        <f>IF(ORDER!O233&gt;0,B227, "")</f>
        <v/>
      </c>
      <c r="AS227">
        <f>IF(ORDER!O233&gt;0,AN227, "")</f>
        <v/>
      </c>
      <c r="AT227">
        <f>IF(ORDER!O233&gt;0,CONCATENATE($B$2," ",$C$2," ","QTY",  " ", $Z$2), "")</f>
        <v/>
      </c>
      <c r="AU227">
        <f>IF(ORDER!O233&gt;0,
 IF(ORDER!$D$1="SGST",
 VLOOKUP(H227,'C:\Users\HP\Desktop\TrimphPO\Week\Master Files\[SGST Master.xlsx]DBF'!$A:$AV,48,FALSE),
   IF(ORDER!$D$1="IGST",
   VLOOKUP(H227,'C:\Users\HP\Desktop\TrimphPO\Week\Master Files\[IGST Master.xlsx]DBF'!$A:$AV,48,FALSE),
   "Error")),
"")</f>
        <v/>
      </c>
      <c r="AV227">
        <f>IF(ORDER!O233&gt;0,
 IF(ORDER!$D$1="SGST",
 VLOOKUP(H227,'C:\Users\HP\Desktop\TrimphPO\Week\Master Files\[SGST Master.xlsx]DBF'!$A:$AW,49,FALSE),
   IF(ORDER!$D$1="IGST",
   VLOOKUP(H227,'C:\Users\HP\Desktop\TrimphPO\Week\Master Files\[IGST Master.xlsx]DBF'!$A:$AW,49,FALSE),
   "Error")),
"")</f>
        <v/>
      </c>
      <c r="AW227">
        <f>IF(ORDER!O233&gt;0,
 IF(ORDER!$D$1="SGST",
 VLOOKUP(H227,'C:\Users\HP\Desktop\TrimphPO\Week\Master Files\[SGST Master.xlsx]DBF'!$A:$AX,50,FALSE),
   IF(ORDER!$D$1="IGST",
   VLOOKUP(H227,'C:\Users\HP\Desktop\TrimphPO\Week\Master Files\[IGST Master.xlsx]DBF'!$A:$AX,50,FALSE),
   "Error")),
"")</f>
        <v/>
      </c>
      <c r="AX227">
        <f>IF(ORDER!O233&gt;0,ORDER!B5, "")</f>
        <v/>
      </c>
      <c r="AY227">
        <f>IF(ORDER!O233&gt;0,ORDER!B1, "")</f>
        <v/>
      </c>
      <c r="AZ227">
        <f>IF(ORDER!O233&gt;0,
 IF(ORDER!$D$1="SGST",
 VLOOKUP(H227,'C:\Users\HP\Desktop\TrimphPO\Week\Master Files\[SGST Master.xlsx]DBF'!$A:$BA,53,FALSE),
   IF(ORDER!$D$1="IGST",
   VLOOKUP(H227,'C:\Users\HP\Desktop\TrimphPO\Week\Master Files\[IGST Master.xlsx]DBF'!$A:$BA,53,FALSE),
   "Error")),
"")</f>
        <v/>
      </c>
      <c r="BA227">
        <f>IF(ORDER!O233&gt;0,
 IF(ORDER!$D$1="SGST",
 VLOOKUP(H227,'C:\Users\HP\Desktop\TrimphPO\Week\Master Files\[SGST Master.xlsx]DBF'!$A:$BB,54,FALSE),
   IF(ORDER!$D$1="IGST",
   VLOOKUP(H227,'C:\Users\HP\Desktop\TrimphPO\Week\Master Files\[IGST Master.xlsx]DBF'!$A:$BB,54,FALSE),
   "Error")),
"")</f>
        <v/>
      </c>
      <c r="BB227">
        <f>IF(ORDER!O233&gt;0,
 IF(ORDER!$D$1="SGST",
 VLOOKUP(H227,'C:\Users\HP\Desktop\TrimphPO\Week\Master Files\[SGST Master.xlsx]DBF'!$A:$BC,55,FALSE),
   IF(ORDER!$D$1="IGST",
   VLOOKUP(H227,'C:\Users\HP\Desktop\TrimphPO\Week\Master Files\[IGST Master.xlsx]DBF'!$A:$BC,55,FALSE),
   "Error")),
"")</f>
        <v/>
      </c>
      <c r="BC227">
        <f>IF(ORDER!O233&gt;0,
 IF(ORDER!$D$1="SGST",
 VLOOKUP(H227,'C:\Users\HP\Desktop\TrimphPO\Week\Master Files\[SGST Master.xlsx]DBF'!$A:$BD,56,FALSE),
   IF(ORDER!$D$1="IGST",
   VLOOKUP(H227,'C:\Users\HP\Desktop\TrimphPO\Week\Master Files\[IGST Master.xlsx]DBF'!$A:$BD,56,FALSE),
   "Error")),
"")</f>
        <v/>
      </c>
      <c r="BD227">
        <f>IF(ORDER!O233&gt;0,
 IF(ORDER!$D$1="SGST",
 VLOOKUP(H227,'C:\Users\HP\Desktop\TrimphPO\Week\Master Files\[SGST Master.xlsx]DBF'!$A:$BE,57,FALSE),
   IF(ORDER!$D$1="IGST",
   VLOOKUP(H227,'C:\Users\HP\Desktop\TrimphPO\Week\Master Files\[IGST Master.xlsx]DBF'!$A:$BE,57,FALSE),
   "Error")),
"")</f>
        <v/>
      </c>
    </row>
    <row r="228">
      <c r="A228">
        <f>IF(ORDER!O234&gt;0,
 IF(ORDER!$D$1="SGST",
 VLOOKUP(H228,'C:\Users\HP\Desktop\TrimphPO\Week\Master Files\[SGST Master.xlsx]DBF'!$A:$B,2,FALSE),
   IF(ORDER!$D$1="IGST",
   VLOOKUP(H228,'C:\Users\HP\Desktop\TrimphPO\Week\Master Files\[IGST Master.xlsx]DBF'!$A:$B,2,FALSE),
   "Error")),
"")</f>
        <v/>
      </c>
      <c r="B228">
        <f>IF(ORDER!O234&gt;0,
 IF(ORDER!$D$1="SGST",
 VLOOKUP(H228,'C:\Users\HP\Desktop\TrimphPO\Week\Master Files\[SGST Master.xlsx]DBF'!$A:$C,3,FALSE),
   IF(ORDER!$D$1="IGST",
   VLOOKUP(H228,'C:\Users\HP\Desktop\TrimphPO\Week\Master Files\[IGST Master.xlsx]DBF'!$A:$C,3,FALSE),
   "Error")),
"")</f>
        <v/>
      </c>
      <c r="C228">
        <f>IF(ORDER!O234&gt;0,ORDER!L234, "")</f>
        <v/>
      </c>
      <c r="D228">
        <f>IF(ORDER!O234&gt;0,ORDER!A234, "")</f>
        <v/>
      </c>
      <c r="E228">
        <f>IF(ORDER!O234&gt;0,
 IF(ORDER!$D$1="SGST",
 VLOOKUP(H228,'C:\Users\HP\Desktop\TrimphPO\Week\Master Files\[SGST Master.xlsx]DBF'!$A:$F,6,FALSE),
   IF(ORDER!$D$1="IGST",
   VLOOKUP(H228,'C:\Users\HP\Desktop\TrimphPO\Week\Master Files\[IGST Master.xlsx]DBF'!$A:$F,6,FALSE),
   "Error")),
"")</f>
        <v/>
      </c>
      <c r="F228">
        <f>IF(ORDER!O234&gt;0,ORDER!C234, "")</f>
        <v/>
      </c>
      <c r="G228">
        <f>IF(ORDER!O234&gt;0,
 IF(ORDER!$D$1="SGST",
 VLOOKUP(H228,'C:\Users\HP\Desktop\TrimphPO\Week\Master Files\[SGST Master.xlsx]DBF'!$A:$H,8,FALSE),
   IF(ORDER!$D$1="IGST",
   VLOOKUP(H228,'C:\Users\HP\Desktop\TrimphPO\Week\Master Files\[IGST Master.xlsx]DBF'!$A:$H,8,FALSE),
   "Error")),
"")</f>
        <v/>
      </c>
      <c r="H228">
        <f>IF(ORDER!O234&gt;0,ORDER!D234, "")</f>
        <v/>
      </c>
      <c r="I228">
        <f>IF(ORDER!O234&gt;0,
 IF(ORDER!$D$1="SGST",
 VLOOKUP(H228,'C:\Users\HP\Desktop\TrimphPO\Week\Master Files\[SGST Master.xlsx]DBF'!$A:$J,10,FALSE),
   IF(ORDER!$D$1="IGST",
   VLOOKUP(H228,'C:\Users\HP\Desktop\TrimphPO\Week\Master Files\[IGST Master.xlsx]DBF'!$A:$J,10,FALSE),
   "Error")),
"")</f>
        <v/>
      </c>
      <c r="J228">
        <f>IF(ORDER!O234&gt;0,SUMIF(ORDER!$D$8:$D$22298,DBF!$H228,ORDER!$G$8:$G$22298), "")</f>
        <v/>
      </c>
      <c r="K228">
        <f>IF(ORDER!O234&gt;0,VLOOKUP($H228,ORDER!D:H,5,FALSE), "")</f>
        <v/>
      </c>
      <c r="L228">
        <f>IF(ORDER!O234&gt;0,ROUND(J228*K228,2), "")</f>
        <v/>
      </c>
      <c r="M228">
        <f>IF(ORDER!O234&gt;0,
 IF(ORDER!$D$1="SGST",
 VLOOKUP(H228,'C:\Users\HP\Desktop\TrimphPO\Week\Master Files\[SGST Master.xlsx]DBF'!$A:$N,14,FALSE),
   IF(ORDER!$D$1="IGST",
   VLOOKUP(H228,'C:\Users\HP\Desktop\TrimphPO\Week\Master Files\[IGST Master.xlsx]DBF'!$A:$N,14,FALSE),
   "Error")),
"")</f>
        <v/>
      </c>
      <c r="N228">
        <f>IF(ORDER!O234&gt;0,ROUND(L228*M228/100,2), "")</f>
        <v/>
      </c>
      <c r="O228">
        <f>IF(ORDER!O234&gt;0,L228-N228, "")</f>
        <v/>
      </c>
      <c r="P228">
        <f>IF(ORDER!O234&gt;0,IF(R228="Corsetry",IF(IFERROR((O228/J228),0)&lt;1000,"CC Sales- Corsetry-Wholesale - IGST 5%","CC Sales- Corsetry-Wholesale - IGST 12%")), "")</f>
        <v/>
      </c>
      <c r="Q228">
        <f>IF(ORDER!O234&gt;0,
 IF(ORDER!$D$1="SGST",
 VLOOKUP(H228,'C:\Users\HP\Desktop\TrimphPO\Week\Master Files\[SGST Master.xlsx]DBF'!$A:$R,18,FALSE),
   IF(ORDER!$D$1="IGST",
   VLOOKUP(H228,'C:\Users\HP\Desktop\TrimphPO\Week\Master Files\[IGST Master.xlsx]DBF'!$A:$R,18,FALSE),
   "Error")),
"")</f>
        <v/>
      </c>
      <c r="R228">
        <f>IF(ORDER!O234&gt;0,
 IF(ORDER!$D$1="SGST",
 VLOOKUP(H228,'C:\Users\HP\Desktop\TrimphPO\Week\Master Files\[SGST Master.xlsx]DBF'!$A:$S,19,FALSE),
   IF(ORDER!$D$1="IGST",
   VLOOKUP(H228,'C:\Users\HP\Desktop\TrimphPO\Week\Master Files\[IGST Master.xlsx]DBF'!$A:$S,19,FALSE),
   "Error")),
"")</f>
        <v/>
      </c>
      <c r="S228">
        <f>IF(ORDER!O234&gt;0,
 IF(ORDER!$D$1="SGST",
 VLOOKUP(H228,'C:\Users\HP\Desktop\TrimphPO\Week\Master Files\[SGST Master.xlsx]DBF'!$A:$T,20,FALSE),
   IF(ORDER!$D$1="IGST",
   VLOOKUP(H228,'C:\Users\HP\Desktop\TrimphPO\Week\Master Files\[IGST Master.xlsx]DBF'!$A:$T,20,FALSE),
   "Error")),
"")</f>
        <v/>
      </c>
      <c r="T228">
        <f>IF(ORDER!O234&gt;0,
 IF(ORDER!$D$1="SGST",
 VLOOKUP(H228,'C:\Users\HP\Desktop\TrimphPO\Week\Master Files\[SGST Master.xlsx]DBF'!$A:$U,21,FALSE),
   IF(ORDER!$D$1="IGST",
   VLOOKUP(H228,'C:\Users\HP\Desktop\TrimphPO\Week\Master Files\[IGST Master.xlsx]DBF'!$A:$U,21,FALSE),
   "Error")),
"")</f>
        <v/>
      </c>
      <c r="U228">
        <f>IF(ORDER!O234&gt;0,
 IF(ORDER!$D$1="SGST",
 VLOOKUP(H228,'C:\Users\HP\Desktop\TrimphPO\Week\Master Files\[SGST Master.xlsx]DBF'!$A:$V,22,FALSE),
   IF(ORDER!$D$1="IGST",
   VLOOKUP(H228,'C:\Users\HP\Desktop\TrimphPO\Week\Master Files\[IGST Master.xlsx]DBF'!$A:$V,22,FALSE),
   "Error")),
"")</f>
        <v/>
      </c>
      <c r="V228">
        <f>IF(ORDER!O234&gt;0,
 IF(ORDER!$D$1="SGST",
 VLOOKUP(H228,'C:\Users\HP\Desktop\TrimphPO\Week\Master Files\[SGST Master.xlsx]DBF'!$A:$W,23,FALSE),
   IF(ORDER!$D$1="IGST",
   VLOOKUP(H228,'C:\Users\HP\Desktop\TrimphPO\Week\Master Files\[IGST Master.xlsx]DBF'!$A:$W,23,FALSE),
   "Error")),
"")</f>
        <v/>
      </c>
      <c r="W228">
        <f>IF(ORDER!O234&gt;0,
 IF(ORDER!$D$1="SGST",
 VLOOKUP(H228,'C:\Users\HP\Desktop\TrimphPO\Week\Master Files\[SGST Master.xlsx]DBF'!$A:$X,24,FALSE),
   IF(ORDER!$D$1="IGST",
   VLOOKUP(H228,'C:\Users\HP\Desktop\TrimphPO\Week\Master Files\[IGST Master.xlsx]DBF'!$A:$X,24,FALSE),
   "Error")),
"")</f>
        <v/>
      </c>
      <c r="X228">
        <f>IF(ORDER!O234&gt;0,
 IF(ORDER!$D$1="SGST",
 VLOOKUP(H228,'C:\Users\HP\Desktop\TrimphPO\Week\Master Files\[SGST Master.xlsx]DBF'!$A:$Y,25,FALSE),
   IF(ORDER!$D$1="IGST",
   VLOOKUP(H228,'C:\Users\HP\Desktop\TrimphPO\Week\Master Files\[IGST Master.xlsx]DBF'!$A:$Y,25,FALSE),
   "Error")),
"")</f>
        <v/>
      </c>
      <c r="Y228">
        <f>IF(ORDER!O234&gt;0,+O228, "")</f>
        <v/>
      </c>
      <c r="Z228">
        <f>IF(ORDER!O234&gt;0,+J228, "")</f>
        <v/>
      </c>
      <c r="AA228">
        <f>IF(ORDER!O234&gt;0,
 IF(ORDER!$D$1="SGST",
 VLOOKUP(H228,'C:\Users\HP\Desktop\TrimphPO\Week\Master Files\[SGST Master.xlsx]DBF'!$A:$AB,28,FALSE),
   IF(ORDER!$D$1="IGST",
   VLOOKUP(H228,'C:\Users\HP\Desktop\TrimphPO\Week\Master Files\[IGST Master.xlsx]DBF'!$A:$AB,28,FALSE),
   "Error")),
"")</f>
        <v/>
      </c>
      <c r="AB228">
        <f>IF(ORDER!O234&gt;0,
 IF(ORDER!$D$1="SGST",
 VLOOKUP(H228,'C:\Users\HP\Desktop\TrimphPO\Week\Master Files\[SGST Master.xlsx]DBF'!$A:$AC,29,FALSE),
   IF(ORDER!$D$1="IGST",
   VLOOKUP(H228,'C:\Users\HP\Desktop\TrimphPO\Week\Master Files\[IGST Master.xlsx]DBF'!$A:$AC,29,FALSE),
   "Error")),
"")</f>
        <v/>
      </c>
      <c r="AC228">
        <f>IF(ORDER!O234&gt;0,ROUND(Y228*AB228/100,2), "")</f>
        <v/>
      </c>
      <c r="AD228">
        <f>IF(ORDER!O234&gt;0,ROUND(SUM(Y228,0)-AC228,2), "")</f>
        <v/>
      </c>
      <c r="AE228" t="inlineStr"/>
      <c r="AF228" t="inlineStr"/>
      <c r="AG228" t="inlineStr"/>
      <c r="AH228" t="inlineStr"/>
      <c r="AI228" t="inlineStr"/>
      <c r="AJ228" t="inlineStr"/>
      <c r="AK228">
        <f>IF(ORDER!O234&gt;0,IF(RIGHT(P228,2)="5%","Output IGST - 5% - Tamilnadu","Output IGST - 12% - Tamilnadu"), "")</f>
        <v/>
      </c>
      <c r="AL228">
        <f>IF(ORDER!O234&gt;0,IF(AK228="Output IGST - 12% - TamilNadu",12,5), "")</f>
        <v/>
      </c>
      <c r="AM228">
        <f>IF(ORDER!O234&gt;0,ROUND(SUM(AD228*AL228/100,0),2), "")</f>
        <v/>
      </c>
      <c r="AN228">
        <f>IF(ORDER!O234&gt;0,+AP228, "")</f>
        <v/>
      </c>
      <c r="AO228">
        <f>IF(ORDER!O234&gt;0,0.00, "")</f>
        <v/>
      </c>
      <c r="AP228">
        <f>IF(ORDER!O234&gt;0,+(Y228-AC228)+AM228, "")</f>
        <v/>
      </c>
      <c r="AQ228">
        <f>IF(ORDER!O234&gt;0,
 IF(ORDER!$D$1="SGST",
 VLOOKUP(H228,'C:\Users\HP\Desktop\TrimphPO\Week\Master Files\[SGST Master.xlsx]DBF'!$A:$AR,44,FALSE),
   IF(ORDER!$D$1="IGST",
   VLOOKUP(H228,'C:\Users\HP\Desktop\TrimphPO\Week\Master Files\[IGST Master.xlsx]DBF'!$A:$AR,44,FALSE),
   "Error")),
"")</f>
        <v/>
      </c>
      <c r="AR228">
        <f>IF(ORDER!O234&gt;0,B228, "")</f>
        <v/>
      </c>
      <c r="AS228">
        <f>IF(ORDER!O234&gt;0,AN228, "")</f>
        <v/>
      </c>
      <c r="AT228">
        <f>IF(ORDER!O234&gt;0,CONCATENATE($B$2," ",$C$2," ","QTY",  " ", $Z$2), "")</f>
        <v/>
      </c>
      <c r="AU228">
        <f>IF(ORDER!O234&gt;0,
 IF(ORDER!$D$1="SGST",
 VLOOKUP(H228,'C:\Users\HP\Desktop\TrimphPO\Week\Master Files\[SGST Master.xlsx]DBF'!$A:$AV,48,FALSE),
   IF(ORDER!$D$1="IGST",
   VLOOKUP(H228,'C:\Users\HP\Desktop\TrimphPO\Week\Master Files\[IGST Master.xlsx]DBF'!$A:$AV,48,FALSE),
   "Error")),
"")</f>
        <v/>
      </c>
      <c r="AV228">
        <f>IF(ORDER!O234&gt;0,
 IF(ORDER!$D$1="SGST",
 VLOOKUP(H228,'C:\Users\HP\Desktop\TrimphPO\Week\Master Files\[SGST Master.xlsx]DBF'!$A:$AW,49,FALSE),
   IF(ORDER!$D$1="IGST",
   VLOOKUP(H228,'C:\Users\HP\Desktop\TrimphPO\Week\Master Files\[IGST Master.xlsx]DBF'!$A:$AW,49,FALSE),
   "Error")),
"")</f>
        <v/>
      </c>
      <c r="AW228">
        <f>IF(ORDER!O234&gt;0,
 IF(ORDER!$D$1="SGST",
 VLOOKUP(H228,'C:\Users\HP\Desktop\TrimphPO\Week\Master Files\[SGST Master.xlsx]DBF'!$A:$AX,50,FALSE),
   IF(ORDER!$D$1="IGST",
   VLOOKUP(H228,'C:\Users\HP\Desktop\TrimphPO\Week\Master Files\[IGST Master.xlsx]DBF'!$A:$AX,50,FALSE),
   "Error")),
"")</f>
        <v/>
      </c>
      <c r="AX228">
        <f>IF(ORDER!O234&gt;0,ORDER!B5, "")</f>
        <v/>
      </c>
      <c r="AY228">
        <f>IF(ORDER!O234&gt;0,ORDER!B1, "")</f>
        <v/>
      </c>
      <c r="AZ228">
        <f>IF(ORDER!O234&gt;0,
 IF(ORDER!$D$1="SGST",
 VLOOKUP(H228,'C:\Users\HP\Desktop\TrimphPO\Week\Master Files\[SGST Master.xlsx]DBF'!$A:$BA,53,FALSE),
   IF(ORDER!$D$1="IGST",
   VLOOKUP(H228,'C:\Users\HP\Desktop\TrimphPO\Week\Master Files\[IGST Master.xlsx]DBF'!$A:$BA,53,FALSE),
   "Error")),
"")</f>
        <v/>
      </c>
      <c r="BA228">
        <f>IF(ORDER!O234&gt;0,
 IF(ORDER!$D$1="SGST",
 VLOOKUP(H228,'C:\Users\HP\Desktop\TrimphPO\Week\Master Files\[SGST Master.xlsx]DBF'!$A:$BB,54,FALSE),
   IF(ORDER!$D$1="IGST",
   VLOOKUP(H228,'C:\Users\HP\Desktop\TrimphPO\Week\Master Files\[IGST Master.xlsx]DBF'!$A:$BB,54,FALSE),
   "Error")),
"")</f>
        <v/>
      </c>
      <c r="BB228">
        <f>IF(ORDER!O234&gt;0,
 IF(ORDER!$D$1="SGST",
 VLOOKUP(H228,'C:\Users\HP\Desktop\TrimphPO\Week\Master Files\[SGST Master.xlsx]DBF'!$A:$BC,55,FALSE),
   IF(ORDER!$D$1="IGST",
   VLOOKUP(H228,'C:\Users\HP\Desktop\TrimphPO\Week\Master Files\[IGST Master.xlsx]DBF'!$A:$BC,55,FALSE),
   "Error")),
"")</f>
        <v/>
      </c>
      <c r="BC228">
        <f>IF(ORDER!O234&gt;0,
 IF(ORDER!$D$1="SGST",
 VLOOKUP(H228,'C:\Users\HP\Desktop\TrimphPO\Week\Master Files\[SGST Master.xlsx]DBF'!$A:$BD,56,FALSE),
   IF(ORDER!$D$1="IGST",
   VLOOKUP(H228,'C:\Users\HP\Desktop\TrimphPO\Week\Master Files\[IGST Master.xlsx]DBF'!$A:$BD,56,FALSE),
   "Error")),
"")</f>
        <v/>
      </c>
      <c r="BD228">
        <f>IF(ORDER!O234&gt;0,
 IF(ORDER!$D$1="SGST",
 VLOOKUP(H228,'C:\Users\HP\Desktop\TrimphPO\Week\Master Files\[SGST Master.xlsx]DBF'!$A:$BE,57,FALSE),
   IF(ORDER!$D$1="IGST",
   VLOOKUP(H228,'C:\Users\HP\Desktop\TrimphPO\Week\Master Files\[IGST Master.xlsx]DBF'!$A:$BE,57,FALSE),
   "Error")),
"")</f>
        <v/>
      </c>
    </row>
    <row r="229">
      <c r="A229">
        <f>IF(ORDER!O235&gt;0,
 IF(ORDER!$D$1="SGST",
 VLOOKUP(H229,'C:\Users\HP\Desktop\TrimphPO\Week\Master Files\[SGST Master.xlsx]DBF'!$A:$B,2,FALSE),
   IF(ORDER!$D$1="IGST",
   VLOOKUP(H229,'C:\Users\HP\Desktop\TrimphPO\Week\Master Files\[IGST Master.xlsx]DBF'!$A:$B,2,FALSE),
   "Error")),
"")</f>
        <v/>
      </c>
      <c r="B229">
        <f>IF(ORDER!O235&gt;0,
 IF(ORDER!$D$1="SGST",
 VLOOKUP(H229,'C:\Users\HP\Desktop\TrimphPO\Week\Master Files\[SGST Master.xlsx]DBF'!$A:$C,3,FALSE),
   IF(ORDER!$D$1="IGST",
   VLOOKUP(H229,'C:\Users\HP\Desktop\TrimphPO\Week\Master Files\[IGST Master.xlsx]DBF'!$A:$C,3,FALSE),
   "Error")),
"")</f>
        <v/>
      </c>
      <c r="C229">
        <f>IF(ORDER!O235&gt;0,ORDER!L235, "")</f>
        <v/>
      </c>
      <c r="D229">
        <f>IF(ORDER!O235&gt;0,ORDER!A235, "")</f>
        <v/>
      </c>
      <c r="E229">
        <f>IF(ORDER!O235&gt;0,
 IF(ORDER!$D$1="SGST",
 VLOOKUP(H229,'C:\Users\HP\Desktop\TrimphPO\Week\Master Files\[SGST Master.xlsx]DBF'!$A:$F,6,FALSE),
   IF(ORDER!$D$1="IGST",
   VLOOKUP(H229,'C:\Users\HP\Desktop\TrimphPO\Week\Master Files\[IGST Master.xlsx]DBF'!$A:$F,6,FALSE),
   "Error")),
"")</f>
        <v/>
      </c>
      <c r="F229">
        <f>IF(ORDER!O235&gt;0,ORDER!C235, "")</f>
        <v/>
      </c>
      <c r="G229">
        <f>IF(ORDER!O235&gt;0,
 IF(ORDER!$D$1="SGST",
 VLOOKUP(H229,'C:\Users\HP\Desktop\TrimphPO\Week\Master Files\[SGST Master.xlsx]DBF'!$A:$H,8,FALSE),
   IF(ORDER!$D$1="IGST",
   VLOOKUP(H229,'C:\Users\HP\Desktop\TrimphPO\Week\Master Files\[IGST Master.xlsx]DBF'!$A:$H,8,FALSE),
   "Error")),
"")</f>
        <v/>
      </c>
      <c r="H229">
        <f>IF(ORDER!O235&gt;0,ORDER!D235, "")</f>
        <v/>
      </c>
      <c r="I229">
        <f>IF(ORDER!O235&gt;0,
 IF(ORDER!$D$1="SGST",
 VLOOKUP(H229,'C:\Users\HP\Desktop\TrimphPO\Week\Master Files\[SGST Master.xlsx]DBF'!$A:$J,10,FALSE),
   IF(ORDER!$D$1="IGST",
   VLOOKUP(H229,'C:\Users\HP\Desktop\TrimphPO\Week\Master Files\[IGST Master.xlsx]DBF'!$A:$J,10,FALSE),
   "Error")),
"")</f>
        <v/>
      </c>
      <c r="J229">
        <f>IF(ORDER!O235&gt;0,SUMIF(ORDER!$D$8:$D$22298,DBF!$H229,ORDER!$G$8:$G$22298), "")</f>
        <v/>
      </c>
      <c r="K229">
        <f>IF(ORDER!O235&gt;0,VLOOKUP($H229,ORDER!D:H,5,FALSE), "")</f>
        <v/>
      </c>
      <c r="L229">
        <f>IF(ORDER!O235&gt;0,ROUND(J229*K229,2), "")</f>
        <v/>
      </c>
      <c r="M229">
        <f>IF(ORDER!O235&gt;0,
 IF(ORDER!$D$1="SGST",
 VLOOKUP(H229,'C:\Users\HP\Desktop\TrimphPO\Week\Master Files\[SGST Master.xlsx]DBF'!$A:$N,14,FALSE),
   IF(ORDER!$D$1="IGST",
   VLOOKUP(H229,'C:\Users\HP\Desktop\TrimphPO\Week\Master Files\[IGST Master.xlsx]DBF'!$A:$N,14,FALSE),
   "Error")),
"")</f>
        <v/>
      </c>
      <c r="N229">
        <f>IF(ORDER!O235&gt;0,ROUND(L229*M229/100,2), "")</f>
        <v/>
      </c>
      <c r="O229">
        <f>IF(ORDER!O235&gt;0,L229-N229, "")</f>
        <v/>
      </c>
      <c r="P229">
        <f>IF(ORDER!O235&gt;0,IF(R229="Corsetry",IF(IFERROR((O229/J229),0)&lt;1000,"CC Sales- Corsetry-Wholesale - IGST 5%","CC Sales- Corsetry-Wholesale - IGST 12%")), "")</f>
        <v/>
      </c>
      <c r="Q229">
        <f>IF(ORDER!O235&gt;0,
 IF(ORDER!$D$1="SGST",
 VLOOKUP(H229,'C:\Users\HP\Desktop\TrimphPO\Week\Master Files\[SGST Master.xlsx]DBF'!$A:$R,18,FALSE),
   IF(ORDER!$D$1="IGST",
   VLOOKUP(H229,'C:\Users\HP\Desktop\TrimphPO\Week\Master Files\[IGST Master.xlsx]DBF'!$A:$R,18,FALSE),
   "Error")),
"")</f>
        <v/>
      </c>
      <c r="R229">
        <f>IF(ORDER!O235&gt;0,
 IF(ORDER!$D$1="SGST",
 VLOOKUP(H229,'C:\Users\HP\Desktop\TrimphPO\Week\Master Files\[SGST Master.xlsx]DBF'!$A:$S,19,FALSE),
   IF(ORDER!$D$1="IGST",
   VLOOKUP(H229,'C:\Users\HP\Desktop\TrimphPO\Week\Master Files\[IGST Master.xlsx]DBF'!$A:$S,19,FALSE),
   "Error")),
"")</f>
        <v/>
      </c>
      <c r="S229">
        <f>IF(ORDER!O235&gt;0,
 IF(ORDER!$D$1="SGST",
 VLOOKUP(H229,'C:\Users\HP\Desktop\TrimphPO\Week\Master Files\[SGST Master.xlsx]DBF'!$A:$T,20,FALSE),
   IF(ORDER!$D$1="IGST",
   VLOOKUP(H229,'C:\Users\HP\Desktop\TrimphPO\Week\Master Files\[IGST Master.xlsx]DBF'!$A:$T,20,FALSE),
   "Error")),
"")</f>
        <v/>
      </c>
      <c r="T229">
        <f>IF(ORDER!O235&gt;0,
 IF(ORDER!$D$1="SGST",
 VLOOKUP(H229,'C:\Users\HP\Desktop\TrimphPO\Week\Master Files\[SGST Master.xlsx]DBF'!$A:$U,21,FALSE),
   IF(ORDER!$D$1="IGST",
   VLOOKUP(H229,'C:\Users\HP\Desktop\TrimphPO\Week\Master Files\[IGST Master.xlsx]DBF'!$A:$U,21,FALSE),
   "Error")),
"")</f>
        <v/>
      </c>
      <c r="U229">
        <f>IF(ORDER!O235&gt;0,
 IF(ORDER!$D$1="SGST",
 VLOOKUP(H229,'C:\Users\HP\Desktop\TrimphPO\Week\Master Files\[SGST Master.xlsx]DBF'!$A:$V,22,FALSE),
   IF(ORDER!$D$1="IGST",
   VLOOKUP(H229,'C:\Users\HP\Desktop\TrimphPO\Week\Master Files\[IGST Master.xlsx]DBF'!$A:$V,22,FALSE),
   "Error")),
"")</f>
        <v/>
      </c>
      <c r="V229">
        <f>IF(ORDER!O235&gt;0,
 IF(ORDER!$D$1="SGST",
 VLOOKUP(H229,'C:\Users\HP\Desktop\TrimphPO\Week\Master Files\[SGST Master.xlsx]DBF'!$A:$W,23,FALSE),
   IF(ORDER!$D$1="IGST",
   VLOOKUP(H229,'C:\Users\HP\Desktop\TrimphPO\Week\Master Files\[IGST Master.xlsx]DBF'!$A:$W,23,FALSE),
   "Error")),
"")</f>
        <v/>
      </c>
      <c r="W229">
        <f>IF(ORDER!O235&gt;0,
 IF(ORDER!$D$1="SGST",
 VLOOKUP(H229,'C:\Users\HP\Desktop\TrimphPO\Week\Master Files\[SGST Master.xlsx]DBF'!$A:$X,24,FALSE),
   IF(ORDER!$D$1="IGST",
   VLOOKUP(H229,'C:\Users\HP\Desktop\TrimphPO\Week\Master Files\[IGST Master.xlsx]DBF'!$A:$X,24,FALSE),
   "Error")),
"")</f>
        <v/>
      </c>
      <c r="X229">
        <f>IF(ORDER!O235&gt;0,
 IF(ORDER!$D$1="SGST",
 VLOOKUP(H229,'C:\Users\HP\Desktop\TrimphPO\Week\Master Files\[SGST Master.xlsx]DBF'!$A:$Y,25,FALSE),
   IF(ORDER!$D$1="IGST",
   VLOOKUP(H229,'C:\Users\HP\Desktop\TrimphPO\Week\Master Files\[IGST Master.xlsx]DBF'!$A:$Y,25,FALSE),
   "Error")),
"")</f>
        <v/>
      </c>
      <c r="Y229">
        <f>IF(ORDER!O235&gt;0,+O229, "")</f>
        <v/>
      </c>
      <c r="Z229">
        <f>IF(ORDER!O235&gt;0,+J229, "")</f>
        <v/>
      </c>
      <c r="AA229">
        <f>IF(ORDER!O235&gt;0,
 IF(ORDER!$D$1="SGST",
 VLOOKUP(H229,'C:\Users\HP\Desktop\TrimphPO\Week\Master Files\[SGST Master.xlsx]DBF'!$A:$AB,28,FALSE),
   IF(ORDER!$D$1="IGST",
   VLOOKUP(H229,'C:\Users\HP\Desktop\TrimphPO\Week\Master Files\[IGST Master.xlsx]DBF'!$A:$AB,28,FALSE),
   "Error")),
"")</f>
        <v/>
      </c>
      <c r="AB229">
        <f>IF(ORDER!O235&gt;0,
 IF(ORDER!$D$1="SGST",
 VLOOKUP(H229,'C:\Users\HP\Desktop\TrimphPO\Week\Master Files\[SGST Master.xlsx]DBF'!$A:$AC,29,FALSE),
   IF(ORDER!$D$1="IGST",
   VLOOKUP(H229,'C:\Users\HP\Desktop\TrimphPO\Week\Master Files\[IGST Master.xlsx]DBF'!$A:$AC,29,FALSE),
   "Error")),
"")</f>
        <v/>
      </c>
      <c r="AC229">
        <f>IF(ORDER!O235&gt;0,ROUND(Y229*AB229/100,2), "")</f>
        <v/>
      </c>
      <c r="AD229">
        <f>IF(ORDER!O235&gt;0,ROUND(SUM(Y229,0)-AC229,2), "")</f>
        <v/>
      </c>
      <c r="AE229" t="inlineStr"/>
      <c r="AF229" t="inlineStr"/>
      <c r="AG229" t="inlineStr"/>
      <c r="AH229" t="inlineStr"/>
      <c r="AI229" t="inlineStr"/>
      <c r="AJ229" t="inlineStr"/>
      <c r="AK229">
        <f>IF(ORDER!O235&gt;0,IF(RIGHT(P229,2)="5%","Output IGST - 5% - Tamilnadu","Output IGST - 12% - Tamilnadu"), "")</f>
        <v/>
      </c>
      <c r="AL229">
        <f>IF(ORDER!O235&gt;0,IF(AK229="Output IGST - 12% - TamilNadu",12,5), "")</f>
        <v/>
      </c>
      <c r="AM229">
        <f>IF(ORDER!O235&gt;0,ROUND(SUM(AD229*AL229/100,0),2), "")</f>
        <v/>
      </c>
      <c r="AN229">
        <f>IF(ORDER!O235&gt;0,+AP229, "")</f>
        <v/>
      </c>
      <c r="AO229">
        <f>IF(ORDER!O235&gt;0,0.00, "")</f>
        <v/>
      </c>
      <c r="AP229">
        <f>IF(ORDER!O235&gt;0,+(Y229-AC229)+AM229, "")</f>
        <v/>
      </c>
      <c r="AQ229">
        <f>IF(ORDER!O235&gt;0,
 IF(ORDER!$D$1="SGST",
 VLOOKUP(H229,'C:\Users\HP\Desktop\TrimphPO\Week\Master Files\[SGST Master.xlsx]DBF'!$A:$AR,44,FALSE),
   IF(ORDER!$D$1="IGST",
   VLOOKUP(H229,'C:\Users\HP\Desktop\TrimphPO\Week\Master Files\[IGST Master.xlsx]DBF'!$A:$AR,44,FALSE),
   "Error")),
"")</f>
        <v/>
      </c>
      <c r="AR229">
        <f>IF(ORDER!O235&gt;0,B229, "")</f>
        <v/>
      </c>
      <c r="AS229">
        <f>IF(ORDER!O235&gt;0,AN229, "")</f>
        <v/>
      </c>
      <c r="AT229">
        <f>IF(ORDER!O235&gt;0,CONCATENATE($B$2," ",$C$2," ","QTY",  " ", $Z$2), "")</f>
        <v/>
      </c>
      <c r="AU229">
        <f>IF(ORDER!O235&gt;0,
 IF(ORDER!$D$1="SGST",
 VLOOKUP(H229,'C:\Users\HP\Desktop\TrimphPO\Week\Master Files\[SGST Master.xlsx]DBF'!$A:$AV,48,FALSE),
   IF(ORDER!$D$1="IGST",
   VLOOKUP(H229,'C:\Users\HP\Desktop\TrimphPO\Week\Master Files\[IGST Master.xlsx]DBF'!$A:$AV,48,FALSE),
   "Error")),
"")</f>
        <v/>
      </c>
      <c r="AV229">
        <f>IF(ORDER!O235&gt;0,
 IF(ORDER!$D$1="SGST",
 VLOOKUP(H229,'C:\Users\HP\Desktop\TrimphPO\Week\Master Files\[SGST Master.xlsx]DBF'!$A:$AW,49,FALSE),
   IF(ORDER!$D$1="IGST",
   VLOOKUP(H229,'C:\Users\HP\Desktop\TrimphPO\Week\Master Files\[IGST Master.xlsx]DBF'!$A:$AW,49,FALSE),
   "Error")),
"")</f>
        <v/>
      </c>
      <c r="AW229">
        <f>IF(ORDER!O235&gt;0,
 IF(ORDER!$D$1="SGST",
 VLOOKUP(H229,'C:\Users\HP\Desktop\TrimphPO\Week\Master Files\[SGST Master.xlsx]DBF'!$A:$AX,50,FALSE),
   IF(ORDER!$D$1="IGST",
   VLOOKUP(H229,'C:\Users\HP\Desktop\TrimphPO\Week\Master Files\[IGST Master.xlsx]DBF'!$A:$AX,50,FALSE),
   "Error")),
"")</f>
        <v/>
      </c>
      <c r="AX229">
        <f>IF(ORDER!O235&gt;0,ORDER!B5, "")</f>
        <v/>
      </c>
      <c r="AY229">
        <f>IF(ORDER!O235&gt;0,ORDER!B1, "")</f>
        <v/>
      </c>
      <c r="AZ229">
        <f>IF(ORDER!O235&gt;0,
 IF(ORDER!$D$1="SGST",
 VLOOKUP(H229,'C:\Users\HP\Desktop\TrimphPO\Week\Master Files\[SGST Master.xlsx]DBF'!$A:$BA,53,FALSE),
   IF(ORDER!$D$1="IGST",
   VLOOKUP(H229,'C:\Users\HP\Desktop\TrimphPO\Week\Master Files\[IGST Master.xlsx]DBF'!$A:$BA,53,FALSE),
   "Error")),
"")</f>
        <v/>
      </c>
      <c r="BA229">
        <f>IF(ORDER!O235&gt;0,
 IF(ORDER!$D$1="SGST",
 VLOOKUP(H229,'C:\Users\HP\Desktop\TrimphPO\Week\Master Files\[SGST Master.xlsx]DBF'!$A:$BB,54,FALSE),
   IF(ORDER!$D$1="IGST",
   VLOOKUP(H229,'C:\Users\HP\Desktop\TrimphPO\Week\Master Files\[IGST Master.xlsx]DBF'!$A:$BB,54,FALSE),
   "Error")),
"")</f>
        <v/>
      </c>
      <c r="BB229">
        <f>IF(ORDER!O235&gt;0,
 IF(ORDER!$D$1="SGST",
 VLOOKUP(H229,'C:\Users\HP\Desktop\TrimphPO\Week\Master Files\[SGST Master.xlsx]DBF'!$A:$BC,55,FALSE),
   IF(ORDER!$D$1="IGST",
   VLOOKUP(H229,'C:\Users\HP\Desktop\TrimphPO\Week\Master Files\[IGST Master.xlsx]DBF'!$A:$BC,55,FALSE),
   "Error")),
"")</f>
        <v/>
      </c>
      <c r="BC229">
        <f>IF(ORDER!O235&gt;0,
 IF(ORDER!$D$1="SGST",
 VLOOKUP(H229,'C:\Users\HP\Desktop\TrimphPO\Week\Master Files\[SGST Master.xlsx]DBF'!$A:$BD,56,FALSE),
   IF(ORDER!$D$1="IGST",
   VLOOKUP(H229,'C:\Users\HP\Desktop\TrimphPO\Week\Master Files\[IGST Master.xlsx]DBF'!$A:$BD,56,FALSE),
   "Error")),
"")</f>
        <v/>
      </c>
      <c r="BD229">
        <f>IF(ORDER!O235&gt;0,
 IF(ORDER!$D$1="SGST",
 VLOOKUP(H229,'C:\Users\HP\Desktop\TrimphPO\Week\Master Files\[SGST Master.xlsx]DBF'!$A:$BE,57,FALSE),
   IF(ORDER!$D$1="IGST",
   VLOOKUP(H229,'C:\Users\HP\Desktop\TrimphPO\Week\Master Files\[IGST Master.xlsx]DBF'!$A:$BE,57,FALSE),
   "Error")),
"")</f>
        <v/>
      </c>
    </row>
    <row r="230">
      <c r="A230">
        <f>IF(ORDER!O236&gt;0,
 IF(ORDER!$D$1="SGST",
 VLOOKUP(H230,'C:\Users\HP\Desktop\TrimphPO\Week\Master Files\[SGST Master.xlsx]DBF'!$A:$B,2,FALSE),
   IF(ORDER!$D$1="IGST",
   VLOOKUP(H230,'C:\Users\HP\Desktop\TrimphPO\Week\Master Files\[IGST Master.xlsx]DBF'!$A:$B,2,FALSE),
   "Error")),
"")</f>
        <v/>
      </c>
      <c r="B230">
        <f>IF(ORDER!O236&gt;0,
 IF(ORDER!$D$1="SGST",
 VLOOKUP(H230,'C:\Users\HP\Desktop\TrimphPO\Week\Master Files\[SGST Master.xlsx]DBF'!$A:$C,3,FALSE),
   IF(ORDER!$D$1="IGST",
   VLOOKUP(H230,'C:\Users\HP\Desktop\TrimphPO\Week\Master Files\[IGST Master.xlsx]DBF'!$A:$C,3,FALSE),
   "Error")),
"")</f>
        <v/>
      </c>
      <c r="C230">
        <f>IF(ORDER!O236&gt;0,ORDER!L236, "")</f>
        <v/>
      </c>
      <c r="D230">
        <f>IF(ORDER!O236&gt;0,ORDER!A236, "")</f>
        <v/>
      </c>
      <c r="E230">
        <f>IF(ORDER!O236&gt;0,
 IF(ORDER!$D$1="SGST",
 VLOOKUP(H230,'C:\Users\HP\Desktop\TrimphPO\Week\Master Files\[SGST Master.xlsx]DBF'!$A:$F,6,FALSE),
   IF(ORDER!$D$1="IGST",
   VLOOKUP(H230,'C:\Users\HP\Desktop\TrimphPO\Week\Master Files\[IGST Master.xlsx]DBF'!$A:$F,6,FALSE),
   "Error")),
"")</f>
        <v/>
      </c>
      <c r="F230">
        <f>IF(ORDER!O236&gt;0,ORDER!C236, "")</f>
        <v/>
      </c>
      <c r="G230">
        <f>IF(ORDER!O236&gt;0,
 IF(ORDER!$D$1="SGST",
 VLOOKUP(H230,'C:\Users\HP\Desktop\TrimphPO\Week\Master Files\[SGST Master.xlsx]DBF'!$A:$H,8,FALSE),
   IF(ORDER!$D$1="IGST",
   VLOOKUP(H230,'C:\Users\HP\Desktop\TrimphPO\Week\Master Files\[IGST Master.xlsx]DBF'!$A:$H,8,FALSE),
   "Error")),
"")</f>
        <v/>
      </c>
      <c r="H230">
        <f>IF(ORDER!O236&gt;0,ORDER!D236, "")</f>
        <v/>
      </c>
      <c r="I230">
        <f>IF(ORDER!O236&gt;0,
 IF(ORDER!$D$1="SGST",
 VLOOKUP(H230,'C:\Users\HP\Desktop\TrimphPO\Week\Master Files\[SGST Master.xlsx]DBF'!$A:$J,10,FALSE),
   IF(ORDER!$D$1="IGST",
   VLOOKUP(H230,'C:\Users\HP\Desktop\TrimphPO\Week\Master Files\[IGST Master.xlsx]DBF'!$A:$J,10,FALSE),
   "Error")),
"")</f>
        <v/>
      </c>
      <c r="J230">
        <f>IF(ORDER!O236&gt;0,SUMIF(ORDER!$D$8:$D$22298,DBF!$H230,ORDER!$G$8:$G$22298), "")</f>
        <v/>
      </c>
      <c r="K230">
        <f>IF(ORDER!O236&gt;0,VLOOKUP($H230,ORDER!D:H,5,FALSE), "")</f>
        <v/>
      </c>
      <c r="L230">
        <f>IF(ORDER!O236&gt;0,ROUND(J230*K230,2), "")</f>
        <v/>
      </c>
      <c r="M230">
        <f>IF(ORDER!O236&gt;0,
 IF(ORDER!$D$1="SGST",
 VLOOKUP(H230,'C:\Users\HP\Desktop\TrimphPO\Week\Master Files\[SGST Master.xlsx]DBF'!$A:$N,14,FALSE),
   IF(ORDER!$D$1="IGST",
   VLOOKUP(H230,'C:\Users\HP\Desktop\TrimphPO\Week\Master Files\[IGST Master.xlsx]DBF'!$A:$N,14,FALSE),
   "Error")),
"")</f>
        <v/>
      </c>
      <c r="N230">
        <f>IF(ORDER!O236&gt;0,ROUND(L230*M230/100,2), "")</f>
        <v/>
      </c>
      <c r="O230">
        <f>IF(ORDER!O236&gt;0,L230-N230, "")</f>
        <v/>
      </c>
      <c r="P230">
        <f>IF(ORDER!O236&gt;0,IF(R230="Corsetry",IF(IFERROR((O230/J230),0)&lt;1000,"CC Sales- Corsetry-Wholesale - IGST 5%","CC Sales- Corsetry-Wholesale - IGST 12%")), "")</f>
        <v/>
      </c>
      <c r="Q230">
        <f>IF(ORDER!O236&gt;0,
 IF(ORDER!$D$1="SGST",
 VLOOKUP(H230,'C:\Users\HP\Desktop\TrimphPO\Week\Master Files\[SGST Master.xlsx]DBF'!$A:$R,18,FALSE),
   IF(ORDER!$D$1="IGST",
   VLOOKUP(H230,'C:\Users\HP\Desktop\TrimphPO\Week\Master Files\[IGST Master.xlsx]DBF'!$A:$R,18,FALSE),
   "Error")),
"")</f>
        <v/>
      </c>
      <c r="R230">
        <f>IF(ORDER!O236&gt;0,
 IF(ORDER!$D$1="SGST",
 VLOOKUP(H230,'C:\Users\HP\Desktop\TrimphPO\Week\Master Files\[SGST Master.xlsx]DBF'!$A:$S,19,FALSE),
   IF(ORDER!$D$1="IGST",
   VLOOKUP(H230,'C:\Users\HP\Desktop\TrimphPO\Week\Master Files\[IGST Master.xlsx]DBF'!$A:$S,19,FALSE),
   "Error")),
"")</f>
        <v/>
      </c>
      <c r="S230">
        <f>IF(ORDER!O236&gt;0,
 IF(ORDER!$D$1="SGST",
 VLOOKUP(H230,'C:\Users\HP\Desktop\TrimphPO\Week\Master Files\[SGST Master.xlsx]DBF'!$A:$T,20,FALSE),
   IF(ORDER!$D$1="IGST",
   VLOOKUP(H230,'C:\Users\HP\Desktop\TrimphPO\Week\Master Files\[IGST Master.xlsx]DBF'!$A:$T,20,FALSE),
   "Error")),
"")</f>
        <v/>
      </c>
      <c r="T230">
        <f>IF(ORDER!O236&gt;0,
 IF(ORDER!$D$1="SGST",
 VLOOKUP(H230,'C:\Users\HP\Desktop\TrimphPO\Week\Master Files\[SGST Master.xlsx]DBF'!$A:$U,21,FALSE),
   IF(ORDER!$D$1="IGST",
   VLOOKUP(H230,'C:\Users\HP\Desktop\TrimphPO\Week\Master Files\[IGST Master.xlsx]DBF'!$A:$U,21,FALSE),
   "Error")),
"")</f>
        <v/>
      </c>
      <c r="U230">
        <f>IF(ORDER!O236&gt;0,
 IF(ORDER!$D$1="SGST",
 VLOOKUP(H230,'C:\Users\HP\Desktop\TrimphPO\Week\Master Files\[SGST Master.xlsx]DBF'!$A:$V,22,FALSE),
   IF(ORDER!$D$1="IGST",
   VLOOKUP(H230,'C:\Users\HP\Desktop\TrimphPO\Week\Master Files\[IGST Master.xlsx]DBF'!$A:$V,22,FALSE),
   "Error")),
"")</f>
        <v/>
      </c>
      <c r="V230">
        <f>IF(ORDER!O236&gt;0,
 IF(ORDER!$D$1="SGST",
 VLOOKUP(H230,'C:\Users\HP\Desktop\TrimphPO\Week\Master Files\[SGST Master.xlsx]DBF'!$A:$W,23,FALSE),
   IF(ORDER!$D$1="IGST",
   VLOOKUP(H230,'C:\Users\HP\Desktop\TrimphPO\Week\Master Files\[IGST Master.xlsx]DBF'!$A:$W,23,FALSE),
   "Error")),
"")</f>
        <v/>
      </c>
      <c r="W230">
        <f>IF(ORDER!O236&gt;0,
 IF(ORDER!$D$1="SGST",
 VLOOKUP(H230,'C:\Users\HP\Desktop\TrimphPO\Week\Master Files\[SGST Master.xlsx]DBF'!$A:$X,24,FALSE),
   IF(ORDER!$D$1="IGST",
   VLOOKUP(H230,'C:\Users\HP\Desktop\TrimphPO\Week\Master Files\[IGST Master.xlsx]DBF'!$A:$X,24,FALSE),
   "Error")),
"")</f>
        <v/>
      </c>
      <c r="X230">
        <f>IF(ORDER!O236&gt;0,
 IF(ORDER!$D$1="SGST",
 VLOOKUP(H230,'C:\Users\HP\Desktop\TrimphPO\Week\Master Files\[SGST Master.xlsx]DBF'!$A:$Y,25,FALSE),
   IF(ORDER!$D$1="IGST",
   VLOOKUP(H230,'C:\Users\HP\Desktop\TrimphPO\Week\Master Files\[IGST Master.xlsx]DBF'!$A:$Y,25,FALSE),
   "Error")),
"")</f>
        <v/>
      </c>
      <c r="Y230">
        <f>IF(ORDER!O236&gt;0,+O230, "")</f>
        <v/>
      </c>
      <c r="Z230">
        <f>IF(ORDER!O236&gt;0,+J230, "")</f>
        <v/>
      </c>
      <c r="AA230">
        <f>IF(ORDER!O236&gt;0,
 IF(ORDER!$D$1="SGST",
 VLOOKUP(H230,'C:\Users\HP\Desktop\TrimphPO\Week\Master Files\[SGST Master.xlsx]DBF'!$A:$AB,28,FALSE),
   IF(ORDER!$D$1="IGST",
   VLOOKUP(H230,'C:\Users\HP\Desktop\TrimphPO\Week\Master Files\[IGST Master.xlsx]DBF'!$A:$AB,28,FALSE),
   "Error")),
"")</f>
        <v/>
      </c>
      <c r="AB230">
        <f>IF(ORDER!O236&gt;0,
 IF(ORDER!$D$1="SGST",
 VLOOKUP(H230,'C:\Users\HP\Desktop\TrimphPO\Week\Master Files\[SGST Master.xlsx]DBF'!$A:$AC,29,FALSE),
   IF(ORDER!$D$1="IGST",
   VLOOKUP(H230,'C:\Users\HP\Desktop\TrimphPO\Week\Master Files\[IGST Master.xlsx]DBF'!$A:$AC,29,FALSE),
   "Error")),
"")</f>
        <v/>
      </c>
      <c r="AC230">
        <f>IF(ORDER!O236&gt;0,ROUND(Y230*AB230/100,2), "")</f>
        <v/>
      </c>
      <c r="AD230">
        <f>IF(ORDER!O236&gt;0,ROUND(SUM(Y230,0)-AC230,2), "")</f>
        <v/>
      </c>
      <c r="AE230" t="inlineStr"/>
      <c r="AF230" t="inlineStr"/>
      <c r="AG230" t="inlineStr"/>
      <c r="AH230" t="inlineStr"/>
      <c r="AI230" t="inlineStr"/>
      <c r="AJ230" t="inlineStr"/>
      <c r="AK230">
        <f>IF(ORDER!O236&gt;0,IF(RIGHT(P230,2)="5%","Output IGST - 5% - Tamilnadu","Output IGST - 12% - Tamilnadu"), "")</f>
        <v/>
      </c>
      <c r="AL230">
        <f>IF(ORDER!O236&gt;0,IF(AK230="Output IGST - 12% - TamilNadu",12,5), "")</f>
        <v/>
      </c>
      <c r="AM230">
        <f>IF(ORDER!O236&gt;0,ROUND(SUM(AD230*AL230/100,0),2), "")</f>
        <v/>
      </c>
      <c r="AN230">
        <f>IF(ORDER!O236&gt;0,+AP230, "")</f>
        <v/>
      </c>
      <c r="AO230">
        <f>IF(ORDER!O236&gt;0,0.00, "")</f>
        <v/>
      </c>
      <c r="AP230">
        <f>IF(ORDER!O236&gt;0,+(Y230-AC230)+AM230, "")</f>
        <v/>
      </c>
      <c r="AQ230">
        <f>IF(ORDER!O236&gt;0,
 IF(ORDER!$D$1="SGST",
 VLOOKUP(H230,'C:\Users\HP\Desktop\TrimphPO\Week\Master Files\[SGST Master.xlsx]DBF'!$A:$AR,44,FALSE),
   IF(ORDER!$D$1="IGST",
   VLOOKUP(H230,'C:\Users\HP\Desktop\TrimphPO\Week\Master Files\[IGST Master.xlsx]DBF'!$A:$AR,44,FALSE),
   "Error")),
"")</f>
        <v/>
      </c>
      <c r="AR230">
        <f>IF(ORDER!O236&gt;0,B230, "")</f>
        <v/>
      </c>
      <c r="AS230">
        <f>IF(ORDER!O236&gt;0,AN230, "")</f>
        <v/>
      </c>
      <c r="AT230">
        <f>IF(ORDER!O236&gt;0,CONCATENATE($B$2," ",$C$2," ","QTY",  " ", $Z$2), "")</f>
        <v/>
      </c>
      <c r="AU230">
        <f>IF(ORDER!O236&gt;0,
 IF(ORDER!$D$1="SGST",
 VLOOKUP(H230,'C:\Users\HP\Desktop\TrimphPO\Week\Master Files\[SGST Master.xlsx]DBF'!$A:$AV,48,FALSE),
   IF(ORDER!$D$1="IGST",
   VLOOKUP(H230,'C:\Users\HP\Desktop\TrimphPO\Week\Master Files\[IGST Master.xlsx]DBF'!$A:$AV,48,FALSE),
   "Error")),
"")</f>
        <v/>
      </c>
      <c r="AV230">
        <f>IF(ORDER!O236&gt;0,
 IF(ORDER!$D$1="SGST",
 VLOOKUP(H230,'C:\Users\HP\Desktop\TrimphPO\Week\Master Files\[SGST Master.xlsx]DBF'!$A:$AW,49,FALSE),
   IF(ORDER!$D$1="IGST",
   VLOOKUP(H230,'C:\Users\HP\Desktop\TrimphPO\Week\Master Files\[IGST Master.xlsx]DBF'!$A:$AW,49,FALSE),
   "Error")),
"")</f>
        <v/>
      </c>
      <c r="AW230">
        <f>IF(ORDER!O236&gt;0,
 IF(ORDER!$D$1="SGST",
 VLOOKUP(H230,'C:\Users\HP\Desktop\TrimphPO\Week\Master Files\[SGST Master.xlsx]DBF'!$A:$AX,50,FALSE),
   IF(ORDER!$D$1="IGST",
   VLOOKUP(H230,'C:\Users\HP\Desktop\TrimphPO\Week\Master Files\[IGST Master.xlsx]DBF'!$A:$AX,50,FALSE),
   "Error")),
"")</f>
        <v/>
      </c>
      <c r="AX230">
        <f>IF(ORDER!O236&gt;0,ORDER!B5, "")</f>
        <v/>
      </c>
      <c r="AY230">
        <f>IF(ORDER!O236&gt;0,ORDER!B1, "")</f>
        <v/>
      </c>
      <c r="AZ230">
        <f>IF(ORDER!O236&gt;0,
 IF(ORDER!$D$1="SGST",
 VLOOKUP(H230,'C:\Users\HP\Desktop\TrimphPO\Week\Master Files\[SGST Master.xlsx]DBF'!$A:$BA,53,FALSE),
   IF(ORDER!$D$1="IGST",
   VLOOKUP(H230,'C:\Users\HP\Desktop\TrimphPO\Week\Master Files\[IGST Master.xlsx]DBF'!$A:$BA,53,FALSE),
   "Error")),
"")</f>
        <v/>
      </c>
      <c r="BA230">
        <f>IF(ORDER!O236&gt;0,
 IF(ORDER!$D$1="SGST",
 VLOOKUP(H230,'C:\Users\HP\Desktop\TrimphPO\Week\Master Files\[SGST Master.xlsx]DBF'!$A:$BB,54,FALSE),
   IF(ORDER!$D$1="IGST",
   VLOOKUP(H230,'C:\Users\HP\Desktop\TrimphPO\Week\Master Files\[IGST Master.xlsx]DBF'!$A:$BB,54,FALSE),
   "Error")),
"")</f>
        <v/>
      </c>
      <c r="BB230">
        <f>IF(ORDER!O236&gt;0,
 IF(ORDER!$D$1="SGST",
 VLOOKUP(H230,'C:\Users\HP\Desktop\TrimphPO\Week\Master Files\[SGST Master.xlsx]DBF'!$A:$BC,55,FALSE),
   IF(ORDER!$D$1="IGST",
   VLOOKUP(H230,'C:\Users\HP\Desktop\TrimphPO\Week\Master Files\[IGST Master.xlsx]DBF'!$A:$BC,55,FALSE),
   "Error")),
"")</f>
        <v/>
      </c>
      <c r="BC230">
        <f>IF(ORDER!O236&gt;0,
 IF(ORDER!$D$1="SGST",
 VLOOKUP(H230,'C:\Users\HP\Desktop\TrimphPO\Week\Master Files\[SGST Master.xlsx]DBF'!$A:$BD,56,FALSE),
   IF(ORDER!$D$1="IGST",
   VLOOKUP(H230,'C:\Users\HP\Desktop\TrimphPO\Week\Master Files\[IGST Master.xlsx]DBF'!$A:$BD,56,FALSE),
   "Error")),
"")</f>
        <v/>
      </c>
      <c r="BD230">
        <f>IF(ORDER!O236&gt;0,
 IF(ORDER!$D$1="SGST",
 VLOOKUP(H230,'C:\Users\HP\Desktop\TrimphPO\Week\Master Files\[SGST Master.xlsx]DBF'!$A:$BE,57,FALSE),
   IF(ORDER!$D$1="IGST",
   VLOOKUP(H230,'C:\Users\HP\Desktop\TrimphPO\Week\Master Files\[IGST Master.xlsx]DBF'!$A:$BE,57,FALSE),
   "Error")),
"")</f>
        <v/>
      </c>
    </row>
    <row r="231">
      <c r="A231">
        <f>IF(ORDER!O237&gt;0,
 IF(ORDER!$D$1="SGST",
 VLOOKUP(H231,'C:\Users\HP\Desktop\TrimphPO\Week\Master Files\[SGST Master.xlsx]DBF'!$A:$B,2,FALSE),
   IF(ORDER!$D$1="IGST",
   VLOOKUP(H231,'C:\Users\HP\Desktop\TrimphPO\Week\Master Files\[IGST Master.xlsx]DBF'!$A:$B,2,FALSE),
   "Error")),
"")</f>
        <v/>
      </c>
      <c r="B231">
        <f>IF(ORDER!O237&gt;0,
 IF(ORDER!$D$1="SGST",
 VLOOKUP(H231,'C:\Users\HP\Desktop\TrimphPO\Week\Master Files\[SGST Master.xlsx]DBF'!$A:$C,3,FALSE),
   IF(ORDER!$D$1="IGST",
   VLOOKUP(H231,'C:\Users\HP\Desktop\TrimphPO\Week\Master Files\[IGST Master.xlsx]DBF'!$A:$C,3,FALSE),
   "Error")),
"")</f>
        <v/>
      </c>
      <c r="C231">
        <f>IF(ORDER!O237&gt;0,ORDER!L237, "")</f>
        <v/>
      </c>
      <c r="D231">
        <f>IF(ORDER!O237&gt;0,ORDER!A237, "")</f>
        <v/>
      </c>
      <c r="E231">
        <f>IF(ORDER!O237&gt;0,
 IF(ORDER!$D$1="SGST",
 VLOOKUP(H231,'C:\Users\HP\Desktop\TrimphPO\Week\Master Files\[SGST Master.xlsx]DBF'!$A:$F,6,FALSE),
   IF(ORDER!$D$1="IGST",
   VLOOKUP(H231,'C:\Users\HP\Desktop\TrimphPO\Week\Master Files\[IGST Master.xlsx]DBF'!$A:$F,6,FALSE),
   "Error")),
"")</f>
        <v/>
      </c>
      <c r="F231">
        <f>IF(ORDER!O237&gt;0,ORDER!C237, "")</f>
        <v/>
      </c>
      <c r="G231">
        <f>IF(ORDER!O237&gt;0,
 IF(ORDER!$D$1="SGST",
 VLOOKUP(H231,'C:\Users\HP\Desktop\TrimphPO\Week\Master Files\[SGST Master.xlsx]DBF'!$A:$H,8,FALSE),
   IF(ORDER!$D$1="IGST",
   VLOOKUP(H231,'C:\Users\HP\Desktop\TrimphPO\Week\Master Files\[IGST Master.xlsx]DBF'!$A:$H,8,FALSE),
   "Error")),
"")</f>
        <v/>
      </c>
      <c r="H231">
        <f>IF(ORDER!O237&gt;0,ORDER!D237, "")</f>
        <v/>
      </c>
      <c r="I231">
        <f>IF(ORDER!O237&gt;0,
 IF(ORDER!$D$1="SGST",
 VLOOKUP(H231,'C:\Users\HP\Desktop\TrimphPO\Week\Master Files\[SGST Master.xlsx]DBF'!$A:$J,10,FALSE),
   IF(ORDER!$D$1="IGST",
   VLOOKUP(H231,'C:\Users\HP\Desktop\TrimphPO\Week\Master Files\[IGST Master.xlsx]DBF'!$A:$J,10,FALSE),
   "Error")),
"")</f>
        <v/>
      </c>
      <c r="J231">
        <f>IF(ORDER!O237&gt;0,SUMIF(ORDER!$D$8:$D$22298,DBF!$H231,ORDER!$G$8:$G$22298), "")</f>
        <v/>
      </c>
      <c r="K231">
        <f>IF(ORDER!O237&gt;0,VLOOKUP($H231,ORDER!D:H,5,FALSE), "")</f>
        <v/>
      </c>
      <c r="L231">
        <f>IF(ORDER!O237&gt;0,ROUND(J231*K231,2), "")</f>
        <v/>
      </c>
      <c r="M231">
        <f>IF(ORDER!O237&gt;0,
 IF(ORDER!$D$1="SGST",
 VLOOKUP(H231,'C:\Users\HP\Desktop\TrimphPO\Week\Master Files\[SGST Master.xlsx]DBF'!$A:$N,14,FALSE),
   IF(ORDER!$D$1="IGST",
   VLOOKUP(H231,'C:\Users\HP\Desktop\TrimphPO\Week\Master Files\[IGST Master.xlsx]DBF'!$A:$N,14,FALSE),
   "Error")),
"")</f>
        <v/>
      </c>
      <c r="N231">
        <f>IF(ORDER!O237&gt;0,ROUND(L231*M231/100,2), "")</f>
        <v/>
      </c>
      <c r="O231">
        <f>IF(ORDER!O237&gt;0,L231-N231, "")</f>
        <v/>
      </c>
      <c r="P231">
        <f>IF(ORDER!O237&gt;0,IF(R231="Corsetry",IF(IFERROR((O231/J231),0)&lt;1000,"CC Sales- Corsetry-Wholesale - IGST 5%","CC Sales- Corsetry-Wholesale - IGST 12%")), "")</f>
        <v/>
      </c>
      <c r="Q231">
        <f>IF(ORDER!O237&gt;0,
 IF(ORDER!$D$1="SGST",
 VLOOKUP(H231,'C:\Users\HP\Desktop\TrimphPO\Week\Master Files\[SGST Master.xlsx]DBF'!$A:$R,18,FALSE),
   IF(ORDER!$D$1="IGST",
   VLOOKUP(H231,'C:\Users\HP\Desktop\TrimphPO\Week\Master Files\[IGST Master.xlsx]DBF'!$A:$R,18,FALSE),
   "Error")),
"")</f>
        <v/>
      </c>
      <c r="R231">
        <f>IF(ORDER!O237&gt;0,
 IF(ORDER!$D$1="SGST",
 VLOOKUP(H231,'C:\Users\HP\Desktop\TrimphPO\Week\Master Files\[SGST Master.xlsx]DBF'!$A:$S,19,FALSE),
   IF(ORDER!$D$1="IGST",
   VLOOKUP(H231,'C:\Users\HP\Desktop\TrimphPO\Week\Master Files\[IGST Master.xlsx]DBF'!$A:$S,19,FALSE),
   "Error")),
"")</f>
        <v/>
      </c>
      <c r="S231">
        <f>IF(ORDER!O237&gt;0,
 IF(ORDER!$D$1="SGST",
 VLOOKUP(H231,'C:\Users\HP\Desktop\TrimphPO\Week\Master Files\[SGST Master.xlsx]DBF'!$A:$T,20,FALSE),
   IF(ORDER!$D$1="IGST",
   VLOOKUP(H231,'C:\Users\HP\Desktop\TrimphPO\Week\Master Files\[IGST Master.xlsx]DBF'!$A:$T,20,FALSE),
   "Error")),
"")</f>
        <v/>
      </c>
      <c r="T231">
        <f>IF(ORDER!O237&gt;0,
 IF(ORDER!$D$1="SGST",
 VLOOKUP(H231,'C:\Users\HP\Desktop\TrimphPO\Week\Master Files\[SGST Master.xlsx]DBF'!$A:$U,21,FALSE),
   IF(ORDER!$D$1="IGST",
   VLOOKUP(H231,'C:\Users\HP\Desktop\TrimphPO\Week\Master Files\[IGST Master.xlsx]DBF'!$A:$U,21,FALSE),
   "Error")),
"")</f>
        <v/>
      </c>
      <c r="U231">
        <f>IF(ORDER!O237&gt;0,
 IF(ORDER!$D$1="SGST",
 VLOOKUP(H231,'C:\Users\HP\Desktop\TrimphPO\Week\Master Files\[SGST Master.xlsx]DBF'!$A:$V,22,FALSE),
   IF(ORDER!$D$1="IGST",
   VLOOKUP(H231,'C:\Users\HP\Desktop\TrimphPO\Week\Master Files\[IGST Master.xlsx]DBF'!$A:$V,22,FALSE),
   "Error")),
"")</f>
        <v/>
      </c>
      <c r="V231">
        <f>IF(ORDER!O237&gt;0,
 IF(ORDER!$D$1="SGST",
 VLOOKUP(H231,'C:\Users\HP\Desktop\TrimphPO\Week\Master Files\[SGST Master.xlsx]DBF'!$A:$W,23,FALSE),
   IF(ORDER!$D$1="IGST",
   VLOOKUP(H231,'C:\Users\HP\Desktop\TrimphPO\Week\Master Files\[IGST Master.xlsx]DBF'!$A:$W,23,FALSE),
   "Error")),
"")</f>
        <v/>
      </c>
      <c r="W231">
        <f>IF(ORDER!O237&gt;0,
 IF(ORDER!$D$1="SGST",
 VLOOKUP(H231,'C:\Users\HP\Desktop\TrimphPO\Week\Master Files\[SGST Master.xlsx]DBF'!$A:$X,24,FALSE),
   IF(ORDER!$D$1="IGST",
   VLOOKUP(H231,'C:\Users\HP\Desktop\TrimphPO\Week\Master Files\[IGST Master.xlsx]DBF'!$A:$X,24,FALSE),
   "Error")),
"")</f>
        <v/>
      </c>
      <c r="X231">
        <f>IF(ORDER!O237&gt;0,
 IF(ORDER!$D$1="SGST",
 VLOOKUP(H231,'C:\Users\HP\Desktop\TrimphPO\Week\Master Files\[SGST Master.xlsx]DBF'!$A:$Y,25,FALSE),
   IF(ORDER!$D$1="IGST",
   VLOOKUP(H231,'C:\Users\HP\Desktop\TrimphPO\Week\Master Files\[IGST Master.xlsx]DBF'!$A:$Y,25,FALSE),
   "Error")),
"")</f>
        <v/>
      </c>
      <c r="Y231">
        <f>IF(ORDER!O237&gt;0,+O231, "")</f>
        <v/>
      </c>
      <c r="Z231">
        <f>IF(ORDER!O237&gt;0,+J231, "")</f>
        <v/>
      </c>
      <c r="AA231">
        <f>IF(ORDER!O237&gt;0,
 IF(ORDER!$D$1="SGST",
 VLOOKUP(H231,'C:\Users\HP\Desktop\TrimphPO\Week\Master Files\[SGST Master.xlsx]DBF'!$A:$AB,28,FALSE),
   IF(ORDER!$D$1="IGST",
   VLOOKUP(H231,'C:\Users\HP\Desktop\TrimphPO\Week\Master Files\[IGST Master.xlsx]DBF'!$A:$AB,28,FALSE),
   "Error")),
"")</f>
        <v/>
      </c>
      <c r="AB231">
        <f>IF(ORDER!O237&gt;0,
 IF(ORDER!$D$1="SGST",
 VLOOKUP(H231,'C:\Users\HP\Desktop\TrimphPO\Week\Master Files\[SGST Master.xlsx]DBF'!$A:$AC,29,FALSE),
   IF(ORDER!$D$1="IGST",
   VLOOKUP(H231,'C:\Users\HP\Desktop\TrimphPO\Week\Master Files\[IGST Master.xlsx]DBF'!$A:$AC,29,FALSE),
   "Error")),
"")</f>
        <v/>
      </c>
      <c r="AC231">
        <f>IF(ORDER!O237&gt;0,ROUND(Y231*AB231/100,2), "")</f>
        <v/>
      </c>
      <c r="AD231">
        <f>IF(ORDER!O237&gt;0,ROUND(SUM(Y231,0)-AC231,2), "")</f>
        <v/>
      </c>
      <c r="AE231" t="inlineStr"/>
      <c r="AF231" t="inlineStr"/>
      <c r="AG231" t="inlineStr"/>
      <c r="AH231" t="inlineStr"/>
      <c r="AI231" t="inlineStr"/>
      <c r="AJ231" t="inlineStr"/>
      <c r="AK231">
        <f>IF(ORDER!O237&gt;0,IF(RIGHT(P231,2)="5%","Output IGST - 5% - Tamilnadu","Output IGST - 12% - Tamilnadu"), "")</f>
        <v/>
      </c>
      <c r="AL231">
        <f>IF(ORDER!O237&gt;0,IF(AK231="Output IGST - 12% - TamilNadu",12,5), "")</f>
        <v/>
      </c>
      <c r="AM231">
        <f>IF(ORDER!O237&gt;0,ROUND(SUM(AD231*AL231/100,0),2), "")</f>
        <v/>
      </c>
      <c r="AN231">
        <f>IF(ORDER!O237&gt;0,+AP231, "")</f>
        <v/>
      </c>
      <c r="AO231">
        <f>IF(ORDER!O237&gt;0,0.00, "")</f>
        <v/>
      </c>
      <c r="AP231">
        <f>IF(ORDER!O237&gt;0,+(Y231-AC231)+AM231, "")</f>
        <v/>
      </c>
      <c r="AQ231">
        <f>IF(ORDER!O237&gt;0,
 IF(ORDER!$D$1="SGST",
 VLOOKUP(H231,'C:\Users\HP\Desktop\TrimphPO\Week\Master Files\[SGST Master.xlsx]DBF'!$A:$AR,44,FALSE),
   IF(ORDER!$D$1="IGST",
   VLOOKUP(H231,'C:\Users\HP\Desktop\TrimphPO\Week\Master Files\[IGST Master.xlsx]DBF'!$A:$AR,44,FALSE),
   "Error")),
"")</f>
        <v/>
      </c>
      <c r="AR231">
        <f>IF(ORDER!O237&gt;0,B231, "")</f>
        <v/>
      </c>
      <c r="AS231">
        <f>IF(ORDER!O237&gt;0,AN231, "")</f>
        <v/>
      </c>
      <c r="AT231">
        <f>IF(ORDER!O237&gt;0,CONCATENATE($B$2," ",$C$2," ","QTY",  " ", $Z$2), "")</f>
        <v/>
      </c>
      <c r="AU231">
        <f>IF(ORDER!O237&gt;0,
 IF(ORDER!$D$1="SGST",
 VLOOKUP(H231,'C:\Users\HP\Desktop\TrimphPO\Week\Master Files\[SGST Master.xlsx]DBF'!$A:$AV,48,FALSE),
   IF(ORDER!$D$1="IGST",
   VLOOKUP(H231,'C:\Users\HP\Desktop\TrimphPO\Week\Master Files\[IGST Master.xlsx]DBF'!$A:$AV,48,FALSE),
   "Error")),
"")</f>
        <v/>
      </c>
      <c r="AV231">
        <f>IF(ORDER!O237&gt;0,
 IF(ORDER!$D$1="SGST",
 VLOOKUP(H231,'C:\Users\HP\Desktop\TrimphPO\Week\Master Files\[SGST Master.xlsx]DBF'!$A:$AW,49,FALSE),
   IF(ORDER!$D$1="IGST",
   VLOOKUP(H231,'C:\Users\HP\Desktop\TrimphPO\Week\Master Files\[IGST Master.xlsx]DBF'!$A:$AW,49,FALSE),
   "Error")),
"")</f>
        <v/>
      </c>
      <c r="AW231">
        <f>IF(ORDER!O237&gt;0,
 IF(ORDER!$D$1="SGST",
 VLOOKUP(H231,'C:\Users\HP\Desktop\TrimphPO\Week\Master Files\[SGST Master.xlsx]DBF'!$A:$AX,50,FALSE),
   IF(ORDER!$D$1="IGST",
   VLOOKUP(H231,'C:\Users\HP\Desktop\TrimphPO\Week\Master Files\[IGST Master.xlsx]DBF'!$A:$AX,50,FALSE),
   "Error")),
"")</f>
        <v/>
      </c>
      <c r="AX231">
        <f>IF(ORDER!O237&gt;0,ORDER!B5, "")</f>
        <v/>
      </c>
      <c r="AY231">
        <f>IF(ORDER!O237&gt;0,ORDER!B1, "")</f>
        <v/>
      </c>
      <c r="AZ231">
        <f>IF(ORDER!O237&gt;0,
 IF(ORDER!$D$1="SGST",
 VLOOKUP(H231,'C:\Users\HP\Desktop\TrimphPO\Week\Master Files\[SGST Master.xlsx]DBF'!$A:$BA,53,FALSE),
   IF(ORDER!$D$1="IGST",
   VLOOKUP(H231,'C:\Users\HP\Desktop\TrimphPO\Week\Master Files\[IGST Master.xlsx]DBF'!$A:$BA,53,FALSE),
   "Error")),
"")</f>
        <v/>
      </c>
      <c r="BA231">
        <f>IF(ORDER!O237&gt;0,
 IF(ORDER!$D$1="SGST",
 VLOOKUP(H231,'C:\Users\HP\Desktop\TrimphPO\Week\Master Files\[SGST Master.xlsx]DBF'!$A:$BB,54,FALSE),
   IF(ORDER!$D$1="IGST",
   VLOOKUP(H231,'C:\Users\HP\Desktop\TrimphPO\Week\Master Files\[IGST Master.xlsx]DBF'!$A:$BB,54,FALSE),
   "Error")),
"")</f>
        <v/>
      </c>
      <c r="BB231">
        <f>IF(ORDER!O237&gt;0,
 IF(ORDER!$D$1="SGST",
 VLOOKUP(H231,'C:\Users\HP\Desktop\TrimphPO\Week\Master Files\[SGST Master.xlsx]DBF'!$A:$BC,55,FALSE),
   IF(ORDER!$D$1="IGST",
   VLOOKUP(H231,'C:\Users\HP\Desktop\TrimphPO\Week\Master Files\[IGST Master.xlsx]DBF'!$A:$BC,55,FALSE),
   "Error")),
"")</f>
        <v/>
      </c>
      <c r="BC231">
        <f>IF(ORDER!O237&gt;0,
 IF(ORDER!$D$1="SGST",
 VLOOKUP(H231,'C:\Users\HP\Desktop\TrimphPO\Week\Master Files\[SGST Master.xlsx]DBF'!$A:$BD,56,FALSE),
   IF(ORDER!$D$1="IGST",
   VLOOKUP(H231,'C:\Users\HP\Desktop\TrimphPO\Week\Master Files\[IGST Master.xlsx]DBF'!$A:$BD,56,FALSE),
   "Error")),
"")</f>
        <v/>
      </c>
      <c r="BD231">
        <f>IF(ORDER!O237&gt;0,
 IF(ORDER!$D$1="SGST",
 VLOOKUP(H231,'C:\Users\HP\Desktop\TrimphPO\Week\Master Files\[SGST Master.xlsx]DBF'!$A:$BE,57,FALSE),
   IF(ORDER!$D$1="IGST",
   VLOOKUP(H231,'C:\Users\HP\Desktop\TrimphPO\Week\Master Files\[IGST Master.xlsx]DBF'!$A:$BE,57,FALSE),
   "Error")),
"")</f>
        <v/>
      </c>
    </row>
    <row r="232">
      <c r="A232">
        <f>IF(ORDER!O238&gt;0,
 IF(ORDER!$D$1="SGST",
 VLOOKUP(H232,'C:\Users\HP\Desktop\TrimphPO\Week\Master Files\[SGST Master.xlsx]DBF'!$A:$B,2,FALSE),
   IF(ORDER!$D$1="IGST",
   VLOOKUP(H232,'C:\Users\HP\Desktop\TrimphPO\Week\Master Files\[IGST Master.xlsx]DBF'!$A:$B,2,FALSE),
   "Error")),
"")</f>
        <v/>
      </c>
      <c r="B232">
        <f>IF(ORDER!O238&gt;0,
 IF(ORDER!$D$1="SGST",
 VLOOKUP(H232,'C:\Users\HP\Desktop\TrimphPO\Week\Master Files\[SGST Master.xlsx]DBF'!$A:$C,3,FALSE),
   IF(ORDER!$D$1="IGST",
   VLOOKUP(H232,'C:\Users\HP\Desktop\TrimphPO\Week\Master Files\[IGST Master.xlsx]DBF'!$A:$C,3,FALSE),
   "Error")),
"")</f>
        <v/>
      </c>
      <c r="C232">
        <f>IF(ORDER!O238&gt;0,ORDER!L238, "")</f>
        <v/>
      </c>
      <c r="D232">
        <f>IF(ORDER!O238&gt;0,ORDER!A238, "")</f>
        <v/>
      </c>
      <c r="E232">
        <f>IF(ORDER!O238&gt;0,
 IF(ORDER!$D$1="SGST",
 VLOOKUP(H232,'C:\Users\HP\Desktop\TrimphPO\Week\Master Files\[SGST Master.xlsx]DBF'!$A:$F,6,FALSE),
   IF(ORDER!$D$1="IGST",
   VLOOKUP(H232,'C:\Users\HP\Desktop\TrimphPO\Week\Master Files\[IGST Master.xlsx]DBF'!$A:$F,6,FALSE),
   "Error")),
"")</f>
        <v/>
      </c>
      <c r="F232">
        <f>IF(ORDER!O238&gt;0,ORDER!C238, "")</f>
        <v/>
      </c>
      <c r="G232">
        <f>IF(ORDER!O238&gt;0,
 IF(ORDER!$D$1="SGST",
 VLOOKUP(H232,'C:\Users\HP\Desktop\TrimphPO\Week\Master Files\[SGST Master.xlsx]DBF'!$A:$H,8,FALSE),
   IF(ORDER!$D$1="IGST",
   VLOOKUP(H232,'C:\Users\HP\Desktop\TrimphPO\Week\Master Files\[IGST Master.xlsx]DBF'!$A:$H,8,FALSE),
   "Error")),
"")</f>
        <v/>
      </c>
      <c r="H232">
        <f>IF(ORDER!O238&gt;0,ORDER!D238, "")</f>
        <v/>
      </c>
      <c r="I232">
        <f>IF(ORDER!O238&gt;0,
 IF(ORDER!$D$1="SGST",
 VLOOKUP(H232,'C:\Users\HP\Desktop\TrimphPO\Week\Master Files\[SGST Master.xlsx]DBF'!$A:$J,10,FALSE),
   IF(ORDER!$D$1="IGST",
   VLOOKUP(H232,'C:\Users\HP\Desktop\TrimphPO\Week\Master Files\[IGST Master.xlsx]DBF'!$A:$J,10,FALSE),
   "Error")),
"")</f>
        <v/>
      </c>
      <c r="J232">
        <f>IF(ORDER!O238&gt;0,SUMIF(ORDER!$D$8:$D$22298,DBF!$H232,ORDER!$G$8:$G$22298), "")</f>
        <v/>
      </c>
      <c r="K232">
        <f>IF(ORDER!O238&gt;0,VLOOKUP($H232,ORDER!D:H,5,FALSE), "")</f>
        <v/>
      </c>
      <c r="L232">
        <f>IF(ORDER!O238&gt;0,ROUND(J232*K232,2), "")</f>
        <v/>
      </c>
      <c r="M232">
        <f>IF(ORDER!O238&gt;0,
 IF(ORDER!$D$1="SGST",
 VLOOKUP(H232,'C:\Users\HP\Desktop\TrimphPO\Week\Master Files\[SGST Master.xlsx]DBF'!$A:$N,14,FALSE),
   IF(ORDER!$D$1="IGST",
   VLOOKUP(H232,'C:\Users\HP\Desktop\TrimphPO\Week\Master Files\[IGST Master.xlsx]DBF'!$A:$N,14,FALSE),
   "Error")),
"")</f>
        <v/>
      </c>
      <c r="N232">
        <f>IF(ORDER!O238&gt;0,ROUND(L232*M232/100,2), "")</f>
        <v/>
      </c>
      <c r="O232">
        <f>IF(ORDER!O238&gt;0,L232-N232, "")</f>
        <v/>
      </c>
      <c r="P232">
        <f>IF(ORDER!O238&gt;0,IF(R232="Corsetry",IF(IFERROR((O232/J232),0)&lt;1000,"CC Sales- Corsetry-Wholesale - IGST 5%","CC Sales- Corsetry-Wholesale - IGST 12%")), "")</f>
        <v/>
      </c>
      <c r="Q232">
        <f>IF(ORDER!O238&gt;0,
 IF(ORDER!$D$1="SGST",
 VLOOKUP(H232,'C:\Users\HP\Desktop\TrimphPO\Week\Master Files\[SGST Master.xlsx]DBF'!$A:$R,18,FALSE),
   IF(ORDER!$D$1="IGST",
   VLOOKUP(H232,'C:\Users\HP\Desktop\TrimphPO\Week\Master Files\[IGST Master.xlsx]DBF'!$A:$R,18,FALSE),
   "Error")),
"")</f>
        <v/>
      </c>
      <c r="R232">
        <f>IF(ORDER!O238&gt;0,
 IF(ORDER!$D$1="SGST",
 VLOOKUP(H232,'C:\Users\HP\Desktop\TrimphPO\Week\Master Files\[SGST Master.xlsx]DBF'!$A:$S,19,FALSE),
   IF(ORDER!$D$1="IGST",
   VLOOKUP(H232,'C:\Users\HP\Desktop\TrimphPO\Week\Master Files\[IGST Master.xlsx]DBF'!$A:$S,19,FALSE),
   "Error")),
"")</f>
        <v/>
      </c>
      <c r="S232">
        <f>IF(ORDER!O238&gt;0,
 IF(ORDER!$D$1="SGST",
 VLOOKUP(H232,'C:\Users\HP\Desktop\TrimphPO\Week\Master Files\[SGST Master.xlsx]DBF'!$A:$T,20,FALSE),
   IF(ORDER!$D$1="IGST",
   VLOOKUP(H232,'C:\Users\HP\Desktop\TrimphPO\Week\Master Files\[IGST Master.xlsx]DBF'!$A:$T,20,FALSE),
   "Error")),
"")</f>
        <v/>
      </c>
      <c r="T232">
        <f>IF(ORDER!O238&gt;0,
 IF(ORDER!$D$1="SGST",
 VLOOKUP(H232,'C:\Users\HP\Desktop\TrimphPO\Week\Master Files\[SGST Master.xlsx]DBF'!$A:$U,21,FALSE),
   IF(ORDER!$D$1="IGST",
   VLOOKUP(H232,'C:\Users\HP\Desktop\TrimphPO\Week\Master Files\[IGST Master.xlsx]DBF'!$A:$U,21,FALSE),
   "Error")),
"")</f>
        <v/>
      </c>
      <c r="U232">
        <f>IF(ORDER!O238&gt;0,
 IF(ORDER!$D$1="SGST",
 VLOOKUP(H232,'C:\Users\HP\Desktop\TrimphPO\Week\Master Files\[SGST Master.xlsx]DBF'!$A:$V,22,FALSE),
   IF(ORDER!$D$1="IGST",
   VLOOKUP(H232,'C:\Users\HP\Desktop\TrimphPO\Week\Master Files\[IGST Master.xlsx]DBF'!$A:$V,22,FALSE),
   "Error")),
"")</f>
        <v/>
      </c>
      <c r="V232">
        <f>IF(ORDER!O238&gt;0,
 IF(ORDER!$D$1="SGST",
 VLOOKUP(H232,'C:\Users\HP\Desktop\TrimphPO\Week\Master Files\[SGST Master.xlsx]DBF'!$A:$W,23,FALSE),
   IF(ORDER!$D$1="IGST",
   VLOOKUP(H232,'C:\Users\HP\Desktop\TrimphPO\Week\Master Files\[IGST Master.xlsx]DBF'!$A:$W,23,FALSE),
   "Error")),
"")</f>
        <v/>
      </c>
      <c r="W232">
        <f>IF(ORDER!O238&gt;0,
 IF(ORDER!$D$1="SGST",
 VLOOKUP(H232,'C:\Users\HP\Desktop\TrimphPO\Week\Master Files\[SGST Master.xlsx]DBF'!$A:$X,24,FALSE),
   IF(ORDER!$D$1="IGST",
   VLOOKUP(H232,'C:\Users\HP\Desktop\TrimphPO\Week\Master Files\[IGST Master.xlsx]DBF'!$A:$X,24,FALSE),
   "Error")),
"")</f>
        <v/>
      </c>
      <c r="X232">
        <f>IF(ORDER!O238&gt;0,
 IF(ORDER!$D$1="SGST",
 VLOOKUP(H232,'C:\Users\HP\Desktop\TrimphPO\Week\Master Files\[SGST Master.xlsx]DBF'!$A:$Y,25,FALSE),
   IF(ORDER!$D$1="IGST",
   VLOOKUP(H232,'C:\Users\HP\Desktop\TrimphPO\Week\Master Files\[IGST Master.xlsx]DBF'!$A:$Y,25,FALSE),
   "Error")),
"")</f>
        <v/>
      </c>
      <c r="Y232">
        <f>IF(ORDER!O238&gt;0,+O232, "")</f>
        <v/>
      </c>
      <c r="Z232">
        <f>IF(ORDER!O238&gt;0,+J232, "")</f>
        <v/>
      </c>
      <c r="AA232">
        <f>IF(ORDER!O238&gt;0,
 IF(ORDER!$D$1="SGST",
 VLOOKUP(H232,'C:\Users\HP\Desktop\TrimphPO\Week\Master Files\[SGST Master.xlsx]DBF'!$A:$AB,28,FALSE),
   IF(ORDER!$D$1="IGST",
   VLOOKUP(H232,'C:\Users\HP\Desktop\TrimphPO\Week\Master Files\[IGST Master.xlsx]DBF'!$A:$AB,28,FALSE),
   "Error")),
"")</f>
        <v/>
      </c>
      <c r="AB232">
        <f>IF(ORDER!O238&gt;0,
 IF(ORDER!$D$1="SGST",
 VLOOKUP(H232,'C:\Users\HP\Desktop\TrimphPO\Week\Master Files\[SGST Master.xlsx]DBF'!$A:$AC,29,FALSE),
   IF(ORDER!$D$1="IGST",
   VLOOKUP(H232,'C:\Users\HP\Desktop\TrimphPO\Week\Master Files\[IGST Master.xlsx]DBF'!$A:$AC,29,FALSE),
   "Error")),
"")</f>
        <v/>
      </c>
      <c r="AC232">
        <f>IF(ORDER!O238&gt;0,ROUND(Y232*AB232/100,2), "")</f>
        <v/>
      </c>
      <c r="AD232">
        <f>IF(ORDER!O238&gt;0,ROUND(SUM(Y232,0)-AC232,2), "")</f>
        <v/>
      </c>
      <c r="AE232" t="inlineStr"/>
      <c r="AF232" t="inlineStr"/>
      <c r="AG232" t="inlineStr"/>
      <c r="AH232" t="inlineStr"/>
      <c r="AI232" t="inlineStr"/>
      <c r="AJ232" t="inlineStr"/>
      <c r="AK232">
        <f>IF(ORDER!O238&gt;0,IF(RIGHT(P232,2)="5%","Output IGST - 5% - Tamilnadu","Output IGST - 12% - Tamilnadu"), "")</f>
        <v/>
      </c>
      <c r="AL232">
        <f>IF(ORDER!O238&gt;0,IF(AK232="Output IGST - 12% - TamilNadu",12,5), "")</f>
        <v/>
      </c>
      <c r="AM232">
        <f>IF(ORDER!O238&gt;0,ROUND(SUM(AD232*AL232/100,0),2), "")</f>
        <v/>
      </c>
      <c r="AN232">
        <f>IF(ORDER!O238&gt;0,+AP232, "")</f>
        <v/>
      </c>
      <c r="AO232">
        <f>IF(ORDER!O238&gt;0,0.00, "")</f>
        <v/>
      </c>
      <c r="AP232">
        <f>IF(ORDER!O238&gt;0,+(Y232-AC232)+AM232, "")</f>
        <v/>
      </c>
      <c r="AQ232">
        <f>IF(ORDER!O238&gt;0,
 IF(ORDER!$D$1="SGST",
 VLOOKUP(H232,'C:\Users\HP\Desktop\TrimphPO\Week\Master Files\[SGST Master.xlsx]DBF'!$A:$AR,44,FALSE),
   IF(ORDER!$D$1="IGST",
   VLOOKUP(H232,'C:\Users\HP\Desktop\TrimphPO\Week\Master Files\[IGST Master.xlsx]DBF'!$A:$AR,44,FALSE),
   "Error")),
"")</f>
        <v/>
      </c>
      <c r="AR232">
        <f>IF(ORDER!O238&gt;0,B232, "")</f>
        <v/>
      </c>
      <c r="AS232">
        <f>IF(ORDER!O238&gt;0,AN232, "")</f>
        <v/>
      </c>
      <c r="AT232">
        <f>IF(ORDER!O238&gt;0,CONCATENATE($B$2," ",$C$2," ","QTY",  " ", $Z$2), "")</f>
        <v/>
      </c>
      <c r="AU232">
        <f>IF(ORDER!O238&gt;0,
 IF(ORDER!$D$1="SGST",
 VLOOKUP(H232,'C:\Users\HP\Desktop\TrimphPO\Week\Master Files\[SGST Master.xlsx]DBF'!$A:$AV,48,FALSE),
   IF(ORDER!$D$1="IGST",
   VLOOKUP(H232,'C:\Users\HP\Desktop\TrimphPO\Week\Master Files\[IGST Master.xlsx]DBF'!$A:$AV,48,FALSE),
   "Error")),
"")</f>
        <v/>
      </c>
      <c r="AV232">
        <f>IF(ORDER!O238&gt;0,
 IF(ORDER!$D$1="SGST",
 VLOOKUP(H232,'C:\Users\HP\Desktop\TrimphPO\Week\Master Files\[SGST Master.xlsx]DBF'!$A:$AW,49,FALSE),
   IF(ORDER!$D$1="IGST",
   VLOOKUP(H232,'C:\Users\HP\Desktop\TrimphPO\Week\Master Files\[IGST Master.xlsx]DBF'!$A:$AW,49,FALSE),
   "Error")),
"")</f>
        <v/>
      </c>
      <c r="AW232">
        <f>IF(ORDER!O238&gt;0,
 IF(ORDER!$D$1="SGST",
 VLOOKUP(H232,'C:\Users\HP\Desktop\TrimphPO\Week\Master Files\[SGST Master.xlsx]DBF'!$A:$AX,50,FALSE),
   IF(ORDER!$D$1="IGST",
   VLOOKUP(H232,'C:\Users\HP\Desktop\TrimphPO\Week\Master Files\[IGST Master.xlsx]DBF'!$A:$AX,50,FALSE),
   "Error")),
"")</f>
        <v/>
      </c>
      <c r="AX232">
        <f>IF(ORDER!O238&gt;0,ORDER!B5, "")</f>
        <v/>
      </c>
      <c r="AY232">
        <f>IF(ORDER!O238&gt;0,ORDER!B1, "")</f>
        <v/>
      </c>
      <c r="AZ232">
        <f>IF(ORDER!O238&gt;0,
 IF(ORDER!$D$1="SGST",
 VLOOKUP(H232,'C:\Users\HP\Desktop\TrimphPO\Week\Master Files\[SGST Master.xlsx]DBF'!$A:$BA,53,FALSE),
   IF(ORDER!$D$1="IGST",
   VLOOKUP(H232,'C:\Users\HP\Desktop\TrimphPO\Week\Master Files\[IGST Master.xlsx]DBF'!$A:$BA,53,FALSE),
   "Error")),
"")</f>
        <v/>
      </c>
      <c r="BA232">
        <f>IF(ORDER!O238&gt;0,
 IF(ORDER!$D$1="SGST",
 VLOOKUP(H232,'C:\Users\HP\Desktop\TrimphPO\Week\Master Files\[SGST Master.xlsx]DBF'!$A:$BB,54,FALSE),
   IF(ORDER!$D$1="IGST",
   VLOOKUP(H232,'C:\Users\HP\Desktop\TrimphPO\Week\Master Files\[IGST Master.xlsx]DBF'!$A:$BB,54,FALSE),
   "Error")),
"")</f>
        <v/>
      </c>
      <c r="BB232">
        <f>IF(ORDER!O238&gt;0,
 IF(ORDER!$D$1="SGST",
 VLOOKUP(H232,'C:\Users\HP\Desktop\TrimphPO\Week\Master Files\[SGST Master.xlsx]DBF'!$A:$BC,55,FALSE),
   IF(ORDER!$D$1="IGST",
   VLOOKUP(H232,'C:\Users\HP\Desktop\TrimphPO\Week\Master Files\[IGST Master.xlsx]DBF'!$A:$BC,55,FALSE),
   "Error")),
"")</f>
        <v/>
      </c>
      <c r="BC232">
        <f>IF(ORDER!O238&gt;0,
 IF(ORDER!$D$1="SGST",
 VLOOKUP(H232,'C:\Users\HP\Desktop\TrimphPO\Week\Master Files\[SGST Master.xlsx]DBF'!$A:$BD,56,FALSE),
   IF(ORDER!$D$1="IGST",
   VLOOKUP(H232,'C:\Users\HP\Desktop\TrimphPO\Week\Master Files\[IGST Master.xlsx]DBF'!$A:$BD,56,FALSE),
   "Error")),
"")</f>
        <v/>
      </c>
      <c r="BD232">
        <f>IF(ORDER!O238&gt;0,
 IF(ORDER!$D$1="SGST",
 VLOOKUP(H232,'C:\Users\HP\Desktop\TrimphPO\Week\Master Files\[SGST Master.xlsx]DBF'!$A:$BE,57,FALSE),
   IF(ORDER!$D$1="IGST",
   VLOOKUP(H232,'C:\Users\HP\Desktop\TrimphPO\Week\Master Files\[IGST Master.xlsx]DBF'!$A:$BE,57,FALSE),
   "Error")),
"")</f>
        <v/>
      </c>
    </row>
    <row r="233">
      <c r="A233">
        <f>IF(ORDER!O239&gt;0,
 IF(ORDER!$D$1="SGST",
 VLOOKUP(H233,'C:\Users\HP\Desktop\TrimphPO\Week\Master Files\[SGST Master.xlsx]DBF'!$A:$B,2,FALSE),
   IF(ORDER!$D$1="IGST",
   VLOOKUP(H233,'C:\Users\HP\Desktop\TrimphPO\Week\Master Files\[IGST Master.xlsx]DBF'!$A:$B,2,FALSE),
   "Error")),
"")</f>
        <v/>
      </c>
      <c r="B233">
        <f>IF(ORDER!O239&gt;0,
 IF(ORDER!$D$1="SGST",
 VLOOKUP(H233,'C:\Users\HP\Desktop\TrimphPO\Week\Master Files\[SGST Master.xlsx]DBF'!$A:$C,3,FALSE),
   IF(ORDER!$D$1="IGST",
   VLOOKUP(H233,'C:\Users\HP\Desktop\TrimphPO\Week\Master Files\[IGST Master.xlsx]DBF'!$A:$C,3,FALSE),
   "Error")),
"")</f>
        <v/>
      </c>
      <c r="C233">
        <f>IF(ORDER!O239&gt;0,ORDER!L239, "")</f>
        <v/>
      </c>
      <c r="D233">
        <f>IF(ORDER!O239&gt;0,ORDER!A239, "")</f>
        <v/>
      </c>
      <c r="E233">
        <f>IF(ORDER!O239&gt;0,
 IF(ORDER!$D$1="SGST",
 VLOOKUP(H233,'C:\Users\HP\Desktop\TrimphPO\Week\Master Files\[SGST Master.xlsx]DBF'!$A:$F,6,FALSE),
   IF(ORDER!$D$1="IGST",
   VLOOKUP(H233,'C:\Users\HP\Desktop\TrimphPO\Week\Master Files\[IGST Master.xlsx]DBF'!$A:$F,6,FALSE),
   "Error")),
"")</f>
        <v/>
      </c>
      <c r="F233">
        <f>IF(ORDER!O239&gt;0,ORDER!C239, "")</f>
        <v/>
      </c>
      <c r="G233">
        <f>IF(ORDER!O239&gt;0,
 IF(ORDER!$D$1="SGST",
 VLOOKUP(H233,'C:\Users\HP\Desktop\TrimphPO\Week\Master Files\[SGST Master.xlsx]DBF'!$A:$H,8,FALSE),
   IF(ORDER!$D$1="IGST",
   VLOOKUP(H233,'C:\Users\HP\Desktop\TrimphPO\Week\Master Files\[IGST Master.xlsx]DBF'!$A:$H,8,FALSE),
   "Error")),
"")</f>
        <v/>
      </c>
      <c r="H233">
        <f>IF(ORDER!O239&gt;0,ORDER!D239, "")</f>
        <v/>
      </c>
      <c r="I233">
        <f>IF(ORDER!O239&gt;0,
 IF(ORDER!$D$1="SGST",
 VLOOKUP(H233,'C:\Users\HP\Desktop\TrimphPO\Week\Master Files\[SGST Master.xlsx]DBF'!$A:$J,10,FALSE),
   IF(ORDER!$D$1="IGST",
   VLOOKUP(H233,'C:\Users\HP\Desktop\TrimphPO\Week\Master Files\[IGST Master.xlsx]DBF'!$A:$J,10,FALSE),
   "Error")),
"")</f>
        <v/>
      </c>
      <c r="J233">
        <f>IF(ORDER!O239&gt;0,SUMIF(ORDER!$D$8:$D$22298,DBF!$H233,ORDER!$G$8:$G$22298), "")</f>
        <v/>
      </c>
      <c r="K233">
        <f>IF(ORDER!O239&gt;0,VLOOKUP($H233,ORDER!D:H,5,FALSE), "")</f>
        <v/>
      </c>
      <c r="L233">
        <f>IF(ORDER!O239&gt;0,ROUND(J233*K233,2), "")</f>
        <v/>
      </c>
      <c r="M233">
        <f>IF(ORDER!O239&gt;0,
 IF(ORDER!$D$1="SGST",
 VLOOKUP(H233,'C:\Users\HP\Desktop\TrimphPO\Week\Master Files\[SGST Master.xlsx]DBF'!$A:$N,14,FALSE),
   IF(ORDER!$D$1="IGST",
   VLOOKUP(H233,'C:\Users\HP\Desktop\TrimphPO\Week\Master Files\[IGST Master.xlsx]DBF'!$A:$N,14,FALSE),
   "Error")),
"")</f>
        <v/>
      </c>
      <c r="N233">
        <f>IF(ORDER!O239&gt;0,ROUND(L233*M233/100,2), "")</f>
        <v/>
      </c>
      <c r="O233">
        <f>IF(ORDER!O239&gt;0,L233-N233, "")</f>
        <v/>
      </c>
      <c r="P233">
        <f>IF(ORDER!O239&gt;0,IF(R233="Corsetry",IF(IFERROR((O233/J233),0)&lt;1000,"CC Sales- Corsetry-Wholesale - IGST 5%","CC Sales- Corsetry-Wholesale - IGST 12%")), "")</f>
        <v/>
      </c>
      <c r="Q233">
        <f>IF(ORDER!O239&gt;0,
 IF(ORDER!$D$1="SGST",
 VLOOKUP(H233,'C:\Users\HP\Desktop\TrimphPO\Week\Master Files\[SGST Master.xlsx]DBF'!$A:$R,18,FALSE),
   IF(ORDER!$D$1="IGST",
   VLOOKUP(H233,'C:\Users\HP\Desktop\TrimphPO\Week\Master Files\[IGST Master.xlsx]DBF'!$A:$R,18,FALSE),
   "Error")),
"")</f>
        <v/>
      </c>
      <c r="R233">
        <f>IF(ORDER!O239&gt;0,
 IF(ORDER!$D$1="SGST",
 VLOOKUP(H233,'C:\Users\HP\Desktop\TrimphPO\Week\Master Files\[SGST Master.xlsx]DBF'!$A:$S,19,FALSE),
   IF(ORDER!$D$1="IGST",
   VLOOKUP(H233,'C:\Users\HP\Desktop\TrimphPO\Week\Master Files\[IGST Master.xlsx]DBF'!$A:$S,19,FALSE),
   "Error")),
"")</f>
        <v/>
      </c>
      <c r="S233">
        <f>IF(ORDER!O239&gt;0,
 IF(ORDER!$D$1="SGST",
 VLOOKUP(H233,'C:\Users\HP\Desktop\TrimphPO\Week\Master Files\[SGST Master.xlsx]DBF'!$A:$T,20,FALSE),
   IF(ORDER!$D$1="IGST",
   VLOOKUP(H233,'C:\Users\HP\Desktop\TrimphPO\Week\Master Files\[IGST Master.xlsx]DBF'!$A:$T,20,FALSE),
   "Error")),
"")</f>
        <v/>
      </c>
      <c r="T233">
        <f>IF(ORDER!O239&gt;0,
 IF(ORDER!$D$1="SGST",
 VLOOKUP(H233,'C:\Users\HP\Desktop\TrimphPO\Week\Master Files\[SGST Master.xlsx]DBF'!$A:$U,21,FALSE),
   IF(ORDER!$D$1="IGST",
   VLOOKUP(H233,'C:\Users\HP\Desktop\TrimphPO\Week\Master Files\[IGST Master.xlsx]DBF'!$A:$U,21,FALSE),
   "Error")),
"")</f>
        <v/>
      </c>
      <c r="U233">
        <f>IF(ORDER!O239&gt;0,
 IF(ORDER!$D$1="SGST",
 VLOOKUP(H233,'C:\Users\HP\Desktop\TrimphPO\Week\Master Files\[SGST Master.xlsx]DBF'!$A:$V,22,FALSE),
   IF(ORDER!$D$1="IGST",
   VLOOKUP(H233,'C:\Users\HP\Desktop\TrimphPO\Week\Master Files\[IGST Master.xlsx]DBF'!$A:$V,22,FALSE),
   "Error")),
"")</f>
        <v/>
      </c>
      <c r="V233">
        <f>IF(ORDER!O239&gt;0,
 IF(ORDER!$D$1="SGST",
 VLOOKUP(H233,'C:\Users\HP\Desktop\TrimphPO\Week\Master Files\[SGST Master.xlsx]DBF'!$A:$W,23,FALSE),
   IF(ORDER!$D$1="IGST",
   VLOOKUP(H233,'C:\Users\HP\Desktop\TrimphPO\Week\Master Files\[IGST Master.xlsx]DBF'!$A:$W,23,FALSE),
   "Error")),
"")</f>
        <v/>
      </c>
      <c r="W233">
        <f>IF(ORDER!O239&gt;0,
 IF(ORDER!$D$1="SGST",
 VLOOKUP(H233,'C:\Users\HP\Desktop\TrimphPO\Week\Master Files\[SGST Master.xlsx]DBF'!$A:$X,24,FALSE),
   IF(ORDER!$D$1="IGST",
   VLOOKUP(H233,'C:\Users\HP\Desktop\TrimphPO\Week\Master Files\[IGST Master.xlsx]DBF'!$A:$X,24,FALSE),
   "Error")),
"")</f>
        <v/>
      </c>
      <c r="X233">
        <f>IF(ORDER!O239&gt;0,
 IF(ORDER!$D$1="SGST",
 VLOOKUP(H233,'C:\Users\HP\Desktop\TrimphPO\Week\Master Files\[SGST Master.xlsx]DBF'!$A:$Y,25,FALSE),
   IF(ORDER!$D$1="IGST",
   VLOOKUP(H233,'C:\Users\HP\Desktop\TrimphPO\Week\Master Files\[IGST Master.xlsx]DBF'!$A:$Y,25,FALSE),
   "Error")),
"")</f>
        <v/>
      </c>
      <c r="Y233">
        <f>IF(ORDER!O239&gt;0,+O233, "")</f>
        <v/>
      </c>
      <c r="Z233">
        <f>IF(ORDER!O239&gt;0,+J233, "")</f>
        <v/>
      </c>
      <c r="AA233">
        <f>IF(ORDER!O239&gt;0,
 IF(ORDER!$D$1="SGST",
 VLOOKUP(H233,'C:\Users\HP\Desktop\TrimphPO\Week\Master Files\[SGST Master.xlsx]DBF'!$A:$AB,28,FALSE),
   IF(ORDER!$D$1="IGST",
   VLOOKUP(H233,'C:\Users\HP\Desktop\TrimphPO\Week\Master Files\[IGST Master.xlsx]DBF'!$A:$AB,28,FALSE),
   "Error")),
"")</f>
        <v/>
      </c>
      <c r="AB233">
        <f>IF(ORDER!O239&gt;0,
 IF(ORDER!$D$1="SGST",
 VLOOKUP(H233,'C:\Users\HP\Desktop\TrimphPO\Week\Master Files\[SGST Master.xlsx]DBF'!$A:$AC,29,FALSE),
   IF(ORDER!$D$1="IGST",
   VLOOKUP(H233,'C:\Users\HP\Desktop\TrimphPO\Week\Master Files\[IGST Master.xlsx]DBF'!$A:$AC,29,FALSE),
   "Error")),
"")</f>
        <v/>
      </c>
      <c r="AC233">
        <f>IF(ORDER!O239&gt;0,ROUND(Y233*AB233/100,2), "")</f>
        <v/>
      </c>
      <c r="AD233">
        <f>IF(ORDER!O239&gt;0,ROUND(SUM(Y233,0)-AC233,2), "")</f>
        <v/>
      </c>
      <c r="AE233" t="inlineStr"/>
      <c r="AF233" t="inlineStr"/>
      <c r="AG233" t="inlineStr"/>
      <c r="AH233" t="inlineStr"/>
      <c r="AI233" t="inlineStr"/>
      <c r="AJ233" t="inlineStr"/>
      <c r="AK233">
        <f>IF(ORDER!O239&gt;0,IF(RIGHT(P233,2)="5%","Output IGST - 5% - Tamilnadu","Output IGST - 12% - Tamilnadu"), "")</f>
        <v/>
      </c>
      <c r="AL233">
        <f>IF(ORDER!O239&gt;0,IF(AK233="Output IGST - 12% - TamilNadu",12,5), "")</f>
        <v/>
      </c>
      <c r="AM233">
        <f>IF(ORDER!O239&gt;0,ROUND(SUM(AD233*AL233/100,0),2), "")</f>
        <v/>
      </c>
      <c r="AN233">
        <f>IF(ORDER!O239&gt;0,+AP233, "")</f>
        <v/>
      </c>
      <c r="AO233">
        <f>IF(ORDER!O239&gt;0,0.00, "")</f>
        <v/>
      </c>
      <c r="AP233">
        <f>IF(ORDER!O239&gt;0,+(Y233-AC233)+AM233, "")</f>
        <v/>
      </c>
      <c r="AQ233">
        <f>IF(ORDER!O239&gt;0,
 IF(ORDER!$D$1="SGST",
 VLOOKUP(H233,'C:\Users\HP\Desktop\TrimphPO\Week\Master Files\[SGST Master.xlsx]DBF'!$A:$AR,44,FALSE),
   IF(ORDER!$D$1="IGST",
   VLOOKUP(H233,'C:\Users\HP\Desktop\TrimphPO\Week\Master Files\[IGST Master.xlsx]DBF'!$A:$AR,44,FALSE),
   "Error")),
"")</f>
        <v/>
      </c>
      <c r="AR233">
        <f>IF(ORDER!O239&gt;0,B233, "")</f>
        <v/>
      </c>
      <c r="AS233">
        <f>IF(ORDER!O239&gt;0,AN233, "")</f>
        <v/>
      </c>
      <c r="AT233">
        <f>IF(ORDER!O239&gt;0,CONCATENATE($B$2," ",$C$2," ","QTY",  " ", $Z$2), "")</f>
        <v/>
      </c>
      <c r="AU233">
        <f>IF(ORDER!O239&gt;0,
 IF(ORDER!$D$1="SGST",
 VLOOKUP(H233,'C:\Users\HP\Desktop\TrimphPO\Week\Master Files\[SGST Master.xlsx]DBF'!$A:$AV,48,FALSE),
   IF(ORDER!$D$1="IGST",
   VLOOKUP(H233,'C:\Users\HP\Desktop\TrimphPO\Week\Master Files\[IGST Master.xlsx]DBF'!$A:$AV,48,FALSE),
   "Error")),
"")</f>
        <v/>
      </c>
      <c r="AV233">
        <f>IF(ORDER!O239&gt;0,
 IF(ORDER!$D$1="SGST",
 VLOOKUP(H233,'C:\Users\HP\Desktop\TrimphPO\Week\Master Files\[SGST Master.xlsx]DBF'!$A:$AW,49,FALSE),
   IF(ORDER!$D$1="IGST",
   VLOOKUP(H233,'C:\Users\HP\Desktop\TrimphPO\Week\Master Files\[IGST Master.xlsx]DBF'!$A:$AW,49,FALSE),
   "Error")),
"")</f>
        <v/>
      </c>
      <c r="AW233">
        <f>IF(ORDER!O239&gt;0,
 IF(ORDER!$D$1="SGST",
 VLOOKUP(H233,'C:\Users\HP\Desktop\TrimphPO\Week\Master Files\[SGST Master.xlsx]DBF'!$A:$AX,50,FALSE),
   IF(ORDER!$D$1="IGST",
   VLOOKUP(H233,'C:\Users\HP\Desktop\TrimphPO\Week\Master Files\[IGST Master.xlsx]DBF'!$A:$AX,50,FALSE),
   "Error")),
"")</f>
        <v/>
      </c>
      <c r="AX233">
        <f>IF(ORDER!O239&gt;0,ORDER!B5, "")</f>
        <v/>
      </c>
      <c r="AY233">
        <f>IF(ORDER!O239&gt;0,ORDER!B1, "")</f>
        <v/>
      </c>
      <c r="AZ233">
        <f>IF(ORDER!O239&gt;0,
 IF(ORDER!$D$1="SGST",
 VLOOKUP(H233,'C:\Users\HP\Desktop\TrimphPO\Week\Master Files\[SGST Master.xlsx]DBF'!$A:$BA,53,FALSE),
   IF(ORDER!$D$1="IGST",
   VLOOKUP(H233,'C:\Users\HP\Desktop\TrimphPO\Week\Master Files\[IGST Master.xlsx]DBF'!$A:$BA,53,FALSE),
   "Error")),
"")</f>
        <v/>
      </c>
      <c r="BA233">
        <f>IF(ORDER!O239&gt;0,
 IF(ORDER!$D$1="SGST",
 VLOOKUP(H233,'C:\Users\HP\Desktop\TrimphPO\Week\Master Files\[SGST Master.xlsx]DBF'!$A:$BB,54,FALSE),
   IF(ORDER!$D$1="IGST",
   VLOOKUP(H233,'C:\Users\HP\Desktop\TrimphPO\Week\Master Files\[IGST Master.xlsx]DBF'!$A:$BB,54,FALSE),
   "Error")),
"")</f>
        <v/>
      </c>
      <c r="BB233">
        <f>IF(ORDER!O239&gt;0,
 IF(ORDER!$D$1="SGST",
 VLOOKUP(H233,'C:\Users\HP\Desktop\TrimphPO\Week\Master Files\[SGST Master.xlsx]DBF'!$A:$BC,55,FALSE),
   IF(ORDER!$D$1="IGST",
   VLOOKUP(H233,'C:\Users\HP\Desktop\TrimphPO\Week\Master Files\[IGST Master.xlsx]DBF'!$A:$BC,55,FALSE),
   "Error")),
"")</f>
        <v/>
      </c>
      <c r="BC233">
        <f>IF(ORDER!O239&gt;0,
 IF(ORDER!$D$1="SGST",
 VLOOKUP(H233,'C:\Users\HP\Desktop\TrimphPO\Week\Master Files\[SGST Master.xlsx]DBF'!$A:$BD,56,FALSE),
   IF(ORDER!$D$1="IGST",
   VLOOKUP(H233,'C:\Users\HP\Desktop\TrimphPO\Week\Master Files\[IGST Master.xlsx]DBF'!$A:$BD,56,FALSE),
   "Error")),
"")</f>
        <v/>
      </c>
      <c r="BD233">
        <f>IF(ORDER!O239&gt;0,
 IF(ORDER!$D$1="SGST",
 VLOOKUP(H233,'C:\Users\HP\Desktop\TrimphPO\Week\Master Files\[SGST Master.xlsx]DBF'!$A:$BE,57,FALSE),
   IF(ORDER!$D$1="IGST",
   VLOOKUP(H233,'C:\Users\HP\Desktop\TrimphPO\Week\Master Files\[IGST Master.xlsx]DBF'!$A:$BE,57,FALSE),
   "Error")),
"")</f>
        <v/>
      </c>
    </row>
    <row r="234">
      <c r="A234">
        <f>IF(ORDER!O240&gt;0,
 IF(ORDER!$D$1="SGST",
 VLOOKUP(H234,'C:\Users\HP\Desktop\TrimphPO\Week\Master Files\[SGST Master.xlsx]DBF'!$A:$B,2,FALSE),
   IF(ORDER!$D$1="IGST",
   VLOOKUP(H234,'C:\Users\HP\Desktop\TrimphPO\Week\Master Files\[IGST Master.xlsx]DBF'!$A:$B,2,FALSE),
   "Error")),
"")</f>
        <v/>
      </c>
      <c r="B234">
        <f>IF(ORDER!O240&gt;0,
 IF(ORDER!$D$1="SGST",
 VLOOKUP(H234,'C:\Users\HP\Desktop\TrimphPO\Week\Master Files\[SGST Master.xlsx]DBF'!$A:$C,3,FALSE),
   IF(ORDER!$D$1="IGST",
   VLOOKUP(H234,'C:\Users\HP\Desktop\TrimphPO\Week\Master Files\[IGST Master.xlsx]DBF'!$A:$C,3,FALSE),
   "Error")),
"")</f>
        <v/>
      </c>
      <c r="C234">
        <f>IF(ORDER!O240&gt;0,ORDER!L240, "")</f>
        <v/>
      </c>
      <c r="D234">
        <f>IF(ORDER!O240&gt;0,ORDER!A240, "")</f>
        <v/>
      </c>
      <c r="E234">
        <f>IF(ORDER!O240&gt;0,
 IF(ORDER!$D$1="SGST",
 VLOOKUP(H234,'C:\Users\HP\Desktop\TrimphPO\Week\Master Files\[SGST Master.xlsx]DBF'!$A:$F,6,FALSE),
   IF(ORDER!$D$1="IGST",
   VLOOKUP(H234,'C:\Users\HP\Desktop\TrimphPO\Week\Master Files\[IGST Master.xlsx]DBF'!$A:$F,6,FALSE),
   "Error")),
"")</f>
        <v/>
      </c>
      <c r="F234">
        <f>IF(ORDER!O240&gt;0,ORDER!C240, "")</f>
        <v/>
      </c>
      <c r="G234">
        <f>IF(ORDER!O240&gt;0,
 IF(ORDER!$D$1="SGST",
 VLOOKUP(H234,'C:\Users\HP\Desktop\TrimphPO\Week\Master Files\[SGST Master.xlsx]DBF'!$A:$H,8,FALSE),
   IF(ORDER!$D$1="IGST",
   VLOOKUP(H234,'C:\Users\HP\Desktop\TrimphPO\Week\Master Files\[IGST Master.xlsx]DBF'!$A:$H,8,FALSE),
   "Error")),
"")</f>
        <v/>
      </c>
      <c r="H234">
        <f>IF(ORDER!O240&gt;0,ORDER!D240, "")</f>
        <v/>
      </c>
      <c r="I234">
        <f>IF(ORDER!O240&gt;0,
 IF(ORDER!$D$1="SGST",
 VLOOKUP(H234,'C:\Users\HP\Desktop\TrimphPO\Week\Master Files\[SGST Master.xlsx]DBF'!$A:$J,10,FALSE),
   IF(ORDER!$D$1="IGST",
   VLOOKUP(H234,'C:\Users\HP\Desktop\TrimphPO\Week\Master Files\[IGST Master.xlsx]DBF'!$A:$J,10,FALSE),
   "Error")),
"")</f>
        <v/>
      </c>
      <c r="J234">
        <f>IF(ORDER!O240&gt;0,SUMIF(ORDER!$D$8:$D$22298,DBF!$H234,ORDER!$G$8:$G$22298), "")</f>
        <v/>
      </c>
      <c r="K234">
        <f>IF(ORDER!O240&gt;0,VLOOKUP($H234,ORDER!D:H,5,FALSE), "")</f>
        <v/>
      </c>
      <c r="L234">
        <f>IF(ORDER!O240&gt;0,ROUND(J234*K234,2), "")</f>
        <v/>
      </c>
      <c r="M234">
        <f>IF(ORDER!O240&gt;0,
 IF(ORDER!$D$1="SGST",
 VLOOKUP(H234,'C:\Users\HP\Desktop\TrimphPO\Week\Master Files\[SGST Master.xlsx]DBF'!$A:$N,14,FALSE),
   IF(ORDER!$D$1="IGST",
   VLOOKUP(H234,'C:\Users\HP\Desktop\TrimphPO\Week\Master Files\[IGST Master.xlsx]DBF'!$A:$N,14,FALSE),
   "Error")),
"")</f>
        <v/>
      </c>
      <c r="N234">
        <f>IF(ORDER!O240&gt;0,ROUND(L234*M234/100,2), "")</f>
        <v/>
      </c>
      <c r="O234">
        <f>IF(ORDER!O240&gt;0,L234-N234, "")</f>
        <v/>
      </c>
      <c r="P234">
        <f>IF(ORDER!O240&gt;0,IF(R234="Corsetry",IF(IFERROR((O234/J234),0)&lt;1000,"CC Sales- Corsetry-Wholesale - IGST 5%","CC Sales- Corsetry-Wholesale - IGST 12%")), "")</f>
        <v/>
      </c>
      <c r="Q234">
        <f>IF(ORDER!O240&gt;0,
 IF(ORDER!$D$1="SGST",
 VLOOKUP(H234,'C:\Users\HP\Desktop\TrimphPO\Week\Master Files\[SGST Master.xlsx]DBF'!$A:$R,18,FALSE),
   IF(ORDER!$D$1="IGST",
   VLOOKUP(H234,'C:\Users\HP\Desktop\TrimphPO\Week\Master Files\[IGST Master.xlsx]DBF'!$A:$R,18,FALSE),
   "Error")),
"")</f>
        <v/>
      </c>
      <c r="R234">
        <f>IF(ORDER!O240&gt;0,
 IF(ORDER!$D$1="SGST",
 VLOOKUP(H234,'C:\Users\HP\Desktop\TrimphPO\Week\Master Files\[SGST Master.xlsx]DBF'!$A:$S,19,FALSE),
   IF(ORDER!$D$1="IGST",
   VLOOKUP(H234,'C:\Users\HP\Desktop\TrimphPO\Week\Master Files\[IGST Master.xlsx]DBF'!$A:$S,19,FALSE),
   "Error")),
"")</f>
        <v/>
      </c>
      <c r="S234">
        <f>IF(ORDER!O240&gt;0,
 IF(ORDER!$D$1="SGST",
 VLOOKUP(H234,'C:\Users\HP\Desktop\TrimphPO\Week\Master Files\[SGST Master.xlsx]DBF'!$A:$T,20,FALSE),
   IF(ORDER!$D$1="IGST",
   VLOOKUP(H234,'C:\Users\HP\Desktop\TrimphPO\Week\Master Files\[IGST Master.xlsx]DBF'!$A:$T,20,FALSE),
   "Error")),
"")</f>
        <v/>
      </c>
      <c r="T234">
        <f>IF(ORDER!O240&gt;0,
 IF(ORDER!$D$1="SGST",
 VLOOKUP(H234,'C:\Users\HP\Desktop\TrimphPO\Week\Master Files\[SGST Master.xlsx]DBF'!$A:$U,21,FALSE),
   IF(ORDER!$D$1="IGST",
   VLOOKUP(H234,'C:\Users\HP\Desktop\TrimphPO\Week\Master Files\[IGST Master.xlsx]DBF'!$A:$U,21,FALSE),
   "Error")),
"")</f>
        <v/>
      </c>
      <c r="U234">
        <f>IF(ORDER!O240&gt;0,
 IF(ORDER!$D$1="SGST",
 VLOOKUP(H234,'C:\Users\HP\Desktop\TrimphPO\Week\Master Files\[SGST Master.xlsx]DBF'!$A:$V,22,FALSE),
   IF(ORDER!$D$1="IGST",
   VLOOKUP(H234,'C:\Users\HP\Desktop\TrimphPO\Week\Master Files\[IGST Master.xlsx]DBF'!$A:$V,22,FALSE),
   "Error")),
"")</f>
        <v/>
      </c>
      <c r="V234">
        <f>IF(ORDER!O240&gt;0,
 IF(ORDER!$D$1="SGST",
 VLOOKUP(H234,'C:\Users\HP\Desktop\TrimphPO\Week\Master Files\[SGST Master.xlsx]DBF'!$A:$W,23,FALSE),
   IF(ORDER!$D$1="IGST",
   VLOOKUP(H234,'C:\Users\HP\Desktop\TrimphPO\Week\Master Files\[IGST Master.xlsx]DBF'!$A:$W,23,FALSE),
   "Error")),
"")</f>
        <v/>
      </c>
      <c r="W234">
        <f>IF(ORDER!O240&gt;0,
 IF(ORDER!$D$1="SGST",
 VLOOKUP(H234,'C:\Users\HP\Desktop\TrimphPO\Week\Master Files\[SGST Master.xlsx]DBF'!$A:$X,24,FALSE),
   IF(ORDER!$D$1="IGST",
   VLOOKUP(H234,'C:\Users\HP\Desktop\TrimphPO\Week\Master Files\[IGST Master.xlsx]DBF'!$A:$X,24,FALSE),
   "Error")),
"")</f>
        <v/>
      </c>
      <c r="X234">
        <f>IF(ORDER!O240&gt;0,
 IF(ORDER!$D$1="SGST",
 VLOOKUP(H234,'C:\Users\HP\Desktop\TrimphPO\Week\Master Files\[SGST Master.xlsx]DBF'!$A:$Y,25,FALSE),
   IF(ORDER!$D$1="IGST",
   VLOOKUP(H234,'C:\Users\HP\Desktop\TrimphPO\Week\Master Files\[IGST Master.xlsx]DBF'!$A:$Y,25,FALSE),
   "Error")),
"")</f>
        <v/>
      </c>
      <c r="Y234">
        <f>IF(ORDER!O240&gt;0,+O234, "")</f>
        <v/>
      </c>
      <c r="Z234">
        <f>IF(ORDER!O240&gt;0,+J234, "")</f>
        <v/>
      </c>
      <c r="AA234">
        <f>IF(ORDER!O240&gt;0,
 IF(ORDER!$D$1="SGST",
 VLOOKUP(H234,'C:\Users\HP\Desktop\TrimphPO\Week\Master Files\[SGST Master.xlsx]DBF'!$A:$AB,28,FALSE),
   IF(ORDER!$D$1="IGST",
   VLOOKUP(H234,'C:\Users\HP\Desktop\TrimphPO\Week\Master Files\[IGST Master.xlsx]DBF'!$A:$AB,28,FALSE),
   "Error")),
"")</f>
        <v/>
      </c>
      <c r="AB234">
        <f>IF(ORDER!O240&gt;0,
 IF(ORDER!$D$1="SGST",
 VLOOKUP(H234,'C:\Users\HP\Desktop\TrimphPO\Week\Master Files\[SGST Master.xlsx]DBF'!$A:$AC,29,FALSE),
   IF(ORDER!$D$1="IGST",
   VLOOKUP(H234,'C:\Users\HP\Desktop\TrimphPO\Week\Master Files\[IGST Master.xlsx]DBF'!$A:$AC,29,FALSE),
   "Error")),
"")</f>
        <v/>
      </c>
      <c r="AC234">
        <f>IF(ORDER!O240&gt;0,ROUND(Y234*AB234/100,2), "")</f>
        <v/>
      </c>
      <c r="AD234">
        <f>IF(ORDER!O240&gt;0,ROUND(SUM(Y234,0)-AC234,2), "")</f>
        <v/>
      </c>
      <c r="AE234" t="inlineStr"/>
      <c r="AF234" t="inlineStr"/>
      <c r="AG234" t="inlineStr"/>
      <c r="AH234" t="inlineStr"/>
      <c r="AI234" t="inlineStr"/>
      <c r="AJ234" t="inlineStr"/>
      <c r="AK234">
        <f>IF(ORDER!O240&gt;0,IF(RIGHT(P234,2)="5%","Output IGST - 5% - Tamilnadu","Output IGST - 12% - Tamilnadu"), "")</f>
        <v/>
      </c>
      <c r="AL234">
        <f>IF(ORDER!O240&gt;0,IF(AK234="Output IGST - 12% - TamilNadu",12,5), "")</f>
        <v/>
      </c>
      <c r="AM234">
        <f>IF(ORDER!O240&gt;0,ROUND(SUM(AD234*AL234/100,0),2), "")</f>
        <v/>
      </c>
      <c r="AN234">
        <f>IF(ORDER!O240&gt;0,+AP234, "")</f>
        <v/>
      </c>
      <c r="AO234">
        <f>IF(ORDER!O240&gt;0,0.00, "")</f>
        <v/>
      </c>
      <c r="AP234">
        <f>IF(ORDER!O240&gt;0,+(Y234-AC234)+AM234, "")</f>
        <v/>
      </c>
      <c r="AQ234">
        <f>IF(ORDER!O240&gt;0,
 IF(ORDER!$D$1="SGST",
 VLOOKUP(H234,'C:\Users\HP\Desktop\TrimphPO\Week\Master Files\[SGST Master.xlsx]DBF'!$A:$AR,44,FALSE),
   IF(ORDER!$D$1="IGST",
   VLOOKUP(H234,'C:\Users\HP\Desktop\TrimphPO\Week\Master Files\[IGST Master.xlsx]DBF'!$A:$AR,44,FALSE),
   "Error")),
"")</f>
        <v/>
      </c>
      <c r="AR234">
        <f>IF(ORDER!O240&gt;0,B234, "")</f>
        <v/>
      </c>
      <c r="AS234">
        <f>IF(ORDER!O240&gt;0,AN234, "")</f>
        <v/>
      </c>
      <c r="AT234">
        <f>IF(ORDER!O240&gt;0,CONCATENATE($B$2," ",$C$2," ","QTY",  " ", $Z$2), "")</f>
        <v/>
      </c>
      <c r="AU234">
        <f>IF(ORDER!O240&gt;0,
 IF(ORDER!$D$1="SGST",
 VLOOKUP(H234,'C:\Users\HP\Desktop\TrimphPO\Week\Master Files\[SGST Master.xlsx]DBF'!$A:$AV,48,FALSE),
   IF(ORDER!$D$1="IGST",
   VLOOKUP(H234,'C:\Users\HP\Desktop\TrimphPO\Week\Master Files\[IGST Master.xlsx]DBF'!$A:$AV,48,FALSE),
   "Error")),
"")</f>
        <v/>
      </c>
      <c r="AV234">
        <f>IF(ORDER!O240&gt;0,
 IF(ORDER!$D$1="SGST",
 VLOOKUP(H234,'C:\Users\HP\Desktop\TrimphPO\Week\Master Files\[SGST Master.xlsx]DBF'!$A:$AW,49,FALSE),
   IF(ORDER!$D$1="IGST",
   VLOOKUP(H234,'C:\Users\HP\Desktop\TrimphPO\Week\Master Files\[IGST Master.xlsx]DBF'!$A:$AW,49,FALSE),
   "Error")),
"")</f>
        <v/>
      </c>
      <c r="AW234">
        <f>IF(ORDER!O240&gt;0,
 IF(ORDER!$D$1="SGST",
 VLOOKUP(H234,'C:\Users\HP\Desktop\TrimphPO\Week\Master Files\[SGST Master.xlsx]DBF'!$A:$AX,50,FALSE),
   IF(ORDER!$D$1="IGST",
   VLOOKUP(H234,'C:\Users\HP\Desktop\TrimphPO\Week\Master Files\[IGST Master.xlsx]DBF'!$A:$AX,50,FALSE),
   "Error")),
"")</f>
        <v/>
      </c>
      <c r="AX234">
        <f>IF(ORDER!O240&gt;0,ORDER!B5, "")</f>
        <v/>
      </c>
      <c r="AY234">
        <f>IF(ORDER!O240&gt;0,ORDER!B1, "")</f>
        <v/>
      </c>
      <c r="AZ234">
        <f>IF(ORDER!O240&gt;0,
 IF(ORDER!$D$1="SGST",
 VLOOKUP(H234,'C:\Users\HP\Desktop\TrimphPO\Week\Master Files\[SGST Master.xlsx]DBF'!$A:$BA,53,FALSE),
   IF(ORDER!$D$1="IGST",
   VLOOKUP(H234,'C:\Users\HP\Desktop\TrimphPO\Week\Master Files\[IGST Master.xlsx]DBF'!$A:$BA,53,FALSE),
   "Error")),
"")</f>
        <v/>
      </c>
      <c r="BA234">
        <f>IF(ORDER!O240&gt;0,
 IF(ORDER!$D$1="SGST",
 VLOOKUP(H234,'C:\Users\HP\Desktop\TrimphPO\Week\Master Files\[SGST Master.xlsx]DBF'!$A:$BB,54,FALSE),
   IF(ORDER!$D$1="IGST",
   VLOOKUP(H234,'C:\Users\HP\Desktop\TrimphPO\Week\Master Files\[IGST Master.xlsx]DBF'!$A:$BB,54,FALSE),
   "Error")),
"")</f>
        <v/>
      </c>
      <c r="BB234">
        <f>IF(ORDER!O240&gt;0,
 IF(ORDER!$D$1="SGST",
 VLOOKUP(H234,'C:\Users\HP\Desktop\TrimphPO\Week\Master Files\[SGST Master.xlsx]DBF'!$A:$BC,55,FALSE),
   IF(ORDER!$D$1="IGST",
   VLOOKUP(H234,'C:\Users\HP\Desktop\TrimphPO\Week\Master Files\[IGST Master.xlsx]DBF'!$A:$BC,55,FALSE),
   "Error")),
"")</f>
        <v/>
      </c>
      <c r="BC234">
        <f>IF(ORDER!O240&gt;0,
 IF(ORDER!$D$1="SGST",
 VLOOKUP(H234,'C:\Users\HP\Desktop\TrimphPO\Week\Master Files\[SGST Master.xlsx]DBF'!$A:$BD,56,FALSE),
   IF(ORDER!$D$1="IGST",
   VLOOKUP(H234,'C:\Users\HP\Desktop\TrimphPO\Week\Master Files\[IGST Master.xlsx]DBF'!$A:$BD,56,FALSE),
   "Error")),
"")</f>
        <v/>
      </c>
      <c r="BD234">
        <f>IF(ORDER!O240&gt;0,
 IF(ORDER!$D$1="SGST",
 VLOOKUP(H234,'C:\Users\HP\Desktop\TrimphPO\Week\Master Files\[SGST Master.xlsx]DBF'!$A:$BE,57,FALSE),
   IF(ORDER!$D$1="IGST",
   VLOOKUP(H234,'C:\Users\HP\Desktop\TrimphPO\Week\Master Files\[IGST Master.xlsx]DBF'!$A:$BE,57,FALSE),
   "Error")),
"")</f>
        <v/>
      </c>
    </row>
    <row r="235">
      <c r="A235">
        <f>IF(ORDER!O241&gt;0,
 IF(ORDER!$D$1="SGST",
 VLOOKUP(H235,'C:\Users\HP\Desktop\TrimphPO\Week\Master Files\[SGST Master.xlsx]DBF'!$A:$B,2,FALSE),
   IF(ORDER!$D$1="IGST",
   VLOOKUP(H235,'C:\Users\HP\Desktop\TrimphPO\Week\Master Files\[IGST Master.xlsx]DBF'!$A:$B,2,FALSE),
   "Error")),
"")</f>
        <v/>
      </c>
      <c r="B235">
        <f>IF(ORDER!O241&gt;0,
 IF(ORDER!$D$1="SGST",
 VLOOKUP(H235,'C:\Users\HP\Desktop\TrimphPO\Week\Master Files\[SGST Master.xlsx]DBF'!$A:$C,3,FALSE),
   IF(ORDER!$D$1="IGST",
   VLOOKUP(H235,'C:\Users\HP\Desktop\TrimphPO\Week\Master Files\[IGST Master.xlsx]DBF'!$A:$C,3,FALSE),
   "Error")),
"")</f>
        <v/>
      </c>
      <c r="C235">
        <f>IF(ORDER!O241&gt;0,ORDER!L241, "")</f>
        <v/>
      </c>
      <c r="D235">
        <f>IF(ORDER!O241&gt;0,ORDER!A241, "")</f>
        <v/>
      </c>
      <c r="E235">
        <f>IF(ORDER!O241&gt;0,
 IF(ORDER!$D$1="SGST",
 VLOOKUP(H235,'C:\Users\HP\Desktop\TrimphPO\Week\Master Files\[SGST Master.xlsx]DBF'!$A:$F,6,FALSE),
   IF(ORDER!$D$1="IGST",
   VLOOKUP(H235,'C:\Users\HP\Desktop\TrimphPO\Week\Master Files\[IGST Master.xlsx]DBF'!$A:$F,6,FALSE),
   "Error")),
"")</f>
        <v/>
      </c>
      <c r="F235">
        <f>IF(ORDER!O241&gt;0,ORDER!C241, "")</f>
        <v/>
      </c>
      <c r="G235">
        <f>IF(ORDER!O241&gt;0,
 IF(ORDER!$D$1="SGST",
 VLOOKUP(H235,'C:\Users\HP\Desktop\TrimphPO\Week\Master Files\[SGST Master.xlsx]DBF'!$A:$H,8,FALSE),
   IF(ORDER!$D$1="IGST",
   VLOOKUP(H235,'C:\Users\HP\Desktop\TrimphPO\Week\Master Files\[IGST Master.xlsx]DBF'!$A:$H,8,FALSE),
   "Error")),
"")</f>
        <v/>
      </c>
      <c r="H235">
        <f>IF(ORDER!O241&gt;0,ORDER!D241, "")</f>
        <v/>
      </c>
      <c r="I235">
        <f>IF(ORDER!O241&gt;0,
 IF(ORDER!$D$1="SGST",
 VLOOKUP(H235,'C:\Users\HP\Desktop\TrimphPO\Week\Master Files\[SGST Master.xlsx]DBF'!$A:$J,10,FALSE),
   IF(ORDER!$D$1="IGST",
   VLOOKUP(H235,'C:\Users\HP\Desktop\TrimphPO\Week\Master Files\[IGST Master.xlsx]DBF'!$A:$J,10,FALSE),
   "Error")),
"")</f>
        <v/>
      </c>
      <c r="J235">
        <f>IF(ORDER!O241&gt;0,SUMIF(ORDER!$D$8:$D$22298,DBF!$H235,ORDER!$G$8:$G$22298), "")</f>
        <v/>
      </c>
      <c r="K235">
        <f>IF(ORDER!O241&gt;0,VLOOKUP($H235,ORDER!D:H,5,FALSE), "")</f>
        <v/>
      </c>
      <c r="L235">
        <f>IF(ORDER!O241&gt;0,ROUND(J235*K235,2), "")</f>
        <v/>
      </c>
      <c r="M235">
        <f>IF(ORDER!O241&gt;0,
 IF(ORDER!$D$1="SGST",
 VLOOKUP(H235,'C:\Users\HP\Desktop\TrimphPO\Week\Master Files\[SGST Master.xlsx]DBF'!$A:$N,14,FALSE),
   IF(ORDER!$D$1="IGST",
   VLOOKUP(H235,'C:\Users\HP\Desktop\TrimphPO\Week\Master Files\[IGST Master.xlsx]DBF'!$A:$N,14,FALSE),
   "Error")),
"")</f>
        <v/>
      </c>
      <c r="N235">
        <f>IF(ORDER!O241&gt;0,ROUND(L235*M235/100,2), "")</f>
        <v/>
      </c>
      <c r="O235">
        <f>IF(ORDER!O241&gt;0,L235-N235, "")</f>
        <v/>
      </c>
      <c r="P235">
        <f>IF(ORDER!O241&gt;0,IF(R235="Corsetry",IF(IFERROR((O235/J235),0)&lt;1000,"CC Sales- Corsetry-Wholesale - IGST 5%","CC Sales- Corsetry-Wholesale - IGST 12%")), "")</f>
        <v/>
      </c>
      <c r="Q235">
        <f>IF(ORDER!O241&gt;0,
 IF(ORDER!$D$1="SGST",
 VLOOKUP(H235,'C:\Users\HP\Desktop\TrimphPO\Week\Master Files\[SGST Master.xlsx]DBF'!$A:$R,18,FALSE),
   IF(ORDER!$D$1="IGST",
   VLOOKUP(H235,'C:\Users\HP\Desktop\TrimphPO\Week\Master Files\[IGST Master.xlsx]DBF'!$A:$R,18,FALSE),
   "Error")),
"")</f>
        <v/>
      </c>
      <c r="R235">
        <f>IF(ORDER!O241&gt;0,
 IF(ORDER!$D$1="SGST",
 VLOOKUP(H235,'C:\Users\HP\Desktop\TrimphPO\Week\Master Files\[SGST Master.xlsx]DBF'!$A:$S,19,FALSE),
   IF(ORDER!$D$1="IGST",
   VLOOKUP(H235,'C:\Users\HP\Desktop\TrimphPO\Week\Master Files\[IGST Master.xlsx]DBF'!$A:$S,19,FALSE),
   "Error")),
"")</f>
        <v/>
      </c>
      <c r="S235">
        <f>IF(ORDER!O241&gt;0,
 IF(ORDER!$D$1="SGST",
 VLOOKUP(H235,'C:\Users\HP\Desktop\TrimphPO\Week\Master Files\[SGST Master.xlsx]DBF'!$A:$T,20,FALSE),
   IF(ORDER!$D$1="IGST",
   VLOOKUP(H235,'C:\Users\HP\Desktop\TrimphPO\Week\Master Files\[IGST Master.xlsx]DBF'!$A:$T,20,FALSE),
   "Error")),
"")</f>
        <v/>
      </c>
      <c r="T235">
        <f>IF(ORDER!O241&gt;0,
 IF(ORDER!$D$1="SGST",
 VLOOKUP(H235,'C:\Users\HP\Desktop\TrimphPO\Week\Master Files\[SGST Master.xlsx]DBF'!$A:$U,21,FALSE),
   IF(ORDER!$D$1="IGST",
   VLOOKUP(H235,'C:\Users\HP\Desktop\TrimphPO\Week\Master Files\[IGST Master.xlsx]DBF'!$A:$U,21,FALSE),
   "Error")),
"")</f>
        <v/>
      </c>
      <c r="U235">
        <f>IF(ORDER!O241&gt;0,
 IF(ORDER!$D$1="SGST",
 VLOOKUP(H235,'C:\Users\HP\Desktop\TrimphPO\Week\Master Files\[SGST Master.xlsx]DBF'!$A:$V,22,FALSE),
   IF(ORDER!$D$1="IGST",
   VLOOKUP(H235,'C:\Users\HP\Desktop\TrimphPO\Week\Master Files\[IGST Master.xlsx]DBF'!$A:$V,22,FALSE),
   "Error")),
"")</f>
        <v/>
      </c>
      <c r="V235">
        <f>IF(ORDER!O241&gt;0,
 IF(ORDER!$D$1="SGST",
 VLOOKUP(H235,'C:\Users\HP\Desktop\TrimphPO\Week\Master Files\[SGST Master.xlsx]DBF'!$A:$W,23,FALSE),
   IF(ORDER!$D$1="IGST",
   VLOOKUP(H235,'C:\Users\HP\Desktop\TrimphPO\Week\Master Files\[IGST Master.xlsx]DBF'!$A:$W,23,FALSE),
   "Error")),
"")</f>
        <v/>
      </c>
      <c r="W235">
        <f>IF(ORDER!O241&gt;0,
 IF(ORDER!$D$1="SGST",
 VLOOKUP(H235,'C:\Users\HP\Desktop\TrimphPO\Week\Master Files\[SGST Master.xlsx]DBF'!$A:$X,24,FALSE),
   IF(ORDER!$D$1="IGST",
   VLOOKUP(H235,'C:\Users\HP\Desktop\TrimphPO\Week\Master Files\[IGST Master.xlsx]DBF'!$A:$X,24,FALSE),
   "Error")),
"")</f>
        <v/>
      </c>
      <c r="X235">
        <f>IF(ORDER!O241&gt;0,
 IF(ORDER!$D$1="SGST",
 VLOOKUP(H235,'C:\Users\HP\Desktop\TrimphPO\Week\Master Files\[SGST Master.xlsx]DBF'!$A:$Y,25,FALSE),
   IF(ORDER!$D$1="IGST",
   VLOOKUP(H235,'C:\Users\HP\Desktop\TrimphPO\Week\Master Files\[IGST Master.xlsx]DBF'!$A:$Y,25,FALSE),
   "Error")),
"")</f>
        <v/>
      </c>
      <c r="Y235">
        <f>IF(ORDER!O241&gt;0,+O235, "")</f>
        <v/>
      </c>
      <c r="Z235">
        <f>IF(ORDER!O241&gt;0,+J235, "")</f>
        <v/>
      </c>
      <c r="AA235">
        <f>IF(ORDER!O241&gt;0,
 IF(ORDER!$D$1="SGST",
 VLOOKUP(H235,'C:\Users\HP\Desktop\TrimphPO\Week\Master Files\[SGST Master.xlsx]DBF'!$A:$AB,28,FALSE),
   IF(ORDER!$D$1="IGST",
   VLOOKUP(H235,'C:\Users\HP\Desktop\TrimphPO\Week\Master Files\[IGST Master.xlsx]DBF'!$A:$AB,28,FALSE),
   "Error")),
"")</f>
        <v/>
      </c>
      <c r="AB235">
        <f>IF(ORDER!O241&gt;0,
 IF(ORDER!$D$1="SGST",
 VLOOKUP(H235,'C:\Users\HP\Desktop\TrimphPO\Week\Master Files\[SGST Master.xlsx]DBF'!$A:$AC,29,FALSE),
   IF(ORDER!$D$1="IGST",
   VLOOKUP(H235,'C:\Users\HP\Desktop\TrimphPO\Week\Master Files\[IGST Master.xlsx]DBF'!$A:$AC,29,FALSE),
   "Error")),
"")</f>
        <v/>
      </c>
      <c r="AC235">
        <f>IF(ORDER!O241&gt;0,ROUND(Y235*AB235/100,2), "")</f>
        <v/>
      </c>
      <c r="AD235">
        <f>IF(ORDER!O241&gt;0,ROUND(SUM(Y235,0)-AC235,2), "")</f>
        <v/>
      </c>
      <c r="AE235" t="inlineStr"/>
      <c r="AF235" t="inlineStr"/>
      <c r="AG235" t="inlineStr"/>
      <c r="AH235" t="inlineStr"/>
      <c r="AI235" t="inlineStr"/>
      <c r="AJ235" t="inlineStr"/>
      <c r="AK235">
        <f>IF(ORDER!O241&gt;0,IF(RIGHT(P235,2)="5%","Output IGST - 5% - Tamilnadu","Output IGST - 12% - Tamilnadu"), "")</f>
        <v/>
      </c>
      <c r="AL235">
        <f>IF(ORDER!O241&gt;0,IF(AK235="Output IGST - 12% - TamilNadu",12,5), "")</f>
        <v/>
      </c>
      <c r="AM235">
        <f>IF(ORDER!O241&gt;0,ROUND(SUM(AD235*AL235/100,0),2), "")</f>
        <v/>
      </c>
      <c r="AN235">
        <f>IF(ORDER!O241&gt;0,+AP235, "")</f>
        <v/>
      </c>
      <c r="AO235">
        <f>IF(ORDER!O241&gt;0,0.00, "")</f>
        <v/>
      </c>
      <c r="AP235">
        <f>IF(ORDER!O241&gt;0,+(Y235-AC235)+AM235, "")</f>
        <v/>
      </c>
      <c r="AQ235">
        <f>IF(ORDER!O241&gt;0,
 IF(ORDER!$D$1="SGST",
 VLOOKUP(H235,'C:\Users\HP\Desktop\TrimphPO\Week\Master Files\[SGST Master.xlsx]DBF'!$A:$AR,44,FALSE),
   IF(ORDER!$D$1="IGST",
   VLOOKUP(H235,'C:\Users\HP\Desktop\TrimphPO\Week\Master Files\[IGST Master.xlsx]DBF'!$A:$AR,44,FALSE),
   "Error")),
"")</f>
        <v/>
      </c>
      <c r="AR235">
        <f>IF(ORDER!O241&gt;0,B235, "")</f>
        <v/>
      </c>
      <c r="AS235">
        <f>IF(ORDER!O241&gt;0,AN235, "")</f>
        <v/>
      </c>
      <c r="AT235">
        <f>IF(ORDER!O241&gt;0,CONCATENATE($B$2," ",$C$2," ","QTY",  " ", $Z$2), "")</f>
        <v/>
      </c>
      <c r="AU235">
        <f>IF(ORDER!O241&gt;0,
 IF(ORDER!$D$1="SGST",
 VLOOKUP(H235,'C:\Users\HP\Desktop\TrimphPO\Week\Master Files\[SGST Master.xlsx]DBF'!$A:$AV,48,FALSE),
   IF(ORDER!$D$1="IGST",
   VLOOKUP(H235,'C:\Users\HP\Desktop\TrimphPO\Week\Master Files\[IGST Master.xlsx]DBF'!$A:$AV,48,FALSE),
   "Error")),
"")</f>
        <v/>
      </c>
      <c r="AV235">
        <f>IF(ORDER!O241&gt;0,
 IF(ORDER!$D$1="SGST",
 VLOOKUP(H235,'C:\Users\HP\Desktop\TrimphPO\Week\Master Files\[SGST Master.xlsx]DBF'!$A:$AW,49,FALSE),
   IF(ORDER!$D$1="IGST",
   VLOOKUP(H235,'C:\Users\HP\Desktop\TrimphPO\Week\Master Files\[IGST Master.xlsx]DBF'!$A:$AW,49,FALSE),
   "Error")),
"")</f>
        <v/>
      </c>
      <c r="AW235">
        <f>IF(ORDER!O241&gt;0,
 IF(ORDER!$D$1="SGST",
 VLOOKUP(H235,'C:\Users\HP\Desktop\TrimphPO\Week\Master Files\[SGST Master.xlsx]DBF'!$A:$AX,50,FALSE),
   IF(ORDER!$D$1="IGST",
   VLOOKUP(H235,'C:\Users\HP\Desktop\TrimphPO\Week\Master Files\[IGST Master.xlsx]DBF'!$A:$AX,50,FALSE),
   "Error")),
"")</f>
        <v/>
      </c>
      <c r="AX235">
        <f>IF(ORDER!O241&gt;0,ORDER!B5, "")</f>
        <v/>
      </c>
      <c r="AY235">
        <f>IF(ORDER!O241&gt;0,ORDER!B1, "")</f>
        <v/>
      </c>
      <c r="AZ235">
        <f>IF(ORDER!O241&gt;0,
 IF(ORDER!$D$1="SGST",
 VLOOKUP(H235,'C:\Users\HP\Desktop\TrimphPO\Week\Master Files\[SGST Master.xlsx]DBF'!$A:$BA,53,FALSE),
   IF(ORDER!$D$1="IGST",
   VLOOKUP(H235,'C:\Users\HP\Desktop\TrimphPO\Week\Master Files\[IGST Master.xlsx]DBF'!$A:$BA,53,FALSE),
   "Error")),
"")</f>
        <v/>
      </c>
      <c r="BA235">
        <f>IF(ORDER!O241&gt;0,
 IF(ORDER!$D$1="SGST",
 VLOOKUP(H235,'C:\Users\HP\Desktop\TrimphPO\Week\Master Files\[SGST Master.xlsx]DBF'!$A:$BB,54,FALSE),
   IF(ORDER!$D$1="IGST",
   VLOOKUP(H235,'C:\Users\HP\Desktop\TrimphPO\Week\Master Files\[IGST Master.xlsx]DBF'!$A:$BB,54,FALSE),
   "Error")),
"")</f>
        <v/>
      </c>
      <c r="BB235">
        <f>IF(ORDER!O241&gt;0,
 IF(ORDER!$D$1="SGST",
 VLOOKUP(H235,'C:\Users\HP\Desktop\TrimphPO\Week\Master Files\[SGST Master.xlsx]DBF'!$A:$BC,55,FALSE),
   IF(ORDER!$D$1="IGST",
   VLOOKUP(H235,'C:\Users\HP\Desktop\TrimphPO\Week\Master Files\[IGST Master.xlsx]DBF'!$A:$BC,55,FALSE),
   "Error")),
"")</f>
        <v/>
      </c>
      <c r="BC235">
        <f>IF(ORDER!O241&gt;0,
 IF(ORDER!$D$1="SGST",
 VLOOKUP(H235,'C:\Users\HP\Desktop\TrimphPO\Week\Master Files\[SGST Master.xlsx]DBF'!$A:$BD,56,FALSE),
   IF(ORDER!$D$1="IGST",
   VLOOKUP(H235,'C:\Users\HP\Desktop\TrimphPO\Week\Master Files\[IGST Master.xlsx]DBF'!$A:$BD,56,FALSE),
   "Error")),
"")</f>
        <v/>
      </c>
      <c r="BD235">
        <f>IF(ORDER!O241&gt;0,
 IF(ORDER!$D$1="SGST",
 VLOOKUP(H235,'C:\Users\HP\Desktop\TrimphPO\Week\Master Files\[SGST Master.xlsx]DBF'!$A:$BE,57,FALSE),
   IF(ORDER!$D$1="IGST",
   VLOOKUP(H235,'C:\Users\HP\Desktop\TrimphPO\Week\Master Files\[IGST Master.xlsx]DBF'!$A:$BE,57,FALSE),
   "Error")),
"")</f>
        <v/>
      </c>
    </row>
    <row r="236">
      <c r="A236">
        <f>IF(ORDER!O242&gt;0,
 IF(ORDER!$D$1="SGST",
 VLOOKUP(H236,'C:\Users\HP\Desktop\TrimphPO\Week\Master Files\[SGST Master.xlsx]DBF'!$A:$B,2,FALSE),
   IF(ORDER!$D$1="IGST",
   VLOOKUP(H236,'C:\Users\HP\Desktop\TrimphPO\Week\Master Files\[IGST Master.xlsx]DBF'!$A:$B,2,FALSE),
   "Error")),
"")</f>
        <v/>
      </c>
      <c r="B236">
        <f>IF(ORDER!O242&gt;0,
 IF(ORDER!$D$1="SGST",
 VLOOKUP(H236,'C:\Users\HP\Desktop\TrimphPO\Week\Master Files\[SGST Master.xlsx]DBF'!$A:$C,3,FALSE),
   IF(ORDER!$D$1="IGST",
   VLOOKUP(H236,'C:\Users\HP\Desktop\TrimphPO\Week\Master Files\[IGST Master.xlsx]DBF'!$A:$C,3,FALSE),
   "Error")),
"")</f>
        <v/>
      </c>
      <c r="C236">
        <f>IF(ORDER!O242&gt;0,ORDER!L242, "")</f>
        <v/>
      </c>
      <c r="D236">
        <f>IF(ORDER!O242&gt;0,ORDER!A242, "")</f>
        <v/>
      </c>
      <c r="E236">
        <f>IF(ORDER!O242&gt;0,
 IF(ORDER!$D$1="SGST",
 VLOOKUP(H236,'C:\Users\HP\Desktop\TrimphPO\Week\Master Files\[SGST Master.xlsx]DBF'!$A:$F,6,FALSE),
   IF(ORDER!$D$1="IGST",
   VLOOKUP(H236,'C:\Users\HP\Desktop\TrimphPO\Week\Master Files\[IGST Master.xlsx]DBF'!$A:$F,6,FALSE),
   "Error")),
"")</f>
        <v/>
      </c>
      <c r="F236">
        <f>IF(ORDER!O242&gt;0,ORDER!C242, "")</f>
        <v/>
      </c>
      <c r="G236">
        <f>IF(ORDER!O242&gt;0,
 IF(ORDER!$D$1="SGST",
 VLOOKUP(H236,'C:\Users\HP\Desktop\TrimphPO\Week\Master Files\[SGST Master.xlsx]DBF'!$A:$H,8,FALSE),
   IF(ORDER!$D$1="IGST",
   VLOOKUP(H236,'C:\Users\HP\Desktop\TrimphPO\Week\Master Files\[IGST Master.xlsx]DBF'!$A:$H,8,FALSE),
   "Error")),
"")</f>
        <v/>
      </c>
      <c r="H236">
        <f>IF(ORDER!O242&gt;0,ORDER!D242, "")</f>
        <v/>
      </c>
      <c r="I236">
        <f>IF(ORDER!O242&gt;0,
 IF(ORDER!$D$1="SGST",
 VLOOKUP(H236,'C:\Users\HP\Desktop\TrimphPO\Week\Master Files\[SGST Master.xlsx]DBF'!$A:$J,10,FALSE),
   IF(ORDER!$D$1="IGST",
   VLOOKUP(H236,'C:\Users\HP\Desktop\TrimphPO\Week\Master Files\[IGST Master.xlsx]DBF'!$A:$J,10,FALSE),
   "Error")),
"")</f>
        <v/>
      </c>
      <c r="J236">
        <f>IF(ORDER!O242&gt;0,SUMIF(ORDER!$D$8:$D$22298,DBF!$H236,ORDER!$G$8:$G$22298), "")</f>
        <v/>
      </c>
      <c r="K236">
        <f>IF(ORDER!O242&gt;0,VLOOKUP($H236,ORDER!D:H,5,FALSE), "")</f>
        <v/>
      </c>
      <c r="L236">
        <f>IF(ORDER!O242&gt;0,ROUND(J236*K236,2), "")</f>
        <v/>
      </c>
      <c r="M236">
        <f>IF(ORDER!O242&gt;0,
 IF(ORDER!$D$1="SGST",
 VLOOKUP(H236,'C:\Users\HP\Desktop\TrimphPO\Week\Master Files\[SGST Master.xlsx]DBF'!$A:$N,14,FALSE),
   IF(ORDER!$D$1="IGST",
   VLOOKUP(H236,'C:\Users\HP\Desktop\TrimphPO\Week\Master Files\[IGST Master.xlsx]DBF'!$A:$N,14,FALSE),
   "Error")),
"")</f>
        <v/>
      </c>
      <c r="N236">
        <f>IF(ORDER!O242&gt;0,ROUND(L236*M236/100,2), "")</f>
        <v/>
      </c>
      <c r="O236">
        <f>IF(ORDER!O242&gt;0,L236-N236, "")</f>
        <v/>
      </c>
      <c r="P236">
        <f>IF(ORDER!O242&gt;0,IF(R236="Corsetry",IF(IFERROR((O236/J236),0)&lt;1000,"CC Sales- Corsetry-Wholesale - IGST 5%","CC Sales- Corsetry-Wholesale - IGST 12%")), "")</f>
        <v/>
      </c>
      <c r="Q236">
        <f>IF(ORDER!O242&gt;0,
 IF(ORDER!$D$1="SGST",
 VLOOKUP(H236,'C:\Users\HP\Desktop\TrimphPO\Week\Master Files\[SGST Master.xlsx]DBF'!$A:$R,18,FALSE),
   IF(ORDER!$D$1="IGST",
   VLOOKUP(H236,'C:\Users\HP\Desktop\TrimphPO\Week\Master Files\[IGST Master.xlsx]DBF'!$A:$R,18,FALSE),
   "Error")),
"")</f>
        <v/>
      </c>
      <c r="R236">
        <f>IF(ORDER!O242&gt;0,
 IF(ORDER!$D$1="SGST",
 VLOOKUP(H236,'C:\Users\HP\Desktop\TrimphPO\Week\Master Files\[SGST Master.xlsx]DBF'!$A:$S,19,FALSE),
   IF(ORDER!$D$1="IGST",
   VLOOKUP(H236,'C:\Users\HP\Desktop\TrimphPO\Week\Master Files\[IGST Master.xlsx]DBF'!$A:$S,19,FALSE),
   "Error")),
"")</f>
        <v/>
      </c>
      <c r="S236">
        <f>IF(ORDER!O242&gt;0,
 IF(ORDER!$D$1="SGST",
 VLOOKUP(H236,'C:\Users\HP\Desktop\TrimphPO\Week\Master Files\[SGST Master.xlsx]DBF'!$A:$T,20,FALSE),
   IF(ORDER!$D$1="IGST",
   VLOOKUP(H236,'C:\Users\HP\Desktop\TrimphPO\Week\Master Files\[IGST Master.xlsx]DBF'!$A:$T,20,FALSE),
   "Error")),
"")</f>
        <v/>
      </c>
      <c r="T236">
        <f>IF(ORDER!O242&gt;0,
 IF(ORDER!$D$1="SGST",
 VLOOKUP(H236,'C:\Users\HP\Desktop\TrimphPO\Week\Master Files\[SGST Master.xlsx]DBF'!$A:$U,21,FALSE),
   IF(ORDER!$D$1="IGST",
   VLOOKUP(H236,'C:\Users\HP\Desktop\TrimphPO\Week\Master Files\[IGST Master.xlsx]DBF'!$A:$U,21,FALSE),
   "Error")),
"")</f>
        <v/>
      </c>
      <c r="U236">
        <f>IF(ORDER!O242&gt;0,
 IF(ORDER!$D$1="SGST",
 VLOOKUP(H236,'C:\Users\HP\Desktop\TrimphPO\Week\Master Files\[SGST Master.xlsx]DBF'!$A:$V,22,FALSE),
   IF(ORDER!$D$1="IGST",
   VLOOKUP(H236,'C:\Users\HP\Desktop\TrimphPO\Week\Master Files\[IGST Master.xlsx]DBF'!$A:$V,22,FALSE),
   "Error")),
"")</f>
        <v/>
      </c>
      <c r="V236">
        <f>IF(ORDER!O242&gt;0,
 IF(ORDER!$D$1="SGST",
 VLOOKUP(H236,'C:\Users\HP\Desktop\TrimphPO\Week\Master Files\[SGST Master.xlsx]DBF'!$A:$W,23,FALSE),
   IF(ORDER!$D$1="IGST",
   VLOOKUP(H236,'C:\Users\HP\Desktop\TrimphPO\Week\Master Files\[IGST Master.xlsx]DBF'!$A:$W,23,FALSE),
   "Error")),
"")</f>
        <v/>
      </c>
      <c r="W236">
        <f>IF(ORDER!O242&gt;0,
 IF(ORDER!$D$1="SGST",
 VLOOKUP(H236,'C:\Users\HP\Desktop\TrimphPO\Week\Master Files\[SGST Master.xlsx]DBF'!$A:$X,24,FALSE),
   IF(ORDER!$D$1="IGST",
   VLOOKUP(H236,'C:\Users\HP\Desktop\TrimphPO\Week\Master Files\[IGST Master.xlsx]DBF'!$A:$X,24,FALSE),
   "Error")),
"")</f>
        <v/>
      </c>
      <c r="X236">
        <f>IF(ORDER!O242&gt;0,
 IF(ORDER!$D$1="SGST",
 VLOOKUP(H236,'C:\Users\HP\Desktop\TrimphPO\Week\Master Files\[SGST Master.xlsx]DBF'!$A:$Y,25,FALSE),
   IF(ORDER!$D$1="IGST",
   VLOOKUP(H236,'C:\Users\HP\Desktop\TrimphPO\Week\Master Files\[IGST Master.xlsx]DBF'!$A:$Y,25,FALSE),
   "Error")),
"")</f>
        <v/>
      </c>
      <c r="Y236">
        <f>IF(ORDER!O242&gt;0,+O236, "")</f>
        <v/>
      </c>
      <c r="Z236">
        <f>IF(ORDER!O242&gt;0,+J236, "")</f>
        <v/>
      </c>
      <c r="AA236">
        <f>IF(ORDER!O242&gt;0,
 IF(ORDER!$D$1="SGST",
 VLOOKUP(H236,'C:\Users\HP\Desktop\TrimphPO\Week\Master Files\[SGST Master.xlsx]DBF'!$A:$AB,28,FALSE),
   IF(ORDER!$D$1="IGST",
   VLOOKUP(H236,'C:\Users\HP\Desktop\TrimphPO\Week\Master Files\[IGST Master.xlsx]DBF'!$A:$AB,28,FALSE),
   "Error")),
"")</f>
        <v/>
      </c>
      <c r="AB236">
        <f>IF(ORDER!O242&gt;0,
 IF(ORDER!$D$1="SGST",
 VLOOKUP(H236,'C:\Users\HP\Desktop\TrimphPO\Week\Master Files\[SGST Master.xlsx]DBF'!$A:$AC,29,FALSE),
   IF(ORDER!$D$1="IGST",
   VLOOKUP(H236,'C:\Users\HP\Desktop\TrimphPO\Week\Master Files\[IGST Master.xlsx]DBF'!$A:$AC,29,FALSE),
   "Error")),
"")</f>
        <v/>
      </c>
      <c r="AC236">
        <f>IF(ORDER!O242&gt;0,ROUND(Y236*AB236/100,2), "")</f>
        <v/>
      </c>
      <c r="AD236">
        <f>IF(ORDER!O242&gt;0,ROUND(SUM(Y236,0)-AC236,2), "")</f>
        <v/>
      </c>
      <c r="AE236" t="inlineStr"/>
      <c r="AF236" t="inlineStr"/>
      <c r="AG236" t="inlineStr"/>
      <c r="AH236" t="inlineStr"/>
      <c r="AI236" t="inlineStr"/>
      <c r="AJ236" t="inlineStr"/>
      <c r="AK236">
        <f>IF(ORDER!O242&gt;0,IF(RIGHT(P236,2)="5%","Output IGST - 5% - Tamilnadu","Output IGST - 12% - Tamilnadu"), "")</f>
        <v/>
      </c>
      <c r="AL236">
        <f>IF(ORDER!O242&gt;0,IF(AK236="Output IGST - 12% - TamilNadu",12,5), "")</f>
        <v/>
      </c>
      <c r="AM236">
        <f>IF(ORDER!O242&gt;0,ROUND(SUM(AD236*AL236/100,0),2), "")</f>
        <v/>
      </c>
      <c r="AN236">
        <f>IF(ORDER!O242&gt;0,+AP236, "")</f>
        <v/>
      </c>
      <c r="AO236">
        <f>IF(ORDER!O242&gt;0,0.00, "")</f>
        <v/>
      </c>
      <c r="AP236">
        <f>IF(ORDER!O242&gt;0,+(Y236-AC236)+AM236, "")</f>
        <v/>
      </c>
      <c r="AQ236">
        <f>IF(ORDER!O242&gt;0,
 IF(ORDER!$D$1="SGST",
 VLOOKUP(H236,'C:\Users\HP\Desktop\TrimphPO\Week\Master Files\[SGST Master.xlsx]DBF'!$A:$AR,44,FALSE),
   IF(ORDER!$D$1="IGST",
   VLOOKUP(H236,'C:\Users\HP\Desktop\TrimphPO\Week\Master Files\[IGST Master.xlsx]DBF'!$A:$AR,44,FALSE),
   "Error")),
"")</f>
        <v/>
      </c>
      <c r="AR236">
        <f>IF(ORDER!O242&gt;0,B236, "")</f>
        <v/>
      </c>
      <c r="AS236">
        <f>IF(ORDER!O242&gt;0,AN236, "")</f>
        <v/>
      </c>
      <c r="AT236">
        <f>IF(ORDER!O242&gt;0,CONCATENATE($B$2," ",$C$2," ","QTY",  " ", $Z$2), "")</f>
        <v/>
      </c>
      <c r="AU236">
        <f>IF(ORDER!O242&gt;0,
 IF(ORDER!$D$1="SGST",
 VLOOKUP(H236,'C:\Users\HP\Desktop\TrimphPO\Week\Master Files\[SGST Master.xlsx]DBF'!$A:$AV,48,FALSE),
   IF(ORDER!$D$1="IGST",
   VLOOKUP(H236,'C:\Users\HP\Desktop\TrimphPO\Week\Master Files\[IGST Master.xlsx]DBF'!$A:$AV,48,FALSE),
   "Error")),
"")</f>
        <v/>
      </c>
      <c r="AV236">
        <f>IF(ORDER!O242&gt;0,
 IF(ORDER!$D$1="SGST",
 VLOOKUP(H236,'C:\Users\HP\Desktop\TrimphPO\Week\Master Files\[SGST Master.xlsx]DBF'!$A:$AW,49,FALSE),
   IF(ORDER!$D$1="IGST",
   VLOOKUP(H236,'C:\Users\HP\Desktop\TrimphPO\Week\Master Files\[IGST Master.xlsx]DBF'!$A:$AW,49,FALSE),
   "Error")),
"")</f>
        <v/>
      </c>
      <c r="AW236">
        <f>IF(ORDER!O242&gt;0,
 IF(ORDER!$D$1="SGST",
 VLOOKUP(H236,'C:\Users\HP\Desktop\TrimphPO\Week\Master Files\[SGST Master.xlsx]DBF'!$A:$AX,50,FALSE),
   IF(ORDER!$D$1="IGST",
   VLOOKUP(H236,'C:\Users\HP\Desktop\TrimphPO\Week\Master Files\[IGST Master.xlsx]DBF'!$A:$AX,50,FALSE),
   "Error")),
"")</f>
        <v/>
      </c>
      <c r="AX236">
        <f>IF(ORDER!O242&gt;0,ORDER!B5, "")</f>
        <v/>
      </c>
      <c r="AY236">
        <f>IF(ORDER!O242&gt;0,ORDER!B1, "")</f>
        <v/>
      </c>
      <c r="AZ236">
        <f>IF(ORDER!O242&gt;0,
 IF(ORDER!$D$1="SGST",
 VLOOKUP(H236,'C:\Users\HP\Desktop\TrimphPO\Week\Master Files\[SGST Master.xlsx]DBF'!$A:$BA,53,FALSE),
   IF(ORDER!$D$1="IGST",
   VLOOKUP(H236,'C:\Users\HP\Desktop\TrimphPO\Week\Master Files\[IGST Master.xlsx]DBF'!$A:$BA,53,FALSE),
   "Error")),
"")</f>
        <v/>
      </c>
      <c r="BA236">
        <f>IF(ORDER!O242&gt;0,
 IF(ORDER!$D$1="SGST",
 VLOOKUP(H236,'C:\Users\HP\Desktop\TrimphPO\Week\Master Files\[SGST Master.xlsx]DBF'!$A:$BB,54,FALSE),
   IF(ORDER!$D$1="IGST",
   VLOOKUP(H236,'C:\Users\HP\Desktop\TrimphPO\Week\Master Files\[IGST Master.xlsx]DBF'!$A:$BB,54,FALSE),
   "Error")),
"")</f>
        <v/>
      </c>
      <c r="BB236">
        <f>IF(ORDER!O242&gt;0,
 IF(ORDER!$D$1="SGST",
 VLOOKUP(H236,'C:\Users\HP\Desktop\TrimphPO\Week\Master Files\[SGST Master.xlsx]DBF'!$A:$BC,55,FALSE),
   IF(ORDER!$D$1="IGST",
   VLOOKUP(H236,'C:\Users\HP\Desktop\TrimphPO\Week\Master Files\[IGST Master.xlsx]DBF'!$A:$BC,55,FALSE),
   "Error")),
"")</f>
        <v/>
      </c>
      <c r="BC236">
        <f>IF(ORDER!O242&gt;0,
 IF(ORDER!$D$1="SGST",
 VLOOKUP(H236,'C:\Users\HP\Desktop\TrimphPO\Week\Master Files\[SGST Master.xlsx]DBF'!$A:$BD,56,FALSE),
   IF(ORDER!$D$1="IGST",
   VLOOKUP(H236,'C:\Users\HP\Desktop\TrimphPO\Week\Master Files\[IGST Master.xlsx]DBF'!$A:$BD,56,FALSE),
   "Error")),
"")</f>
        <v/>
      </c>
      <c r="BD236">
        <f>IF(ORDER!O242&gt;0,
 IF(ORDER!$D$1="SGST",
 VLOOKUP(H236,'C:\Users\HP\Desktop\TrimphPO\Week\Master Files\[SGST Master.xlsx]DBF'!$A:$BE,57,FALSE),
   IF(ORDER!$D$1="IGST",
   VLOOKUP(H236,'C:\Users\HP\Desktop\TrimphPO\Week\Master Files\[IGST Master.xlsx]DBF'!$A:$BE,57,FALSE),
   "Error")),
"")</f>
        <v/>
      </c>
    </row>
    <row r="237">
      <c r="A237">
        <f>IF(ORDER!O243&gt;0,
 IF(ORDER!$D$1="SGST",
 VLOOKUP(H237,'C:\Users\HP\Desktop\TrimphPO\Week\Master Files\[SGST Master.xlsx]DBF'!$A:$B,2,FALSE),
   IF(ORDER!$D$1="IGST",
   VLOOKUP(H237,'C:\Users\HP\Desktop\TrimphPO\Week\Master Files\[IGST Master.xlsx]DBF'!$A:$B,2,FALSE),
   "Error")),
"")</f>
        <v/>
      </c>
      <c r="B237">
        <f>IF(ORDER!O243&gt;0,
 IF(ORDER!$D$1="SGST",
 VLOOKUP(H237,'C:\Users\HP\Desktop\TrimphPO\Week\Master Files\[SGST Master.xlsx]DBF'!$A:$C,3,FALSE),
   IF(ORDER!$D$1="IGST",
   VLOOKUP(H237,'C:\Users\HP\Desktop\TrimphPO\Week\Master Files\[IGST Master.xlsx]DBF'!$A:$C,3,FALSE),
   "Error")),
"")</f>
        <v/>
      </c>
      <c r="C237">
        <f>IF(ORDER!O243&gt;0,ORDER!L243, "")</f>
        <v/>
      </c>
      <c r="D237">
        <f>IF(ORDER!O243&gt;0,ORDER!A243, "")</f>
        <v/>
      </c>
      <c r="E237">
        <f>IF(ORDER!O243&gt;0,
 IF(ORDER!$D$1="SGST",
 VLOOKUP(H237,'C:\Users\HP\Desktop\TrimphPO\Week\Master Files\[SGST Master.xlsx]DBF'!$A:$F,6,FALSE),
   IF(ORDER!$D$1="IGST",
   VLOOKUP(H237,'C:\Users\HP\Desktop\TrimphPO\Week\Master Files\[IGST Master.xlsx]DBF'!$A:$F,6,FALSE),
   "Error")),
"")</f>
        <v/>
      </c>
      <c r="F237">
        <f>IF(ORDER!O243&gt;0,ORDER!C243, "")</f>
        <v/>
      </c>
      <c r="G237">
        <f>IF(ORDER!O243&gt;0,
 IF(ORDER!$D$1="SGST",
 VLOOKUP(H237,'C:\Users\HP\Desktop\TrimphPO\Week\Master Files\[SGST Master.xlsx]DBF'!$A:$H,8,FALSE),
   IF(ORDER!$D$1="IGST",
   VLOOKUP(H237,'C:\Users\HP\Desktop\TrimphPO\Week\Master Files\[IGST Master.xlsx]DBF'!$A:$H,8,FALSE),
   "Error")),
"")</f>
        <v/>
      </c>
      <c r="H237">
        <f>IF(ORDER!O243&gt;0,ORDER!D243, "")</f>
        <v/>
      </c>
      <c r="I237">
        <f>IF(ORDER!O243&gt;0,
 IF(ORDER!$D$1="SGST",
 VLOOKUP(H237,'C:\Users\HP\Desktop\TrimphPO\Week\Master Files\[SGST Master.xlsx]DBF'!$A:$J,10,FALSE),
   IF(ORDER!$D$1="IGST",
   VLOOKUP(H237,'C:\Users\HP\Desktop\TrimphPO\Week\Master Files\[IGST Master.xlsx]DBF'!$A:$J,10,FALSE),
   "Error")),
"")</f>
        <v/>
      </c>
      <c r="J237">
        <f>IF(ORDER!O243&gt;0,SUMIF(ORDER!$D$8:$D$22298,DBF!$H237,ORDER!$G$8:$G$22298), "")</f>
        <v/>
      </c>
      <c r="K237">
        <f>IF(ORDER!O243&gt;0,VLOOKUP($H237,ORDER!D:H,5,FALSE), "")</f>
        <v/>
      </c>
      <c r="L237">
        <f>IF(ORDER!O243&gt;0,ROUND(J237*K237,2), "")</f>
        <v/>
      </c>
      <c r="M237">
        <f>IF(ORDER!O243&gt;0,
 IF(ORDER!$D$1="SGST",
 VLOOKUP(H237,'C:\Users\HP\Desktop\TrimphPO\Week\Master Files\[SGST Master.xlsx]DBF'!$A:$N,14,FALSE),
   IF(ORDER!$D$1="IGST",
   VLOOKUP(H237,'C:\Users\HP\Desktop\TrimphPO\Week\Master Files\[IGST Master.xlsx]DBF'!$A:$N,14,FALSE),
   "Error")),
"")</f>
        <v/>
      </c>
      <c r="N237">
        <f>IF(ORDER!O243&gt;0,ROUND(L237*M237/100,2), "")</f>
        <v/>
      </c>
      <c r="O237">
        <f>IF(ORDER!O243&gt;0,L237-N237, "")</f>
        <v/>
      </c>
      <c r="P237">
        <f>IF(ORDER!O243&gt;0,IF(R237="Corsetry",IF(IFERROR((O237/J237),0)&lt;1000,"CC Sales- Corsetry-Wholesale - IGST 5%","CC Sales- Corsetry-Wholesale - IGST 12%")), "")</f>
        <v/>
      </c>
      <c r="Q237">
        <f>IF(ORDER!O243&gt;0,
 IF(ORDER!$D$1="SGST",
 VLOOKUP(H237,'C:\Users\HP\Desktop\TrimphPO\Week\Master Files\[SGST Master.xlsx]DBF'!$A:$R,18,FALSE),
   IF(ORDER!$D$1="IGST",
   VLOOKUP(H237,'C:\Users\HP\Desktop\TrimphPO\Week\Master Files\[IGST Master.xlsx]DBF'!$A:$R,18,FALSE),
   "Error")),
"")</f>
        <v/>
      </c>
      <c r="R237">
        <f>IF(ORDER!O243&gt;0,
 IF(ORDER!$D$1="SGST",
 VLOOKUP(H237,'C:\Users\HP\Desktop\TrimphPO\Week\Master Files\[SGST Master.xlsx]DBF'!$A:$S,19,FALSE),
   IF(ORDER!$D$1="IGST",
   VLOOKUP(H237,'C:\Users\HP\Desktop\TrimphPO\Week\Master Files\[IGST Master.xlsx]DBF'!$A:$S,19,FALSE),
   "Error")),
"")</f>
        <v/>
      </c>
      <c r="S237">
        <f>IF(ORDER!O243&gt;0,
 IF(ORDER!$D$1="SGST",
 VLOOKUP(H237,'C:\Users\HP\Desktop\TrimphPO\Week\Master Files\[SGST Master.xlsx]DBF'!$A:$T,20,FALSE),
   IF(ORDER!$D$1="IGST",
   VLOOKUP(H237,'C:\Users\HP\Desktop\TrimphPO\Week\Master Files\[IGST Master.xlsx]DBF'!$A:$T,20,FALSE),
   "Error")),
"")</f>
        <v/>
      </c>
      <c r="T237">
        <f>IF(ORDER!O243&gt;0,
 IF(ORDER!$D$1="SGST",
 VLOOKUP(H237,'C:\Users\HP\Desktop\TrimphPO\Week\Master Files\[SGST Master.xlsx]DBF'!$A:$U,21,FALSE),
   IF(ORDER!$D$1="IGST",
   VLOOKUP(H237,'C:\Users\HP\Desktop\TrimphPO\Week\Master Files\[IGST Master.xlsx]DBF'!$A:$U,21,FALSE),
   "Error")),
"")</f>
        <v/>
      </c>
      <c r="U237">
        <f>IF(ORDER!O243&gt;0,
 IF(ORDER!$D$1="SGST",
 VLOOKUP(H237,'C:\Users\HP\Desktop\TrimphPO\Week\Master Files\[SGST Master.xlsx]DBF'!$A:$V,22,FALSE),
   IF(ORDER!$D$1="IGST",
   VLOOKUP(H237,'C:\Users\HP\Desktop\TrimphPO\Week\Master Files\[IGST Master.xlsx]DBF'!$A:$V,22,FALSE),
   "Error")),
"")</f>
        <v/>
      </c>
      <c r="V237">
        <f>IF(ORDER!O243&gt;0,
 IF(ORDER!$D$1="SGST",
 VLOOKUP(H237,'C:\Users\HP\Desktop\TrimphPO\Week\Master Files\[SGST Master.xlsx]DBF'!$A:$W,23,FALSE),
   IF(ORDER!$D$1="IGST",
   VLOOKUP(H237,'C:\Users\HP\Desktop\TrimphPO\Week\Master Files\[IGST Master.xlsx]DBF'!$A:$W,23,FALSE),
   "Error")),
"")</f>
        <v/>
      </c>
      <c r="W237">
        <f>IF(ORDER!O243&gt;0,
 IF(ORDER!$D$1="SGST",
 VLOOKUP(H237,'C:\Users\HP\Desktop\TrimphPO\Week\Master Files\[SGST Master.xlsx]DBF'!$A:$X,24,FALSE),
   IF(ORDER!$D$1="IGST",
   VLOOKUP(H237,'C:\Users\HP\Desktop\TrimphPO\Week\Master Files\[IGST Master.xlsx]DBF'!$A:$X,24,FALSE),
   "Error")),
"")</f>
        <v/>
      </c>
      <c r="X237">
        <f>IF(ORDER!O243&gt;0,
 IF(ORDER!$D$1="SGST",
 VLOOKUP(H237,'C:\Users\HP\Desktop\TrimphPO\Week\Master Files\[SGST Master.xlsx]DBF'!$A:$Y,25,FALSE),
   IF(ORDER!$D$1="IGST",
   VLOOKUP(H237,'C:\Users\HP\Desktop\TrimphPO\Week\Master Files\[IGST Master.xlsx]DBF'!$A:$Y,25,FALSE),
   "Error")),
"")</f>
        <v/>
      </c>
      <c r="Y237">
        <f>IF(ORDER!O243&gt;0,+O237, "")</f>
        <v/>
      </c>
      <c r="Z237">
        <f>IF(ORDER!O243&gt;0,+J237, "")</f>
        <v/>
      </c>
      <c r="AA237">
        <f>IF(ORDER!O243&gt;0,
 IF(ORDER!$D$1="SGST",
 VLOOKUP(H237,'C:\Users\HP\Desktop\TrimphPO\Week\Master Files\[SGST Master.xlsx]DBF'!$A:$AB,28,FALSE),
   IF(ORDER!$D$1="IGST",
   VLOOKUP(H237,'C:\Users\HP\Desktop\TrimphPO\Week\Master Files\[IGST Master.xlsx]DBF'!$A:$AB,28,FALSE),
   "Error")),
"")</f>
        <v/>
      </c>
      <c r="AB237">
        <f>IF(ORDER!O243&gt;0,
 IF(ORDER!$D$1="SGST",
 VLOOKUP(H237,'C:\Users\HP\Desktop\TrimphPO\Week\Master Files\[SGST Master.xlsx]DBF'!$A:$AC,29,FALSE),
   IF(ORDER!$D$1="IGST",
   VLOOKUP(H237,'C:\Users\HP\Desktop\TrimphPO\Week\Master Files\[IGST Master.xlsx]DBF'!$A:$AC,29,FALSE),
   "Error")),
"")</f>
        <v/>
      </c>
      <c r="AC237">
        <f>IF(ORDER!O243&gt;0,ROUND(Y237*AB237/100,2), "")</f>
        <v/>
      </c>
      <c r="AD237">
        <f>IF(ORDER!O243&gt;0,ROUND(SUM(Y237,0)-AC237,2), "")</f>
        <v/>
      </c>
      <c r="AE237" t="inlineStr"/>
      <c r="AF237" t="inlineStr"/>
      <c r="AG237" t="inlineStr"/>
      <c r="AH237" t="inlineStr"/>
      <c r="AI237" t="inlineStr"/>
      <c r="AJ237" t="inlineStr"/>
      <c r="AK237">
        <f>IF(ORDER!O243&gt;0,IF(RIGHT(P237,2)="5%","Output IGST - 5% - Tamilnadu","Output IGST - 12% - Tamilnadu"), "")</f>
        <v/>
      </c>
      <c r="AL237">
        <f>IF(ORDER!O243&gt;0,IF(AK237="Output IGST - 12% - TamilNadu",12,5), "")</f>
        <v/>
      </c>
      <c r="AM237">
        <f>IF(ORDER!O243&gt;0,ROUND(SUM(AD237*AL237/100,0),2), "")</f>
        <v/>
      </c>
      <c r="AN237">
        <f>IF(ORDER!O243&gt;0,+AP237, "")</f>
        <v/>
      </c>
      <c r="AO237">
        <f>IF(ORDER!O243&gt;0,0.00, "")</f>
        <v/>
      </c>
      <c r="AP237">
        <f>IF(ORDER!O243&gt;0,+(Y237-AC237)+AM237, "")</f>
        <v/>
      </c>
      <c r="AQ237">
        <f>IF(ORDER!O243&gt;0,
 IF(ORDER!$D$1="SGST",
 VLOOKUP(H237,'C:\Users\HP\Desktop\TrimphPO\Week\Master Files\[SGST Master.xlsx]DBF'!$A:$AR,44,FALSE),
   IF(ORDER!$D$1="IGST",
   VLOOKUP(H237,'C:\Users\HP\Desktop\TrimphPO\Week\Master Files\[IGST Master.xlsx]DBF'!$A:$AR,44,FALSE),
   "Error")),
"")</f>
        <v/>
      </c>
      <c r="AR237">
        <f>IF(ORDER!O243&gt;0,B237, "")</f>
        <v/>
      </c>
      <c r="AS237">
        <f>IF(ORDER!O243&gt;0,AN237, "")</f>
        <v/>
      </c>
      <c r="AT237">
        <f>IF(ORDER!O243&gt;0,CONCATENATE($B$2," ",$C$2," ","QTY",  " ", $Z$2), "")</f>
        <v/>
      </c>
      <c r="AU237">
        <f>IF(ORDER!O243&gt;0,
 IF(ORDER!$D$1="SGST",
 VLOOKUP(H237,'C:\Users\HP\Desktop\TrimphPO\Week\Master Files\[SGST Master.xlsx]DBF'!$A:$AV,48,FALSE),
   IF(ORDER!$D$1="IGST",
   VLOOKUP(H237,'C:\Users\HP\Desktop\TrimphPO\Week\Master Files\[IGST Master.xlsx]DBF'!$A:$AV,48,FALSE),
   "Error")),
"")</f>
        <v/>
      </c>
      <c r="AV237">
        <f>IF(ORDER!O243&gt;0,
 IF(ORDER!$D$1="SGST",
 VLOOKUP(H237,'C:\Users\HP\Desktop\TrimphPO\Week\Master Files\[SGST Master.xlsx]DBF'!$A:$AW,49,FALSE),
   IF(ORDER!$D$1="IGST",
   VLOOKUP(H237,'C:\Users\HP\Desktop\TrimphPO\Week\Master Files\[IGST Master.xlsx]DBF'!$A:$AW,49,FALSE),
   "Error")),
"")</f>
        <v/>
      </c>
      <c r="AW237">
        <f>IF(ORDER!O243&gt;0,
 IF(ORDER!$D$1="SGST",
 VLOOKUP(H237,'C:\Users\HP\Desktop\TrimphPO\Week\Master Files\[SGST Master.xlsx]DBF'!$A:$AX,50,FALSE),
   IF(ORDER!$D$1="IGST",
   VLOOKUP(H237,'C:\Users\HP\Desktop\TrimphPO\Week\Master Files\[IGST Master.xlsx]DBF'!$A:$AX,50,FALSE),
   "Error")),
"")</f>
        <v/>
      </c>
      <c r="AX237">
        <f>IF(ORDER!O243&gt;0,ORDER!B5, "")</f>
        <v/>
      </c>
      <c r="AY237">
        <f>IF(ORDER!O243&gt;0,ORDER!B1, "")</f>
        <v/>
      </c>
      <c r="AZ237">
        <f>IF(ORDER!O243&gt;0,
 IF(ORDER!$D$1="SGST",
 VLOOKUP(H237,'C:\Users\HP\Desktop\TrimphPO\Week\Master Files\[SGST Master.xlsx]DBF'!$A:$BA,53,FALSE),
   IF(ORDER!$D$1="IGST",
   VLOOKUP(H237,'C:\Users\HP\Desktop\TrimphPO\Week\Master Files\[IGST Master.xlsx]DBF'!$A:$BA,53,FALSE),
   "Error")),
"")</f>
        <v/>
      </c>
      <c r="BA237">
        <f>IF(ORDER!O243&gt;0,
 IF(ORDER!$D$1="SGST",
 VLOOKUP(H237,'C:\Users\HP\Desktop\TrimphPO\Week\Master Files\[SGST Master.xlsx]DBF'!$A:$BB,54,FALSE),
   IF(ORDER!$D$1="IGST",
   VLOOKUP(H237,'C:\Users\HP\Desktop\TrimphPO\Week\Master Files\[IGST Master.xlsx]DBF'!$A:$BB,54,FALSE),
   "Error")),
"")</f>
        <v/>
      </c>
      <c r="BB237">
        <f>IF(ORDER!O243&gt;0,
 IF(ORDER!$D$1="SGST",
 VLOOKUP(H237,'C:\Users\HP\Desktop\TrimphPO\Week\Master Files\[SGST Master.xlsx]DBF'!$A:$BC,55,FALSE),
   IF(ORDER!$D$1="IGST",
   VLOOKUP(H237,'C:\Users\HP\Desktop\TrimphPO\Week\Master Files\[IGST Master.xlsx]DBF'!$A:$BC,55,FALSE),
   "Error")),
"")</f>
        <v/>
      </c>
      <c r="BC237">
        <f>IF(ORDER!O243&gt;0,
 IF(ORDER!$D$1="SGST",
 VLOOKUP(H237,'C:\Users\HP\Desktop\TrimphPO\Week\Master Files\[SGST Master.xlsx]DBF'!$A:$BD,56,FALSE),
   IF(ORDER!$D$1="IGST",
   VLOOKUP(H237,'C:\Users\HP\Desktop\TrimphPO\Week\Master Files\[IGST Master.xlsx]DBF'!$A:$BD,56,FALSE),
   "Error")),
"")</f>
        <v/>
      </c>
      <c r="BD237">
        <f>IF(ORDER!O243&gt;0,
 IF(ORDER!$D$1="SGST",
 VLOOKUP(H237,'C:\Users\HP\Desktop\TrimphPO\Week\Master Files\[SGST Master.xlsx]DBF'!$A:$BE,57,FALSE),
   IF(ORDER!$D$1="IGST",
   VLOOKUP(H237,'C:\Users\HP\Desktop\TrimphPO\Week\Master Files\[IGST Master.xlsx]DBF'!$A:$BE,57,FALSE),
   "Error")),
"")</f>
        <v/>
      </c>
    </row>
    <row r="238">
      <c r="A238">
        <f>IF(ORDER!O244&gt;0,
 IF(ORDER!$D$1="SGST",
 VLOOKUP(H238,'C:\Users\HP\Desktop\TrimphPO\Week\Master Files\[SGST Master.xlsx]DBF'!$A:$B,2,FALSE),
   IF(ORDER!$D$1="IGST",
   VLOOKUP(H238,'C:\Users\HP\Desktop\TrimphPO\Week\Master Files\[IGST Master.xlsx]DBF'!$A:$B,2,FALSE),
   "Error")),
"")</f>
        <v/>
      </c>
      <c r="B238">
        <f>IF(ORDER!O244&gt;0,
 IF(ORDER!$D$1="SGST",
 VLOOKUP(H238,'C:\Users\HP\Desktop\TrimphPO\Week\Master Files\[SGST Master.xlsx]DBF'!$A:$C,3,FALSE),
   IF(ORDER!$D$1="IGST",
   VLOOKUP(H238,'C:\Users\HP\Desktop\TrimphPO\Week\Master Files\[IGST Master.xlsx]DBF'!$A:$C,3,FALSE),
   "Error")),
"")</f>
        <v/>
      </c>
      <c r="C238">
        <f>IF(ORDER!O244&gt;0,ORDER!L244, "")</f>
        <v/>
      </c>
      <c r="D238">
        <f>IF(ORDER!O244&gt;0,ORDER!A244, "")</f>
        <v/>
      </c>
      <c r="E238">
        <f>IF(ORDER!O244&gt;0,
 IF(ORDER!$D$1="SGST",
 VLOOKUP(H238,'C:\Users\HP\Desktop\TrimphPO\Week\Master Files\[SGST Master.xlsx]DBF'!$A:$F,6,FALSE),
   IF(ORDER!$D$1="IGST",
   VLOOKUP(H238,'C:\Users\HP\Desktop\TrimphPO\Week\Master Files\[IGST Master.xlsx]DBF'!$A:$F,6,FALSE),
   "Error")),
"")</f>
        <v/>
      </c>
      <c r="F238">
        <f>IF(ORDER!O244&gt;0,ORDER!C244, "")</f>
        <v/>
      </c>
      <c r="G238">
        <f>IF(ORDER!O244&gt;0,
 IF(ORDER!$D$1="SGST",
 VLOOKUP(H238,'C:\Users\HP\Desktop\TrimphPO\Week\Master Files\[SGST Master.xlsx]DBF'!$A:$H,8,FALSE),
   IF(ORDER!$D$1="IGST",
   VLOOKUP(H238,'C:\Users\HP\Desktop\TrimphPO\Week\Master Files\[IGST Master.xlsx]DBF'!$A:$H,8,FALSE),
   "Error")),
"")</f>
        <v/>
      </c>
      <c r="H238">
        <f>IF(ORDER!O244&gt;0,ORDER!D244, "")</f>
        <v/>
      </c>
      <c r="I238">
        <f>IF(ORDER!O244&gt;0,
 IF(ORDER!$D$1="SGST",
 VLOOKUP(H238,'C:\Users\HP\Desktop\TrimphPO\Week\Master Files\[SGST Master.xlsx]DBF'!$A:$J,10,FALSE),
   IF(ORDER!$D$1="IGST",
   VLOOKUP(H238,'C:\Users\HP\Desktop\TrimphPO\Week\Master Files\[IGST Master.xlsx]DBF'!$A:$J,10,FALSE),
   "Error")),
"")</f>
        <v/>
      </c>
      <c r="J238">
        <f>IF(ORDER!O244&gt;0,SUMIF(ORDER!$D$8:$D$22298,DBF!$H238,ORDER!$G$8:$G$22298), "")</f>
        <v/>
      </c>
      <c r="K238">
        <f>IF(ORDER!O244&gt;0,VLOOKUP($H238,ORDER!D:H,5,FALSE), "")</f>
        <v/>
      </c>
      <c r="L238">
        <f>IF(ORDER!O244&gt;0,ROUND(J238*K238,2), "")</f>
        <v/>
      </c>
      <c r="M238">
        <f>IF(ORDER!O244&gt;0,
 IF(ORDER!$D$1="SGST",
 VLOOKUP(H238,'C:\Users\HP\Desktop\TrimphPO\Week\Master Files\[SGST Master.xlsx]DBF'!$A:$N,14,FALSE),
   IF(ORDER!$D$1="IGST",
   VLOOKUP(H238,'C:\Users\HP\Desktop\TrimphPO\Week\Master Files\[IGST Master.xlsx]DBF'!$A:$N,14,FALSE),
   "Error")),
"")</f>
        <v/>
      </c>
      <c r="N238">
        <f>IF(ORDER!O244&gt;0,ROUND(L238*M238/100,2), "")</f>
        <v/>
      </c>
      <c r="O238">
        <f>IF(ORDER!O244&gt;0,L238-N238, "")</f>
        <v/>
      </c>
      <c r="P238">
        <f>IF(ORDER!O244&gt;0,IF(R238="Corsetry",IF(IFERROR((O238/J238),0)&lt;1000,"CC Sales- Corsetry-Wholesale - IGST 5%","CC Sales- Corsetry-Wholesale - IGST 12%")), "")</f>
        <v/>
      </c>
      <c r="Q238">
        <f>IF(ORDER!O244&gt;0,
 IF(ORDER!$D$1="SGST",
 VLOOKUP(H238,'C:\Users\HP\Desktop\TrimphPO\Week\Master Files\[SGST Master.xlsx]DBF'!$A:$R,18,FALSE),
   IF(ORDER!$D$1="IGST",
   VLOOKUP(H238,'C:\Users\HP\Desktop\TrimphPO\Week\Master Files\[IGST Master.xlsx]DBF'!$A:$R,18,FALSE),
   "Error")),
"")</f>
        <v/>
      </c>
      <c r="R238">
        <f>IF(ORDER!O244&gt;0,
 IF(ORDER!$D$1="SGST",
 VLOOKUP(H238,'C:\Users\HP\Desktop\TrimphPO\Week\Master Files\[SGST Master.xlsx]DBF'!$A:$S,19,FALSE),
   IF(ORDER!$D$1="IGST",
   VLOOKUP(H238,'C:\Users\HP\Desktop\TrimphPO\Week\Master Files\[IGST Master.xlsx]DBF'!$A:$S,19,FALSE),
   "Error")),
"")</f>
        <v/>
      </c>
      <c r="S238">
        <f>IF(ORDER!O244&gt;0,
 IF(ORDER!$D$1="SGST",
 VLOOKUP(H238,'C:\Users\HP\Desktop\TrimphPO\Week\Master Files\[SGST Master.xlsx]DBF'!$A:$T,20,FALSE),
   IF(ORDER!$D$1="IGST",
   VLOOKUP(H238,'C:\Users\HP\Desktop\TrimphPO\Week\Master Files\[IGST Master.xlsx]DBF'!$A:$T,20,FALSE),
   "Error")),
"")</f>
        <v/>
      </c>
      <c r="T238">
        <f>IF(ORDER!O244&gt;0,
 IF(ORDER!$D$1="SGST",
 VLOOKUP(H238,'C:\Users\HP\Desktop\TrimphPO\Week\Master Files\[SGST Master.xlsx]DBF'!$A:$U,21,FALSE),
   IF(ORDER!$D$1="IGST",
   VLOOKUP(H238,'C:\Users\HP\Desktop\TrimphPO\Week\Master Files\[IGST Master.xlsx]DBF'!$A:$U,21,FALSE),
   "Error")),
"")</f>
        <v/>
      </c>
      <c r="U238">
        <f>IF(ORDER!O244&gt;0,
 IF(ORDER!$D$1="SGST",
 VLOOKUP(H238,'C:\Users\HP\Desktop\TrimphPO\Week\Master Files\[SGST Master.xlsx]DBF'!$A:$V,22,FALSE),
   IF(ORDER!$D$1="IGST",
   VLOOKUP(H238,'C:\Users\HP\Desktop\TrimphPO\Week\Master Files\[IGST Master.xlsx]DBF'!$A:$V,22,FALSE),
   "Error")),
"")</f>
        <v/>
      </c>
      <c r="V238">
        <f>IF(ORDER!O244&gt;0,
 IF(ORDER!$D$1="SGST",
 VLOOKUP(H238,'C:\Users\HP\Desktop\TrimphPO\Week\Master Files\[SGST Master.xlsx]DBF'!$A:$W,23,FALSE),
   IF(ORDER!$D$1="IGST",
   VLOOKUP(H238,'C:\Users\HP\Desktop\TrimphPO\Week\Master Files\[IGST Master.xlsx]DBF'!$A:$W,23,FALSE),
   "Error")),
"")</f>
        <v/>
      </c>
      <c r="W238">
        <f>IF(ORDER!O244&gt;0,
 IF(ORDER!$D$1="SGST",
 VLOOKUP(H238,'C:\Users\HP\Desktop\TrimphPO\Week\Master Files\[SGST Master.xlsx]DBF'!$A:$X,24,FALSE),
   IF(ORDER!$D$1="IGST",
   VLOOKUP(H238,'C:\Users\HP\Desktop\TrimphPO\Week\Master Files\[IGST Master.xlsx]DBF'!$A:$X,24,FALSE),
   "Error")),
"")</f>
        <v/>
      </c>
      <c r="X238">
        <f>IF(ORDER!O244&gt;0,
 IF(ORDER!$D$1="SGST",
 VLOOKUP(H238,'C:\Users\HP\Desktop\TrimphPO\Week\Master Files\[SGST Master.xlsx]DBF'!$A:$Y,25,FALSE),
   IF(ORDER!$D$1="IGST",
   VLOOKUP(H238,'C:\Users\HP\Desktop\TrimphPO\Week\Master Files\[IGST Master.xlsx]DBF'!$A:$Y,25,FALSE),
   "Error")),
"")</f>
        <v/>
      </c>
      <c r="Y238">
        <f>IF(ORDER!O244&gt;0,+O238, "")</f>
        <v/>
      </c>
      <c r="Z238">
        <f>IF(ORDER!O244&gt;0,+J238, "")</f>
        <v/>
      </c>
      <c r="AA238">
        <f>IF(ORDER!O244&gt;0,
 IF(ORDER!$D$1="SGST",
 VLOOKUP(H238,'C:\Users\HP\Desktop\TrimphPO\Week\Master Files\[SGST Master.xlsx]DBF'!$A:$AB,28,FALSE),
   IF(ORDER!$D$1="IGST",
   VLOOKUP(H238,'C:\Users\HP\Desktop\TrimphPO\Week\Master Files\[IGST Master.xlsx]DBF'!$A:$AB,28,FALSE),
   "Error")),
"")</f>
        <v/>
      </c>
      <c r="AB238">
        <f>IF(ORDER!O244&gt;0,
 IF(ORDER!$D$1="SGST",
 VLOOKUP(H238,'C:\Users\HP\Desktop\TrimphPO\Week\Master Files\[SGST Master.xlsx]DBF'!$A:$AC,29,FALSE),
   IF(ORDER!$D$1="IGST",
   VLOOKUP(H238,'C:\Users\HP\Desktop\TrimphPO\Week\Master Files\[IGST Master.xlsx]DBF'!$A:$AC,29,FALSE),
   "Error")),
"")</f>
        <v/>
      </c>
      <c r="AC238">
        <f>IF(ORDER!O244&gt;0,ROUND(Y238*AB238/100,2), "")</f>
        <v/>
      </c>
      <c r="AD238">
        <f>IF(ORDER!O244&gt;0,ROUND(SUM(Y238,0)-AC238,2), "")</f>
        <v/>
      </c>
      <c r="AE238" t="inlineStr"/>
      <c r="AF238" t="inlineStr"/>
      <c r="AG238" t="inlineStr"/>
      <c r="AH238" t="inlineStr"/>
      <c r="AI238" t="inlineStr"/>
      <c r="AJ238" t="inlineStr"/>
      <c r="AK238">
        <f>IF(ORDER!O244&gt;0,IF(RIGHT(P238,2)="5%","Output IGST - 5% - Tamilnadu","Output IGST - 12% - Tamilnadu"), "")</f>
        <v/>
      </c>
      <c r="AL238">
        <f>IF(ORDER!O244&gt;0,IF(AK238="Output IGST - 12% - TamilNadu",12,5), "")</f>
        <v/>
      </c>
      <c r="AM238">
        <f>IF(ORDER!O244&gt;0,ROUND(SUM(AD238*AL238/100,0),2), "")</f>
        <v/>
      </c>
      <c r="AN238">
        <f>IF(ORDER!O244&gt;0,+AP238, "")</f>
        <v/>
      </c>
      <c r="AO238">
        <f>IF(ORDER!O244&gt;0,0.00, "")</f>
        <v/>
      </c>
      <c r="AP238">
        <f>IF(ORDER!O244&gt;0,+(Y238-AC238)+AM238, "")</f>
        <v/>
      </c>
      <c r="AQ238">
        <f>IF(ORDER!O244&gt;0,
 IF(ORDER!$D$1="SGST",
 VLOOKUP(H238,'C:\Users\HP\Desktop\TrimphPO\Week\Master Files\[SGST Master.xlsx]DBF'!$A:$AR,44,FALSE),
   IF(ORDER!$D$1="IGST",
   VLOOKUP(H238,'C:\Users\HP\Desktop\TrimphPO\Week\Master Files\[IGST Master.xlsx]DBF'!$A:$AR,44,FALSE),
   "Error")),
"")</f>
        <v/>
      </c>
      <c r="AR238">
        <f>IF(ORDER!O244&gt;0,B238, "")</f>
        <v/>
      </c>
      <c r="AS238">
        <f>IF(ORDER!O244&gt;0,AN238, "")</f>
        <v/>
      </c>
      <c r="AT238">
        <f>IF(ORDER!O244&gt;0,CONCATENATE($B$2," ",$C$2," ","QTY",  " ", $Z$2), "")</f>
        <v/>
      </c>
      <c r="AU238">
        <f>IF(ORDER!O244&gt;0,
 IF(ORDER!$D$1="SGST",
 VLOOKUP(H238,'C:\Users\HP\Desktop\TrimphPO\Week\Master Files\[SGST Master.xlsx]DBF'!$A:$AV,48,FALSE),
   IF(ORDER!$D$1="IGST",
   VLOOKUP(H238,'C:\Users\HP\Desktop\TrimphPO\Week\Master Files\[IGST Master.xlsx]DBF'!$A:$AV,48,FALSE),
   "Error")),
"")</f>
        <v/>
      </c>
      <c r="AV238">
        <f>IF(ORDER!O244&gt;0,
 IF(ORDER!$D$1="SGST",
 VLOOKUP(H238,'C:\Users\HP\Desktop\TrimphPO\Week\Master Files\[SGST Master.xlsx]DBF'!$A:$AW,49,FALSE),
   IF(ORDER!$D$1="IGST",
   VLOOKUP(H238,'C:\Users\HP\Desktop\TrimphPO\Week\Master Files\[IGST Master.xlsx]DBF'!$A:$AW,49,FALSE),
   "Error")),
"")</f>
        <v/>
      </c>
      <c r="AW238">
        <f>IF(ORDER!O244&gt;0,
 IF(ORDER!$D$1="SGST",
 VLOOKUP(H238,'C:\Users\HP\Desktop\TrimphPO\Week\Master Files\[SGST Master.xlsx]DBF'!$A:$AX,50,FALSE),
   IF(ORDER!$D$1="IGST",
   VLOOKUP(H238,'C:\Users\HP\Desktop\TrimphPO\Week\Master Files\[IGST Master.xlsx]DBF'!$A:$AX,50,FALSE),
   "Error")),
"")</f>
        <v/>
      </c>
      <c r="AX238">
        <f>IF(ORDER!O244&gt;0,ORDER!B5, "")</f>
        <v/>
      </c>
      <c r="AY238">
        <f>IF(ORDER!O244&gt;0,ORDER!B1, "")</f>
        <v/>
      </c>
      <c r="AZ238">
        <f>IF(ORDER!O244&gt;0,
 IF(ORDER!$D$1="SGST",
 VLOOKUP(H238,'C:\Users\HP\Desktop\TrimphPO\Week\Master Files\[SGST Master.xlsx]DBF'!$A:$BA,53,FALSE),
   IF(ORDER!$D$1="IGST",
   VLOOKUP(H238,'C:\Users\HP\Desktop\TrimphPO\Week\Master Files\[IGST Master.xlsx]DBF'!$A:$BA,53,FALSE),
   "Error")),
"")</f>
        <v/>
      </c>
      <c r="BA238">
        <f>IF(ORDER!O244&gt;0,
 IF(ORDER!$D$1="SGST",
 VLOOKUP(H238,'C:\Users\HP\Desktop\TrimphPO\Week\Master Files\[SGST Master.xlsx]DBF'!$A:$BB,54,FALSE),
   IF(ORDER!$D$1="IGST",
   VLOOKUP(H238,'C:\Users\HP\Desktop\TrimphPO\Week\Master Files\[IGST Master.xlsx]DBF'!$A:$BB,54,FALSE),
   "Error")),
"")</f>
        <v/>
      </c>
      <c r="BB238">
        <f>IF(ORDER!O244&gt;0,
 IF(ORDER!$D$1="SGST",
 VLOOKUP(H238,'C:\Users\HP\Desktop\TrimphPO\Week\Master Files\[SGST Master.xlsx]DBF'!$A:$BC,55,FALSE),
   IF(ORDER!$D$1="IGST",
   VLOOKUP(H238,'C:\Users\HP\Desktop\TrimphPO\Week\Master Files\[IGST Master.xlsx]DBF'!$A:$BC,55,FALSE),
   "Error")),
"")</f>
        <v/>
      </c>
      <c r="BC238">
        <f>IF(ORDER!O244&gt;0,
 IF(ORDER!$D$1="SGST",
 VLOOKUP(H238,'C:\Users\HP\Desktop\TrimphPO\Week\Master Files\[SGST Master.xlsx]DBF'!$A:$BD,56,FALSE),
   IF(ORDER!$D$1="IGST",
   VLOOKUP(H238,'C:\Users\HP\Desktop\TrimphPO\Week\Master Files\[IGST Master.xlsx]DBF'!$A:$BD,56,FALSE),
   "Error")),
"")</f>
        <v/>
      </c>
      <c r="BD238">
        <f>IF(ORDER!O244&gt;0,
 IF(ORDER!$D$1="SGST",
 VLOOKUP(H238,'C:\Users\HP\Desktop\TrimphPO\Week\Master Files\[SGST Master.xlsx]DBF'!$A:$BE,57,FALSE),
   IF(ORDER!$D$1="IGST",
   VLOOKUP(H238,'C:\Users\HP\Desktop\TrimphPO\Week\Master Files\[IGST Master.xlsx]DBF'!$A:$BE,57,FALSE),
   "Error")),
"")</f>
        <v/>
      </c>
    </row>
    <row r="239">
      <c r="A239">
        <f>IF(ORDER!O245&gt;0,
 IF(ORDER!$D$1="SGST",
 VLOOKUP(H239,'C:\Users\HP\Desktop\TrimphPO\Week\Master Files\[SGST Master.xlsx]DBF'!$A:$B,2,FALSE),
   IF(ORDER!$D$1="IGST",
   VLOOKUP(H239,'C:\Users\HP\Desktop\TrimphPO\Week\Master Files\[IGST Master.xlsx]DBF'!$A:$B,2,FALSE),
   "Error")),
"")</f>
        <v/>
      </c>
      <c r="B239">
        <f>IF(ORDER!O245&gt;0,
 IF(ORDER!$D$1="SGST",
 VLOOKUP(H239,'C:\Users\HP\Desktop\TrimphPO\Week\Master Files\[SGST Master.xlsx]DBF'!$A:$C,3,FALSE),
   IF(ORDER!$D$1="IGST",
   VLOOKUP(H239,'C:\Users\HP\Desktop\TrimphPO\Week\Master Files\[IGST Master.xlsx]DBF'!$A:$C,3,FALSE),
   "Error")),
"")</f>
        <v/>
      </c>
      <c r="C239">
        <f>IF(ORDER!O245&gt;0,ORDER!L245, "")</f>
        <v/>
      </c>
      <c r="D239">
        <f>IF(ORDER!O245&gt;0,ORDER!A245, "")</f>
        <v/>
      </c>
      <c r="E239">
        <f>IF(ORDER!O245&gt;0,
 IF(ORDER!$D$1="SGST",
 VLOOKUP(H239,'C:\Users\HP\Desktop\TrimphPO\Week\Master Files\[SGST Master.xlsx]DBF'!$A:$F,6,FALSE),
   IF(ORDER!$D$1="IGST",
   VLOOKUP(H239,'C:\Users\HP\Desktop\TrimphPO\Week\Master Files\[IGST Master.xlsx]DBF'!$A:$F,6,FALSE),
   "Error")),
"")</f>
        <v/>
      </c>
      <c r="F239">
        <f>IF(ORDER!O245&gt;0,ORDER!C245, "")</f>
        <v/>
      </c>
      <c r="G239">
        <f>IF(ORDER!O245&gt;0,
 IF(ORDER!$D$1="SGST",
 VLOOKUP(H239,'C:\Users\HP\Desktop\TrimphPO\Week\Master Files\[SGST Master.xlsx]DBF'!$A:$H,8,FALSE),
   IF(ORDER!$D$1="IGST",
   VLOOKUP(H239,'C:\Users\HP\Desktop\TrimphPO\Week\Master Files\[IGST Master.xlsx]DBF'!$A:$H,8,FALSE),
   "Error")),
"")</f>
        <v/>
      </c>
      <c r="H239">
        <f>IF(ORDER!O245&gt;0,ORDER!D245, "")</f>
        <v/>
      </c>
      <c r="I239">
        <f>IF(ORDER!O245&gt;0,
 IF(ORDER!$D$1="SGST",
 VLOOKUP(H239,'C:\Users\HP\Desktop\TrimphPO\Week\Master Files\[SGST Master.xlsx]DBF'!$A:$J,10,FALSE),
   IF(ORDER!$D$1="IGST",
   VLOOKUP(H239,'C:\Users\HP\Desktop\TrimphPO\Week\Master Files\[IGST Master.xlsx]DBF'!$A:$J,10,FALSE),
   "Error")),
"")</f>
        <v/>
      </c>
      <c r="J239">
        <f>IF(ORDER!O245&gt;0,SUMIF(ORDER!$D$8:$D$22298,DBF!$H239,ORDER!$G$8:$G$22298), "")</f>
        <v/>
      </c>
      <c r="K239">
        <f>IF(ORDER!O245&gt;0,VLOOKUP($H239,ORDER!D:H,5,FALSE), "")</f>
        <v/>
      </c>
      <c r="L239">
        <f>IF(ORDER!O245&gt;0,ROUND(J239*K239,2), "")</f>
        <v/>
      </c>
      <c r="M239">
        <f>IF(ORDER!O245&gt;0,
 IF(ORDER!$D$1="SGST",
 VLOOKUP(H239,'C:\Users\HP\Desktop\TrimphPO\Week\Master Files\[SGST Master.xlsx]DBF'!$A:$N,14,FALSE),
   IF(ORDER!$D$1="IGST",
   VLOOKUP(H239,'C:\Users\HP\Desktop\TrimphPO\Week\Master Files\[IGST Master.xlsx]DBF'!$A:$N,14,FALSE),
   "Error")),
"")</f>
        <v/>
      </c>
      <c r="N239">
        <f>IF(ORDER!O245&gt;0,ROUND(L239*M239/100,2), "")</f>
        <v/>
      </c>
      <c r="O239">
        <f>IF(ORDER!O245&gt;0,L239-N239, "")</f>
        <v/>
      </c>
      <c r="P239">
        <f>IF(ORDER!O245&gt;0,IF(R239="Corsetry",IF(IFERROR((O239/J239),0)&lt;1000,"CC Sales- Corsetry-Wholesale - IGST 5%","CC Sales- Corsetry-Wholesale - IGST 12%")), "")</f>
        <v/>
      </c>
      <c r="Q239">
        <f>IF(ORDER!O245&gt;0,
 IF(ORDER!$D$1="SGST",
 VLOOKUP(H239,'C:\Users\HP\Desktop\TrimphPO\Week\Master Files\[SGST Master.xlsx]DBF'!$A:$R,18,FALSE),
   IF(ORDER!$D$1="IGST",
   VLOOKUP(H239,'C:\Users\HP\Desktop\TrimphPO\Week\Master Files\[IGST Master.xlsx]DBF'!$A:$R,18,FALSE),
   "Error")),
"")</f>
        <v/>
      </c>
      <c r="R239">
        <f>IF(ORDER!O245&gt;0,
 IF(ORDER!$D$1="SGST",
 VLOOKUP(H239,'C:\Users\HP\Desktop\TrimphPO\Week\Master Files\[SGST Master.xlsx]DBF'!$A:$S,19,FALSE),
   IF(ORDER!$D$1="IGST",
   VLOOKUP(H239,'C:\Users\HP\Desktop\TrimphPO\Week\Master Files\[IGST Master.xlsx]DBF'!$A:$S,19,FALSE),
   "Error")),
"")</f>
        <v/>
      </c>
      <c r="S239">
        <f>IF(ORDER!O245&gt;0,
 IF(ORDER!$D$1="SGST",
 VLOOKUP(H239,'C:\Users\HP\Desktop\TrimphPO\Week\Master Files\[SGST Master.xlsx]DBF'!$A:$T,20,FALSE),
   IF(ORDER!$D$1="IGST",
   VLOOKUP(H239,'C:\Users\HP\Desktop\TrimphPO\Week\Master Files\[IGST Master.xlsx]DBF'!$A:$T,20,FALSE),
   "Error")),
"")</f>
        <v/>
      </c>
      <c r="T239">
        <f>IF(ORDER!O245&gt;0,
 IF(ORDER!$D$1="SGST",
 VLOOKUP(H239,'C:\Users\HP\Desktop\TrimphPO\Week\Master Files\[SGST Master.xlsx]DBF'!$A:$U,21,FALSE),
   IF(ORDER!$D$1="IGST",
   VLOOKUP(H239,'C:\Users\HP\Desktop\TrimphPO\Week\Master Files\[IGST Master.xlsx]DBF'!$A:$U,21,FALSE),
   "Error")),
"")</f>
        <v/>
      </c>
      <c r="U239">
        <f>IF(ORDER!O245&gt;0,
 IF(ORDER!$D$1="SGST",
 VLOOKUP(H239,'C:\Users\HP\Desktop\TrimphPO\Week\Master Files\[SGST Master.xlsx]DBF'!$A:$V,22,FALSE),
   IF(ORDER!$D$1="IGST",
   VLOOKUP(H239,'C:\Users\HP\Desktop\TrimphPO\Week\Master Files\[IGST Master.xlsx]DBF'!$A:$V,22,FALSE),
   "Error")),
"")</f>
        <v/>
      </c>
      <c r="V239">
        <f>IF(ORDER!O245&gt;0,
 IF(ORDER!$D$1="SGST",
 VLOOKUP(H239,'C:\Users\HP\Desktop\TrimphPO\Week\Master Files\[SGST Master.xlsx]DBF'!$A:$W,23,FALSE),
   IF(ORDER!$D$1="IGST",
   VLOOKUP(H239,'C:\Users\HP\Desktop\TrimphPO\Week\Master Files\[IGST Master.xlsx]DBF'!$A:$W,23,FALSE),
   "Error")),
"")</f>
        <v/>
      </c>
      <c r="W239">
        <f>IF(ORDER!O245&gt;0,
 IF(ORDER!$D$1="SGST",
 VLOOKUP(H239,'C:\Users\HP\Desktop\TrimphPO\Week\Master Files\[SGST Master.xlsx]DBF'!$A:$X,24,FALSE),
   IF(ORDER!$D$1="IGST",
   VLOOKUP(H239,'C:\Users\HP\Desktop\TrimphPO\Week\Master Files\[IGST Master.xlsx]DBF'!$A:$X,24,FALSE),
   "Error")),
"")</f>
        <v/>
      </c>
      <c r="X239">
        <f>IF(ORDER!O245&gt;0,
 IF(ORDER!$D$1="SGST",
 VLOOKUP(H239,'C:\Users\HP\Desktop\TrimphPO\Week\Master Files\[SGST Master.xlsx]DBF'!$A:$Y,25,FALSE),
   IF(ORDER!$D$1="IGST",
   VLOOKUP(H239,'C:\Users\HP\Desktop\TrimphPO\Week\Master Files\[IGST Master.xlsx]DBF'!$A:$Y,25,FALSE),
   "Error")),
"")</f>
        <v/>
      </c>
      <c r="Y239">
        <f>IF(ORDER!O245&gt;0,+O239, "")</f>
        <v/>
      </c>
      <c r="Z239">
        <f>IF(ORDER!O245&gt;0,+J239, "")</f>
        <v/>
      </c>
      <c r="AA239">
        <f>IF(ORDER!O245&gt;0,
 IF(ORDER!$D$1="SGST",
 VLOOKUP(H239,'C:\Users\HP\Desktop\TrimphPO\Week\Master Files\[SGST Master.xlsx]DBF'!$A:$AB,28,FALSE),
   IF(ORDER!$D$1="IGST",
   VLOOKUP(H239,'C:\Users\HP\Desktop\TrimphPO\Week\Master Files\[IGST Master.xlsx]DBF'!$A:$AB,28,FALSE),
   "Error")),
"")</f>
        <v/>
      </c>
      <c r="AB239">
        <f>IF(ORDER!O245&gt;0,
 IF(ORDER!$D$1="SGST",
 VLOOKUP(H239,'C:\Users\HP\Desktop\TrimphPO\Week\Master Files\[SGST Master.xlsx]DBF'!$A:$AC,29,FALSE),
   IF(ORDER!$D$1="IGST",
   VLOOKUP(H239,'C:\Users\HP\Desktop\TrimphPO\Week\Master Files\[IGST Master.xlsx]DBF'!$A:$AC,29,FALSE),
   "Error")),
"")</f>
        <v/>
      </c>
      <c r="AC239">
        <f>IF(ORDER!O245&gt;0,ROUND(Y239*AB239/100,2), "")</f>
        <v/>
      </c>
      <c r="AD239">
        <f>IF(ORDER!O245&gt;0,ROUND(SUM(Y239,0)-AC239,2), "")</f>
        <v/>
      </c>
      <c r="AE239" t="inlineStr"/>
      <c r="AF239" t="inlineStr"/>
      <c r="AG239" t="inlineStr"/>
      <c r="AH239" t="inlineStr"/>
      <c r="AI239" t="inlineStr"/>
      <c r="AJ239" t="inlineStr"/>
      <c r="AK239">
        <f>IF(ORDER!O245&gt;0,IF(RIGHT(P239,2)="5%","Output IGST - 5% - Tamilnadu","Output IGST - 12% - Tamilnadu"), "")</f>
        <v/>
      </c>
      <c r="AL239">
        <f>IF(ORDER!O245&gt;0,IF(AK239="Output IGST - 12% - TamilNadu",12,5), "")</f>
        <v/>
      </c>
      <c r="AM239">
        <f>IF(ORDER!O245&gt;0,ROUND(SUM(AD239*AL239/100,0),2), "")</f>
        <v/>
      </c>
      <c r="AN239">
        <f>IF(ORDER!O245&gt;0,+AP239, "")</f>
        <v/>
      </c>
      <c r="AO239">
        <f>IF(ORDER!O245&gt;0,0.00, "")</f>
        <v/>
      </c>
      <c r="AP239">
        <f>IF(ORDER!O245&gt;0,+(Y239-AC239)+AM239, "")</f>
        <v/>
      </c>
      <c r="AQ239">
        <f>IF(ORDER!O245&gt;0,
 IF(ORDER!$D$1="SGST",
 VLOOKUP(H239,'C:\Users\HP\Desktop\TrimphPO\Week\Master Files\[SGST Master.xlsx]DBF'!$A:$AR,44,FALSE),
   IF(ORDER!$D$1="IGST",
   VLOOKUP(H239,'C:\Users\HP\Desktop\TrimphPO\Week\Master Files\[IGST Master.xlsx]DBF'!$A:$AR,44,FALSE),
   "Error")),
"")</f>
        <v/>
      </c>
      <c r="AR239">
        <f>IF(ORDER!O245&gt;0,B239, "")</f>
        <v/>
      </c>
      <c r="AS239">
        <f>IF(ORDER!O245&gt;0,AN239, "")</f>
        <v/>
      </c>
      <c r="AT239">
        <f>IF(ORDER!O245&gt;0,CONCATENATE($B$2," ",$C$2," ","QTY",  " ", $Z$2), "")</f>
        <v/>
      </c>
      <c r="AU239">
        <f>IF(ORDER!O245&gt;0,
 IF(ORDER!$D$1="SGST",
 VLOOKUP(H239,'C:\Users\HP\Desktop\TrimphPO\Week\Master Files\[SGST Master.xlsx]DBF'!$A:$AV,48,FALSE),
   IF(ORDER!$D$1="IGST",
   VLOOKUP(H239,'C:\Users\HP\Desktop\TrimphPO\Week\Master Files\[IGST Master.xlsx]DBF'!$A:$AV,48,FALSE),
   "Error")),
"")</f>
        <v/>
      </c>
      <c r="AV239">
        <f>IF(ORDER!O245&gt;0,
 IF(ORDER!$D$1="SGST",
 VLOOKUP(H239,'C:\Users\HP\Desktop\TrimphPO\Week\Master Files\[SGST Master.xlsx]DBF'!$A:$AW,49,FALSE),
   IF(ORDER!$D$1="IGST",
   VLOOKUP(H239,'C:\Users\HP\Desktop\TrimphPO\Week\Master Files\[IGST Master.xlsx]DBF'!$A:$AW,49,FALSE),
   "Error")),
"")</f>
        <v/>
      </c>
      <c r="AW239">
        <f>IF(ORDER!O245&gt;0,
 IF(ORDER!$D$1="SGST",
 VLOOKUP(H239,'C:\Users\HP\Desktop\TrimphPO\Week\Master Files\[SGST Master.xlsx]DBF'!$A:$AX,50,FALSE),
   IF(ORDER!$D$1="IGST",
   VLOOKUP(H239,'C:\Users\HP\Desktop\TrimphPO\Week\Master Files\[IGST Master.xlsx]DBF'!$A:$AX,50,FALSE),
   "Error")),
"")</f>
        <v/>
      </c>
      <c r="AX239">
        <f>IF(ORDER!O245&gt;0,ORDER!B5, "")</f>
        <v/>
      </c>
      <c r="AY239">
        <f>IF(ORDER!O245&gt;0,ORDER!B1, "")</f>
        <v/>
      </c>
      <c r="AZ239">
        <f>IF(ORDER!O245&gt;0,
 IF(ORDER!$D$1="SGST",
 VLOOKUP(H239,'C:\Users\HP\Desktop\TrimphPO\Week\Master Files\[SGST Master.xlsx]DBF'!$A:$BA,53,FALSE),
   IF(ORDER!$D$1="IGST",
   VLOOKUP(H239,'C:\Users\HP\Desktop\TrimphPO\Week\Master Files\[IGST Master.xlsx]DBF'!$A:$BA,53,FALSE),
   "Error")),
"")</f>
        <v/>
      </c>
      <c r="BA239">
        <f>IF(ORDER!O245&gt;0,
 IF(ORDER!$D$1="SGST",
 VLOOKUP(H239,'C:\Users\HP\Desktop\TrimphPO\Week\Master Files\[SGST Master.xlsx]DBF'!$A:$BB,54,FALSE),
   IF(ORDER!$D$1="IGST",
   VLOOKUP(H239,'C:\Users\HP\Desktop\TrimphPO\Week\Master Files\[IGST Master.xlsx]DBF'!$A:$BB,54,FALSE),
   "Error")),
"")</f>
        <v/>
      </c>
      <c r="BB239">
        <f>IF(ORDER!O245&gt;0,
 IF(ORDER!$D$1="SGST",
 VLOOKUP(H239,'C:\Users\HP\Desktop\TrimphPO\Week\Master Files\[SGST Master.xlsx]DBF'!$A:$BC,55,FALSE),
   IF(ORDER!$D$1="IGST",
   VLOOKUP(H239,'C:\Users\HP\Desktop\TrimphPO\Week\Master Files\[IGST Master.xlsx]DBF'!$A:$BC,55,FALSE),
   "Error")),
"")</f>
        <v/>
      </c>
      <c r="BC239">
        <f>IF(ORDER!O245&gt;0,
 IF(ORDER!$D$1="SGST",
 VLOOKUP(H239,'C:\Users\HP\Desktop\TrimphPO\Week\Master Files\[SGST Master.xlsx]DBF'!$A:$BD,56,FALSE),
   IF(ORDER!$D$1="IGST",
   VLOOKUP(H239,'C:\Users\HP\Desktop\TrimphPO\Week\Master Files\[IGST Master.xlsx]DBF'!$A:$BD,56,FALSE),
   "Error")),
"")</f>
        <v/>
      </c>
      <c r="BD239">
        <f>IF(ORDER!O245&gt;0,
 IF(ORDER!$D$1="SGST",
 VLOOKUP(H239,'C:\Users\HP\Desktop\TrimphPO\Week\Master Files\[SGST Master.xlsx]DBF'!$A:$BE,57,FALSE),
   IF(ORDER!$D$1="IGST",
   VLOOKUP(H239,'C:\Users\HP\Desktop\TrimphPO\Week\Master Files\[IGST Master.xlsx]DBF'!$A:$BE,57,FALSE),
   "Error")),
"")</f>
        <v/>
      </c>
    </row>
    <row r="240">
      <c r="A240">
        <f>IF(ORDER!O246&gt;0,
 IF(ORDER!$D$1="SGST",
 VLOOKUP(H240,'C:\Users\HP\Desktop\TrimphPO\Week\Master Files\[SGST Master.xlsx]DBF'!$A:$B,2,FALSE),
   IF(ORDER!$D$1="IGST",
   VLOOKUP(H240,'C:\Users\HP\Desktop\TrimphPO\Week\Master Files\[IGST Master.xlsx]DBF'!$A:$B,2,FALSE),
   "Error")),
"")</f>
        <v/>
      </c>
      <c r="B240">
        <f>IF(ORDER!O246&gt;0,
 IF(ORDER!$D$1="SGST",
 VLOOKUP(H240,'C:\Users\HP\Desktop\TrimphPO\Week\Master Files\[SGST Master.xlsx]DBF'!$A:$C,3,FALSE),
   IF(ORDER!$D$1="IGST",
   VLOOKUP(H240,'C:\Users\HP\Desktop\TrimphPO\Week\Master Files\[IGST Master.xlsx]DBF'!$A:$C,3,FALSE),
   "Error")),
"")</f>
        <v/>
      </c>
      <c r="C240">
        <f>IF(ORDER!O246&gt;0,ORDER!L246, "")</f>
        <v/>
      </c>
      <c r="D240">
        <f>IF(ORDER!O246&gt;0,ORDER!A246, "")</f>
        <v/>
      </c>
      <c r="E240">
        <f>IF(ORDER!O246&gt;0,
 IF(ORDER!$D$1="SGST",
 VLOOKUP(H240,'C:\Users\HP\Desktop\TrimphPO\Week\Master Files\[SGST Master.xlsx]DBF'!$A:$F,6,FALSE),
   IF(ORDER!$D$1="IGST",
   VLOOKUP(H240,'C:\Users\HP\Desktop\TrimphPO\Week\Master Files\[IGST Master.xlsx]DBF'!$A:$F,6,FALSE),
   "Error")),
"")</f>
        <v/>
      </c>
      <c r="F240">
        <f>IF(ORDER!O246&gt;0,ORDER!C246, "")</f>
        <v/>
      </c>
      <c r="G240">
        <f>IF(ORDER!O246&gt;0,
 IF(ORDER!$D$1="SGST",
 VLOOKUP(H240,'C:\Users\HP\Desktop\TrimphPO\Week\Master Files\[SGST Master.xlsx]DBF'!$A:$H,8,FALSE),
   IF(ORDER!$D$1="IGST",
   VLOOKUP(H240,'C:\Users\HP\Desktop\TrimphPO\Week\Master Files\[IGST Master.xlsx]DBF'!$A:$H,8,FALSE),
   "Error")),
"")</f>
        <v/>
      </c>
      <c r="H240">
        <f>IF(ORDER!O246&gt;0,ORDER!D246, "")</f>
        <v/>
      </c>
      <c r="I240">
        <f>IF(ORDER!O246&gt;0,
 IF(ORDER!$D$1="SGST",
 VLOOKUP(H240,'C:\Users\HP\Desktop\TrimphPO\Week\Master Files\[SGST Master.xlsx]DBF'!$A:$J,10,FALSE),
   IF(ORDER!$D$1="IGST",
   VLOOKUP(H240,'C:\Users\HP\Desktop\TrimphPO\Week\Master Files\[IGST Master.xlsx]DBF'!$A:$J,10,FALSE),
   "Error")),
"")</f>
        <v/>
      </c>
      <c r="J240">
        <f>IF(ORDER!O246&gt;0,SUMIF(ORDER!$D$8:$D$22298,DBF!$H240,ORDER!$G$8:$G$22298), "")</f>
        <v/>
      </c>
      <c r="K240">
        <f>IF(ORDER!O246&gt;0,VLOOKUP($H240,ORDER!D:H,5,FALSE), "")</f>
        <v/>
      </c>
      <c r="L240">
        <f>IF(ORDER!O246&gt;0,ROUND(J240*K240,2), "")</f>
        <v/>
      </c>
      <c r="M240">
        <f>IF(ORDER!O246&gt;0,
 IF(ORDER!$D$1="SGST",
 VLOOKUP(H240,'C:\Users\HP\Desktop\TrimphPO\Week\Master Files\[SGST Master.xlsx]DBF'!$A:$N,14,FALSE),
   IF(ORDER!$D$1="IGST",
   VLOOKUP(H240,'C:\Users\HP\Desktop\TrimphPO\Week\Master Files\[IGST Master.xlsx]DBF'!$A:$N,14,FALSE),
   "Error")),
"")</f>
        <v/>
      </c>
      <c r="N240">
        <f>IF(ORDER!O246&gt;0,ROUND(L240*M240/100,2), "")</f>
        <v/>
      </c>
      <c r="O240">
        <f>IF(ORDER!O246&gt;0,L240-N240, "")</f>
        <v/>
      </c>
      <c r="P240">
        <f>IF(ORDER!O246&gt;0,IF(R240="Corsetry",IF(IFERROR((O240/J240),0)&lt;1000,"CC Sales- Corsetry-Wholesale - IGST 5%","CC Sales- Corsetry-Wholesale - IGST 12%")), "")</f>
        <v/>
      </c>
      <c r="Q240">
        <f>IF(ORDER!O246&gt;0,
 IF(ORDER!$D$1="SGST",
 VLOOKUP(H240,'C:\Users\HP\Desktop\TrimphPO\Week\Master Files\[SGST Master.xlsx]DBF'!$A:$R,18,FALSE),
   IF(ORDER!$D$1="IGST",
   VLOOKUP(H240,'C:\Users\HP\Desktop\TrimphPO\Week\Master Files\[IGST Master.xlsx]DBF'!$A:$R,18,FALSE),
   "Error")),
"")</f>
        <v/>
      </c>
      <c r="R240">
        <f>IF(ORDER!O246&gt;0,
 IF(ORDER!$D$1="SGST",
 VLOOKUP(H240,'C:\Users\HP\Desktop\TrimphPO\Week\Master Files\[SGST Master.xlsx]DBF'!$A:$S,19,FALSE),
   IF(ORDER!$D$1="IGST",
   VLOOKUP(H240,'C:\Users\HP\Desktop\TrimphPO\Week\Master Files\[IGST Master.xlsx]DBF'!$A:$S,19,FALSE),
   "Error")),
"")</f>
        <v/>
      </c>
      <c r="S240">
        <f>IF(ORDER!O246&gt;0,
 IF(ORDER!$D$1="SGST",
 VLOOKUP(H240,'C:\Users\HP\Desktop\TrimphPO\Week\Master Files\[SGST Master.xlsx]DBF'!$A:$T,20,FALSE),
   IF(ORDER!$D$1="IGST",
   VLOOKUP(H240,'C:\Users\HP\Desktop\TrimphPO\Week\Master Files\[IGST Master.xlsx]DBF'!$A:$T,20,FALSE),
   "Error")),
"")</f>
        <v/>
      </c>
      <c r="T240">
        <f>IF(ORDER!O246&gt;0,
 IF(ORDER!$D$1="SGST",
 VLOOKUP(H240,'C:\Users\HP\Desktop\TrimphPO\Week\Master Files\[SGST Master.xlsx]DBF'!$A:$U,21,FALSE),
   IF(ORDER!$D$1="IGST",
   VLOOKUP(H240,'C:\Users\HP\Desktop\TrimphPO\Week\Master Files\[IGST Master.xlsx]DBF'!$A:$U,21,FALSE),
   "Error")),
"")</f>
        <v/>
      </c>
      <c r="U240">
        <f>IF(ORDER!O246&gt;0,
 IF(ORDER!$D$1="SGST",
 VLOOKUP(H240,'C:\Users\HP\Desktop\TrimphPO\Week\Master Files\[SGST Master.xlsx]DBF'!$A:$V,22,FALSE),
   IF(ORDER!$D$1="IGST",
   VLOOKUP(H240,'C:\Users\HP\Desktop\TrimphPO\Week\Master Files\[IGST Master.xlsx]DBF'!$A:$V,22,FALSE),
   "Error")),
"")</f>
        <v/>
      </c>
      <c r="V240">
        <f>IF(ORDER!O246&gt;0,
 IF(ORDER!$D$1="SGST",
 VLOOKUP(H240,'C:\Users\HP\Desktop\TrimphPO\Week\Master Files\[SGST Master.xlsx]DBF'!$A:$W,23,FALSE),
   IF(ORDER!$D$1="IGST",
   VLOOKUP(H240,'C:\Users\HP\Desktop\TrimphPO\Week\Master Files\[IGST Master.xlsx]DBF'!$A:$W,23,FALSE),
   "Error")),
"")</f>
        <v/>
      </c>
      <c r="W240">
        <f>IF(ORDER!O246&gt;0,
 IF(ORDER!$D$1="SGST",
 VLOOKUP(H240,'C:\Users\HP\Desktop\TrimphPO\Week\Master Files\[SGST Master.xlsx]DBF'!$A:$X,24,FALSE),
   IF(ORDER!$D$1="IGST",
   VLOOKUP(H240,'C:\Users\HP\Desktop\TrimphPO\Week\Master Files\[IGST Master.xlsx]DBF'!$A:$X,24,FALSE),
   "Error")),
"")</f>
        <v/>
      </c>
      <c r="X240">
        <f>IF(ORDER!O246&gt;0,
 IF(ORDER!$D$1="SGST",
 VLOOKUP(H240,'C:\Users\HP\Desktop\TrimphPO\Week\Master Files\[SGST Master.xlsx]DBF'!$A:$Y,25,FALSE),
   IF(ORDER!$D$1="IGST",
   VLOOKUP(H240,'C:\Users\HP\Desktop\TrimphPO\Week\Master Files\[IGST Master.xlsx]DBF'!$A:$Y,25,FALSE),
   "Error")),
"")</f>
        <v/>
      </c>
      <c r="Y240">
        <f>IF(ORDER!O246&gt;0,+O240, "")</f>
        <v/>
      </c>
      <c r="Z240">
        <f>IF(ORDER!O246&gt;0,+J240, "")</f>
        <v/>
      </c>
      <c r="AA240">
        <f>IF(ORDER!O246&gt;0,
 IF(ORDER!$D$1="SGST",
 VLOOKUP(H240,'C:\Users\HP\Desktop\TrimphPO\Week\Master Files\[SGST Master.xlsx]DBF'!$A:$AB,28,FALSE),
   IF(ORDER!$D$1="IGST",
   VLOOKUP(H240,'C:\Users\HP\Desktop\TrimphPO\Week\Master Files\[IGST Master.xlsx]DBF'!$A:$AB,28,FALSE),
   "Error")),
"")</f>
        <v/>
      </c>
      <c r="AB240">
        <f>IF(ORDER!O246&gt;0,
 IF(ORDER!$D$1="SGST",
 VLOOKUP(H240,'C:\Users\HP\Desktop\TrimphPO\Week\Master Files\[SGST Master.xlsx]DBF'!$A:$AC,29,FALSE),
   IF(ORDER!$D$1="IGST",
   VLOOKUP(H240,'C:\Users\HP\Desktop\TrimphPO\Week\Master Files\[IGST Master.xlsx]DBF'!$A:$AC,29,FALSE),
   "Error")),
"")</f>
        <v/>
      </c>
      <c r="AC240">
        <f>IF(ORDER!O246&gt;0,ROUND(Y240*AB240/100,2), "")</f>
        <v/>
      </c>
      <c r="AD240">
        <f>IF(ORDER!O246&gt;0,ROUND(SUM(Y240,0)-AC240,2), "")</f>
        <v/>
      </c>
      <c r="AE240" t="inlineStr"/>
      <c r="AF240" t="inlineStr"/>
      <c r="AG240" t="inlineStr"/>
      <c r="AH240" t="inlineStr"/>
      <c r="AI240" t="inlineStr"/>
      <c r="AJ240" t="inlineStr"/>
      <c r="AK240">
        <f>IF(ORDER!O246&gt;0,IF(RIGHT(P240,2)="5%","Output IGST - 5% - Tamilnadu","Output IGST - 12% - Tamilnadu"), "")</f>
        <v/>
      </c>
      <c r="AL240">
        <f>IF(ORDER!O246&gt;0,IF(AK240="Output IGST - 12% - TamilNadu",12,5), "")</f>
        <v/>
      </c>
      <c r="AM240">
        <f>IF(ORDER!O246&gt;0,ROUND(SUM(AD240*AL240/100,0),2), "")</f>
        <v/>
      </c>
      <c r="AN240">
        <f>IF(ORDER!O246&gt;0,+AP240, "")</f>
        <v/>
      </c>
      <c r="AO240">
        <f>IF(ORDER!O246&gt;0,0.00, "")</f>
        <v/>
      </c>
      <c r="AP240">
        <f>IF(ORDER!O246&gt;0,+(Y240-AC240)+AM240, "")</f>
        <v/>
      </c>
      <c r="AQ240">
        <f>IF(ORDER!O246&gt;0,
 IF(ORDER!$D$1="SGST",
 VLOOKUP(H240,'C:\Users\HP\Desktop\TrimphPO\Week\Master Files\[SGST Master.xlsx]DBF'!$A:$AR,44,FALSE),
   IF(ORDER!$D$1="IGST",
   VLOOKUP(H240,'C:\Users\HP\Desktop\TrimphPO\Week\Master Files\[IGST Master.xlsx]DBF'!$A:$AR,44,FALSE),
   "Error")),
"")</f>
        <v/>
      </c>
      <c r="AR240">
        <f>IF(ORDER!O246&gt;0,B240, "")</f>
        <v/>
      </c>
      <c r="AS240">
        <f>IF(ORDER!O246&gt;0,AN240, "")</f>
        <v/>
      </c>
      <c r="AT240">
        <f>IF(ORDER!O246&gt;0,CONCATENATE($B$2," ",$C$2," ","QTY",  " ", $Z$2), "")</f>
        <v/>
      </c>
      <c r="AU240">
        <f>IF(ORDER!O246&gt;0,
 IF(ORDER!$D$1="SGST",
 VLOOKUP(H240,'C:\Users\HP\Desktop\TrimphPO\Week\Master Files\[SGST Master.xlsx]DBF'!$A:$AV,48,FALSE),
   IF(ORDER!$D$1="IGST",
   VLOOKUP(H240,'C:\Users\HP\Desktop\TrimphPO\Week\Master Files\[IGST Master.xlsx]DBF'!$A:$AV,48,FALSE),
   "Error")),
"")</f>
        <v/>
      </c>
      <c r="AV240">
        <f>IF(ORDER!O246&gt;0,
 IF(ORDER!$D$1="SGST",
 VLOOKUP(H240,'C:\Users\HP\Desktop\TrimphPO\Week\Master Files\[SGST Master.xlsx]DBF'!$A:$AW,49,FALSE),
   IF(ORDER!$D$1="IGST",
   VLOOKUP(H240,'C:\Users\HP\Desktop\TrimphPO\Week\Master Files\[IGST Master.xlsx]DBF'!$A:$AW,49,FALSE),
   "Error")),
"")</f>
        <v/>
      </c>
      <c r="AW240">
        <f>IF(ORDER!O246&gt;0,
 IF(ORDER!$D$1="SGST",
 VLOOKUP(H240,'C:\Users\HP\Desktop\TrimphPO\Week\Master Files\[SGST Master.xlsx]DBF'!$A:$AX,50,FALSE),
   IF(ORDER!$D$1="IGST",
   VLOOKUP(H240,'C:\Users\HP\Desktop\TrimphPO\Week\Master Files\[IGST Master.xlsx]DBF'!$A:$AX,50,FALSE),
   "Error")),
"")</f>
        <v/>
      </c>
      <c r="AX240">
        <f>IF(ORDER!O246&gt;0,ORDER!B5, "")</f>
        <v/>
      </c>
      <c r="AY240">
        <f>IF(ORDER!O246&gt;0,ORDER!B1, "")</f>
        <v/>
      </c>
      <c r="AZ240">
        <f>IF(ORDER!O246&gt;0,
 IF(ORDER!$D$1="SGST",
 VLOOKUP(H240,'C:\Users\HP\Desktop\TrimphPO\Week\Master Files\[SGST Master.xlsx]DBF'!$A:$BA,53,FALSE),
   IF(ORDER!$D$1="IGST",
   VLOOKUP(H240,'C:\Users\HP\Desktop\TrimphPO\Week\Master Files\[IGST Master.xlsx]DBF'!$A:$BA,53,FALSE),
   "Error")),
"")</f>
        <v/>
      </c>
      <c r="BA240">
        <f>IF(ORDER!O246&gt;0,
 IF(ORDER!$D$1="SGST",
 VLOOKUP(H240,'C:\Users\HP\Desktop\TrimphPO\Week\Master Files\[SGST Master.xlsx]DBF'!$A:$BB,54,FALSE),
   IF(ORDER!$D$1="IGST",
   VLOOKUP(H240,'C:\Users\HP\Desktop\TrimphPO\Week\Master Files\[IGST Master.xlsx]DBF'!$A:$BB,54,FALSE),
   "Error")),
"")</f>
        <v/>
      </c>
      <c r="BB240">
        <f>IF(ORDER!O246&gt;0,
 IF(ORDER!$D$1="SGST",
 VLOOKUP(H240,'C:\Users\HP\Desktop\TrimphPO\Week\Master Files\[SGST Master.xlsx]DBF'!$A:$BC,55,FALSE),
   IF(ORDER!$D$1="IGST",
   VLOOKUP(H240,'C:\Users\HP\Desktop\TrimphPO\Week\Master Files\[IGST Master.xlsx]DBF'!$A:$BC,55,FALSE),
   "Error")),
"")</f>
        <v/>
      </c>
      <c r="BC240">
        <f>IF(ORDER!O246&gt;0,
 IF(ORDER!$D$1="SGST",
 VLOOKUP(H240,'C:\Users\HP\Desktop\TrimphPO\Week\Master Files\[SGST Master.xlsx]DBF'!$A:$BD,56,FALSE),
   IF(ORDER!$D$1="IGST",
   VLOOKUP(H240,'C:\Users\HP\Desktop\TrimphPO\Week\Master Files\[IGST Master.xlsx]DBF'!$A:$BD,56,FALSE),
   "Error")),
"")</f>
        <v/>
      </c>
      <c r="BD240">
        <f>IF(ORDER!O246&gt;0,
 IF(ORDER!$D$1="SGST",
 VLOOKUP(H240,'C:\Users\HP\Desktop\TrimphPO\Week\Master Files\[SGST Master.xlsx]DBF'!$A:$BE,57,FALSE),
   IF(ORDER!$D$1="IGST",
   VLOOKUP(H240,'C:\Users\HP\Desktop\TrimphPO\Week\Master Files\[IGST Master.xlsx]DBF'!$A:$BE,57,FALSE),
   "Error")),
"")</f>
        <v/>
      </c>
    </row>
    <row r="241">
      <c r="A241">
        <f>IF(ORDER!O247&gt;0,
 IF(ORDER!$D$1="SGST",
 VLOOKUP(H241,'C:\Users\HP\Desktop\TrimphPO\Week\Master Files\[SGST Master.xlsx]DBF'!$A:$B,2,FALSE),
   IF(ORDER!$D$1="IGST",
   VLOOKUP(H241,'C:\Users\HP\Desktop\TrimphPO\Week\Master Files\[IGST Master.xlsx]DBF'!$A:$B,2,FALSE),
   "Error")),
"")</f>
        <v/>
      </c>
      <c r="B241">
        <f>IF(ORDER!O247&gt;0,
 IF(ORDER!$D$1="SGST",
 VLOOKUP(H241,'C:\Users\HP\Desktop\TrimphPO\Week\Master Files\[SGST Master.xlsx]DBF'!$A:$C,3,FALSE),
   IF(ORDER!$D$1="IGST",
   VLOOKUP(H241,'C:\Users\HP\Desktop\TrimphPO\Week\Master Files\[IGST Master.xlsx]DBF'!$A:$C,3,FALSE),
   "Error")),
"")</f>
        <v/>
      </c>
      <c r="C241">
        <f>IF(ORDER!O247&gt;0,ORDER!L247, "")</f>
        <v/>
      </c>
      <c r="D241">
        <f>IF(ORDER!O247&gt;0,ORDER!A247, "")</f>
        <v/>
      </c>
      <c r="E241">
        <f>IF(ORDER!O247&gt;0,
 IF(ORDER!$D$1="SGST",
 VLOOKUP(H241,'C:\Users\HP\Desktop\TrimphPO\Week\Master Files\[SGST Master.xlsx]DBF'!$A:$F,6,FALSE),
   IF(ORDER!$D$1="IGST",
   VLOOKUP(H241,'C:\Users\HP\Desktop\TrimphPO\Week\Master Files\[IGST Master.xlsx]DBF'!$A:$F,6,FALSE),
   "Error")),
"")</f>
        <v/>
      </c>
      <c r="F241">
        <f>IF(ORDER!O247&gt;0,ORDER!C247, "")</f>
        <v/>
      </c>
      <c r="G241">
        <f>IF(ORDER!O247&gt;0,
 IF(ORDER!$D$1="SGST",
 VLOOKUP(H241,'C:\Users\HP\Desktop\TrimphPO\Week\Master Files\[SGST Master.xlsx]DBF'!$A:$H,8,FALSE),
   IF(ORDER!$D$1="IGST",
   VLOOKUP(H241,'C:\Users\HP\Desktop\TrimphPO\Week\Master Files\[IGST Master.xlsx]DBF'!$A:$H,8,FALSE),
   "Error")),
"")</f>
        <v/>
      </c>
      <c r="H241">
        <f>IF(ORDER!O247&gt;0,ORDER!D247, "")</f>
        <v/>
      </c>
      <c r="I241">
        <f>IF(ORDER!O247&gt;0,
 IF(ORDER!$D$1="SGST",
 VLOOKUP(H241,'C:\Users\HP\Desktop\TrimphPO\Week\Master Files\[SGST Master.xlsx]DBF'!$A:$J,10,FALSE),
   IF(ORDER!$D$1="IGST",
   VLOOKUP(H241,'C:\Users\HP\Desktop\TrimphPO\Week\Master Files\[IGST Master.xlsx]DBF'!$A:$J,10,FALSE),
   "Error")),
"")</f>
        <v/>
      </c>
      <c r="J241">
        <f>IF(ORDER!O247&gt;0,SUMIF(ORDER!$D$8:$D$22298,DBF!$H241,ORDER!$G$8:$G$22298), "")</f>
        <v/>
      </c>
      <c r="K241">
        <f>IF(ORDER!O247&gt;0,VLOOKUP($H241,ORDER!D:H,5,FALSE), "")</f>
        <v/>
      </c>
      <c r="L241">
        <f>IF(ORDER!O247&gt;0,ROUND(J241*K241,2), "")</f>
        <v/>
      </c>
      <c r="M241">
        <f>IF(ORDER!O247&gt;0,
 IF(ORDER!$D$1="SGST",
 VLOOKUP(H241,'C:\Users\HP\Desktop\TrimphPO\Week\Master Files\[SGST Master.xlsx]DBF'!$A:$N,14,FALSE),
   IF(ORDER!$D$1="IGST",
   VLOOKUP(H241,'C:\Users\HP\Desktop\TrimphPO\Week\Master Files\[IGST Master.xlsx]DBF'!$A:$N,14,FALSE),
   "Error")),
"")</f>
        <v/>
      </c>
      <c r="N241">
        <f>IF(ORDER!O247&gt;0,ROUND(L241*M241/100,2), "")</f>
        <v/>
      </c>
      <c r="O241">
        <f>IF(ORDER!O247&gt;0,L241-N241, "")</f>
        <v/>
      </c>
      <c r="P241">
        <f>IF(ORDER!O247&gt;0,IF(R241="Corsetry",IF(IFERROR((O241/J241),0)&lt;1000,"CC Sales- Corsetry-Wholesale - IGST 5%","CC Sales- Corsetry-Wholesale - IGST 12%")), "")</f>
        <v/>
      </c>
      <c r="Q241">
        <f>IF(ORDER!O247&gt;0,
 IF(ORDER!$D$1="SGST",
 VLOOKUP(H241,'C:\Users\HP\Desktop\TrimphPO\Week\Master Files\[SGST Master.xlsx]DBF'!$A:$R,18,FALSE),
   IF(ORDER!$D$1="IGST",
   VLOOKUP(H241,'C:\Users\HP\Desktop\TrimphPO\Week\Master Files\[IGST Master.xlsx]DBF'!$A:$R,18,FALSE),
   "Error")),
"")</f>
        <v/>
      </c>
      <c r="R241">
        <f>IF(ORDER!O247&gt;0,
 IF(ORDER!$D$1="SGST",
 VLOOKUP(H241,'C:\Users\HP\Desktop\TrimphPO\Week\Master Files\[SGST Master.xlsx]DBF'!$A:$S,19,FALSE),
   IF(ORDER!$D$1="IGST",
   VLOOKUP(H241,'C:\Users\HP\Desktop\TrimphPO\Week\Master Files\[IGST Master.xlsx]DBF'!$A:$S,19,FALSE),
   "Error")),
"")</f>
        <v/>
      </c>
      <c r="S241">
        <f>IF(ORDER!O247&gt;0,
 IF(ORDER!$D$1="SGST",
 VLOOKUP(H241,'C:\Users\HP\Desktop\TrimphPO\Week\Master Files\[SGST Master.xlsx]DBF'!$A:$T,20,FALSE),
   IF(ORDER!$D$1="IGST",
   VLOOKUP(H241,'C:\Users\HP\Desktop\TrimphPO\Week\Master Files\[IGST Master.xlsx]DBF'!$A:$T,20,FALSE),
   "Error")),
"")</f>
        <v/>
      </c>
      <c r="T241">
        <f>IF(ORDER!O247&gt;0,
 IF(ORDER!$D$1="SGST",
 VLOOKUP(H241,'C:\Users\HP\Desktop\TrimphPO\Week\Master Files\[SGST Master.xlsx]DBF'!$A:$U,21,FALSE),
   IF(ORDER!$D$1="IGST",
   VLOOKUP(H241,'C:\Users\HP\Desktop\TrimphPO\Week\Master Files\[IGST Master.xlsx]DBF'!$A:$U,21,FALSE),
   "Error")),
"")</f>
        <v/>
      </c>
      <c r="U241">
        <f>IF(ORDER!O247&gt;0,
 IF(ORDER!$D$1="SGST",
 VLOOKUP(H241,'C:\Users\HP\Desktop\TrimphPO\Week\Master Files\[SGST Master.xlsx]DBF'!$A:$V,22,FALSE),
   IF(ORDER!$D$1="IGST",
   VLOOKUP(H241,'C:\Users\HP\Desktop\TrimphPO\Week\Master Files\[IGST Master.xlsx]DBF'!$A:$V,22,FALSE),
   "Error")),
"")</f>
        <v/>
      </c>
      <c r="V241">
        <f>IF(ORDER!O247&gt;0,
 IF(ORDER!$D$1="SGST",
 VLOOKUP(H241,'C:\Users\HP\Desktop\TrimphPO\Week\Master Files\[SGST Master.xlsx]DBF'!$A:$W,23,FALSE),
   IF(ORDER!$D$1="IGST",
   VLOOKUP(H241,'C:\Users\HP\Desktop\TrimphPO\Week\Master Files\[IGST Master.xlsx]DBF'!$A:$W,23,FALSE),
   "Error")),
"")</f>
        <v/>
      </c>
      <c r="W241">
        <f>IF(ORDER!O247&gt;0,
 IF(ORDER!$D$1="SGST",
 VLOOKUP(H241,'C:\Users\HP\Desktop\TrimphPO\Week\Master Files\[SGST Master.xlsx]DBF'!$A:$X,24,FALSE),
   IF(ORDER!$D$1="IGST",
   VLOOKUP(H241,'C:\Users\HP\Desktop\TrimphPO\Week\Master Files\[IGST Master.xlsx]DBF'!$A:$X,24,FALSE),
   "Error")),
"")</f>
        <v/>
      </c>
      <c r="X241">
        <f>IF(ORDER!O247&gt;0,
 IF(ORDER!$D$1="SGST",
 VLOOKUP(H241,'C:\Users\HP\Desktop\TrimphPO\Week\Master Files\[SGST Master.xlsx]DBF'!$A:$Y,25,FALSE),
   IF(ORDER!$D$1="IGST",
   VLOOKUP(H241,'C:\Users\HP\Desktop\TrimphPO\Week\Master Files\[IGST Master.xlsx]DBF'!$A:$Y,25,FALSE),
   "Error")),
"")</f>
        <v/>
      </c>
      <c r="Y241">
        <f>IF(ORDER!O247&gt;0,+O241, "")</f>
        <v/>
      </c>
      <c r="Z241">
        <f>IF(ORDER!O247&gt;0,+J241, "")</f>
        <v/>
      </c>
      <c r="AA241">
        <f>IF(ORDER!O247&gt;0,
 IF(ORDER!$D$1="SGST",
 VLOOKUP(H241,'C:\Users\HP\Desktop\TrimphPO\Week\Master Files\[SGST Master.xlsx]DBF'!$A:$AB,28,FALSE),
   IF(ORDER!$D$1="IGST",
   VLOOKUP(H241,'C:\Users\HP\Desktop\TrimphPO\Week\Master Files\[IGST Master.xlsx]DBF'!$A:$AB,28,FALSE),
   "Error")),
"")</f>
        <v/>
      </c>
      <c r="AB241">
        <f>IF(ORDER!O247&gt;0,
 IF(ORDER!$D$1="SGST",
 VLOOKUP(H241,'C:\Users\HP\Desktop\TrimphPO\Week\Master Files\[SGST Master.xlsx]DBF'!$A:$AC,29,FALSE),
   IF(ORDER!$D$1="IGST",
   VLOOKUP(H241,'C:\Users\HP\Desktop\TrimphPO\Week\Master Files\[IGST Master.xlsx]DBF'!$A:$AC,29,FALSE),
   "Error")),
"")</f>
        <v/>
      </c>
      <c r="AC241">
        <f>IF(ORDER!O247&gt;0,ROUND(Y241*AB241/100,2), "")</f>
        <v/>
      </c>
      <c r="AD241">
        <f>IF(ORDER!O247&gt;0,ROUND(SUM(Y241,0)-AC241,2), "")</f>
        <v/>
      </c>
      <c r="AE241" t="inlineStr"/>
      <c r="AF241" t="inlineStr"/>
      <c r="AG241" t="inlineStr"/>
      <c r="AH241" t="inlineStr"/>
      <c r="AI241" t="inlineStr"/>
      <c r="AJ241" t="inlineStr"/>
      <c r="AK241">
        <f>IF(ORDER!O247&gt;0,IF(RIGHT(P241,2)="5%","Output IGST - 5% - Tamilnadu","Output IGST - 12% - Tamilnadu"), "")</f>
        <v/>
      </c>
      <c r="AL241">
        <f>IF(ORDER!O247&gt;0,IF(AK241="Output IGST - 12% - TamilNadu",12,5), "")</f>
        <v/>
      </c>
      <c r="AM241">
        <f>IF(ORDER!O247&gt;0,ROUND(SUM(AD241*AL241/100,0),2), "")</f>
        <v/>
      </c>
      <c r="AN241">
        <f>IF(ORDER!O247&gt;0,+AP241, "")</f>
        <v/>
      </c>
      <c r="AO241">
        <f>IF(ORDER!O247&gt;0,0.00, "")</f>
        <v/>
      </c>
      <c r="AP241">
        <f>IF(ORDER!O247&gt;0,+(Y241-AC241)+AM241, "")</f>
        <v/>
      </c>
      <c r="AQ241">
        <f>IF(ORDER!O247&gt;0,
 IF(ORDER!$D$1="SGST",
 VLOOKUP(H241,'C:\Users\HP\Desktop\TrimphPO\Week\Master Files\[SGST Master.xlsx]DBF'!$A:$AR,44,FALSE),
   IF(ORDER!$D$1="IGST",
   VLOOKUP(H241,'C:\Users\HP\Desktop\TrimphPO\Week\Master Files\[IGST Master.xlsx]DBF'!$A:$AR,44,FALSE),
   "Error")),
"")</f>
        <v/>
      </c>
      <c r="AR241">
        <f>IF(ORDER!O247&gt;0,B241, "")</f>
        <v/>
      </c>
      <c r="AS241">
        <f>IF(ORDER!O247&gt;0,AN241, "")</f>
        <v/>
      </c>
      <c r="AT241">
        <f>IF(ORDER!O247&gt;0,CONCATENATE($B$2," ",$C$2," ","QTY",  " ", $Z$2), "")</f>
        <v/>
      </c>
      <c r="AU241">
        <f>IF(ORDER!O247&gt;0,
 IF(ORDER!$D$1="SGST",
 VLOOKUP(H241,'C:\Users\HP\Desktop\TrimphPO\Week\Master Files\[SGST Master.xlsx]DBF'!$A:$AV,48,FALSE),
   IF(ORDER!$D$1="IGST",
   VLOOKUP(H241,'C:\Users\HP\Desktop\TrimphPO\Week\Master Files\[IGST Master.xlsx]DBF'!$A:$AV,48,FALSE),
   "Error")),
"")</f>
        <v/>
      </c>
      <c r="AV241">
        <f>IF(ORDER!O247&gt;0,
 IF(ORDER!$D$1="SGST",
 VLOOKUP(H241,'C:\Users\HP\Desktop\TrimphPO\Week\Master Files\[SGST Master.xlsx]DBF'!$A:$AW,49,FALSE),
   IF(ORDER!$D$1="IGST",
   VLOOKUP(H241,'C:\Users\HP\Desktop\TrimphPO\Week\Master Files\[IGST Master.xlsx]DBF'!$A:$AW,49,FALSE),
   "Error")),
"")</f>
        <v/>
      </c>
      <c r="AW241">
        <f>IF(ORDER!O247&gt;0,
 IF(ORDER!$D$1="SGST",
 VLOOKUP(H241,'C:\Users\HP\Desktop\TrimphPO\Week\Master Files\[SGST Master.xlsx]DBF'!$A:$AX,50,FALSE),
   IF(ORDER!$D$1="IGST",
   VLOOKUP(H241,'C:\Users\HP\Desktop\TrimphPO\Week\Master Files\[IGST Master.xlsx]DBF'!$A:$AX,50,FALSE),
   "Error")),
"")</f>
        <v/>
      </c>
      <c r="AX241">
        <f>IF(ORDER!O247&gt;0,ORDER!B5, "")</f>
        <v/>
      </c>
      <c r="AY241">
        <f>IF(ORDER!O247&gt;0,ORDER!B1, "")</f>
        <v/>
      </c>
      <c r="AZ241">
        <f>IF(ORDER!O247&gt;0,
 IF(ORDER!$D$1="SGST",
 VLOOKUP(H241,'C:\Users\HP\Desktop\TrimphPO\Week\Master Files\[SGST Master.xlsx]DBF'!$A:$BA,53,FALSE),
   IF(ORDER!$D$1="IGST",
   VLOOKUP(H241,'C:\Users\HP\Desktop\TrimphPO\Week\Master Files\[IGST Master.xlsx]DBF'!$A:$BA,53,FALSE),
   "Error")),
"")</f>
        <v/>
      </c>
      <c r="BA241">
        <f>IF(ORDER!O247&gt;0,
 IF(ORDER!$D$1="SGST",
 VLOOKUP(H241,'C:\Users\HP\Desktop\TrimphPO\Week\Master Files\[SGST Master.xlsx]DBF'!$A:$BB,54,FALSE),
   IF(ORDER!$D$1="IGST",
   VLOOKUP(H241,'C:\Users\HP\Desktop\TrimphPO\Week\Master Files\[IGST Master.xlsx]DBF'!$A:$BB,54,FALSE),
   "Error")),
"")</f>
        <v/>
      </c>
      <c r="BB241">
        <f>IF(ORDER!O247&gt;0,
 IF(ORDER!$D$1="SGST",
 VLOOKUP(H241,'C:\Users\HP\Desktop\TrimphPO\Week\Master Files\[SGST Master.xlsx]DBF'!$A:$BC,55,FALSE),
   IF(ORDER!$D$1="IGST",
   VLOOKUP(H241,'C:\Users\HP\Desktop\TrimphPO\Week\Master Files\[IGST Master.xlsx]DBF'!$A:$BC,55,FALSE),
   "Error")),
"")</f>
        <v/>
      </c>
      <c r="BC241">
        <f>IF(ORDER!O247&gt;0,
 IF(ORDER!$D$1="SGST",
 VLOOKUP(H241,'C:\Users\HP\Desktop\TrimphPO\Week\Master Files\[SGST Master.xlsx]DBF'!$A:$BD,56,FALSE),
   IF(ORDER!$D$1="IGST",
   VLOOKUP(H241,'C:\Users\HP\Desktop\TrimphPO\Week\Master Files\[IGST Master.xlsx]DBF'!$A:$BD,56,FALSE),
   "Error")),
"")</f>
        <v/>
      </c>
      <c r="BD241">
        <f>IF(ORDER!O247&gt;0,
 IF(ORDER!$D$1="SGST",
 VLOOKUP(H241,'C:\Users\HP\Desktop\TrimphPO\Week\Master Files\[SGST Master.xlsx]DBF'!$A:$BE,57,FALSE),
   IF(ORDER!$D$1="IGST",
   VLOOKUP(H241,'C:\Users\HP\Desktop\TrimphPO\Week\Master Files\[IGST Master.xlsx]DBF'!$A:$BE,57,FALSE),
   "Error")),
"")</f>
        <v/>
      </c>
    </row>
    <row r="242">
      <c r="A242">
        <f>IF(ORDER!O248&gt;0,
 IF(ORDER!$D$1="SGST",
 VLOOKUP(H242,'C:\Users\HP\Desktop\TrimphPO\Week\Master Files\[SGST Master.xlsx]DBF'!$A:$B,2,FALSE),
   IF(ORDER!$D$1="IGST",
   VLOOKUP(H242,'C:\Users\HP\Desktop\TrimphPO\Week\Master Files\[IGST Master.xlsx]DBF'!$A:$B,2,FALSE),
   "Error")),
"")</f>
        <v/>
      </c>
      <c r="B242">
        <f>IF(ORDER!O248&gt;0,
 IF(ORDER!$D$1="SGST",
 VLOOKUP(H242,'C:\Users\HP\Desktop\TrimphPO\Week\Master Files\[SGST Master.xlsx]DBF'!$A:$C,3,FALSE),
   IF(ORDER!$D$1="IGST",
   VLOOKUP(H242,'C:\Users\HP\Desktop\TrimphPO\Week\Master Files\[IGST Master.xlsx]DBF'!$A:$C,3,FALSE),
   "Error")),
"")</f>
        <v/>
      </c>
      <c r="C242">
        <f>IF(ORDER!O248&gt;0,ORDER!L248, "")</f>
        <v/>
      </c>
      <c r="D242">
        <f>IF(ORDER!O248&gt;0,ORDER!A248, "")</f>
        <v/>
      </c>
      <c r="E242">
        <f>IF(ORDER!O248&gt;0,
 IF(ORDER!$D$1="SGST",
 VLOOKUP(H242,'C:\Users\HP\Desktop\TrimphPO\Week\Master Files\[SGST Master.xlsx]DBF'!$A:$F,6,FALSE),
   IF(ORDER!$D$1="IGST",
   VLOOKUP(H242,'C:\Users\HP\Desktop\TrimphPO\Week\Master Files\[IGST Master.xlsx]DBF'!$A:$F,6,FALSE),
   "Error")),
"")</f>
        <v/>
      </c>
      <c r="F242">
        <f>IF(ORDER!O248&gt;0,ORDER!C248, "")</f>
        <v/>
      </c>
      <c r="G242">
        <f>IF(ORDER!O248&gt;0,
 IF(ORDER!$D$1="SGST",
 VLOOKUP(H242,'C:\Users\HP\Desktop\TrimphPO\Week\Master Files\[SGST Master.xlsx]DBF'!$A:$H,8,FALSE),
   IF(ORDER!$D$1="IGST",
   VLOOKUP(H242,'C:\Users\HP\Desktop\TrimphPO\Week\Master Files\[IGST Master.xlsx]DBF'!$A:$H,8,FALSE),
   "Error")),
"")</f>
        <v/>
      </c>
      <c r="H242">
        <f>IF(ORDER!O248&gt;0,ORDER!D248, "")</f>
        <v/>
      </c>
      <c r="I242">
        <f>IF(ORDER!O248&gt;0,
 IF(ORDER!$D$1="SGST",
 VLOOKUP(H242,'C:\Users\HP\Desktop\TrimphPO\Week\Master Files\[SGST Master.xlsx]DBF'!$A:$J,10,FALSE),
   IF(ORDER!$D$1="IGST",
   VLOOKUP(H242,'C:\Users\HP\Desktop\TrimphPO\Week\Master Files\[IGST Master.xlsx]DBF'!$A:$J,10,FALSE),
   "Error")),
"")</f>
        <v/>
      </c>
      <c r="J242">
        <f>IF(ORDER!O248&gt;0,SUMIF(ORDER!$D$8:$D$22298,DBF!$H242,ORDER!$G$8:$G$22298), "")</f>
        <v/>
      </c>
      <c r="K242">
        <f>IF(ORDER!O248&gt;0,VLOOKUP($H242,ORDER!D:H,5,FALSE), "")</f>
        <v/>
      </c>
      <c r="L242">
        <f>IF(ORDER!O248&gt;0,ROUND(J242*K242,2), "")</f>
        <v/>
      </c>
      <c r="M242">
        <f>IF(ORDER!O248&gt;0,
 IF(ORDER!$D$1="SGST",
 VLOOKUP(H242,'C:\Users\HP\Desktop\TrimphPO\Week\Master Files\[SGST Master.xlsx]DBF'!$A:$N,14,FALSE),
   IF(ORDER!$D$1="IGST",
   VLOOKUP(H242,'C:\Users\HP\Desktop\TrimphPO\Week\Master Files\[IGST Master.xlsx]DBF'!$A:$N,14,FALSE),
   "Error")),
"")</f>
        <v/>
      </c>
      <c r="N242">
        <f>IF(ORDER!O248&gt;0,ROUND(L242*M242/100,2), "")</f>
        <v/>
      </c>
      <c r="O242">
        <f>IF(ORDER!O248&gt;0,L242-N242, "")</f>
        <v/>
      </c>
      <c r="P242">
        <f>IF(ORDER!O248&gt;0,IF(R242="Corsetry",IF(IFERROR((O242/J242),0)&lt;1000,"CC Sales- Corsetry-Wholesale - IGST 5%","CC Sales- Corsetry-Wholesale - IGST 12%")), "")</f>
        <v/>
      </c>
      <c r="Q242">
        <f>IF(ORDER!O248&gt;0,
 IF(ORDER!$D$1="SGST",
 VLOOKUP(H242,'C:\Users\HP\Desktop\TrimphPO\Week\Master Files\[SGST Master.xlsx]DBF'!$A:$R,18,FALSE),
   IF(ORDER!$D$1="IGST",
   VLOOKUP(H242,'C:\Users\HP\Desktop\TrimphPO\Week\Master Files\[IGST Master.xlsx]DBF'!$A:$R,18,FALSE),
   "Error")),
"")</f>
        <v/>
      </c>
      <c r="R242">
        <f>IF(ORDER!O248&gt;0,
 IF(ORDER!$D$1="SGST",
 VLOOKUP(H242,'C:\Users\HP\Desktop\TrimphPO\Week\Master Files\[SGST Master.xlsx]DBF'!$A:$S,19,FALSE),
   IF(ORDER!$D$1="IGST",
   VLOOKUP(H242,'C:\Users\HP\Desktop\TrimphPO\Week\Master Files\[IGST Master.xlsx]DBF'!$A:$S,19,FALSE),
   "Error")),
"")</f>
        <v/>
      </c>
      <c r="S242">
        <f>IF(ORDER!O248&gt;0,
 IF(ORDER!$D$1="SGST",
 VLOOKUP(H242,'C:\Users\HP\Desktop\TrimphPO\Week\Master Files\[SGST Master.xlsx]DBF'!$A:$T,20,FALSE),
   IF(ORDER!$D$1="IGST",
   VLOOKUP(H242,'C:\Users\HP\Desktop\TrimphPO\Week\Master Files\[IGST Master.xlsx]DBF'!$A:$T,20,FALSE),
   "Error")),
"")</f>
        <v/>
      </c>
      <c r="T242">
        <f>IF(ORDER!O248&gt;0,
 IF(ORDER!$D$1="SGST",
 VLOOKUP(H242,'C:\Users\HP\Desktop\TrimphPO\Week\Master Files\[SGST Master.xlsx]DBF'!$A:$U,21,FALSE),
   IF(ORDER!$D$1="IGST",
   VLOOKUP(H242,'C:\Users\HP\Desktop\TrimphPO\Week\Master Files\[IGST Master.xlsx]DBF'!$A:$U,21,FALSE),
   "Error")),
"")</f>
        <v/>
      </c>
      <c r="U242">
        <f>IF(ORDER!O248&gt;0,
 IF(ORDER!$D$1="SGST",
 VLOOKUP(H242,'C:\Users\HP\Desktop\TrimphPO\Week\Master Files\[SGST Master.xlsx]DBF'!$A:$V,22,FALSE),
   IF(ORDER!$D$1="IGST",
   VLOOKUP(H242,'C:\Users\HP\Desktop\TrimphPO\Week\Master Files\[IGST Master.xlsx]DBF'!$A:$V,22,FALSE),
   "Error")),
"")</f>
        <v/>
      </c>
      <c r="V242">
        <f>IF(ORDER!O248&gt;0,
 IF(ORDER!$D$1="SGST",
 VLOOKUP(H242,'C:\Users\HP\Desktop\TrimphPO\Week\Master Files\[SGST Master.xlsx]DBF'!$A:$W,23,FALSE),
   IF(ORDER!$D$1="IGST",
   VLOOKUP(H242,'C:\Users\HP\Desktop\TrimphPO\Week\Master Files\[IGST Master.xlsx]DBF'!$A:$W,23,FALSE),
   "Error")),
"")</f>
        <v/>
      </c>
      <c r="W242">
        <f>IF(ORDER!O248&gt;0,
 IF(ORDER!$D$1="SGST",
 VLOOKUP(H242,'C:\Users\HP\Desktop\TrimphPO\Week\Master Files\[SGST Master.xlsx]DBF'!$A:$X,24,FALSE),
   IF(ORDER!$D$1="IGST",
   VLOOKUP(H242,'C:\Users\HP\Desktop\TrimphPO\Week\Master Files\[IGST Master.xlsx]DBF'!$A:$X,24,FALSE),
   "Error")),
"")</f>
        <v/>
      </c>
      <c r="X242">
        <f>IF(ORDER!O248&gt;0,
 IF(ORDER!$D$1="SGST",
 VLOOKUP(H242,'C:\Users\HP\Desktop\TrimphPO\Week\Master Files\[SGST Master.xlsx]DBF'!$A:$Y,25,FALSE),
   IF(ORDER!$D$1="IGST",
   VLOOKUP(H242,'C:\Users\HP\Desktop\TrimphPO\Week\Master Files\[IGST Master.xlsx]DBF'!$A:$Y,25,FALSE),
   "Error")),
"")</f>
        <v/>
      </c>
      <c r="Y242">
        <f>IF(ORDER!O248&gt;0,+O242, "")</f>
        <v/>
      </c>
      <c r="Z242">
        <f>IF(ORDER!O248&gt;0,+J242, "")</f>
        <v/>
      </c>
      <c r="AA242">
        <f>IF(ORDER!O248&gt;0,
 IF(ORDER!$D$1="SGST",
 VLOOKUP(H242,'C:\Users\HP\Desktop\TrimphPO\Week\Master Files\[SGST Master.xlsx]DBF'!$A:$AB,28,FALSE),
   IF(ORDER!$D$1="IGST",
   VLOOKUP(H242,'C:\Users\HP\Desktop\TrimphPO\Week\Master Files\[IGST Master.xlsx]DBF'!$A:$AB,28,FALSE),
   "Error")),
"")</f>
        <v/>
      </c>
      <c r="AB242">
        <f>IF(ORDER!O248&gt;0,
 IF(ORDER!$D$1="SGST",
 VLOOKUP(H242,'C:\Users\HP\Desktop\TrimphPO\Week\Master Files\[SGST Master.xlsx]DBF'!$A:$AC,29,FALSE),
   IF(ORDER!$D$1="IGST",
   VLOOKUP(H242,'C:\Users\HP\Desktop\TrimphPO\Week\Master Files\[IGST Master.xlsx]DBF'!$A:$AC,29,FALSE),
   "Error")),
"")</f>
        <v/>
      </c>
      <c r="AC242">
        <f>IF(ORDER!O248&gt;0,ROUND(Y242*AB242/100,2), "")</f>
        <v/>
      </c>
      <c r="AD242">
        <f>IF(ORDER!O248&gt;0,ROUND(SUM(Y242,0)-AC242,2), "")</f>
        <v/>
      </c>
      <c r="AE242" t="inlineStr"/>
      <c r="AF242" t="inlineStr"/>
      <c r="AG242" t="inlineStr"/>
      <c r="AH242" t="inlineStr"/>
      <c r="AI242" t="inlineStr"/>
      <c r="AJ242" t="inlineStr"/>
      <c r="AK242">
        <f>IF(ORDER!O248&gt;0,IF(RIGHT(P242,2)="5%","Output IGST - 5% - Tamilnadu","Output IGST - 12% - Tamilnadu"), "")</f>
        <v/>
      </c>
      <c r="AL242">
        <f>IF(ORDER!O248&gt;0,IF(AK242="Output IGST - 12% - TamilNadu",12,5), "")</f>
        <v/>
      </c>
      <c r="AM242">
        <f>IF(ORDER!O248&gt;0,ROUND(SUM(AD242*AL242/100,0),2), "")</f>
        <v/>
      </c>
      <c r="AN242">
        <f>IF(ORDER!O248&gt;0,+AP242, "")</f>
        <v/>
      </c>
      <c r="AO242">
        <f>IF(ORDER!O248&gt;0,0.00, "")</f>
        <v/>
      </c>
      <c r="AP242">
        <f>IF(ORDER!O248&gt;0,+(Y242-AC242)+AM242, "")</f>
        <v/>
      </c>
      <c r="AQ242">
        <f>IF(ORDER!O248&gt;0,
 IF(ORDER!$D$1="SGST",
 VLOOKUP(H242,'C:\Users\HP\Desktop\TrimphPO\Week\Master Files\[SGST Master.xlsx]DBF'!$A:$AR,44,FALSE),
   IF(ORDER!$D$1="IGST",
   VLOOKUP(H242,'C:\Users\HP\Desktop\TrimphPO\Week\Master Files\[IGST Master.xlsx]DBF'!$A:$AR,44,FALSE),
   "Error")),
"")</f>
        <v/>
      </c>
      <c r="AR242">
        <f>IF(ORDER!O248&gt;0,B242, "")</f>
        <v/>
      </c>
      <c r="AS242">
        <f>IF(ORDER!O248&gt;0,AN242, "")</f>
        <v/>
      </c>
      <c r="AT242">
        <f>IF(ORDER!O248&gt;0,CONCATENATE($B$2," ",$C$2," ","QTY",  " ", $Z$2), "")</f>
        <v/>
      </c>
      <c r="AU242">
        <f>IF(ORDER!O248&gt;0,
 IF(ORDER!$D$1="SGST",
 VLOOKUP(H242,'C:\Users\HP\Desktop\TrimphPO\Week\Master Files\[SGST Master.xlsx]DBF'!$A:$AV,48,FALSE),
   IF(ORDER!$D$1="IGST",
   VLOOKUP(H242,'C:\Users\HP\Desktop\TrimphPO\Week\Master Files\[IGST Master.xlsx]DBF'!$A:$AV,48,FALSE),
   "Error")),
"")</f>
        <v/>
      </c>
      <c r="AV242">
        <f>IF(ORDER!O248&gt;0,
 IF(ORDER!$D$1="SGST",
 VLOOKUP(H242,'C:\Users\HP\Desktop\TrimphPO\Week\Master Files\[SGST Master.xlsx]DBF'!$A:$AW,49,FALSE),
   IF(ORDER!$D$1="IGST",
   VLOOKUP(H242,'C:\Users\HP\Desktop\TrimphPO\Week\Master Files\[IGST Master.xlsx]DBF'!$A:$AW,49,FALSE),
   "Error")),
"")</f>
        <v/>
      </c>
      <c r="AW242">
        <f>IF(ORDER!O248&gt;0,
 IF(ORDER!$D$1="SGST",
 VLOOKUP(H242,'C:\Users\HP\Desktop\TrimphPO\Week\Master Files\[SGST Master.xlsx]DBF'!$A:$AX,50,FALSE),
   IF(ORDER!$D$1="IGST",
   VLOOKUP(H242,'C:\Users\HP\Desktop\TrimphPO\Week\Master Files\[IGST Master.xlsx]DBF'!$A:$AX,50,FALSE),
   "Error")),
"")</f>
        <v/>
      </c>
      <c r="AX242">
        <f>IF(ORDER!O248&gt;0,ORDER!B5, "")</f>
        <v/>
      </c>
      <c r="AY242">
        <f>IF(ORDER!O248&gt;0,ORDER!B1, "")</f>
        <v/>
      </c>
      <c r="AZ242">
        <f>IF(ORDER!O248&gt;0,
 IF(ORDER!$D$1="SGST",
 VLOOKUP(H242,'C:\Users\HP\Desktop\TrimphPO\Week\Master Files\[SGST Master.xlsx]DBF'!$A:$BA,53,FALSE),
   IF(ORDER!$D$1="IGST",
   VLOOKUP(H242,'C:\Users\HP\Desktop\TrimphPO\Week\Master Files\[IGST Master.xlsx]DBF'!$A:$BA,53,FALSE),
   "Error")),
"")</f>
        <v/>
      </c>
      <c r="BA242">
        <f>IF(ORDER!O248&gt;0,
 IF(ORDER!$D$1="SGST",
 VLOOKUP(H242,'C:\Users\HP\Desktop\TrimphPO\Week\Master Files\[SGST Master.xlsx]DBF'!$A:$BB,54,FALSE),
   IF(ORDER!$D$1="IGST",
   VLOOKUP(H242,'C:\Users\HP\Desktop\TrimphPO\Week\Master Files\[IGST Master.xlsx]DBF'!$A:$BB,54,FALSE),
   "Error")),
"")</f>
        <v/>
      </c>
      <c r="BB242">
        <f>IF(ORDER!O248&gt;0,
 IF(ORDER!$D$1="SGST",
 VLOOKUP(H242,'C:\Users\HP\Desktop\TrimphPO\Week\Master Files\[SGST Master.xlsx]DBF'!$A:$BC,55,FALSE),
   IF(ORDER!$D$1="IGST",
   VLOOKUP(H242,'C:\Users\HP\Desktop\TrimphPO\Week\Master Files\[IGST Master.xlsx]DBF'!$A:$BC,55,FALSE),
   "Error")),
"")</f>
        <v/>
      </c>
      <c r="BC242">
        <f>IF(ORDER!O248&gt;0,
 IF(ORDER!$D$1="SGST",
 VLOOKUP(H242,'C:\Users\HP\Desktop\TrimphPO\Week\Master Files\[SGST Master.xlsx]DBF'!$A:$BD,56,FALSE),
   IF(ORDER!$D$1="IGST",
   VLOOKUP(H242,'C:\Users\HP\Desktop\TrimphPO\Week\Master Files\[IGST Master.xlsx]DBF'!$A:$BD,56,FALSE),
   "Error")),
"")</f>
        <v/>
      </c>
      <c r="BD242">
        <f>IF(ORDER!O248&gt;0,
 IF(ORDER!$D$1="SGST",
 VLOOKUP(H242,'C:\Users\HP\Desktop\TrimphPO\Week\Master Files\[SGST Master.xlsx]DBF'!$A:$BE,57,FALSE),
   IF(ORDER!$D$1="IGST",
   VLOOKUP(H242,'C:\Users\HP\Desktop\TrimphPO\Week\Master Files\[IGST Master.xlsx]DBF'!$A:$BE,57,FALSE),
   "Error")),
"")</f>
        <v/>
      </c>
    </row>
    <row r="243">
      <c r="A243">
        <f>IF(ORDER!O249&gt;0,
 IF(ORDER!$D$1="SGST",
 VLOOKUP(H243,'C:\Users\HP\Desktop\TrimphPO\Week\Master Files\[SGST Master.xlsx]DBF'!$A:$B,2,FALSE),
   IF(ORDER!$D$1="IGST",
   VLOOKUP(H243,'C:\Users\HP\Desktop\TrimphPO\Week\Master Files\[IGST Master.xlsx]DBF'!$A:$B,2,FALSE),
   "Error")),
"")</f>
        <v/>
      </c>
      <c r="B243">
        <f>IF(ORDER!O249&gt;0,
 IF(ORDER!$D$1="SGST",
 VLOOKUP(H243,'C:\Users\HP\Desktop\TrimphPO\Week\Master Files\[SGST Master.xlsx]DBF'!$A:$C,3,FALSE),
   IF(ORDER!$D$1="IGST",
   VLOOKUP(H243,'C:\Users\HP\Desktop\TrimphPO\Week\Master Files\[IGST Master.xlsx]DBF'!$A:$C,3,FALSE),
   "Error")),
"")</f>
        <v/>
      </c>
      <c r="C243">
        <f>IF(ORDER!O249&gt;0,ORDER!L249, "")</f>
        <v/>
      </c>
      <c r="D243">
        <f>IF(ORDER!O249&gt;0,ORDER!A249, "")</f>
        <v/>
      </c>
      <c r="E243">
        <f>IF(ORDER!O249&gt;0,
 IF(ORDER!$D$1="SGST",
 VLOOKUP(H243,'C:\Users\HP\Desktop\TrimphPO\Week\Master Files\[SGST Master.xlsx]DBF'!$A:$F,6,FALSE),
   IF(ORDER!$D$1="IGST",
   VLOOKUP(H243,'C:\Users\HP\Desktop\TrimphPO\Week\Master Files\[IGST Master.xlsx]DBF'!$A:$F,6,FALSE),
   "Error")),
"")</f>
        <v/>
      </c>
      <c r="F243">
        <f>IF(ORDER!O249&gt;0,ORDER!C249, "")</f>
        <v/>
      </c>
      <c r="G243">
        <f>IF(ORDER!O249&gt;0,
 IF(ORDER!$D$1="SGST",
 VLOOKUP(H243,'C:\Users\HP\Desktop\TrimphPO\Week\Master Files\[SGST Master.xlsx]DBF'!$A:$H,8,FALSE),
   IF(ORDER!$D$1="IGST",
   VLOOKUP(H243,'C:\Users\HP\Desktop\TrimphPO\Week\Master Files\[IGST Master.xlsx]DBF'!$A:$H,8,FALSE),
   "Error")),
"")</f>
        <v/>
      </c>
      <c r="H243">
        <f>IF(ORDER!O249&gt;0,ORDER!D249, "")</f>
        <v/>
      </c>
      <c r="I243">
        <f>IF(ORDER!O249&gt;0,
 IF(ORDER!$D$1="SGST",
 VLOOKUP(H243,'C:\Users\HP\Desktop\TrimphPO\Week\Master Files\[SGST Master.xlsx]DBF'!$A:$J,10,FALSE),
   IF(ORDER!$D$1="IGST",
   VLOOKUP(H243,'C:\Users\HP\Desktop\TrimphPO\Week\Master Files\[IGST Master.xlsx]DBF'!$A:$J,10,FALSE),
   "Error")),
"")</f>
        <v/>
      </c>
      <c r="J243">
        <f>IF(ORDER!O249&gt;0,SUMIF(ORDER!$D$8:$D$22298,DBF!$H243,ORDER!$G$8:$G$22298), "")</f>
        <v/>
      </c>
      <c r="K243">
        <f>IF(ORDER!O249&gt;0,VLOOKUP($H243,ORDER!D:H,5,FALSE), "")</f>
        <v/>
      </c>
      <c r="L243">
        <f>IF(ORDER!O249&gt;0,ROUND(J243*K243,2), "")</f>
        <v/>
      </c>
      <c r="M243">
        <f>IF(ORDER!O249&gt;0,
 IF(ORDER!$D$1="SGST",
 VLOOKUP(H243,'C:\Users\HP\Desktop\TrimphPO\Week\Master Files\[SGST Master.xlsx]DBF'!$A:$N,14,FALSE),
   IF(ORDER!$D$1="IGST",
   VLOOKUP(H243,'C:\Users\HP\Desktop\TrimphPO\Week\Master Files\[IGST Master.xlsx]DBF'!$A:$N,14,FALSE),
   "Error")),
"")</f>
        <v/>
      </c>
      <c r="N243">
        <f>IF(ORDER!O249&gt;0,ROUND(L243*M243/100,2), "")</f>
        <v/>
      </c>
      <c r="O243">
        <f>IF(ORDER!O249&gt;0,L243-N243, "")</f>
        <v/>
      </c>
      <c r="P243">
        <f>IF(ORDER!O249&gt;0,IF(R243="Corsetry",IF(IFERROR((O243/J243),0)&lt;1000,"CC Sales- Corsetry-Wholesale - IGST 5%","CC Sales- Corsetry-Wholesale - IGST 12%")), "")</f>
        <v/>
      </c>
      <c r="Q243">
        <f>IF(ORDER!O249&gt;0,
 IF(ORDER!$D$1="SGST",
 VLOOKUP(H243,'C:\Users\HP\Desktop\TrimphPO\Week\Master Files\[SGST Master.xlsx]DBF'!$A:$R,18,FALSE),
   IF(ORDER!$D$1="IGST",
   VLOOKUP(H243,'C:\Users\HP\Desktop\TrimphPO\Week\Master Files\[IGST Master.xlsx]DBF'!$A:$R,18,FALSE),
   "Error")),
"")</f>
        <v/>
      </c>
      <c r="R243">
        <f>IF(ORDER!O249&gt;0,
 IF(ORDER!$D$1="SGST",
 VLOOKUP(H243,'C:\Users\HP\Desktop\TrimphPO\Week\Master Files\[SGST Master.xlsx]DBF'!$A:$S,19,FALSE),
   IF(ORDER!$D$1="IGST",
   VLOOKUP(H243,'C:\Users\HP\Desktop\TrimphPO\Week\Master Files\[IGST Master.xlsx]DBF'!$A:$S,19,FALSE),
   "Error")),
"")</f>
        <v/>
      </c>
      <c r="S243">
        <f>IF(ORDER!O249&gt;0,
 IF(ORDER!$D$1="SGST",
 VLOOKUP(H243,'C:\Users\HP\Desktop\TrimphPO\Week\Master Files\[SGST Master.xlsx]DBF'!$A:$T,20,FALSE),
   IF(ORDER!$D$1="IGST",
   VLOOKUP(H243,'C:\Users\HP\Desktop\TrimphPO\Week\Master Files\[IGST Master.xlsx]DBF'!$A:$T,20,FALSE),
   "Error")),
"")</f>
        <v/>
      </c>
      <c r="T243">
        <f>IF(ORDER!O249&gt;0,
 IF(ORDER!$D$1="SGST",
 VLOOKUP(H243,'C:\Users\HP\Desktop\TrimphPO\Week\Master Files\[SGST Master.xlsx]DBF'!$A:$U,21,FALSE),
   IF(ORDER!$D$1="IGST",
   VLOOKUP(H243,'C:\Users\HP\Desktop\TrimphPO\Week\Master Files\[IGST Master.xlsx]DBF'!$A:$U,21,FALSE),
   "Error")),
"")</f>
        <v/>
      </c>
      <c r="U243">
        <f>IF(ORDER!O249&gt;0,
 IF(ORDER!$D$1="SGST",
 VLOOKUP(H243,'C:\Users\HP\Desktop\TrimphPO\Week\Master Files\[SGST Master.xlsx]DBF'!$A:$V,22,FALSE),
   IF(ORDER!$D$1="IGST",
   VLOOKUP(H243,'C:\Users\HP\Desktop\TrimphPO\Week\Master Files\[IGST Master.xlsx]DBF'!$A:$V,22,FALSE),
   "Error")),
"")</f>
        <v/>
      </c>
      <c r="V243">
        <f>IF(ORDER!O249&gt;0,
 IF(ORDER!$D$1="SGST",
 VLOOKUP(H243,'C:\Users\HP\Desktop\TrimphPO\Week\Master Files\[SGST Master.xlsx]DBF'!$A:$W,23,FALSE),
   IF(ORDER!$D$1="IGST",
   VLOOKUP(H243,'C:\Users\HP\Desktop\TrimphPO\Week\Master Files\[IGST Master.xlsx]DBF'!$A:$W,23,FALSE),
   "Error")),
"")</f>
        <v/>
      </c>
      <c r="W243">
        <f>IF(ORDER!O249&gt;0,
 IF(ORDER!$D$1="SGST",
 VLOOKUP(H243,'C:\Users\HP\Desktop\TrimphPO\Week\Master Files\[SGST Master.xlsx]DBF'!$A:$X,24,FALSE),
   IF(ORDER!$D$1="IGST",
   VLOOKUP(H243,'C:\Users\HP\Desktop\TrimphPO\Week\Master Files\[IGST Master.xlsx]DBF'!$A:$X,24,FALSE),
   "Error")),
"")</f>
        <v/>
      </c>
      <c r="X243">
        <f>IF(ORDER!O249&gt;0,
 IF(ORDER!$D$1="SGST",
 VLOOKUP(H243,'C:\Users\HP\Desktop\TrimphPO\Week\Master Files\[SGST Master.xlsx]DBF'!$A:$Y,25,FALSE),
   IF(ORDER!$D$1="IGST",
   VLOOKUP(H243,'C:\Users\HP\Desktop\TrimphPO\Week\Master Files\[IGST Master.xlsx]DBF'!$A:$Y,25,FALSE),
   "Error")),
"")</f>
        <v/>
      </c>
      <c r="Y243">
        <f>IF(ORDER!O249&gt;0,+O243, "")</f>
        <v/>
      </c>
      <c r="Z243">
        <f>IF(ORDER!O249&gt;0,+J243, "")</f>
        <v/>
      </c>
      <c r="AA243">
        <f>IF(ORDER!O249&gt;0,
 IF(ORDER!$D$1="SGST",
 VLOOKUP(H243,'C:\Users\HP\Desktop\TrimphPO\Week\Master Files\[SGST Master.xlsx]DBF'!$A:$AB,28,FALSE),
   IF(ORDER!$D$1="IGST",
   VLOOKUP(H243,'C:\Users\HP\Desktop\TrimphPO\Week\Master Files\[IGST Master.xlsx]DBF'!$A:$AB,28,FALSE),
   "Error")),
"")</f>
        <v/>
      </c>
      <c r="AB243">
        <f>IF(ORDER!O249&gt;0,
 IF(ORDER!$D$1="SGST",
 VLOOKUP(H243,'C:\Users\HP\Desktop\TrimphPO\Week\Master Files\[SGST Master.xlsx]DBF'!$A:$AC,29,FALSE),
   IF(ORDER!$D$1="IGST",
   VLOOKUP(H243,'C:\Users\HP\Desktop\TrimphPO\Week\Master Files\[IGST Master.xlsx]DBF'!$A:$AC,29,FALSE),
   "Error")),
"")</f>
        <v/>
      </c>
      <c r="AC243">
        <f>IF(ORDER!O249&gt;0,ROUND(Y243*AB243/100,2), "")</f>
        <v/>
      </c>
      <c r="AD243">
        <f>IF(ORDER!O249&gt;0,ROUND(SUM(Y243,0)-AC243,2), "")</f>
        <v/>
      </c>
      <c r="AE243" t="inlineStr"/>
      <c r="AF243" t="inlineStr"/>
      <c r="AG243" t="inlineStr"/>
      <c r="AH243" t="inlineStr"/>
      <c r="AI243" t="inlineStr"/>
      <c r="AJ243" t="inlineStr"/>
      <c r="AK243">
        <f>IF(ORDER!O249&gt;0,IF(RIGHT(P243,2)="5%","Output IGST - 5% - Tamilnadu","Output IGST - 12% - Tamilnadu"), "")</f>
        <v/>
      </c>
      <c r="AL243">
        <f>IF(ORDER!O249&gt;0,IF(AK243="Output IGST - 12% - TamilNadu",12,5), "")</f>
        <v/>
      </c>
      <c r="AM243">
        <f>IF(ORDER!O249&gt;0,ROUND(SUM(AD243*AL243/100,0),2), "")</f>
        <v/>
      </c>
      <c r="AN243">
        <f>IF(ORDER!O249&gt;0,+AP243, "")</f>
        <v/>
      </c>
      <c r="AO243">
        <f>IF(ORDER!O249&gt;0,0.00, "")</f>
        <v/>
      </c>
      <c r="AP243">
        <f>IF(ORDER!O249&gt;0,+(Y243-AC243)+AM243, "")</f>
        <v/>
      </c>
      <c r="AQ243">
        <f>IF(ORDER!O249&gt;0,
 IF(ORDER!$D$1="SGST",
 VLOOKUP(H243,'C:\Users\HP\Desktop\TrimphPO\Week\Master Files\[SGST Master.xlsx]DBF'!$A:$AR,44,FALSE),
   IF(ORDER!$D$1="IGST",
   VLOOKUP(H243,'C:\Users\HP\Desktop\TrimphPO\Week\Master Files\[IGST Master.xlsx]DBF'!$A:$AR,44,FALSE),
   "Error")),
"")</f>
        <v/>
      </c>
      <c r="AR243">
        <f>IF(ORDER!O249&gt;0,B243, "")</f>
        <v/>
      </c>
      <c r="AS243">
        <f>IF(ORDER!O249&gt;0,AN243, "")</f>
        <v/>
      </c>
      <c r="AT243">
        <f>IF(ORDER!O249&gt;0,CONCATENATE($B$2," ",$C$2," ","QTY",  " ", $Z$2), "")</f>
        <v/>
      </c>
      <c r="AU243">
        <f>IF(ORDER!O249&gt;0,
 IF(ORDER!$D$1="SGST",
 VLOOKUP(H243,'C:\Users\HP\Desktop\TrimphPO\Week\Master Files\[SGST Master.xlsx]DBF'!$A:$AV,48,FALSE),
   IF(ORDER!$D$1="IGST",
   VLOOKUP(H243,'C:\Users\HP\Desktop\TrimphPO\Week\Master Files\[IGST Master.xlsx]DBF'!$A:$AV,48,FALSE),
   "Error")),
"")</f>
        <v/>
      </c>
      <c r="AV243">
        <f>IF(ORDER!O249&gt;0,
 IF(ORDER!$D$1="SGST",
 VLOOKUP(H243,'C:\Users\HP\Desktop\TrimphPO\Week\Master Files\[SGST Master.xlsx]DBF'!$A:$AW,49,FALSE),
   IF(ORDER!$D$1="IGST",
   VLOOKUP(H243,'C:\Users\HP\Desktop\TrimphPO\Week\Master Files\[IGST Master.xlsx]DBF'!$A:$AW,49,FALSE),
   "Error")),
"")</f>
        <v/>
      </c>
      <c r="AW243">
        <f>IF(ORDER!O249&gt;0,
 IF(ORDER!$D$1="SGST",
 VLOOKUP(H243,'C:\Users\HP\Desktop\TrimphPO\Week\Master Files\[SGST Master.xlsx]DBF'!$A:$AX,50,FALSE),
   IF(ORDER!$D$1="IGST",
   VLOOKUP(H243,'C:\Users\HP\Desktop\TrimphPO\Week\Master Files\[IGST Master.xlsx]DBF'!$A:$AX,50,FALSE),
   "Error")),
"")</f>
        <v/>
      </c>
      <c r="AX243">
        <f>IF(ORDER!O249&gt;0,ORDER!B5, "")</f>
        <v/>
      </c>
      <c r="AY243">
        <f>IF(ORDER!O249&gt;0,ORDER!B1, "")</f>
        <v/>
      </c>
      <c r="AZ243">
        <f>IF(ORDER!O249&gt;0,
 IF(ORDER!$D$1="SGST",
 VLOOKUP(H243,'C:\Users\HP\Desktop\TrimphPO\Week\Master Files\[SGST Master.xlsx]DBF'!$A:$BA,53,FALSE),
   IF(ORDER!$D$1="IGST",
   VLOOKUP(H243,'C:\Users\HP\Desktop\TrimphPO\Week\Master Files\[IGST Master.xlsx]DBF'!$A:$BA,53,FALSE),
   "Error")),
"")</f>
        <v/>
      </c>
      <c r="BA243">
        <f>IF(ORDER!O249&gt;0,
 IF(ORDER!$D$1="SGST",
 VLOOKUP(H243,'C:\Users\HP\Desktop\TrimphPO\Week\Master Files\[SGST Master.xlsx]DBF'!$A:$BB,54,FALSE),
   IF(ORDER!$D$1="IGST",
   VLOOKUP(H243,'C:\Users\HP\Desktop\TrimphPO\Week\Master Files\[IGST Master.xlsx]DBF'!$A:$BB,54,FALSE),
   "Error")),
"")</f>
        <v/>
      </c>
      <c r="BB243">
        <f>IF(ORDER!O249&gt;0,
 IF(ORDER!$D$1="SGST",
 VLOOKUP(H243,'C:\Users\HP\Desktop\TrimphPO\Week\Master Files\[SGST Master.xlsx]DBF'!$A:$BC,55,FALSE),
   IF(ORDER!$D$1="IGST",
   VLOOKUP(H243,'C:\Users\HP\Desktop\TrimphPO\Week\Master Files\[IGST Master.xlsx]DBF'!$A:$BC,55,FALSE),
   "Error")),
"")</f>
        <v/>
      </c>
      <c r="BC243">
        <f>IF(ORDER!O249&gt;0,
 IF(ORDER!$D$1="SGST",
 VLOOKUP(H243,'C:\Users\HP\Desktop\TrimphPO\Week\Master Files\[SGST Master.xlsx]DBF'!$A:$BD,56,FALSE),
   IF(ORDER!$D$1="IGST",
   VLOOKUP(H243,'C:\Users\HP\Desktop\TrimphPO\Week\Master Files\[IGST Master.xlsx]DBF'!$A:$BD,56,FALSE),
   "Error")),
"")</f>
        <v/>
      </c>
      <c r="BD243">
        <f>IF(ORDER!O249&gt;0,
 IF(ORDER!$D$1="SGST",
 VLOOKUP(H243,'C:\Users\HP\Desktop\TrimphPO\Week\Master Files\[SGST Master.xlsx]DBF'!$A:$BE,57,FALSE),
   IF(ORDER!$D$1="IGST",
   VLOOKUP(H243,'C:\Users\HP\Desktop\TrimphPO\Week\Master Files\[IGST Master.xlsx]DBF'!$A:$BE,57,FALSE),
   "Error")),
"")</f>
        <v/>
      </c>
    </row>
    <row r="244">
      <c r="A244">
        <f>IF(ORDER!O250&gt;0,
 IF(ORDER!$D$1="SGST",
 VLOOKUP(H244,'C:\Users\HP\Desktop\TrimphPO\Week\Master Files\[SGST Master.xlsx]DBF'!$A:$B,2,FALSE),
   IF(ORDER!$D$1="IGST",
   VLOOKUP(H244,'C:\Users\HP\Desktop\TrimphPO\Week\Master Files\[IGST Master.xlsx]DBF'!$A:$B,2,FALSE),
   "Error")),
"")</f>
        <v/>
      </c>
      <c r="B244">
        <f>IF(ORDER!O250&gt;0,
 IF(ORDER!$D$1="SGST",
 VLOOKUP(H244,'C:\Users\HP\Desktop\TrimphPO\Week\Master Files\[SGST Master.xlsx]DBF'!$A:$C,3,FALSE),
   IF(ORDER!$D$1="IGST",
   VLOOKUP(H244,'C:\Users\HP\Desktop\TrimphPO\Week\Master Files\[IGST Master.xlsx]DBF'!$A:$C,3,FALSE),
   "Error")),
"")</f>
        <v/>
      </c>
      <c r="C244">
        <f>IF(ORDER!O250&gt;0,ORDER!L250, "")</f>
        <v/>
      </c>
      <c r="D244">
        <f>IF(ORDER!O250&gt;0,ORDER!A250, "")</f>
        <v/>
      </c>
      <c r="E244">
        <f>IF(ORDER!O250&gt;0,
 IF(ORDER!$D$1="SGST",
 VLOOKUP(H244,'C:\Users\HP\Desktop\TrimphPO\Week\Master Files\[SGST Master.xlsx]DBF'!$A:$F,6,FALSE),
   IF(ORDER!$D$1="IGST",
   VLOOKUP(H244,'C:\Users\HP\Desktop\TrimphPO\Week\Master Files\[IGST Master.xlsx]DBF'!$A:$F,6,FALSE),
   "Error")),
"")</f>
        <v/>
      </c>
      <c r="F244">
        <f>IF(ORDER!O250&gt;0,ORDER!C250, "")</f>
        <v/>
      </c>
      <c r="G244">
        <f>IF(ORDER!O250&gt;0,
 IF(ORDER!$D$1="SGST",
 VLOOKUP(H244,'C:\Users\HP\Desktop\TrimphPO\Week\Master Files\[SGST Master.xlsx]DBF'!$A:$H,8,FALSE),
   IF(ORDER!$D$1="IGST",
   VLOOKUP(H244,'C:\Users\HP\Desktop\TrimphPO\Week\Master Files\[IGST Master.xlsx]DBF'!$A:$H,8,FALSE),
   "Error")),
"")</f>
        <v/>
      </c>
      <c r="H244">
        <f>IF(ORDER!O250&gt;0,ORDER!D250, "")</f>
        <v/>
      </c>
      <c r="I244">
        <f>IF(ORDER!O250&gt;0,
 IF(ORDER!$D$1="SGST",
 VLOOKUP(H244,'C:\Users\HP\Desktop\TrimphPO\Week\Master Files\[SGST Master.xlsx]DBF'!$A:$J,10,FALSE),
   IF(ORDER!$D$1="IGST",
   VLOOKUP(H244,'C:\Users\HP\Desktop\TrimphPO\Week\Master Files\[IGST Master.xlsx]DBF'!$A:$J,10,FALSE),
   "Error")),
"")</f>
        <v/>
      </c>
      <c r="J244">
        <f>IF(ORDER!O250&gt;0,SUMIF(ORDER!$D$8:$D$22298,DBF!$H244,ORDER!$G$8:$G$22298), "")</f>
        <v/>
      </c>
      <c r="K244">
        <f>IF(ORDER!O250&gt;0,VLOOKUP($H244,ORDER!D:H,5,FALSE), "")</f>
        <v/>
      </c>
      <c r="L244">
        <f>IF(ORDER!O250&gt;0,ROUND(J244*K244,2), "")</f>
        <v/>
      </c>
      <c r="M244">
        <f>IF(ORDER!O250&gt;0,
 IF(ORDER!$D$1="SGST",
 VLOOKUP(H244,'C:\Users\HP\Desktop\TrimphPO\Week\Master Files\[SGST Master.xlsx]DBF'!$A:$N,14,FALSE),
   IF(ORDER!$D$1="IGST",
   VLOOKUP(H244,'C:\Users\HP\Desktop\TrimphPO\Week\Master Files\[IGST Master.xlsx]DBF'!$A:$N,14,FALSE),
   "Error")),
"")</f>
        <v/>
      </c>
      <c r="N244">
        <f>IF(ORDER!O250&gt;0,ROUND(L244*M244/100,2), "")</f>
        <v/>
      </c>
      <c r="O244">
        <f>IF(ORDER!O250&gt;0,L244-N244, "")</f>
        <v/>
      </c>
      <c r="P244">
        <f>IF(ORDER!O250&gt;0,IF(R244="Corsetry",IF(IFERROR((O244/J244),0)&lt;1000,"CC Sales- Corsetry-Wholesale - IGST 5%","CC Sales- Corsetry-Wholesale - IGST 12%")), "")</f>
        <v/>
      </c>
      <c r="Q244">
        <f>IF(ORDER!O250&gt;0,
 IF(ORDER!$D$1="SGST",
 VLOOKUP(H244,'C:\Users\HP\Desktop\TrimphPO\Week\Master Files\[SGST Master.xlsx]DBF'!$A:$R,18,FALSE),
   IF(ORDER!$D$1="IGST",
   VLOOKUP(H244,'C:\Users\HP\Desktop\TrimphPO\Week\Master Files\[IGST Master.xlsx]DBF'!$A:$R,18,FALSE),
   "Error")),
"")</f>
        <v/>
      </c>
      <c r="R244">
        <f>IF(ORDER!O250&gt;0,
 IF(ORDER!$D$1="SGST",
 VLOOKUP(H244,'C:\Users\HP\Desktop\TrimphPO\Week\Master Files\[SGST Master.xlsx]DBF'!$A:$S,19,FALSE),
   IF(ORDER!$D$1="IGST",
   VLOOKUP(H244,'C:\Users\HP\Desktop\TrimphPO\Week\Master Files\[IGST Master.xlsx]DBF'!$A:$S,19,FALSE),
   "Error")),
"")</f>
        <v/>
      </c>
      <c r="S244">
        <f>IF(ORDER!O250&gt;0,
 IF(ORDER!$D$1="SGST",
 VLOOKUP(H244,'C:\Users\HP\Desktop\TrimphPO\Week\Master Files\[SGST Master.xlsx]DBF'!$A:$T,20,FALSE),
   IF(ORDER!$D$1="IGST",
   VLOOKUP(H244,'C:\Users\HP\Desktop\TrimphPO\Week\Master Files\[IGST Master.xlsx]DBF'!$A:$T,20,FALSE),
   "Error")),
"")</f>
        <v/>
      </c>
      <c r="T244">
        <f>IF(ORDER!O250&gt;0,
 IF(ORDER!$D$1="SGST",
 VLOOKUP(H244,'C:\Users\HP\Desktop\TrimphPO\Week\Master Files\[SGST Master.xlsx]DBF'!$A:$U,21,FALSE),
   IF(ORDER!$D$1="IGST",
   VLOOKUP(H244,'C:\Users\HP\Desktop\TrimphPO\Week\Master Files\[IGST Master.xlsx]DBF'!$A:$U,21,FALSE),
   "Error")),
"")</f>
        <v/>
      </c>
      <c r="U244">
        <f>IF(ORDER!O250&gt;0,
 IF(ORDER!$D$1="SGST",
 VLOOKUP(H244,'C:\Users\HP\Desktop\TrimphPO\Week\Master Files\[SGST Master.xlsx]DBF'!$A:$V,22,FALSE),
   IF(ORDER!$D$1="IGST",
   VLOOKUP(H244,'C:\Users\HP\Desktop\TrimphPO\Week\Master Files\[IGST Master.xlsx]DBF'!$A:$V,22,FALSE),
   "Error")),
"")</f>
        <v/>
      </c>
      <c r="V244">
        <f>IF(ORDER!O250&gt;0,
 IF(ORDER!$D$1="SGST",
 VLOOKUP(H244,'C:\Users\HP\Desktop\TrimphPO\Week\Master Files\[SGST Master.xlsx]DBF'!$A:$W,23,FALSE),
   IF(ORDER!$D$1="IGST",
   VLOOKUP(H244,'C:\Users\HP\Desktop\TrimphPO\Week\Master Files\[IGST Master.xlsx]DBF'!$A:$W,23,FALSE),
   "Error")),
"")</f>
        <v/>
      </c>
      <c r="W244">
        <f>IF(ORDER!O250&gt;0,
 IF(ORDER!$D$1="SGST",
 VLOOKUP(H244,'C:\Users\HP\Desktop\TrimphPO\Week\Master Files\[SGST Master.xlsx]DBF'!$A:$X,24,FALSE),
   IF(ORDER!$D$1="IGST",
   VLOOKUP(H244,'C:\Users\HP\Desktop\TrimphPO\Week\Master Files\[IGST Master.xlsx]DBF'!$A:$X,24,FALSE),
   "Error")),
"")</f>
        <v/>
      </c>
      <c r="X244">
        <f>IF(ORDER!O250&gt;0,
 IF(ORDER!$D$1="SGST",
 VLOOKUP(H244,'C:\Users\HP\Desktop\TrimphPO\Week\Master Files\[SGST Master.xlsx]DBF'!$A:$Y,25,FALSE),
   IF(ORDER!$D$1="IGST",
   VLOOKUP(H244,'C:\Users\HP\Desktop\TrimphPO\Week\Master Files\[IGST Master.xlsx]DBF'!$A:$Y,25,FALSE),
   "Error")),
"")</f>
        <v/>
      </c>
      <c r="Y244">
        <f>IF(ORDER!O250&gt;0,+O244, "")</f>
        <v/>
      </c>
      <c r="Z244">
        <f>IF(ORDER!O250&gt;0,+J244, "")</f>
        <v/>
      </c>
      <c r="AA244">
        <f>IF(ORDER!O250&gt;0,
 IF(ORDER!$D$1="SGST",
 VLOOKUP(H244,'C:\Users\HP\Desktop\TrimphPO\Week\Master Files\[SGST Master.xlsx]DBF'!$A:$AB,28,FALSE),
   IF(ORDER!$D$1="IGST",
   VLOOKUP(H244,'C:\Users\HP\Desktop\TrimphPO\Week\Master Files\[IGST Master.xlsx]DBF'!$A:$AB,28,FALSE),
   "Error")),
"")</f>
        <v/>
      </c>
      <c r="AB244">
        <f>IF(ORDER!O250&gt;0,
 IF(ORDER!$D$1="SGST",
 VLOOKUP(H244,'C:\Users\HP\Desktop\TrimphPO\Week\Master Files\[SGST Master.xlsx]DBF'!$A:$AC,29,FALSE),
   IF(ORDER!$D$1="IGST",
   VLOOKUP(H244,'C:\Users\HP\Desktop\TrimphPO\Week\Master Files\[IGST Master.xlsx]DBF'!$A:$AC,29,FALSE),
   "Error")),
"")</f>
        <v/>
      </c>
      <c r="AC244">
        <f>IF(ORDER!O250&gt;0,ROUND(Y244*AB244/100,2), "")</f>
        <v/>
      </c>
      <c r="AD244">
        <f>IF(ORDER!O250&gt;0,ROUND(SUM(Y244,0)-AC244,2), "")</f>
        <v/>
      </c>
      <c r="AE244" t="inlineStr"/>
      <c r="AF244" t="inlineStr"/>
      <c r="AG244" t="inlineStr"/>
      <c r="AH244" t="inlineStr"/>
      <c r="AI244" t="inlineStr"/>
      <c r="AJ244" t="inlineStr"/>
      <c r="AK244">
        <f>IF(ORDER!O250&gt;0,IF(RIGHT(P244,2)="5%","Output IGST - 5% - Tamilnadu","Output IGST - 12% - Tamilnadu"), "")</f>
        <v/>
      </c>
      <c r="AL244">
        <f>IF(ORDER!O250&gt;0,IF(AK244="Output IGST - 12% - TamilNadu",12,5), "")</f>
        <v/>
      </c>
      <c r="AM244">
        <f>IF(ORDER!O250&gt;0,ROUND(SUM(AD244*AL244/100,0),2), "")</f>
        <v/>
      </c>
      <c r="AN244">
        <f>IF(ORDER!O250&gt;0,+AP244, "")</f>
        <v/>
      </c>
      <c r="AO244">
        <f>IF(ORDER!O250&gt;0,0.00, "")</f>
        <v/>
      </c>
      <c r="AP244">
        <f>IF(ORDER!O250&gt;0,+(Y244-AC244)+AM244, "")</f>
        <v/>
      </c>
      <c r="AQ244">
        <f>IF(ORDER!O250&gt;0,
 IF(ORDER!$D$1="SGST",
 VLOOKUP(H244,'C:\Users\HP\Desktop\TrimphPO\Week\Master Files\[SGST Master.xlsx]DBF'!$A:$AR,44,FALSE),
   IF(ORDER!$D$1="IGST",
   VLOOKUP(H244,'C:\Users\HP\Desktop\TrimphPO\Week\Master Files\[IGST Master.xlsx]DBF'!$A:$AR,44,FALSE),
   "Error")),
"")</f>
        <v/>
      </c>
      <c r="AR244">
        <f>IF(ORDER!O250&gt;0,B244, "")</f>
        <v/>
      </c>
      <c r="AS244">
        <f>IF(ORDER!O250&gt;0,AN244, "")</f>
        <v/>
      </c>
      <c r="AT244">
        <f>IF(ORDER!O250&gt;0,CONCATENATE($B$2," ",$C$2," ","QTY",  " ", $Z$2), "")</f>
        <v/>
      </c>
      <c r="AU244">
        <f>IF(ORDER!O250&gt;0,
 IF(ORDER!$D$1="SGST",
 VLOOKUP(H244,'C:\Users\HP\Desktop\TrimphPO\Week\Master Files\[SGST Master.xlsx]DBF'!$A:$AV,48,FALSE),
   IF(ORDER!$D$1="IGST",
   VLOOKUP(H244,'C:\Users\HP\Desktop\TrimphPO\Week\Master Files\[IGST Master.xlsx]DBF'!$A:$AV,48,FALSE),
   "Error")),
"")</f>
        <v/>
      </c>
      <c r="AV244">
        <f>IF(ORDER!O250&gt;0,
 IF(ORDER!$D$1="SGST",
 VLOOKUP(H244,'C:\Users\HP\Desktop\TrimphPO\Week\Master Files\[SGST Master.xlsx]DBF'!$A:$AW,49,FALSE),
   IF(ORDER!$D$1="IGST",
   VLOOKUP(H244,'C:\Users\HP\Desktop\TrimphPO\Week\Master Files\[IGST Master.xlsx]DBF'!$A:$AW,49,FALSE),
   "Error")),
"")</f>
        <v/>
      </c>
      <c r="AW244">
        <f>IF(ORDER!O250&gt;0,
 IF(ORDER!$D$1="SGST",
 VLOOKUP(H244,'C:\Users\HP\Desktop\TrimphPO\Week\Master Files\[SGST Master.xlsx]DBF'!$A:$AX,50,FALSE),
   IF(ORDER!$D$1="IGST",
   VLOOKUP(H244,'C:\Users\HP\Desktop\TrimphPO\Week\Master Files\[IGST Master.xlsx]DBF'!$A:$AX,50,FALSE),
   "Error")),
"")</f>
        <v/>
      </c>
      <c r="AX244">
        <f>IF(ORDER!O250&gt;0,ORDER!B5, "")</f>
        <v/>
      </c>
      <c r="AY244">
        <f>IF(ORDER!O250&gt;0,ORDER!B1, "")</f>
        <v/>
      </c>
      <c r="AZ244">
        <f>IF(ORDER!O250&gt;0,
 IF(ORDER!$D$1="SGST",
 VLOOKUP(H244,'C:\Users\HP\Desktop\TrimphPO\Week\Master Files\[SGST Master.xlsx]DBF'!$A:$BA,53,FALSE),
   IF(ORDER!$D$1="IGST",
   VLOOKUP(H244,'C:\Users\HP\Desktop\TrimphPO\Week\Master Files\[IGST Master.xlsx]DBF'!$A:$BA,53,FALSE),
   "Error")),
"")</f>
        <v/>
      </c>
      <c r="BA244">
        <f>IF(ORDER!O250&gt;0,
 IF(ORDER!$D$1="SGST",
 VLOOKUP(H244,'C:\Users\HP\Desktop\TrimphPO\Week\Master Files\[SGST Master.xlsx]DBF'!$A:$BB,54,FALSE),
   IF(ORDER!$D$1="IGST",
   VLOOKUP(H244,'C:\Users\HP\Desktop\TrimphPO\Week\Master Files\[IGST Master.xlsx]DBF'!$A:$BB,54,FALSE),
   "Error")),
"")</f>
        <v/>
      </c>
      <c r="BB244">
        <f>IF(ORDER!O250&gt;0,
 IF(ORDER!$D$1="SGST",
 VLOOKUP(H244,'C:\Users\HP\Desktop\TrimphPO\Week\Master Files\[SGST Master.xlsx]DBF'!$A:$BC,55,FALSE),
   IF(ORDER!$D$1="IGST",
   VLOOKUP(H244,'C:\Users\HP\Desktop\TrimphPO\Week\Master Files\[IGST Master.xlsx]DBF'!$A:$BC,55,FALSE),
   "Error")),
"")</f>
        <v/>
      </c>
      <c r="BC244">
        <f>IF(ORDER!O250&gt;0,
 IF(ORDER!$D$1="SGST",
 VLOOKUP(H244,'C:\Users\HP\Desktop\TrimphPO\Week\Master Files\[SGST Master.xlsx]DBF'!$A:$BD,56,FALSE),
   IF(ORDER!$D$1="IGST",
   VLOOKUP(H244,'C:\Users\HP\Desktop\TrimphPO\Week\Master Files\[IGST Master.xlsx]DBF'!$A:$BD,56,FALSE),
   "Error")),
"")</f>
        <v/>
      </c>
      <c r="BD244">
        <f>IF(ORDER!O250&gt;0,
 IF(ORDER!$D$1="SGST",
 VLOOKUP(H244,'C:\Users\HP\Desktop\TrimphPO\Week\Master Files\[SGST Master.xlsx]DBF'!$A:$BE,57,FALSE),
   IF(ORDER!$D$1="IGST",
   VLOOKUP(H244,'C:\Users\HP\Desktop\TrimphPO\Week\Master Files\[IGST Master.xlsx]DBF'!$A:$BE,57,FALSE),
   "Error")),
"")</f>
        <v/>
      </c>
    </row>
    <row r="245">
      <c r="A245">
        <f>IF(ORDER!O251&gt;0,
 IF(ORDER!$D$1="SGST",
 VLOOKUP(H245,'C:\Users\HP\Desktop\TrimphPO\Week\Master Files\[SGST Master.xlsx]DBF'!$A:$B,2,FALSE),
   IF(ORDER!$D$1="IGST",
   VLOOKUP(H245,'C:\Users\HP\Desktop\TrimphPO\Week\Master Files\[IGST Master.xlsx]DBF'!$A:$B,2,FALSE),
   "Error")),
"")</f>
        <v/>
      </c>
      <c r="B245">
        <f>IF(ORDER!O251&gt;0,
 IF(ORDER!$D$1="SGST",
 VLOOKUP(H245,'C:\Users\HP\Desktop\TrimphPO\Week\Master Files\[SGST Master.xlsx]DBF'!$A:$C,3,FALSE),
   IF(ORDER!$D$1="IGST",
   VLOOKUP(H245,'C:\Users\HP\Desktop\TrimphPO\Week\Master Files\[IGST Master.xlsx]DBF'!$A:$C,3,FALSE),
   "Error")),
"")</f>
        <v/>
      </c>
      <c r="C245">
        <f>IF(ORDER!O251&gt;0,ORDER!L251, "")</f>
        <v/>
      </c>
      <c r="D245">
        <f>IF(ORDER!O251&gt;0,ORDER!A251, "")</f>
        <v/>
      </c>
      <c r="E245">
        <f>IF(ORDER!O251&gt;0,
 IF(ORDER!$D$1="SGST",
 VLOOKUP(H245,'C:\Users\HP\Desktop\TrimphPO\Week\Master Files\[SGST Master.xlsx]DBF'!$A:$F,6,FALSE),
   IF(ORDER!$D$1="IGST",
   VLOOKUP(H245,'C:\Users\HP\Desktop\TrimphPO\Week\Master Files\[IGST Master.xlsx]DBF'!$A:$F,6,FALSE),
   "Error")),
"")</f>
        <v/>
      </c>
      <c r="F245">
        <f>IF(ORDER!O251&gt;0,ORDER!C251, "")</f>
        <v/>
      </c>
      <c r="G245">
        <f>IF(ORDER!O251&gt;0,
 IF(ORDER!$D$1="SGST",
 VLOOKUP(H245,'C:\Users\HP\Desktop\TrimphPO\Week\Master Files\[SGST Master.xlsx]DBF'!$A:$H,8,FALSE),
   IF(ORDER!$D$1="IGST",
   VLOOKUP(H245,'C:\Users\HP\Desktop\TrimphPO\Week\Master Files\[IGST Master.xlsx]DBF'!$A:$H,8,FALSE),
   "Error")),
"")</f>
        <v/>
      </c>
      <c r="H245">
        <f>IF(ORDER!O251&gt;0,ORDER!D251, "")</f>
        <v/>
      </c>
      <c r="I245">
        <f>IF(ORDER!O251&gt;0,
 IF(ORDER!$D$1="SGST",
 VLOOKUP(H245,'C:\Users\HP\Desktop\TrimphPO\Week\Master Files\[SGST Master.xlsx]DBF'!$A:$J,10,FALSE),
   IF(ORDER!$D$1="IGST",
   VLOOKUP(H245,'C:\Users\HP\Desktop\TrimphPO\Week\Master Files\[IGST Master.xlsx]DBF'!$A:$J,10,FALSE),
   "Error")),
"")</f>
        <v/>
      </c>
      <c r="J245">
        <f>IF(ORDER!O251&gt;0,SUMIF(ORDER!$D$8:$D$22298,DBF!$H245,ORDER!$G$8:$G$22298), "")</f>
        <v/>
      </c>
      <c r="K245">
        <f>IF(ORDER!O251&gt;0,VLOOKUP($H245,ORDER!D:H,5,FALSE), "")</f>
        <v/>
      </c>
      <c r="L245">
        <f>IF(ORDER!O251&gt;0,ROUND(J245*K245,2), "")</f>
        <v/>
      </c>
      <c r="M245">
        <f>IF(ORDER!O251&gt;0,
 IF(ORDER!$D$1="SGST",
 VLOOKUP(H245,'C:\Users\HP\Desktop\TrimphPO\Week\Master Files\[SGST Master.xlsx]DBF'!$A:$N,14,FALSE),
   IF(ORDER!$D$1="IGST",
   VLOOKUP(H245,'C:\Users\HP\Desktop\TrimphPO\Week\Master Files\[IGST Master.xlsx]DBF'!$A:$N,14,FALSE),
   "Error")),
"")</f>
        <v/>
      </c>
      <c r="N245">
        <f>IF(ORDER!O251&gt;0,ROUND(L245*M245/100,2), "")</f>
        <v/>
      </c>
      <c r="O245">
        <f>IF(ORDER!O251&gt;0,L245-N245, "")</f>
        <v/>
      </c>
      <c r="P245">
        <f>IF(ORDER!O251&gt;0,IF(R245="Corsetry",IF(IFERROR((O245/J245),0)&lt;1000,"CC Sales- Corsetry-Wholesale - IGST 5%","CC Sales- Corsetry-Wholesale - IGST 12%")), "")</f>
        <v/>
      </c>
      <c r="Q245">
        <f>IF(ORDER!O251&gt;0,
 IF(ORDER!$D$1="SGST",
 VLOOKUP(H245,'C:\Users\HP\Desktop\TrimphPO\Week\Master Files\[SGST Master.xlsx]DBF'!$A:$R,18,FALSE),
   IF(ORDER!$D$1="IGST",
   VLOOKUP(H245,'C:\Users\HP\Desktop\TrimphPO\Week\Master Files\[IGST Master.xlsx]DBF'!$A:$R,18,FALSE),
   "Error")),
"")</f>
        <v/>
      </c>
      <c r="R245">
        <f>IF(ORDER!O251&gt;0,
 IF(ORDER!$D$1="SGST",
 VLOOKUP(H245,'C:\Users\HP\Desktop\TrimphPO\Week\Master Files\[SGST Master.xlsx]DBF'!$A:$S,19,FALSE),
   IF(ORDER!$D$1="IGST",
   VLOOKUP(H245,'C:\Users\HP\Desktop\TrimphPO\Week\Master Files\[IGST Master.xlsx]DBF'!$A:$S,19,FALSE),
   "Error")),
"")</f>
        <v/>
      </c>
      <c r="S245">
        <f>IF(ORDER!O251&gt;0,
 IF(ORDER!$D$1="SGST",
 VLOOKUP(H245,'C:\Users\HP\Desktop\TrimphPO\Week\Master Files\[SGST Master.xlsx]DBF'!$A:$T,20,FALSE),
   IF(ORDER!$D$1="IGST",
   VLOOKUP(H245,'C:\Users\HP\Desktop\TrimphPO\Week\Master Files\[IGST Master.xlsx]DBF'!$A:$T,20,FALSE),
   "Error")),
"")</f>
        <v/>
      </c>
      <c r="T245">
        <f>IF(ORDER!O251&gt;0,
 IF(ORDER!$D$1="SGST",
 VLOOKUP(H245,'C:\Users\HP\Desktop\TrimphPO\Week\Master Files\[SGST Master.xlsx]DBF'!$A:$U,21,FALSE),
   IF(ORDER!$D$1="IGST",
   VLOOKUP(H245,'C:\Users\HP\Desktop\TrimphPO\Week\Master Files\[IGST Master.xlsx]DBF'!$A:$U,21,FALSE),
   "Error")),
"")</f>
        <v/>
      </c>
      <c r="U245">
        <f>IF(ORDER!O251&gt;0,
 IF(ORDER!$D$1="SGST",
 VLOOKUP(H245,'C:\Users\HP\Desktop\TrimphPO\Week\Master Files\[SGST Master.xlsx]DBF'!$A:$V,22,FALSE),
   IF(ORDER!$D$1="IGST",
   VLOOKUP(H245,'C:\Users\HP\Desktop\TrimphPO\Week\Master Files\[IGST Master.xlsx]DBF'!$A:$V,22,FALSE),
   "Error")),
"")</f>
        <v/>
      </c>
      <c r="V245">
        <f>IF(ORDER!O251&gt;0,
 IF(ORDER!$D$1="SGST",
 VLOOKUP(H245,'C:\Users\HP\Desktop\TrimphPO\Week\Master Files\[SGST Master.xlsx]DBF'!$A:$W,23,FALSE),
   IF(ORDER!$D$1="IGST",
   VLOOKUP(H245,'C:\Users\HP\Desktop\TrimphPO\Week\Master Files\[IGST Master.xlsx]DBF'!$A:$W,23,FALSE),
   "Error")),
"")</f>
        <v/>
      </c>
      <c r="W245">
        <f>IF(ORDER!O251&gt;0,
 IF(ORDER!$D$1="SGST",
 VLOOKUP(H245,'C:\Users\HP\Desktop\TrimphPO\Week\Master Files\[SGST Master.xlsx]DBF'!$A:$X,24,FALSE),
   IF(ORDER!$D$1="IGST",
   VLOOKUP(H245,'C:\Users\HP\Desktop\TrimphPO\Week\Master Files\[IGST Master.xlsx]DBF'!$A:$X,24,FALSE),
   "Error")),
"")</f>
        <v/>
      </c>
      <c r="X245">
        <f>IF(ORDER!O251&gt;0,
 IF(ORDER!$D$1="SGST",
 VLOOKUP(H245,'C:\Users\HP\Desktop\TrimphPO\Week\Master Files\[SGST Master.xlsx]DBF'!$A:$Y,25,FALSE),
   IF(ORDER!$D$1="IGST",
   VLOOKUP(H245,'C:\Users\HP\Desktop\TrimphPO\Week\Master Files\[IGST Master.xlsx]DBF'!$A:$Y,25,FALSE),
   "Error")),
"")</f>
        <v/>
      </c>
      <c r="Y245">
        <f>IF(ORDER!O251&gt;0,+O245, "")</f>
        <v/>
      </c>
      <c r="Z245">
        <f>IF(ORDER!O251&gt;0,+J245, "")</f>
        <v/>
      </c>
      <c r="AA245">
        <f>IF(ORDER!O251&gt;0,
 IF(ORDER!$D$1="SGST",
 VLOOKUP(H245,'C:\Users\HP\Desktop\TrimphPO\Week\Master Files\[SGST Master.xlsx]DBF'!$A:$AB,28,FALSE),
   IF(ORDER!$D$1="IGST",
   VLOOKUP(H245,'C:\Users\HP\Desktop\TrimphPO\Week\Master Files\[IGST Master.xlsx]DBF'!$A:$AB,28,FALSE),
   "Error")),
"")</f>
        <v/>
      </c>
      <c r="AB245">
        <f>IF(ORDER!O251&gt;0,
 IF(ORDER!$D$1="SGST",
 VLOOKUP(H245,'C:\Users\HP\Desktop\TrimphPO\Week\Master Files\[SGST Master.xlsx]DBF'!$A:$AC,29,FALSE),
   IF(ORDER!$D$1="IGST",
   VLOOKUP(H245,'C:\Users\HP\Desktop\TrimphPO\Week\Master Files\[IGST Master.xlsx]DBF'!$A:$AC,29,FALSE),
   "Error")),
"")</f>
        <v/>
      </c>
      <c r="AC245">
        <f>IF(ORDER!O251&gt;0,ROUND(Y245*AB245/100,2), "")</f>
        <v/>
      </c>
      <c r="AD245">
        <f>IF(ORDER!O251&gt;0,ROUND(SUM(Y245,0)-AC245,2), "")</f>
        <v/>
      </c>
      <c r="AE245" t="inlineStr"/>
      <c r="AF245" t="inlineStr"/>
      <c r="AG245" t="inlineStr"/>
      <c r="AH245" t="inlineStr"/>
      <c r="AI245" t="inlineStr"/>
      <c r="AJ245" t="inlineStr"/>
      <c r="AK245">
        <f>IF(ORDER!O251&gt;0,IF(RIGHT(P245,2)="5%","Output IGST - 5% - Tamilnadu","Output IGST - 12% - Tamilnadu"), "")</f>
        <v/>
      </c>
      <c r="AL245">
        <f>IF(ORDER!O251&gt;0,IF(AK245="Output IGST - 12% - TamilNadu",12,5), "")</f>
        <v/>
      </c>
      <c r="AM245">
        <f>IF(ORDER!O251&gt;0,ROUND(SUM(AD245*AL245/100,0),2), "")</f>
        <v/>
      </c>
      <c r="AN245">
        <f>IF(ORDER!O251&gt;0,+AP245, "")</f>
        <v/>
      </c>
      <c r="AO245">
        <f>IF(ORDER!O251&gt;0,0.00, "")</f>
        <v/>
      </c>
      <c r="AP245">
        <f>IF(ORDER!O251&gt;0,+(Y245-AC245)+AM245, "")</f>
        <v/>
      </c>
      <c r="AQ245">
        <f>IF(ORDER!O251&gt;0,
 IF(ORDER!$D$1="SGST",
 VLOOKUP(H245,'C:\Users\HP\Desktop\TrimphPO\Week\Master Files\[SGST Master.xlsx]DBF'!$A:$AR,44,FALSE),
   IF(ORDER!$D$1="IGST",
   VLOOKUP(H245,'C:\Users\HP\Desktop\TrimphPO\Week\Master Files\[IGST Master.xlsx]DBF'!$A:$AR,44,FALSE),
   "Error")),
"")</f>
        <v/>
      </c>
      <c r="AR245">
        <f>IF(ORDER!O251&gt;0,B245, "")</f>
        <v/>
      </c>
      <c r="AS245">
        <f>IF(ORDER!O251&gt;0,AN245, "")</f>
        <v/>
      </c>
      <c r="AT245">
        <f>IF(ORDER!O251&gt;0,CONCATENATE($B$2," ",$C$2," ","QTY",  " ", $Z$2), "")</f>
        <v/>
      </c>
      <c r="AU245">
        <f>IF(ORDER!O251&gt;0,
 IF(ORDER!$D$1="SGST",
 VLOOKUP(H245,'C:\Users\HP\Desktop\TrimphPO\Week\Master Files\[SGST Master.xlsx]DBF'!$A:$AV,48,FALSE),
   IF(ORDER!$D$1="IGST",
   VLOOKUP(H245,'C:\Users\HP\Desktop\TrimphPO\Week\Master Files\[IGST Master.xlsx]DBF'!$A:$AV,48,FALSE),
   "Error")),
"")</f>
        <v/>
      </c>
      <c r="AV245">
        <f>IF(ORDER!O251&gt;0,
 IF(ORDER!$D$1="SGST",
 VLOOKUP(H245,'C:\Users\HP\Desktop\TrimphPO\Week\Master Files\[SGST Master.xlsx]DBF'!$A:$AW,49,FALSE),
   IF(ORDER!$D$1="IGST",
   VLOOKUP(H245,'C:\Users\HP\Desktop\TrimphPO\Week\Master Files\[IGST Master.xlsx]DBF'!$A:$AW,49,FALSE),
   "Error")),
"")</f>
        <v/>
      </c>
      <c r="AW245">
        <f>IF(ORDER!O251&gt;0,
 IF(ORDER!$D$1="SGST",
 VLOOKUP(H245,'C:\Users\HP\Desktop\TrimphPO\Week\Master Files\[SGST Master.xlsx]DBF'!$A:$AX,50,FALSE),
   IF(ORDER!$D$1="IGST",
   VLOOKUP(H245,'C:\Users\HP\Desktop\TrimphPO\Week\Master Files\[IGST Master.xlsx]DBF'!$A:$AX,50,FALSE),
   "Error")),
"")</f>
        <v/>
      </c>
      <c r="AX245">
        <f>IF(ORDER!O251&gt;0,ORDER!B5, "")</f>
        <v/>
      </c>
      <c r="AY245">
        <f>IF(ORDER!O251&gt;0,ORDER!B1, "")</f>
        <v/>
      </c>
      <c r="AZ245">
        <f>IF(ORDER!O251&gt;0,
 IF(ORDER!$D$1="SGST",
 VLOOKUP(H245,'C:\Users\HP\Desktop\TrimphPO\Week\Master Files\[SGST Master.xlsx]DBF'!$A:$BA,53,FALSE),
   IF(ORDER!$D$1="IGST",
   VLOOKUP(H245,'C:\Users\HP\Desktop\TrimphPO\Week\Master Files\[IGST Master.xlsx]DBF'!$A:$BA,53,FALSE),
   "Error")),
"")</f>
        <v/>
      </c>
      <c r="BA245">
        <f>IF(ORDER!O251&gt;0,
 IF(ORDER!$D$1="SGST",
 VLOOKUP(H245,'C:\Users\HP\Desktop\TrimphPO\Week\Master Files\[SGST Master.xlsx]DBF'!$A:$BB,54,FALSE),
   IF(ORDER!$D$1="IGST",
   VLOOKUP(H245,'C:\Users\HP\Desktop\TrimphPO\Week\Master Files\[IGST Master.xlsx]DBF'!$A:$BB,54,FALSE),
   "Error")),
"")</f>
        <v/>
      </c>
      <c r="BB245">
        <f>IF(ORDER!O251&gt;0,
 IF(ORDER!$D$1="SGST",
 VLOOKUP(H245,'C:\Users\HP\Desktop\TrimphPO\Week\Master Files\[SGST Master.xlsx]DBF'!$A:$BC,55,FALSE),
   IF(ORDER!$D$1="IGST",
   VLOOKUP(H245,'C:\Users\HP\Desktop\TrimphPO\Week\Master Files\[IGST Master.xlsx]DBF'!$A:$BC,55,FALSE),
   "Error")),
"")</f>
        <v/>
      </c>
      <c r="BC245">
        <f>IF(ORDER!O251&gt;0,
 IF(ORDER!$D$1="SGST",
 VLOOKUP(H245,'C:\Users\HP\Desktop\TrimphPO\Week\Master Files\[SGST Master.xlsx]DBF'!$A:$BD,56,FALSE),
   IF(ORDER!$D$1="IGST",
   VLOOKUP(H245,'C:\Users\HP\Desktop\TrimphPO\Week\Master Files\[IGST Master.xlsx]DBF'!$A:$BD,56,FALSE),
   "Error")),
"")</f>
        <v/>
      </c>
      <c r="BD245">
        <f>IF(ORDER!O251&gt;0,
 IF(ORDER!$D$1="SGST",
 VLOOKUP(H245,'C:\Users\HP\Desktop\TrimphPO\Week\Master Files\[SGST Master.xlsx]DBF'!$A:$BE,57,FALSE),
   IF(ORDER!$D$1="IGST",
   VLOOKUP(H245,'C:\Users\HP\Desktop\TrimphPO\Week\Master Files\[IGST Master.xlsx]DBF'!$A:$BE,57,FALSE),
   "Error")),
"")</f>
        <v/>
      </c>
    </row>
    <row r="246">
      <c r="A246">
        <f>IF(ORDER!O252&gt;0,
 IF(ORDER!$D$1="SGST",
 VLOOKUP(H246,'C:\Users\HP\Desktop\TrimphPO\Week\Master Files\[SGST Master.xlsx]DBF'!$A:$B,2,FALSE),
   IF(ORDER!$D$1="IGST",
   VLOOKUP(H246,'C:\Users\HP\Desktop\TrimphPO\Week\Master Files\[IGST Master.xlsx]DBF'!$A:$B,2,FALSE),
   "Error")),
"")</f>
        <v/>
      </c>
      <c r="B246">
        <f>IF(ORDER!O252&gt;0,
 IF(ORDER!$D$1="SGST",
 VLOOKUP(H246,'C:\Users\HP\Desktop\TrimphPO\Week\Master Files\[SGST Master.xlsx]DBF'!$A:$C,3,FALSE),
   IF(ORDER!$D$1="IGST",
   VLOOKUP(H246,'C:\Users\HP\Desktop\TrimphPO\Week\Master Files\[IGST Master.xlsx]DBF'!$A:$C,3,FALSE),
   "Error")),
"")</f>
        <v/>
      </c>
      <c r="C246">
        <f>IF(ORDER!O252&gt;0,ORDER!L252, "")</f>
        <v/>
      </c>
      <c r="D246">
        <f>IF(ORDER!O252&gt;0,ORDER!A252, "")</f>
        <v/>
      </c>
      <c r="E246">
        <f>IF(ORDER!O252&gt;0,
 IF(ORDER!$D$1="SGST",
 VLOOKUP(H246,'C:\Users\HP\Desktop\TrimphPO\Week\Master Files\[SGST Master.xlsx]DBF'!$A:$F,6,FALSE),
   IF(ORDER!$D$1="IGST",
   VLOOKUP(H246,'C:\Users\HP\Desktop\TrimphPO\Week\Master Files\[IGST Master.xlsx]DBF'!$A:$F,6,FALSE),
   "Error")),
"")</f>
        <v/>
      </c>
      <c r="F246">
        <f>IF(ORDER!O252&gt;0,ORDER!C252, "")</f>
        <v/>
      </c>
      <c r="G246">
        <f>IF(ORDER!O252&gt;0,
 IF(ORDER!$D$1="SGST",
 VLOOKUP(H246,'C:\Users\HP\Desktop\TrimphPO\Week\Master Files\[SGST Master.xlsx]DBF'!$A:$H,8,FALSE),
   IF(ORDER!$D$1="IGST",
   VLOOKUP(H246,'C:\Users\HP\Desktop\TrimphPO\Week\Master Files\[IGST Master.xlsx]DBF'!$A:$H,8,FALSE),
   "Error")),
"")</f>
        <v/>
      </c>
      <c r="H246">
        <f>IF(ORDER!O252&gt;0,ORDER!D252, "")</f>
        <v/>
      </c>
      <c r="I246">
        <f>IF(ORDER!O252&gt;0,
 IF(ORDER!$D$1="SGST",
 VLOOKUP(H246,'C:\Users\HP\Desktop\TrimphPO\Week\Master Files\[SGST Master.xlsx]DBF'!$A:$J,10,FALSE),
   IF(ORDER!$D$1="IGST",
   VLOOKUP(H246,'C:\Users\HP\Desktop\TrimphPO\Week\Master Files\[IGST Master.xlsx]DBF'!$A:$J,10,FALSE),
   "Error")),
"")</f>
        <v/>
      </c>
      <c r="J246">
        <f>IF(ORDER!O252&gt;0,SUMIF(ORDER!$D$8:$D$22298,DBF!$H246,ORDER!$G$8:$G$22298), "")</f>
        <v/>
      </c>
      <c r="K246">
        <f>IF(ORDER!O252&gt;0,VLOOKUP($H246,ORDER!D:H,5,FALSE), "")</f>
        <v/>
      </c>
      <c r="L246">
        <f>IF(ORDER!O252&gt;0,ROUND(J246*K246,2), "")</f>
        <v/>
      </c>
      <c r="M246">
        <f>IF(ORDER!O252&gt;0,
 IF(ORDER!$D$1="SGST",
 VLOOKUP(H246,'C:\Users\HP\Desktop\TrimphPO\Week\Master Files\[SGST Master.xlsx]DBF'!$A:$N,14,FALSE),
   IF(ORDER!$D$1="IGST",
   VLOOKUP(H246,'C:\Users\HP\Desktop\TrimphPO\Week\Master Files\[IGST Master.xlsx]DBF'!$A:$N,14,FALSE),
   "Error")),
"")</f>
        <v/>
      </c>
      <c r="N246">
        <f>IF(ORDER!O252&gt;0,ROUND(L246*M246/100,2), "")</f>
        <v/>
      </c>
      <c r="O246">
        <f>IF(ORDER!O252&gt;0,L246-N246, "")</f>
        <v/>
      </c>
      <c r="P246">
        <f>IF(ORDER!O252&gt;0,IF(R246="Corsetry",IF(IFERROR((O246/J246),0)&lt;1000,"CC Sales- Corsetry-Wholesale - IGST 5%","CC Sales- Corsetry-Wholesale - IGST 12%")), "")</f>
        <v/>
      </c>
      <c r="Q246">
        <f>IF(ORDER!O252&gt;0,
 IF(ORDER!$D$1="SGST",
 VLOOKUP(H246,'C:\Users\HP\Desktop\TrimphPO\Week\Master Files\[SGST Master.xlsx]DBF'!$A:$R,18,FALSE),
   IF(ORDER!$D$1="IGST",
   VLOOKUP(H246,'C:\Users\HP\Desktop\TrimphPO\Week\Master Files\[IGST Master.xlsx]DBF'!$A:$R,18,FALSE),
   "Error")),
"")</f>
        <v/>
      </c>
      <c r="R246">
        <f>IF(ORDER!O252&gt;0,
 IF(ORDER!$D$1="SGST",
 VLOOKUP(H246,'C:\Users\HP\Desktop\TrimphPO\Week\Master Files\[SGST Master.xlsx]DBF'!$A:$S,19,FALSE),
   IF(ORDER!$D$1="IGST",
   VLOOKUP(H246,'C:\Users\HP\Desktop\TrimphPO\Week\Master Files\[IGST Master.xlsx]DBF'!$A:$S,19,FALSE),
   "Error")),
"")</f>
        <v/>
      </c>
      <c r="S246">
        <f>IF(ORDER!O252&gt;0,
 IF(ORDER!$D$1="SGST",
 VLOOKUP(H246,'C:\Users\HP\Desktop\TrimphPO\Week\Master Files\[SGST Master.xlsx]DBF'!$A:$T,20,FALSE),
   IF(ORDER!$D$1="IGST",
   VLOOKUP(H246,'C:\Users\HP\Desktop\TrimphPO\Week\Master Files\[IGST Master.xlsx]DBF'!$A:$T,20,FALSE),
   "Error")),
"")</f>
        <v/>
      </c>
      <c r="T246">
        <f>IF(ORDER!O252&gt;0,
 IF(ORDER!$D$1="SGST",
 VLOOKUP(H246,'C:\Users\HP\Desktop\TrimphPO\Week\Master Files\[SGST Master.xlsx]DBF'!$A:$U,21,FALSE),
   IF(ORDER!$D$1="IGST",
   VLOOKUP(H246,'C:\Users\HP\Desktop\TrimphPO\Week\Master Files\[IGST Master.xlsx]DBF'!$A:$U,21,FALSE),
   "Error")),
"")</f>
        <v/>
      </c>
      <c r="U246">
        <f>IF(ORDER!O252&gt;0,
 IF(ORDER!$D$1="SGST",
 VLOOKUP(H246,'C:\Users\HP\Desktop\TrimphPO\Week\Master Files\[SGST Master.xlsx]DBF'!$A:$V,22,FALSE),
   IF(ORDER!$D$1="IGST",
   VLOOKUP(H246,'C:\Users\HP\Desktop\TrimphPO\Week\Master Files\[IGST Master.xlsx]DBF'!$A:$V,22,FALSE),
   "Error")),
"")</f>
        <v/>
      </c>
      <c r="V246">
        <f>IF(ORDER!O252&gt;0,
 IF(ORDER!$D$1="SGST",
 VLOOKUP(H246,'C:\Users\HP\Desktop\TrimphPO\Week\Master Files\[SGST Master.xlsx]DBF'!$A:$W,23,FALSE),
   IF(ORDER!$D$1="IGST",
   VLOOKUP(H246,'C:\Users\HP\Desktop\TrimphPO\Week\Master Files\[IGST Master.xlsx]DBF'!$A:$W,23,FALSE),
   "Error")),
"")</f>
        <v/>
      </c>
      <c r="W246">
        <f>IF(ORDER!O252&gt;0,
 IF(ORDER!$D$1="SGST",
 VLOOKUP(H246,'C:\Users\HP\Desktop\TrimphPO\Week\Master Files\[SGST Master.xlsx]DBF'!$A:$X,24,FALSE),
   IF(ORDER!$D$1="IGST",
   VLOOKUP(H246,'C:\Users\HP\Desktop\TrimphPO\Week\Master Files\[IGST Master.xlsx]DBF'!$A:$X,24,FALSE),
   "Error")),
"")</f>
        <v/>
      </c>
      <c r="X246">
        <f>IF(ORDER!O252&gt;0,
 IF(ORDER!$D$1="SGST",
 VLOOKUP(H246,'C:\Users\HP\Desktop\TrimphPO\Week\Master Files\[SGST Master.xlsx]DBF'!$A:$Y,25,FALSE),
   IF(ORDER!$D$1="IGST",
   VLOOKUP(H246,'C:\Users\HP\Desktop\TrimphPO\Week\Master Files\[IGST Master.xlsx]DBF'!$A:$Y,25,FALSE),
   "Error")),
"")</f>
        <v/>
      </c>
      <c r="Y246">
        <f>IF(ORDER!O252&gt;0,+O246, "")</f>
        <v/>
      </c>
      <c r="Z246">
        <f>IF(ORDER!O252&gt;0,+J246, "")</f>
        <v/>
      </c>
      <c r="AA246">
        <f>IF(ORDER!O252&gt;0,
 IF(ORDER!$D$1="SGST",
 VLOOKUP(H246,'C:\Users\HP\Desktop\TrimphPO\Week\Master Files\[SGST Master.xlsx]DBF'!$A:$AB,28,FALSE),
   IF(ORDER!$D$1="IGST",
   VLOOKUP(H246,'C:\Users\HP\Desktop\TrimphPO\Week\Master Files\[IGST Master.xlsx]DBF'!$A:$AB,28,FALSE),
   "Error")),
"")</f>
        <v/>
      </c>
      <c r="AB246">
        <f>IF(ORDER!O252&gt;0,
 IF(ORDER!$D$1="SGST",
 VLOOKUP(H246,'C:\Users\HP\Desktop\TrimphPO\Week\Master Files\[SGST Master.xlsx]DBF'!$A:$AC,29,FALSE),
   IF(ORDER!$D$1="IGST",
   VLOOKUP(H246,'C:\Users\HP\Desktop\TrimphPO\Week\Master Files\[IGST Master.xlsx]DBF'!$A:$AC,29,FALSE),
   "Error")),
"")</f>
        <v/>
      </c>
      <c r="AC246">
        <f>IF(ORDER!O252&gt;0,ROUND(Y246*AB246/100,2), "")</f>
        <v/>
      </c>
      <c r="AD246">
        <f>IF(ORDER!O252&gt;0,ROUND(SUM(Y246,0)-AC246,2), "")</f>
        <v/>
      </c>
      <c r="AE246" t="inlineStr"/>
      <c r="AF246" t="inlineStr"/>
      <c r="AG246" t="inlineStr"/>
      <c r="AH246" t="inlineStr"/>
      <c r="AI246" t="inlineStr"/>
      <c r="AJ246" t="inlineStr"/>
      <c r="AK246">
        <f>IF(ORDER!O252&gt;0,IF(RIGHT(P246,2)="5%","Output IGST - 5% - Tamilnadu","Output IGST - 12% - Tamilnadu"), "")</f>
        <v/>
      </c>
      <c r="AL246">
        <f>IF(ORDER!O252&gt;0,IF(AK246="Output IGST - 12% - TamilNadu",12,5), "")</f>
        <v/>
      </c>
      <c r="AM246">
        <f>IF(ORDER!O252&gt;0,ROUND(SUM(AD246*AL246/100,0),2), "")</f>
        <v/>
      </c>
      <c r="AN246">
        <f>IF(ORDER!O252&gt;0,+AP246, "")</f>
        <v/>
      </c>
      <c r="AO246">
        <f>IF(ORDER!O252&gt;0,0.00, "")</f>
        <v/>
      </c>
      <c r="AP246">
        <f>IF(ORDER!O252&gt;0,+(Y246-AC246)+AM246, "")</f>
        <v/>
      </c>
      <c r="AQ246">
        <f>IF(ORDER!O252&gt;0,
 IF(ORDER!$D$1="SGST",
 VLOOKUP(H246,'C:\Users\HP\Desktop\TrimphPO\Week\Master Files\[SGST Master.xlsx]DBF'!$A:$AR,44,FALSE),
   IF(ORDER!$D$1="IGST",
   VLOOKUP(H246,'C:\Users\HP\Desktop\TrimphPO\Week\Master Files\[IGST Master.xlsx]DBF'!$A:$AR,44,FALSE),
   "Error")),
"")</f>
        <v/>
      </c>
      <c r="AR246">
        <f>IF(ORDER!O252&gt;0,B246, "")</f>
        <v/>
      </c>
      <c r="AS246">
        <f>IF(ORDER!O252&gt;0,AN246, "")</f>
        <v/>
      </c>
      <c r="AT246">
        <f>IF(ORDER!O252&gt;0,CONCATENATE($B$2," ",$C$2," ","QTY",  " ", $Z$2), "")</f>
        <v/>
      </c>
      <c r="AU246">
        <f>IF(ORDER!O252&gt;0,
 IF(ORDER!$D$1="SGST",
 VLOOKUP(H246,'C:\Users\HP\Desktop\TrimphPO\Week\Master Files\[SGST Master.xlsx]DBF'!$A:$AV,48,FALSE),
   IF(ORDER!$D$1="IGST",
   VLOOKUP(H246,'C:\Users\HP\Desktop\TrimphPO\Week\Master Files\[IGST Master.xlsx]DBF'!$A:$AV,48,FALSE),
   "Error")),
"")</f>
        <v/>
      </c>
      <c r="AV246">
        <f>IF(ORDER!O252&gt;0,
 IF(ORDER!$D$1="SGST",
 VLOOKUP(H246,'C:\Users\HP\Desktop\TrimphPO\Week\Master Files\[SGST Master.xlsx]DBF'!$A:$AW,49,FALSE),
   IF(ORDER!$D$1="IGST",
   VLOOKUP(H246,'C:\Users\HP\Desktop\TrimphPO\Week\Master Files\[IGST Master.xlsx]DBF'!$A:$AW,49,FALSE),
   "Error")),
"")</f>
        <v/>
      </c>
      <c r="AW246">
        <f>IF(ORDER!O252&gt;0,
 IF(ORDER!$D$1="SGST",
 VLOOKUP(H246,'C:\Users\HP\Desktop\TrimphPO\Week\Master Files\[SGST Master.xlsx]DBF'!$A:$AX,50,FALSE),
   IF(ORDER!$D$1="IGST",
   VLOOKUP(H246,'C:\Users\HP\Desktop\TrimphPO\Week\Master Files\[IGST Master.xlsx]DBF'!$A:$AX,50,FALSE),
   "Error")),
"")</f>
        <v/>
      </c>
      <c r="AX246">
        <f>IF(ORDER!O252&gt;0,ORDER!B5, "")</f>
        <v/>
      </c>
      <c r="AY246">
        <f>IF(ORDER!O252&gt;0,ORDER!B1, "")</f>
        <v/>
      </c>
      <c r="AZ246">
        <f>IF(ORDER!O252&gt;0,
 IF(ORDER!$D$1="SGST",
 VLOOKUP(H246,'C:\Users\HP\Desktop\TrimphPO\Week\Master Files\[SGST Master.xlsx]DBF'!$A:$BA,53,FALSE),
   IF(ORDER!$D$1="IGST",
   VLOOKUP(H246,'C:\Users\HP\Desktop\TrimphPO\Week\Master Files\[IGST Master.xlsx]DBF'!$A:$BA,53,FALSE),
   "Error")),
"")</f>
        <v/>
      </c>
      <c r="BA246">
        <f>IF(ORDER!O252&gt;0,
 IF(ORDER!$D$1="SGST",
 VLOOKUP(H246,'C:\Users\HP\Desktop\TrimphPO\Week\Master Files\[SGST Master.xlsx]DBF'!$A:$BB,54,FALSE),
   IF(ORDER!$D$1="IGST",
   VLOOKUP(H246,'C:\Users\HP\Desktop\TrimphPO\Week\Master Files\[IGST Master.xlsx]DBF'!$A:$BB,54,FALSE),
   "Error")),
"")</f>
        <v/>
      </c>
      <c r="BB246">
        <f>IF(ORDER!O252&gt;0,
 IF(ORDER!$D$1="SGST",
 VLOOKUP(H246,'C:\Users\HP\Desktop\TrimphPO\Week\Master Files\[SGST Master.xlsx]DBF'!$A:$BC,55,FALSE),
   IF(ORDER!$D$1="IGST",
   VLOOKUP(H246,'C:\Users\HP\Desktop\TrimphPO\Week\Master Files\[IGST Master.xlsx]DBF'!$A:$BC,55,FALSE),
   "Error")),
"")</f>
        <v/>
      </c>
      <c r="BC246">
        <f>IF(ORDER!O252&gt;0,
 IF(ORDER!$D$1="SGST",
 VLOOKUP(H246,'C:\Users\HP\Desktop\TrimphPO\Week\Master Files\[SGST Master.xlsx]DBF'!$A:$BD,56,FALSE),
   IF(ORDER!$D$1="IGST",
   VLOOKUP(H246,'C:\Users\HP\Desktop\TrimphPO\Week\Master Files\[IGST Master.xlsx]DBF'!$A:$BD,56,FALSE),
   "Error")),
"")</f>
        <v/>
      </c>
      <c r="BD246">
        <f>IF(ORDER!O252&gt;0,
 IF(ORDER!$D$1="SGST",
 VLOOKUP(H246,'C:\Users\HP\Desktop\TrimphPO\Week\Master Files\[SGST Master.xlsx]DBF'!$A:$BE,57,FALSE),
   IF(ORDER!$D$1="IGST",
   VLOOKUP(H246,'C:\Users\HP\Desktop\TrimphPO\Week\Master Files\[IGST Master.xlsx]DBF'!$A:$BE,57,FALSE),
   "Error")),
"")</f>
        <v/>
      </c>
    </row>
    <row r="247">
      <c r="A247">
        <f>IF(ORDER!O253&gt;0,
 IF(ORDER!$D$1="SGST",
 VLOOKUP(H247,'C:\Users\HP\Desktop\TrimphPO\Week\Master Files\[SGST Master.xlsx]DBF'!$A:$B,2,FALSE),
   IF(ORDER!$D$1="IGST",
   VLOOKUP(H247,'C:\Users\HP\Desktop\TrimphPO\Week\Master Files\[IGST Master.xlsx]DBF'!$A:$B,2,FALSE),
   "Error")),
"")</f>
        <v/>
      </c>
      <c r="B247">
        <f>IF(ORDER!O253&gt;0,
 IF(ORDER!$D$1="SGST",
 VLOOKUP(H247,'C:\Users\HP\Desktop\TrimphPO\Week\Master Files\[SGST Master.xlsx]DBF'!$A:$C,3,FALSE),
   IF(ORDER!$D$1="IGST",
   VLOOKUP(H247,'C:\Users\HP\Desktop\TrimphPO\Week\Master Files\[IGST Master.xlsx]DBF'!$A:$C,3,FALSE),
   "Error")),
"")</f>
        <v/>
      </c>
      <c r="C247">
        <f>IF(ORDER!O253&gt;0,ORDER!L253, "")</f>
        <v/>
      </c>
      <c r="D247">
        <f>IF(ORDER!O253&gt;0,ORDER!A253, "")</f>
        <v/>
      </c>
      <c r="E247">
        <f>IF(ORDER!O253&gt;0,
 IF(ORDER!$D$1="SGST",
 VLOOKUP(H247,'C:\Users\HP\Desktop\TrimphPO\Week\Master Files\[SGST Master.xlsx]DBF'!$A:$F,6,FALSE),
   IF(ORDER!$D$1="IGST",
   VLOOKUP(H247,'C:\Users\HP\Desktop\TrimphPO\Week\Master Files\[IGST Master.xlsx]DBF'!$A:$F,6,FALSE),
   "Error")),
"")</f>
        <v/>
      </c>
      <c r="F247">
        <f>IF(ORDER!O253&gt;0,ORDER!C253, "")</f>
        <v/>
      </c>
      <c r="G247">
        <f>IF(ORDER!O253&gt;0,
 IF(ORDER!$D$1="SGST",
 VLOOKUP(H247,'C:\Users\HP\Desktop\TrimphPO\Week\Master Files\[SGST Master.xlsx]DBF'!$A:$H,8,FALSE),
   IF(ORDER!$D$1="IGST",
   VLOOKUP(H247,'C:\Users\HP\Desktop\TrimphPO\Week\Master Files\[IGST Master.xlsx]DBF'!$A:$H,8,FALSE),
   "Error")),
"")</f>
        <v/>
      </c>
      <c r="H247">
        <f>IF(ORDER!O253&gt;0,ORDER!D253, "")</f>
        <v/>
      </c>
      <c r="I247">
        <f>IF(ORDER!O253&gt;0,
 IF(ORDER!$D$1="SGST",
 VLOOKUP(H247,'C:\Users\HP\Desktop\TrimphPO\Week\Master Files\[SGST Master.xlsx]DBF'!$A:$J,10,FALSE),
   IF(ORDER!$D$1="IGST",
   VLOOKUP(H247,'C:\Users\HP\Desktop\TrimphPO\Week\Master Files\[IGST Master.xlsx]DBF'!$A:$J,10,FALSE),
   "Error")),
"")</f>
        <v/>
      </c>
      <c r="J247">
        <f>IF(ORDER!O253&gt;0,SUMIF(ORDER!$D$8:$D$22298,DBF!$H247,ORDER!$G$8:$G$22298), "")</f>
        <v/>
      </c>
      <c r="K247">
        <f>IF(ORDER!O253&gt;0,VLOOKUP($H247,ORDER!D:H,5,FALSE), "")</f>
        <v/>
      </c>
      <c r="L247">
        <f>IF(ORDER!O253&gt;0,ROUND(J247*K247,2), "")</f>
        <v/>
      </c>
      <c r="M247">
        <f>IF(ORDER!O253&gt;0,
 IF(ORDER!$D$1="SGST",
 VLOOKUP(H247,'C:\Users\HP\Desktop\TrimphPO\Week\Master Files\[SGST Master.xlsx]DBF'!$A:$N,14,FALSE),
   IF(ORDER!$D$1="IGST",
   VLOOKUP(H247,'C:\Users\HP\Desktop\TrimphPO\Week\Master Files\[IGST Master.xlsx]DBF'!$A:$N,14,FALSE),
   "Error")),
"")</f>
        <v/>
      </c>
      <c r="N247">
        <f>IF(ORDER!O253&gt;0,ROUND(L247*M247/100,2), "")</f>
        <v/>
      </c>
      <c r="O247">
        <f>IF(ORDER!O253&gt;0,L247-N247, "")</f>
        <v/>
      </c>
      <c r="P247">
        <f>IF(ORDER!O253&gt;0,IF(R247="Corsetry",IF(IFERROR((O247/J247),0)&lt;1000,"CC Sales- Corsetry-Wholesale - IGST 5%","CC Sales- Corsetry-Wholesale - IGST 12%")), "")</f>
        <v/>
      </c>
      <c r="Q247">
        <f>IF(ORDER!O253&gt;0,
 IF(ORDER!$D$1="SGST",
 VLOOKUP(H247,'C:\Users\HP\Desktop\TrimphPO\Week\Master Files\[SGST Master.xlsx]DBF'!$A:$R,18,FALSE),
   IF(ORDER!$D$1="IGST",
   VLOOKUP(H247,'C:\Users\HP\Desktop\TrimphPO\Week\Master Files\[IGST Master.xlsx]DBF'!$A:$R,18,FALSE),
   "Error")),
"")</f>
        <v/>
      </c>
      <c r="R247">
        <f>IF(ORDER!O253&gt;0,
 IF(ORDER!$D$1="SGST",
 VLOOKUP(H247,'C:\Users\HP\Desktop\TrimphPO\Week\Master Files\[SGST Master.xlsx]DBF'!$A:$S,19,FALSE),
   IF(ORDER!$D$1="IGST",
   VLOOKUP(H247,'C:\Users\HP\Desktop\TrimphPO\Week\Master Files\[IGST Master.xlsx]DBF'!$A:$S,19,FALSE),
   "Error")),
"")</f>
        <v/>
      </c>
      <c r="S247">
        <f>IF(ORDER!O253&gt;0,
 IF(ORDER!$D$1="SGST",
 VLOOKUP(H247,'C:\Users\HP\Desktop\TrimphPO\Week\Master Files\[SGST Master.xlsx]DBF'!$A:$T,20,FALSE),
   IF(ORDER!$D$1="IGST",
   VLOOKUP(H247,'C:\Users\HP\Desktop\TrimphPO\Week\Master Files\[IGST Master.xlsx]DBF'!$A:$T,20,FALSE),
   "Error")),
"")</f>
        <v/>
      </c>
      <c r="T247">
        <f>IF(ORDER!O253&gt;0,
 IF(ORDER!$D$1="SGST",
 VLOOKUP(H247,'C:\Users\HP\Desktop\TrimphPO\Week\Master Files\[SGST Master.xlsx]DBF'!$A:$U,21,FALSE),
   IF(ORDER!$D$1="IGST",
   VLOOKUP(H247,'C:\Users\HP\Desktop\TrimphPO\Week\Master Files\[IGST Master.xlsx]DBF'!$A:$U,21,FALSE),
   "Error")),
"")</f>
        <v/>
      </c>
      <c r="U247">
        <f>IF(ORDER!O253&gt;0,
 IF(ORDER!$D$1="SGST",
 VLOOKUP(H247,'C:\Users\HP\Desktop\TrimphPO\Week\Master Files\[SGST Master.xlsx]DBF'!$A:$V,22,FALSE),
   IF(ORDER!$D$1="IGST",
   VLOOKUP(H247,'C:\Users\HP\Desktop\TrimphPO\Week\Master Files\[IGST Master.xlsx]DBF'!$A:$V,22,FALSE),
   "Error")),
"")</f>
        <v/>
      </c>
      <c r="V247">
        <f>IF(ORDER!O253&gt;0,
 IF(ORDER!$D$1="SGST",
 VLOOKUP(H247,'C:\Users\HP\Desktop\TrimphPO\Week\Master Files\[SGST Master.xlsx]DBF'!$A:$W,23,FALSE),
   IF(ORDER!$D$1="IGST",
   VLOOKUP(H247,'C:\Users\HP\Desktop\TrimphPO\Week\Master Files\[IGST Master.xlsx]DBF'!$A:$W,23,FALSE),
   "Error")),
"")</f>
        <v/>
      </c>
      <c r="W247">
        <f>IF(ORDER!O253&gt;0,
 IF(ORDER!$D$1="SGST",
 VLOOKUP(H247,'C:\Users\HP\Desktop\TrimphPO\Week\Master Files\[SGST Master.xlsx]DBF'!$A:$X,24,FALSE),
   IF(ORDER!$D$1="IGST",
   VLOOKUP(H247,'C:\Users\HP\Desktop\TrimphPO\Week\Master Files\[IGST Master.xlsx]DBF'!$A:$X,24,FALSE),
   "Error")),
"")</f>
        <v/>
      </c>
      <c r="X247">
        <f>IF(ORDER!O253&gt;0,
 IF(ORDER!$D$1="SGST",
 VLOOKUP(H247,'C:\Users\HP\Desktop\TrimphPO\Week\Master Files\[SGST Master.xlsx]DBF'!$A:$Y,25,FALSE),
   IF(ORDER!$D$1="IGST",
   VLOOKUP(H247,'C:\Users\HP\Desktop\TrimphPO\Week\Master Files\[IGST Master.xlsx]DBF'!$A:$Y,25,FALSE),
   "Error")),
"")</f>
        <v/>
      </c>
      <c r="Y247">
        <f>IF(ORDER!O253&gt;0,+O247, "")</f>
        <v/>
      </c>
      <c r="Z247">
        <f>IF(ORDER!O253&gt;0,+J247, "")</f>
        <v/>
      </c>
      <c r="AA247">
        <f>IF(ORDER!O253&gt;0,
 IF(ORDER!$D$1="SGST",
 VLOOKUP(H247,'C:\Users\HP\Desktop\TrimphPO\Week\Master Files\[SGST Master.xlsx]DBF'!$A:$AB,28,FALSE),
   IF(ORDER!$D$1="IGST",
   VLOOKUP(H247,'C:\Users\HP\Desktop\TrimphPO\Week\Master Files\[IGST Master.xlsx]DBF'!$A:$AB,28,FALSE),
   "Error")),
"")</f>
        <v/>
      </c>
      <c r="AB247">
        <f>IF(ORDER!O253&gt;0,
 IF(ORDER!$D$1="SGST",
 VLOOKUP(H247,'C:\Users\HP\Desktop\TrimphPO\Week\Master Files\[SGST Master.xlsx]DBF'!$A:$AC,29,FALSE),
   IF(ORDER!$D$1="IGST",
   VLOOKUP(H247,'C:\Users\HP\Desktop\TrimphPO\Week\Master Files\[IGST Master.xlsx]DBF'!$A:$AC,29,FALSE),
   "Error")),
"")</f>
        <v/>
      </c>
      <c r="AC247">
        <f>IF(ORDER!O253&gt;0,ROUND(Y247*AB247/100,2), "")</f>
        <v/>
      </c>
      <c r="AD247">
        <f>IF(ORDER!O253&gt;0,ROUND(SUM(Y247,0)-AC247,2), "")</f>
        <v/>
      </c>
      <c r="AE247" t="inlineStr"/>
      <c r="AF247" t="inlineStr"/>
      <c r="AG247" t="inlineStr"/>
      <c r="AH247" t="inlineStr"/>
      <c r="AI247" t="inlineStr"/>
      <c r="AJ247" t="inlineStr"/>
      <c r="AK247">
        <f>IF(ORDER!O253&gt;0,IF(RIGHT(P247,2)="5%","Output IGST - 5% - Tamilnadu","Output IGST - 12% - Tamilnadu"), "")</f>
        <v/>
      </c>
      <c r="AL247">
        <f>IF(ORDER!O253&gt;0,IF(AK247="Output IGST - 12% - TamilNadu",12,5), "")</f>
        <v/>
      </c>
      <c r="AM247">
        <f>IF(ORDER!O253&gt;0,ROUND(SUM(AD247*AL247/100,0),2), "")</f>
        <v/>
      </c>
      <c r="AN247">
        <f>IF(ORDER!O253&gt;0,+AP247, "")</f>
        <v/>
      </c>
      <c r="AO247">
        <f>IF(ORDER!O253&gt;0,0.00, "")</f>
        <v/>
      </c>
      <c r="AP247">
        <f>IF(ORDER!O253&gt;0,+(Y247-AC247)+AM247, "")</f>
        <v/>
      </c>
      <c r="AQ247">
        <f>IF(ORDER!O253&gt;0,
 IF(ORDER!$D$1="SGST",
 VLOOKUP(H247,'C:\Users\HP\Desktop\TrimphPO\Week\Master Files\[SGST Master.xlsx]DBF'!$A:$AR,44,FALSE),
   IF(ORDER!$D$1="IGST",
   VLOOKUP(H247,'C:\Users\HP\Desktop\TrimphPO\Week\Master Files\[IGST Master.xlsx]DBF'!$A:$AR,44,FALSE),
   "Error")),
"")</f>
        <v/>
      </c>
      <c r="AR247">
        <f>IF(ORDER!O253&gt;0,B247, "")</f>
        <v/>
      </c>
      <c r="AS247">
        <f>IF(ORDER!O253&gt;0,AN247, "")</f>
        <v/>
      </c>
      <c r="AT247">
        <f>IF(ORDER!O253&gt;0,CONCATENATE($B$2," ",$C$2," ","QTY",  " ", $Z$2), "")</f>
        <v/>
      </c>
      <c r="AU247">
        <f>IF(ORDER!O253&gt;0,
 IF(ORDER!$D$1="SGST",
 VLOOKUP(H247,'C:\Users\HP\Desktop\TrimphPO\Week\Master Files\[SGST Master.xlsx]DBF'!$A:$AV,48,FALSE),
   IF(ORDER!$D$1="IGST",
   VLOOKUP(H247,'C:\Users\HP\Desktop\TrimphPO\Week\Master Files\[IGST Master.xlsx]DBF'!$A:$AV,48,FALSE),
   "Error")),
"")</f>
        <v/>
      </c>
      <c r="AV247">
        <f>IF(ORDER!O253&gt;0,
 IF(ORDER!$D$1="SGST",
 VLOOKUP(H247,'C:\Users\HP\Desktop\TrimphPO\Week\Master Files\[SGST Master.xlsx]DBF'!$A:$AW,49,FALSE),
   IF(ORDER!$D$1="IGST",
   VLOOKUP(H247,'C:\Users\HP\Desktop\TrimphPO\Week\Master Files\[IGST Master.xlsx]DBF'!$A:$AW,49,FALSE),
   "Error")),
"")</f>
        <v/>
      </c>
      <c r="AW247">
        <f>IF(ORDER!O253&gt;0,
 IF(ORDER!$D$1="SGST",
 VLOOKUP(H247,'C:\Users\HP\Desktop\TrimphPO\Week\Master Files\[SGST Master.xlsx]DBF'!$A:$AX,50,FALSE),
   IF(ORDER!$D$1="IGST",
   VLOOKUP(H247,'C:\Users\HP\Desktop\TrimphPO\Week\Master Files\[IGST Master.xlsx]DBF'!$A:$AX,50,FALSE),
   "Error")),
"")</f>
        <v/>
      </c>
      <c r="AX247">
        <f>IF(ORDER!O253&gt;0,ORDER!B5, "")</f>
        <v/>
      </c>
      <c r="AY247">
        <f>IF(ORDER!O253&gt;0,ORDER!B1, "")</f>
        <v/>
      </c>
      <c r="AZ247">
        <f>IF(ORDER!O253&gt;0,
 IF(ORDER!$D$1="SGST",
 VLOOKUP(H247,'C:\Users\HP\Desktop\TrimphPO\Week\Master Files\[SGST Master.xlsx]DBF'!$A:$BA,53,FALSE),
   IF(ORDER!$D$1="IGST",
   VLOOKUP(H247,'C:\Users\HP\Desktop\TrimphPO\Week\Master Files\[IGST Master.xlsx]DBF'!$A:$BA,53,FALSE),
   "Error")),
"")</f>
        <v/>
      </c>
      <c r="BA247">
        <f>IF(ORDER!O253&gt;0,
 IF(ORDER!$D$1="SGST",
 VLOOKUP(H247,'C:\Users\HP\Desktop\TrimphPO\Week\Master Files\[SGST Master.xlsx]DBF'!$A:$BB,54,FALSE),
   IF(ORDER!$D$1="IGST",
   VLOOKUP(H247,'C:\Users\HP\Desktop\TrimphPO\Week\Master Files\[IGST Master.xlsx]DBF'!$A:$BB,54,FALSE),
   "Error")),
"")</f>
        <v/>
      </c>
      <c r="BB247">
        <f>IF(ORDER!O253&gt;0,
 IF(ORDER!$D$1="SGST",
 VLOOKUP(H247,'C:\Users\HP\Desktop\TrimphPO\Week\Master Files\[SGST Master.xlsx]DBF'!$A:$BC,55,FALSE),
   IF(ORDER!$D$1="IGST",
   VLOOKUP(H247,'C:\Users\HP\Desktop\TrimphPO\Week\Master Files\[IGST Master.xlsx]DBF'!$A:$BC,55,FALSE),
   "Error")),
"")</f>
        <v/>
      </c>
      <c r="BC247">
        <f>IF(ORDER!O253&gt;0,
 IF(ORDER!$D$1="SGST",
 VLOOKUP(H247,'C:\Users\HP\Desktop\TrimphPO\Week\Master Files\[SGST Master.xlsx]DBF'!$A:$BD,56,FALSE),
   IF(ORDER!$D$1="IGST",
   VLOOKUP(H247,'C:\Users\HP\Desktop\TrimphPO\Week\Master Files\[IGST Master.xlsx]DBF'!$A:$BD,56,FALSE),
   "Error")),
"")</f>
        <v/>
      </c>
      <c r="BD247">
        <f>IF(ORDER!O253&gt;0,
 IF(ORDER!$D$1="SGST",
 VLOOKUP(H247,'C:\Users\HP\Desktop\TrimphPO\Week\Master Files\[SGST Master.xlsx]DBF'!$A:$BE,57,FALSE),
   IF(ORDER!$D$1="IGST",
   VLOOKUP(H247,'C:\Users\HP\Desktop\TrimphPO\Week\Master Files\[IGST Master.xlsx]DBF'!$A:$BE,57,FALSE),
   "Error")),
"")</f>
        <v/>
      </c>
    </row>
    <row r="248">
      <c r="A248">
        <f>IF(ORDER!O254&gt;0,
 IF(ORDER!$D$1="SGST",
 VLOOKUP(H248,'C:\Users\HP\Desktop\TrimphPO\Week\Master Files\[SGST Master.xlsx]DBF'!$A:$B,2,FALSE),
   IF(ORDER!$D$1="IGST",
   VLOOKUP(H248,'C:\Users\HP\Desktop\TrimphPO\Week\Master Files\[IGST Master.xlsx]DBF'!$A:$B,2,FALSE),
   "Error")),
"")</f>
        <v/>
      </c>
      <c r="B248">
        <f>IF(ORDER!O254&gt;0,
 IF(ORDER!$D$1="SGST",
 VLOOKUP(H248,'C:\Users\HP\Desktop\TrimphPO\Week\Master Files\[SGST Master.xlsx]DBF'!$A:$C,3,FALSE),
   IF(ORDER!$D$1="IGST",
   VLOOKUP(H248,'C:\Users\HP\Desktop\TrimphPO\Week\Master Files\[IGST Master.xlsx]DBF'!$A:$C,3,FALSE),
   "Error")),
"")</f>
        <v/>
      </c>
      <c r="C248">
        <f>IF(ORDER!O254&gt;0,ORDER!L254, "")</f>
        <v/>
      </c>
      <c r="D248">
        <f>IF(ORDER!O254&gt;0,ORDER!A254, "")</f>
        <v/>
      </c>
      <c r="E248">
        <f>IF(ORDER!O254&gt;0,
 IF(ORDER!$D$1="SGST",
 VLOOKUP(H248,'C:\Users\HP\Desktop\TrimphPO\Week\Master Files\[SGST Master.xlsx]DBF'!$A:$F,6,FALSE),
   IF(ORDER!$D$1="IGST",
   VLOOKUP(H248,'C:\Users\HP\Desktop\TrimphPO\Week\Master Files\[IGST Master.xlsx]DBF'!$A:$F,6,FALSE),
   "Error")),
"")</f>
        <v/>
      </c>
      <c r="F248">
        <f>IF(ORDER!O254&gt;0,ORDER!C254, "")</f>
        <v/>
      </c>
      <c r="G248">
        <f>IF(ORDER!O254&gt;0,
 IF(ORDER!$D$1="SGST",
 VLOOKUP(H248,'C:\Users\HP\Desktop\TrimphPO\Week\Master Files\[SGST Master.xlsx]DBF'!$A:$H,8,FALSE),
   IF(ORDER!$D$1="IGST",
   VLOOKUP(H248,'C:\Users\HP\Desktop\TrimphPO\Week\Master Files\[IGST Master.xlsx]DBF'!$A:$H,8,FALSE),
   "Error")),
"")</f>
        <v/>
      </c>
      <c r="H248">
        <f>IF(ORDER!O254&gt;0,ORDER!D254, "")</f>
        <v/>
      </c>
      <c r="I248">
        <f>IF(ORDER!O254&gt;0,
 IF(ORDER!$D$1="SGST",
 VLOOKUP(H248,'C:\Users\HP\Desktop\TrimphPO\Week\Master Files\[SGST Master.xlsx]DBF'!$A:$J,10,FALSE),
   IF(ORDER!$D$1="IGST",
   VLOOKUP(H248,'C:\Users\HP\Desktop\TrimphPO\Week\Master Files\[IGST Master.xlsx]DBF'!$A:$J,10,FALSE),
   "Error")),
"")</f>
        <v/>
      </c>
      <c r="J248">
        <f>IF(ORDER!O254&gt;0,SUMIF(ORDER!$D$8:$D$22298,DBF!$H248,ORDER!$G$8:$G$22298), "")</f>
        <v/>
      </c>
      <c r="K248">
        <f>IF(ORDER!O254&gt;0,VLOOKUP($H248,ORDER!D:H,5,FALSE), "")</f>
        <v/>
      </c>
      <c r="L248">
        <f>IF(ORDER!O254&gt;0,ROUND(J248*K248,2), "")</f>
        <v/>
      </c>
      <c r="M248">
        <f>IF(ORDER!O254&gt;0,
 IF(ORDER!$D$1="SGST",
 VLOOKUP(H248,'C:\Users\HP\Desktop\TrimphPO\Week\Master Files\[SGST Master.xlsx]DBF'!$A:$N,14,FALSE),
   IF(ORDER!$D$1="IGST",
   VLOOKUP(H248,'C:\Users\HP\Desktop\TrimphPO\Week\Master Files\[IGST Master.xlsx]DBF'!$A:$N,14,FALSE),
   "Error")),
"")</f>
        <v/>
      </c>
      <c r="N248">
        <f>IF(ORDER!O254&gt;0,ROUND(L248*M248/100,2), "")</f>
        <v/>
      </c>
      <c r="O248">
        <f>IF(ORDER!O254&gt;0,L248-N248, "")</f>
        <v/>
      </c>
      <c r="P248">
        <f>IF(ORDER!O254&gt;0,IF(R248="Corsetry",IF(IFERROR((O248/J248),0)&lt;1000,"CC Sales- Corsetry-Wholesale - IGST 5%","CC Sales- Corsetry-Wholesale - IGST 12%")), "")</f>
        <v/>
      </c>
      <c r="Q248">
        <f>IF(ORDER!O254&gt;0,
 IF(ORDER!$D$1="SGST",
 VLOOKUP(H248,'C:\Users\HP\Desktop\TrimphPO\Week\Master Files\[SGST Master.xlsx]DBF'!$A:$R,18,FALSE),
   IF(ORDER!$D$1="IGST",
   VLOOKUP(H248,'C:\Users\HP\Desktop\TrimphPO\Week\Master Files\[IGST Master.xlsx]DBF'!$A:$R,18,FALSE),
   "Error")),
"")</f>
        <v/>
      </c>
      <c r="R248">
        <f>IF(ORDER!O254&gt;0,
 IF(ORDER!$D$1="SGST",
 VLOOKUP(H248,'C:\Users\HP\Desktop\TrimphPO\Week\Master Files\[SGST Master.xlsx]DBF'!$A:$S,19,FALSE),
   IF(ORDER!$D$1="IGST",
   VLOOKUP(H248,'C:\Users\HP\Desktop\TrimphPO\Week\Master Files\[IGST Master.xlsx]DBF'!$A:$S,19,FALSE),
   "Error")),
"")</f>
        <v/>
      </c>
      <c r="S248">
        <f>IF(ORDER!O254&gt;0,
 IF(ORDER!$D$1="SGST",
 VLOOKUP(H248,'C:\Users\HP\Desktop\TrimphPO\Week\Master Files\[SGST Master.xlsx]DBF'!$A:$T,20,FALSE),
   IF(ORDER!$D$1="IGST",
   VLOOKUP(H248,'C:\Users\HP\Desktop\TrimphPO\Week\Master Files\[IGST Master.xlsx]DBF'!$A:$T,20,FALSE),
   "Error")),
"")</f>
        <v/>
      </c>
      <c r="T248">
        <f>IF(ORDER!O254&gt;0,
 IF(ORDER!$D$1="SGST",
 VLOOKUP(H248,'C:\Users\HP\Desktop\TrimphPO\Week\Master Files\[SGST Master.xlsx]DBF'!$A:$U,21,FALSE),
   IF(ORDER!$D$1="IGST",
   VLOOKUP(H248,'C:\Users\HP\Desktop\TrimphPO\Week\Master Files\[IGST Master.xlsx]DBF'!$A:$U,21,FALSE),
   "Error")),
"")</f>
        <v/>
      </c>
      <c r="U248">
        <f>IF(ORDER!O254&gt;0,
 IF(ORDER!$D$1="SGST",
 VLOOKUP(H248,'C:\Users\HP\Desktop\TrimphPO\Week\Master Files\[SGST Master.xlsx]DBF'!$A:$V,22,FALSE),
   IF(ORDER!$D$1="IGST",
   VLOOKUP(H248,'C:\Users\HP\Desktop\TrimphPO\Week\Master Files\[IGST Master.xlsx]DBF'!$A:$V,22,FALSE),
   "Error")),
"")</f>
        <v/>
      </c>
      <c r="V248">
        <f>IF(ORDER!O254&gt;0,
 IF(ORDER!$D$1="SGST",
 VLOOKUP(H248,'C:\Users\HP\Desktop\TrimphPO\Week\Master Files\[SGST Master.xlsx]DBF'!$A:$W,23,FALSE),
   IF(ORDER!$D$1="IGST",
   VLOOKUP(H248,'C:\Users\HP\Desktop\TrimphPO\Week\Master Files\[IGST Master.xlsx]DBF'!$A:$W,23,FALSE),
   "Error")),
"")</f>
        <v/>
      </c>
      <c r="W248">
        <f>IF(ORDER!O254&gt;0,
 IF(ORDER!$D$1="SGST",
 VLOOKUP(H248,'C:\Users\HP\Desktop\TrimphPO\Week\Master Files\[SGST Master.xlsx]DBF'!$A:$X,24,FALSE),
   IF(ORDER!$D$1="IGST",
   VLOOKUP(H248,'C:\Users\HP\Desktop\TrimphPO\Week\Master Files\[IGST Master.xlsx]DBF'!$A:$X,24,FALSE),
   "Error")),
"")</f>
        <v/>
      </c>
      <c r="X248">
        <f>IF(ORDER!O254&gt;0,
 IF(ORDER!$D$1="SGST",
 VLOOKUP(H248,'C:\Users\HP\Desktop\TrimphPO\Week\Master Files\[SGST Master.xlsx]DBF'!$A:$Y,25,FALSE),
   IF(ORDER!$D$1="IGST",
   VLOOKUP(H248,'C:\Users\HP\Desktop\TrimphPO\Week\Master Files\[IGST Master.xlsx]DBF'!$A:$Y,25,FALSE),
   "Error")),
"")</f>
        <v/>
      </c>
      <c r="Y248">
        <f>IF(ORDER!O254&gt;0,+O248, "")</f>
        <v/>
      </c>
      <c r="Z248">
        <f>IF(ORDER!O254&gt;0,+J248, "")</f>
        <v/>
      </c>
      <c r="AA248">
        <f>IF(ORDER!O254&gt;0,
 IF(ORDER!$D$1="SGST",
 VLOOKUP(H248,'C:\Users\HP\Desktop\TrimphPO\Week\Master Files\[SGST Master.xlsx]DBF'!$A:$AB,28,FALSE),
   IF(ORDER!$D$1="IGST",
   VLOOKUP(H248,'C:\Users\HP\Desktop\TrimphPO\Week\Master Files\[IGST Master.xlsx]DBF'!$A:$AB,28,FALSE),
   "Error")),
"")</f>
        <v/>
      </c>
      <c r="AB248">
        <f>IF(ORDER!O254&gt;0,
 IF(ORDER!$D$1="SGST",
 VLOOKUP(H248,'C:\Users\HP\Desktop\TrimphPO\Week\Master Files\[SGST Master.xlsx]DBF'!$A:$AC,29,FALSE),
   IF(ORDER!$D$1="IGST",
   VLOOKUP(H248,'C:\Users\HP\Desktop\TrimphPO\Week\Master Files\[IGST Master.xlsx]DBF'!$A:$AC,29,FALSE),
   "Error")),
"")</f>
        <v/>
      </c>
      <c r="AC248">
        <f>IF(ORDER!O254&gt;0,ROUND(Y248*AB248/100,2), "")</f>
        <v/>
      </c>
      <c r="AD248">
        <f>IF(ORDER!O254&gt;0,ROUND(SUM(Y248,0)-AC248,2), "")</f>
        <v/>
      </c>
      <c r="AE248" t="inlineStr"/>
      <c r="AF248" t="inlineStr"/>
      <c r="AG248" t="inlineStr"/>
      <c r="AH248" t="inlineStr"/>
      <c r="AI248" t="inlineStr"/>
      <c r="AJ248" t="inlineStr"/>
      <c r="AK248">
        <f>IF(ORDER!O254&gt;0,IF(RIGHT(P248,2)="5%","Output IGST - 5% - Tamilnadu","Output IGST - 12% - Tamilnadu"), "")</f>
        <v/>
      </c>
      <c r="AL248">
        <f>IF(ORDER!O254&gt;0,IF(AK248="Output IGST - 12% - TamilNadu",12,5), "")</f>
        <v/>
      </c>
      <c r="AM248">
        <f>IF(ORDER!O254&gt;0,ROUND(SUM(AD248*AL248/100,0),2), "")</f>
        <v/>
      </c>
      <c r="AN248">
        <f>IF(ORDER!O254&gt;0,+AP248, "")</f>
        <v/>
      </c>
      <c r="AO248">
        <f>IF(ORDER!O254&gt;0,0.00, "")</f>
        <v/>
      </c>
      <c r="AP248">
        <f>IF(ORDER!O254&gt;0,+(Y248-AC248)+AM248, "")</f>
        <v/>
      </c>
      <c r="AQ248">
        <f>IF(ORDER!O254&gt;0,
 IF(ORDER!$D$1="SGST",
 VLOOKUP(H248,'C:\Users\HP\Desktop\TrimphPO\Week\Master Files\[SGST Master.xlsx]DBF'!$A:$AR,44,FALSE),
   IF(ORDER!$D$1="IGST",
   VLOOKUP(H248,'C:\Users\HP\Desktop\TrimphPO\Week\Master Files\[IGST Master.xlsx]DBF'!$A:$AR,44,FALSE),
   "Error")),
"")</f>
        <v/>
      </c>
      <c r="AR248">
        <f>IF(ORDER!O254&gt;0,B248, "")</f>
        <v/>
      </c>
      <c r="AS248">
        <f>IF(ORDER!O254&gt;0,AN248, "")</f>
        <v/>
      </c>
      <c r="AT248">
        <f>IF(ORDER!O254&gt;0,CONCATENATE($B$2," ",$C$2," ","QTY",  " ", $Z$2), "")</f>
        <v/>
      </c>
      <c r="AU248">
        <f>IF(ORDER!O254&gt;0,
 IF(ORDER!$D$1="SGST",
 VLOOKUP(H248,'C:\Users\HP\Desktop\TrimphPO\Week\Master Files\[SGST Master.xlsx]DBF'!$A:$AV,48,FALSE),
   IF(ORDER!$D$1="IGST",
   VLOOKUP(H248,'C:\Users\HP\Desktop\TrimphPO\Week\Master Files\[IGST Master.xlsx]DBF'!$A:$AV,48,FALSE),
   "Error")),
"")</f>
        <v/>
      </c>
      <c r="AV248">
        <f>IF(ORDER!O254&gt;0,
 IF(ORDER!$D$1="SGST",
 VLOOKUP(H248,'C:\Users\HP\Desktop\TrimphPO\Week\Master Files\[SGST Master.xlsx]DBF'!$A:$AW,49,FALSE),
   IF(ORDER!$D$1="IGST",
   VLOOKUP(H248,'C:\Users\HP\Desktop\TrimphPO\Week\Master Files\[IGST Master.xlsx]DBF'!$A:$AW,49,FALSE),
   "Error")),
"")</f>
        <v/>
      </c>
      <c r="AW248">
        <f>IF(ORDER!O254&gt;0,
 IF(ORDER!$D$1="SGST",
 VLOOKUP(H248,'C:\Users\HP\Desktop\TrimphPO\Week\Master Files\[SGST Master.xlsx]DBF'!$A:$AX,50,FALSE),
   IF(ORDER!$D$1="IGST",
   VLOOKUP(H248,'C:\Users\HP\Desktop\TrimphPO\Week\Master Files\[IGST Master.xlsx]DBF'!$A:$AX,50,FALSE),
   "Error")),
"")</f>
        <v/>
      </c>
      <c r="AX248">
        <f>IF(ORDER!O254&gt;0,ORDER!B5, "")</f>
        <v/>
      </c>
      <c r="AY248">
        <f>IF(ORDER!O254&gt;0,ORDER!B1, "")</f>
        <v/>
      </c>
      <c r="AZ248">
        <f>IF(ORDER!O254&gt;0,
 IF(ORDER!$D$1="SGST",
 VLOOKUP(H248,'C:\Users\HP\Desktop\TrimphPO\Week\Master Files\[SGST Master.xlsx]DBF'!$A:$BA,53,FALSE),
   IF(ORDER!$D$1="IGST",
   VLOOKUP(H248,'C:\Users\HP\Desktop\TrimphPO\Week\Master Files\[IGST Master.xlsx]DBF'!$A:$BA,53,FALSE),
   "Error")),
"")</f>
        <v/>
      </c>
      <c r="BA248">
        <f>IF(ORDER!O254&gt;0,
 IF(ORDER!$D$1="SGST",
 VLOOKUP(H248,'C:\Users\HP\Desktop\TrimphPO\Week\Master Files\[SGST Master.xlsx]DBF'!$A:$BB,54,FALSE),
   IF(ORDER!$D$1="IGST",
   VLOOKUP(H248,'C:\Users\HP\Desktop\TrimphPO\Week\Master Files\[IGST Master.xlsx]DBF'!$A:$BB,54,FALSE),
   "Error")),
"")</f>
        <v/>
      </c>
      <c r="BB248">
        <f>IF(ORDER!O254&gt;0,
 IF(ORDER!$D$1="SGST",
 VLOOKUP(H248,'C:\Users\HP\Desktop\TrimphPO\Week\Master Files\[SGST Master.xlsx]DBF'!$A:$BC,55,FALSE),
   IF(ORDER!$D$1="IGST",
   VLOOKUP(H248,'C:\Users\HP\Desktop\TrimphPO\Week\Master Files\[IGST Master.xlsx]DBF'!$A:$BC,55,FALSE),
   "Error")),
"")</f>
        <v/>
      </c>
      <c r="BC248">
        <f>IF(ORDER!O254&gt;0,
 IF(ORDER!$D$1="SGST",
 VLOOKUP(H248,'C:\Users\HP\Desktop\TrimphPO\Week\Master Files\[SGST Master.xlsx]DBF'!$A:$BD,56,FALSE),
   IF(ORDER!$D$1="IGST",
   VLOOKUP(H248,'C:\Users\HP\Desktop\TrimphPO\Week\Master Files\[IGST Master.xlsx]DBF'!$A:$BD,56,FALSE),
   "Error")),
"")</f>
        <v/>
      </c>
      <c r="BD248">
        <f>IF(ORDER!O254&gt;0,
 IF(ORDER!$D$1="SGST",
 VLOOKUP(H248,'C:\Users\HP\Desktop\TrimphPO\Week\Master Files\[SGST Master.xlsx]DBF'!$A:$BE,57,FALSE),
   IF(ORDER!$D$1="IGST",
   VLOOKUP(H248,'C:\Users\HP\Desktop\TrimphPO\Week\Master Files\[IGST Master.xlsx]DBF'!$A:$BE,57,FALSE),
   "Error")),
"")</f>
        <v/>
      </c>
    </row>
    <row r="249">
      <c r="A249">
        <f>IF(ORDER!O255&gt;0,
 IF(ORDER!$D$1="SGST",
 VLOOKUP(H249,'C:\Users\HP\Desktop\TrimphPO\Week\Master Files\[SGST Master.xlsx]DBF'!$A:$B,2,FALSE),
   IF(ORDER!$D$1="IGST",
   VLOOKUP(H249,'C:\Users\HP\Desktop\TrimphPO\Week\Master Files\[IGST Master.xlsx]DBF'!$A:$B,2,FALSE),
   "Error")),
"")</f>
        <v/>
      </c>
      <c r="B249">
        <f>IF(ORDER!O255&gt;0,
 IF(ORDER!$D$1="SGST",
 VLOOKUP(H249,'C:\Users\HP\Desktop\TrimphPO\Week\Master Files\[SGST Master.xlsx]DBF'!$A:$C,3,FALSE),
   IF(ORDER!$D$1="IGST",
   VLOOKUP(H249,'C:\Users\HP\Desktop\TrimphPO\Week\Master Files\[IGST Master.xlsx]DBF'!$A:$C,3,FALSE),
   "Error")),
"")</f>
        <v/>
      </c>
      <c r="C249">
        <f>IF(ORDER!O255&gt;0,ORDER!L255, "")</f>
        <v/>
      </c>
      <c r="D249">
        <f>IF(ORDER!O255&gt;0,ORDER!A255, "")</f>
        <v/>
      </c>
      <c r="E249">
        <f>IF(ORDER!O255&gt;0,
 IF(ORDER!$D$1="SGST",
 VLOOKUP(H249,'C:\Users\HP\Desktop\TrimphPO\Week\Master Files\[SGST Master.xlsx]DBF'!$A:$F,6,FALSE),
   IF(ORDER!$D$1="IGST",
   VLOOKUP(H249,'C:\Users\HP\Desktop\TrimphPO\Week\Master Files\[IGST Master.xlsx]DBF'!$A:$F,6,FALSE),
   "Error")),
"")</f>
        <v/>
      </c>
      <c r="F249">
        <f>IF(ORDER!O255&gt;0,ORDER!C255, "")</f>
        <v/>
      </c>
      <c r="G249">
        <f>IF(ORDER!O255&gt;0,
 IF(ORDER!$D$1="SGST",
 VLOOKUP(H249,'C:\Users\HP\Desktop\TrimphPO\Week\Master Files\[SGST Master.xlsx]DBF'!$A:$H,8,FALSE),
   IF(ORDER!$D$1="IGST",
   VLOOKUP(H249,'C:\Users\HP\Desktop\TrimphPO\Week\Master Files\[IGST Master.xlsx]DBF'!$A:$H,8,FALSE),
   "Error")),
"")</f>
        <v/>
      </c>
      <c r="H249">
        <f>IF(ORDER!O255&gt;0,ORDER!D255, "")</f>
        <v/>
      </c>
      <c r="I249">
        <f>IF(ORDER!O255&gt;0,
 IF(ORDER!$D$1="SGST",
 VLOOKUP(H249,'C:\Users\HP\Desktop\TrimphPO\Week\Master Files\[SGST Master.xlsx]DBF'!$A:$J,10,FALSE),
   IF(ORDER!$D$1="IGST",
   VLOOKUP(H249,'C:\Users\HP\Desktop\TrimphPO\Week\Master Files\[IGST Master.xlsx]DBF'!$A:$J,10,FALSE),
   "Error")),
"")</f>
        <v/>
      </c>
      <c r="J249">
        <f>IF(ORDER!O255&gt;0,SUMIF(ORDER!$D$8:$D$22298,DBF!$H249,ORDER!$G$8:$G$22298), "")</f>
        <v/>
      </c>
      <c r="K249">
        <f>IF(ORDER!O255&gt;0,VLOOKUP($H249,ORDER!D:H,5,FALSE), "")</f>
        <v/>
      </c>
      <c r="L249">
        <f>IF(ORDER!O255&gt;0,ROUND(J249*K249,2), "")</f>
        <v/>
      </c>
      <c r="M249">
        <f>IF(ORDER!O255&gt;0,
 IF(ORDER!$D$1="SGST",
 VLOOKUP(H249,'C:\Users\HP\Desktop\TrimphPO\Week\Master Files\[SGST Master.xlsx]DBF'!$A:$N,14,FALSE),
   IF(ORDER!$D$1="IGST",
   VLOOKUP(H249,'C:\Users\HP\Desktop\TrimphPO\Week\Master Files\[IGST Master.xlsx]DBF'!$A:$N,14,FALSE),
   "Error")),
"")</f>
        <v/>
      </c>
      <c r="N249">
        <f>IF(ORDER!O255&gt;0,ROUND(L249*M249/100,2), "")</f>
        <v/>
      </c>
      <c r="O249">
        <f>IF(ORDER!O255&gt;0,L249-N249, "")</f>
        <v/>
      </c>
      <c r="P249">
        <f>IF(ORDER!O255&gt;0,IF(R249="Corsetry",IF(IFERROR((O249/J249),0)&lt;1000,"CC Sales- Corsetry-Wholesale - IGST 5%","CC Sales- Corsetry-Wholesale - IGST 12%")), "")</f>
        <v/>
      </c>
      <c r="Q249">
        <f>IF(ORDER!O255&gt;0,
 IF(ORDER!$D$1="SGST",
 VLOOKUP(H249,'C:\Users\HP\Desktop\TrimphPO\Week\Master Files\[SGST Master.xlsx]DBF'!$A:$R,18,FALSE),
   IF(ORDER!$D$1="IGST",
   VLOOKUP(H249,'C:\Users\HP\Desktop\TrimphPO\Week\Master Files\[IGST Master.xlsx]DBF'!$A:$R,18,FALSE),
   "Error")),
"")</f>
        <v/>
      </c>
      <c r="R249">
        <f>IF(ORDER!O255&gt;0,
 IF(ORDER!$D$1="SGST",
 VLOOKUP(H249,'C:\Users\HP\Desktop\TrimphPO\Week\Master Files\[SGST Master.xlsx]DBF'!$A:$S,19,FALSE),
   IF(ORDER!$D$1="IGST",
   VLOOKUP(H249,'C:\Users\HP\Desktop\TrimphPO\Week\Master Files\[IGST Master.xlsx]DBF'!$A:$S,19,FALSE),
   "Error")),
"")</f>
        <v/>
      </c>
      <c r="S249">
        <f>IF(ORDER!O255&gt;0,
 IF(ORDER!$D$1="SGST",
 VLOOKUP(H249,'C:\Users\HP\Desktop\TrimphPO\Week\Master Files\[SGST Master.xlsx]DBF'!$A:$T,20,FALSE),
   IF(ORDER!$D$1="IGST",
   VLOOKUP(H249,'C:\Users\HP\Desktop\TrimphPO\Week\Master Files\[IGST Master.xlsx]DBF'!$A:$T,20,FALSE),
   "Error")),
"")</f>
        <v/>
      </c>
      <c r="T249">
        <f>IF(ORDER!O255&gt;0,
 IF(ORDER!$D$1="SGST",
 VLOOKUP(H249,'C:\Users\HP\Desktop\TrimphPO\Week\Master Files\[SGST Master.xlsx]DBF'!$A:$U,21,FALSE),
   IF(ORDER!$D$1="IGST",
   VLOOKUP(H249,'C:\Users\HP\Desktop\TrimphPO\Week\Master Files\[IGST Master.xlsx]DBF'!$A:$U,21,FALSE),
   "Error")),
"")</f>
        <v/>
      </c>
      <c r="U249">
        <f>IF(ORDER!O255&gt;0,
 IF(ORDER!$D$1="SGST",
 VLOOKUP(H249,'C:\Users\HP\Desktop\TrimphPO\Week\Master Files\[SGST Master.xlsx]DBF'!$A:$V,22,FALSE),
   IF(ORDER!$D$1="IGST",
   VLOOKUP(H249,'C:\Users\HP\Desktop\TrimphPO\Week\Master Files\[IGST Master.xlsx]DBF'!$A:$V,22,FALSE),
   "Error")),
"")</f>
        <v/>
      </c>
      <c r="V249">
        <f>IF(ORDER!O255&gt;0,
 IF(ORDER!$D$1="SGST",
 VLOOKUP(H249,'C:\Users\HP\Desktop\TrimphPO\Week\Master Files\[SGST Master.xlsx]DBF'!$A:$W,23,FALSE),
   IF(ORDER!$D$1="IGST",
   VLOOKUP(H249,'C:\Users\HP\Desktop\TrimphPO\Week\Master Files\[IGST Master.xlsx]DBF'!$A:$W,23,FALSE),
   "Error")),
"")</f>
        <v/>
      </c>
      <c r="W249">
        <f>IF(ORDER!O255&gt;0,
 IF(ORDER!$D$1="SGST",
 VLOOKUP(H249,'C:\Users\HP\Desktop\TrimphPO\Week\Master Files\[SGST Master.xlsx]DBF'!$A:$X,24,FALSE),
   IF(ORDER!$D$1="IGST",
   VLOOKUP(H249,'C:\Users\HP\Desktop\TrimphPO\Week\Master Files\[IGST Master.xlsx]DBF'!$A:$X,24,FALSE),
   "Error")),
"")</f>
        <v/>
      </c>
      <c r="X249">
        <f>IF(ORDER!O255&gt;0,
 IF(ORDER!$D$1="SGST",
 VLOOKUP(H249,'C:\Users\HP\Desktop\TrimphPO\Week\Master Files\[SGST Master.xlsx]DBF'!$A:$Y,25,FALSE),
   IF(ORDER!$D$1="IGST",
   VLOOKUP(H249,'C:\Users\HP\Desktop\TrimphPO\Week\Master Files\[IGST Master.xlsx]DBF'!$A:$Y,25,FALSE),
   "Error")),
"")</f>
        <v/>
      </c>
      <c r="Y249">
        <f>IF(ORDER!O255&gt;0,+O249, "")</f>
        <v/>
      </c>
      <c r="Z249">
        <f>IF(ORDER!O255&gt;0,+J249, "")</f>
        <v/>
      </c>
      <c r="AA249">
        <f>IF(ORDER!O255&gt;0,
 IF(ORDER!$D$1="SGST",
 VLOOKUP(H249,'C:\Users\HP\Desktop\TrimphPO\Week\Master Files\[SGST Master.xlsx]DBF'!$A:$AB,28,FALSE),
   IF(ORDER!$D$1="IGST",
   VLOOKUP(H249,'C:\Users\HP\Desktop\TrimphPO\Week\Master Files\[IGST Master.xlsx]DBF'!$A:$AB,28,FALSE),
   "Error")),
"")</f>
        <v/>
      </c>
      <c r="AB249">
        <f>IF(ORDER!O255&gt;0,
 IF(ORDER!$D$1="SGST",
 VLOOKUP(H249,'C:\Users\HP\Desktop\TrimphPO\Week\Master Files\[SGST Master.xlsx]DBF'!$A:$AC,29,FALSE),
   IF(ORDER!$D$1="IGST",
   VLOOKUP(H249,'C:\Users\HP\Desktop\TrimphPO\Week\Master Files\[IGST Master.xlsx]DBF'!$A:$AC,29,FALSE),
   "Error")),
"")</f>
        <v/>
      </c>
      <c r="AC249">
        <f>IF(ORDER!O255&gt;0,ROUND(Y249*AB249/100,2), "")</f>
        <v/>
      </c>
      <c r="AD249">
        <f>IF(ORDER!O255&gt;0,ROUND(SUM(Y249,0)-AC249,2), "")</f>
        <v/>
      </c>
      <c r="AE249" t="inlineStr"/>
      <c r="AF249" t="inlineStr"/>
      <c r="AG249" t="inlineStr"/>
      <c r="AH249" t="inlineStr"/>
      <c r="AI249" t="inlineStr"/>
      <c r="AJ249" t="inlineStr"/>
      <c r="AK249">
        <f>IF(ORDER!O255&gt;0,IF(RIGHT(P249,2)="5%","Output IGST - 5% - Tamilnadu","Output IGST - 12% - Tamilnadu"), "")</f>
        <v/>
      </c>
      <c r="AL249">
        <f>IF(ORDER!O255&gt;0,IF(AK249="Output IGST - 12% - TamilNadu",12,5), "")</f>
        <v/>
      </c>
      <c r="AM249">
        <f>IF(ORDER!O255&gt;0,ROUND(SUM(AD249*AL249/100,0),2), "")</f>
        <v/>
      </c>
      <c r="AN249">
        <f>IF(ORDER!O255&gt;0,+AP249, "")</f>
        <v/>
      </c>
      <c r="AO249">
        <f>IF(ORDER!O255&gt;0,0.00, "")</f>
        <v/>
      </c>
      <c r="AP249">
        <f>IF(ORDER!O255&gt;0,+(Y249-AC249)+AM249, "")</f>
        <v/>
      </c>
      <c r="AQ249">
        <f>IF(ORDER!O255&gt;0,
 IF(ORDER!$D$1="SGST",
 VLOOKUP(H249,'C:\Users\HP\Desktop\TrimphPO\Week\Master Files\[SGST Master.xlsx]DBF'!$A:$AR,44,FALSE),
   IF(ORDER!$D$1="IGST",
   VLOOKUP(H249,'C:\Users\HP\Desktop\TrimphPO\Week\Master Files\[IGST Master.xlsx]DBF'!$A:$AR,44,FALSE),
   "Error")),
"")</f>
        <v/>
      </c>
      <c r="AR249">
        <f>IF(ORDER!O255&gt;0,B249, "")</f>
        <v/>
      </c>
      <c r="AS249">
        <f>IF(ORDER!O255&gt;0,AN249, "")</f>
        <v/>
      </c>
      <c r="AT249">
        <f>IF(ORDER!O255&gt;0,CONCATENATE($B$2," ",$C$2," ","QTY",  " ", $Z$2), "")</f>
        <v/>
      </c>
      <c r="AU249">
        <f>IF(ORDER!O255&gt;0,
 IF(ORDER!$D$1="SGST",
 VLOOKUP(H249,'C:\Users\HP\Desktop\TrimphPO\Week\Master Files\[SGST Master.xlsx]DBF'!$A:$AV,48,FALSE),
   IF(ORDER!$D$1="IGST",
   VLOOKUP(H249,'C:\Users\HP\Desktop\TrimphPO\Week\Master Files\[IGST Master.xlsx]DBF'!$A:$AV,48,FALSE),
   "Error")),
"")</f>
        <v/>
      </c>
      <c r="AV249">
        <f>IF(ORDER!O255&gt;0,
 IF(ORDER!$D$1="SGST",
 VLOOKUP(H249,'C:\Users\HP\Desktop\TrimphPO\Week\Master Files\[SGST Master.xlsx]DBF'!$A:$AW,49,FALSE),
   IF(ORDER!$D$1="IGST",
   VLOOKUP(H249,'C:\Users\HP\Desktop\TrimphPO\Week\Master Files\[IGST Master.xlsx]DBF'!$A:$AW,49,FALSE),
   "Error")),
"")</f>
        <v/>
      </c>
      <c r="AW249">
        <f>IF(ORDER!O255&gt;0,
 IF(ORDER!$D$1="SGST",
 VLOOKUP(H249,'C:\Users\HP\Desktop\TrimphPO\Week\Master Files\[SGST Master.xlsx]DBF'!$A:$AX,50,FALSE),
   IF(ORDER!$D$1="IGST",
   VLOOKUP(H249,'C:\Users\HP\Desktop\TrimphPO\Week\Master Files\[IGST Master.xlsx]DBF'!$A:$AX,50,FALSE),
   "Error")),
"")</f>
        <v/>
      </c>
      <c r="AX249">
        <f>IF(ORDER!O255&gt;0,ORDER!B5, "")</f>
        <v/>
      </c>
      <c r="AY249">
        <f>IF(ORDER!O255&gt;0,ORDER!B1, "")</f>
        <v/>
      </c>
      <c r="AZ249">
        <f>IF(ORDER!O255&gt;0,
 IF(ORDER!$D$1="SGST",
 VLOOKUP(H249,'C:\Users\HP\Desktop\TrimphPO\Week\Master Files\[SGST Master.xlsx]DBF'!$A:$BA,53,FALSE),
   IF(ORDER!$D$1="IGST",
   VLOOKUP(H249,'C:\Users\HP\Desktop\TrimphPO\Week\Master Files\[IGST Master.xlsx]DBF'!$A:$BA,53,FALSE),
   "Error")),
"")</f>
        <v/>
      </c>
      <c r="BA249">
        <f>IF(ORDER!O255&gt;0,
 IF(ORDER!$D$1="SGST",
 VLOOKUP(H249,'C:\Users\HP\Desktop\TrimphPO\Week\Master Files\[SGST Master.xlsx]DBF'!$A:$BB,54,FALSE),
   IF(ORDER!$D$1="IGST",
   VLOOKUP(H249,'C:\Users\HP\Desktop\TrimphPO\Week\Master Files\[IGST Master.xlsx]DBF'!$A:$BB,54,FALSE),
   "Error")),
"")</f>
        <v/>
      </c>
      <c r="BB249">
        <f>IF(ORDER!O255&gt;0,
 IF(ORDER!$D$1="SGST",
 VLOOKUP(H249,'C:\Users\HP\Desktop\TrimphPO\Week\Master Files\[SGST Master.xlsx]DBF'!$A:$BC,55,FALSE),
   IF(ORDER!$D$1="IGST",
   VLOOKUP(H249,'C:\Users\HP\Desktop\TrimphPO\Week\Master Files\[IGST Master.xlsx]DBF'!$A:$BC,55,FALSE),
   "Error")),
"")</f>
        <v/>
      </c>
      <c r="BC249">
        <f>IF(ORDER!O255&gt;0,
 IF(ORDER!$D$1="SGST",
 VLOOKUP(H249,'C:\Users\HP\Desktop\TrimphPO\Week\Master Files\[SGST Master.xlsx]DBF'!$A:$BD,56,FALSE),
   IF(ORDER!$D$1="IGST",
   VLOOKUP(H249,'C:\Users\HP\Desktop\TrimphPO\Week\Master Files\[IGST Master.xlsx]DBF'!$A:$BD,56,FALSE),
   "Error")),
"")</f>
        <v/>
      </c>
      <c r="BD249">
        <f>IF(ORDER!O255&gt;0,
 IF(ORDER!$D$1="SGST",
 VLOOKUP(H249,'C:\Users\HP\Desktop\TrimphPO\Week\Master Files\[SGST Master.xlsx]DBF'!$A:$BE,57,FALSE),
   IF(ORDER!$D$1="IGST",
   VLOOKUP(H249,'C:\Users\HP\Desktop\TrimphPO\Week\Master Files\[IGST Master.xlsx]DBF'!$A:$BE,57,FALSE),
   "Error")),
"")</f>
        <v/>
      </c>
    </row>
    <row r="250">
      <c r="A250">
        <f>IF(ORDER!O256&gt;0,
 IF(ORDER!$D$1="SGST",
 VLOOKUP(H250,'C:\Users\HP\Desktop\TrimphPO\Week\Master Files\[SGST Master.xlsx]DBF'!$A:$B,2,FALSE),
   IF(ORDER!$D$1="IGST",
   VLOOKUP(H250,'C:\Users\HP\Desktop\TrimphPO\Week\Master Files\[IGST Master.xlsx]DBF'!$A:$B,2,FALSE),
   "Error")),
"")</f>
        <v/>
      </c>
      <c r="B250">
        <f>IF(ORDER!O256&gt;0,
 IF(ORDER!$D$1="SGST",
 VLOOKUP(H250,'C:\Users\HP\Desktop\TrimphPO\Week\Master Files\[SGST Master.xlsx]DBF'!$A:$C,3,FALSE),
   IF(ORDER!$D$1="IGST",
   VLOOKUP(H250,'C:\Users\HP\Desktop\TrimphPO\Week\Master Files\[IGST Master.xlsx]DBF'!$A:$C,3,FALSE),
   "Error")),
"")</f>
        <v/>
      </c>
      <c r="C250">
        <f>IF(ORDER!O256&gt;0,ORDER!L256, "")</f>
        <v/>
      </c>
      <c r="D250">
        <f>IF(ORDER!O256&gt;0,ORDER!A256, "")</f>
        <v/>
      </c>
      <c r="E250">
        <f>IF(ORDER!O256&gt;0,
 IF(ORDER!$D$1="SGST",
 VLOOKUP(H250,'C:\Users\HP\Desktop\TrimphPO\Week\Master Files\[SGST Master.xlsx]DBF'!$A:$F,6,FALSE),
   IF(ORDER!$D$1="IGST",
   VLOOKUP(H250,'C:\Users\HP\Desktop\TrimphPO\Week\Master Files\[IGST Master.xlsx]DBF'!$A:$F,6,FALSE),
   "Error")),
"")</f>
        <v/>
      </c>
      <c r="F250">
        <f>IF(ORDER!O256&gt;0,ORDER!C256, "")</f>
        <v/>
      </c>
      <c r="G250">
        <f>IF(ORDER!O256&gt;0,
 IF(ORDER!$D$1="SGST",
 VLOOKUP(H250,'C:\Users\HP\Desktop\TrimphPO\Week\Master Files\[SGST Master.xlsx]DBF'!$A:$H,8,FALSE),
   IF(ORDER!$D$1="IGST",
   VLOOKUP(H250,'C:\Users\HP\Desktop\TrimphPO\Week\Master Files\[IGST Master.xlsx]DBF'!$A:$H,8,FALSE),
   "Error")),
"")</f>
        <v/>
      </c>
      <c r="H250">
        <f>IF(ORDER!O256&gt;0,ORDER!D256, "")</f>
        <v/>
      </c>
      <c r="I250">
        <f>IF(ORDER!O256&gt;0,
 IF(ORDER!$D$1="SGST",
 VLOOKUP(H250,'C:\Users\HP\Desktop\TrimphPO\Week\Master Files\[SGST Master.xlsx]DBF'!$A:$J,10,FALSE),
   IF(ORDER!$D$1="IGST",
   VLOOKUP(H250,'C:\Users\HP\Desktop\TrimphPO\Week\Master Files\[IGST Master.xlsx]DBF'!$A:$J,10,FALSE),
   "Error")),
"")</f>
        <v/>
      </c>
      <c r="J250">
        <f>IF(ORDER!O256&gt;0,SUMIF(ORDER!$D$8:$D$22298,DBF!$H250,ORDER!$G$8:$G$22298), "")</f>
        <v/>
      </c>
      <c r="K250">
        <f>IF(ORDER!O256&gt;0,VLOOKUP($H250,ORDER!D:H,5,FALSE), "")</f>
        <v/>
      </c>
      <c r="L250">
        <f>IF(ORDER!O256&gt;0,ROUND(J250*K250,2), "")</f>
        <v/>
      </c>
      <c r="M250">
        <f>IF(ORDER!O256&gt;0,
 IF(ORDER!$D$1="SGST",
 VLOOKUP(H250,'C:\Users\HP\Desktop\TrimphPO\Week\Master Files\[SGST Master.xlsx]DBF'!$A:$N,14,FALSE),
   IF(ORDER!$D$1="IGST",
   VLOOKUP(H250,'C:\Users\HP\Desktop\TrimphPO\Week\Master Files\[IGST Master.xlsx]DBF'!$A:$N,14,FALSE),
   "Error")),
"")</f>
        <v/>
      </c>
      <c r="N250">
        <f>IF(ORDER!O256&gt;0,ROUND(L250*M250/100,2), "")</f>
        <v/>
      </c>
      <c r="O250">
        <f>IF(ORDER!O256&gt;0,L250-N250, "")</f>
        <v/>
      </c>
      <c r="P250">
        <f>IF(ORDER!O256&gt;0,IF(R250="Corsetry",IF(IFERROR((O250/J250),0)&lt;1000,"CC Sales- Corsetry-Wholesale - IGST 5%","CC Sales- Corsetry-Wholesale - IGST 12%")), "")</f>
        <v/>
      </c>
      <c r="Q250">
        <f>IF(ORDER!O256&gt;0,
 IF(ORDER!$D$1="SGST",
 VLOOKUP(H250,'C:\Users\HP\Desktop\TrimphPO\Week\Master Files\[SGST Master.xlsx]DBF'!$A:$R,18,FALSE),
   IF(ORDER!$D$1="IGST",
   VLOOKUP(H250,'C:\Users\HP\Desktop\TrimphPO\Week\Master Files\[IGST Master.xlsx]DBF'!$A:$R,18,FALSE),
   "Error")),
"")</f>
        <v/>
      </c>
      <c r="R250">
        <f>IF(ORDER!O256&gt;0,
 IF(ORDER!$D$1="SGST",
 VLOOKUP(H250,'C:\Users\HP\Desktop\TrimphPO\Week\Master Files\[SGST Master.xlsx]DBF'!$A:$S,19,FALSE),
   IF(ORDER!$D$1="IGST",
   VLOOKUP(H250,'C:\Users\HP\Desktop\TrimphPO\Week\Master Files\[IGST Master.xlsx]DBF'!$A:$S,19,FALSE),
   "Error")),
"")</f>
        <v/>
      </c>
      <c r="S250">
        <f>IF(ORDER!O256&gt;0,
 IF(ORDER!$D$1="SGST",
 VLOOKUP(H250,'C:\Users\HP\Desktop\TrimphPO\Week\Master Files\[SGST Master.xlsx]DBF'!$A:$T,20,FALSE),
   IF(ORDER!$D$1="IGST",
   VLOOKUP(H250,'C:\Users\HP\Desktop\TrimphPO\Week\Master Files\[IGST Master.xlsx]DBF'!$A:$T,20,FALSE),
   "Error")),
"")</f>
        <v/>
      </c>
      <c r="T250">
        <f>IF(ORDER!O256&gt;0,
 IF(ORDER!$D$1="SGST",
 VLOOKUP(H250,'C:\Users\HP\Desktop\TrimphPO\Week\Master Files\[SGST Master.xlsx]DBF'!$A:$U,21,FALSE),
   IF(ORDER!$D$1="IGST",
   VLOOKUP(H250,'C:\Users\HP\Desktop\TrimphPO\Week\Master Files\[IGST Master.xlsx]DBF'!$A:$U,21,FALSE),
   "Error")),
"")</f>
        <v/>
      </c>
      <c r="U250">
        <f>IF(ORDER!O256&gt;0,
 IF(ORDER!$D$1="SGST",
 VLOOKUP(H250,'C:\Users\HP\Desktop\TrimphPO\Week\Master Files\[SGST Master.xlsx]DBF'!$A:$V,22,FALSE),
   IF(ORDER!$D$1="IGST",
   VLOOKUP(H250,'C:\Users\HP\Desktop\TrimphPO\Week\Master Files\[IGST Master.xlsx]DBF'!$A:$V,22,FALSE),
   "Error")),
"")</f>
        <v/>
      </c>
      <c r="V250">
        <f>IF(ORDER!O256&gt;0,
 IF(ORDER!$D$1="SGST",
 VLOOKUP(H250,'C:\Users\HP\Desktop\TrimphPO\Week\Master Files\[SGST Master.xlsx]DBF'!$A:$W,23,FALSE),
   IF(ORDER!$D$1="IGST",
   VLOOKUP(H250,'C:\Users\HP\Desktop\TrimphPO\Week\Master Files\[IGST Master.xlsx]DBF'!$A:$W,23,FALSE),
   "Error")),
"")</f>
        <v/>
      </c>
      <c r="W250">
        <f>IF(ORDER!O256&gt;0,
 IF(ORDER!$D$1="SGST",
 VLOOKUP(H250,'C:\Users\HP\Desktop\TrimphPO\Week\Master Files\[SGST Master.xlsx]DBF'!$A:$X,24,FALSE),
   IF(ORDER!$D$1="IGST",
   VLOOKUP(H250,'C:\Users\HP\Desktop\TrimphPO\Week\Master Files\[IGST Master.xlsx]DBF'!$A:$X,24,FALSE),
   "Error")),
"")</f>
        <v/>
      </c>
      <c r="X250">
        <f>IF(ORDER!O256&gt;0,
 IF(ORDER!$D$1="SGST",
 VLOOKUP(H250,'C:\Users\HP\Desktop\TrimphPO\Week\Master Files\[SGST Master.xlsx]DBF'!$A:$Y,25,FALSE),
   IF(ORDER!$D$1="IGST",
   VLOOKUP(H250,'C:\Users\HP\Desktop\TrimphPO\Week\Master Files\[IGST Master.xlsx]DBF'!$A:$Y,25,FALSE),
   "Error")),
"")</f>
        <v/>
      </c>
      <c r="Y250">
        <f>IF(ORDER!O256&gt;0,+O250, "")</f>
        <v/>
      </c>
      <c r="Z250">
        <f>IF(ORDER!O256&gt;0,+J250, "")</f>
        <v/>
      </c>
      <c r="AA250">
        <f>IF(ORDER!O256&gt;0,
 IF(ORDER!$D$1="SGST",
 VLOOKUP(H250,'C:\Users\HP\Desktop\TrimphPO\Week\Master Files\[SGST Master.xlsx]DBF'!$A:$AB,28,FALSE),
   IF(ORDER!$D$1="IGST",
   VLOOKUP(H250,'C:\Users\HP\Desktop\TrimphPO\Week\Master Files\[IGST Master.xlsx]DBF'!$A:$AB,28,FALSE),
   "Error")),
"")</f>
        <v/>
      </c>
      <c r="AB250">
        <f>IF(ORDER!O256&gt;0,
 IF(ORDER!$D$1="SGST",
 VLOOKUP(H250,'C:\Users\HP\Desktop\TrimphPO\Week\Master Files\[SGST Master.xlsx]DBF'!$A:$AC,29,FALSE),
   IF(ORDER!$D$1="IGST",
   VLOOKUP(H250,'C:\Users\HP\Desktop\TrimphPO\Week\Master Files\[IGST Master.xlsx]DBF'!$A:$AC,29,FALSE),
   "Error")),
"")</f>
        <v/>
      </c>
      <c r="AC250">
        <f>IF(ORDER!O256&gt;0,ROUND(Y250*AB250/100,2), "")</f>
        <v/>
      </c>
      <c r="AD250">
        <f>IF(ORDER!O256&gt;0,ROUND(SUM(Y250,0)-AC250,2), "")</f>
        <v/>
      </c>
      <c r="AE250" t="inlineStr"/>
      <c r="AF250" t="inlineStr"/>
      <c r="AG250" t="inlineStr"/>
      <c r="AH250" t="inlineStr"/>
      <c r="AI250" t="inlineStr"/>
      <c r="AJ250" t="inlineStr"/>
      <c r="AK250">
        <f>IF(ORDER!O256&gt;0,IF(RIGHT(P250,2)="5%","Output IGST - 5% - Tamilnadu","Output IGST - 12% - Tamilnadu"), "")</f>
        <v/>
      </c>
      <c r="AL250">
        <f>IF(ORDER!O256&gt;0,IF(AK250="Output IGST - 12% - TamilNadu",12,5), "")</f>
        <v/>
      </c>
      <c r="AM250">
        <f>IF(ORDER!O256&gt;0,ROUND(SUM(AD250*AL250/100,0),2), "")</f>
        <v/>
      </c>
      <c r="AN250">
        <f>IF(ORDER!O256&gt;0,+AP250, "")</f>
        <v/>
      </c>
      <c r="AO250">
        <f>IF(ORDER!O256&gt;0,0.00, "")</f>
        <v/>
      </c>
      <c r="AP250">
        <f>IF(ORDER!O256&gt;0,+(Y250-AC250)+AM250, "")</f>
        <v/>
      </c>
      <c r="AQ250">
        <f>IF(ORDER!O256&gt;0,
 IF(ORDER!$D$1="SGST",
 VLOOKUP(H250,'C:\Users\HP\Desktop\TrimphPO\Week\Master Files\[SGST Master.xlsx]DBF'!$A:$AR,44,FALSE),
   IF(ORDER!$D$1="IGST",
   VLOOKUP(H250,'C:\Users\HP\Desktop\TrimphPO\Week\Master Files\[IGST Master.xlsx]DBF'!$A:$AR,44,FALSE),
   "Error")),
"")</f>
        <v/>
      </c>
      <c r="AR250">
        <f>IF(ORDER!O256&gt;0,B250, "")</f>
        <v/>
      </c>
      <c r="AS250">
        <f>IF(ORDER!O256&gt;0,AN250, "")</f>
        <v/>
      </c>
      <c r="AT250">
        <f>IF(ORDER!O256&gt;0,CONCATENATE($B$2," ",$C$2," ","QTY",  " ", $Z$2), "")</f>
        <v/>
      </c>
      <c r="AU250">
        <f>IF(ORDER!O256&gt;0,
 IF(ORDER!$D$1="SGST",
 VLOOKUP(H250,'C:\Users\HP\Desktop\TrimphPO\Week\Master Files\[SGST Master.xlsx]DBF'!$A:$AV,48,FALSE),
   IF(ORDER!$D$1="IGST",
   VLOOKUP(H250,'C:\Users\HP\Desktop\TrimphPO\Week\Master Files\[IGST Master.xlsx]DBF'!$A:$AV,48,FALSE),
   "Error")),
"")</f>
        <v/>
      </c>
      <c r="AV250">
        <f>IF(ORDER!O256&gt;0,
 IF(ORDER!$D$1="SGST",
 VLOOKUP(H250,'C:\Users\HP\Desktop\TrimphPO\Week\Master Files\[SGST Master.xlsx]DBF'!$A:$AW,49,FALSE),
   IF(ORDER!$D$1="IGST",
   VLOOKUP(H250,'C:\Users\HP\Desktop\TrimphPO\Week\Master Files\[IGST Master.xlsx]DBF'!$A:$AW,49,FALSE),
   "Error")),
"")</f>
        <v/>
      </c>
      <c r="AW250">
        <f>IF(ORDER!O256&gt;0,
 IF(ORDER!$D$1="SGST",
 VLOOKUP(H250,'C:\Users\HP\Desktop\TrimphPO\Week\Master Files\[SGST Master.xlsx]DBF'!$A:$AX,50,FALSE),
   IF(ORDER!$D$1="IGST",
   VLOOKUP(H250,'C:\Users\HP\Desktop\TrimphPO\Week\Master Files\[IGST Master.xlsx]DBF'!$A:$AX,50,FALSE),
   "Error")),
"")</f>
        <v/>
      </c>
      <c r="AX250">
        <f>IF(ORDER!O256&gt;0,ORDER!B5, "")</f>
        <v/>
      </c>
      <c r="AY250">
        <f>IF(ORDER!O256&gt;0,ORDER!B1, "")</f>
        <v/>
      </c>
      <c r="AZ250">
        <f>IF(ORDER!O256&gt;0,
 IF(ORDER!$D$1="SGST",
 VLOOKUP(H250,'C:\Users\HP\Desktop\TrimphPO\Week\Master Files\[SGST Master.xlsx]DBF'!$A:$BA,53,FALSE),
   IF(ORDER!$D$1="IGST",
   VLOOKUP(H250,'C:\Users\HP\Desktop\TrimphPO\Week\Master Files\[IGST Master.xlsx]DBF'!$A:$BA,53,FALSE),
   "Error")),
"")</f>
        <v/>
      </c>
      <c r="BA250">
        <f>IF(ORDER!O256&gt;0,
 IF(ORDER!$D$1="SGST",
 VLOOKUP(H250,'C:\Users\HP\Desktop\TrimphPO\Week\Master Files\[SGST Master.xlsx]DBF'!$A:$BB,54,FALSE),
   IF(ORDER!$D$1="IGST",
   VLOOKUP(H250,'C:\Users\HP\Desktop\TrimphPO\Week\Master Files\[IGST Master.xlsx]DBF'!$A:$BB,54,FALSE),
   "Error")),
"")</f>
        <v/>
      </c>
      <c r="BB250">
        <f>IF(ORDER!O256&gt;0,
 IF(ORDER!$D$1="SGST",
 VLOOKUP(H250,'C:\Users\HP\Desktop\TrimphPO\Week\Master Files\[SGST Master.xlsx]DBF'!$A:$BC,55,FALSE),
   IF(ORDER!$D$1="IGST",
   VLOOKUP(H250,'C:\Users\HP\Desktop\TrimphPO\Week\Master Files\[IGST Master.xlsx]DBF'!$A:$BC,55,FALSE),
   "Error")),
"")</f>
        <v/>
      </c>
      <c r="BC250">
        <f>IF(ORDER!O256&gt;0,
 IF(ORDER!$D$1="SGST",
 VLOOKUP(H250,'C:\Users\HP\Desktop\TrimphPO\Week\Master Files\[SGST Master.xlsx]DBF'!$A:$BD,56,FALSE),
   IF(ORDER!$D$1="IGST",
   VLOOKUP(H250,'C:\Users\HP\Desktop\TrimphPO\Week\Master Files\[IGST Master.xlsx]DBF'!$A:$BD,56,FALSE),
   "Error")),
"")</f>
        <v/>
      </c>
      <c r="BD250">
        <f>IF(ORDER!O256&gt;0,
 IF(ORDER!$D$1="SGST",
 VLOOKUP(H250,'C:\Users\HP\Desktop\TrimphPO\Week\Master Files\[SGST Master.xlsx]DBF'!$A:$BE,57,FALSE),
   IF(ORDER!$D$1="IGST",
   VLOOKUP(H250,'C:\Users\HP\Desktop\TrimphPO\Week\Master Files\[IGST Master.xlsx]DBF'!$A:$BE,57,FALSE),
   "Error")),
"")</f>
        <v/>
      </c>
    </row>
    <row r="251">
      <c r="A251">
        <f>IF(ORDER!O257&gt;0,
 IF(ORDER!$D$1="SGST",
 VLOOKUP(H251,'C:\Users\HP\Desktop\TrimphPO\Week\Master Files\[SGST Master.xlsx]DBF'!$A:$B,2,FALSE),
   IF(ORDER!$D$1="IGST",
   VLOOKUP(H251,'C:\Users\HP\Desktop\TrimphPO\Week\Master Files\[IGST Master.xlsx]DBF'!$A:$B,2,FALSE),
   "Error")),
"")</f>
        <v/>
      </c>
      <c r="B251">
        <f>IF(ORDER!O257&gt;0,
 IF(ORDER!$D$1="SGST",
 VLOOKUP(H251,'C:\Users\HP\Desktop\TrimphPO\Week\Master Files\[SGST Master.xlsx]DBF'!$A:$C,3,FALSE),
   IF(ORDER!$D$1="IGST",
   VLOOKUP(H251,'C:\Users\HP\Desktop\TrimphPO\Week\Master Files\[IGST Master.xlsx]DBF'!$A:$C,3,FALSE),
   "Error")),
"")</f>
        <v/>
      </c>
      <c r="C251">
        <f>IF(ORDER!O257&gt;0,ORDER!L257, "")</f>
        <v/>
      </c>
      <c r="D251">
        <f>IF(ORDER!O257&gt;0,ORDER!A257, "")</f>
        <v/>
      </c>
      <c r="E251">
        <f>IF(ORDER!O257&gt;0,
 IF(ORDER!$D$1="SGST",
 VLOOKUP(H251,'C:\Users\HP\Desktop\TrimphPO\Week\Master Files\[SGST Master.xlsx]DBF'!$A:$F,6,FALSE),
   IF(ORDER!$D$1="IGST",
   VLOOKUP(H251,'C:\Users\HP\Desktop\TrimphPO\Week\Master Files\[IGST Master.xlsx]DBF'!$A:$F,6,FALSE),
   "Error")),
"")</f>
        <v/>
      </c>
      <c r="F251">
        <f>IF(ORDER!O257&gt;0,ORDER!C257, "")</f>
        <v/>
      </c>
      <c r="G251">
        <f>IF(ORDER!O257&gt;0,
 IF(ORDER!$D$1="SGST",
 VLOOKUP(H251,'C:\Users\HP\Desktop\TrimphPO\Week\Master Files\[SGST Master.xlsx]DBF'!$A:$H,8,FALSE),
   IF(ORDER!$D$1="IGST",
   VLOOKUP(H251,'C:\Users\HP\Desktop\TrimphPO\Week\Master Files\[IGST Master.xlsx]DBF'!$A:$H,8,FALSE),
   "Error")),
"")</f>
        <v/>
      </c>
      <c r="H251">
        <f>IF(ORDER!O257&gt;0,ORDER!D257, "")</f>
        <v/>
      </c>
      <c r="I251">
        <f>IF(ORDER!O257&gt;0,
 IF(ORDER!$D$1="SGST",
 VLOOKUP(H251,'C:\Users\HP\Desktop\TrimphPO\Week\Master Files\[SGST Master.xlsx]DBF'!$A:$J,10,FALSE),
   IF(ORDER!$D$1="IGST",
   VLOOKUP(H251,'C:\Users\HP\Desktop\TrimphPO\Week\Master Files\[IGST Master.xlsx]DBF'!$A:$J,10,FALSE),
   "Error")),
"")</f>
        <v/>
      </c>
      <c r="J251">
        <f>IF(ORDER!O257&gt;0,SUMIF(ORDER!$D$8:$D$22298,DBF!$H251,ORDER!$G$8:$G$22298), "")</f>
        <v/>
      </c>
      <c r="K251">
        <f>IF(ORDER!O257&gt;0,VLOOKUP($H251,ORDER!D:H,5,FALSE), "")</f>
        <v/>
      </c>
      <c r="L251">
        <f>IF(ORDER!O257&gt;0,ROUND(J251*K251,2), "")</f>
        <v/>
      </c>
      <c r="M251">
        <f>IF(ORDER!O257&gt;0,
 IF(ORDER!$D$1="SGST",
 VLOOKUP(H251,'C:\Users\HP\Desktop\TrimphPO\Week\Master Files\[SGST Master.xlsx]DBF'!$A:$N,14,FALSE),
   IF(ORDER!$D$1="IGST",
   VLOOKUP(H251,'C:\Users\HP\Desktop\TrimphPO\Week\Master Files\[IGST Master.xlsx]DBF'!$A:$N,14,FALSE),
   "Error")),
"")</f>
        <v/>
      </c>
      <c r="N251">
        <f>IF(ORDER!O257&gt;0,ROUND(L251*M251/100,2), "")</f>
        <v/>
      </c>
      <c r="O251">
        <f>IF(ORDER!O257&gt;0,L251-N251, "")</f>
        <v/>
      </c>
      <c r="P251">
        <f>IF(ORDER!O257&gt;0,IF(R251="Corsetry",IF(IFERROR((O251/J251),0)&lt;1000,"CC Sales- Corsetry-Wholesale - IGST 5%","CC Sales- Corsetry-Wholesale - IGST 12%")), "")</f>
        <v/>
      </c>
      <c r="Q251">
        <f>IF(ORDER!O257&gt;0,
 IF(ORDER!$D$1="SGST",
 VLOOKUP(H251,'C:\Users\HP\Desktop\TrimphPO\Week\Master Files\[SGST Master.xlsx]DBF'!$A:$R,18,FALSE),
   IF(ORDER!$D$1="IGST",
   VLOOKUP(H251,'C:\Users\HP\Desktop\TrimphPO\Week\Master Files\[IGST Master.xlsx]DBF'!$A:$R,18,FALSE),
   "Error")),
"")</f>
        <v/>
      </c>
      <c r="R251">
        <f>IF(ORDER!O257&gt;0,
 IF(ORDER!$D$1="SGST",
 VLOOKUP(H251,'C:\Users\HP\Desktop\TrimphPO\Week\Master Files\[SGST Master.xlsx]DBF'!$A:$S,19,FALSE),
   IF(ORDER!$D$1="IGST",
   VLOOKUP(H251,'C:\Users\HP\Desktop\TrimphPO\Week\Master Files\[IGST Master.xlsx]DBF'!$A:$S,19,FALSE),
   "Error")),
"")</f>
        <v/>
      </c>
      <c r="S251">
        <f>IF(ORDER!O257&gt;0,
 IF(ORDER!$D$1="SGST",
 VLOOKUP(H251,'C:\Users\HP\Desktop\TrimphPO\Week\Master Files\[SGST Master.xlsx]DBF'!$A:$T,20,FALSE),
   IF(ORDER!$D$1="IGST",
   VLOOKUP(H251,'C:\Users\HP\Desktop\TrimphPO\Week\Master Files\[IGST Master.xlsx]DBF'!$A:$T,20,FALSE),
   "Error")),
"")</f>
        <v/>
      </c>
      <c r="T251">
        <f>IF(ORDER!O257&gt;0,
 IF(ORDER!$D$1="SGST",
 VLOOKUP(H251,'C:\Users\HP\Desktop\TrimphPO\Week\Master Files\[SGST Master.xlsx]DBF'!$A:$U,21,FALSE),
   IF(ORDER!$D$1="IGST",
   VLOOKUP(H251,'C:\Users\HP\Desktop\TrimphPO\Week\Master Files\[IGST Master.xlsx]DBF'!$A:$U,21,FALSE),
   "Error")),
"")</f>
        <v/>
      </c>
      <c r="U251">
        <f>IF(ORDER!O257&gt;0,
 IF(ORDER!$D$1="SGST",
 VLOOKUP(H251,'C:\Users\HP\Desktop\TrimphPO\Week\Master Files\[SGST Master.xlsx]DBF'!$A:$V,22,FALSE),
   IF(ORDER!$D$1="IGST",
   VLOOKUP(H251,'C:\Users\HP\Desktop\TrimphPO\Week\Master Files\[IGST Master.xlsx]DBF'!$A:$V,22,FALSE),
   "Error")),
"")</f>
        <v/>
      </c>
      <c r="V251">
        <f>IF(ORDER!O257&gt;0,
 IF(ORDER!$D$1="SGST",
 VLOOKUP(H251,'C:\Users\HP\Desktop\TrimphPO\Week\Master Files\[SGST Master.xlsx]DBF'!$A:$W,23,FALSE),
   IF(ORDER!$D$1="IGST",
   VLOOKUP(H251,'C:\Users\HP\Desktop\TrimphPO\Week\Master Files\[IGST Master.xlsx]DBF'!$A:$W,23,FALSE),
   "Error")),
"")</f>
        <v/>
      </c>
      <c r="W251">
        <f>IF(ORDER!O257&gt;0,
 IF(ORDER!$D$1="SGST",
 VLOOKUP(H251,'C:\Users\HP\Desktop\TrimphPO\Week\Master Files\[SGST Master.xlsx]DBF'!$A:$X,24,FALSE),
   IF(ORDER!$D$1="IGST",
   VLOOKUP(H251,'C:\Users\HP\Desktop\TrimphPO\Week\Master Files\[IGST Master.xlsx]DBF'!$A:$X,24,FALSE),
   "Error")),
"")</f>
        <v/>
      </c>
      <c r="X251">
        <f>IF(ORDER!O257&gt;0,
 IF(ORDER!$D$1="SGST",
 VLOOKUP(H251,'C:\Users\HP\Desktop\TrimphPO\Week\Master Files\[SGST Master.xlsx]DBF'!$A:$Y,25,FALSE),
   IF(ORDER!$D$1="IGST",
   VLOOKUP(H251,'C:\Users\HP\Desktop\TrimphPO\Week\Master Files\[IGST Master.xlsx]DBF'!$A:$Y,25,FALSE),
   "Error")),
"")</f>
        <v/>
      </c>
      <c r="Y251">
        <f>IF(ORDER!O257&gt;0,+O251, "")</f>
        <v/>
      </c>
      <c r="Z251">
        <f>IF(ORDER!O257&gt;0,+J251, "")</f>
        <v/>
      </c>
      <c r="AA251">
        <f>IF(ORDER!O257&gt;0,
 IF(ORDER!$D$1="SGST",
 VLOOKUP(H251,'C:\Users\HP\Desktop\TrimphPO\Week\Master Files\[SGST Master.xlsx]DBF'!$A:$AB,28,FALSE),
   IF(ORDER!$D$1="IGST",
   VLOOKUP(H251,'C:\Users\HP\Desktop\TrimphPO\Week\Master Files\[IGST Master.xlsx]DBF'!$A:$AB,28,FALSE),
   "Error")),
"")</f>
        <v/>
      </c>
      <c r="AB251">
        <f>IF(ORDER!O257&gt;0,
 IF(ORDER!$D$1="SGST",
 VLOOKUP(H251,'C:\Users\HP\Desktop\TrimphPO\Week\Master Files\[SGST Master.xlsx]DBF'!$A:$AC,29,FALSE),
   IF(ORDER!$D$1="IGST",
   VLOOKUP(H251,'C:\Users\HP\Desktop\TrimphPO\Week\Master Files\[IGST Master.xlsx]DBF'!$A:$AC,29,FALSE),
   "Error")),
"")</f>
        <v/>
      </c>
      <c r="AC251">
        <f>IF(ORDER!O257&gt;0,ROUND(Y251*AB251/100,2), "")</f>
        <v/>
      </c>
      <c r="AD251">
        <f>IF(ORDER!O257&gt;0,ROUND(SUM(Y251,0)-AC251,2), "")</f>
        <v/>
      </c>
      <c r="AE251" t="inlineStr"/>
      <c r="AF251" t="inlineStr"/>
      <c r="AG251" t="inlineStr"/>
      <c r="AH251" t="inlineStr"/>
      <c r="AI251" t="inlineStr"/>
      <c r="AJ251" t="inlineStr"/>
      <c r="AK251">
        <f>IF(ORDER!O257&gt;0,IF(RIGHT(P251,2)="5%","Output IGST - 5% - Tamilnadu","Output IGST - 12% - Tamilnadu"), "")</f>
        <v/>
      </c>
      <c r="AL251">
        <f>IF(ORDER!O257&gt;0,IF(AK251="Output IGST - 12% - TamilNadu",12,5), "")</f>
        <v/>
      </c>
      <c r="AM251">
        <f>IF(ORDER!O257&gt;0,ROUND(SUM(AD251*AL251/100,0),2), "")</f>
        <v/>
      </c>
      <c r="AN251">
        <f>IF(ORDER!O257&gt;0,+AP251, "")</f>
        <v/>
      </c>
      <c r="AO251">
        <f>IF(ORDER!O257&gt;0,0.00, "")</f>
        <v/>
      </c>
      <c r="AP251">
        <f>IF(ORDER!O257&gt;0,+(Y251-AC251)+AM251, "")</f>
        <v/>
      </c>
      <c r="AQ251">
        <f>IF(ORDER!O257&gt;0,
 IF(ORDER!$D$1="SGST",
 VLOOKUP(H251,'C:\Users\HP\Desktop\TrimphPO\Week\Master Files\[SGST Master.xlsx]DBF'!$A:$AR,44,FALSE),
   IF(ORDER!$D$1="IGST",
   VLOOKUP(H251,'C:\Users\HP\Desktop\TrimphPO\Week\Master Files\[IGST Master.xlsx]DBF'!$A:$AR,44,FALSE),
   "Error")),
"")</f>
        <v/>
      </c>
      <c r="AR251">
        <f>IF(ORDER!O257&gt;0,B251, "")</f>
        <v/>
      </c>
      <c r="AS251">
        <f>IF(ORDER!O257&gt;0,AN251, "")</f>
        <v/>
      </c>
      <c r="AT251">
        <f>IF(ORDER!O257&gt;0,CONCATENATE($B$2," ",$C$2," ","QTY",  " ", $Z$2), "")</f>
        <v/>
      </c>
      <c r="AU251">
        <f>IF(ORDER!O257&gt;0,
 IF(ORDER!$D$1="SGST",
 VLOOKUP(H251,'C:\Users\HP\Desktop\TrimphPO\Week\Master Files\[SGST Master.xlsx]DBF'!$A:$AV,48,FALSE),
   IF(ORDER!$D$1="IGST",
   VLOOKUP(H251,'C:\Users\HP\Desktop\TrimphPO\Week\Master Files\[IGST Master.xlsx]DBF'!$A:$AV,48,FALSE),
   "Error")),
"")</f>
        <v/>
      </c>
      <c r="AV251">
        <f>IF(ORDER!O257&gt;0,
 IF(ORDER!$D$1="SGST",
 VLOOKUP(H251,'C:\Users\HP\Desktop\TrimphPO\Week\Master Files\[SGST Master.xlsx]DBF'!$A:$AW,49,FALSE),
   IF(ORDER!$D$1="IGST",
   VLOOKUP(H251,'C:\Users\HP\Desktop\TrimphPO\Week\Master Files\[IGST Master.xlsx]DBF'!$A:$AW,49,FALSE),
   "Error")),
"")</f>
        <v/>
      </c>
      <c r="AW251">
        <f>IF(ORDER!O257&gt;0,
 IF(ORDER!$D$1="SGST",
 VLOOKUP(H251,'C:\Users\HP\Desktop\TrimphPO\Week\Master Files\[SGST Master.xlsx]DBF'!$A:$AX,50,FALSE),
   IF(ORDER!$D$1="IGST",
   VLOOKUP(H251,'C:\Users\HP\Desktop\TrimphPO\Week\Master Files\[IGST Master.xlsx]DBF'!$A:$AX,50,FALSE),
   "Error")),
"")</f>
        <v/>
      </c>
      <c r="AX251">
        <f>IF(ORDER!O257&gt;0,ORDER!B5, "")</f>
        <v/>
      </c>
      <c r="AY251">
        <f>IF(ORDER!O257&gt;0,ORDER!B1, "")</f>
        <v/>
      </c>
      <c r="AZ251">
        <f>IF(ORDER!O257&gt;0,
 IF(ORDER!$D$1="SGST",
 VLOOKUP(H251,'C:\Users\HP\Desktop\TrimphPO\Week\Master Files\[SGST Master.xlsx]DBF'!$A:$BA,53,FALSE),
   IF(ORDER!$D$1="IGST",
   VLOOKUP(H251,'C:\Users\HP\Desktop\TrimphPO\Week\Master Files\[IGST Master.xlsx]DBF'!$A:$BA,53,FALSE),
   "Error")),
"")</f>
        <v/>
      </c>
      <c r="BA251">
        <f>IF(ORDER!O257&gt;0,
 IF(ORDER!$D$1="SGST",
 VLOOKUP(H251,'C:\Users\HP\Desktop\TrimphPO\Week\Master Files\[SGST Master.xlsx]DBF'!$A:$BB,54,FALSE),
   IF(ORDER!$D$1="IGST",
   VLOOKUP(H251,'C:\Users\HP\Desktop\TrimphPO\Week\Master Files\[IGST Master.xlsx]DBF'!$A:$BB,54,FALSE),
   "Error")),
"")</f>
        <v/>
      </c>
      <c r="BB251">
        <f>IF(ORDER!O257&gt;0,
 IF(ORDER!$D$1="SGST",
 VLOOKUP(H251,'C:\Users\HP\Desktop\TrimphPO\Week\Master Files\[SGST Master.xlsx]DBF'!$A:$BC,55,FALSE),
   IF(ORDER!$D$1="IGST",
   VLOOKUP(H251,'C:\Users\HP\Desktop\TrimphPO\Week\Master Files\[IGST Master.xlsx]DBF'!$A:$BC,55,FALSE),
   "Error")),
"")</f>
        <v/>
      </c>
      <c r="BC251">
        <f>IF(ORDER!O257&gt;0,
 IF(ORDER!$D$1="SGST",
 VLOOKUP(H251,'C:\Users\HP\Desktop\TrimphPO\Week\Master Files\[SGST Master.xlsx]DBF'!$A:$BD,56,FALSE),
   IF(ORDER!$D$1="IGST",
   VLOOKUP(H251,'C:\Users\HP\Desktop\TrimphPO\Week\Master Files\[IGST Master.xlsx]DBF'!$A:$BD,56,FALSE),
   "Error")),
"")</f>
        <v/>
      </c>
      <c r="BD251">
        <f>IF(ORDER!O257&gt;0,
 IF(ORDER!$D$1="SGST",
 VLOOKUP(H251,'C:\Users\HP\Desktop\TrimphPO\Week\Master Files\[SGST Master.xlsx]DBF'!$A:$BE,57,FALSE),
   IF(ORDER!$D$1="IGST",
   VLOOKUP(H251,'C:\Users\HP\Desktop\TrimphPO\Week\Master Files\[IGST Master.xlsx]DBF'!$A:$BE,57,FALSE),
   "Error")),
"")</f>
        <v/>
      </c>
    </row>
    <row r="252">
      <c r="A252">
        <f>IF(ORDER!O258&gt;0,
 IF(ORDER!$D$1="SGST",
 VLOOKUP(H252,'C:\Users\HP\Desktop\TrimphPO\Week\Master Files\[SGST Master.xlsx]DBF'!$A:$B,2,FALSE),
   IF(ORDER!$D$1="IGST",
   VLOOKUP(H252,'C:\Users\HP\Desktop\TrimphPO\Week\Master Files\[IGST Master.xlsx]DBF'!$A:$B,2,FALSE),
   "Error")),
"")</f>
        <v/>
      </c>
      <c r="B252">
        <f>IF(ORDER!O258&gt;0,
 IF(ORDER!$D$1="SGST",
 VLOOKUP(H252,'C:\Users\HP\Desktop\TrimphPO\Week\Master Files\[SGST Master.xlsx]DBF'!$A:$C,3,FALSE),
   IF(ORDER!$D$1="IGST",
   VLOOKUP(H252,'C:\Users\HP\Desktop\TrimphPO\Week\Master Files\[IGST Master.xlsx]DBF'!$A:$C,3,FALSE),
   "Error")),
"")</f>
        <v/>
      </c>
      <c r="C252">
        <f>IF(ORDER!O258&gt;0,ORDER!L258, "")</f>
        <v/>
      </c>
      <c r="D252">
        <f>IF(ORDER!O258&gt;0,ORDER!A258, "")</f>
        <v/>
      </c>
      <c r="E252">
        <f>IF(ORDER!O258&gt;0,
 IF(ORDER!$D$1="SGST",
 VLOOKUP(H252,'C:\Users\HP\Desktop\TrimphPO\Week\Master Files\[SGST Master.xlsx]DBF'!$A:$F,6,FALSE),
   IF(ORDER!$D$1="IGST",
   VLOOKUP(H252,'C:\Users\HP\Desktop\TrimphPO\Week\Master Files\[IGST Master.xlsx]DBF'!$A:$F,6,FALSE),
   "Error")),
"")</f>
        <v/>
      </c>
      <c r="F252">
        <f>IF(ORDER!O258&gt;0,ORDER!C258, "")</f>
        <v/>
      </c>
      <c r="G252">
        <f>IF(ORDER!O258&gt;0,
 IF(ORDER!$D$1="SGST",
 VLOOKUP(H252,'C:\Users\HP\Desktop\TrimphPO\Week\Master Files\[SGST Master.xlsx]DBF'!$A:$H,8,FALSE),
   IF(ORDER!$D$1="IGST",
   VLOOKUP(H252,'C:\Users\HP\Desktop\TrimphPO\Week\Master Files\[IGST Master.xlsx]DBF'!$A:$H,8,FALSE),
   "Error")),
"")</f>
        <v/>
      </c>
      <c r="H252">
        <f>IF(ORDER!O258&gt;0,ORDER!D258, "")</f>
        <v/>
      </c>
      <c r="I252">
        <f>IF(ORDER!O258&gt;0,
 IF(ORDER!$D$1="SGST",
 VLOOKUP(H252,'C:\Users\HP\Desktop\TrimphPO\Week\Master Files\[SGST Master.xlsx]DBF'!$A:$J,10,FALSE),
   IF(ORDER!$D$1="IGST",
   VLOOKUP(H252,'C:\Users\HP\Desktop\TrimphPO\Week\Master Files\[IGST Master.xlsx]DBF'!$A:$J,10,FALSE),
   "Error")),
"")</f>
        <v/>
      </c>
      <c r="J252">
        <f>IF(ORDER!O258&gt;0,SUMIF(ORDER!$D$8:$D$22298,DBF!$H252,ORDER!$G$8:$G$22298), "")</f>
        <v/>
      </c>
      <c r="K252">
        <f>IF(ORDER!O258&gt;0,VLOOKUP($H252,ORDER!D:H,5,FALSE), "")</f>
        <v/>
      </c>
      <c r="L252">
        <f>IF(ORDER!O258&gt;0,ROUND(J252*K252,2), "")</f>
        <v/>
      </c>
      <c r="M252">
        <f>IF(ORDER!O258&gt;0,
 IF(ORDER!$D$1="SGST",
 VLOOKUP(H252,'C:\Users\HP\Desktop\TrimphPO\Week\Master Files\[SGST Master.xlsx]DBF'!$A:$N,14,FALSE),
   IF(ORDER!$D$1="IGST",
   VLOOKUP(H252,'C:\Users\HP\Desktop\TrimphPO\Week\Master Files\[IGST Master.xlsx]DBF'!$A:$N,14,FALSE),
   "Error")),
"")</f>
        <v/>
      </c>
      <c r="N252">
        <f>IF(ORDER!O258&gt;0,ROUND(L252*M252/100,2), "")</f>
        <v/>
      </c>
      <c r="O252">
        <f>IF(ORDER!O258&gt;0,L252-N252, "")</f>
        <v/>
      </c>
      <c r="P252">
        <f>IF(ORDER!O258&gt;0,IF(R252="Corsetry",IF(IFERROR((O252/J252),0)&lt;1000,"CC Sales- Corsetry-Wholesale - IGST 5%","CC Sales- Corsetry-Wholesale - IGST 12%")), "")</f>
        <v/>
      </c>
      <c r="Q252">
        <f>IF(ORDER!O258&gt;0,
 IF(ORDER!$D$1="SGST",
 VLOOKUP(H252,'C:\Users\HP\Desktop\TrimphPO\Week\Master Files\[SGST Master.xlsx]DBF'!$A:$R,18,FALSE),
   IF(ORDER!$D$1="IGST",
   VLOOKUP(H252,'C:\Users\HP\Desktop\TrimphPO\Week\Master Files\[IGST Master.xlsx]DBF'!$A:$R,18,FALSE),
   "Error")),
"")</f>
        <v/>
      </c>
      <c r="R252">
        <f>IF(ORDER!O258&gt;0,
 IF(ORDER!$D$1="SGST",
 VLOOKUP(H252,'C:\Users\HP\Desktop\TrimphPO\Week\Master Files\[SGST Master.xlsx]DBF'!$A:$S,19,FALSE),
   IF(ORDER!$D$1="IGST",
   VLOOKUP(H252,'C:\Users\HP\Desktop\TrimphPO\Week\Master Files\[IGST Master.xlsx]DBF'!$A:$S,19,FALSE),
   "Error")),
"")</f>
        <v/>
      </c>
      <c r="S252">
        <f>IF(ORDER!O258&gt;0,
 IF(ORDER!$D$1="SGST",
 VLOOKUP(H252,'C:\Users\HP\Desktop\TrimphPO\Week\Master Files\[SGST Master.xlsx]DBF'!$A:$T,20,FALSE),
   IF(ORDER!$D$1="IGST",
   VLOOKUP(H252,'C:\Users\HP\Desktop\TrimphPO\Week\Master Files\[IGST Master.xlsx]DBF'!$A:$T,20,FALSE),
   "Error")),
"")</f>
        <v/>
      </c>
      <c r="T252">
        <f>IF(ORDER!O258&gt;0,
 IF(ORDER!$D$1="SGST",
 VLOOKUP(H252,'C:\Users\HP\Desktop\TrimphPO\Week\Master Files\[SGST Master.xlsx]DBF'!$A:$U,21,FALSE),
   IF(ORDER!$D$1="IGST",
   VLOOKUP(H252,'C:\Users\HP\Desktop\TrimphPO\Week\Master Files\[IGST Master.xlsx]DBF'!$A:$U,21,FALSE),
   "Error")),
"")</f>
        <v/>
      </c>
      <c r="U252">
        <f>IF(ORDER!O258&gt;0,
 IF(ORDER!$D$1="SGST",
 VLOOKUP(H252,'C:\Users\HP\Desktop\TrimphPO\Week\Master Files\[SGST Master.xlsx]DBF'!$A:$V,22,FALSE),
   IF(ORDER!$D$1="IGST",
   VLOOKUP(H252,'C:\Users\HP\Desktop\TrimphPO\Week\Master Files\[IGST Master.xlsx]DBF'!$A:$V,22,FALSE),
   "Error")),
"")</f>
        <v/>
      </c>
      <c r="V252">
        <f>IF(ORDER!O258&gt;0,
 IF(ORDER!$D$1="SGST",
 VLOOKUP(H252,'C:\Users\HP\Desktop\TrimphPO\Week\Master Files\[SGST Master.xlsx]DBF'!$A:$W,23,FALSE),
   IF(ORDER!$D$1="IGST",
   VLOOKUP(H252,'C:\Users\HP\Desktop\TrimphPO\Week\Master Files\[IGST Master.xlsx]DBF'!$A:$W,23,FALSE),
   "Error")),
"")</f>
        <v/>
      </c>
      <c r="W252">
        <f>IF(ORDER!O258&gt;0,
 IF(ORDER!$D$1="SGST",
 VLOOKUP(H252,'C:\Users\HP\Desktop\TrimphPO\Week\Master Files\[SGST Master.xlsx]DBF'!$A:$X,24,FALSE),
   IF(ORDER!$D$1="IGST",
   VLOOKUP(H252,'C:\Users\HP\Desktop\TrimphPO\Week\Master Files\[IGST Master.xlsx]DBF'!$A:$X,24,FALSE),
   "Error")),
"")</f>
        <v/>
      </c>
      <c r="X252">
        <f>IF(ORDER!O258&gt;0,
 IF(ORDER!$D$1="SGST",
 VLOOKUP(H252,'C:\Users\HP\Desktop\TrimphPO\Week\Master Files\[SGST Master.xlsx]DBF'!$A:$Y,25,FALSE),
   IF(ORDER!$D$1="IGST",
   VLOOKUP(H252,'C:\Users\HP\Desktop\TrimphPO\Week\Master Files\[IGST Master.xlsx]DBF'!$A:$Y,25,FALSE),
   "Error")),
"")</f>
        <v/>
      </c>
      <c r="Y252">
        <f>IF(ORDER!O258&gt;0,+O252, "")</f>
        <v/>
      </c>
      <c r="Z252">
        <f>IF(ORDER!O258&gt;0,+J252, "")</f>
        <v/>
      </c>
      <c r="AA252">
        <f>IF(ORDER!O258&gt;0,
 IF(ORDER!$D$1="SGST",
 VLOOKUP(H252,'C:\Users\HP\Desktop\TrimphPO\Week\Master Files\[SGST Master.xlsx]DBF'!$A:$AB,28,FALSE),
   IF(ORDER!$D$1="IGST",
   VLOOKUP(H252,'C:\Users\HP\Desktop\TrimphPO\Week\Master Files\[IGST Master.xlsx]DBF'!$A:$AB,28,FALSE),
   "Error")),
"")</f>
        <v/>
      </c>
      <c r="AB252">
        <f>IF(ORDER!O258&gt;0,
 IF(ORDER!$D$1="SGST",
 VLOOKUP(H252,'C:\Users\HP\Desktop\TrimphPO\Week\Master Files\[SGST Master.xlsx]DBF'!$A:$AC,29,FALSE),
   IF(ORDER!$D$1="IGST",
   VLOOKUP(H252,'C:\Users\HP\Desktop\TrimphPO\Week\Master Files\[IGST Master.xlsx]DBF'!$A:$AC,29,FALSE),
   "Error")),
"")</f>
        <v/>
      </c>
      <c r="AC252">
        <f>IF(ORDER!O258&gt;0,ROUND(Y252*AB252/100,2), "")</f>
        <v/>
      </c>
      <c r="AD252">
        <f>IF(ORDER!O258&gt;0,ROUND(SUM(Y252,0)-AC252,2), "")</f>
        <v/>
      </c>
      <c r="AE252" t="inlineStr"/>
      <c r="AF252" t="inlineStr"/>
      <c r="AG252" t="inlineStr"/>
      <c r="AH252" t="inlineStr"/>
      <c r="AI252" t="inlineStr"/>
      <c r="AJ252" t="inlineStr"/>
      <c r="AK252">
        <f>IF(ORDER!O258&gt;0,IF(RIGHT(P252,2)="5%","Output IGST - 5% - Tamilnadu","Output IGST - 12% - Tamilnadu"), "")</f>
        <v/>
      </c>
      <c r="AL252">
        <f>IF(ORDER!O258&gt;0,IF(AK252="Output IGST - 12% - TamilNadu",12,5), "")</f>
        <v/>
      </c>
      <c r="AM252">
        <f>IF(ORDER!O258&gt;0,ROUND(SUM(AD252*AL252/100,0),2), "")</f>
        <v/>
      </c>
      <c r="AN252">
        <f>IF(ORDER!O258&gt;0,+AP252, "")</f>
        <v/>
      </c>
      <c r="AO252">
        <f>IF(ORDER!O258&gt;0,0.00, "")</f>
        <v/>
      </c>
      <c r="AP252">
        <f>IF(ORDER!O258&gt;0,+(Y252-AC252)+AM252, "")</f>
        <v/>
      </c>
      <c r="AQ252">
        <f>IF(ORDER!O258&gt;0,
 IF(ORDER!$D$1="SGST",
 VLOOKUP(H252,'C:\Users\HP\Desktop\TrimphPO\Week\Master Files\[SGST Master.xlsx]DBF'!$A:$AR,44,FALSE),
   IF(ORDER!$D$1="IGST",
   VLOOKUP(H252,'C:\Users\HP\Desktop\TrimphPO\Week\Master Files\[IGST Master.xlsx]DBF'!$A:$AR,44,FALSE),
   "Error")),
"")</f>
        <v/>
      </c>
      <c r="AR252">
        <f>IF(ORDER!O258&gt;0,B252, "")</f>
        <v/>
      </c>
      <c r="AS252">
        <f>IF(ORDER!O258&gt;0,AN252, "")</f>
        <v/>
      </c>
      <c r="AT252">
        <f>IF(ORDER!O258&gt;0,CONCATENATE($B$2," ",$C$2," ","QTY",  " ", $Z$2), "")</f>
        <v/>
      </c>
      <c r="AU252">
        <f>IF(ORDER!O258&gt;0,
 IF(ORDER!$D$1="SGST",
 VLOOKUP(H252,'C:\Users\HP\Desktop\TrimphPO\Week\Master Files\[SGST Master.xlsx]DBF'!$A:$AV,48,FALSE),
   IF(ORDER!$D$1="IGST",
   VLOOKUP(H252,'C:\Users\HP\Desktop\TrimphPO\Week\Master Files\[IGST Master.xlsx]DBF'!$A:$AV,48,FALSE),
   "Error")),
"")</f>
        <v/>
      </c>
      <c r="AV252">
        <f>IF(ORDER!O258&gt;0,
 IF(ORDER!$D$1="SGST",
 VLOOKUP(H252,'C:\Users\HP\Desktop\TrimphPO\Week\Master Files\[SGST Master.xlsx]DBF'!$A:$AW,49,FALSE),
   IF(ORDER!$D$1="IGST",
   VLOOKUP(H252,'C:\Users\HP\Desktop\TrimphPO\Week\Master Files\[IGST Master.xlsx]DBF'!$A:$AW,49,FALSE),
   "Error")),
"")</f>
        <v/>
      </c>
      <c r="AW252">
        <f>IF(ORDER!O258&gt;0,
 IF(ORDER!$D$1="SGST",
 VLOOKUP(H252,'C:\Users\HP\Desktop\TrimphPO\Week\Master Files\[SGST Master.xlsx]DBF'!$A:$AX,50,FALSE),
   IF(ORDER!$D$1="IGST",
   VLOOKUP(H252,'C:\Users\HP\Desktop\TrimphPO\Week\Master Files\[IGST Master.xlsx]DBF'!$A:$AX,50,FALSE),
   "Error")),
"")</f>
        <v/>
      </c>
      <c r="AX252">
        <f>IF(ORDER!O258&gt;0,ORDER!B5, "")</f>
        <v/>
      </c>
      <c r="AY252">
        <f>IF(ORDER!O258&gt;0,ORDER!B1, "")</f>
        <v/>
      </c>
      <c r="AZ252">
        <f>IF(ORDER!O258&gt;0,
 IF(ORDER!$D$1="SGST",
 VLOOKUP(H252,'C:\Users\HP\Desktop\TrimphPO\Week\Master Files\[SGST Master.xlsx]DBF'!$A:$BA,53,FALSE),
   IF(ORDER!$D$1="IGST",
   VLOOKUP(H252,'C:\Users\HP\Desktop\TrimphPO\Week\Master Files\[IGST Master.xlsx]DBF'!$A:$BA,53,FALSE),
   "Error")),
"")</f>
        <v/>
      </c>
      <c r="BA252">
        <f>IF(ORDER!O258&gt;0,
 IF(ORDER!$D$1="SGST",
 VLOOKUP(H252,'C:\Users\HP\Desktop\TrimphPO\Week\Master Files\[SGST Master.xlsx]DBF'!$A:$BB,54,FALSE),
   IF(ORDER!$D$1="IGST",
   VLOOKUP(H252,'C:\Users\HP\Desktop\TrimphPO\Week\Master Files\[IGST Master.xlsx]DBF'!$A:$BB,54,FALSE),
   "Error")),
"")</f>
        <v/>
      </c>
      <c r="BB252">
        <f>IF(ORDER!O258&gt;0,
 IF(ORDER!$D$1="SGST",
 VLOOKUP(H252,'C:\Users\HP\Desktop\TrimphPO\Week\Master Files\[SGST Master.xlsx]DBF'!$A:$BC,55,FALSE),
   IF(ORDER!$D$1="IGST",
   VLOOKUP(H252,'C:\Users\HP\Desktop\TrimphPO\Week\Master Files\[IGST Master.xlsx]DBF'!$A:$BC,55,FALSE),
   "Error")),
"")</f>
        <v/>
      </c>
      <c r="BC252">
        <f>IF(ORDER!O258&gt;0,
 IF(ORDER!$D$1="SGST",
 VLOOKUP(H252,'C:\Users\HP\Desktop\TrimphPO\Week\Master Files\[SGST Master.xlsx]DBF'!$A:$BD,56,FALSE),
   IF(ORDER!$D$1="IGST",
   VLOOKUP(H252,'C:\Users\HP\Desktop\TrimphPO\Week\Master Files\[IGST Master.xlsx]DBF'!$A:$BD,56,FALSE),
   "Error")),
"")</f>
        <v/>
      </c>
      <c r="BD252">
        <f>IF(ORDER!O258&gt;0,
 IF(ORDER!$D$1="SGST",
 VLOOKUP(H252,'C:\Users\HP\Desktop\TrimphPO\Week\Master Files\[SGST Master.xlsx]DBF'!$A:$BE,57,FALSE),
   IF(ORDER!$D$1="IGST",
   VLOOKUP(H252,'C:\Users\HP\Desktop\TrimphPO\Week\Master Files\[IGST Master.xlsx]DBF'!$A:$BE,57,FALSE),
   "Error")),
"")</f>
        <v/>
      </c>
    </row>
    <row r="253">
      <c r="A253">
        <f>IF(ORDER!O259&gt;0,
 IF(ORDER!$D$1="SGST",
 VLOOKUP(H253,'C:\Users\HP\Desktop\TrimphPO\Week\Master Files\[SGST Master.xlsx]DBF'!$A:$B,2,FALSE),
   IF(ORDER!$D$1="IGST",
   VLOOKUP(H253,'C:\Users\HP\Desktop\TrimphPO\Week\Master Files\[IGST Master.xlsx]DBF'!$A:$B,2,FALSE),
   "Error")),
"")</f>
        <v/>
      </c>
      <c r="B253">
        <f>IF(ORDER!O259&gt;0,
 IF(ORDER!$D$1="SGST",
 VLOOKUP(H253,'C:\Users\HP\Desktop\TrimphPO\Week\Master Files\[SGST Master.xlsx]DBF'!$A:$C,3,FALSE),
   IF(ORDER!$D$1="IGST",
   VLOOKUP(H253,'C:\Users\HP\Desktop\TrimphPO\Week\Master Files\[IGST Master.xlsx]DBF'!$A:$C,3,FALSE),
   "Error")),
"")</f>
        <v/>
      </c>
      <c r="C253">
        <f>IF(ORDER!O259&gt;0,ORDER!L259, "")</f>
        <v/>
      </c>
      <c r="D253">
        <f>IF(ORDER!O259&gt;0,ORDER!A259, "")</f>
        <v/>
      </c>
      <c r="E253">
        <f>IF(ORDER!O259&gt;0,
 IF(ORDER!$D$1="SGST",
 VLOOKUP(H253,'C:\Users\HP\Desktop\TrimphPO\Week\Master Files\[SGST Master.xlsx]DBF'!$A:$F,6,FALSE),
   IF(ORDER!$D$1="IGST",
   VLOOKUP(H253,'C:\Users\HP\Desktop\TrimphPO\Week\Master Files\[IGST Master.xlsx]DBF'!$A:$F,6,FALSE),
   "Error")),
"")</f>
        <v/>
      </c>
      <c r="F253">
        <f>IF(ORDER!O259&gt;0,ORDER!C259, "")</f>
        <v/>
      </c>
      <c r="G253">
        <f>IF(ORDER!O259&gt;0,
 IF(ORDER!$D$1="SGST",
 VLOOKUP(H253,'C:\Users\HP\Desktop\TrimphPO\Week\Master Files\[SGST Master.xlsx]DBF'!$A:$H,8,FALSE),
   IF(ORDER!$D$1="IGST",
   VLOOKUP(H253,'C:\Users\HP\Desktop\TrimphPO\Week\Master Files\[IGST Master.xlsx]DBF'!$A:$H,8,FALSE),
   "Error")),
"")</f>
        <v/>
      </c>
      <c r="H253">
        <f>IF(ORDER!O259&gt;0,ORDER!D259, "")</f>
        <v/>
      </c>
      <c r="I253">
        <f>IF(ORDER!O259&gt;0,
 IF(ORDER!$D$1="SGST",
 VLOOKUP(H253,'C:\Users\HP\Desktop\TrimphPO\Week\Master Files\[SGST Master.xlsx]DBF'!$A:$J,10,FALSE),
   IF(ORDER!$D$1="IGST",
   VLOOKUP(H253,'C:\Users\HP\Desktop\TrimphPO\Week\Master Files\[IGST Master.xlsx]DBF'!$A:$J,10,FALSE),
   "Error")),
"")</f>
        <v/>
      </c>
      <c r="J253">
        <f>IF(ORDER!O259&gt;0,SUMIF(ORDER!$D$8:$D$22298,DBF!$H253,ORDER!$G$8:$G$22298), "")</f>
        <v/>
      </c>
      <c r="K253">
        <f>IF(ORDER!O259&gt;0,VLOOKUP($H253,ORDER!D:H,5,FALSE), "")</f>
        <v/>
      </c>
      <c r="L253">
        <f>IF(ORDER!O259&gt;0,ROUND(J253*K253,2), "")</f>
        <v/>
      </c>
      <c r="M253">
        <f>IF(ORDER!O259&gt;0,
 IF(ORDER!$D$1="SGST",
 VLOOKUP(H253,'C:\Users\HP\Desktop\TrimphPO\Week\Master Files\[SGST Master.xlsx]DBF'!$A:$N,14,FALSE),
   IF(ORDER!$D$1="IGST",
   VLOOKUP(H253,'C:\Users\HP\Desktop\TrimphPO\Week\Master Files\[IGST Master.xlsx]DBF'!$A:$N,14,FALSE),
   "Error")),
"")</f>
        <v/>
      </c>
      <c r="N253">
        <f>IF(ORDER!O259&gt;0,ROUND(L253*M253/100,2), "")</f>
        <v/>
      </c>
      <c r="O253">
        <f>IF(ORDER!O259&gt;0,L253-N253, "")</f>
        <v/>
      </c>
      <c r="P253">
        <f>IF(ORDER!O259&gt;0,IF(R253="Corsetry",IF(IFERROR((O253/J253),0)&lt;1000,"CC Sales- Corsetry-Wholesale - IGST 5%","CC Sales- Corsetry-Wholesale - IGST 12%")), "")</f>
        <v/>
      </c>
      <c r="Q253">
        <f>IF(ORDER!O259&gt;0,
 IF(ORDER!$D$1="SGST",
 VLOOKUP(H253,'C:\Users\HP\Desktop\TrimphPO\Week\Master Files\[SGST Master.xlsx]DBF'!$A:$R,18,FALSE),
   IF(ORDER!$D$1="IGST",
   VLOOKUP(H253,'C:\Users\HP\Desktop\TrimphPO\Week\Master Files\[IGST Master.xlsx]DBF'!$A:$R,18,FALSE),
   "Error")),
"")</f>
        <v/>
      </c>
      <c r="R253">
        <f>IF(ORDER!O259&gt;0,
 IF(ORDER!$D$1="SGST",
 VLOOKUP(H253,'C:\Users\HP\Desktop\TrimphPO\Week\Master Files\[SGST Master.xlsx]DBF'!$A:$S,19,FALSE),
   IF(ORDER!$D$1="IGST",
   VLOOKUP(H253,'C:\Users\HP\Desktop\TrimphPO\Week\Master Files\[IGST Master.xlsx]DBF'!$A:$S,19,FALSE),
   "Error")),
"")</f>
        <v/>
      </c>
      <c r="S253">
        <f>IF(ORDER!O259&gt;0,
 IF(ORDER!$D$1="SGST",
 VLOOKUP(H253,'C:\Users\HP\Desktop\TrimphPO\Week\Master Files\[SGST Master.xlsx]DBF'!$A:$T,20,FALSE),
   IF(ORDER!$D$1="IGST",
   VLOOKUP(H253,'C:\Users\HP\Desktop\TrimphPO\Week\Master Files\[IGST Master.xlsx]DBF'!$A:$T,20,FALSE),
   "Error")),
"")</f>
        <v/>
      </c>
      <c r="T253">
        <f>IF(ORDER!O259&gt;0,
 IF(ORDER!$D$1="SGST",
 VLOOKUP(H253,'C:\Users\HP\Desktop\TrimphPO\Week\Master Files\[SGST Master.xlsx]DBF'!$A:$U,21,FALSE),
   IF(ORDER!$D$1="IGST",
   VLOOKUP(H253,'C:\Users\HP\Desktop\TrimphPO\Week\Master Files\[IGST Master.xlsx]DBF'!$A:$U,21,FALSE),
   "Error")),
"")</f>
        <v/>
      </c>
      <c r="U253">
        <f>IF(ORDER!O259&gt;0,
 IF(ORDER!$D$1="SGST",
 VLOOKUP(H253,'C:\Users\HP\Desktop\TrimphPO\Week\Master Files\[SGST Master.xlsx]DBF'!$A:$V,22,FALSE),
   IF(ORDER!$D$1="IGST",
   VLOOKUP(H253,'C:\Users\HP\Desktop\TrimphPO\Week\Master Files\[IGST Master.xlsx]DBF'!$A:$V,22,FALSE),
   "Error")),
"")</f>
        <v/>
      </c>
      <c r="V253">
        <f>IF(ORDER!O259&gt;0,
 IF(ORDER!$D$1="SGST",
 VLOOKUP(H253,'C:\Users\HP\Desktop\TrimphPO\Week\Master Files\[SGST Master.xlsx]DBF'!$A:$W,23,FALSE),
   IF(ORDER!$D$1="IGST",
   VLOOKUP(H253,'C:\Users\HP\Desktop\TrimphPO\Week\Master Files\[IGST Master.xlsx]DBF'!$A:$W,23,FALSE),
   "Error")),
"")</f>
        <v/>
      </c>
      <c r="W253">
        <f>IF(ORDER!O259&gt;0,
 IF(ORDER!$D$1="SGST",
 VLOOKUP(H253,'C:\Users\HP\Desktop\TrimphPO\Week\Master Files\[SGST Master.xlsx]DBF'!$A:$X,24,FALSE),
   IF(ORDER!$D$1="IGST",
   VLOOKUP(H253,'C:\Users\HP\Desktop\TrimphPO\Week\Master Files\[IGST Master.xlsx]DBF'!$A:$X,24,FALSE),
   "Error")),
"")</f>
        <v/>
      </c>
      <c r="X253">
        <f>IF(ORDER!O259&gt;0,
 IF(ORDER!$D$1="SGST",
 VLOOKUP(H253,'C:\Users\HP\Desktop\TrimphPO\Week\Master Files\[SGST Master.xlsx]DBF'!$A:$Y,25,FALSE),
   IF(ORDER!$D$1="IGST",
   VLOOKUP(H253,'C:\Users\HP\Desktop\TrimphPO\Week\Master Files\[IGST Master.xlsx]DBF'!$A:$Y,25,FALSE),
   "Error")),
"")</f>
        <v/>
      </c>
      <c r="Y253">
        <f>IF(ORDER!O259&gt;0,+O253, "")</f>
        <v/>
      </c>
      <c r="Z253">
        <f>IF(ORDER!O259&gt;0,+J253, "")</f>
        <v/>
      </c>
      <c r="AA253">
        <f>IF(ORDER!O259&gt;0,
 IF(ORDER!$D$1="SGST",
 VLOOKUP(H253,'C:\Users\HP\Desktop\TrimphPO\Week\Master Files\[SGST Master.xlsx]DBF'!$A:$AB,28,FALSE),
   IF(ORDER!$D$1="IGST",
   VLOOKUP(H253,'C:\Users\HP\Desktop\TrimphPO\Week\Master Files\[IGST Master.xlsx]DBF'!$A:$AB,28,FALSE),
   "Error")),
"")</f>
        <v/>
      </c>
      <c r="AB253">
        <f>IF(ORDER!O259&gt;0,
 IF(ORDER!$D$1="SGST",
 VLOOKUP(H253,'C:\Users\HP\Desktop\TrimphPO\Week\Master Files\[SGST Master.xlsx]DBF'!$A:$AC,29,FALSE),
   IF(ORDER!$D$1="IGST",
   VLOOKUP(H253,'C:\Users\HP\Desktop\TrimphPO\Week\Master Files\[IGST Master.xlsx]DBF'!$A:$AC,29,FALSE),
   "Error")),
"")</f>
        <v/>
      </c>
      <c r="AC253">
        <f>IF(ORDER!O259&gt;0,ROUND(Y253*AB253/100,2), "")</f>
        <v/>
      </c>
      <c r="AD253">
        <f>IF(ORDER!O259&gt;0,ROUND(SUM(Y253,0)-AC253,2), "")</f>
        <v/>
      </c>
      <c r="AE253" t="inlineStr"/>
      <c r="AF253" t="inlineStr"/>
      <c r="AG253" t="inlineStr"/>
      <c r="AH253" t="inlineStr"/>
      <c r="AI253" t="inlineStr"/>
      <c r="AJ253" t="inlineStr"/>
      <c r="AK253">
        <f>IF(ORDER!O259&gt;0,IF(RIGHT(P253,2)="5%","Output IGST - 5% - Tamilnadu","Output IGST - 12% - Tamilnadu"), "")</f>
        <v/>
      </c>
      <c r="AL253">
        <f>IF(ORDER!O259&gt;0,IF(AK253="Output IGST - 12% - TamilNadu",12,5), "")</f>
        <v/>
      </c>
      <c r="AM253">
        <f>IF(ORDER!O259&gt;0,ROUND(SUM(AD253*AL253/100,0),2), "")</f>
        <v/>
      </c>
      <c r="AN253">
        <f>IF(ORDER!O259&gt;0,+AP253, "")</f>
        <v/>
      </c>
      <c r="AO253">
        <f>IF(ORDER!O259&gt;0,0.00, "")</f>
        <v/>
      </c>
      <c r="AP253">
        <f>IF(ORDER!O259&gt;0,+(Y253-AC253)+AM253, "")</f>
        <v/>
      </c>
      <c r="AQ253">
        <f>IF(ORDER!O259&gt;0,
 IF(ORDER!$D$1="SGST",
 VLOOKUP(H253,'C:\Users\HP\Desktop\TrimphPO\Week\Master Files\[SGST Master.xlsx]DBF'!$A:$AR,44,FALSE),
   IF(ORDER!$D$1="IGST",
   VLOOKUP(H253,'C:\Users\HP\Desktop\TrimphPO\Week\Master Files\[IGST Master.xlsx]DBF'!$A:$AR,44,FALSE),
   "Error")),
"")</f>
        <v/>
      </c>
      <c r="AR253">
        <f>IF(ORDER!O259&gt;0,B253, "")</f>
        <v/>
      </c>
      <c r="AS253">
        <f>IF(ORDER!O259&gt;0,AN253, "")</f>
        <v/>
      </c>
      <c r="AT253">
        <f>IF(ORDER!O259&gt;0,CONCATENATE($B$2," ",$C$2," ","QTY",  " ", $Z$2), "")</f>
        <v/>
      </c>
      <c r="AU253">
        <f>IF(ORDER!O259&gt;0,
 IF(ORDER!$D$1="SGST",
 VLOOKUP(H253,'C:\Users\HP\Desktop\TrimphPO\Week\Master Files\[SGST Master.xlsx]DBF'!$A:$AV,48,FALSE),
   IF(ORDER!$D$1="IGST",
   VLOOKUP(H253,'C:\Users\HP\Desktop\TrimphPO\Week\Master Files\[IGST Master.xlsx]DBF'!$A:$AV,48,FALSE),
   "Error")),
"")</f>
        <v/>
      </c>
      <c r="AV253">
        <f>IF(ORDER!O259&gt;0,
 IF(ORDER!$D$1="SGST",
 VLOOKUP(H253,'C:\Users\HP\Desktop\TrimphPO\Week\Master Files\[SGST Master.xlsx]DBF'!$A:$AW,49,FALSE),
   IF(ORDER!$D$1="IGST",
   VLOOKUP(H253,'C:\Users\HP\Desktop\TrimphPO\Week\Master Files\[IGST Master.xlsx]DBF'!$A:$AW,49,FALSE),
   "Error")),
"")</f>
        <v/>
      </c>
      <c r="AW253">
        <f>IF(ORDER!O259&gt;0,
 IF(ORDER!$D$1="SGST",
 VLOOKUP(H253,'C:\Users\HP\Desktop\TrimphPO\Week\Master Files\[SGST Master.xlsx]DBF'!$A:$AX,50,FALSE),
   IF(ORDER!$D$1="IGST",
   VLOOKUP(H253,'C:\Users\HP\Desktop\TrimphPO\Week\Master Files\[IGST Master.xlsx]DBF'!$A:$AX,50,FALSE),
   "Error")),
"")</f>
        <v/>
      </c>
      <c r="AX253">
        <f>IF(ORDER!O259&gt;0,ORDER!B5, "")</f>
        <v/>
      </c>
      <c r="AY253">
        <f>IF(ORDER!O259&gt;0,ORDER!B1, "")</f>
        <v/>
      </c>
      <c r="AZ253">
        <f>IF(ORDER!O259&gt;0,
 IF(ORDER!$D$1="SGST",
 VLOOKUP(H253,'C:\Users\HP\Desktop\TrimphPO\Week\Master Files\[SGST Master.xlsx]DBF'!$A:$BA,53,FALSE),
   IF(ORDER!$D$1="IGST",
   VLOOKUP(H253,'C:\Users\HP\Desktop\TrimphPO\Week\Master Files\[IGST Master.xlsx]DBF'!$A:$BA,53,FALSE),
   "Error")),
"")</f>
        <v/>
      </c>
      <c r="BA253">
        <f>IF(ORDER!O259&gt;0,
 IF(ORDER!$D$1="SGST",
 VLOOKUP(H253,'C:\Users\HP\Desktop\TrimphPO\Week\Master Files\[SGST Master.xlsx]DBF'!$A:$BB,54,FALSE),
   IF(ORDER!$D$1="IGST",
   VLOOKUP(H253,'C:\Users\HP\Desktop\TrimphPO\Week\Master Files\[IGST Master.xlsx]DBF'!$A:$BB,54,FALSE),
   "Error")),
"")</f>
        <v/>
      </c>
      <c r="BB253">
        <f>IF(ORDER!O259&gt;0,
 IF(ORDER!$D$1="SGST",
 VLOOKUP(H253,'C:\Users\HP\Desktop\TrimphPO\Week\Master Files\[SGST Master.xlsx]DBF'!$A:$BC,55,FALSE),
   IF(ORDER!$D$1="IGST",
   VLOOKUP(H253,'C:\Users\HP\Desktop\TrimphPO\Week\Master Files\[IGST Master.xlsx]DBF'!$A:$BC,55,FALSE),
   "Error")),
"")</f>
        <v/>
      </c>
      <c r="BC253">
        <f>IF(ORDER!O259&gt;0,
 IF(ORDER!$D$1="SGST",
 VLOOKUP(H253,'C:\Users\HP\Desktop\TrimphPO\Week\Master Files\[SGST Master.xlsx]DBF'!$A:$BD,56,FALSE),
   IF(ORDER!$D$1="IGST",
   VLOOKUP(H253,'C:\Users\HP\Desktop\TrimphPO\Week\Master Files\[IGST Master.xlsx]DBF'!$A:$BD,56,FALSE),
   "Error")),
"")</f>
        <v/>
      </c>
      <c r="BD253">
        <f>IF(ORDER!O259&gt;0,
 IF(ORDER!$D$1="SGST",
 VLOOKUP(H253,'C:\Users\HP\Desktop\TrimphPO\Week\Master Files\[SGST Master.xlsx]DBF'!$A:$BE,57,FALSE),
   IF(ORDER!$D$1="IGST",
   VLOOKUP(H253,'C:\Users\HP\Desktop\TrimphPO\Week\Master Files\[IGST Master.xlsx]DBF'!$A:$BE,57,FALSE),
   "Error")),
"")</f>
        <v/>
      </c>
    </row>
    <row r="254">
      <c r="A254">
        <f>IF(ORDER!O260&gt;0,
 IF(ORDER!$D$1="SGST",
 VLOOKUP(H254,'C:\Users\HP\Desktop\TrimphPO\Week\Master Files\[SGST Master.xlsx]DBF'!$A:$B,2,FALSE),
   IF(ORDER!$D$1="IGST",
   VLOOKUP(H254,'C:\Users\HP\Desktop\TrimphPO\Week\Master Files\[IGST Master.xlsx]DBF'!$A:$B,2,FALSE),
   "Error")),
"")</f>
        <v/>
      </c>
      <c r="B254">
        <f>IF(ORDER!O260&gt;0,
 IF(ORDER!$D$1="SGST",
 VLOOKUP(H254,'C:\Users\HP\Desktop\TrimphPO\Week\Master Files\[SGST Master.xlsx]DBF'!$A:$C,3,FALSE),
   IF(ORDER!$D$1="IGST",
   VLOOKUP(H254,'C:\Users\HP\Desktop\TrimphPO\Week\Master Files\[IGST Master.xlsx]DBF'!$A:$C,3,FALSE),
   "Error")),
"")</f>
        <v/>
      </c>
      <c r="C254">
        <f>IF(ORDER!O260&gt;0,ORDER!L260, "")</f>
        <v/>
      </c>
      <c r="D254">
        <f>IF(ORDER!O260&gt;0,ORDER!A260, "")</f>
        <v/>
      </c>
      <c r="E254">
        <f>IF(ORDER!O260&gt;0,
 IF(ORDER!$D$1="SGST",
 VLOOKUP(H254,'C:\Users\HP\Desktop\TrimphPO\Week\Master Files\[SGST Master.xlsx]DBF'!$A:$F,6,FALSE),
   IF(ORDER!$D$1="IGST",
   VLOOKUP(H254,'C:\Users\HP\Desktop\TrimphPO\Week\Master Files\[IGST Master.xlsx]DBF'!$A:$F,6,FALSE),
   "Error")),
"")</f>
        <v/>
      </c>
      <c r="F254">
        <f>IF(ORDER!O260&gt;0,ORDER!C260, "")</f>
        <v/>
      </c>
      <c r="G254">
        <f>IF(ORDER!O260&gt;0,
 IF(ORDER!$D$1="SGST",
 VLOOKUP(H254,'C:\Users\HP\Desktop\TrimphPO\Week\Master Files\[SGST Master.xlsx]DBF'!$A:$H,8,FALSE),
   IF(ORDER!$D$1="IGST",
   VLOOKUP(H254,'C:\Users\HP\Desktop\TrimphPO\Week\Master Files\[IGST Master.xlsx]DBF'!$A:$H,8,FALSE),
   "Error")),
"")</f>
        <v/>
      </c>
      <c r="H254">
        <f>IF(ORDER!O260&gt;0,ORDER!D260, "")</f>
        <v/>
      </c>
      <c r="I254">
        <f>IF(ORDER!O260&gt;0,
 IF(ORDER!$D$1="SGST",
 VLOOKUP(H254,'C:\Users\HP\Desktop\TrimphPO\Week\Master Files\[SGST Master.xlsx]DBF'!$A:$J,10,FALSE),
   IF(ORDER!$D$1="IGST",
   VLOOKUP(H254,'C:\Users\HP\Desktop\TrimphPO\Week\Master Files\[IGST Master.xlsx]DBF'!$A:$J,10,FALSE),
   "Error")),
"")</f>
        <v/>
      </c>
      <c r="J254">
        <f>IF(ORDER!O260&gt;0,SUMIF(ORDER!$D$8:$D$22298,DBF!$H254,ORDER!$G$8:$G$22298), "")</f>
        <v/>
      </c>
      <c r="K254">
        <f>IF(ORDER!O260&gt;0,VLOOKUP($H254,ORDER!D:H,5,FALSE), "")</f>
        <v/>
      </c>
      <c r="L254">
        <f>IF(ORDER!O260&gt;0,ROUND(J254*K254,2), "")</f>
        <v/>
      </c>
      <c r="M254">
        <f>IF(ORDER!O260&gt;0,
 IF(ORDER!$D$1="SGST",
 VLOOKUP(H254,'C:\Users\HP\Desktop\TrimphPO\Week\Master Files\[SGST Master.xlsx]DBF'!$A:$N,14,FALSE),
   IF(ORDER!$D$1="IGST",
   VLOOKUP(H254,'C:\Users\HP\Desktop\TrimphPO\Week\Master Files\[IGST Master.xlsx]DBF'!$A:$N,14,FALSE),
   "Error")),
"")</f>
        <v/>
      </c>
      <c r="N254">
        <f>IF(ORDER!O260&gt;0,ROUND(L254*M254/100,2), "")</f>
        <v/>
      </c>
      <c r="O254">
        <f>IF(ORDER!O260&gt;0,L254-N254, "")</f>
        <v/>
      </c>
      <c r="P254">
        <f>IF(ORDER!O260&gt;0,IF(R254="Corsetry",IF(IFERROR((O254/J254),0)&lt;1000,"CC Sales- Corsetry-Wholesale - IGST 5%","CC Sales- Corsetry-Wholesale - IGST 12%")), "")</f>
        <v/>
      </c>
      <c r="Q254">
        <f>IF(ORDER!O260&gt;0,
 IF(ORDER!$D$1="SGST",
 VLOOKUP(H254,'C:\Users\HP\Desktop\TrimphPO\Week\Master Files\[SGST Master.xlsx]DBF'!$A:$R,18,FALSE),
   IF(ORDER!$D$1="IGST",
   VLOOKUP(H254,'C:\Users\HP\Desktop\TrimphPO\Week\Master Files\[IGST Master.xlsx]DBF'!$A:$R,18,FALSE),
   "Error")),
"")</f>
        <v/>
      </c>
      <c r="R254">
        <f>IF(ORDER!O260&gt;0,
 IF(ORDER!$D$1="SGST",
 VLOOKUP(H254,'C:\Users\HP\Desktop\TrimphPO\Week\Master Files\[SGST Master.xlsx]DBF'!$A:$S,19,FALSE),
   IF(ORDER!$D$1="IGST",
   VLOOKUP(H254,'C:\Users\HP\Desktop\TrimphPO\Week\Master Files\[IGST Master.xlsx]DBF'!$A:$S,19,FALSE),
   "Error")),
"")</f>
        <v/>
      </c>
      <c r="S254">
        <f>IF(ORDER!O260&gt;0,
 IF(ORDER!$D$1="SGST",
 VLOOKUP(H254,'C:\Users\HP\Desktop\TrimphPO\Week\Master Files\[SGST Master.xlsx]DBF'!$A:$T,20,FALSE),
   IF(ORDER!$D$1="IGST",
   VLOOKUP(H254,'C:\Users\HP\Desktop\TrimphPO\Week\Master Files\[IGST Master.xlsx]DBF'!$A:$T,20,FALSE),
   "Error")),
"")</f>
        <v/>
      </c>
      <c r="T254">
        <f>IF(ORDER!O260&gt;0,
 IF(ORDER!$D$1="SGST",
 VLOOKUP(H254,'C:\Users\HP\Desktop\TrimphPO\Week\Master Files\[SGST Master.xlsx]DBF'!$A:$U,21,FALSE),
   IF(ORDER!$D$1="IGST",
   VLOOKUP(H254,'C:\Users\HP\Desktop\TrimphPO\Week\Master Files\[IGST Master.xlsx]DBF'!$A:$U,21,FALSE),
   "Error")),
"")</f>
        <v/>
      </c>
      <c r="U254">
        <f>IF(ORDER!O260&gt;0,
 IF(ORDER!$D$1="SGST",
 VLOOKUP(H254,'C:\Users\HP\Desktop\TrimphPO\Week\Master Files\[SGST Master.xlsx]DBF'!$A:$V,22,FALSE),
   IF(ORDER!$D$1="IGST",
   VLOOKUP(H254,'C:\Users\HP\Desktop\TrimphPO\Week\Master Files\[IGST Master.xlsx]DBF'!$A:$V,22,FALSE),
   "Error")),
"")</f>
        <v/>
      </c>
      <c r="V254">
        <f>IF(ORDER!O260&gt;0,
 IF(ORDER!$D$1="SGST",
 VLOOKUP(H254,'C:\Users\HP\Desktop\TrimphPO\Week\Master Files\[SGST Master.xlsx]DBF'!$A:$W,23,FALSE),
   IF(ORDER!$D$1="IGST",
   VLOOKUP(H254,'C:\Users\HP\Desktop\TrimphPO\Week\Master Files\[IGST Master.xlsx]DBF'!$A:$W,23,FALSE),
   "Error")),
"")</f>
        <v/>
      </c>
      <c r="W254">
        <f>IF(ORDER!O260&gt;0,
 IF(ORDER!$D$1="SGST",
 VLOOKUP(H254,'C:\Users\HP\Desktop\TrimphPO\Week\Master Files\[SGST Master.xlsx]DBF'!$A:$X,24,FALSE),
   IF(ORDER!$D$1="IGST",
   VLOOKUP(H254,'C:\Users\HP\Desktop\TrimphPO\Week\Master Files\[IGST Master.xlsx]DBF'!$A:$X,24,FALSE),
   "Error")),
"")</f>
        <v/>
      </c>
      <c r="X254">
        <f>IF(ORDER!O260&gt;0,
 IF(ORDER!$D$1="SGST",
 VLOOKUP(H254,'C:\Users\HP\Desktop\TrimphPO\Week\Master Files\[SGST Master.xlsx]DBF'!$A:$Y,25,FALSE),
   IF(ORDER!$D$1="IGST",
   VLOOKUP(H254,'C:\Users\HP\Desktop\TrimphPO\Week\Master Files\[IGST Master.xlsx]DBF'!$A:$Y,25,FALSE),
   "Error")),
"")</f>
        <v/>
      </c>
      <c r="Y254">
        <f>IF(ORDER!O260&gt;0,+O254, "")</f>
        <v/>
      </c>
      <c r="Z254">
        <f>IF(ORDER!O260&gt;0,+J254, "")</f>
        <v/>
      </c>
      <c r="AA254">
        <f>IF(ORDER!O260&gt;0,
 IF(ORDER!$D$1="SGST",
 VLOOKUP(H254,'C:\Users\HP\Desktop\TrimphPO\Week\Master Files\[SGST Master.xlsx]DBF'!$A:$AB,28,FALSE),
   IF(ORDER!$D$1="IGST",
   VLOOKUP(H254,'C:\Users\HP\Desktop\TrimphPO\Week\Master Files\[IGST Master.xlsx]DBF'!$A:$AB,28,FALSE),
   "Error")),
"")</f>
        <v/>
      </c>
      <c r="AB254">
        <f>IF(ORDER!O260&gt;0,
 IF(ORDER!$D$1="SGST",
 VLOOKUP(H254,'C:\Users\HP\Desktop\TrimphPO\Week\Master Files\[SGST Master.xlsx]DBF'!$A:$AC,29,FALSE),
   IF(ORDER!$D$1="IGST",
   VLOOKUP(H254,'C:\Users\HP\Desktop\TrimphPO\Week\Master Files\[IGST Master.xlsx]DBF'!$A:$AC,29,FALSE),
   "Error")),
"")</f>
        <v/>
      </c>
      <c r="AC254">
        <f>IF(ORDER!O260&gt;0,ROUND(Y254*AB254/100,2), "")</f>
        <v/>
      </c>
      <c r="AD254">
        <f>IF(ORDER!O260&gt;0,ROUND(SUM(Y254,0)-AC254,2), "")</f>
        <v/>
      </c>
      <c r="AE254" t="inlineStr"/>
      <c r="AF254" t="inlineStr"/>
      <c r="AG254" t="inlineStr"/>
      <c r="AH254" t="inlineStr"/>
      <c r="AI254" t="inlineStr"/>
      <c r="AJ254" t="inlineStr"/>
      <c r="AK254">
        <f>IF(ORDER!O260&gt;0,IF(RIGHT(P254,2)="5%","Output IGST - 5% - Tamilnadu","Output IGST - 12% - Tamilnadu"), "")</f>
        <v/>
      </c>
      <c r="AL254">
        <f>IF(ORDER!O260&gt;0,IF(AK254="Output IGST - 12% - TamilNadu",12,5), "")</f>
        <v/>
      </c>
      <c r="AM254">
        <f>IF(ORDER!O260&gt;0,ROUND(SUM(AD254*AL254/100,0),2), "")</f>
        <v/>
      </c>
      <c r="AN254">
        <f>IF(ORDER!O260&gt;0,+AP254, "")</f>
        <v/>
      </c>
      <c r="AO254">
        <f>IF(ORDER!O260&gt;0,0.00, "")</f>
        <v/>
      </c>
      <c r="AP254">
        <f>IF(ORDER!O260&gt;0,+(Y254-AC254)+AM254, "")</f>
        <v/>
      </c>
      <c r="AQ254">
        <f>IF(ORDER!O260&gt;0,
 IF(ORDER!$D$1="SGST",
 VLOOKUP(H254,'C:\Users\HP\Desktop\TrimphPO\Week\Master Files\[SGST Master.xlsx]DBF'!$A:$AR,44,FALSE),
   IF(ORDER!$D$1="IGST",
   VLOOKUP(H254,'C:\Users\HP\Desktop\TrimphPO\Week\Master Files\[IGST Master.xlsx]DBF'!$A:$AR,44,FALSE),
   "Error")),
"")</f>
        <v/>
      </c>
      <c r="AR254">
        <f>IF(ORDER!O260&gt;0,B254, "")</f>
        <v/>
      </c>
      <c r="AS254">
        <f>IF(ORDER!O260&gt;0,AN254, "")</f>
        <v/>
      </c>
      <c r="AT254">
        <f>IF(ORDER!O260&gt;0,CONCATENATE($B$2," ",$C$2," ","QTY",  " ", $Z$2), "")</f>
        <v/>
      </c>
      <c r="AU254">
        <f>IF(ORDER!O260&gt;0,
 IF(ORDER!$D$1="SGST",
 VLOOKUP(H254,'C:\Users\HP\Desktop\TrimphPO\Week\Master Files\[SGST Master.xlsx]DBF'!$A:$AV,48,FALSE),
   IF(ORDER!$D$1="IGST",
   VLOOKUP(H254,'C:\Users\HP\Desktop\TrimphPO\Week\Master Files\[IGST Master.xlsx]DBF'!$A:$AV,48,FALSE),
   "Error")),
"")</f>
        <v/>
      </c>
      <c r="AV254">
        <f>IF(ORDER!O260&gt;0,
 IF(ORDER!$D$1="SGST",
 VLOOKUP(H254,'C:\Users\HP\Desktop\TrimphPO\Week\Master Files\[SGST Master.xlsx]DBF'!$A:$AW,49,FALSE),
   IF(ORDER!$D$1="IGST",
   VLOOKUP(H254,'C:\Users\HP\Desktop\TrimphPO\Week\Master Files\[IGST Master.xlsx]DBF'!$A:$AW,49,FALSE),
   "Error")),
"")</f>
        <v/>
      </c>
      <c r="AW254">
        <f>IF(ORDER!O260&gt;0,
 IF(ORDER!$D$1="SGST",
 VLOOKUP(H254,'C:\Users\HP\Desktop\TrimphPO\Week\Master Files\[SGST Master.xlsx]DBF'!$A:$AX,50,FALSE),
   IF(ORDER!$D$1="IGST",
   VLOOKUP(H254,'C:\Users\HP\Desktop\TrimphPO\Week\Master Files\[IGST Master.xlsx]DBF'!$A:$AX,50,FALSE),
   "Error")),
"")</f>
        <v/>
      </c>
      <c r="AX254">
        <f>IF(ORDER!O260&gt;0,ORDER!B5, "")</f>
        <v/>
      </c>
      <c r="AY254">
        <f>IF(ORDER!O260&gt;0,ORDER!B1, "")</f>
        <v/>
      </c>
      <c r="AZ254">
        <f>IF(ORDER!O260&gt;0,
 IF(ORDER!$D$1="SGST",
 VLOOKUP(H254,'C:\Users\HP\Desktop\TrimphPO\Week\Master Files\[SGST Master.xlsx]DBF'!$A:$BA,53,FALSE),
   IF(ORDER!$D$1="IGST",
   VLOOKUP(H254,'C:\Users\HP\Desktop\TrimphPO\Week\Master Files\[IGST Master.xlsx]DBF'!$A:$BA,53,FALSE),
   "Error")),
"")</f>
        <v/>
      </c>
      <c r="BA254">
        <f>IF(ORDER!O260&gt;0,
 IF(ORDER!$D$1="SGST",
 VLOOKUP(H254,'C:\Users\HP\Desktop\TrimphPO\Week\Master Files\[SGST Master.xlsx]DBF'!$A:$BB,54,FALSE),
   IF(ORDER!$D$1="IGST",
   VLOOKUP(H254,'C:\Users\HP\Desktop\TrimphPO\Week\Master Files\[IGST Master.xlsx]DBF'!$A:$BB,54,FALSE),
   "Error")),
"")</f>
        <v/>
      </c>
      <c r="BB254">
        <f>IF(ORDER!O260&gt;0,
 IF(ORDER!$D$1="SGST",
 VLOOKUP(H254,'C:\Users\HP\Desktop\TrimphPO\Week\Master Files\[SGST Master.xlsx]DBF'!$A:$BC,55,FALSE),
   IF(ORDER!$D$1="IGST",
   VLOOKUP(H254,'C:\Users\HP\Desktop\TrimphPO\Week\Master Files\[IGST Master.xlsx]DBF'!$A:$BC,55,FALSE),
   "Error")),
"")</f>
        <v/>
      </c>
      <c r="BC254">
        <f>IF(ORDER!O260&gt;0,
 IF(ORDER!$D$1="SGST",
 VLOOKUP(H254,'C:\Users\HP\Desktop\TrimphPO\Week\Master Files\[SGST Master.xlsx]DBF'!$A:$BD,56,FALSE),
   IF(ORDER!$D$1="IGST",
   VLOOKUP(H254,'C:\Users\HP\Desktop\TrimphPO\Week\Master Files\[IGST Master.xlsx]DBF'!$A:$BD,56,FALSE),
   "Error")),
"")</f>
        <v/>
      </c>
      <c r="BD254">
        <f>IF(ORDER!O260&gt;0,
 IF(ORDER!$D$1="SGST",
 VLOOKUP(H254,'C:\Users\HP\Desktop\TrimphPO\Week\Master Files\[SGST Master.xlsx]DBF'!$A:$BE,57,FALSE),
   IF(ORDER!$D$1="IGST",
   VLOOKUP(H254,'C:\Users\HP\Desktop\TrimphPO\Week\Master Files\[IGST Master.xlsx]DBF'!$A:$BE,57,FALSE),
   "Error")),
"")</f>
        <v/>
      </c>
    </row>
    <row r="255">
      <c r="A255">
        <f>IF(ORDER!O261&gt;0,
 IF(ORDER!$D$1="SGST",
 VLOOKUP(H255,'C:\Users\HP\Desktop\TrimphPO\Week\Master Files\[SGST Master.xlsx]DBF'!$A:$B,2,FALSE),
   IF(ORDER!$D$1="IGST",
   VLOOKUP(H255,'C:\Users\HP\Desktop\TrimphPO\Week\Master Files\[IGST Master.xlsx]DBF'!$A:$B,2,FALSE),
   "Error")),
"")</f>
        <v/>
      </c>
      <c r="B255">
        <f>IF(ORDER!O261&gt;0,
 IF(ORDER!$D$1="SGST",
 VLOOKUP(H255,'C:\Users\HP\Desktop\TrimphPO\Week\Master Files\[SGST Master.xlsx]DBF'!$A:$C,3,FALSE),
   IF(ORDER!$D$1="IGST",
   VLOOKUP(H255,'C:\Users\HP\Desktop\TrimphPO\Week\Master Files\[IGST Master.xlsx]DBF'!$A:$C,3,FALSE),
   "Error")),
"")</f>
        <v/>
      </c>
      <c r="C255">
        <f>IF(ORDER!O261&gt;0,ORDER!L261, "")</f>
        <v/>
      </c>
      <c r="D255">
        <f>IF(ORDER!O261&gt;0,ORDER!A261, "")</f>
        <v/>
      </c>
      <c r="E255">
        <f>IF(ORDER!O261&gt;0,
 IF(ORDER!$D$1="SGST",
 VLOOKUP(H255,'C:\Users\HP\Desktop\TrimphPO\Week\Master Files\[SGST Master.xlsx]DBF'!$A:$F,6,FALSE),
   IF(ORDER!$D$1="IGST",
   VLOOKUP(H255,'C:\Users\HP\Desktop\TrimphPO\Week\Master Files\[IGST Master.xlsx]DBF'!$A:$F,6,FALSE),
   "Error")),
"")</f>
        <v/>
      </c>
      <c r="F255">
        <f>IF(ORDER!O261&gt;0,ORDER!C261, "")</f>
        <v/>
      </c>
      <c r="G255">
        <f>IF(ORDER!O261&gt;0,
 IF(ORDER!$D$1="SGST",
 VLOOKUP(H255,'C:\Users\HP\Desktop\TrimphPO\Week\Master Files\[SGST Master.xlsx]DBF'!$A:$H,8,FALSE),
   IF(ORDER!$D$1="IGST",
   VLOOKUP(H255,'C:\Users\HP\Desktop\TrimphPO\Week\Master Files\[IGST Master.xlsx]DBF'!$A:$H,8,FALSE),
   "Error")),
"")</f>
        <v/>
      </c>
      <c r="H255">
        <f>IF(ORDER!O261&gt;0,ORDER!D261, "")</f>
        <v/>
      </c>
      <c r="I255">
        <f>IF(ORDER!O261&gt;0,
 IF(ORDER!$D$1="SGST",
 VLOOKUP(H255,'C:\Users\HP\Desktop\TrimphPO\Week\Master Files\[SGST Master.xlsx]DBF'!$A:$J,10,FALSE),
   IF(ORDER!$D$1="IGST",
   VLOOKUP(H255,'C:\Users\HP\Desktop\TrimphPO\Week\Master Files\[IGST Master.xlsx]DBF'!$A:$J,10,FALSE),
   "Error")),
"")</f>
        <v/>
      </c>
      <c r="J255">
        <f>IF(ORDER!O261&gt;0,SUMIF(ORDER!$D$8:$D$22298,DBF!$H255,ORDER!$G$8:$G$22298), "")</f>
        <v/>
      </c>
      <c r="K255">
        <f>IF(ORDER!O261&gt;0,VLOOKUP($H255,ORDER!D:H,5,FALSE), "")</f>
        <v/>
      </c>
      <c r="L255">
        <f>IF(ORDER!O261&gt;0,ROUND(J255*K255,2), "")</f>
        <v/>
      </c>
      <c r="M255">
        <f>IF(ORDER!O261&gt;0,
 IF(ORDER!$D$1="SGST",
 VLOOKUP(H255,'C:\Users\HP\Desktop\TrimphPO\Week\Master Files\[SGST Master.xlsx]DBF'!$A:$N,14,FALSE),
   IF(ORDER!$D$1="IGST",
   VLOOKUP(H255,'C:\Users\HP\Desktop\TrimphPO\Week\Master Files\[IGST Master.xlsx]DBF'!$A:$N,14,FALSE),
   "Error")),
"")</f>
        <v/>
      </c>
      <c r="N255">
        <f>IF(ORDER!O261&gt;0,ROUND(L255*M255/100,2), "")</f>
        <v/>
      </c>
      <c r="O255">
        <f>IF(ORDER!O261&gt;0,L255-N255, "")</f>
        <v/>
      </c>
      <c r="P255">
        <f>IF(ORDER!O261&gt;0,IF(R255="Corsetry",IF(IFERROR((O255/J255),0)&lt;1000,"CC Sales- Corsetry-Wholesale - IGST 5%","CC Sales- Corsetry-Wholesale - IGST 12%")), "")</f>
        <v/>
      </c>
      <c r="Q255">
        <f>IF(ORDER!O261&gt;0,
 IF(ORDER!$D$1="SGST",
 VLOOKUP(H255,'C:\Users\HP\Desktop\TrimphPO\Week\Master Files\[SGST Master.xlsx]DBF'!$A:$R,18,FALSE),
   IF(ORDER!$D$1="IGST",
   VLOOKUP(H255,'C:\Users\HP\Desktop\TrimphPO\Week\Master Files\[IGST Master.xlsx]DBF'!$A:$R,18,FALSE),
   "Error")),
"")</f>
        <v/>
      </c>
      <c r="R255">
        <f>IF(ORDER!O261&gt;0,
 IF(ORDER!$D$1="SGST",
 VLOOKUP(H255,'C:\Users\HP\Desktop\TrimphPO\Week\Master Files\[SGST Master.xlsx]DBF'!$A:$S,19,FALSE),
   IF(ORDER!$D$1="IGST",
   VLOOKUP(H255,'C:\Users\HP\Desktop\TrimphPO\Week\Master Files\[IGST Master.xlsx]DBF'!$A:$S,19,FALSE),
   "Error")),
"")</f>
        <v/>
      </c>
      <c r="S255">
        <f>IF(ORDER!O261&gt;0,
 IF(ORDER!$D$1="SGST",
 VLOOKUP(H255,'C:\Users\HP\Desktop\TrimphPO\Week\Master Files\[SGST Master.xlsx]DBF'!$A:$T,20,FALSE),
   IF(ORDER!$D$1="IGST",
   VLOOKUP(H255,'C:\Users\HP\Desktop\TrimphPO\Week\Master Files\[IGST Master.xlsx]DBF'!$A:$T,20,FALSE),
   "Error")),
"")</f>
        <v/>
      </c>
      <c r="T255">
        <f>IF(ORDER!O261&gt;0,
 IF(ORDER!$D$1="SGST",
 VLOOKUP(H255,'C:\Users\HP\Desktop\TrimphPO\Week\Master Files\[SGST Master.xlsx]DBF'!$A:$U,21,FALSE),
   IF(ORDER!$D$1="IGST",
   VLOOKUP(H255,'C:\Users\HP\Desktop\TrimphPO\Week\Master Files\[IGST Master.xlsx]DBF'!$A:$U,21,FALSE),
   "Error")),
"")</f>
        <v/>
      </c>
      <c r="U255">
        <f>IF(ORDER!O261&gt;0,
 IF(ORDER!$D$1="SGST",
 VLOOKUP(H255,'C:\Users\HP\Desktop\TrimphPO\Week\Master Files\[SGST Master.xlsx]DBF'!$A:$V,22,FALSE),
   IF(ORDER!$D$1="IGST",
   VLOOKUP(H255,'C:\Users\HP\Desktop\TrimphPO\Week\Master Files\[IGST Master.xlsx]DBF'!$A:$V,22,FALSE),
   "Error")),
"")</f>
        <v/>
      </c>
      <c r="V255">
        <f>IF(ORDER!O261&gt;0,
 IF(ORDER!$D$1="SGST",
 VLOOKUP(H255,'C:\Users\HP\Desktop\TrimphPO\Week\Master Files\[SGST Master.xlsx]DBF'!$A:$W,23,FALSE),
   IF(ORDER!$D$1="IGST",
   VLOOKUP(H255,'C:\Users\HP\Desktop\TrimphPO\Week\Master Files\[IGST Master.xlsx]DBF'!$A:$W,23,FALSE),
   "Error")),
"")</f>
        <v/>
      </c>
      <c r="W255">
        <f>IF(ORDER!O261&gt;0,
 IF(ORDER!$D$1="SGST",
 VLOOKUP(H255,'C:\Users\HP\Desktop\TrimphPO\Week\Master Files\[SGST Master.xlsx]DBF'!$A:$X,24,FALSE),
   IF(ORDER!$D$1="IGST",
   VLOOKUP(H255,'C:\Users\HP\Desktop\TrimphPO\Week\Master Files\[IGST Master.xlsx]DBF'!$A:$X,24,FALSE),
   "Error")),
"")</f>
        <v/>
      </c>
      <c r="X255">
        <f>IF(ORDER!O261&gt;0,
 IF(ORDER!$D$1="SGST",
 VLOOKUP(H255,'C:\Users\HP\Desktop\TrimphPO\Week\Master Files\[SGST Master.xlsx]DBF'!$A:$Y,25,FALSE),
   IF(ORDER!$D$1="IGST",
   VLOOKUP(H255,'C:\Users\HP\Desktop\TrimphPO\Week\Master Files\[IGST Master.xlsx]DBF'!$A:$Y,25,FALSE),
   "Error")),
"")</f>
        <v/>
      </c>
      <c r="Y255">
        <f>IF(ORDER!O261&gt;0,+O255, "")</f>
        <v/>
      </c>
      <c r="Z255">
        <f>IF(ORDER!O261&gt;0,+J255, "")</f>
        <v/>
      </c>
      <c r="AA255">
        <f>IF(ORDER!O261&gt;0,
 IF(ORDER!$D$1="SGST",
 VLOOKUP(H255,'C:\Users\HP\Desktop\TrimphPO\Week\Master Files\[SGST Master.xlsx]DBF'!$A:$AB,28,FALSE),
   IF(ORDER!$D$1="IGST",
   VLOOKUP(H255,'C:\Users\HP\Desktop\TrimphPO\Week\Master Files\[IGST Master.xlsx]DBF'!$A:$AB,28,FALSE),
   "Error")),
"")</f>
        <v/>
      </c>
      <c r="AB255">
        <f>IF(ORDER!O261&gt;0,
 IF(ORDER!$D$1="SGST",
 VLOOKUP(H255,'C:\Users\HP\Desktop\TrimphPO\Week\Master Files\[SGST Master.xlsx]DBF'!$A:$AC,29,FALSE),
   IF(ORDER!$D$1="IGST",
   VLOOKUP(H255,'C:\Users\HP\Desktop\TrimphPO\Week\Master Files\[IGST Master.xlsx]DBF'!$A:$AC,29,FALSE),
   "Error")),
"")</f>
        <v/>
      </c>
      <c r="AC255">
        <f>IF(ORDER!O261&gt;0,ROUND(Y255*AB255/100,2), "")</f>
        <v/>
      </c>
      <c r="AD255">
        <f>IF(ORDER!O261&gt;0,ROUND(SUM(Y255,0)-AC255,2), "")</f>
        <v/>
      </c>
      <c r="AE255" t="inlineStr"/>
      <c r="AF255" t="inlineStr"/>
      <c r="AG255" t="inlineStr"/>
      <c r="AH255" t="inlineStr"/>
      <c r="AI255" t="inlineStr"/>
      <c r="AJ255" t="inlineStr"/>
      <c r="AK255">
        <f>IF(ORDER!O261&gt;0,IF(RIGHT(P255,2)="5%","Output IGST - 5% - Tamilnadu","Output IGST - 12% - Tamilnadu"), "")</f>
        <v/>
      </c>
      <c r="AL255">
        <f>IF(ORDER!O261&gt;0,IF(AK255="Output IGST - 12% - TamilNadu",12,5), "")</f>
        <v/>
      </c>
      <c r="AM255">
        <f>IF(ORDER!O261&gt;0,ROUND(SUM(AD255*AL255/100,0),2), "")</f>
        <v/>
      </c>
      <c r="AN255">
        <f>IF(ORDER!O261&gt;0,+AP255, "")</f>
        <v/>
      </c>
      <c r="AO255">
        <f>IF(ORDER!O261&gt;0,0.00, "")</f>
        <v/>
      </c>
      <c r="AP255">
        <f>IF(ORDER!O261&gt;0,+(Y255-AC255)+AM255, "")</f>
        <v/>
      </c>
      <c r="AQ255">
        <f>IF(ORDER!O261&gt;0,
 IF(ORDER!$D$1="SGST",
 VLOOKUP(H255,'C:\Users\HP\Desktop\TrimphPO\Week\Master Files\[SGST Master.xlsx]DBF'!$A:$AR,44,FALSE),
   IF(ORDER!$D$1="IGST",
   VLOOKUP(H255,'C:\Users\HP\Desktop\TrimphPO\Week\Master Files\[IGST Master.xlsx]DBF'!$A:$AR,44,FALSE),
   "Error")),
"")</f>
        <v/>
      </c>
      <c r="AR255">
        <f>IF(ORDER!O261&gt;0,B255, "")</f>
        <v/>
      </c>
      <c r="AS255">
        <f>IF(ORDER!O261&gt;0,AN255, "")</f>
        <v/>
      </c>
      <c r="AT255">
        <f>IF(ORDER!O261&gt;0,CONCATENATE($B$2," ",$C$2," ","QTY",  " ", $Z$2), "")</f>
        <v/>
      </c>
      <c r="AU255">
        <f>IF(ORDER!O261&gt;0,
 IF(ORDER!$D$1="SGST",
 VLOOKUP(H255,'C:\Users\HP\Desktop\TrimphPO\Week\Master Files\[SGST Master.xlsx]DBF'!$A:$AV,48,FALSE),
   IF(ORDER!$D$1="IGST",
   VLOOKUP(H255,'C:\Users\HP\Desktop\TrimphPO\Week\Master Files\[IGST Master.xlsx]DBF'!$A:$AV,48,FALSE),
   "Error")),
"")</f>
        <v/>
      </c>
      <c r="AV255">
        <f>IF(ORDER!O261&gt;0,
 IF(ORDER!$D$1="SGST",
 VLOOKUP(H255,'C:\Users\HP\Desktop\TrimphPO\Week\Master Files\[SGST Master.xlsx]DBF'!$A:$AW,49,FALSE),
   IF(ORDER!$D$1="IGST",
   VLOOKUP(H255,'C:\Users\HP\Desktop\TrimphPO\Week\Master Files\[IGST Master.xlsx]DBF'!$A:$AW,49,FALSE),
   "Error")),
"")</f>
        <v/>
      </c>
      <c r="AW255">
        <f>IF(ORDER!O261&gt;0,
 IF(ORDER!$D$1="SGST",
 VLOOKUP(H255,'C:\Users\HP\Desktop\TrimphPO\Week\Master Files\[SGST Master.xlsx]DBF'!$A:$AX,50,FALSE),
   IF(ORDER!$D$1="IGST",
   VLOOKUP(H255,'C:\Users\HP\Desktop\TrimphPO\Week\Master Files\[IGST Master.xlsx]DBF'!$A:$AX,50,FALSE),
   "Error")),
"")</f>
        <v/>
      </c>
      <c r="AX255">
        <f>IF(ORDER!O261&gt;0,ORDER!B5, "")</f>
        <v/>
      </c>
      <c r="AY255">
        <f>IF(ORDER!O261&gt;0,ORDER!B1, "")</f>
        <v/>
      </c>
      <c r="AZ255">
        <f>IF(ORDER!O261&gt;0,
 IF(ORDER!$D$1="SGST",
 VLOOKUP(H255,'C:\Users\HP\Desktop\TrimphPO\Week\Master Files\[SGST Master.xlsx]DBF'!$A:$BA,53,FALSE),
   IF(ORDER!$D$1="IGST",
   VLOOKUP(H255,'C:\Users\HP\Desktop\TrimphPO\Week\Master Files\[IGST Master.xlsx]DBF'!$A:$BA,53,FALSE),
   "Error")),
"")</f>
        <v/>
      </c>
      <c r="BA255">
        <f>IF(ORDER!O261&gt;0,
 IF(ORDER!$D$1="SGST",
 VLOOKUP(H255,'C:\Users\HP\Desktop\TrimphPO\Week\Master Files\[SGST Master.xlsx]DBF'!$A:$BB,54,FALSE),
   IF(ORDER!$D$1="IGST",
   VLOOKUP(H255,'C:\Users\HP\Desktop\TrimphPO\Week\Master Files\[IGST Master.xlsx]DBF'!$A:$BB,54,FALSE),
   "Error")),
"")</f>
        <v/>
      </c>
      <c r="BB255">
        <f>IF(ORDER!O261&gt;0,
 IF(ORDER!$D$1="SGST",
 VLOOKUP(H255,'C:\Users\HP\Desktop\TrimphPO\Week\Master Files\[SGST Master.xlsx]DBF'!$A:$BC,55,FALSE),
   IF(ORDER!$D$1="IGST",
   VLOOKUP(H255,'C:\Users\HP\Desktop\TrimphPO\Week\Master Files\[IGST Master.xlsx]DBF'!$A:$BC,55,FALSE),
   "Error")),
"")</f>
        <v/>
      </c>
      <c r="BC255">
        <f>IF(ORDER!O261&gt;0,
 IF(ORDER!$D$1="SGST",
 VLOOKUP(H255,'C:\Users\HP\Desktop\TrimphPO\Week\Master Files\[SGST Master.xlsx]DBF'!$A:$BD,56,FALSE),
   IF(ORDER!$D$1="IGST",
   VLOOKUP(H255,'C:\Users\HP\Desktop\TrimphPO\Week\Master Files\[IGST Master.xlsx]DBF'!$A:$BD,56,FALSE),
   "Error")),
"")</f>
        <v/>
      </c>
      <c r="BD255">
        <f>IF(ORDER!O261&gt;0,
 IF(ORDER!$D$1="SGST",
 VLOOKUP(H255,'C:\Users\HP\Desktop\TrimphPO\Week\Master Files\[SGST Master.xlsx]DBF'!$A:$BE,57,FALSE),
   IF(ORDER!$D$1="IGST",
   VLOOKUP(H255,'C:\Users\HP\Desktop\TrimphPO\Week\Master Files\[IGST Master.xlsx]DBF'!$A:$BE,57,FALSE),
   "Error")),
"")</f>
        <v/>
      </c>
    </row>
    <row r="256">
      <c r="A256">
        <f>IF(ORDER!O262&gt;0,
 IF(ORDER!$D$1="SGST",
 VLOOKUP(H256,'C:\Users\HP\Desktop\TrimphPO\Week\Master Files\[SGST Master.xlsx]DBF'!$A:$B,2,FALSE),
   IF(ORDER!$D$1="IGST",
   VLOOKUP(H256,'C:\Users\HP\Desktop\TrimphPO\Week\Master Files\[IGST Master.xlsx]DBF'!$A:$B,2,FALSE),
   "Error")),
"")</f>
        <v/>
      </c>
      <c r="B256">
        <f>IF(ORDER!O262&gt;0,
 IF(ORDER!$D$1="SGST",
 VLOOKUP(H256,'C:\Users\HP\Desktop\TrimphPO\Week\Master Files\[SGST Master.xlsx]DBF'!$A:$C,3,FALSE),
   IF(ORDER!$D$1="IGST",
   VLOOKUP(H256,'C:\Users\HP\Desktop\TrimphPO\Week\Master Files\[IGST Master.xlsx]DBF'!$A:$C,3,FALSE),
   "Error")),
"")</f>
        <v/>
      </c>
      <c r="C256">
        <f>IF(ORDER!O262&gt;0,ORDER!L262, "")</f>
        <v/>
      </c>
      <c r="D256">
        <f>IF(ORDER!O262&gt;0,ORDER!A262, "")</f>
        <v/>
      </c>
      <c r="E256">
        <f>IF(ORDER!O262&gt;0,
 IF(ORDER!$D$1="SGST",
 VLOOKUP(H256,'C:\Users\HP\Desktop\TrimphPO\Week\Master Files\[SGST Master.xlsx]DBF'!$A:$F,6,FALSE),
   IF(ORDER!$D$1="IGST",
   VLOOKUP(H256,'C:\Users\HP\Desktop\TrimphPO\Week\Master Files\[IGST Master.xlsx]DBF'!$A:$F,6,FALSE),
   "Error")),
"")</f>
        <v/>
      </c>
      <c r="F256">
        <f>IF(ORDER!O262&gt;0,ORDER!C262, "")</f>
        <v/>
      </c>
      <c r="G256">
        <f>IF(ORDER!O262&gt;0,
 IF(ORDER!$D$1="SGST",
 VLOOKUP(H256,'C:\Users\HP\Desktop\TrimphPO\Week\Master Files\[SGST Master.xlsx]DBF'!$A:$H,8,FALSE),
   IF(ORDER!$D$1="IGST",
   VLOOKUP(H256,'C:\Users\HP\Desktop\TrimphPO\Week\Master Files\[IGST Master.xlsx]DBF'!$A:$H,8,FALSE),
   "Error")),
"")</f>
        <v/>
      </c>
      <c r="H256">
        <f>IF(ORDER!O262&gt;0,ORDER!D262, "")</f>
        <v/>
      </c>
      <c r="I256">
        <f>IF(ORDER!O262&gt;0,
 IF(ORDER!$D$1="SGST",
 VLOOKUP(H256,'C:\Users\HP\Desktop\TrimphPO\Week\Master Files\[SGST Master.xlsx]DBF'!$A:$J,10,FALSE),
   IF(ORDER!$D$1="IGST",
   VLOOKUP(H256,'C:\Users\HP\Desktop\TrimphPO\Week\Master Files\[IGST Master.xlsx]DBF'!$A:$J,10,FALSE),
   "Error")),
"")</f>
        <v/>
      </c>
      <c r="J256">
        <f>IF(ORDER!O262&gt;0,SUMIF(ORDER!$D$8:$D$22298,DBF!$H256,ORDER!$G$8:$G$22298), "")</f>
        <v/>
      </c>
      <c r="K256">
        <f>IF(ORDER!O262&gt;0,VLOOKUP($H256,ORDER!D:H,5,FALSE), "")</f>
        <v/>
      </c>
      <c r="L256">
        <f>IF(ORDER!O262&gt;0,ROUND(J256*K256,2), "")</f>
        <v/>
      </c>
      <c r="M256">
        <f>IF(ORDER!O262&gt;0,
 IF(ORDER!$D$1="SGST",
 VLOOKUP(H256,'C:\Users\HP\Desktop\TrimphPO\Week\Master Files\[SGST Master.xlsx]DBF'!$A:$N,14,FALSE),
   IF(ORDER!$D$1="IGST",
   VLOOKUP(H256,'C:\Users\HP\Desktop\TrimphPO\Week\Master Files\[IGST Master.xlsx]DBF'!$A:$N,14,FALSE),
   "Error")),
"")</f>
        <v/>
      </c>
      <c r="N256">
        <f>IF(ORDER!O262&gt;0,ROUND(L256*M256/100,2), "")</f>
        <v/>
      </c>
      <c r="O256">
        <f>IF(ORDER!O262&gt;0,L256-N256, "")</f>
        <v/>
      </c>
      <c r="P256">
        <f>IF(ORDER!O262&gt;0,IF(R256="Corsetry",IF(IFERROR((O256/J256),0)&lt;1000,"CC Sales- Corsetry-Wholesale - IGST 5%","CC Sales- Corsetry-Wholesale - IGST 12%")), "")</f>
        <v/>
      </c>
      <c r="Q256">
        <f>IF(ORDER!O262&gt;0,
 IF(ORDER!$D$1="SGST",
 VLOOKUP(H256,'C:\Users\HP\Desktop\TrimphPO\Week\Master Files\[SGST Master.xlsx]DBF'!$A:$R,18,FALSE),
   IF(ORDER!$D$1="IGST",
   VLOOKUP(H256,'C:\Users\HP\Desktop\TrimphPO\Week\Master Files\[IGST Master.xlsx]DBF'!$A:$R,18,FALSE),
   "Error")),
"")</f>
        <v/>
      </c>
      <c r="R256">
        <f>IF(ORDER!O262&gt;0,
 IF(ORDER!$D$1="SGST",
 VLOOKUP(H256,'C:\Users\HP\Desktop\TrimphPO\Week\Master Files\[SGST Master.xlsx]DBF'!$A:$S,19,FALSE),
   IF(ORDER!$D$1="IGST",
   VLOOKUP(H256,'C:\Users\HP\Desktop\TrimphPO\Week\Master Files\[IGST Master.xlsx]DBF'!$A:$S,19,FALSE),
   "Error")),
"")</f>
        <v/>
      </c>
      <c r="S256">
        <f>IF(ORDER!O262&gt;0,
 IF(ORDER!$D$1="SGST",
 VLOOKUP(H256,'C:\Users\HP\Desktop\TrimphPO\Week\Master Files\[SGST Master.xlsx]DBF'!$A:$T,20,FALSE),
   IF(ORDER!$D$1="IGST",
   VLOOKUP(H256,'C:\Users\HP\Desktop\TrimphPO\Week\Master Files\[IGST Master.xlsx]DBF'!$A:$T,20,FALSE),
   "Error")),
"")</f>
        <v/>
      </c>
      <c r="T256">
        <f>IF(ORDER!O262&gt;0,
 IF(ORDER!$D$1="SGST",
 VLOOKUP(H256,'C:\Users\HP\Desktop\TrimphPO\Week\Master Files\[SGST Master.xlsx]DBF'!$A:$U,21,FALSE),
   IF(ORDER!$D$1="IGST",
   VLOOKUP(H256,'C:\Users\HP\Desktop\TrimphPO\Week\Master Files\[IGST Master.xlsx]DBF'!$A:$U,21,FALSE),
   "Error")),
"")</f>
        <v/>
      </c>
      <c r="U256">
        <f>IF(ORDER!O262&gt;0,
 IF(ORDER!$D$1="SGST",
 VLOOKUP(H256,'C:\Users\HP\Desktop\TrimphPO\Week\Master Files\[SGST Master.xlsx]DBF'!$A:$V,22,FALSE),
   IF(ORDER!$D$1="IGST",
   VLOOKUP(H256,'C:\Users\HP\Desktop\TrimphPO\Week\Master Files\[IGST Master.xlsx]DBF'!$A:$V,22,FALSE),
   "Error")),
"")</f>
        <v/>
      </c>
      <c r="V256">
        <f>IF(ORDER!O262&gt;0,
 IF(ORDER!$D$1="SGST",
 VLOOKUP(H256,'C:\Users\HP\Desktop\TrimphPO\Week\Master Files\[SGST Master.xlsx]DBF'!$A:$W,23,FALSE),
   IF(ORDER!$D$1="IGST",
   VLOOKUP(H256,'C:\Users\HP\Desktop\TrimphPO\Week\Master Files\[IGST Master.xlsx]DBF'!$A:$W,23,FALSE),
   "Error")),
"")</f>
        <v/>
      </c>
      <c r="W256">
        <f>IF(ORDER!O262&gt;0,
 IF(ORDER!$D$1="SGST",
 VLOOKUP(H256,'C:\Users\HP\Desktop\TrimphPO\Week\Master Files\[SGST Master.xlsx]DBF'!$A:$X,24,FALSE),
   IF(ORDER!$D$1="IGST",
   VLOOKUP(H256,'C:\Users\HP\Desktop\TrimphPO\Week\Master Files\[IGST Master.xlsx]DBF'!$A:$X,24,FALSE),
   "Error")),
"")</f>
        <v/>
      </c>
      <c r="X256">
        <f>IF(ORDER!O262&gt;0,
 IF(ORDER!$D$1="SGST",
 VLOOKUP(H256,'C:\Users\HP\Desktop\TrimphPO\Week\Master Files\[SGST Master.xlsx]DBF'!$A:$Y,25,FALSE),
   IF(ORDER!$D$1="IGST",
   VLOOKUP(H256,'C:\Users\HP\Desktop\TrimphPO\Week\Master Files\[IGST Master.xlsx]DBF'!$A:$Y,25,FALSE),
   "Error")),
"")</f>
        <v/>
      </c>
      <c r="Y256">
        <f>IF(ORDER!O262&gt;0,+O256, "")</f>
        <v/>
      </c>
      <c r="Z256">
        <f>IF(ORDER!O262&gt;0,+J256, "")</f>
        <v/>
      </c>
      <c r="AA256">
        <f>IF(ORDER!O262&gt;0,
 IF(ORDER!$D$1="SGST",
 VLOOKUP(H256,'C:\Users\HP\Desktop\TrimphPO\Week\Master Files\[SGST Master.xlsx]DBF'!$A:$AB,28,FALSE),
   IF(ORDER!$D$1="IGST",
   VLOOKUP(H256,'C:\Users\HP\Desktop\TrimphPO\Week\Master Files\[IGST Master.xlsx]DBF'!$A:$AB,28,FALSE),
   "Error")),
"")</f>
        <v/>
      </c>
      <c r="AB256">
        <f>IF(ORDER!O262&gt;0,
 IF(ORDER!$D$1="SGST",
 VLOOKUP(H256,'C:\Users\HP\Desktop\TrimphPO\Week\Master Files\[SGST Master.xlsx]DBF'!$A:$AC,29,FALSE),
   IF(ORDER!$D$1="IGST",
   VLOOKUP(H256,'C:\Users\HP\Desktop\TrimphPO\Week\Master Files\[IGST Master.xlsx]DBF'!$A:$AC,29,FALSE),
   "Error")),
"")</f>
        <v/>
      </c>
      <c r="AC256">
        <f>IF(ORDER!O262&gt;0,ROUND(Y256*AB256/100,2), "")</f>
        <v/>
      </c>
      <c r="AD256">
        <f>IF(ORDER!O262&gt;0,ROUND(SUM(Y256,0)-AC256,2), "")</f>
        <v/>
      </c>
      <c r="AE256" t="inlineStr"/>
      <c r="AF256" t="inlineStr"/>
      <c r="AG256" t="inlineStr"/>
      <c r="AH256" t="inlineStr"/>
      <c r="AI256" t="inlineStr"/>
      <c r="AJ256" t="inlineStr"/>
      <c r="AK256">
        <f>IF(ORDER!O262&gt;0,IF(RIGHT(P256,2)="5%","Output IGST - 5% - Tamilnadu","Output IGST - 12% - Tamilnadu"), "")</f>
        <v/>
      </c>
      <c r="AL256">
        <f>IF(ORDER!O262&gt;0,IF(AK256="Output IGST - 12% - TamilNadu",12,5), "")</f>
        <v/>
      </c>
      <c r="AM256">
        <f>IF(ORDER!O262&gt;0,ROUND(SUM(AD256*AL256/100,0),2), "")</f>
        <v/>
      </c>
      <c r="AN256">
        <f>IF(ORDER!O262&gt;0,+AP256, "")</f>
        <v/>
      </c>
      <c r="AO256">
        <f>IF(ORDER!O262&gt;0,0.00, "")</f>
        <v/>
      </c>
      <c r="AP256">
        <f>IF(ORDER!O262&gt;0,+(Y256-AC256)+AM256, "")</f>
        <v/>
      </c>
      <c r="AQ256">
        <f>IF(ORDER!O262&gt;0,
 IF(ORDER!$D$1="SGST",
 VLOOKUP(H256,'C:\Users\HP\Desktop\TrimphPO\Week\Master Files\[SGST Master.xlsx]DBF'!$A:$AR,44,FALSE),
   IF(ORDER!$D$1="IGST",
   VLOOKUP(H256,'C:\Users\HP\Desktop\TrimphPO\Week\Master Files\[IGST Master.xlsx]DBF'!$A:$AR,44,FALSE),
   "Error")),
"")</f>
        <v/>
      </c>
      <c r="AR256">
        <f>IF(ORDER!O262&gt;0,B256, "")</f>
        <v/>
      </c>
      <c r="AS256">
        <f>IF(ORDER!O262&gt;0,AN256, "")</f>
        <v/>
      </c>
      <c r="AT256">
        <f>IF(ORDER!O262&gt;0,CONCATENATE($B$2," ",$C$2," ","QTY",  " ", $Z$2), "")</f>
        <v/>
      </c>
      <c r="AU256">
        <f>IF(ORDER!O262&gt;0,
 IF(ORDER!$D$1="SGST",
 VLOOKUP(H256,'C:\Users\HP\Desktop\TrimphPO\Week\Master Files\[SGST Master.xlsx]DBF'!$A:$AV,48,FALSE),
   IF(ORDER!$D$1="IGST",
   VLOOKUP(H256,'C:\Users\HP\Desktop\TrimphPO\Week\Master Files\[IGST Master.xlsx]DBF'!$A:$AV,48,FALSE),
   "Error")),
"")</f>
        <v/>
      </c>
      <c r="AV256">
        <f>IF(ORDER!O262&gt;0,
 IF(ORDER!$D$1="SGST",
 VLOOKUP(H256,'C:\Users\HP\Desktop\TrimphPO\Week\Master Files\[SGST Master.xlsx]DBF'!$A:$AW,49,FALSE),
   IF(ORDER!$D$1="IGST",
   VLOOKUP(H256,'C:\Users\HP\Desktop\TrimphPO\Week\Master Files\[IGST Master.xlsx]DBF'!$A:$AW,49,FALSE),
   "Error")),
"")</f>
        <v/>
      </c>
      <c r="AW256">
        <f>IF(ORDER!O262&gt;0,
 IF(ORDER!$D$1="SGST",
 VLOOKUP(H256,'C:\Users\HP\Desktop\TrimphPO\Week\Master Files\[SGST Master.xlsx]DBF'!$A:$AX,50,FALSE),
   IF(ORDER!$D$1="IGST",
   VLOOKUP(H256,'C:\Users\HP\Desktop\TrimphPO\Week\Master Files\[IGST Master.xlsx]DBF'!$A:$AX,50,FALSE),
   "Error")),
"")</f>
        <v/>
      </c>
      <c r="AX256">
        <f>IF(ORDER!O262&gt;0,ORDER!B5, "")</f>
        <v/>
      </c>
      <c r="AY256">
        <f>IF(ORDER!O262&gt;0,ORDER!B1, "")</f>
        <v/>
      </c>
      <c r="AZ256">
        <f>IF(ORDER!O262&gt;0,
 IF(ORDER!$D$1="SGST",
 VLOOKUP(H256,'C:\Users\HP\Desktop\TrimphPO\Week\Master Files\[SGST Master.xlsx]DBF'!$A:$BA,53,FALSE),
   IF(ORDER!$D$1="IGST",
   VLOOKUP(H256,'C:\Users\HP\Desktop\TrimphPO\Week\Master Files\[IGST Master.xlsx]DBF'!$A:$BA,53,FALSE),
   "Error")),
"")</f>
        <v/>
      </c>
      <c r="BA256">
        <f>IF(ORDER!O262&gt;0,
 IF(ORDER!$D$1="SGST",
 VLOOKUP(H256,'C:\Users\HP\Desktop\TrimphPO\Week\Master Files\[SGST Master.xlsx]DBF'!$A:$BB,54,FALSE),
   IF(ORDER!$D$1="IGST",
   VLOOKUP(H256,'C:\Users\HP\Desktop\TrimphPO\Week\Master Files\[IGST Master.xlsx]DBF'!$A:$BB,54,FALSE),
   "Error")),
"")</f>
        <v/>
      </c>
      <c r="BB256">
        <f>IF(ORDER!O262&gt;0,
 IF(ORDER!$D$1="SGST",
 VLOOKUP(H256,'C:\Users\HP\Desktop\TrimphPO\Week\Master Files\[SGST Master.xlsx]DBF'!$A:$BC,55,FALSE),
   IF(ORDER!$D$1="IGST",
   VLOOKUP(H256,'C:\Users\HP\Desktop\TrimphPO\Week\Master Files\[IGST Master.xlsx]DBF'!$A:$BC,55,FALSE),
   "Error")),
"")</f>
        <v/>
      </c>
      <c r="BC256">
        <f>IF(ORDER!O262&gt;0,
 IF(ORDER!$D$1="SGST",
 VLOOKUP(H256,'C:\Users\HP\Desktop\TrimphPO\Week\Master Files\[SGST Master.xlsx]DBF'!$A:$BD,56,FALSE),
   IF(ORDER!$D$1="IGST",
   VLOOKUP(H256,'C:\Users\HP\Desktop\TrimphPO\Week\Master Files\[IGST Master.xlsx]DBF'!$A:$BD,56,FALSE),
   "Error")),
"")</f>
        <v/>
      </c>
      <c r="BD256">
        <f>IF(ORDER!O262&gt;0,
 IF(ORDER!$D$1="SGST",
 VLOOKUP(H256,'C:\Users\HP\Desktop\TrimphPO\Week\Master Files\[SGST Master.xlsx]DBF'!$A:$BE,57,FALSE),
   IF(ORDER!$D$1="IGST",
   VLOOKUP(H256,'C:\Users\HP\Desktop\TrimphPO\Week\Master Files\[IGST Master.xlsx]DBF'!$A:$BE,57,FALSE),
   "Error")),
"")</f>
        <v/>
      </c>
    </row>
    <row r="257">
      <c r="A257">
        <f>IF(ORDER!O263&gt;0,
 IF(ORDER!$D$1="SGST",
 VLOOKUP(H257,'C:\Users\HP\Desktop\TrimphPO\Week\Master Files\[SGST Master.xlsx]DBF'!$A:$B,2,FALSE),
   IF(ORDER!$D$1="IGST",
   VLOOKUP(H257,'C:\Users\HP\Desktop\TrimphPO\Week\Master Files\[IGST Master.xlsx]DBF'!$A:$B,2,FALSE),
   "Error")),
"")</f>
        <v/>
      </c>
      <c r="B257">
        <f>IF(ORDER!O263&gt;0,
 IF(ORDER!$D$1="SGST",
 VLOOKUP(H257,'C:\Users\HP\Desktop\TrimphPO\Week\Master Files\[SGST Master.xlsx]DBF'!$A:$C,3,FALSE),
   IF(ORDER!$D$1="IGST",
   VLOOKUP(H257,'C:\Users\HP\Desktop\TrimphPO\Week\Master Files\[IGST Master.xlsx]DBF'!$A:$C,3,FALSE),
   "Error")),
"")</f>
        <v/>
      </c>
      <c r="C257">
        <f>IF(ORDER!O263&gt;0,ORDER!L263, "")</f>
        <v/>
      </c>
      <c r="D257">
        <f>IF(ORDER!O263&gt;0,ORDER!A263, "")</f>
        <v/>
      </c>
      <c r="E257">
        <f>IF(ORDER!O263&gt;0,
 IF(ORDER!$D$1="SGST",
 VLOOKUP(H257,'C:\Users\HP\Desktop\TrimphPO\Week\Master Files\[SGST Master.xlsx]DBF'!$A:$F,6,FALSE),
   IF(ORDER!$D$1="IGST",
   VLOOKUP(H257,'C:\Users\HP\Desktop\TrimphPO\Week\Master Files\[IGST Master.xlsx]DBF'!$A:$F,6,FALSE),
   "Error")),
"")</f>
        <v/>
      </c>
      <c r="F257">
        <f>IF(ORDER!O263&gt;0,ORDER!C263, "")</f>
        <v/>
      </c>
      <c r="G257">
        <f>IF(ORDER!O263&gt;0,
 IF(ORDER!$D$1="SGST",
 VLOOKUP(H257,'C:\Users\HP\Desktop\TrimphPO\Week\Master Files\[SGST Master.xlsx]DBF'!$A:$H,8,FALSE),
   IF(ORDER!$D$1="IGST",
   VLOOKUP(H257,'C:\Users\HP\Desktop\TrimphPO\Week\Master Files\[IGST Master.xlsx]DBF'!$A:$H,8,FALSE),
   "Error")),
"")</f>
        <v/>
      </c>
      <c r="H257">
        <f>IF(ORDER!O263&gt;0,ORDER!D263, "")</f>
        <v/>
      </c>
      <c r="I257">
        <f>IF(ORDER!O263&gt;0,
 IF(ORDER!$D$1="SGST",
 VLOOKUP(H257,'C:\Users\HP\Desktop\TrimphPO\Week\Master Files\[SGST Master.xlsx]DBF'!$A:$J,10,FALSE),
   IF(ORDER!$D$1="IGST",
   VLOOKUP(H257,'C:\Users\HP\Desktop\TrimphPO\Week\Master Files\[IGST Master.xlsx]DBF'!$A:$J,10,FALSE),
   "Error")),
"")</f>
        <v/>
      </c>
      <c r="J257">
        <f>IF(ORDER!O263&gt;0,SUMIF(ORDER!$D$8:$D$22298,DBF!$H257,ORDER!$G$8:$G$22298), "")</f>
        <v/>
      </c>
      <c r="K257">
        <f>IF(ORDER!O263&gt;0,VLOOKUP($H257,ORDER!D:H,5,FALSE), "")</f>
        <v/>
      </c>
      <c r="L257">
        <f>IF(ORDER!O263&gt;0,ROUND(J257*K257,2), "")</f>
        <v/>
      </c>
      <c r="M257">
        <f>IF(ORDER!O263&gt;0,
 IF(ORDER!$D$1="SGST",
 VLOOKUP(H257,'C:\Users\HP\Desktop\TrimphPO\Week\Master Files\[SGST Master.xlsx]DBF'!$A:$N,14,FALSE),
   IF(ORDER!$D$1="IGST",
   VLOOKUP(H257,'C:\Users\HP\Desktop\TrimphPO\Week\Master Files\[IGST Master.xlsx]DBF'!$A:$N,14,FALSE),
   "Error")),
"")</f>
        <v/>
      </c>
      <c r="N257">
        <f>IF(ORDER!O263&gt;0,ROUND(L257*M257/100,2), "")</f>
        <v/>
      </c>
      <c r="O257">
        <f>IF(ORDER!O263&gt;0,L257-N257, "")</f>
        <v/>
      </c>
      <c r="P257">
        <f>IF(ORDER!O263&gt;0,IF(R257="Corsetry",IF(IFERROR((O257/J257),0)&lt;1000,"CC Sales- Corsetry-Wholesale - IGST 5%","CC Sales- Corsetry-Wholesale - IGST 12%")), "")</f>
        <v/>
      </c>
      <c r="Q257">
        <f>IF(ORDER!O263&gt;0,
 IF(ORDER!$D$1="SGST",
 VLOOKUP(H257,'C:\Users\HP\Desktop\TrimphPO\Week\Master Files\[SGST Master.xlsx]DBF'!$A:$R,18,FALSE),
   IF(ORDER!$D$1="IGST",
   VLOOKUP(H257,'C:\Users\HP\Desktop\TrimphPO\Week\Master Files\[IGST Master.xlsx]DBF'!$A:$R,18,FALSE),
   "Error")),
"")</f>
        <v/>
      </c>
      <c r="R257">
        <f>IF(ORDER!O263&gt;0,
 IF(ORDER!$D$1="SGST",
 VLOOKUP(H257,'C:\Users\HP\Desktop\TrimphPO\Week\Master Files\[SGST Master.xlsx]DBF'!$A:$S,19,FALSE),
   IF(ORDER!$D$1="IGST",
   VLOOKUP(H257,'C:\Users\HP\Desktop\TrimphPO\Week\Master Files\[IGST Master.xlsx]DBF'!$A:$S,19,FALSE),
   "Error")),
"")</f>
        <v/>
      </c>
      <c r="S257">
        <f>IF(ORDER!O263&gt;0,
 IF(ORDER!$D$1="SGST",
 VLOOKUP(H257,'C:\Users\HP\Desktop\TrimphPO\Week\Master Files\[SGST Master.xlsx]DBF'!$A:$T,20,FALSE),
   IF(ORDER!$D$1="IGST",
   VLOOKUP(H257,'C:\Users\HP\Desktop\TrimphPO\Week\Master Files\[IGST Master.xlsx]DBF'!$A:$T,20,FALSE),
   "Error")),
"")</f>
        <v/>
      </c>
      <c r="T257">
        <f>IF(ORDER!O263&gt;0,
 IF(ORDER!$D$1="SGST",
 VLOOKUP(H257,'C:\Users\HP\Desktop\TrimphPO\Week\Master Files\[SGST Master.xlsx]DBF'!$A:$U,21,FALSE),
   IF(ORDER!$D$1="IGST",
   VLOOKUP(H257,'C:\Users\HP\Desktop\TrimphPO\Week\Master Files\[IGST Master.xlsx]DBF'!$A:$U,21,FALSE),
   "Error")),
"")</f>
        <v/>
      </c>
      <c r="U257">
        <f>IF(ORDER!O263&gt;0,
 IF(ORDER!$D$1="SGST",
 VLOOKUP(H257,'C:\Users\HP\Desktop\TrimphPO\Week\Master Files\[SGST Master.xlsx]DBF'!$A:$V,22,FALSE),
   IF(ORDER!$D$1="IGST",
   VLOOKUP(H257,'C:\Users\HP\Desktop\TrimphPO\Week\Master Files\[IGST Master.xlsx]DBF'!$A:$V,22,FALSE),
   "Error")),
"")</f>
        <v/>
      </c>
      <c r="V257">
        <f>IF(ORDER!O263&gt;0,
 IF(ORDER!$D$1="SGST",
 VLOOKUP(H257,'C:\Users\HP\Desktop\TrimphPO\Week\Master Files\[SGST Master.xlsx]DBF'!$A:$W,23,FALSE),
   IF(ORDER!$D$1="IGST",
   VLOOKUP(H257,'C:\Users\HP\Desktop\TrimphPO\Week\Master Files\[IGST Master.xlsx]DBF'!$A:$W,23,FALSE),
   "Error")),
"")</f>
        <v/>
      </c>
      <c r="W257">
        <f>IF(ORDER!O263&gt;0,
 IF(ORDER!$D$1="SGST",
 VLOOKUP(H257,'C:\Users\HP\Desktop\TrimphPO\Week\Master Files\[SGST Master.xlsx]DBF'!$A:$X,24,FALSE),
   IF(ORDER!$D$1="IGST",
   VLOOKUP(H257,'C:\Users\HP\Desktop\TrimphPO\Week\Master Files\[IGST Master.xlsx]DBF'!$A:$X,24,FALSE),
   "Error")),
"")</f>
        <v/>
      </c>
      <c r="X257">
        <f>IF(ORDER!O263&gt;0,
 IF(ORDER!$D$1="SGST",
 VLOOKUP(H257,'C:\Users\HP\Desktop\TrimphPO\Week\Master Files\[SGST Master.xlsx]DBF'!$A:$Y,25,FALSE),
   IF(ORDER!$D$1="IGST",
   VLOOKUP(H257,'C:\Users\HP\Desktop\TrimphPO\Week\Master Files\[IGST Master.xlsx]DBF'!$A:$Y,25,FALSE),
   "Error")),
"")</f>
        <v/>
      </c>
      <c r="Y257">
        <f>IF(ORDER!O263&gt;0,+O257, "")</f>
        <v/>
      </c>
      <c r="Z257">
        <f>IF(ORDER!O263&gt;0,+J257, "")</f>
        <v/>
      </c>
      <c r="AA257">
        <f>IF(ORDER!O263&gt;0,
 IF(ORDER!$D$1="SGST",
 VLOOKUP(H257,'C:\Users\HP\Desktop\TrimphPO\Week\Master Files\[SGST Master.xlsx]DBF'!$A:$AB,28,FALSE),
   IF(ORDER!$D$1="IGST",
   VLOOKUP(H257,'C:\Users\HP\Desktop\TrimphPO\Week\Master Files\[IGST Master.xlsx]DBF'!$A:$AB,28,FALSE),
   "Error")),
"")</f>
        <v/>
      </c>
      <c r="AB257">
        <f>IF(ORDER!O263&gt;0,
 IF(ORDER!$D$1="SGST",
 VLOOKUP(H257,'C:\Users\HP\Desktop\TrimphPO\Week\Master Files\[SGST Master.xlsx]DBF'!$A:$AC,29,FALSE),
   IF(ORDER!$D$1="IGST",
   VLOOKUP(H257,'C:\Users\HP\Desktop\TrimphPO\Week\Master Files\[IGST Master.xlsx]DBF'!$A:$AC,29,FALSE),
   "Error")),
"")</f>
        <v/>
      </c>
      <c r="AC257">
        <f>IF(ORDER!O263&gt;0,ROUND(Y257*AB257/100,2), "")</f>
        <v/>
      </c>
      <c r="AD257">
        <f>IF(ORDER!O263&gt;0,ROUND(SUM(Y257,0)-AC257,2), "")</f>
        <v/>
      </c>
      <c r="AE257" t="inlineStr"/>
      <c r="AF257" t="inlineStr"/>
      <c r="AG257" t="inlineStr"/>
      <c r="AH257" t="inlineStr"/>
      <c r="AI257" t="inlineStr"/>
      <c r="AJ257" t="inlineStr"/>
      <c r="AK257">
        <f>IF(ORDER!O263&gt;0,IF(RIGHT(P257,2)="5%","Output IGST - 5% - Tamilnadu","Output IGST - 12% - Tamilnadu"), "")</f>
        <v/>
      </c>
      <c r="AL257">
        <f>IF(ORDER!O263&gt;0,IF(AK257="Output IGST - 12% - TamilNadu",12,5), "")</f>
        <v/>
      </c>
      <c r="AM257">
        <f>IF(ORDER!O263&gt;0,ROUND(SUM(AD257*AL257/100,0),2), "")</f>
        <v/>
      </c>
      <c r="AN257">
        <f>IF(ORDER!O263&gt;0,+AP257, "")</f>
        <v/>
      </c>
      <c r="AO257">
        <f>IF(ORDER!O263&gt;0,0.00, "")</f>
        <v/>
      </c>
      <c r="AP257">
        <f>IF(ORDER!O263&gt;0,+(Y257-AC257)+AM257, "")</f>
        <v/>
      </c>
      <c r="AQ257">
        <f>IF(ORDER!O263&gt;0,
 IF(ORDER!$D$1="SGST",
 VLOOKUP(H257,'C:\Users\HP\Desktop\TrimphPO\Week\Master Files\[SGST Master.xlsx]DBF'!$A:$AR,44,FALSE),
   IF(ORDER!$D$1="IGST",
   VLOOKUP(H257,'C:\Users\HP\Desktop\TrimphPO\Week\Master Files\[IGST Master.xlsx]DBF'!$A:$AR,44,FALSE),
   "Error")),
"")</f>
        <v/>
      </c>
      <c r="AR257">
        <f>IF(ORDER!O263&gt;0,B257, "")</f>
        <v/>
      </c>
      <c r="AS257">
        <f>IF(ORDER!O263&gt;0,AN257, "")</f>
        <v/>
      </c>
      <c r="AT257">
        <f>IF(ORDER!O263&gt;0,CONCATENATE($B$2," ",$C$2," ","QTY",  " ", $Z$2), "")</f>
        <v/>
      </c>
      <c r="AU257">
        <f>IF(ORDER!O263&gt;0,
 IF(ORDER!$D$1="SGST",
 VLOOKUP(H257,'C:\Users\HP\Desktop\TrimphPO\Week\Master Files\[SGST Master.xlsx]DBF'!$A:$AV,48,FALSE),
   IF(ORDER!$D$1="IGST",
   VLOOKUP(H257,'C:\Users\HP\Desktop\TrimphPO\Week\Master Files\[IGST Master.xlsx]DBF'!$A:$AV,48,FALSE),
   "Error")),
"")</f>
        <v/>
      </c>
      <c r="AV257">
        <f>IF(ORDER!O263&gt;0,
 IF(ORDER!$D$1="SGST",
 VLOOKUP(H257,'C:\Users\HP\Desktop\TrimphPO\Week\Master Files\[SGST Master.xlsx]DBF'!$A:$AW,49,FALSE),
   IF(ORDER!$D$1="IGST",
   VLOOKUP(H257,'C:\Users\HP\Desktop\TrimphPO\Week\Master Files\[IGST Master.xlsx]DBF'!$A:$AW,49,FALSE),
   "Error")),
"")</f>
        <v/>
      </c>
      <c r="AW257">
        <f>IF(ORDER!O263&gt;0,
 IF(ORDER!$D$1="SGST",
 VLOOKUP(H257,'C:\Users\HP\Desktop\TrimphPO\Week\Master Files\[SGST Master.xlsx]DBF'!$A:$AX,50,FALSE),
   IF(ORDER!$D$1="IGST",
   VLOOKUP(H257,'C:\Users\HP\Desktop\TrimphPO\Week\Master Files\[IGST Master.xlsx]DBF'!$A:$AX,50,FALSE),
   "Error")),
"")</f>
        <v/>
      </c>
      <c r="AX257">
        <f>IF(ORDER!O263&gt;0,ORDER!B5, "")</f>
        <v/>
      </c>
      <c r="AY257">
        <f>IF(ORDER!O263&gt;0,ORDER!B1, "")</f>
        <v/>
      </c>
      <c r="AZ257">
        <f>IF(ORDER!O263&gt;0,
 IF(ORDER!$D$1="SGST",
 VLOOKUP(H257,'C:\Users\HP\Desktop\TrimphPO\Week\Master Files\[SGST Master.xlsx]DBF'!$A:$BA,53,FALSE),
   IF(ORDER!$D$1="IGST",
   VLOOKUP(H257,'C:\Users\HP\Desktop\TrimphPO\Week\Master Files\[IGST Master.xlsx]DBF'!$A:$BA,53,FALSE),
   "Error")),
"")</f>
        <v/>
      </c>
      <c r="BA257">
        <f>IF(ORDER!O263&gt;0,
 IF(ORDER!$D$1="SGST",
 VLOOKUP(H257,'C:\Users\HP\Desktop\TrimphPO\Week\Master Files\[SGST Master.xlsx]DBF'!$A:$BB,54,FALSE),
   IF(ORDER!$D$1="IGST",
   VLOOKUP(H257,'C:\Users\HP\Desktop\TrimphPO\Week\Master Files\[IGST Master.xlsx]DBF'!$A:$BB,54,FALSE),
   "Error")),
"")</f>
        <v/>
      </c>
      <c r="BB257">
        <f>IF(ORDER!O263&gt;0,
 IF(ORDER!$D$1="SGST",
 VLOOKUP(H257,'C:\Users\HP\Desktop\TrimphPO\Week\Master Files\[SGST Master.xlsx]DBF'!$A:$BC,55,FALSE),
   IF(ORDER!$D$1="IGST",
   VLOOKUP(H257,'C:\Users\HP\Desktop\TrimphPO\Week\Master Files\[IGST Master.xlsx]DBF'!$A:$BC,55,FALSE),
   "Error")),
"")</f>
        <v/>
      </c>
      <c r="BC257">
        <f>IF(ORDER!O263&gt;0,
 IF(ORDER!$D$1="SGST",
 VLOOKUP(H257,'C:\Users\HP\Desktop\TrimphPO\Week\Master Files\[SGST Master.xlsx]DBF'!$A:$BD,56,FALSE),
   IF(ORDER!$D$1="IGST",
   VLOOKUP(H257,'C:\Users\HP\Desktop\TrimphPO\Week\Master Files\[IGST Master.xlsx]DBF'!$A:$BD,56,FALSE),
   "Error")),
"")</f>
        <v/>
      </c>
      <c r="BD257">
        <f>IF(ORDER!O263&gt;0,
 IF(ORDER!$D$1="SGST",
 VLOOKUP(H257,'C:\Users\HP\Desktop\TrimphPO\Week\Master Files\[SGST Master.xlsx]DBF'!$A:$BE,57,FALSE),
   IF(ORDER!$D$1="IGST",
   VLOOKUP(H257,'C:\Users\HP\Desktop\TrimphPO\Week\Master Files\[IGST Master.xlsx]DBF'!$A:$BE,57,FALSE),
   "Error")),
"")</f>
        <v/>
      </c>
    </row>
    <row r="258">
      <c r="A258">
        <f>IF(ORDER!O264&gt;0,
 IF(ORDER!$D$1="SGST",
 VLOOKUP(H258,'C:\Users\HP\Desktop\TrimphPO\Week\Master Files\[SGST Master.xlsx]DBF'!$A:$B,2,FALSE),
   IF(ORDER!$D$1="IGST",
   VLOOKUP(H258,'C:\Users\HP\Desktop\TrimphPO\Week\Master Files\[IGST Master.xlsx]DBF'!$A:$B,2,FALSE),
   "Error")),
"")</f>
        <v/>
      </c>
      <c r="B258">
        <f>IF(ORDER!O264&gt;0,
 IF(ORDER!$D$1="SGST",
 VLOOKUP(H258,'C:\Users\HP\Desktop\TrimphPO\Week\Master Files\[SGST Master.xlsx]DBF'!$A:$C,3,FALSE),
   IF(ORDER!$D$1="IGST",
   VLOOKUP(H258,'C:\Users\HP\Desktop\TrimphPO\Week\Master Files\[IGST Master.xlsx]DBF'!$A:$C,3,FALSE),
   "Error")),
"")</f>
        <v/>
      </c>
      <c r="C258">
        <f>IF(ORDER!O264&gt;0,ORDER!L264, "")</f>
        <v/>
      </c>
      <c r="D258">
        <f>IF(ORDER!O264&gt;0,ORDER!A264, "")</f>
        <v/>
      </c>
      <c r="E258">
        <f>IF(ORDER!O264&gt;0,
 IF(ORDER!$D$1="SGST",
 VLOOKUP(H258,'C:\Users\HP\Desktop\TrimphPO\Week\Master Files\[SGST Master.xlsx]DBF'!$A:$F,6,FALSE),
   IF(ORDER!$D$1="IGST",
   VLOOKUP(H258,'C:\Users\HP\Desktop\TrimphPO\Week\Master Files\[IGST Master.xlsx]DBF'!$A:$F,6,FALSE),
   "Error")),
"")</f>
        <v/>
      </c>
      <c r="F258">
        <f>IF(ORDER!O264&gt;0,ORDER!C264, "")</f>
        <v/>
      </c>
      <c r="G258">
        <f>IF(ORDER!O264&gt;0,
 IF(ORDER!$D$1="SGST",
 VLOOKUP(H258,'C:\Users\HP\Desktop\TrimphPO\Week\Master Files\[SGST Master.xlsx]DBF'!$A:$H,8,FALSE),
   IF(ORDER!$D$1="IGST",
   VLOOKUP(H258,'C:\Users\HP\Desktop\TrimphPO\Week\Master Files\[IGST Master.xlsx]DBF'!$A:$H,8,FALSE),
   "Error")),
"")</f>
        <v/>
      </c>
      <c r="H258">
        <f>IF(ORDER!O264&gt;0,ORDER!D264, "")</f>
        <v/>
      </c>
      <c r="I258">
        <f>IF(ORDER!O264&gt;0,
 IF(ORDER!$D$1="SGST",
 VLOOKUP(H258,'C:\Users\HP\Desktop\TrimphPO\Week\Master Files\[SGST Master.xlsx]DBF'!$A:$J,10,FALSE),
   IF(ORDER!$D$1="IGST",
   VLOOKUP(H258,'C:\Users\HP\Desktop\TrimphPO\Week\Master Files\[IGST Master.xlsx]DBF'!$A:$J,10,FALSE),
   "Error")),
"")</f>
        <v/>
      </c>
      <c r="J258">
        <f>IF(ORDER!O264&gt;0,SUMIF(ORDER!$D$8:$D$22298,DBF!$H258,ORDER!$G$8:$G$22298), "")</f>
        <v/>
      </c>
      <c r="K258">
        <f>IF(ORDER!O264&gt;0,VLOOKUP($H258,ORDER!D:H,5,FALSE), "")</f>
        <v/>
      </c>
      <c r="L258">
        <f>IF(ORDER!O264&gt;0,ROUND(J258*K258,2), "")</f>
        <v/>
      </c>
      <c r="M258">
        <f>IF(ORDER!O264&gt;0,
 IF(ORDER!$D$1="SGST",
 VLOOKUP(H258,'C:\Users\HP\Desktop\TrimphPO\Week\Master Files\[SGST Master.xlsx]DBF'!$A:$N,14,FALSE),
   IF(ORDER!$D$1="IGST",
   VLOOKUP(H258,'C:\Users\HP\Desktop\TrimphPO\Week\Master Files\[IGST Master.xlsx]DBF'!$A:$N,14,FALSE),
   "Error")),
"")</f>
        <v/>
      </c>
      <c r="N258">
        <f>IF(ORDER!O264&gt;0,ROUND(L258*M258/100,2), "")</f>
        <v/>
      </c>
      <c r="O258">
        <f>IF(ORDER!O264&gt;0,L258-N258, "")</f>
        <v/>
      </c>
      <c r="P258">
        <f>IF(ORDER!O264&gt;0,IF(R258="Corsetry",IF(IFERROR((O258/J258),0)&lt;1000,"CC Sales- Corsetry-Wholesale - IGST 5%","CC Sales- Corsetry-Wholesale - IGST 12%")), "")</f>
        <v/>
      </c>
      <c r="Q258">
        <f>IF(ORDER!O264&gt;0,
 IF(ORDER!$D$1="SGST",
 VLOOKUP(H258,'C:\Users\HP\Desktop\TrimphPO\Week\Master Files\[SGST Master.xlsx]DBF'!$A:$R,18,FALSE),
   IF(ORDER!$D$1="IGST",
   VLOOKUP(H258,'C:\Users\HP\Desktop\TrimphPO\Week\Master Files\[IGST Master.xlsx]DBF'!$A:$R,18,FALSE),
   "Error")),
"")</f>
        <v/>
      </c>
      <c r="R258">
        <f>IF(ORDER!O264&gt;0,
 IF(ORDER!$D$1="SGST",
 VLOOKUP(H258,'C:\Users\HP\Desktop\TrimphPO\Week\Master Files\[SGST Master.xlsx]DBF'!$A:$S,19,FALSE),
   IF(ORDER!$D$1="IGST",
   VLOOKUP(H258,'C:\Users\HP\Desktop\TrimphPO\Week\Master Files\[IGST Master.xlsx]DBF'!$A:$S,19,FALSE),
   "Error")),
"")</f>
        <v/>
      </c>
      <c r="S258">
        <f>IF(ORDER!O264&gt;0,
 IF(ORDER!$D$1="SGST",
 VLOOKUP(H258,'C:\Users\HP\Desktop\TrimphPO\Week\Master Files\[SGST Master.xlsx]DBF'!$A:$T,20,FALSE),
   IF(ORDER!$D$1="IGST",
   VLOOKUP(H258,'C:\Users\HP\Desktop\TrimphPO\Week\Master Files\[IGST Master.xlsx]DBF'!$A:$T,20,FALSE),
   "Error")),
"")</f>
        <v/>
      </c>
      <c r="T258">
        <f>IF(ORDER!O264&gt;0,
 IF(ORDER!$D$1="SGST",
 VLOOKUP(H258,'C:\Users\HP\Desktop\TrimphPO\Week\Master Files\[SGST Master.xlsx]DBF'!$A:$U,21,FALSE),
   IF(ORDER!$D$1="IGST",
   VLOOKUP(H258,'C:\Users\HP\Desktop\TrimphPO\Week\Master Files\[IGST Master.xlsx]DBF'!$A:$U,21,FALSE),
   "Error")),
"")</f>
        <v/>
      </c>
      <c r="U258">
        <f>IF(ORDER!O264&gt;0,
 IF(ORDER!$D$1="SGST",
 VLOOKUP(H258,'C:\Users\HP\Desktop\TrimphPO\Week\Master Files\[SGST Master.xlsx]DBF'!$A:$V,22,FALSE),
   IF(ORDER!$D$1="IGST",
   VLOOKUP(H258,'C:\Users\HP\Desktop\TrimphPO\Week\Master Files\[IGST Master.xlsx]DBF'!$A:$V,22,FALSE),
   "Error")),
"")</f>
        <v/>
      </c>
      <c r="V258">
        <f>IF(ORDER!O264&gt;0,
 IF(ORDER!$D$1="SGST",
 VLOOKUP(H258,'C:\Users\HP\Desktop\TrimphPO\Week\Master Files\[SGST Master.xlsx]DBF'!$A:$W,23,FALSE),
   IF(ORDER!$D$1="IGST",
   VLOOKUP(H258,'C:\Users\HP\Desktop\TrimphPO\Week\Master Files\[IGST Master.xlsx]DBF'!$A:$W,23,FALSE),
   "Error")),
"")</f>
        <v/>
      </c>
      <c r="W258">
        <f>IF(ORDER!O264&gt;0,
 IF(ORDER!$D$1="SGST",
 VLOOKUP(H258,'C:\Users\HP\Desktop\TrimphPO\Week\Master Files\[SGST Master.xlsx]DBF'!$A:$X,24,FALSE),
   IF(ORDER!$D$1="IGST",
   VLOOKUP(H258,'C:\Users\HP\Desktop\TrimphPO\Week\Master Files\[IGST Master.xlsx]DBF'!$A:$X,24,FALSE),
   "Error")),
"")</f>
        <v/>
      </c>
      <c r="X258">
        <f>IF(ORDER!O264&gt;0,
 IF(ORDER!$D$1="SGST",
 VLOOKUP(H258,'C:\Users\HP\Desktop\TrimphPO\Week\Master Files\[SGST Master.xlsx]DBF'!$A:$Y,25,FALSE),
   IF(ORDER!$D$1="IGST",
   VLOOKUP(H258,'C:\Users\HP\Desktop\TrimphPO\Week\Master Files\[IGST Master.xlsx]DBF'!$A:$Y,25,FALSE),
   "Error")),
"")</f>
        <v/>
      </c>
      <c r="Y258">
        <f>IF(ORDER!O264&gt;0,+O258, "")</f>
        <v/>
      </c>
      <c r="Z258">
        <f>IF(ORDER!O264&gt;0,+J258, "")</f>
        <v/>
      </c>
      <c r="AA258">
        <f>IF(ORDER!O264&gt;0,
 IF(ORDER!$D$1="SGST",
 VLOOKUP(H258,'C:\Users\HP\Desktop\TrimphPO\Week\Master Files\[SGST Master.xlsx]DBF'!$A:$AB,28,FALSE),
   IF(ORDER!$D$1="IGST",
   VLOOKUP(H258,'C:\Users\HP\Desktop\TrimphPO\Week\Master Files\[IGST Master.xlsx]DBF'!$A:$AB,28,FALSE),
   "Error")),
"")</f>
        <v/>
      </c>
      <c r="AB258">
        <f>IF(ORDER!O264&gt;0,
 IF(ORDER!$D$1="SGST",
 VLOOKUP(H258,'C:\Users\HP\Desktop\TrimphPO\Week\Master Files\[SGST Master.xlsx]DBF'!$A:$AC,29,FALSE),
   IF(ORDER!$D$1="IGST",
   VLOOKUP(H258,'C:\Users\HP\Desktop\TrimphPO\Week\Master Files\[IGST Master.xlsx]DBF'!$A:$AC,29,FALSE),
   "Error")),
"")</f>
        <v/>
      </c>
      <c r="AC258">
        <f>IF(ORDER!O264&gt;0,ROUND(Y258*AB258/100,2), "")</f>
        <v/>
      </c>
      <c r="AD258">
        <f>IF(ORDER!O264&gt;0,ROUND(SUM(Y258,0)-AC258,2), "")</f>
        <v/>
      </c>
      <c r="AE258" t="inlineStr"/>
      <c r="AF258" t="inlineStr"/>
      <c r="AG258" t="inlineStr"/>
      <c r="AH258" t="inlineStr"/>
      <c r="AI258" t="inlineStr"/>
      <c r="AJ258" t="inlineStr"/>
      <c r="AK258">
        <f>IF(ORDER!O264&gt;0,IF(RIGHT(P258,2)="5%","Output IGST - 5% - Tamilnadu","Output IGST - 12% - Tamilnadu"), "")</f>
        <v/>
      </c>
      <c r="AL258">
        <f>IF(ORDER!O264&gt;0,IF(AK258="Output IGST - 12% - TamilNadu",12,5), "")</f>
        <v/>
      </c>
      <c r="AM258">
        <f>IF(ORDER!O264&gt;0,ROUND(SUM(AD258*AL258/100,0),2), "")</f>
        <v/>
      </c>
      <c r="AN258">
        <f>IF(ORDER!O264&gt;0,+AP258, "")</f>
        <v/>
      </c>
      <c r="AO258">
        <f>IF(ORDER!O264&gt;0,0.00, "")</f>
        <v/>
      </c>
      <c r="AP258">
        <f>IF(ORDER!O264&gt;0,+(Y258-AC258)+AM258, "")</f>
        <v/>
      </c>
      <c r="AQ258">
        <f>IF(ORDER!O264&gt;0,
 IF(ORDER!$D$1="SGST",
 VLOOKUP(H258,'C:\Users\HP\Desktop\TrimphPO\Week\Master Files\[SGST Master.xlsx]DBF'!$A:$AR,44,FALSE),
   IF(ORDER!$D$1="IGST",
   VLOOKUP(H258,'C:\Users\HP\Desktop\TrimphPO\Week\Master Files\[IGST Master.xlsx]DBF'!$A:$AR,44,FALSE),
   "Error")),
"")</f>
        <v/>
      </c>
      <c r="AR258">
        <f>IF(ORDER!O264&gt;0,B258, "")</f>
        <v/>
      </c>
      <c r="AS258">
        <f>IF(ORDER!O264&gt;0,AN258, "")</f>
        <v/>
      </c>
      <c r="AT258">
        <f>IF(ORDER!O264&gt;0,CONCATENATE($B$2," ",$C$2," ","QTY",  " ", $Z$2), "")</f>
        <v/>
      </c>
      <c r="AU258">
        <f>IF(ORDER!O264&gt;0,
 IF(ORDER!$D$1="SGST",
 VLOOKUP(H258,'C:\Users\HP\Desktop\TrimphPO\Week\Master Files\[SGST Master.xlsx]DBF'!$A:$AV,48,FALSE),
   IF(ORDER!$D$1="IGST",
   VLOOKUP(H258,'C:\Users\HP\Desktop\TrimphPO\Week\Master Files\[IGST Master.xlsx]DBF'!$A:$AV,48,FALSE),
   "Error")),
"")</f>
        <v/>
      </c>
      <c r="AV258">
        <f>IF(ORDER!O264&gt;0,
 IF(ORDER!$D$1="SGST",
 VLOOKUP(H258,'C:\Users\HP\Desktop\TrimphPO\Week\Master Files\[SGST Master.xlsx]DBF'!$A:$AW,49,FALSE),
   IF(ORDER!$D$1="IGST",
   VLOOKUP(H258,'C:\Users\HP\Desktop\TrimphPO\Week\Master Files\[IGST Master.xlsx]DBF'!$A:$AW,49,FALSE),
   "Error")),
"")</f>
        <v/>
      </c>
      <c r="AW258">
        <f>IF(ORDER!O264&gt;0,
 IF(ORDER!$D$1="SGST",
 VLOOKUP(H258,'C:\Users\HP\Desktop\TrimphPO\Week\Master Files\[SGST Master.xlsx]DBF'!$A:$AX,50,FALSE),
   IF(ORDER!$D$1="IGST",
   VLOOKUP(H258,'C:\Users\HP\Desktop\TrimphPO\Week\Master Files\[IGST Master.xlsx]DBF'!$A:$AX,50,FALSE),
   "Error")),
"")</f>
        <v/>
      </c>
      <c r="AX258">
        <f>IF(ORDER!O264&gt;0,ORDER!B5, "")</f>
        <v/>
      </c>
      <c r="AY258">
        <f>IF(ORDER!O264&gt;0,ORDER!B1, "")</f>
        <v/>
      </c>
      <c r="AZ258">
        <f>IF(ORDER!O264&gt;0,
 IF(ORDER!$D$1="SGST",
 VLOOKUP(H258,'C:\Users\HP\Desktop\TrimphPO\Week\Master Files\[SGST Master.xlsx]DBF'!$A:$BA,53,FALSE),
   IF(ORDER!$D$1="IGST",
   VLOOKUP(H258,'C:\Users\HP\Desktop\TrimphPO\Week\Master Files\[IGST Master.xlsx]DBF'!$A:$BA,53,FALSE),
   "Error")),
"")</f>
        <v/>
      </c>
      <c r="BA258">
        <f>IF(ORDER!O264&gt;0,
 IF(ORDER!$D$1="SGST",
 VLOOKUP(H258,'C:\Users\HP\Desktop\TrimphPO\Week\Master Files\[SGST Master.xlsx]DBF'!$A:$BB,54,FALSE),
   IF(ORDER!$D$1="IGST",
   VLOOKUP(H258,'C:\Users\HP\Desktop\TrimphPO\Week\Master Files\[IGST Master.xlsx]DBF'!$A:$BB,54,FALSE),
   "Error")),
"")</f>
        <v/>
      </c>
      <c r="BB258">
        <f>IF(ORDER!O264&gt;0,
 IF(ORDER!$D$1="SGST",
 VLOOKUP(H258,'C:\Users\HP\Desktop\TrimphPO\Week\Master Files\[SGST Master.xlsx]DBF'!$A:$BC,55,FALSE),
   IF(ORDER!$D$1="IGST",
   VLOOKUP(H258,'C:\Users\HP\Desktop\TrimphPO\Week\Master Files\[IGST Master.xlsx]DBF'!$A:$BC,55,FALSE),
   "Error")),
"")</f>
        <v/>
      </c>
      <c r="BC258">
        <f>IF(ORDER!O264&gt;0,
 IF(ORDER!$D$1="SGST",
 VLOOKUP(H258,'C:\Users\HP\Desktop\TrimphPO\Week\Master Files\[SGST Master.xlsx]DBF'!$A:$BD,56,FALSE),
   IF(ORDER!$D$1="IGST",
   VLOOKUP(H258,'C:\Users\HP\Desktop\TrimphPO\Week\Master Files\[IGST Master.xlsx]DBF'!$A:$BD,56,FALSE),
   "Error")),
"")</f>
        <v/>
      </c>
      <c r="BD258">
        <f>IF(ORDER!O264&gt;0,
 IF(ORDER!$D$1="SGST",
 VLOOKUP(H258,'C:\Users\HP\Desktop\TrimphPO\Week\Master Files\[SGST Master.xlsx]DBF'!$A:$BE,57,FALSE),
   IF(ORDER!$D$1="IGST",
   VLOOKUP(H258,'C:\Users\HP\Desktop\TrimphPO\Week\Master Files\[IGST Master.xlsx]DBF'!$A:$BE,57,FALSE),
   "Error")),
"")</f>
        <v/>
      </c>
    </row>
    <row r="259">
      <c r="A259">
        <f>IF(ORDER!O265&gt;0,
 IF(ORDER!$D$1="SGST",
 VLOOKUP(H259,'C:\Users\HP\Desktop\TrimphPO\Week\Master Files\[SGST Master.xlsx]DBF'!$A:$B,2,FALSE),
   IF(ORDER!$D$1="IGST",
   VLOOKUP(H259,'C:\Users\HP\Desktop\TrimphPO\Week\Master Files\[IGST Master.xlsx]DBF'!$A:$B,2,FALSE),
   "Error")),
"")</f>
        <v/>
      </c>
      <c r="B259">
        <f>IF(ORDER!O265&gt;0,
 IF(ORDER!$D$1="SGST",
 VLOOKUP(H259,'C:\Users\HP\Desktop\TrimphPO\Week\Master Files\[SGST Master.xlsx]DBF'!$A:$C,3,FALSE),
   IF(ORDER!$D$1="IGST",
   VLOOKUP(H259,'C:\Users\HP\Desktop\TrimphPO\Week\Master Files\[IGST Master.xlsx]DBF'!$A:$C,3,FALSE),
   "Error")),
"")</f>
        <v/>
      </c>
      <c r="C259">
        <f>IF(ORDER!O265&gt;0,ORDER!L265, "")</f>
        <v/>
      </c>
      <c r="D259">
        <f>IF(ORDER!O265&gt;0,ORDER!A265, "")</f>
        <v/>
      </c>
      <c r="E259">
        <f>IF(ORDER!O265&gt;0,
 IF(ORDER!$D$1="SGST",
 VLOOKUP(H259,'C:\Users\HP\Desktop\TrimphPO\Week\Master Files\[SGST Master.xlsx]DBF'!$A:$F,6,FALSE),
   IF(ORDER!$D$1="IGST",
   VLOOKUP(H259,'C:\Users\HP\Desktop\TrimphPO\Week\Master Files\[IGST Master.xlsx]DBF'!$A:$F,6,FALSE),
   "Error")),
"")</f>
        <v/>
      </c>
      <c r="F259">
        <f>IF(ORDER!O265&gt;0,ORDER!C265, "")</f>
        <v/>
      </c>
      <c r="G259">
        <f>IF(ORDER!O265&gt;0,
 IF(ORDER!$D$1="SGST",
 VLOOKUP(H259,'C:\Users\HP\Desktop\TrimphPO\Week\Master Files\[SGST Master.xlsx]DBF'!$A:$H,8,FALSE),
   IF(ORDER!$D$1="IGST",
   VLOOKUP(H259,'C:\Users\HP\Desktop\TrimphPO\Week\Master Files\[IGST Master.xlsx]DBF'!$A:$H,8,FALSE),
   "Error")),
"")</f>
        <v/>
      </c>
      <c r="H259">
        <f>IF(ORDER!O265&gt;0,ORDER!D265, "")</f>
        <v/>
      </c>
      <c r="I259">
        <f>IF(ORDER!O265&gt;0,
 IF(ORDER!$D$1="SGST",
 VLOOKUP(H259,'C:\Users\HP\Desktop\TrimphPO\Week\Master Files\[SGST Master.xlsx]DBF'!$A:$J,10,FALSE),
   IF(ORDER!$D$1="IGST",
   VLOOKUP(H259,'C:\Users\HP\Desktop\TrimphPO\Week\Master Files\[IGST Master.xlsx]DBF'!$A:$J,10,FALSE),
   "Error")),
"")</f>
        <v/>
      </c>
      <c r="J259">
        <f>IF(ORDER!O265&gt;0,SUMIF(ORDER!$D$8:$D$22298,DBF!$H259,ORDER!$G$8:$G$22298), "")</f>
        <v/>
      </c>
      <c r="K259">
        <f>IF(ORDER!O265&gt;0,VLOOKUP($H259,ORDER!D:H,5,FALSE), "")</f>
        <v/>
      </c>
      <c r="L259">
        <f>IF(ORDER!O265&gt;0,ROUND(J259*K259,2), "")</f>
        <v/>
      </c>
      <c r="M259">
        <f>IF(ORDER!O265&gt;0,
 IF(ORDER!$D$1="SGST",
 VLOOKUP(H259,'C:\Users\HP\Desktop\TrimphPO\Week\Master Files\[SGST Master.xlsx]DBF'!$A:$N,14,FALSE),
   IF(ORDER!$D$1="IGST",
   VLOOKUP(H259,'C:\Users\HP\Desktop\TrimphPO\Week\Master Files\[IGST Master.xlsx]DBF'!$A:$N,14,FALSE),
   "Error")),
"")</f>
        <v/>
      </c>
      <c r="N259">
        <f>IF(ORDER!O265&gt;0,ROUND(L259*M259/100,2), "")</f>
        <v/>
      </c>
      <c r="O259">
        <f>IF(ORDER!O265&gt;0,L259-N259, "")</f>
        <v/>
      </c>
      <c r="P259">
        <f>IF(ORDER!O265&gt;0,IF(R259="Corsetry",IF(IFERROR((O259/J259),0)&lt;1000,"CC Sales- Corsetry-Wholesale - IGST 5%","CC Sales- Corsetry-Wholesale - IGST 12%")), "")</f>
        <v/>
      </c>
      <c r="Q259">
        <f>IF(ORDER!O265&gt;0,
 IF(ORDER!$D$1="SGST",
 VLOOKUP(H259,'C:\Users\HP\Desktop\TrimphPO\Week\Master Files\[SGST Master.xlsx]DBF'!$A:$R,18,FALSE),
   IF(ORDER!$D$1="IGST",
   VLOOKUP(H259,'C:\Users\HP\Desktop\TrimphPO\Week\Master Files\[IGST Master.xlsx]DBF'!$A:$R,18,FALSE),
   "Error")),
"")</f>
        <v/>
      </c>
      <c r="R259">
        <f>IF(ORDER!O265&gt;0,
 IF(ORDER!$D$1="SGST",
 VLOOKUP(H259,'C:\Users\HP\Desktop\TrimphPO\Week\Master Files\[SGST Master.xlsx]DBF'!$A:$S,19,FALSE),
   IF(ORDER!$D$1="IGST",
   VLOOKUP(H259,'C:\Users\HP\Desktop\TrimphPO\Week\Master Files\[IGST Master.xlsx]DBF'!$A:$S,19,FALSE),
   "Error")),
"")</f>
        <v/>
      </c>
      <c r="S259">
        <f>IF(ORDER!O265&gt;0,
 IF(ORDER!$D$1="SGST",
 VLOOKUP(H259,'C:\Users\HP\Desktop\TrimphPO\Week\Master Files\[SGST Master.xlsx]DBF'!$A:$T,20,FALSE),
   IF(ORDER!$D$1="IGST",
   VLOOKUP(H259,'C:\Users\HP\Desktop\TrimphPO\Week\Master Files\[IGST Master.xlsx]DBF'!$A:$T,20,FALSE),
   "Error")),
"")</f>
        <v/>
      </c>
      <c r="T259">
        <f>IF(ORDER!O265&gt;0,
 IF(ORDER!$D$1="SGST",
 VLOOKUP(H259,'C:\Users\HP\Desktop\TrimphPO\Week\Master Files\[SGST Master.xlsx]DBF'!$A:$U,21,FALSE),
   IF(ORDER!$D$1="IGST",
   VLOOKUP(H259,'C:\Users\HP\Desktop\TrimphPO\Week\Master Files\[IGST Master.xlsx]DBF'!$A:$U,21,FALSE),
   "Error")),
"")</f>
        <v/>
      </c>
      <c r="U259">
        <f>IF(ORDER!O265&gt;0,
 IF(ORDER!$D$1="SGST",
 VLOOKUP(H259,'C:\Users\HP\Desktop\TrimphPO\Week\Master Files\[SGST Master.xlsx]DBF'!$A:$V,22,FALSE),
   IF(ORDER!$D$1="IGST",
   VLOOKUP(H259,'C:\Users\HP\Desktop\TrimphPO\Week\Master Files\[IGST Master.xlsx]DBF'!$A:$V,22,FALSE),
   "Error")),
"")</f>
        <v/>
      </c>
      <c r="V259">
        <f>IF(ORDER!O265&gt;0,
 IF(ORDER!$D$1="SGST",
 VLOOKUP(H259,'C:\Users\HP\Desktop\TrimphPO\Week\Master Files\[SGST Master.xlsx]DBF'!$A:$W,23,FALSE),
   IF(ORDER!$D$1="IGST",
   VLOOKUP(H259,'C:\Users\HP\Desktop\TrimphPO\Week\Master Files\[IGST Master.xlsx]DBF'!$A:$W,23,FALSE),
   "Error")),
"")</f>
        <v/>
      </c>
      <c r="W259">
        <f>IF(ORDER!O265&gt;0,
 IF(ORDER!$D$1="SGST",
 VLOOKUP(H259,'C:\Users\HP\Desktop\TrimphPO\Week\Master Files\[SGST Master.xlsx]DBF'!$A:$X,24,FALSE),
   IF(ORDER!$D$1="IGST",
   VLOOKUP(H259,'C:\Users\HP\Desktop\TrimphPO\Week\Master Files\[IGST Master.xlsx]DBF'!$A:$X,24,FALSE),
   "Error")),
"")</f>
        <v/>
      </c>
      <c r="X259">
        <f>IF(ORDER!O265&gt;0,
 IF(ORDER!$D$1="SGST",
 VLOOKUP(H259,'C:\Users\HP\Desktop\TrimphPO\Week\Master Files\[SGST Master.xlsx]DBF'!$A:$Y,25,FALSE),
   IF(ORDER!$D$1="IGST",
   VLOOKUP(H259,'C:\Users\HP\Desktop\TrimphPO\Week\Master Files\[IGST Master.xlsx]DBF'!$A:$Y,25,FALSE),
   "Error")),
"")</f>
        <v/>
      </c>
      <c r="Y259">
        <f>IF(ORDER!O265&gt;0,+O259, "")</f>
        <v/>
      </c>
      <c r="Z259">
        <f>IF(ORDER!O265&gt;0,+J259, "")</f>
        <v/>
      </c>
      <c r="AA259">
        <f>IF(ORDER!O265&gt;0,
 IF(ORDER!$D$1="SGST",
 VLOOKUP(H259,'C:\Users\HP\Desktop\TrimphPO\Week\Master Files\[SGST Master.xlsx]DBF'!$A:$AB,28,FALSE),
   IF(ORDER!$D$1="IGST",
   VLOOKUP(H259,'C:\Users\HP\Desktop\TrimphPO\Week\Master Files\[IGST Master.xlsx]DBF'!$A:$AB,28,FALSE),
   "Error")),
"")</f>
        <v/>
      </c>
      <c r="AB259">
        <f>IF(ORDER!O265&gt;0,
 IF(ORDER!$D$1="SGST",
 VLOOKUP(H259,'C:\Users\HP\Desktop\TrimphPO\Week\Master Files\[SGST Master.xlsx]DBF'!$A:$AC,29,FALSE),
   IF(ORDER!$D$1="IGST",
   VLOOKUP(H259,'C:\Users\HP\Desktop\TrimphPO\Week\Master Files\[IGST Master.xlsx]DBF'!$A:$AC,29,FALSE),
   "Error")),
"")</f>
        <v/>
      </c>
      <c r="AC259">
        <f>IF(ORDER!O265&gt;0,ROUND(Y259*AB259/100,2), "")</f>
        <v/>
      </c>
      <c r="AD259">
        <f>IF(ORDER!O265&gt;0,ROUND(SUM(Y259,0)-AC259,2), "")</f>
        <v/>
      </c>
      <c r="AE259" t="inlineStr"/>
      <c r="AF259" t="inlineStr"/>
      <c r="AG259" t="inlineStr"/>
      <c r="AH259" t="inlineStr"/>
      <c r="AI259" t="inlineStr"/>
      <c r="AJ259" t="inlineStr"/>
      <c r="AK259">
        <f>IF(ORDER!O265&gt;0,IF(RIGHT(P259,2)="5%","Output IGST - 5% - Tamilnadu","Output IGST - 12% - Tamilnadu"), "")</f>
        <v/>
      </c>
      <c r="AL259">
        <f>IF(ORDER!O265&gt;0,IF(AK259="Output IGST - 12% - TamilNadu",12,5), "")</f>
        <v/>
      </c>
      <c r="AM259">
        <f>IF(ORDER!O265&gt;0,ROUND(SUM(AD259*AL259/100,0),2), "")</f>
        <v/>
      </c>
      <c r="AN259">
        <f>IF(ORDER!O265&gt;0,+AP259, "")</f>
        <v/>
      </c>
      <c r="AO259">
        <f>IF(ORDER!O265&gt;0,0.00, "")</f>
        <v/>
      </c>
      <c r="AP259">
        <f>IF(ORDER!O265&gt;0,+(Y259-AC259)+AM259, "")</f>
        <v/>
      </c>
      <c r="AQ259">
        <f>IF(ORDER!O265&gt;0,
 IF(ORDER!$D$1="SGST",
 VLOOKUP(H259,'C:\Users\HP\Desktop\TrimphPO\Week\Master Files\[SGST Master.xlsx]DBF'!$A:$AR,44,FALSE),
   IF(ORDER!$D$1="IGST",
   VLOOKUP(H259,'C:\Users\HP\Desktop\TrimphPO\Week\Master Files\[IGST Master.xlsx]DBF'!$A:$AR,44,FALSE),
   "Error")),
"")</f>
        <v/>
      </c>
      <c r="AR259">
        <f>IF(ORDER!O265&gt;0,B259, "")</f>
        <v/>
      </c>
      <c r="AS259">
        <f>IF(ORDER!O265&gt;0,AN259, "")</f>
        <v/>
      </c>
      <c r="AT259">
        <f>IF(ORDER!O265&gt;0,CONCATENATE($B$2," ",$C$2," ","QTY",  " ", $Z$2), "")</f>
        <v/>
      </c>
      <c r="AU259">
        <f>IF(ORDER!O265&gt;0,
 IF(ORDER!$D$1="SGST",
 VLOOKUP(H259,'C:\Users\HP\Desktop\TrimphPO\Week\Master Files\[SGST Master.xlsx]DBF'!$A:$AV,48,FALSE),
   IF(ORDER!$D$1="IGST",
   VLOOKUP(H259,'C:\Users\HP\Desktop\TrimphPO\Week\Master Files\[IGST Master.xlsx]DBF'!$A:$AV,48,FALSE),
   "Error")),
"")</f>
        <v/>
      </c>
      <c r="AV259">
        <f>IF(ORDER!O265&gt;0,
 IF(ORDER!$D$1="SGST",
 VLOOKUP(H259,'C:\Users\HP\Desktop\TrimphPO\Week\Master Files\[SGST Master.xlsx]DBF'!$A:$AW,49,FALSE),
   IF(ORDER!$D$1="IGST",
   VLOOKUP(H259,'C:\Users\HP\Desktop\TrimphPO\Week\Master Files\[IGST Master.xlsx]DBF'!$A:$AW,49,FALSE),
   "Error")),
"")</f>
        <v/>
      </c>
      <c r="AW259">
        <f>IF(ORDER!O265&gt;0,
 IF(ORDER!$D$1="SGST",
 VLOOKUP(H259,'C:\Users\HP\Desktop\TrimphPO\Week\Master Files\[SGST Master.xlsx]DBF'!$A:$AX,50,FALSE),
   IF(ORDER!$D$1="IGST",
   VLOOKUP(H259,'C:\Users\HP\Desktop\TrimphPO\Week\Master Files\[IGST Master.xlsx]DBF'!$A:$AX,50,FALSE),
   "Error")),
"")</f>
        <v/>
      </c>
      <c r="AX259">
        <f>IF(ORDER!O265&gt;0,ORDER!B5, "")</f>
        <v/>
      </c>
      <c r="AY259">
        <f>IF(ORDER!O265&gt;0,ORDER!B1, "")</f>
        <v/>
      </c>
      <c r="AZ259">
        <f>IF(ORDER!O265&gt;0,
 IF(ORDER!$D$1="SGST",
 VLOOKUP(H259,'C:\Users\HP\Desktop\TrimphPO\Week\Master Files\[SGST Master.xlsx]DBF'!$A:$BA,53,FALSE),
   IF(ORDER!$D$1="IGST",
   VLOOKUP(H259,'C:\Users\HP\Desktop\TrimphPO\Week\Master Files\[IGST Master.xlsx]DBF'!$A:$BA,53,FALSE),
   "Error")),
"")</f>
        <v/>
      </c>
      <c r="BA259">
        <f>IF(ORDER!O265&gt;0,
 IF(ORDER!$D$1="SGST",
 VLOOKUP(H259,'C:\Users\HP\Desktop\TrimphPO\Week\Master Files\[SGST Master.xlsx]DBF'!$A:$BB,54,FALSE),
   IF(ORDER!$D$1="IGST",
   VLOOKUP(H259,'C:\Users\HP\Desktop\TrimphPO\Week\Master Files\[IGST Master.xlsx]DBF'!$A:$BB,54,FALSE),
   "Error")),
"")</f>
        <v/>
      </c>
      <c r="BB259">
        <f>IF(ORDER!O265&gt;0,
 IF(ORDER!$D$1="SGST",
 VLOOKUP(H259,'C:\Users\HP\Desktop\TrimphPO\Week\Master Files\[SGST Master.xlsx]DBF'!$A:$BC,55,FALSE),
   IF(ORDER!$D$1="IGST",
   VLOOKUP(H259,'C:\Users\HP\Desktop\TrimphPO\Week\Master Files\[IGST Master.xlsx]DBF'!$A:$BC,55,FALSE),
   "Error")),
"")</f>
        <v/>
      </c>
      <c r="BC259">
        <f>IF(ORDER!O265&gt;0,
 IF(ORDER!$D$1="SGST",
 VLOOKUP(H259,'C:\Users\HP\Desktop\TrimphPO\Week\Master Files\[SGST Master.xlsx]DBF'!$A:$BD,56,FALSE),
   IF(ORDER!$D$1="IGST",
   VLOOKUP(H259,'C:\Users\HP\Desktop\TrimphPO\Week\Master Files\[IGST Master.xlsx]DBF'!$A:$BD,56,FALSE),
   "Error")),
"")</f>
        <v/>
      </c>
      <c r="BD259">
        <f>IF(ORDER!O265&gt;0,
 IF(ORDER!$D$1="SGST",
 VLOOKUP(H259,'C:\Users\HP\Desktop\TrimphPO\Week\Master Files\[SGST Master.xlsx]DBF'!$A:$BE,57,FALSE),
   IF(ORDER!$D$1="IGST",
   VLOOKUP(H259,'C:\Users\HP\Desktop\TrimphPO\Week\Master Files\[IGST Master.xlsx]DBF'!$A:$BE,57,FALSE),
   "Error")),
"")</f>
        <v/>
      </c>
    </row>
    <row r="260">
      <c r="A260">
        <f>IF(ORDER!O266&gt;0,
 IF(ORDER!$D$1="SGST",
 VLOOKUP(H260,'C:\Users\HP\Desktop\TrimphPO\Week\Master Files\[SGST Master.xlsx]DBF'!$A:$B,2,FALSE),
   IF(ORDER!$D$1="IGST",
   VLOOKUP(H260,'C:\Users\HP\Desktop\TrimphPO\Week\Master Files\[IGST Master.xlsx]DBF'!$A:$B,2,FALSE),
   "Error")),
"")</f>
        <v/>
      </c>
      <c r="B260">
        <f>IF(ORDER!O266&gt;0,
 IF(ORDER!$D$1="SGST",
 VLOOKUP(H260,'C:\Users\HP\Desktop\TrimphPO\Week\Master Files\[SGST Master.xlsx]DBF'!$A:$C,3,FALSE),
   IF(ORDER!$D$1="IGST",
   VLOOKUP(H260,'C:\Users\HP\Desktop\TrimphPO\Week\Master Files\[IGST Master.xlsx]DBF'!$A:$C,3,FALSE),
   "Error")),
"")</f>
        <v/>
      </c>
      <c r="C260">
        <f>IF(ORDER!O266&gt;0,ORDER!L266, "")</f>
        <v/>
      </c>
      <c r="D260">
        <f>IF(ORDER!O266&gt;0,ORDER!A266, "")</f>
        <v/>
      </c>
      <c r="E260">
        <f>IF(ORDER!O266&gt;0,
 IF(ORDER!$D$1="SGST",
 VLOOKUP(H260,'C:\Users\HP\Desktop\TrimphPO\Week\Master Files\[SGST Master.xlsx]DBF'!$A:$F,6,FALSE),
   IF(ORDER!$D$1="IGST",
   VLOOKUP(H260,'C:\Users\HP\Desktop\TrimphPO\Week\Master Files\[IGST Master.xlsx]DBF'!$A:$F,6,FALSE),
   "Error")),
"")</f>
        <v/>
      </c>
      <c r="F260">
        <f>IF(ORDER!O266&gt;0,ORDER!C266, "")</f>
        <v/>
      </c>
      <c r="G260">
        <f>IF(ORDER!O266&gt;0,
 IF(ORDER!$D$1="SGST",
 VLOOKUP(H260,'C:\Users\HP\Desktop\TrimphPO\Week\Master Files\[SGST Master.xlsx]DBF'!$A:$H,8,FALSE),
   IF(ORDER!$D$1="IGST",
   VLOOKUP(H260,'C:\Users\HP\Desktop\TrimphPO\Week\Master Files\[IGST Master.xlsx]DBF'!$A:$H,8,FALSE),
   "Error")),
"")</f>
        <v/>
      </c>
      <c r="H260">
        <f>IF(ORDER!O266&gt;0,ORDER!D266, "")</f>
        <v/>
      </c>
      <c r="I260">
        <f>IF(ORDER!O266&gt;0,
 IF(ORDER!$D$1="SGST",
 VLOOKUP(H260,'C:\Users\HP\Desktop\TrimphPO\Week\Master Files\[SGST Master.xlsx]DBF'!$A:$J,10,FALSE),
   IF(ORDER!$D$1="IGST",
   VLOOKUP(H260,'C:\Users\HP\Desktop\TrimphPO\Week\Master Files\[IGST Master.xlsx]DBF'!$A:$J,10,FALSE),
   "Error")),
"")</f>
        <v/>
      </c>
      <c r="J260">
        <f>IF(ORDER!O266&gt;0,SUMIF(ORDER!$D$8:$D$22298,DBF!$H260,ORDER!$G$8:$G$22298), "")</f>
        <v/>
      </c>
      <c r="K260">
        <f>IF(ORDER!O266&gt;0,VLOOKUP($H260,ORDER!D:H,5,FALSE), "")</f>
        <v/>
      </c>
      <c r="L260">
        <f>IF(ORDER!O266&gt;0,ROUND(J260*K260,2), "")</f>
        <v/>
      </c>
      <c r="M260">
        <f>IF(ORDER!O266&gt;0,
 IF(ORDER!$D$1="SGST",
 VLOOKUP(H260,'C:\Users\HP\Desktop\TrimphPO\Week\Master Files\[SGST Master.xlsx]DBF'!$A:$N,14,FALSE),
   IF(ORDER!$D$1="IGST",
   VLOOKUP(H260,'C:\Users\HP\Desktop\TrimphPO\Week\Master Files\[IGST Master.xlsx]DBF'!$A:$N,14,FALSE),
   "Error")),
"")</f>
        <v/>
      </c>
      <c r="N260">
        <f>IF(ORDER!O266&gt;0,ROUND(L260*M260/100,2), "")</f>
        <v/>
      </c>
      <c r="O260">
        <f>IF(ORDER!O266&gt;0,L260-N260, "")</f>
        <v/>
      </c>
      <c r="P260">
        <f>IF(ORDER!O266&gt;0,IF(R260="Corsetry",IF(IFERROR((O260/J260),0)&lt;1000,"CC Sales- Corsetry-Wholesale - IGST 5%","CC Sales- Corsetry-Wholesale - IGST 12%")), "")</f>
        <v/>
      </c>
      <c r="Q260">
        <f>IF(ORDER!O266&gt;0,
 IF(ORDER!$D$1="SGST",
 VLOOKUP(H260,'C:\Users\HP\Desktop\TrimphPO\Week\Master Files\[SGST Master.xlsx]DBF'!$A:$R,18,FALSE),
   IF(ORDER!$D$1="IGST",
   VLOOKUP(H260,'C:\Users\HP\Desktop\TrimphPO\Week\Master Files\[IGST Master.xlsx]DBF'!$A:$R,18,FALSE),
   "Error")),
"")</f>
        <v/>
      </c>
      <c r="R260">
        <f>IF(ORDER!O266&gt;0,
 IF(ORDER!$D$1="SGST",
 VLOOKUP(H260,'C:\Users\HP\Desktop\TrimphPO\Week\Master Files\[SGST Master.xlsx]DBF'!$A:$S,19,FALSE),
   IF(ORDER!$D$1="IGST",
   VLOOKUP(H260,'C:\Users\HP\Desktop\TrimphPO\Week\Master Files\[IGST Master.xlsx]DBF'!$A:$S,19,FALSE),
   "Error")),
"")</f>
        <v/>
      </c>
      <c r="S260">
        <f>IF(ORDER!O266&gt;0,
 IF(ORDER!$D$1="SGST",
 VLOOKUP(H260,'C:\Users\HP\Desktop\TrimphPO\Week\Master Files\[SGST Master.xlsx]DBF'!$A:$T,20,FALSE),
   IF(ORDER!$D$1="IGST",
   VLOOKUP(H260,'C:\Users\HP\Desktop\TrimphPO\Week\Master Files\[IGST Master.xlsx]DBF'!$A:$T,20,FALSE),
   "Error")),
"")</f>
        <v/>
      </c>
      <c r="T260">
        <f>IF(ORDER!O266&gt;0,
 IF(ORDER!$D$1="SGST",
 VLOOKUP(H260,'C:\Users\HP\Desktop\TrimphPO\Week\Master Files\[SGST Master.xlsx]DBF'!$A:$U,21,FALSE),
   IF(ORDER!$D$1="IGST",
   VLOOKUP(H260,'C:\Users\HP\Desktop\TrimphPO\Week\Master Files\[IGST Master.xlsx]DBF'!$A:$U,21,FALSE),
   "Error")),
"")</f>
        <v/>
      </c>
      <c r="U260">
        <f>IF(ORDER!O266&gt;0,
 IF(ORDER!$D$1="SGST",
 VLOOKUP(H260,'C:\Users\HP\Desktop\TrimphPO\Week\Master Files\[SGST Master.xlsx]DBF'!$A:$V,22,FALSE),
   IF(ORDER!$D$1="IGST",
   VLOOKUP(H260,'C:\Users\HP\Desktop\TrimphPO\Week\Master Files\[IGST Master.xlsx]DBF'!$A:$V,22,FALSE),
   "Error")),
"")</f>
        <v/>
      </c>
      <c r="V260">
        <f>IF(ORDER!O266&gt;0,
 IF(ORDER!$D$1="SGST",
 VLOOKUP(H260,'C:\Users\HP\Desktop\TrimphPO\Week\Master Files\[SGST Master.xlsx]DBF'!$A:$W,23,FALSE),
   IF(ORDER!$D$1="IGST",
   VLOOKUP(H260,'C:\Users\HP\Desktop\TrimphPO\Week\Master Files\[IGST Master.xlsx]DBF'!$A:$W,23,FALSE),
   "Error")),
"")</f>
        <v/>
      </c>
      <c r="W260">
        <f>IF(ORDER!O266&gt;0,
 IF(ORDER!$D$1="SGST",
 VLOOKUP(H260,'C:\Users\HP\Desktop\TrimphPO\Week\Master Files\[SGST Master.xlsx]DBF'!$A:$X,24,FALSE),
   IF(ORDER!$D$1="IGST",
   VLOOKUP(H260,'C:\Users\HP\Desktop\TrimphPO\Week\Master Files\[IGST Master.xlsx]DBF'!$A:$X,24,FALSE),
   "Error")),
"")</f>
        <v/>
      </c>
      <c r="X260">
        <f>IF(ORDER!O266&gt;0,
 IF(ORDER!$D$1="SGST",
 VLOOKUP(H260,'C:\Users\HP\Desktop\TrimphPO\Week\Master Files\[SGST Master.xlsx]DBF'!$A:$Y,25,FALSE),
   IF(ORDER!$D$1="IGST",
   VLOOKUP(H260,'C:\Users\HP\Desktop\TrimphPO\Week\Master Files\[IGST Master.xlsx]DBF'!$A:$Y,25,FALSE),
   "Error")),
"")</f>
        <v/>
      </c>
      <c r="Y260">
        <f>IF(ORDER!O266&gt;0,+O260, "")</f>
        <v/>
      </c>
      <c r="Z260">
        <f>IF(ORDER!O266&gt;0,+J260, "")</f>
        <v/>
      </c>
      <c r="AA260">
        <f>IF(ORDER!O266&gt;0,
 IF(ORDER!$D$1="SGST",
 VLOOKUP(H260,'C:\Users\HP\Desktop\TrimphPO\Week\Master Files\[SGST Master.xlsx]DBF'!$A:$AB,28,FALSE),
   IF(ORDER!$D$1="IGST",
   VLOOKUP(H260,'C:\Users\HP\Desktop\TrimphPO\Week\Master Files\[IGST Master.xlsx]DBF'!$A:$AB,28,FALSE),
   "Error")),
"")</f>
        <v/>
      </c>
      <c r="AB260">
        <f>IF(ORDER!O266&gt;0,
 IF(ORDER!$D$1="SGST",
 VLOOKUP(H260,'C:\Users\HP\Desktop\TrimphPO\Week\Master Files\[SGST Master.xlsx]DBF'!$A:$AC,29,FALSE),
   IF(ORDER!$D$1="IGST",
   VLOOKUP(H260,'C:\Users\HP\Desktop\TrimphPO\Week\Master Files\[IGST Master.xlsx]DBF'!$A:$AC,29,FALSE),
   "Error")),
"")</f>
        <v/>
      </c>
      <c r="AC260">
        <f>IF(ORDER!O266&gt;0,ROUND(Y260*AB260/100,2), "")</f>
        <v/>
      </c>
      <c r="AD260">
        <f>IF(ORDER!O266&gt;0,ROUND(SUM(Y260,0)-AC260,2), "")</f>
        <v/>
      </c>
      <c r="AE260" t="inlineStr"/>
      <c r="AF260" t="inlineStr"/>
      <c r="AG260" t="inlineStr"/>
      <c r="AH260" t="inlineStr"/>
      <c r="AI260" t="inlineStr"/>
      <c r="AJ260" t="inlineStr"/>
      <c r="AK260">
        <f>IF(ORDER!O266&gt;0,IF(RIGHT(P260,2)="5%","Output IGST - 5% - Tamilnadu","Output IGST - 12% - Tamilnadu"), "")</f>
        <v/>
      </c>
      <c r="AL260">
        <f>IF(ORDER!O266&gt;0,IF(AK260="Output IGST - 12% - TamilNadu",12,5), "")</f>
        <v/>
      </c>
      <c r="AM260">
        <f>IF(ORDER!O266&gt;0,ROUND(SUM(AD260*AL260/100,0),2), "")</f>
        <v/>
      </c>
      <c r="AN260">
        <f>IF(ORDER!O266&gt;0,+AP260, "")</f>
        <v/>
      </c>
      <c r="AO260">
        <f>IF(ORDER!O266&gt;0,0.00, "")</f>
        <v/>
      </c>
      <c r="AP260">
        <f>IF(ORDER!O266&gt;0,+(Y260-AC260)+AM260, "")</f>
        <v/>
      </c>
      <c r="AQ260">
        <f>IF(ORDER!O266&gt;0,
 IF(ORDER!$D$1="SGST",
 VLOOKUP(H260,'C:\Users\HP\Desktop\TrimphPO\Week\Master Files\[SGST Master.xlsx]DBF'!$A:$AR,44,FALSE),
   IF(ORDER!$D$1="IGST",
   VLOOKUP(H260,'C:\Users\HP\Desktop\TrimphPO\Week\Master Files\[IGST Master.xlsx]DBF'!$A:$AR,44,FALSE),
   "Error")),
"")</f>
        <v/>
      </c>
      <c r="AR260">
        <f>IF(ORDER!O266&gt;0,B260, "")</f>
        <v/>
      </c>
      <c r="AS260">
        <f>IF(ORDER!O266&gt;0,AN260, "")</f>
        <v/>
      </c>
      <c r="AT260">
        <f>IF(ORDER!O266&gt;0,CONCATENATE($B$2," ",$C$2," ","QTY",  " ", $Z$2), "")</f>
        <v/>
      </c>
      <c r="AU260">
        <f>IF(ORDER!O266&gt;0,
 IF(ORDER!$D$1="SGST",
 VLOOKUP(H260,'C:\Users\HP\Desktop\TrimphPO\Week\Master Files\[SGST Master.xlsx]DBF'!$A:$AV,48,FALSE),
   IF(ORDER!$D$1="IGST",
   VLOOKUP(H260,'C:\Users\HP\Desktop\TrimphPO\Week\Master Files\[IGST Master.xlsx]DBF'!$A:$AV,48,FALSE),
   "Error")),
"")</f>
        <v/>
      </c>
      <c r="AV260">
        <f>IF(ORDER!O266&gt;0,
 IF(ORDER!$D$1="SGST",
 VLOOKUP(H260,'C:\Users\HP\Desktop\TrimphPO\Week\Master Files\[SGST Master.xlsx]DBF'!$A:$AW,49,FALSE),
   IF(ORDER!$D$1="IGST",
   VLOOKUP(H260,'C:\Users\HP\Desktop\TrimphPO\Week\Master Files\[IGST Master.xlsx]DBF'!$A:$AW,49,FALSE),
   "Error")),
"")</f>
        <v/>
      </c>
      <c r="AW260">
        <f>IF(ORDER!O266&gt;0,
 IF(ORDER!$D$1="SGST",
 VLOOKUP(H260,'C:\Users\HP\Desktop\TrimphPO\Week\Master Files\[SGST Master.xlsx]DBF'!$A:$AX,50,FALSE),
   IF(ORDER!$D$1="IGST",
   VLOOKUP(H260,'C:\Users\HP\Desktop\TrimphPO\Week\Master Files\[IGST Master.xlsx]DBF'!$A:$AX,50,FALSE),
   "Error")),
"")</f>
        <v/>
      </c>
      <c r="AX260">
        <f>IF(ORDER!O266&gt;0,ORDER!B5, "")</f>
        <v/>
      </c>
      <c r="AY260">
        <f>IF(ORDER!O266&gt;0,ORDER!B1, "")</f>
        <v/>
      </c>
      <c r="AZ260">
        <f>IF(ORDER!O266&gt;0,
 IF(ORDER!$D$1="SGST",
 VLOOKUP(H260,'C:\Users\HP\Desktop\TrimphPO\Week\Master Files\[SGST Master.xlsx]DBF'!$A:$BA,53,FALSE),
   IF(ORDER!$D$1="IGST",
   VLOOKUP(H260,'C:\Users\HP\Desktop\TrimphPO\Week\Master Files\[IGST Master.xlsx]DBF'!$A:$BA,53,FALSE),
   "Error")),
"")</f>
        <v/>
      </c>
      <c r="BA260">
        <f>IF(ORDER!O266&gt;0,
 IF(ORDER!$D$1="SGST",
 VLOOKUP(H260,'C:\Users\HP\Desktop\TrimphPO\Week\Master Files\[SGST Master.xlsx]DBF'!$A:$BB,54,FALSE),
   IF(ORDER!$D$1="IGST",
   VLOOKUP(H260,'C:\Users\HP\Desktop\TrimphPO\Week\Master Files\[IGST Master.xlsx]DBF'!$A:$BB,54,FALSE),
   "Error")),
"")</f>
        <v/>
      </c>
      <c r="BB260">
        <f>IF(ORDER!O266&gt;0,
 IF(ORDER!$D$1="SGST",
 VLOOKUP(H260,'C:\Users\HP\Desktop\TrimphPO\Week\Master Files\[SGST Master.xlsx]DBF'!$A:$BC,55,FALSE),
   IF(ORDER!$D$1="IGST",
   VLOOKUP(H260,'C:\Users\HP\Desktop\TrimphPO\Week\Master Files\[IGST Master.xlsx]DBF'!$A:$BC,55,FALSE),
   "Error")),
"")</f>
        <v/>
      </c>
      <c r="BC260">
        <f>IF(ORDER!O266&gt;0,
 IF(ORDER!$D$1="SGST",
 VLOOKUP(H260,'C:\Users\HP\Desktop\TrimphPO\Week\Master Files\[SGST Master.xlsx]DBF'!$A:$BD,56,FALSE),
   IF(ORDER!$D$1="IGST",
   VLOOKUP(H260,'C:\Users\HP\Desktop\TrimphPO\Week\Master Files\[IGST Master.xlsx]DBF'!$A:$BD,56,FALSE),
   "Error")),
"")</f>
        <v/>
      </c>
      <c r="BD260">
        <f>IF(ORDER!O266&gt;0,
 IF(ORDER!$D$1="SGST",
 VLOOKUP(H260,'C:\Users\HP\Desktop\TrimphPO\Week\Master Files\[SGST Master.xlsx]DBF'!$A:$BE,57,FALSE),
   IF(ORDER!$D$1="IGST",
   VLOOKUP(H260,'C:\Users\HP\Desktop\TrimphPO\Week\Master Files\[IGST Master.xlsx]DBF'!$A:$BE,57,FALSE),
   "Error")),
"")</f>
        <v/>
      </c>
    </row>
    <row r="261">
      <c r="A261">
        <f>IF(ORDER!O267&gt;0,
 IF(ORDER!$D$1="SGST",
 VLOOKUP(H261,'C:\Users\HP\Desktop\TrimphPO\Week\Master Files\[SGST Master.xlsx]DBF'!$A:$B,2,FALSE),
   IF(ORDER!$D$1="IGST",
   VLOOKUP(H261,'C:\Users\HP\Desktop\TrimphPO\Week\Master Files\[IGST Master.xlsx]DBF'!$A:$B,2,FALSE),
   "Error")),
"")</f>
        <v/>
      </c>
      <c r="B261">
        <f>IF(ORDER!O267&gt;0,
 IF(ORDER!$D$1="SGST",
 VLOOKUP(H261,'C:\Users\HP\Desktop\TrimphPO\Week\Master Files\[SGST Master.xlsx]DBF'!$A:$C,3,FALSE),
   IF(ORDER!$D$1="IGST",
   VLOOKUP(H261,'C:\Users\HP\Desktop\TrimphPO\Week\Master Files\[IGST Master.xlsx]DBF'!$A:$C,3,FALSE),
   "Error")),
"")</f>
        <v/>
      </c>
      <c r="C261">
        <f>IF(ORDER!O267&gt;0,ORDER!L267, "")</f>
        <v/>
      </c>
      <c r="D261">
        <f>IF(ORDER!O267&gt;0,ORDER!A267, "")</f>
        <v/>
      </c>
      <c r="E261">
        <f>IF(ORDER!O267&gt;0,
 IF(ORDER!$D$1="SGST",
 VLOOKUP(H261,'C:\Users\HP\Desktop\TrimphPO\Week\Master Files\[SGST Master.xlsx]DBF'!$A:$F,6,FALSE),
   IF(ORDER!$D$1="IGST",
   VLOOKUP(H261,'C:\Users\HP\Desktop\TrimphPO\Week\Master Files\[IGST Master.xlsx]DBF'!$A:$F,6,FALSE),
   "Error")),
"")</f>
        <v/>
      </c>
      <c r="F261">
        <f>IF(ORDER!O267&gt;0,ORDER!C267, "")</f>
        <v/>
      </c>
      <c r="G261">
        <f>IF(ORDER!O267&gt;0,
 IF(ORDER!$D$1="SGST",
 VLOOKUP(H261,'C:\Users\HP\Desktop\TrimphPO\Week\Master Files\[SGST Master.xlsx]DBF'!$A:$H,8,FALSE),
   IF(ORDER!$D$1="IGST",
   VLOOKUP(H261,'C:\Users\HP\Desktop\TrimphPO\Week\Master Files\[IGST Master.xlsx]DBF'!$A:$H,8,FALSE),
   "Error")),
"")</f>
        <v/>
      </c>
      <c r="H261">
        <f>IF(ORDER!O267&gt;0,ORDER!D267, "")</f>
        <v/>
      </c>
      <c r="I261">
        <f>IF(ORDER!O267&gt;0,
 IF(ORDER!$D$1="SGST",
 VLOOKUP(H261,'C:\Users\HP\Desktop\TrimphPO\Week\Master Files\[SGST Master.xlsx]DBF'!$A:$J,10,FALSE),
   IF(ORDER!$D$1="IGST",
   VLOOKUP(H261,'C:\Users\HP\Desktop\TrimphPO\Week\Master Files\[IGST Master.xlsx]DBF'!$A:$J,10,FALSE),
   "Error")),
"")</f>
        <v/>
      </c>
      <c r="J261">
        <f>IF(ORDER!O267&gt;0,SUMIF(ORDER!$D$8:$D$22298,DBF!$H261,ORDER!$G$8:$G$22298), "")</f>
        <v/>
      </c>
      <c r="K261">
        <f>IF(ORDER!O267&gt;0,VLOOKUP($H261,ORDER!D:H,5,FALSE), "")</f>
        <v/>
      </c>
      <c r="L261">
        <f>IF(ORDER!O267&gt;0,ROUND(J261*K261,2), "")</f>
        <v/>
      </c>
      <c r="M261">
        <f>IF(ORDER!O267&gt;0,
 IF(ORDER!$D$1="SGST",
 VLOOKUP(H261,'C:\Users\HP\Desktop\TrimphPO\Week\Master Files\[SGST Master.xlsx]DBF'!$A:$N,14,FALSE),
   IF(ORDER!$D$1="IGST",
   VLOOKUP(H261,'C:\Users\HP\Desktop\TrimphPO\Week\Master Files\[IGST Master.xlsx]DBF'!$A:$N,14,FALSE),
   "Error")),
"")</f>
        <v/>
      </c>
      <c r="N261">
        <f>IF(ORDER!O267&gt;0,ROUND(L261*M261/100,2), "")</f>
        <v/>
      </c>
      <c r="O261">
        <f>IF(ORDER!O267&gt;0,L261-N261, "")</f>
        <v/>
      </c>
      <c r="P261">
        <f>IF(ORDER!O267&gt;0,IF(R261="Corsetry",IF(IFERROR((O261/J261),0)&lt;1000,"CC Sales- Corsetry-Wholesale - IGST 5%","CC Sales- Corsetry-Wholesale - IGST 12%")), "")</f>
        <v/>
      </c>
      <c r="Q261">
        <f>IF(ORDER!O267&gt;0,
 IF(ORDER!$D$1="SGST",
 VLOOKUP(H261,'C:\Users\HP\Desktop\TrimphPO\Week\Master Files\[SGST Master.xlsx]DBF'!$A:$R,18,FALSE),
   IF(ORDER!$D$1="IGST",
   VLOOKUP(H261,'C:\Users\HP\Desktop\TrimphPO\Week\Master Files\[IGST Master.xlsx]DBF'!$A:$R,18,FALSE),
   "Error")),
"")</f>
        <v/>
      </c>
      <c r="R261">
        <f>IF(ORDER!O267&gt;0,
 IF(ORDER!$D$1="SGST",
 VLOOKUP(H261,'C:\Users\HP\Desktop\TrimphPO\Week\Master Files\[SGST Master.xlsx]DBF'!$A:$S,19,FALSE),
   IF(ORDER!$D$1="IGST",
   VLOOKUP(H261,'C:\Users\HP\Desktop\TrimphPO\Week\Master Files\[IGST Master.xlsx]DBF'!$A:$S,19,FALSE),
   "Error")),
"")</f>
        <v/>
      </c>
      <c r="S261">
        <f>IF(ORDER!O267&gt;0,
 IF(ORDER!$D$1="SGST",
 VLOOKUP(H261,'C:\Users\HP\Desktop\TrimphPO\Week\Master Files\[SGST Master.xlsx]DBF'!$A:$T,20,FALSE),
   IF(ORDER!$D$1="IGST",
   VLOOKUP(H261,'C:\Users\HP\Desktop\TrimphPO\Week\Master Files\[IGST Master.xlsx]DBF'!$A:$T,20,FALSE),
   "Error")),
"")</f>
        <v/>
      </c>
      <c r="T261">
        <f>IF(ORDER!O267&gt;0,
 IF(ORDER!$D$1="SGST",
 VLOOKUP(H261,'C:\Users\HP\Desktop\TrimphPO\Week\Master Files\[SGST Master.xlsx]DBF'!$A:$U,21,FALSE),
   IF(ORDER!$D$1="IGST",
   VLOOKUP(H261,'C:\Users\HP\Desktop\TrimphPO\Week\Master Files\[IGST Master.xlsx]DBF'!$A:$U,21,FALSE),
   "Error")),
"")</f>
        <v/>
      </c>
      <c r="U261">
        <f>IF(ORDER!O267&gt;0,
 IF(ORDER!$D$1="SGST",
 VLOOKUP(H261,'C:\Users\HP\Desktop\TrimphPO\Week\Master Files\[SGST Master.xlsx]DBF'!$A:$V,22,FALSE),
   IF(ORDER!$D$1="IGST",
   VLOOKUP(H261,'C:\Users\HP\Desktop\TrimphPO\Week\Master Files\[IGST Master.xlsx]DBF'!$A:$V,22,FALSE),
   "Error")),
"")</f>
        <v/>
      </c>
      <c r="V261">
        <f>IF(ORDER!O267&gt;0,
 IF(ORDER!$D$1="SGST",
 VLOOKUP(H261,'C:\Users\HP\Desktop\TrimphPO\Week\Master Files\[SGST Master.xlsx]DBF'!$A:$W,23,FALSE),
   IF(ORDER!$D$1="IGST",
   VLOOKUP(H261,'C:\Users\HP\Desktop\TrimphPO\Week\Master Files\[IGST Master.xlsx]DBF'!$A:$W,23,FALSE),
   "Error")),
"")</f>
        <v/>
      </c>
      <c r="W261">
        <f>IF(ORDER!O267&gt;0,
 IF(ORDER!$D$1="SGST",
 VLOOKUP(H261,'C:\Users\HP\Desktop\TrimphPO\Week\Master Files\[SGST Master.xlsx]DBF'!$A:$X,24,FALSE),
   IF(ORDER!$D$1="IGST",
   VLOOKUP(H261,'C:\Users\HP\Desktop\TrimphPO\Week\Master Files\[IGST Master.xlsx]DBF'!$A:$X,24,FALSE),
   "Error")),
"")</f>
        <v/>
      </c>
      <c r="X261">
        <f>IF(ORDER!O267&gt;0,
 IF(ORDER!$D$1="SGST",
 VLOOKUP(H261,'C:\Users\HP\Desktop\TrimphPO\Week\Master Files\[SGST Master.xlsx]DBF'!$A:$Y,25,FALSE),
   IF(ORDER!$D$1="IGST",
   VLOOKUP(H261,'C:\Users\HP\Desktop\TrimphPO\Week\Master Files\[IGST Master.xlsx]DBF'!$A:$Y,25,FALSE),
   "Error")),
"")</f>
        <v/>
      </c>
      <c r="Y261">
        <f>IF(ORDER!O267&gt;0,+O261, "")</f>
        <v/>
      </c>
      <c r="Z261">
        <f>IF(ORDER!O267&gt;0,+J261, "")</f>
        <v/>
      </c>
      <c r="AA261">
        <f>IF(ORDER!O267&gt;0,
 IF(ORDER!$D$1="SGST",
 VLOOKUP(H261,'C:\Users\HP\Desktop\TrimphPO\Week\Master Files\[SGST Master.xlsx]DBF'!$A:$AB,28,FALSE),
   IF(ORDER!$D$1="IGST",
   VLOOKUP(H261,'C:\Users\HP\Desktop\TrimphPO\Week\Master Files\[IGST Master.xlsx]DBF'!$A:$AB,28,FALSE),
   "Error")),
"")</f>
        <v/>
      </c>
      <c r="AB261">
        <f>IF(ORDER!O267&gt;0,
 IF(ORDER!$D$1="SGST",
 VLOOKUP(H261,'C:\Users\HP\Desktop\TrimphPO\Week\Master Files\[SGST Master.xlsx]DBF'!$A:$AC,29,FALSE),
   IF(ORDER!$D$1="IGST",
   VLOOKUP(H261,'C:\Users\HP\Desktop\TrimphPO\Week\Master Files\[IGST Master.xlsx]DBF'!$A:$AC,29,FALSE),
   "Error")),
"")</f>
        <v/>
      </c>
      <c r="AC261">
        <f>IF(ORDER!O267&gt;0,ROUND(Y261*AB261/100,2), "")</f>
        <v/>
      </c>
      <c r="AD261">
        <f>IF(ORDER!O267&gt;0,ROUND(SUM(Y261,0)-AC261,2), "")</f>
        <v/>
      </c>
      <c r="AE261" t="inlineStr"/>
      <c r="AF261" t="inlineStr"/>
      <c r="AG261" t="inlineStr"/>
      <c r="AH261" t="inlineStr"/>
      <c r="AI261" t="inlineStr"/>
      <c r="AJ261" t="inlineStr"/>
      <c r="AK261">
        <f>IF(ORDER!O267&gt;0,IF(RIGHT(P261,2)="5%","Output IGST - 5% - Tamilnadu","Output IGST - 12% - Tamilnadu"), "")</f>
        <v/>
      </c>
      <c r="AL261">
        <f>IF(ORDER!O267&gt;0,IF(AK261="Output IGST - 12% - TamilNadu",12,5), "")</f>
        <v/>
      </c>
      <c r="AM261">
        <f>IF(ORDER!O267&gt;0,ROUND(SUM(AD261*AL261/100,0),2), "")</f>
        <v/>
      </c>
      <c r="AN261">
        <f>IF(ORDER!O267&gt;0,+AP261, "")</f>
        <v/>
      </c>
      <c r="AO261">
        <f>IF(ORDER!O267&gt;0,0.00, "")</f>
        <v/>
      </c>
      <c r="AP261">
        <f>IF(ORDER!O267&gt;0,+(Y261-AC261)+AM261, "")</f>
        <v/>
      </c>
      <c r="AQ261">
        <f>IF(ORDER!O267&gt;0,
 IF(ORDER!$D$1="SGST",
 VLOOKUP(H261,'C:\Users\HP\Desktop\TrimphPO\Week\Master Files\[SGST Master.xlsx]DBF'!$A:$AR,44,FALSE),
   IF(ORDER!$D$1="IGST",
   VLOOKUP(H261,'C:\Users\HP\Desktop\TrimphPO\Week\Master Files\[IGST Master.xlsx]DBF'!$A:$AR,44,FALSE),
   "Error")),
"")</f>
        <v/>
      </c>
      <c r="AR261">
        <f>IF(ORDER!O267&gt;0,B261, "")</f>
        <v/>
      </c>
      <c r="AS261">
        <f>IF(ORDER!O267&gt;0,AN261, "")</f>
        <v/>
      </c>
      <c r="AT261">
        <f>IF(ORDER!O267&gt;0,CONCATENATE($B$2," ",$C$2," ","QTY",  " ", $Z$2), "")</f>
        <v/>
      </c>
      <c r="AU261">
        <f>IF(ORDER!O267&gt;0,
 IF(ORDER!$D$1="SGST",
 VLOOKUP(H261,'C:\Users\HP\Desktop\TrimphPO\Week\Master Files\[SGST Master.xlsx]DBF'!$A:$AV,48,FALSE),
   IF(ORDER!$D$1="IGST",
   VLOOKUP(H261,'C:\Users\HP\Desktop\TrimphPO\Week\Master Files\[IGST Master.xlsx]DBF'!$A:$AV,48,FALSE),
   "Error")),
"")</f>
        <v/>
      </c>
      <c r="AV261">
        <f>IF(ORDER!O267&gt;0,
 IF(ORDER!$D$1="SGST",
 VLOOKUP(H261,'C:\Users\HP\Desktop\TrimphPO\Week\Master Files\[SGST Master.xlsx]DBF'!$A:$AW,49,FALSE),
   IF(ORDER!$D$1="IGST",
   VLOOKUP(H261,'C:\Users\HP\Desktop\TrimphPO\Week\Master Files\[IGST Master.xlsx]DBF'!$A:$AW,49,FALSE),
   "Error")),
"")</f>
        <v/>
      </c>
      <c r="AW261">
        <f>IF(ORDER!O267&gt;0,
 IF(ORDER!$D$1="SGST",
 VLOOKUP(H261,'C:\Users\HP\Desktop\TrimphPO\Week\Master Files\[SGST Master.xlsx]DBF'!$A:$AX,50,FALSE),
   IF(ORDER!$D$1="IGST",
   VLOOKUP(H261,'C:\Users\HP\Desktop\TrimphPO\Week\Master Files\[IGST Master.xlsx]DBF'!$A:$AX,50,FALSE),
   "Error")),
"")</f>
        <v/>
      </c>
      <c r="AX261">
        <f>IF(ORDER!O267&gt;0,ORDER!B5, "")</f>
        <v/>
      </c>
      <c r="AY261">
        <f>IF(ORDER!O267&gt;0,ORDER!B1, "")</f>
        <v/>
      </c>
      <c r="AZ261">
        <f>IF(ORDER!O267&gt;0,
 IF(ORDER!$D$1="SGST",
 VLOOKUP(H261,'C:\Users\HP\Desktop\TrimphPO\Week\Master Files\[SGST Master.xlsx]DBF'!$A:$BA,53,FALSE),
   IF(ORDER!$D$1="IGST",
   VLOOKUP(H261,'C:\Users\HP\Desktop\TrimphPO\Week\Master Files\[IGST Master.xlsx]DBF'!$A:$BA,53,FALSE),
   "Error")),
"")</f>
        <v/>
      </c>
      <c r="BA261">
        <f>IF(ORDER!O267&gt;0,
 IF(ORDER!$D$1="SGST",
 VLOOKUP(H261,'C:\Users\HP\Desktop\TrimphPO\Week\Master Files\[SGST Master.xlsx]DBF'!$A:$BB,54,FALSE),
   IF(ORDER!$D$1="IGST",
   VLOOKUP(H261,'C:\Users\HP\Desktop\TrimphPO\Week\Master Files\[IGST Master.xlsx]DBF'!$A:$BB,54,FALSE),
   "Error")),
"")</f>
        <v/>
      </c>
      <c r="BB261">
        <f>IF(ORDER!O267&gt;0,
 IF(ORDER!$D$1="SGST",
 VLOOKUP(H261,'C:\Users\HP\Desktop\TrimphPO\Week\Master Files\[SGST Master.xlsx]DBF'!$A:$BC,55,FALSE),
   IF(ORDER!$D$1="IGST",
   VLOOKUP(H261,'C:\Users\HP\Desktop\TrimphPO\Week\Master Files\[IGST Master.xlsx]DBF'!$A:$BC,55,FALSE),
   "Error")),
"")</f>
        <v/>
      </c>
      <c r="BC261">
        <f>IF(ORDER!O267&gt;0,
 IF(ORDER!$D$1="SGST",
 VLOOKUP(H261,'C:\Users\HP\Desktop\TrimphPO\Week\Master Files\[SGST Master.xlsx]DBF'!$A:$BD,56,FALSE),
   IF(ORDER!$D$1="IGST",
   VLOOKUP(H261,'C:\Users\HP\Desktop\TrimphPO\Week\Master Files\[IGST Master.xlsx]DBF'!$A:$BD,56,FALSE),
   "Error")),
"")</f>
        <v/>
      </c>
      <c r="BD261">
        <f>IF(ORDER!O267&gt;0,
 IF(ORDER!$D$1="SGST",
 VLOOKUP(H261,'C:\Users\HP\Desktop\TrimphPO\Week\Master Files\[SGST Master.xlsx]DBF'!$A:$BE,57,FALSE),
   IF(ORDER!$D$1="IGST",
   VLOOKUP(H261,'C:\Users\HP\Desktop\TrimphPO\Week\Master Files\[IGST Master.xlsx]DBF'!$A:$BE,57,FALSE),
   "Error")),
"")</f>
        <v/>
      </c>
    </row>
    <row r="262">
      <c r="A262">
        <f>IF(ORDER!O268&gt;0,
 IF(ORDER!$D$1="SGST",
 VLOOKUP(H262,'C:\Users\HP\Desktop\TrimphPO\Week\Master Files\[SGST Master.xlsx]DBF'!$A:$B,2,FALSE),
   IF(ORDER!$D$1="IGST",
   VLOOKUP(H262,'C:\Users\HP\Desktop\TrimphPO\Week\Master Files\[IGST Master.xlsx]DBF'!$A:$B,2,FALSE),
   "Error")),
"")</f>
        <v/>
      </c>
      <c r="B262">
        <f>IF(ORDER!O268&gt;0,
 IF(ORDER!$D$1="SGST",
 VLOOKUP(H262,'C:\Users\HP\Desktop\TrimphPO\Week\Master Files\[SGST Master.xlsx]DBF'!$A:$C,3,FALSE),
   IF(ORDER!$D$1="IGST",
   VLOOKUP(H262,'C:\Users\HP\Desktop\TrimphPO\Week\Master Files\[IGST Master.xlsx]DBF'!$A:$C,3,FALSE),
   "Error")),
"")</f>
        <v/>
      </c>
      <c r="C262">
        <f>IF(ORDER!O268&gt;0,ORDER!L268, "")</f>
        <v/>
      </c>
      <c r="D262">
        <f>IF(ORDER!O268&gt;0,ORDER!A268, "")</f>
        <v/>
      </c>
      <c r="E262">
        <f>IF(ORDER!O268&gt;0,
 IF(ORDER!$D$1="SGST",
 VLOOKUP(H262,'C:\Users\HP\Desktop\TrimphPO\Week\Master Files\[SGST Master.xlsx]DBF'!$A:$F,6,FALSE),
   IF(ORDER!$D$1="IGST",
   VLOOKUP(H262,'C:\Users\HP\Desktop\TrimphPO\Week\Master Files\[IGST Master.xlsx]DBF'!$A:$F,6,FALSE),
   "Error")),
"")</f>
        <v/>
      </c>
      <c r="F262">
        <f>IF(ORDER!O268&gt;0,ORDER!C268, "")</f>
        <v/>
      </c>
      <c r="G262">
        <f>IF(ORDER!O268&gt;0,
 IF(ORDER!$D$1="SGST",
 VLOOKUP(H262,'C:\Users\HP\Desktop\TrimphPO\Week\Master Files\[SGST Master.xlsx]DBF'!$A:$H,8,FALSE),
   IF(ORDER!$D$1="IGST",
   VLOOKUP(H262,'C:\Users\HP\Desktop\TrimphPO\Week\Master Files\[IGST Master.xlsx]DBF'!$A:$H,8,FALSE),
   "Error")),
"")</f>
        <v/>
      </c>
      <c r="H262">
        <f>IF(ORDER!O268&gt;0,ORDER!D268, "")</f>
        <v/>
      </c>
      <c r="I262">
        <f>IF(ORDER!O268&gt;0,
 IF(ORDER!$D$1="SGST",
 VLOOKUP(H262,'C:\Users\HP\Desktop\TrimphPO\Week\Master Files\[SGST Master.xlsx]DBF'!$A:$J,10,FALSE),
   IF(ORDER!$D$1="IGST",
   VLOOKUP(H262,'C:\Users\HP\Desktop\TrimphPO\Week\Master Files\[IGST Master.xlsx]DBF'!$A:$J,10,FALSE),
   "Error")),
"")</f>
        <v/>
      </c>
      <c r="J262">
        <f>IF(ORDER!O268&gt;0,SUMIF(ORDER!$D$8:$D$22298,DBF!$H262,ORDER!$G$8:$G$22298), "")</f>
        <v/>
      </c>
      <c r="K262">
        <f>IF(ORDER!O268&gt;0,VLOOKUP($H262,ORDER!D:H,5,FALSE), "")</f>
        <v/>
      </c>
      <c r="L262">
        <f>IF(ORDER!O268&gt;0,ROUND(J262*K262,2), "")</f>
        <v/>
      </c>
      <c r="M262">
        <f>IF(ORDER!O268&gt;0,
 IF(ORDER!$D$1="SGST",
 VLOOKUP(H262,'C:\Users\HP\Desktop\TrimphPO\Week\Master Files\[SGST Master.xlsx]DBF'!$A:$N,14,FALSE),
   IF(ORDER!$D$1="IGST",
   VLOOKUP(H262,'C:\Users\HP\Desktop\TrimphPO\Week\Master Files\[IGST Master.xlsx]DBF'!$A:$N,14,FALSE),
   "Error")),
"")</f>
        <v/>
      </c>
      <c r="N262">
        <f>IF(ORDER!O268&gt;0,ROUND(L262*M262/100,2), "")</f>
        <v/>
      </c>
      <c r="O262">
        <f>IF(ORDER!O268&gt;0,L262-N262, "")</f>
        <v/>
      </c>
      <c r="P262">
        <f>IF(ORDER!O268&gt;0,IF(R262="Corsetry",IF(IFERROR((O262/J262),0)&lt;1000,"CC Sales- Corsetry-Wholesale - IGST 5%","CC Sales- Corsetry-Wholesale - IGST 12%")), "")</f>
        <v/>
      </c>
      <c r="Q262">
        <f>IF(ORDER!O268&gt;0,
 IF(ORDER!$D$1="SGST",
 VLOOKUP(H262,'C:\Users\HP\Desktop\TrimphPO\Week\Master Files\[SGST Master.xlsx]DBF'!$A:$R,18,FALSE),
   IF(ORDER!$D$1="IGST",
   VLOOKUP(H262,'C:\Users\HP\Desktop\TrimphPO\Week\Master Files\[IGST Master.xlsx]DBF'!$A:$R,18,FALSE),
   "Error")),
"")</f>
        <v/>
      </c>
      <c r="R262">
        <f>IF(ORDER!O268&gt;0,
 IF(ORDER!$D$1="SGST",
 VLOOKUP(H262,'C:\Users\HP\Desktop\TrimphPO\Week\Master Files\[SGST Master.xlsx]DBF'!$A:$S,19,FALSE),
   IF(ORDER!$D$1="IGST",
   VLOOKUP(H262,'C:\Users\HP\Desktop\TrimphPO\Week\Master Files\[IGST Master.xlsx]DBF'!$A:$S,19,FALSE),
   "Error")),
"")</f>
        <v/>
      </c>
      <c r="S262">
        <f>IF(ORDER!O268&gt;0,
 IF(ORDER!$D$1="SGST",
 VLOOKUP(H262,'C:\Users\HP\Desktop\TrimphPO\Week\Master Files\[SGST Master.xlsx]DBF'!$A:$T,20,FALSE),
   IF(ORDER!$D$1="IGST",
   VLOOKUP(H262,'C:\Users\HP\Desktop\TrimphPO\Week\Master Files\[IGST Master.xlsx]DBF'!$A:$T,20,FALSE),
   "Error")),
"")</f>
        <v/>
      </c>
      <c r="T262">
        <f>IF(ORDER!O268&gt;0,
 IF(ORDER!$D$1="SGST",
 VLOOKUP(H262,'C:\Users\HP\Desktop\TrimphPO\Week\Master Files\[SGST Master.xlsx]DBF'!$A:$U,21,FALSE),
   IF(ORDER!$D$1="IGST",
   VLOOKUP(H262,'C:\Users\HP\Desktop\TrimphPO\Week\Master Files\[IGST Master.xlsx]DBF'!$A:$U,21,FALSE),
   "Error")),
"")</f>
        <v/>
      </c>
      <c r="U262">
        <f>IF(ORDER!O268&gt;0,
 IF(ORDER!$D$1="SGST",
 VLOOKUP(H262,'C:\Users\HP\Desktop\TrimphPO\Week\Master Files\[SGST Master.xlsx]DBF'!$A:$V,22,FALSE),
   IF(ORDER!$D$1="IGST",
   VLOOKUP(H262,'C:\Users\HP\Desktop\TrimphPO\Week\Master Files\[IGST Master.xlsx]DBF'!$A:$V,22,FALSE),
   "Error")),
"")</f>
        <v/>
      </c>
      <c r="V262">
        <f>IF(ORDER!O268&gt;0,
 IF(ORDER!$D$1="SGST",
 VLOOKUP(H262,'C:\Users\HP\Desktop\TrimphPO\Week\Master Files\[SGST Master.xlsx]DBF'!$A:$W,23,FALSE),
   IF(ORDER!$D$1="IGST",
   VLOOKUP(H262,'C:\Users\HP\Desktop\TrimphPO\Week\Master Files\[IGST Master.xlsx]DBF'!$A:$W,23,FALSE),
   "Error")),
"")</f>
        <v/>
      </c>
      <c r="W262">
        <f>IF(ORDER!O268&gt;0,
 IF(ORDER!$D$1="SGST",
 VLOOKUP(H262,'C:\Users\HP\Desktop\TrimphPO\Week\Master Files\[SGST Master.xlsx]DBF'!$A:$X,24,FALSE),
   IF(ORDER!$D$1="IGST",
   VLOOKUP(H262,'C:\Users\HP\Desktop\TrimphPO\Week\Master Files\[IGST Master.xlsx]DBF'!$A:$X,24,FALSE),
   "Error")),
"")</f>
        <v/>
      </c>
      <c r="X262">
        <f>IF(ORDER!O268&gt;0,
 IF(ORDER!$D$1="SGST",
 VLOOKUP(H262,'C:\Users\HP\Desktop\TrimphPO\Week\Master Files\[SGST Master.xlsx]DBF'!$A:$Y,25,FALSE),
   IF(ORDER!$D$1="IGST",
   VLOOKUP(H262,'C:\Users\HP\Desktop\TrimphPO\Week\Master Files\[IGST Master.xlsx]DBF'!$A:$Y,25,FALSE),
   "Error")),
"")</f>
        <v/>
      </c>
      <c r="Y262">
        <f>IF(ORDER!O268&gt;0,+O262, "")</f>
        <v/>
      </c>
      <c r="Z262">
        <f>IF(ORDER!O268&gt;0,+J262, "")</f>
        <v/>
      </c>
      <c r="AA262">
        <f>IF(ORDER!O268&gt;0,
 IF(ORDER!$D$1="SGST",
 VLOOKUP(H262,'C:\Users\HP\Desktop\TrimphPO\Week\Master Files\[SGST Master.xlsx]DBF'!$A:$AB,28,FALSE),
   IF(ORDER!$D$1="IGST",
   VLOOKUP(H262,'C:\Users\HP\Desktop\TrimphPO\Week\Master Files\[IGST Master.xlsx]DBF'!$A:$AB,28,FALSE),
   "Error")),
"")</f>
        <v/>
      </c>
      <c r="AB262">
        <f>IF(ORDER!O268&gt;0,
 IF(ORDER!$D$1="SGST",
 VLOOKUP(H262,'C:\Users\HP\Desktop\TrimphPO\Week\Master Files\[SGST Master.xlsx]DBF'!$A:$AC,29,FALSE),
   IF(ORDER!$D$1="IGST",
   VLOOKUP(H262,'C:\Users\HP\Desktop\TrimphPO\Week\Master Files\[IGST Master.xlsx]DBF'!$A:$AC,29,FALSE),
   "Error")),
"")</f>
        <v/>
      </c>
      <c r="AC262">
        <f>IF(ORDER!O268&gt;0,ROUND(Y262*AB262/100,2), "")</f>
        <v/>
      </c>
      <c r="AD262">
        <f>IF(ORDER!O268&gt;0,ROUND(SUM(Y262,0)-AC262,2), "")</f>
        <v/>
      </c>
      <c r="AE262" t="inlineStr"/>
      <c r="AF262" t="inlineStr"/>
      <c r="AG262" t="inlineStr"/>
      <c r="AH262" t="inlineStr"/>
      <c r="AI262" t="inlineStr"/>
      <c r="AJ262" t="inlineStr"/>
      <c r="AK262">
        <f>IF(ORDER!O268&gt;0,IF(RIGHT(P262,2)="5%","Output IGST - 5% - Tamilnadu","Output IGST - 12% - Tamilnadu"), "")</f>
        <v/>
      </c>
      <c r="AL262">
        <f>IF(ORDER!O268&gt;0,IF(AK262="Output IGST - 12% - TamilNadu",12,5), "")</f>
        <v/>
      </c>
      <c r="AM262">
        <f>IF(ORDER!O268&gt;0,ROUND(SUM(AD262*AL262/100,0),2), "")</f>
        <v/>
      </c>
      <c r="AN262">
        <f>IF(ORDER!O268&gt;0,+AP262, "")</f>
        <v/>
      </c>
      <c r="AO262">
        <f>IF(ORDER!O268&gt;0,0.00, "")</f>
        <v/>
      </c>
      <c r="AP262">
        <f>IF(ORDER!O268&gt;0,+(Y262-AC262)+AM262, "")</f>
        <v/>
      </c>
      <c r="AQ262">
        <f>IF(ORDER!O268&gt;0,
 IF(ORDER!$D$1="SGST",
 VLOOKUP(H262,'C:\Users\HP\Desktop\TrimphPO\Week\Master Files\[SGST Master.xlsx]DBF'!$A:$AR,44,FALSE),
   IF(ORDER!$D$1="IGST",
   VLOOKUP(H262,'C:\Users\HP\Desktop\TrimphPO\Week\Master Files\[IGST Master.xlsx]DBF'!$A:$AR,44,FALSE),
   "Error")),
"")</f>
        <v/>
      </c>
      <c r="AR262">
        <f>IF(ORDER!O268&gt;0,B262, "")</f>
        <v/>
      </c>
      <c r="AS262">
        <f>IF(ORDER!O268&gt;0,AN262, "")</f>
        <v/>
      </c>
      <c r="AT262">
        <f>IF(ORDER!O268&gt;0,CONCATENATE($B$2," ",$C$2," ","QTY",  " ", $Z$2), "")</f>
        <v/>
      </c>
      <c r="AU262">
        <f>IF(ORDER!O268&gt;0,
 IF(ORDER!$D$1="SGST",
 VLOOKUP(H262,'C:\Users\HP\Desktop\TrimphPO\Week\Master Files\[SGST Master.xlsx]DBF'!$A:$AV,48,FALSE),
   IF(ORDER!$D$1="IGST",
   VLOOKUP(H262,'C:\Users\HP\Desktop\TrimphPO\Week\Master Files\[IGST Master.xlsx]DBF'!$A:$AV,48,FALSE),
   "Error")),
"")</f>
        <v/>
      </c>
      <c r="AV262">
        <f>IF(ORDER!O268&gt;0,
 IF(ORDER!$D$1="SGST",
 VLOOKUP(H262,'C:\Users\HP\Desktop\TrimphPO\Week\Master Files\[SGST Master.xlsx]DBF'!$A:$AW,49,FALSE),
   IF(ORDER!$D$1="IGST",
   VLOOKUP(H262,'C:\Users\HP\Desktop\TrimphPO\Week\Master Files\[IGST Master.xlsx]DBF'!$A:$AW,49,FALSE),
   "Error")),
"")</f>
        <v/>
      </c>
      <c r="AW262">
        <f>IF(ORDER!O268&gt;0,
 IF(ORDER!$D$1="SGST",
 VLOOKUP(H262,'C:\Users\HP\Desktop\TrimphPO\Week\Master Files\[SGST Master.xlsx]DBF'!$A:$AX,50,FALSE),
   IF(ORDER!$D$1="IGST",
   VLOOKUP(H262,'C:\Users\HP\Desktop\TrimphPO\Week\Master Files\[IGST Master.xlsx]DBF'!$A:$AX,50,FALSE),
   "Error")),
"")</f>
        <v/>
      </c>
      <c r="AX262">
        <f>IF(ORDER!O268&gt;0,ORDER!B5, "")</f>
        <v/>
      </c>
      <c r="AY262">
        <f>IF(ORDER!O268&gt;0,ORDER!B1, "")</f>
        <v/>
      </c>
      <c r="AZ262">
        <f>IF(ORDER!O268&gt;0,
 IF(ORDER!$D$1="SGST",
 VLOOKUP(H262,'C:\Users\HP\Desktop\TrimphPO\Week\Master Files\[SGST Master.xlsx]DBF'!$A:$BA,53,FALSE),
   IF(ORDER!$D$1="IGST",
   VLOOKUP(H262,'C:\Users\HP\Desktop\TrimphPO\Week\Master Files\[IGST Master.xlsx]DBF'!$A:$BA,53,FALSE),
   "Error")),
"")</f>
        <v/>
      </c>
      <c r="BA262">
        <f>IF(ORDER!O268&gt;0,
 IF(ORDER!$D$1="SGST",
 VLOOKUP(H262,'C:\Users\HP\Desktop\TrimphPO\Week\Master Files\[SGST Master.xlsx]DBF'!$A:$BB,54,FALSE),
   IF(ORDER!$D$1="IGST",
   VLOOKUP(H262,'C:\Users\HP\Desktop\TrimphPO\Week\Master Files\[IGST Master.xlsx]DBF'!$A:$BB,54,FALSE),
   "Error")),
"")</f>
        <v/>
      </c>
      <c r="BB262">
        <f>IF(ORDER!O268&gt;0,
 IF(ORDER!$D$1="SGST",
 VLOOKUP(H262,'C:\Users\HP\Desktop\TrimphPO\Week\Master Files\[SGST Master.xlsx]DBF'!$A:$BC,55,FALSE),
   IF(ORDER!$D$1="IGST",
   VLOOKUP(H262,'C:\Users\HP\Desktop\TrimphPO\Week\Master Files\[IGST Master.xlsx]DBF'!$A:$BC,55,FALSE),
   "Error")),
"")</f>
        <v/>
      </c>
      <c r="BC262">
        <f>IF(ORDER!O268&gt;0,
 IF(ORDER!$D$1="SGST",
 VLOOKUP(H262,'C:\Users\HP\Desktop\TrimphPO\Week\Master Files\[SGST Master.xlsx]DBF'!$A:$BD,56,FALSE),
   IF(ORDER!$D$1="IGST",
   VLOOKUP(H262,'C:\Users\HP\Desktop\TrimphPO\Week\Master Files\[IGST Master.xlsx]DBF'!$A:$BD,56,FALSE),
   "Error")),
"")</f>
        <v/>
      </c>
      <c r="BD262">
        <f>IF(ORDER!O268&gt;0,
 IF(ORDER!$D$1="SGST",
 VLOOKUP(H262,'C:\Users\HP\Desktop\TrimphPO\Week\Master Files\[SGST Master.xlsx]DBF'!$A:$BE,57,FALSE),
   IF(ORDER!$D$1="IGST",
   VLOOKUP(H262,'C:\Users\HP\Desktop\TrimphPO\Week\Master Files\[IGST Master.xlsx]DBF'!$A:$BE,57,FALSE),
   "Error")),
"")</f>
        <v/>
      </c>
    </row>
    <row r="263">
      <c r="A263">
        <f>IF(ORDER!O269&gt;0,
 IF(ORDER!$D$1="SGST",
 VLOOKUP(H263,'C:\Users\HP\Desktop\TrimphPO\Week\Master Files\[SGST Master.xlsx]DBF'!$A:$B,2,FALSE),
   IF(ORDER!$D$1="IGST",
   VLOOKUP(H263,'C:\Users\HP\Desktop\TrimphPO\Week\Master Files\[IGST Master.xlsx]DBF'!$A:$B,2,FALSE),
   "Error")),
"")</f>
        <v/>
      </c>
      <c r="B263">
        <f>IF(ORDER!O269&gt;0,
 IF(ORDER!$D$1="SGST",
 VLOOKUP(H263,'C:\Users\HP\Desktop\TrimphPO\Week\Master Files\[SGST Master.xlsx]DBF'!$A:$C,3,FALSE),
   IF(ORDER!$D$1="IGST",
   VLOOKUP(H263,'C:\Users\HP\Desktop\TrimphPO\Week\Master Files\[IGST Master.xlsx]DBF'!$A:$C,3,FALSE),
   "Error")),
"")</f>
        <v/>
      </c>
      <c r="C263">
        <f>IF(ORDER!O269&gt;0,ORDER!L269, "")</f>
        <v/>
      </c>
      <c r="D263">
        <f>IF(ORDER!O269&gt;0,ORDER!A269, "")</f>
        <v/>
      </c>
      <c r="E263">
        <f>IF(ORDER!O269&gt;0,
 IF(ORDER!$D$1="SGST",
 VLOOKUP(H263,'C:\Users\HP\Desktop\TrimphPO\Week\Master Files\[SGST Master.xlsx]DBF'!$A:$F,6,FALSE),
   IF(ORDER!$D$1="IGST",
   VLOOKUP(H263,'C:\Users\HP\Desktop\TrimphPO\Week\Master Files\[IGST Master.xlsx]DBF'!$A:$F,6,FALSE),
   "Error")),
"")</f>
        <v/>
      </c>
      <c r="F263">
        <f>IF(ORDER!O269&gt;0,ORDER!C269, "")</f>
        <v/>
      </c>
      <c r="G263">
        <f>IF(ORDER!O269&gt;0,
 IF(ORDER!$D$1="SGST",
 VLOOKUP(H263,'C:\Users\HP\Desktop\TrimphPO\Week\Master Files\[SGST Master.xlsx]DBF'!$A:$H,8,FALSE),
   IF(ORDER!$D$1="IGST",
   VLOOKUP(H263,'C:\Users\HP\Desktop\TrimphPO\Week\Master Files\[IGST Master.xlsx]DBF'!$A:$H,8,FALSE),
   "Error")),
"")</f>
        <v/>
      </c>
      <c r="H263">
        <f>IF(ORDER!O269&gt;0,ORDER!D269, "")</f>
        <v/>
      </c>
      <c r="I263">
        <f>IF(ORDER!O269&gt;0,
 IF(ORDER!$D$1="SGST",
 VLOOKUP(H263,'C:\Users\HP\Desktop\TrimphPO\Week\Master Files\[SGST Master.xlsx]DBF'!$A:$J,10,FALSE),
   IF(ORDER!$D$1="IGST",
   VLOOKUP(H263,'C:\Users\HP\Desktop\TrimphPO\Week\Master Files\[IGST Master.xlsx]DBF'!$A:$J,10,FALSE),
   "Error")),
"")</f>
        <v/>
      </c>
      <c r="J263">
        <f>IF(ORDER!O269&gt;0,SUMIF(ORDER!$D$8:$D$22298,DBF!$H263,ORDER!$G$8:$G$22298), "")</f>
        <v/>
      </c>
      <c r="K263">
        <f>IF(ORDER!O269&gt;0,VLOOKUP($H263,ORDER!D:H,5,FALSE), "")</f>
        <v/>
      </c>
      <c r="L263">
        <f>IF(ORDER!O269&gt;0,ROUND(J263*K263,2), "")</f>
        <v/>
      </c>
      <c r="M263">
        <f>IF(ORDER!O269&gt;0,
 IF(ORDER!$D$1="SGST",
 VLOOKUP(H263,'C:\Users\HP\Desktop\TrimphPO\Week\Master Files\[SGST Master.xlsx]DBF'!$A:$N,14,FALSE),
   IF(ORDER!$D$1="IGST",
   VLOOKUP(H263,'C:\Users\HP\Desktop\TrimphPO\Week\Master Files\[IGST Master.xlsx]DBF'!$A:$N,14,FALSE),
   "Error")),
"")</f>
        <v/>
      </c>
      <c r="N263">
        <f>IF(ORDER!O269&gt;0,ROUND(L263*M263/100,2), "")</f>
        <v/>
      </c>
      <c r="O263">
        <f>IF(ORDER!O269&gt;0,L263-N263, "")</f>
        <v/>
      </c>
      <c r="P263">
        <f>IF(ORDER!O269&gt;0,IF(R263="Corsetry",IF(IFERROR((O263/J263),0)&lt;1000,"CC Sales- Corsetry-Wholesale - IGST 5%","CC Sales- Corsetry-Wholesale - IGST 12%")), "")</f>
        <v/>
      </c>
      <c r="Q263">
        <f>IF(ORDER!O269&gt;0,
 IF(ORDER!$D$1="SGST",
 VLOOKUP(H263,'C:\Users\HP\Desktop\TrimphPO\Week\Master Files\[SGST Master.xlsx]DBF'!$A:$R,18,FALSE),
   IF(ORDER!$D$1="IGST",
   VLOOKUP(H263,'C:\Users\HP\Desktop\TrimphPO\Week\Master Files\[IGST Master.xlsx]DBF'!$A:$R,18,FALSE),
   "Error")),
"")</f>
        <v/>
      </c>
      <c r="R263">
        <f>IF(ORDER!O269&gt;0,
 IF(ORDER!$D$1="SGST",
 VLOOKUP(H263,'C:\Users\HP\Desktop\TrimphPO\Week\Master Files\[SGST Master.xlsx]DBF'!$A:$S,19,FALSE),
   IF(ORDER!$D$1="IGST",
   VLOOKUP(H263,'C:\Users\HP\Desktop\TrimphPO\Week\Master Files\[IGST Master.xlsx]DBF'!$A:$S,19,FALSE),
   "Error")),
"")</f>
        <v/>
      </c>
      <c r="S263">
        <f>IF(ORDER!O269&gt;0,
 IF(ORDER!$D$1="SGST",
 VLOOKUP(H263,'C:\Users\HP\Desktop\TrimphPO\Week\Master Files\[SGST Master.xlsx]DBF'!$A:$T,20,FALSE),
   IF(ORDER!$D$1="IGST",
   VLOOKUP(H263,'C:\Users\HP\Desktop\TrimphPO\Week\Master Files\[IGST Master.xlsx]DBF'!$A:$T,20,FALSE),
   "Error")),
"")</f>
        <v/>
      </c>
      <c r="T263">
        <f>IF(ORDER!O269&gt;0,
 IF(ORDER!$D$1="SGST",
 VLOOKUP(H263,'C:\Users\HP\Desktop\TrimphPO\Week\Master Files\[SGST Master.xlsx]DBF'!$A:$U,21,FALSE),
   IF(ORDER!$D$1="IGST",
   VLOOKUP(H263,'C:\Users\HP\Desktop\TrimphPO\Week\Master Files\[IGST Master.xlsx]DBF'!$A:$U,21,FALSE),
   "Error")),
"")</f>
        <v/>
      </c>
      <c r="U263">
        <f>IF(ORDER!O269&gt;0,
 IF(ORDER!$D$1="SGST",
 VLOOKUP(H263,'C:\Users\HP\Desktop\TrimphPO\Week\Master Files\[SGST Master.xlsx]DBF'!$A:$V,22,FALSE),
   IF(ORDER!$D$1="IGST",
   VLOOKUP(H263,'C:\Users\HP\Desktop\TrimphPO\Week\Master Files\[IGST Master.xlsx]DBF'!$A:$V,22,FALSE),
   "Error")),
"")</f>
        <v/>
      </c>
      <c r="V263">
        <f>IF(ORDER!O269&gt;0,
 IF(ORDER!$D$1="SGST",
 VLOOKUP(H263,'C:\Users\HP\Desktop\TrimphPO\Week\Master Files\[SGST Master.xlsx]DBF'!$A:$W,23,FALSE),
   IF(ORDER!$D$1="IGST",
   VLOOKUP(H263,'C:\Users\HP\Desktop\TrimphPO\Week\Master Files\[IGST Master.xlsx]DBF'!$A:$W,23,FALSE),
   "Error")),
"")</f>
        <v/>
      </c>
      <c r="W263">
        <f>IF(ORDER!O269&gt;0,
 IF(ORDER!$D$1="SGST",
 VLOOKUP(H263,'C:\Users\HP\Desktop\TrimphPO\Week\Master Files\[SGST Master.xlsx]DBF'!$A:$X,24,FALSE),
   IF(ORDER!$D$1="IGST",
   VLOOKUP(H263,'C:\Users\HP\Desktop\TrimphPO\Week\Master Files\[IGST Master.xlsx]DBF'!$A:$X,24,FALSE),
   "Error")),
"")</f>
        <v/>
      </c>
      <c r="X263">
        <f>IF(ORDER!O269&gt;0,
 IF(ORDER!$D$1="SGST",
 VLOOKUP(H263,'C:\Users\HP\Desktop\TrimphPO\Week\Master Files\[SGST Master.xlsx]DBF'!$A:$Y,25,FALSE),
   IF(ORDER!$D$1="IGST",
   VLOOKUP(H263,'C:\Users\HP\Desktop\TrimphPO\Week\Master Files\[IGST Master.xlsx]DBF'!$A:$Y,25,FALSE),
   "Error")),
"")</f>
        <v/>
      </c>
      <c r="Y263">
        <f>IF(ORDER!O269&gt;0,+O263, "")</f>
        <v/>
      </c>
      <c r="Z263">
        <f>IF(ORDER!O269&gt;0,+J263, "")</f>
        <v/>
      </c>
      <c r="AA263">
        <f>IF(ORDER!O269&gt;0,
 IF(ORDER!$D$1="SGST",
 VLOOKUP(H263,'C:\Users\HP\Desktop\TrimphPO\Week\Master Files\[SGST Master.xlsx]DBF'!$A:$AB,28,FALSE),
   IF(ORDER!$D$1="IGST",
   VLOOKUP(H263,'C:\Users\HP\Desktop\TrimphPO\Week\Master Files\[IGST Master.xlsx]DBF'!$A:$AB,28,FALSE),
   "Error")),
"")</f>
        <v/>
      </c>
      <c r="AB263">
        <f>IF(ORDER!O269&gt;0,
 IF(ORDER!$D$1="SGST",
 VLOOKUP(H263,'C:\Users\HP\Desktop\TrimphPO\Week\Master Files\[SGST Master.xlsx]DBF'!$A:$AC,29,FALSE),
   IF(ORDER!$D$1="IGST",
   VLOOKUP(H263,'C:\Users\HP\Desktop\TrimphPO\Week\Master Files\[IGST Master.xlsx]DBF'!$A:$AC,29,FALSE),
   "Error")),
"")</f>
        <v/>
      </c>
      <c r="AC263">
        <f>IF(ORDER!O269&gt;0,ROUND(Y263*AB263/100,2), "")</f>
        <v/>
      </c>
      <c r="AD263">
        <f>IF(ORDER!O269&gt;0,ROUND(SUM(Y263,0)-AC263,2), "")</f>
        <v/>
      </c>
      <c r="AE263" t="inlineStr"/>
      <c r="AF263" t="inlineStr"/>
      <c r="AG263" t="inlineStr"/>
      <c r="AH263" t="inlineStr"/>
      <c r="AI263" t="inlineStr"/>
      <c r="AJ263" t="inlineStr"/>
      <c r="AK263">
        <f>IF(ORDER!O269&gt;0,IF(RIGHT(P263,2)="5%","Output IGST - 5% - Tamilnadu","Output IGST - 12% - Tamilnadu"), "")</f>
        <v/>
      </c>
      <c r="AL263">
        <f>IF(ORDER!O269&gt;0,IF(AK263="Output IGST - 12% - TamilNadu",12,5), "")</f>
        <v/>
      </c>
      <c r="AM263">
        <f>IF(ORDER!O269&gt;0,ROUND(SUM(AD263*AL263/100,0),2), "")</f>
        <v/>
      </c>
      <c r="AN263">
        <f>IF(ORDER!O269&gt;0,+AP263, "")</f>
        <v/>
      </c>
      <c r="AO263">
        <f>IF(ORDER!O269&gt;0,0.00, "")</f>
        <v/>
      </c>
      <c r="AP263">
        <f>IF(ORDER!O269&gt;0,+(Y263-AC263)+AM263, "")</f>
        <v/>
      </c>
      <c r="AQ263">
        <f>IF(ORDER!O269&gt;0,
 IF(ORDER!$D$1="SGST",
 VLOOKUP(H263,'C:\Users\HP\Desktop\TrimphPO\Week\Master Files\[SGST Master.xlsx]DBF'!$A:$AR,44,FALSE),
   IF(ORDER!$D$1="IGST",
   VLOOKUP(H263,'C:\Users\HP\Desktop\TrimphPO\Week\Master Files\[IGST Master.xlsx]DBF'!$A:$AR,44,FALSE),
   "Error")),
"")</f>
        <v/>
      </c>
      <c r="AR263">
        <f>IF(ORDER!O269&gt;0,B263, "")</f>
        <v/>
      </c>
      <c r="AS263">
        <f>IF(ORDER!O269&gt;0,AN263, "")</f>
        <v/>
      </c>
      <c r="AT263">
        <f>IF(ORDER!O269&gt;0,CONCATENATE($B$2," ",$C$2," ","QTY",  " ", $Z$2), "")</f>
        <v/>
      </c>
      <c r="AU263">
        <f>IF(ORDER!O269&gt;0,
 IF(ORDER!$D$1="SGST",
 VLOOKUP(H263,'C:\Users\HP\Desktop\TrimphPO\Week\Master Files\[SGST Master.xlsx]DBF'!$A:$AV,48,FALSE),
   IF(ORDER!$D$1="IGST",
   VLOOKUP(H263,'C:\Users\HP\Desktop\TrimphPO\Week\Master Files\[IGST Master.xlsx]DBF'!$A:$AV,48,FALSE),
   "Error")),
"")</f>
        <v/>
      </c>
      <c r="AV263">
        <f>IF(ORDER!O269&gt;0,
 IF(ORDER!$D$1="SGST",
 VLOOKUP(H263,'C:\Users\HP\Desktop\TrimphPO\Week\Master Files\[SGST Master.xlsx]DBF'!$A:$AW,49,FALSE),
   IF(ORDER!$D$1="IGST",
   VLOOKUP(H263,'C:\Users\HP\Desktop\TrimphPO\Week\Master Files\[IGST Master.xlsx]DBF'!$A:$AW,49,FALSE),
   "Error")),
"")</f>
        <v/>
      </c>
      <c r="AW263">
        <f>IF(ORDER!O269&gt;0,
 IF(ORDER!$D$1="SGST",
 VLOOKUP(H263,'C:\Users\HP\Desktop\TrimphPO\Week\Master Files\[SGST Master.xlsx]DBF'!$A:$AX,50,FALSE),
   IF(ORDER!$D$1="IGST",
   VLOOKUP(H263,'C:\Users\HP\Desktop\TrimphPO\Week\Master Files\[IGST Master.xlsx]DBF'!$A:$AX,50,FALSE),
   "Error")),
"")</f>
        <v/>
      </c>
      <c r="AX263">
        <f>IF(ORDER!O269&gt;0,ORDER!B5, "")</f>
        <v/>
      </c>
      <c r="AY263">
        <f>IF(ORDER!O269&gt;0,ORDER!B1, "")</f>
        <v/>
      </c>
      <c r="AZ263">
        <f>IF(ORDER!O269&gt;0,
 IF(ORDER!$D$1="SGST",
 VLOOKUP(H263,'C:\Users\HP\Desktop\TrimphPO\Week\Master Files\[SGST Master.xlsx]DBF'!$A:$BA,53,FALSE),
   IF(ORDER!$D$1="IGST",
   VLOOKUP(H263,'C:\Users\HP\Desktop\TrimphPO\Week\Master Files\[IGST Master.xlsx]DBF'!$A:$BA,53,FALSE),
   "Error")),
"")</f>
        <v/>
      </c>
      <c r="BA263">
        <f>IF(ORDER!O269&gt;0,
 IF(ORDER!$D$1="SGST",
 VLOOKUP(H263,'C:\Users\HP\Desktop\TrimphPO\Week\Master Files\[SGST Master.xlsx]DBF'!$A:$BB,54,FALSE),
   IF(ORDER!$D$1="IGST",
   VLOOKUP(H263,'C:\Users\HP\Desktop\TrimphPO\Week\Master Files\[IGST Master.xlsx]DBF'!$A:$BB,54,FALSE),
   "Error")),
"")</f>
        <v/>
      </c>
      <c r="BB263">
        <f>IF(ORDER!O269&gt;0,
 IF(ORDER!$D$1="SGST",
 VLOOKUP(H263,'C:\Users\HP\Desktop\TrimphPO\Week\Master Files\[SGST Master.xlsx]DBF'!$A:$BC,55,FALSE),
   IF(ORDER!$D$1="IGST",
   VLOOKUP(H263,'C:\Users\HP\Desktop\TrimphPO\Week\Master Files\[IGST Master.xlsx]DBF'!$A:$BC,55,FALSE),
   "Error")),
"")</f>
        <v/>
      </c>
      <c r="BC263">
        <f>IF(ORDER!O269&gt;0,
 IF(ORDER!$D$1="SGST",
 VLOOKUP(H263,'C:\Users\HP\Desktop\TrimphPO\Week\Master Files\[SGST Master.xlsx]DBF'!$A:$BD,56,FALSE),
   IF(ORDER!$D$1="IGST",
   VLOOKUP(H263,'C:\Users\HP\Desktop\TrimphPO\Week\Master Files\[IGST Master.xlsx]DBF'!$A:$BD,56,FALSE),
   "Error")),
"")</f>
        <v/>
      </c>
      <c r="BD263">
        <f>IF(ORDER!O269&gt;0,
 IF(ORDER!$D$1="SGST",
 VLOOKUP(H263,'C:\Users\HP\Desktop\TrimphPO\Week\Master Files\[SGST Master.xlsx]DBF'!$A:$BE,57,FALSE),
   IF(ORDER!$D$1="IGST",
   VLOOKUP(H263,'C:\Users\HP\Desktop\TrimphPO\Week\Master Files\[IGST Master.xlsx]DBF'!$A:$BE,57,FALSE),
   "Error")),
"")</f>
        <v/>
      </c>
    </row>
    <row r="264">
      <c r="A264">
        <f>IF(ORDER!O270&gt;0,
 IF(ORDER!$D$1="SGST",
 VLOOKUP(H264,'C:\Users\HP\Desktop\TrimphPO\Week\Master Files\[SGST Master.xlsx]DBF'!$A:$B,2,FALSE),
   IF(ORDER!$D$1="IGST",
   VLOOKUP(H264,'C:\Users\HP\Desktop\TrimphPO\Week\Master Files\[IGST Master.xlsx]DBF'!$A:$B,2,FALSE),
   "Error")),
"")</f>
        <v/>
      </c>
      <c r="B264">
        <f>IF(ORDER!O270&gt;0,
 IF(ORDER!$D$1="SGST",
 VLOOKUP(H264,'C:\Users\HP\Desktop\TrimphPO\Week\Master Files\[SGST Master.xlsx]DBF'!$A:$C,3,FALSE),
   IF(ORDER!$D$1="IGST",
   VLOOKUP(H264,'C:\Users\HP\Desktop\TrimphPO\Week\Master Files\[IGST Master.xlsx]DBF'!$A:$C,3,FALSE),
   "Error")),
"")</f>
        <v/>
      </c>
      <c r="C264">
        <f>IF(ORDER!O270&gt;0,ORDER!L270, "")</f>
        <v/>
      </c>
      <c r="D264">
        <f>IF(ORDER!O270&gt;0,ORDER!A270, "")</f>
        <v/>
      </c>
      <c r="E264">
        <f>IF(ORDER!O270&gt;0,
 IF(ORDER!$D$1="SGST",
 VLOOKUP(H264,'C:\Users\HP\Desktop\TrimphPO\Week\Master Files\[SGST Master.xlsx]DBF'!$A:$F,6,FALSE),
   IF(ORDER!$D$1="IGST",
   VLOOKUP(H264,'C:\Users\HP\Desktop\TrimphPO\Week\Master Files\[IGST Master.xlsx]DBF'!$A:$F,6,FALSE),
   "Error")),
"")</f>
        <v/>
      </c>
      <c r="F264">
        <f>IF(ORDER!O270&gt;0,ORDER!C270, "")</f>
        <v/>
      </c>
      <c r="G264">
        <f>IF(ORDER!O270&gt;0,
 IF(ORDER!$D$1="SGST",
 VLOOKUP(H264,'C:\Users\HP\Desktop\TrimphPO\Week\Master Files\[SGST Master.xlsx]DBF'!$A:$H,8,FALSE),
   IF(ORDER!$D$1="IGST",
   VLOOKUP(H264,'C:\Users\HP\Desktop\TrimphPO\Week\Master Files\[IGST Master.xlsx]DBF'!$A:$H,8,FALSE),
   "Error")),
"")</f>
        <v/>
      </c>
      <c r="H264">
        <f>IF(ORDER!O270&gt;0,ORDER!D270, "")</f>
        <v/>
      </c>
      <c r="I264">
        <f>IF(ORDER!O270&gt;0,
 IF(ORDER!$D$1="SGST",
 VLOOKUP(H264,'C:\Users\HP\Desktop\TrimphPO\Week\Master Files\[SGST Master.xlsx]DBF'!$A:$J,10,FALSE),
   IF(ORDER!$D$1="IGST",
   VLOOKUP(H264,'C:\Users\HP\Desktop\TrimphPO\Week\Master Files\[IGST Master.xlsx]DBF'!$A:$J,10,FALSE),
   "Error")),
"")</f>
        <v/>
      </c>
      <c r="J264">
        <f>IF(ORDER!O270&gt;0,SUMIF(ORDER!$D$8:$D$22298,DBF!$H264,ORDER!$G$8:$G$22298), "")</f>
        <v/>
      </c>
      <c r="K264">
        <f>IF(ORDER!O270&gt;0,VLOOKUP($H264,ORDER!D:H,5,FALSE), "")</f>
        <v/>
      </c>
      <c r="L264">
        <f>IF(ORDER!O270&gt;0,ROUND(J264*K264,2), "")</f>
        <v/>
      </c>
      <c r="M264">
        <f>IF(ORDER!O270&gt;0,
 IF(ORDER!$D$1="SGST",
 VLOOKUP(H264,'C:\Users\HP\Desktop\TrimphPO\Week\Master Files\[SGST Master.xlsx]DBF'!$A:$N,14,FALSE),
   IF(ORDER!$D$1="IGST",
   VLOOKUP(H264,'C:\Users\HP\Desktop\TrimphPO\Week\Master Files\[IGST Master.xlsx]DBF'!$A:$N,14,FALSE),
   "Error")),
"")</f>
        <v/>
      </c>
      <c r="N264">
        <f>IF(ORDER!O270&gt;0,ROUND(L264*M264/100,2), "")</f>
        <v/>
      </c>
      <c r="O264">
        <f>IF(ORDER!O270&gt;0,L264-N264, "")</f>
        <v/>
      </c>
      <c r="P264">
        <f>IF(ORDER!O270&gt;0,IF(R264="Corsetry",IF(IFERROR((O264/J264),0)&lt;1000,"CC Sales- Corsetry-Wholesale - IGST 5%","CC Sales- Corsetry-Wholesale - IGST 12%")), "")</f>
        <v/>
      </c>
      <c r="Q264">
        <f>IF(ORDER!O270&gt;0,
 IF(ORDER!$D$1="SGST",
 VLOOKUP(H264,'C:\Users\HP\Desktop\TrimphPO\Week\Master Files\[SGST Master.xlsx]DBF'!$A:$R,18,FALSE),
   IF(ORDER!$D$1="IGST",
   VLOOKUP(H264,'C:\Users\HP\Desktop\TrimphPO\Week\Master Files\[IGST Master.xlsx]DBF'!$A:$R,18,FALSE),
   "Error")),
"")</f>
        <v/>
      </c>
      <c r="R264">
        <f>IF(ORDER!O270&gt;0,
 IF(ORDER!$D$1="SGST",
 VLOOKUP(H264,'C:\Users\HP\Desktop\TrimphPO\Week\Master Files\[SGST Master.xlsx]DBF'!$A:$S,19,FALSE),
   IF(ORDER!$D$1="IGST",
   VLOOKUP(H264,'C:\Users\HP\Desktop\TrimphPO\Week\Master Files\[IGST Master.xlsx]DBF'!$A:$S,19,FALSE),
   "Error")),
"")</f>
        <v/>
      </c>
      <c r="S264">
        <f>IF(ORDER!O270&gt;0,
 IF(ORDER!$D$1="SGST",
 VLOOKUP(H264,'C:\Users\HP\Desktop\TrimphPO\Week\Master Files\[SGST Master.xlsx]DBF'!$A:$T,20,FALSE),
   IF(ORDER!$D$1="IGST",
   VLOOKUP(H264,'C:\Users\HP\Desktop\TrimphPO\Week\Master Files\[IGST Master.xlsx]DBF'!$A:$T,20,FALSE),
   "Error")),
"")</f>
        <v/>
      </c>
      <c r="T264">
        <f>IF(ORDER!O270&gt;0,
 IF(ORDER!$D$1="SGST",
 VLOOKUP(H264,'C:\Users\HP\Desktop\TrimphPO\Week\Master Files\[SGST Master.xlsx]DBF'!$A:$U,21,FALSE),
   IF(ORDER!$D$1="IGST",
   VLOOKUP(H264,'C:\Users\HP\Desktop\TrimphPO\Week\Master Files\[IGST Master.xlsx]DBF'!$A:$U,21,FALSE),
   "Error")),
"")</f>
        <v/>
      </c>
      <c r="U264">
        <f>IF(ORDER!O270&gt;0,
 IF(ORDER!$D$1="SGST",
 VLOOKUP(H264,'C:\Users\HP\Desktop\TrimphPO\Week\Master Files\[SGST Master.xlsx]DBF'!$A:$V,22,FALSE),
   IF(ORDER!$D$1="IGST",
   VLOOKUP(H264,'C:\Users\HP\Desktop\TrimphPO\Week\Master Files\[IGST Master.xlsx]DBF'!$A:$V,22,FALSE),
   "Error")),
"")</f>
        <v/>
      </c>
      <c r="V264">
        <f>IF(ORDER!O270&gt;0,
 IF(ORDER!$D$1="SGST",
 VLOOKUP(H264,'C:\Users\HP\Desktop\TrimphPO\Week\Master Files\[SGST Master.xlsx]DBF'!$A:$W,23,FALSE),
   IF(ORDER!$D$1="IGST",
   VLOOKUP(H264,'C:\Users\HP\Desktop\TrimphPO\Week\Master Files\[IGST Master.xlsx]DBF'!$A:$W,23,FALSE),
   "Error")),
"")</f>
        <v/>
      </c>
      <c r="W264">
        <f>IF(ORDER!O270&gt;0,
 IF(ORDER!$D$1="SGST",
 VLOOKUP(H264,'C:\Users\HP\Desktop\TrimphPO\Week\Master Files\[SGST Master.xlsx]DBF'!$A:$X,24,FALSE),
   IF(ORDER!$D$1="IGST",
   VLOOKUP(H264,'C:\Users\HP\Desktop\TrimphPO\Week\Master Files\[IGST Master.xlsx]DBF'!$A:$X,24,FALSE),
   "Error")),
"")</f>
        <v/>
      </c>
      <c r="X264">
        <f>IF(ORDER!O270&gt;0,
 IF(ORDER!$D$1="SGST",
 VLOOKUP(H264,'C:\Users\HP\Desktop\TrimphPO\Week\Master Files\[SGST Master.xlsx]DBF'!$A:$Y,25,FALSE),
   IF(ORDER!$D$1="IGST",
   VLOOKUP(H264,'C:\Users\HP\Desktop\TrimphPO\Week\Master Files\[IGST Master.xlsx]DBF'!$A:$Y,25,FALSE),
   "Error")),
"")</f>
        <v/>
      </c>
      <c r="Y264">
        <f>IF(ORDER!O270&gt;0,+O264, "")</f>
        <v/>
      </c>
      <c r="Z264">
        <f>IF(ORDER!O270&gt;0,+J264, "")</f>
        <v/>
      </c>
      <c r="AA264">
        <f>IF(ORDER!O270&gt;0,
 IF(ORDER!$D$1="SGST",
 VLOOKUP(H264,'C:\Users\HP\Desktop\TrimphPO\Week\Master Files\[SGST Master.xlsx]DBF'!$A:$AB,28,FALSE),
   IF(ORDER!$D$1="IGST",
   VLOOKUP(H264,'C:\Users\HP\Desktop\TrimphPO\Week\Master Files\[IGST Master.xlsx]DBF'!$A:$AB,28,FALSE),
   "Error")),
"")</f>
        <v/>
      </c>
      <c r="AB264">
        <f>IF(ORDER!O270&gt;0,
 IF(ORDER!$D$1="SGST",
 VLOOKUP(H264,'C:\Users\HP\Desktop\TrimphPO\Week\Master Files\[SGST Master.xlsx]DBF'!$A:$AC,29,FALSE),
   IF(ORDER!$D$1="IGST",
   VLOOKUP(H264,'C:\Users\HP\Desktop\TrimphPO\Week\Master Files\[IGST Master.xlsx]DBF'!$A:$AC,29,FALSE),
   "Error")),
"")</f>
        <v/>
      </c>
      <c r="AC264">
        <f>IF(ORDER!O270&gt;0,ROUND(Y264*AB264/100,2), "")</f>
        <v/>
      </c>
      <c r="AD264">
        <f>IF(ORDER!O270&gt;0,ROUND(SUM(Y264,0)-AC264,2), "")</f>
        <v/>
      </c>
      <c r="AE264" t="inlineStr"/>
      <c r="AF264" t="inlineStr"/>
      <c r="AG264" t="inlineStr"/>
      <c r="AH264" t="inlineStr"/>
      <c r="AI264" t="inlineStr"/>
      <c r="AJ264" t="inlineStr"/>
      <c r="AK264">
        <f>IF(ORDER!O270&gt;0,IF(RIGHT(P264,2)="5%","Output IGST - 5% - Tamilnadu","Output IGST - 12% - Tamilnadu"), "")</f>
        <v/>
      </c>
      <c r="AL264">
        <f>IF(ORDER!O270&gt;0,IF(AK264="Output IGST - 12% - TamilNadu",12,5), "")</f>
        <v/>
      </c>
      <c r="AM264">
        <f>IF(ORDER!O270&gt;0,ROUND(SUM(AD264*AL264/100,0),2), "")</f>
        <v/>
      </c>
      <c r="AN264">
        <f>IF(ORDER!O270&gt;0,+AP264, "")</f>
        <v/>
      </c>
      <c r="AO264">
        <f>IF(ORDER!O270&gt;0,0.00, "")</f>
        <v/>
      </c>
      <c r="AP264">
        <f>IF(ORDER!O270&gt;0,+(Y264-AC264)+AM264, "")</f>
        <v/>
      </c>
      <c r="AQ264">
        <f>IF(ORDER!O270&gt;0,
 IF(ORDER!$D$1="SGST",
 VLOOKUP(H264,'C:\Users\HP\Desktop\TrimphPO\Week\Master Files\[SGST Master.xlsx]DBF'!$A:$AR,44,FALSE),
   IF(ORDER!$D$1="IGST",
   VLOOKUP(H264,'C:\Users\HP\Desktop\TrimphPO\Week\Master Files\[IGST Master.xlsx]DBF'!$A:$AR,44,FALSE),
   "Error")),
"")</f>
        <v/>
      </c>
      <c r="AR264">
        <f>IF(ORDER!O270&gt;0,B264, "")</f>
        <v/>
      </c>
      <c r="AS264">
        <f>IF(ORDER!O270&gt;0,AN264, "")</f>
        <v/>
      </c>
      <c r="AT264">
        <f>IF(ORDER!O270&gt;0,CONCATENATE($B$2," ",$C$2," ","QTY",  " ", $Z$2), "")</f>
        <v/>
      </c>
      <c r="AU264">
        <f>IF(ORDER!O270&gt;0,
 IF(ORDER!$D$1="SGST",
 VLOOKUP(H264,'C:\Users\HP\Desktop\TrimphPO\Week\Master Files\[SGST Master.xlsx]DBF'!$A:$AV,48,FALSE),
   IF(ORDER!$D$1="IGST",
   VLOOKUP(H264,'C:\Users\HP\Desktop\TrimphPO\Week\Master Files\[IGST Master.xlsx]DBF'!$A:$AV,48,FALSE),
   "Error")),
"")</f>
        <v/>
      </c>
      <c r="AV264">
        <f>IF(ORDER!O270&gt;0,
 IF(ORDER!$D$1="SGST",
 VLOOKUP(H264,'C:\Users\HP\Desktop\TrimphPO\Week\Master Files\[SGST Master.xlsx]DBF'!$A:$AW,49,FALSE),
   IF(ORDER!$D$1="IGST",
   VLOOKUP(H264,'C:\Users\HP\Desktop\TrimphPO\Week\Master Files\[IGST Master.xlsx]DBF'!$A:$AW,49,FALSE),
   "Error")),
"")</f>
        <v/>
      </c>
      <c r="AW264">
        <f>IF(ORDER!O270&gt;0,
 IF(ORDER!$D$1="SGST",
 VLOOKUP(H264,'C:\Users\HP\Desktop\TrimphPO\Week\Master Files\[SGST Master.xlsx]DBF'!$A:$AX,50,FALSE),
   IF(ORDER!$D$1="IGST",
   VLOOKUP(H264,'C:\Users\HP\Desktop\TrimphPO\Week\Master Files\[IGST Master.xlsx]DBF'!$A:$AX,50,FALSE),
   "Error")),
"")</f>
        <v/>
      </c>
      <c r="AX264">
        <f>IF(ORDER!O270&gt;0,ORDER!B5, "")</f>
        <v/>
      </c>
      <c r="AY264">
        <f>IF(ORDER!O270&gt;0,ORDER!B1, "")</f>
        <v/>
      </c>
      <c r="AZ264">
        <f>IF(ORDER!O270&gt;0,
 IF(ORDER!$D$1="SGST",
 VLOOKUP(H264,'C:\Users\HP\Desktop\TrimphPO\Week\Master Files\[SGST Master.xlsx]DBF'!$A:$BA,53,FALSE),
   IF(ORDER!$D$1="IGST",
   VLOOKUP(H264,'C:\Users\HP\Desktop\TrimphPO\Week\Master Files\[IGST Master.xlsx]DBF'!$A:$BA,53,FALSE),
   "Error")),
"")</f>
        <v/>
      </c>
      <c r="BA264">
        <f>IF(ORDER!O270&gt;0,
 IF(ORDER!$D$1="SGST",
 VLOOKUP(H264,'C:\Users\HP\Desktop\TrimphPO\Week\Master Files\[SGST Master.xlsx]DBF'!$A:$BB,54,FALSE),
   IF(ORDER!$D$1="IGST",
   VLOOKUP(H264,'C:\Users\HP\Desktop\TrimphPO\Week\Master Files\[IGST Master.xlsx]DBF'!$A:$BB,54,FALSE),
   "Error")),
"")</f>
        <v/>
      </c>
      <c r="BB264">
        <f>IF(ORDER!O270&gt;0,
 IF(ORDER!$D$1="SGST",
 VLOOKUP(H264,'C:\Users\HP\Desktop\TrimphPO\Week\Master Files\[SGST Master.xlsx]DBF'!$A:$BC,55,FALSE),
   IF(ORDER!$D$1="IGST",
   VLOOKUP(H264,'C:\Users\HP\Desktop\TrimphPO\Week\Master Files\[IGST Master.xlsx]DBF'!$A:$BC,55,FALSE),
   "Error")),
"")</f>
        <v/>
      </c>
      <c r="BC264">
        <f>IF(ORDER!O270&gt;0,
 IF(ORDER!$D$1="SGST",
 VLOOKUP(H264,'C:\Users\HP\Desktop\TrimphPO\Week\Master Files\[SGST Master.xlsx]DBF'!$A:$BD,56,FALSE),
   IF(ORDER!$D$1="IGST",
   VLOOKUP(H264,'C:\Users\HP\Desktop\TrimphPO\Week\Master Files\[IGST Master.xlsx]DBF'!$A:$BD,56,FALSE),
   "Error")),
"")</f>
        <v/>
      </c>
      <c r="BD264">
        <f>IF(ORDER!O270&gt;0,
 IF(ORDER!$D$1="SGST",
 VLOOKUP(H264,'C:\Users\HP\Desktop\TrimphPO\Week\Master Files\[SGST Master.xlsx]DBF'!$A:$BE,57,FALSE),
   IF(ORDER!$D$1="IGST",
   VLOOKUP(H264,'C:\Users\HP\Desktop\TrimphPO\Week\Master Files\[IGST Master.xlsx]DBF'!$A:$BE,57,FALSE),
   "Error")),
"")</f>
        <v/>
      </c>
    </row>
    <row r="265">
      <c r="A265">
        <f>IF(ORDER!O271&gt;0,
 IF(ORDER!$D$1="SGST",
 VLOOKUP(H265,'C:\Users\HP\Desktop\TrimphPO\Week\Master Files\[SGST Master.xlsx]DBF'!$A:$B,2,FALSE),
   IF(ORDER!$D$1="IGST",
   VLOOKUP(H265,'C:\Users\HP\Desktop\TrimphPO\Week\Master Files\[IGST Master.xlsx]DBF'!$A:$B,2,FALSE),
   "Error")),
"")</f>
        <v/>
      </c>
      <c r="B265">
        <f>IF(ORDER!O271&gt;0,
 IF(ORDER!$D$1="SGST",
 VLOOKUP(H265,'C:\Users\HP\Desktop\TrimphPO\Week\Master Files\[SGST Master.xlsx]DBF'!$A:$C,3,FALSE),
   IF(ORDER!$D$1="IGST",
   VLOOKUP(H265,'C:\Users\HP\Desktop\TrimphPO\Week\Master Files\[IGST Master.xlsx]DBF'!$A:$C,3,FALSE),
   "Error")),
"")</f>
        <v/>
      </c>
      <c r="C265">
        <f>IF(ORDER!O271&gt;0,ORDER!L271, "")</f>
        <v/>
      </c>
      <c r="D265">
        <f>IF(ORDER!O271&gt;0,ORDER!A271, "")</f>
        <v/>
      </c>
      <c r="E265">
        <f>IF(ORDER!O271&gt;0,
 IF(ORDER!$D$1="SGST",
 VLOOKUP(H265,'C:\Users\HP\Desktop\TrimphPO\Week\Master Files\[SGST Master.xlsx]DBF'!$A:$F,6,FALSE),
   IF(ORDER!$D$1="IGST",
   VLOOKUP(H265,'C:\Users\HP\Desktop\TrimphPO\Week\Master Files\[IGST Master.xlsx]DBF'!$A:$F,6,FALSE),
   "Error")),
"")</f>
        <v/>
      </c>
      <c r="F265">
        <f>IF(ORDER!O271&gt;0,ORDER!C271, "")</f>
        <v/>
      </c>
      <c r="G265">
        <f>IF(ORDER!O271&gt;0,
 IF(ORDER!$D$1="SGST",
 VLOOKUP(H265,'C:\Users\HP\Desktop\TrimphPO\Week\Master Files\[SGST Master.xlsx]DBF'!$A:$H,8,FALSE),
   IF(ORDER!$D$1="IGST",
   VLOOKUP(H265,'C:\Users\HP\Desktop\TrimphPO\Week\Master Files\[IGST Master.xlsx]DBF'!$A:$H,8,FALSE),
   "Error")),
"")</f>
        <v/>
      </c>
      <c r="H265">
        <f>IF(ORDER!O271&gt;0,ORDER!D271, "")</f>
        <v/>
      </c>
      <c r="I265">
        <f>IF(ORDER!O271&gt;0,
 IF(ORDER!$D$1="SGST",
 VLOOKUP(H265,'C:\Users\HP\Desktop\TrimphPO\Week\Master Files\[SGST Master.xlsx]DBF'!$A:$J,10,FALSE),
   IF(ORDER!$D$1="IGST",
   VLOOKUP(H265,'C:\Users\HP\Desktop\TrimphPO\Week\Master Files\[IGST Master.xlsx]DBF'!$A:$J,10,FALSE),
   "Error")),
"")</f>
        <v/>
      </c>
      <c r="J265">
        <f>IF(ORDER!O271&gt;0,SUMIF(ORDER!$D$8:$D$22298,DBF!$H265,ORDER!$G$8:$G$22298), "")</f>
        <v/>
      </c>
      <c r="K265">
        <f>IF(ORDER!O271&gt;0,VLOOKUP($H265,ORDER!D:H,5,FALSE), "")</f>
        <v/>
      </c>
      <c r="L265">
        <f>IF(ORDER!O271&gt;0,ROUND(J265*K265,2), "")</f>
        <v/>
      </c>
      <c r="M265">
        <f>IF(ORDER!O271&gt;0,
 IF(ORDER!$D$1="SGST",
 VLOOKUP(H265,'C:\Users\HP\Desktop\TrimphPO\Week\Master Files\[SGST Master.xlsx]DBF'!$A:$N,14,FALSE),
   IF(ORDER!$D$1="IGST",
   VLOOKUP(H265,'C:\Users\HP\Desktop\TrimphPO\Week\Master Files\[IGST Master.xlsx]DBF'!$A:$N,14,FALSE),
   "Error")),
"")</f>
        <v/>
      </c>
      <c r="N265">
        <f>IF(ORDER!O271&gt;0,ROUND(L265*M265/100,2), "")</f>
        <v/>
      </c>
      <c r="O265">
        <f>IF(ORDER!O271&gt;0,L265-N265, "")</f>
        <v/>
      </c>
      <c r="P265">
        <f>IF(ORDER!O271&gt;0,IF(R265="Corsetry",IF(IFERROR((O265/J265),0)&lt;1000,"CC Sales- Corsetry-Wholesale - IGST 5%","CC Sales- Corsetry-Wholesale - IGST 12%")), "")</f>
        <v/>
      </c>
      <c r="Q265">
        <f>IF(ORDER!O271&gt;0,
 IF(ORDER!$D$1="SGST",
 VLOOKUP(H265,'C:\Users\HP\Desktop\TrimphPO\Week\Master Files\[SGST Master.xlsx]DBF'!$A:$R,18,FALSE),
   IF(ORDER!$D$1="IGST",
   VLOOKUP(H265,'C:\Users\HP\Desktop\TrimphPO\Week\Master Files\[IGST Master.xlsx]DBF'!$A:$R,18,FALSE),
   "Error")),
"")</f>
        <v/>
      </c>
      <c r="R265">
        <f>IF(ORDER!O271&gt;0,
 IF(ORDER!$D$1="SGST",
 VLOOKUP(H265,'C:\Users\HP\Desktop\TrimphPO\Week\Master Files\[SGST Master.xlsx]DBF'!$A:$S,19,FALSE),
   IF(ORDER!$D$1="IGST",
   VLOOKUP(H265,'C:\Users\HP\Desktop\TrimphPO\Week\Master Files\[IGST Master.xlsx]DBF'!$A:$S,19,FALSE),
   "Error")),
"")</f>
        <v/>
      </c>
      <c r="S265">
        <f>IF(ORDER!O271&gt;0,
 IF(ORDER!$D$1="SGST",
 VLOOKUP(H265,'C:\Users\HP\Desktop\TrimphPO\Week\Master Files\[SGST Master.xlsx]DBF'!$A:$T,20,FALSE),
   IF(ORDER!$D$1="IGST",
   VLOOKUP(H265,'C:\Users\HP\Desktop\TrimphPO\Week\Master Files\[IGST Master.xlsx]DBF'!$A:$T,20,FALSE),
   "Error")),
"")</f>
        <v/>
      </c>
      <c r="T265">
        <f>IF(ORDER!O271&gt;0,
 IF(ORDER!$D$1="SGST",
 VLOOKUP(H265,'C:\Users\HP\Desktop\TrimphPO\Week\Master Files\[SGST Master.xlsx]DBF'!$A:$U,21,FALSE),
   IF(ORDER!$D$1="IGST",
   VLOOKUP(H265,'C:\Users\HP\Desktop\TrimphPO\Week\Master Files\[IGST Master.xlsx]DBF'!$A:$U,21,FALSE),
   "Error")),
"")</f>
        <v/>
      </c>
      <c r="U265">
        <f>IF(ORDER!O271&gt;0,
 IF(ORDER!$D$1="SGST",
 VLOOKUP(H265,'C:\Users\HP\Desktop\TrimphPO\Week\Master Files\[SGST Master.xlsx]DBF'!$A:$V,22,FALSE),
   IF(ORDER!$D$1="IGST",
   VLOOKUP(H265,'C:\Users\HP\Desktop\TrimphPO\Week\Master Files\[IGST Master.xlsx]DBF'!$A:$V,22,FALSE),
   "Error")),
"")</f>
        <v/>
      </c>
      <c r="V265">
        <f>IF(ORDER!O271&gt;0,
 IF(ORDER!$D$1="SGST",
 VLOOKUP(H265,'C:\Users\HP\Desktop\TrimphPO\Week\Master Files\[SGST Master.xlsx]DBF'!$A:$W,23,FALSE),
   IF(ORDER!$D$1="IGST",
   VLOOKUP(H265,'C:\Users\HP\Desktop\TrimphPO\Week\Master Files\[IGST Master.xlsx]DBF'!$A:$W,23,FALSE),
   "Error")),
"")</f>
        <v/>
      </c>
      <c r="W265">
        <f>IF(ORDER!O271&gt;0,
 IF(ORDER!$D$1="SGST",
 VLOOKUP(H265,'C:\Users\HP\Desktop\TrimphPO\Week\Master Files\[SGST Master.xlsx]DBF'!$A:$X,24,FALSE),
   IF(ORDER!$D$1="IGST",
   VLOOKUP(H265,'C:\Users\HP\Desktop\TrimphPO\Week\Master Files\[IGST Master.xlsx]DBF'!$A:$X,24,FALSE),
   "Error")),
"")</f>
        <v/>
      </c>
      <c r="X265">
        <f>IF(ORDER!O271&gt;0,
 IF(ORDER!$D$1="SGST",
 VLOOKUP(H265,'C:\Users\HP\Desktop\TrimphPO\Week\Master Files\[SGST Master.xlsx]DBF'!$A:$Y,25,FALSE),
   IF(ORDER!$D$1="IGST",
   VLOOKUP(H265,'C:\Users\HP\Desktop\TrimphPO\Week\Master Files\[IGST Master.xlsx]DBF'!$A:$Y,25,FALSE),
   "Error")),
"")</f>
        <v/>
      </c>
      <c r="Y265">
        <f>IF(ORDER!O271&gt;0,+O265, "")</f>
        <v/>
      </c>
      <c r="Z265">
        <f>IF(ORDER!O271&gt;0,+J265, "")</f>
        <v/>
      </c>
      <c r="AA265">
        <f>IF(ORDER!O271&gt;0,
 IF(ORDER!$D$1="SGST",
 VLOOKUP(H265,'C:\Users\HP\Desktop\TrimphPO\Week\Master Files\[SGST Master.xlsx]DBF'!$A:$AB,28,FALSE),
   IF(ORDER!$D$1="IGST",
   VLOOKUP(H265,'C:\Users\HP\Desktop\TrimphPO\Week\Master Files\[IGST Master.xlsx]DBF'!$A:$AB,28,FALSE),
   "Error")),
"")</f>
        <v/>
      </c>
      <c r="AB265">
        <f>IF(ORDER!O271&gt;0,
 IF(ORDER!$D$1="SGST",
 VLOOKUP(H265,'C:\Users\HP\Desktop\TrimphPO\Week\Master Files\[SGST Master.xlsx]DBF'!$A:$AC,29,FALSE),
   IF(ORDER!$D$1="IGST",
   VLOOKUP(H265,'C:\Users\HP\Desktop\TrimphPO\Week\Master Files\[IGST Master.xlsx]DBF'!$A:$AC,29,FALSE),
   "Error")),
"")</f>
        <v/>
      </c>
      <c r="AC265">
        <f>IF(ORDER!O271&gt;0,ROUND(Y265*AB265/100,2), "")</f>
        <v/>
      </c>
      <c r="AD265">
        <f>IF(ORDER!O271&gt;0,ROUND(SUM(Y265,0)-AC265,2), "")</f>
        <v/>
      </c>
      <c r="AE265" t="inlineStr"/>
      <c r="AF265" t="inlineStr"/>
      <c r="AG265" t="inlineStr"/>
      <c r="AH265" t="inlineStr"/>
      <c r="AI265" t="inlineStr"/>
      <c r="AJ265" t="inlineStr"/>
      <c r="AK265">
        <f>IF(ORDER!O271&gt;0,IF(RIGHT(P265,2)="5%","Output IGST - 5% - Tamilnadu","Output IGST - 12% - Tamilnadu"), "")</f>
        <v/>
      </c>
      <c r="AL265">
        <f>IF(ORDER!O271&gt;0,IF(AK265="Output IGST - 12% - TamilNadu",12,5), "")</f>
        <v/>
      </c>
      <c r="AM265">
        <f>IF(ORDER!O271&gt;0,ROUND(SUM(AD265*AL265/100,0),2), "")</f>
        <v/>
      </c>
      <c r="AN265">
        <f>IF(ORDER!O271&gt;0,+AP265, "")</f>
        <v/>
      </c>
      <c r="AO265">
        <f>IF(ORDER!O271&gt;0,0.00, "")</f>
        <v/>
      </c>
      <c r="AP265">
        <f>IF(ORDER!O271&gt;0,+(Y265-AC265)+AM265, "")</f>
        <v/>
      </c>
      <c r="AQ265">
        <f>IF(ORDER!O271&gt;0,
 IF(ORDER!$D$1="SGST",
 VLOOKUP(H265,'C:\Users\HP\Desktop\TrimphPO\Week\Master Files\[SGST Master.xlsx]DBF'!$A:$AR,44,FALSE),
   IF(ORDER!$D$1="IGST",
   VLOOKUP(H265,'C:\Users\HP\Desktop\TrimphPO\Week\Master Files\[IGST Master.xlsx]DBF'!$A:$AR,44,FALSE),
   "Error")),
"")</f>
        <v/>
      </c>
      <c r="AR265">
        <f>IF(ORDER!O271&gt;0,B265, "")</f>
        <v/>
      </c>
      <c r="AS265">
        <f>IF(ORDER!O271&gt;0,AN265, "")</f>
        <v/>
      </c>
      <c r="AT265">
        <f>IF(ORDER!O271&gt;0,CONCATENATE($B$2," ",$C$2," ","QTY",  " ", $Z$2), "")</f>
        <v/>
      </c>
      <c r="AU265">
        <f>IF(ORDER!O271&gt;0,
 IF(ORDER!$D$1="SGST",
 VLOOKUP(H265,'C:\Users\HP\Desktop\TrimphPO\Week\Master Files\[SGST Master.xlsx]DBF'!$A:$AV,48,FALSE),
   IF(ORDER!$D$1="IGST",
   VLOOKUP(H265,'C:\Users\HP\Desktop\TrimphPO\Week\Master Files\[IGST Master.xlsx]DBF'!$A:$AV,48,FALSE),
   "Error")),
"")</f>
        <v/>
      </c>
      <c r="AV265">
        <f>IF(ORDER!O271&gt;0,
 IF(ORDER!$D$1="SGST",
 VLOOKUP(H265,'C:\Users\HP\Desktop\TrimphPO\Week\Master Files\[SGST Master.xlsx]DBF'!$A:$AW,49,FALSE),
   IF(ORDER!$D$1="IGST",
   VLOOKUP(H265,'C:\Users\HP\Desktop\TrimphPO\Week\Master Files\[IGST Master.xlsx]DBF'!$A:$AW,49,FALSE),
   "Error")),
"")</f>
        <v/>
      </c>
      <c r="AW265">
        <f>IF(ORDER!O271&gt;0,
 IF(ORDER!$D$1="SGST",
 VLOOKUP(H265,'C:\Users\HP\Desktop\TrimphPO\Week\Master Files\[SGST Master.xlsx]DBF'!$A:$AX,50,FALSE),
   IF(ORDER!$D$1="IGST",
   VLOOKUP(H265,'C:\Users\HP\Desktop\TrimphPO\Week\Master Files\[IGST Master.xlsx]DBF'!$A:$AX,50,FALSE),
   "Error")),
"")</f>
        <v/>
      </c>
      <c r="AX265">
        <f>IF(ORDER!O271&gt;0,ORDER!B5, "")</f>
        <v/>
      </c>
      <c r="AY265">
        <f>IF(ORDER!O271&gt;0,ORDER!B1, "")</f>
        <v/>
      </c>
      <c r="AZ265">
        <f>IF(ORDER!O271&gt;0,
 IF(ORDER!$D$1="SGST",
 VLOOKUP(H265,'C:\Users\HP\Desktop\TrimphPO\Week\Master Files\[SGST Master.xlsx]DBF'!$A:$BA,53,FALSE),
   IF(ORDER!$D$1="IGST",
   VLOOKUP(H265,'C:\Users\HP\Desktop\TrimphPO\Week\Master Files\[IGST Master.xlsx]DBF'!$A:$BA,53,FALSE),
   "Error")),
"")</f>
        <v/>
      </c>
      <c r="BA265">
        <f>IF(ORDER!O271&gt;0,
 IF(ORDER!$D$1="SGST",
 VLOOKUP(H265,'C:\Users\HP\Desktop\TrimphPO\Week\Master Files\[SGST Master.xlsx]DBF'!$A:$BB,54,FALSE),
   IF(ORDER!$D$1="IGST",
   VLOOKUP(H265,'C:\Users\HP\Desktop\TrimphPO\Week\Master Files\[IGST Master.xlsx]DBF'!$A:$BB,54,FALSE),
   "Error")),
"")</f>
        <v/>
      </c>
      <c r="BB265">
        <f>IF(ORDER!O271&gt;0,
 IF(ORDER!$D$1="SGST",
 VLOOKUP(H265,'C:\Users\HP\Desktop\TrimphPO\Week\Master Files\[SGST Master.xlsx]DBF'!$A:$BC,55,FALSE),
   IF(ORDER!$D$1="IGST",
   VLOOKUP(H265,'C:\Users\HP\Desktop\TrimphPO\Week\Master Files\[IGST Master.xlsx]DBF'!$A:$BC,55,FALSE),
   "Error")),
"")</f>
        <v/>
      </c>
      <c r="BC265">
        <f>IF(ORDER!O271&gt;0,
 IF(ORDER!$D$1="SGST",
 VLOOKUP(H265,'C:\Users\HP\Desktop\TrimphPO\Week\Master Files\[SGST Master.xlsx]DBF'!$A:$BD,56,FALSE),
   IF(ORDER!$D$1="IGST",
   VLOOKUP(H265,'C:\Users\HP\Desktop\TrimphPO\Week\Master Files\[IGST Master.xlsx]DBF'!$A:$BD,56,FALSE),
   "Error")),
"")</f>
        <v/>
      </c>
      <c r="BD265">
        <f>IF(ORDER!O271&gt;0,
 IF(ORDER!$D$1="SGST",
 VLOOKUP(H265,'C:\Users\HP\Desktop\TrimphPO\Week\Master Files\[SGST Master.xlsx]DBF'!$A:$BE,57,FALSE),
   IF(ORDER!$D$1="IGST",
   VLOOKUP(H265,'C:\Users\HP\Desktop\TrimphPO\Week\Master Files\[IGST Master.xlsx]DBF'!$A:$BE,57,FALSE),
   "Error")),
"")</f>
        <v/>
      </c>
    </row>
    <row r="266">
      <c r="A266">
        <f>IF(ORDER!O272&gt;0,
 IF(ORDER!$D$1="SGST",
 VLOOKUP(H266,'C:\Users\HP\Desktop\TrimphPO\Week\Master Files\[SGST Master.xlsx]DBF'!$A:$B,2,FALSE),
   IF(ORDER!$D$1="IGST",
   VLOOKUP(H266,'C:\Users\HP\Desktop\TrimphPO\Week\Master Files\[IGST Master.xlsx]DBF'!$A:$B,2,FALSE),
   "Error")),
"")</f>
        <v/>
      </c>
      <c r="B266">
        <f>IF(ORDER!O272&gt;0,
 IF(ORDER!$D$1="SGST",
 VLOOKUP(H266,'C:\Users\HP\Desktop\TrimphPO\Week\Master Files\[SGST Master.xlsx]DBF'!$A:$C,3,FALSE),
   IF(ORDER!$D$1="IGST",
   VLOOKUP(H266,'C:\Users\HP\Desktop\TrimphPO\Week\Master Files\[IGST Master.xlsx]DBF'!$A:$C,3,FALSE),
   "Error")),
"")</f>
        <v/>
      </c>
      <c r="C266">
        <f>IF(ORDER!O272&gt;0,ORDER!L272, "")</f>
        <v/>
      </c>
      <c r="D266">
        <f>IF(ORDER!O272&gt;0,ORDER!A272, "")</f>
        <v/>
      </c>
      <c r="E266">
        <f>IF(ORDER!O272&gt;0,
 IF(ORDER!$D$1="SGST",
 VLOOKUP(H266,'C:\Users\HP\Desktop\TrimphPO\Week\Master Files\[SGST Master.xlsx]DBF'!$A:$F,6,FALSE),
   IF(ORDER!$D$1="IGST",
   VLOOKUP(H266,'C:\Users\HP\Desktop\TrimphPO\Week\Master Files\[IGST Master.xlsx]DBF'!$A:$F,6,FALSE),
   "Error")),
"")</f>
        <v/>
      </c>
      <c r="F266">
        <f>IF(ORDER!O272&gt;0,ORDER!C272, "")</f>
        <v/>
      </c>
      <c r="G266">
        <f>IF(ORDER!O272&gt;0,
 IF(ORDER!$D$1="SGST",
 VLOOKUP(H266,'C:\Users\HP\Desktop\TrimphPO\Week\Master Files\[SGST Master.xlsx]DBF'!$A:$H,8,FALSE),
   IF(ORDER!$D$1="IGST",
   VLOOKUP(H266,'C:\Users\HP\Desktop\TrimphPO\Week\Master Files\[IGST Master.xlsx]DBF'!$A:$H,8,FALSE),
   "Error")),
"")</f>
        <v/>
      </c>
      <c r="H266">
        <f>IF(ORDER!O272&gt;0,ORDER!D272, "")</f>
        <v/>
      </c>
      <c r="I266">
        <f>IF(ORDER!O272&gt;0,
 IF(ORDER!$D$1="SGST",
 VLOOKUP(H266,'C:\Users\HP\Desktop\TrimphPO\Week\Master Files\[SGST Master.xlsx]DBF'!$A:$J,10,FALSE),
   IF(ORDER!$D$1="IGST",
   VLOOKUP(H266,'C:\Users\HP\Desktop\TrimphPO\Week\Master Files\[IGST Master.xlsx]DBF'!$A:$J,10,FALSE),
   "Error")),
"")</f>
        <v/>
      </c>
      <c r="J266">
        <f>IF(ORDER!O272&gt;0,SUMIF(ORDER!$D$8:$D$22298,DBF!$H266,ORDER!$G$8:$G$22298), "")</f>
        <v/>
      </c>
      <c r="K266">
        <f>IF(ORDER!O272&gt;0,VLOOKUP($H266,ORDER!D:H,5,FALSE), "")</f>
        <v/>
      </c>
      <c r="L266">
        <f>IF(ORDER!O272&gt;0,ROUND(J266*K266,2), "")</f>
        <v/>
      </c>
      <c r="M266">
        <f>IF(ORDER!O272&gt;0,
 IF(ORDER!$D$1="SGST",
 VLOOKUP(H266,'C:\Users\HP\Desktop\TrimphPO\Week\Master Files\[SGST Master.xlsx]DBF'!$A:$N,14,FALSE),
   IF(ORDER!$D$1="IGST",
   VLOOKUP(H266,'C:\Users\HP\Desktop\TrimphPO\Week\Master Files\[IGST Master.xlsx]DBF'!$A:$N,14,FALSE),
   "Error")),
"")</f>
        <v/>
      </c>
      <c r="N266">
        <f>IF(ORDER!O272&gt;0,ROUND(L266*M266/100,2), "")</f>
        <v/>
      </c>
      <c r="O266">
        <f>IF(ORDER!O272&gt;0,L266-N266, "")</f>
        <v/>
      </c>
      <c r="P266">
        <f>IF(ORDER!O272&gt;0,IF(R266="Corsetry",IF(IFERROR((O266/J266),0)&lt;1000,"CC Sales- Corsetry-Wholesale - IGST 5%","CC Sales- Corsetry-Wholesale - IGST 12%")), "")</f>
        <v/>
      </c>
      <c r="Q266">
        <f>IF(ORDER!O272&gt;0,
 IF(ORDER!$D$1="SGST",
 VLOOKUP(H266,'C:\Users\HP\Desktop\TrimphPO\Week\Master Files\[SGST Master.xlsx]DBF'!$A:$R,18,FALSE),
   IF(ORDER!$D$1="IGST",
   VLOOKUP(H266,'C:\Users\HP\Desktop\TrimphPO\Week\Master Files\[IGST Master.xlsx]DBF'!$A:$R,18,FALSE),
   "Error")),
"")</f>
        <v/>
      </c>
      <c r="R266">
        <f>IF(ORDER!O272&gt;0,
 IF(ORDER!$D$1="SGST",
 VLOOKUP(H266,'C:\Users\HP\Desktop\TrimphPO\Week\Master Files\[SGST Master.xlsx]DBF'!$A:$S,19,FALSE),
   IF(ORDER!$D$1="IGST",
   VLOOKUP(H266,'C:\Users\HP\Desktop\TrimphPO\Week\Master Files\[IGST Master.xlsx]DBF'!$A:$S,19,FALSE),
   "Error")),
"")</f>
        <v/>
      </c>
      <c r="S266">
        <f>IF(ORDER!O272&gt;0,
 IF(ORDER!$D$1="SGST",
 VLOOKUP(H266,'C:\Users\HP\Desktop\TrimphPO\Week\Master Files\[SGST Master.xlsx]DBF'!$A:$T,20,FALSE),
   IF(ORDER!$D$1="IGST",
   VLOOKUP(H266,'C:\Users\HP\Desktop\TrimphPO\Week\Master Files\[IGST Master.xlsx]DBF'!$A:$T,20,FALSE),
   "Error")),
"")</f>
        <v/>
      </c>
      <c r="T266">
        <f>IF(ORDER!O272&gt;0,
 IF(ORDER!$D$1="SGST",
 VLOOKUP(H266,'C:\Users\HP\Desktop\TrimphPO\Week\Master Files\[SGST Master.xlsx]DBF'!$A:$U,21,FALSE),
   IF(ORDER!$D$1="IGST",
   VLOOKUP(H266,'C:\Users\HP\Desktop\TrimphPO\Week\Master Files\[IGST Master.xlsx]DBF'!$A:$U,21,FALSE),
   "Error")),
"")</f>
        <v/>
      </c>
      <c r="U266">
        <f>IF(ORDER!O272&gt;0,
 IF(ORDER!$D$1="SGST",
 VLOOKUP(H266,'C:\Users\HP\Desktop\TrimphPO\Week\Master Files\[SGST Master.xlsx]DBF'!$A:$V,22,FALSE),
   IF(ORDER!$D$1="IGST",
   VLOOKUP(H266,'C:\Users\HP\Desktop\TrimphPO\Week\Master Files\[IGST Master.xlsx]DBF'!$A:$V,22,FALSE),
   "Error")),
"")</f>
        <v/>
      </c>
      <c r="V266">
        <f>IF(ORDER!O272&gt;0,
 IF(ORDER!$D$1="SGST",
 VLOOKUP(H266,'C:\Users\HP\Desktop\TrimphPO\Week\Master Files\[SGST Master.xlsx]DBF'!$A:$W,23,FALSE),
   IF(ORDER!$D$1="IGST",
   VLOOKUP(H266,'C:\Users\HP\Desktop\TrimphPO\Week\Master Files\[IGST Master.xlsx]DBF'!$A:$W,23,FALSE),
   "Error")),
"")</f>
        <v/>
      </c>
      <c r="W266">
        <f>IF(ORDER!O272&gt;0,
 IF(ORDER!$D$1="SGST",
 VLOOKUP(H266,'C:\Users\HP\Desktop\TrimphPO\Week\Master Files\[SGST Master.xlsx]DBF'!$A:$X,24,FALSE),
   IF(ORDER!$D$1="IGST",
   VLOOKUP(H266,'C:\Users\HP\Desktop\TrimphPO\Week\Master Files\[IGST Master.xlsx]DBF'!$A:$X,24,FALSE),
   "Error")),
"")</f>
        <v/>
      </c>
      <c r="X266">
        <f>IF(ORDER!O272&gt;0,
 IF(ORDER!$D$1="SGST",
 VLOOKUP(H266,'C:\Users\HP\Desktop\TrimphPO\Week\Master Files\[SGST Master.xlsx]DBF'!$A:$Y,25,FALSE),
   IF(ORDER!$D$1="IGST",
   VLOOKUP(H266,'C:\Users\HP\Desktop\TrimphPO\Week\Master Files\[IGST Master.xlsx]DBF'!$A:$Y,25,FALSE),
   "Error")),
"")</f>
        <v/>
      </c>
      <c r="Y266">
        <f>IF(ORDER!O272&gt;0,+O266, "")</f>
        <v/>
      </c>
      <c r="Z266">
        <f>IF(ORDER!O272&gt;0,+J266, "")</f>
        <v/>
      </c>
      <c r="AA266">
        <f>IF(ORDER!O272&gt;0,
 IF(ORDER!$D$1="SGST",
 VLOOKUP(H266,'C:\Users\HP\Desktop\TrimphPO\Week\Master Files\[SGST Master.xlsx]DBF'!$A:$AB,28,FALSE),
   IF(ORDER!$D$1="IGST",
   VLOOKUP(H266,'C:\Users\HP\Desktop\TrimphPO\Week\Master Files\[IGST Master.xlsx]DBF'!$A:$AB,28,FALSE),
   "Error")),
"")</f>
        <v/>
      </c>
      <c r="AB266">
        <f>IF(ORDER!O272&gt;0,
 IF(ORDER!$D$1="SGST",
 VLOOKUP(H266,'C:\Users\HP\Desktop\TrimphPO\Week\Master Files\[SGST Master.xlsx]DBF'!$A:$AC,29,FALSE),
   IF(ORDER!$D$1="IGST",
   VLOOKUP(H266,'C:\Users\HP\Desktop\TrimphPO\Week\Master Files\[IGST Master.xlsx]DBF'!$A:$AC,29,FALSE),
   "Error")),
"")</f>
        <v/>
      </c>
      <c r="AC266">
        <f>IF(ORDER!O272&gt;0,ROUND(Y266*AB266/100,2), "")</f>
        <v/>
      </c>
      <c r="AD266">
        <f>IF(ORDER!O272&gt;0,ROUND(SUM(Y266,0)-AC266,2), "")</f>
        <v/>
      </c>
      <c r="AE266" t="inlineStr"/>
      <c r="AF266" t="inlineStr"/>
      <c r="AG266" t="inlineStr"/>
      <c r="AH266" t="inlineStr"/>
      <c r="AI266" t="inlineStr"/>
      <c r="AJ266" t="inlineStr"/>
      <c r="AK266">
        <f>IF(ORDER!O272&gt;0,IF(RIGHT(P266,2)="5%","Output IGST - 5% - Tamilnadu","Output IGST - 12% - Tamilnadu"), "")</f>
        <v/>
      </c>
      <c r="AL266">
        <f>IF(ORDER!O272&gt;0,IF(AK266="Output IGST - 12% - TamilNadu",12,5), "")</f>
        <v/>
      </c>
      <c r="AM266">
        <f>IF(ORDER!O272&gt;0,ROUND(SUM(AD266*AL266/100,0),2), "")</f>
        <v/>
      </c>
      <c r="AN266">
        <f>IF(ORDER!O272&gt;0,+AP266, "")</f>
        <v/>
      </c>
      <c r="AO266">
        <f>IF(ORDER!O272&gt;0,0.00, "")</f>
        <v/>
      </c>
      <c r="AP266">
        <f>IF(ORDER!O272&gt;0,+(Y266-AC266)+AM266, "")</f>
        <v/>
      </c>
      <c r="AQ266">
        <f>IF(ORDER!O272&gt;0,
 IF(ORDER!$D$1="SGST",
 VLOOKUP(H266,'C:\Users\HP\Desktop\TrimphPO\Week\Master Files\[SGST Master.xlsx]DBF'!$A:$AR,44,FALSE),
   IF(ORDER!$D$1="IGST",
   VLOOKUP(H266,'C:\Users\HP\Desktop\TrimphPO\Week\Master Files\[IGST Master.xlsx]DBF'!$A:$AR,44,FALSE),
   "Error")),
"")</f>
        <v/>
      </c>
      <c r="AR266">
        <f>IF(ORDER!O272&gt;0,B266, "")</f>
        <v/>
      </c>
      <c r="AS266">
        <f>IF(ORDER!O272&gt;0,AN266, "")</f>
        <v/>
      </c>
      <c r="AT266">
        <f>IF(ORDER!O272&gt;0,CONCATENATE($B$2," ",$C$2," ","QTY",  " ", $Z$2), "")</f>
        <v/>
      </c>
      <c r="AU266">
        <f>IF(ORDER!O272&gt;0,
 IF(ORDER!$D$1="SGST",
 VLOOKUP(H266,'C:\Users\HP\Desktop\TrimphPO\Week\Master Files\[SGST Master.xlsx]DBF'!$A:$AV,48,FALSE),
   IF(ORDER!$D$1="IGST",
   VLOOKUP(H266,'C:\Users\HP\Desktop\TrimphPO\Week\Master Files\[IGST Master.xlsx]DBF'!$A:$AV,48,FALSE),
   "Error")),
"")</f>
        <v/>
      </c>
      <c r="AV266">
        <f>IF(ORDER!O272&gt;0,
 IF(ORDER!$D$1="SGST",
 VLOOKUP(H266,'C:\Users\HP\Desktop\TrimphPO\Week\Master Files\[SGST Master.xlsx]DBF'!$A:$AW,49,FALSE),
   IF(ORDER!$D$1="IGST",
   VLOOKUP(H266,'C:\Users\HP\Desktop\TrimphPO\Week\Master Files\[IGST Master.xlsx]DBF'!$A:$AW,49,FALSE),
   "Error")),
"")</f>
        <v/>
      </c>
      <c r="AW266">
        <f>IF(ORDER!O272&gt;0,
 IF(ORDER!$D$1="SGST",
 VLOOKUP(H266,'C:\Users\HP\Desktop\TrimphPO\Week\Master Files\[SGST Master.xlsx]DBF'!$A:$AX,50,FALSE),
   IF(ORDER!$D$1="IGST",
   VLOOKUP(H266,'C:\Users\HP\Desktop\TrimphPO\Week\Master Files\[IGST Master.xlsx]DBF'!$A:$AX,50,FALSE),
   "Error")),
"")</f>
        <v/>
      </c>
      <c r="AX266">
        <f>IF(ORDER!O272&gt;0,ORDER!B5, "")</f>
        <v/>
      </c>
      <c r="AY266">
        <f>IF(ORDER!O272&gt;0,ORDER!B1, "")</f>
        <v/>
      </c>
      <c r="AZ266">
        <f>IF(ORDER!O272&gt;0,
 IF(ORDER!$D$1="SGST",
 VLOOKUP(H266,'C:\Users\HP\Desktop\TrimphPO\Week\Master Files\[SGST Master.xlsx]DBF'!$A:$BA,53,FALSE),
   IF(ORDER!$D$1="IGST",
   VLOOKUP(H266,'C:\Users\HP\Desktop\TrimphPO\Week\Master Files\[IGST Master.xlsx]DBF'!$A:$BA,53,FALSE),
   "Error")),
"")</f>
        <v/>
      </c>
      <c r="BA266">
        <f>IF(ORDER!O272&gt;0,
 IF(ORDER!$D$1="SGST",
 VLOOKUP(H266,'C:\Users\HP\Desktop\TrimphPO\Week\Master Files\[SGST Master.xlsx]DBF'!$A:$BB,54,FALSE),
   IF(ORDER!$D$1="IGST",
   VLOOKUP(H266,'C:\Users\HP\Desktop\TrimphPO\Week\Master Files\[IGST Master.xlsx]DBF'!$A:$BB,54,FALSE),
   "Error")),
"")</f>
        <v/>
      </c>
      <c r="BB266">
        <f>IF(ORDER!O272&gt;0,
 IF(ORDER!$D$1="SGST",
 VLOOKUP(H266,'C:\Users\HP\Desktop\TrimphPO\Week\Master Files\[SGST Master.xlsx]DBF'!$A:$BC,55,FALSE),
   IF(ORDER!$D$1="IGST",
   VLOOKUP(H266,'C:\Users\HP\Desktop\TrimphPO\Week\Master Files\[IGST Master.xlsx]DBF'!$A:$BC,55,FALSE),
   "Error")),
"")</f>
        <v/>
      </c>
      <c r="BC266">
        <f>IF(ORDER!O272&gt;0,
 IF(ORDER!$D$1="SGST",
 VLOOKUP(H266,'C:\Users\HP\Desktop\TrimphPO\Week\Master Files\[SGST Master.xlsx]DBF'!$A:$BD,56,FALSE),
   IF(ORDER!$D$1="IGST",
   VLOOKUP(H266,'C:\Users\HP\Desktop\TrimphPO\Week\Master Files\[IGST Master.xlsx]DBF'!$A:$BD,56,FALSE),
   "Error")),
"")</f>
        <v/>
      </c>
      <c r="BD266">
        <f>IF(ORDER!O272&gt;0,
 IF(ORDER!$D$1="SGST",
 VLOOKUP(H266,'C:\Users\HP\Desktop\TrimphPO\Week\Master Files\[SGST Master.xlsx]DBF'!$A:$BE,57,FALSE),
   IF(ORDER!$D$1="IGST",
   VLOOKUP(H266,'C:\Users\HP\Desktop\TrimphPO\Week\Master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