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PT-ROODRAKSH MALL-GUWAHATI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4000444794</v>
      </c>
      <c r="C5" s="50" t="inlineStr">
        <is>
          <t>PT-ROODRAKSH MALL-GUWAHATI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4000444794</v>
      </c>
      <c r="B6" s="48" t="n">
        <v>4000444794</v>
      </c>
      <c r="C6" s="49" t="n">
        <v>4000444794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7613111537858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7613112448221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2</v>
      </c>
      <c r="F9" s="47" t="n">
        <v>2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7613112448382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2</v>
      </c>
      <c r="F10" s="47" t="n">
        <v>2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7613112448399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>
        <f>VLOOKUP(B12,'C:\Users\HP\Desktop\TrimphPO\Week\Master Files\[Item Master.xlsx]Item Master'!$A:$S,19,FALSE)</f>
        <v/>
      </c>
      <c r="B12" s="46" t="n">
        <v>7613112448405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>
        <f>VLOOKUP(B13,'C:\Users\HP\Desktop\TrimphPO\Week\Master Files\[Item Master.xlsx]Item Master'!$A:$S,19,FALSE)</f>
        <v/>
      </c>
      <c r="B13" s="46" t="n">
        <v>7613112449112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>
        <f>VLOOKUP(B14,'C:\Users\HP\Desktop\TrimphPO\Week\Master Files\[Item Master.xlsx]Item Master'!$A:$S,19,FALSE)</f>
        <v/>
      </c>
      <c r="B14" s="46" t="n">
        <v>7613112449167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2</v>
      </c>
      <c r="F14" s="47" t="n">
        <v>2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>
        <f>VLOOKUP(B15,'C:\Users\HP\Desktop\TrimphPO\Week\Master Files\[Item Master.xlsx]Item Master'!$A:$S,19,FALSE)</f>
        <v/>
      </c>
      <c r="B15" s="46" t="n">
        <v>7613112449181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>
        <f>VLOOKUP(B16,'C:\Users\HP\Desktop\TrimphPO\Week\Master Files\[Item Master.xlsx]Item Master'!$A:$S,19,FALSE)</f>
        <v/>
      </c>
      <c r="B16" s="46" t="n">
        <v>7613112449198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>
        <f>VLOOKUP(B17,'C:\Users\HP\Desktop\TrimphPO\Week\Master Files\[Item Master.xlsx]Item Master'!$A:$S,19,FALSE)</f>
        <v/>
      </c>
      <c r="B17" s="46" t="n">
        <v>7613113513232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>
        <f>VLOOKUP(B18,'C:\Users\HP\Desktop\TrimphPO\Week\Master Files\[Item Master.xlsx]Item Master'!$A:$S,19,FALSE)</f>
        <v/>
      </c>
      <c r="B18" s="46" t="n">
        <v>7613113513256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>
        <f>VLOOKUP(B19,'C:\Users\HP\Desktop\TrimphPO\Week\Master Files\[Item Master.xlsx]Item Master'!$A:$S,19,FALSE)</f>
        <v/>
      </c>
      <c r="B19" s="46" t="n">
        <v>7613113513270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2</v>
      </c>
      <c r="F19" s="47" t="n">
        <v>2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>
        <f>VLOOKUP(B20,'C:\Users\HP\Desktop\TrimphPO\Week\Master Files\[Item Master.xlsx]Item Master'!$A:$S,19,FALSE)</f>
        <v/>
      </c>
      <c r="B20" s="46" t="n">
        <v>7613113513287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2</v>
      </c>
      <c r="F20" s="47" t="n">
        <v>2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>
        <f>VLOOKUP(B21,'C:\Users\HP\Desktop\TrimphPO\Week\Master Files\[Item Master.xlsx]Item Master'!$A:$S,19,FALSE)</f>
        <v/>
      </c>
      <c r="B21" s="46" t="n">
        <v>7613113513294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>
        <f>VLOOKUP(B22,'C:\Users\HP\Desktop\TrimphPO\Week\Master Files\[Item Master.xlsx]Item Master'!$A:$S,19,FALSE)</f>
        <v/>
      </c>
      <c r="B22" s="46" t="n">
        <v>7613113513300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>
        <f>VLOOKUP(B23,'C:\Users\HP\Desktop\TrimphPO\Week\Master Files\[Item Master.xlsx]Item Master'!$A:$S,19,FALSE)</f>
        <v/>
      </c>
      <c r="B23" s="46" t="n">
        <v>7613113513324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>
        <f>VLOOKUP(B24,'C:\Users\HP\Desktop\TrimphPO\Week\Master Files\[Item Master.xlsx]Item Master'!$A:$S,19,FALSE)</f>
        <v/>
      </c>
      <c r="B24" s="46" t="n">
        <v>7613113513331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>
        <f>VLOOKUP(B25,'C:\Users\HP\Desktop\TrimphPO\Week\Master Files\[Item Master.xlsx]Item Master'!$A:$S,19,FALSE)</f>
        <v/>
      </c>
      <c r="B25" s="46" t="n">
        <v>7613113513843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2</v>
      </c>
      <c r="F25" s="47" t="n">
        <v>2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>
        <f>VLOOKUP(B26,'C:\Users\HP\Desktop\TrimphPO\Week\Master Files\[Item Master.xlsx]Item Master'!$A:$S,19,FALSE)</f>
        <v/>
      </c>
      <c r="B26" s="46" t="n">
        <v>7613113513881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>
        <f>VLOOKUP(B27,'C:\Users\HP\Desktop\TrimphPO\Week\Master Files\[Item Master.xlsx]Item Master'!$A:$S,19,FALSE)</f>
        <v/>
      </c>
      <c r="B27" s="46" t="n">
        <v>7613113513904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>
        <f>VLOOKUP(B28,'C:\Users\HP\Desktop\TrimphPO\Week\Master Files\[Item Master.xlsx]Item Master'!$A:$S,19,FALSE)</f>
        <v/>
      </c>
      <c r="B28" s="46" t="n">
        <v>7613113513911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>
        <f>VLOOKUP(B29,'C:\Users\HP\Desktop\TrimphPO\Week\Master Files\[Item Master.xlsx]Item Master'!$A:$S,19,FALSE)</f>
        <v/>
      </c>
      <c r="B29" s="46" t="n">
        <v>7613113513935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>
        <f>VLOOKUP(B30,'C:\Users\HP\Desktop\TrimphPO\Week\Master Files\[Item Master.xlsx]Item Master'!$A:$S,19,FALSE)</f>
        <v/>
      </c>
      <c r="B30" s="46" t="n">
        <v>7613113644172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>
        <f>VLOOKUP(B31,'C:\Users\HP\Desktop\TrimphPO\Week\Master Files\[Item Master.xlsx]Item Master'!$A:$S,19,FALSE)</f>
        <v/>
      </c>
      <c r="B31" s="46" t="n">
        <v>7613113644219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>
        <f>VLOOKUP(B32,'C:\Users\HP\Desktop\TrimphPO\Week\Master Files\[Item Master.xlsx]Item Master'!$A:$S,19,FALSE)</f>
        <v/>
      </c>
      <c r="B32" s="46" t="n">
        <v>7613113644295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>
        <f>VLOOKUP(B33,'C:\Users\HP\Desktop\TrimphPO\Week\Master Files\[Item Master.xlsx]Item Master'!$A:$S,19,FALSE)</f>
        <v/>
      </c>
      <c r="B33" s="46" t="n">
        <v>7613114289860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>
        <f>VLOOKUP(B34,'C:\Users\HP\Desktop\TrimphPO\Week\Master Files\[Item Master.xlsx]Item Master'!$A:$S,19,FALSE)</f>
        <v/>
      </c>
      <c r="B34" s="46" t="n">
        <v>7613114289891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>
        <f>VLOOKUP(B35,'C:\Users\HP\Desktop\TrimphPO\Week\Master Files\[Item Master.xlsx]Item Master'!$A:$S,19,FALSE)</f>
        <v/>
      </c>
      <c r="B35" s="46" t="n">
        <v>7613114289921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>
        <f>VLOOKUP(B36,'C:\Users\HP\Desktop\TrimphPO\Week\Master Files\[Item Master.xlsx]Item Master'!$A:$S,19,FALSE)</f>
        <v/>
      </c>
      <c r="B36" s="46" t="n">
        <v>7613114289938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>
        <f>VLOOKUP(B37,'C:\Users\HP\Desktop\TrimphPO\Week\Master Files\[Item Master.xlsx]Item Master'!$A:$S,19,FALSE)</f>
        <v/>
      </c>
      <c r="B37" s="46" t="n">
        <v>7613114289945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>
        <f>VLOOKUP(B38,'C:\Users\HP\Desktop\TrimphPO\Week\Master Files\[Item Master.xlsx]Item Master'!$A:$S,19,FALSE)</f>
        <v/>
      </c>
      <c r="B38" s="46" t="n">
        <v>7613114289952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>
        <f>VLOOKUP(B39,'C:\Users\HP\Desktop\TrimphPO\Week\Master Files\[Item Master.xlsx]Item Master'!$A:$S,19,FALSE)</f>
        <v/>
      </c>
      <c r="B39" s="46" t="n">
        <v>7613114289983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1</v>
      </c>
      <c r="F39" s="47" t="n">
        <v>1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>
        <f>VLOOKUP(B40,'C:\Users\HP\Desktop\TrimphPO\Week\Master Files\[Item Master.xlsx]Item Master'!$A:$S,19,FALSE)</f>
        <v/>
      </c>
      <c r="B40" s="46" t="n">
        <v>7613114290002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>
        <f>VLOOKUP(B41,'C:\Users\HP\Desktop\TrimphPO\Week\Master Files\[Item Master.xlsx]Item Master'!$A:$S,19,FALSE)</f>
        <v/>
      </c>
      <c r="B41" s="46" t="n">
        <v>7613114290019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2</v>
      </c>
      <c r="F41" s="47" t="n">
        <v>2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>
        <f>VLOOKUP(B42,'C:\Users\HP\Desktop\TrimphPO\Week\Master Files\[Item Master.xlsx]Item Master'!$A:$S,19,FALSE)</f>
        <v/>
      </c>
      <c r="B42" s="46" t="n">
        <v>7613114290040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>
        <f>VLOOKUP(B43,'C:\Users\HP\Desktop\TrimphPO\Week\Master Files\[Item Master.xlsx]Item Master'!$A:$S,19,FALSE)</f>
        <v/>
      </c>
      <c r="B43" s="46" t="n">
        <v>7613114290057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1</v>
      </c>
      <c r="F43" s="47" t="n">
        <v>1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>
        <f>VLOOKUP(B44,'C:\Users\HP\Desktop\TrimphPO\Week\Master Files\[Item Master.xlsx]Item Master'!$A:$S,19,FALSE)</f>
        <v/>
      </c>
      <c r="B44" s="46" t="n">
        <v>7613114290064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>
        <f>VLOOKUP(B45,'C:\Users\HP\Desktop\TrimphPO\Week\Master Files\[Item Master.xlsx]Item Master'!$A:$S,19,FALSE)</f>
        <v/>
      </c>
      <c r="B45" s="46" t="n">
        <v>7613114290071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>
        <f>VLOOKUP(B46,'C:\Users\HP\Desktop\TrimphPO\Week\Master Files\[Item Master.xlsx]Item Master'!$A:$S,19,FALSE)</f>
        <v/>
      </c>
      <c r="B46" s="46" t="n">
        <v>7613114290125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>
        <f>VLOOKUP(B47,'C:\Users\HP\Desktop\TrimphPO\Week\Master Files\[Item Master.xlsx]Item Master'!$A:$S,19,FALSE)</f>
        <v/>
      </c>
      <c r="B47" s="46" t="n">
        <v>7613114293997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>
        <f>VLOOKUP(B48,'C:\Users\HP\Desktop\TrimphPO\Week\Master Files\[Item Master.xlsx]Item Master'!$A:$S,19,FALSE)</f>
        <v/>
      </c>
      <c r="B48" s="46" t="n">
        <v>7613114294048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>
        <f>VLOOKUP(B49,'C:\Users\HP\Desktop\TrimphPO\Week\Master Files\[Item Master.xlsx]Item Master'!$A:$S,19,FALSE)</f>
        <v/>
      </c>
      <c r="B49" s="46" t="n">
        <v>7613114294055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>
        <f>VLOOKUP(B50,'C:\Users\HP\Desktop\TrimphPO\Week\Master Files\[Item Master.xlsx]Item Master'!$A:$S,19,FALSE)</f>
        <v/>
      </c>
      <c r="B50" s="46" t="n">
        <v>7613114294086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>
        <f>VLOOKUP(B51,'C:\Users\HP\Desktop\TrimphPO\Week\Master Files\[Item Master.xlsx]Item Master'!$A:$S,19,FALSE)</f>
        <v/>
      </c>
      <c r="B51" s="46" t="n">
        <v>7613114294093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>
        <f>VLOOKUP(B52,'C:\Users\HP\Desktop\TrimphPO\Week\Master Files\[Item Master.xlsx]Item Master'!$A:$S,19,FALSE)</f>
        <v/>
      </c>
      <c r="B52" s="46" t="n">
        <v>7613114294109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>
        <f>VLOOKUP(B53,'C:\Users\HP\Desktop\TrimphPO\Week\Master Files\[Item Master.xlsx]Item Master'!$A:$S,19,FALSE)</f>
        <v/>
      </c>
      <c r="B53" s="46" t="n">
        <v>7613114294116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>
        <f>VLOOKUP(B54,'C:\Users\HP\Desktop\TrimphPO\Week\Master Files\[Item Master.xlsx]Item Master'!$A:$S,19,FALSE)</f>
        <v/>
      </c>
      <c r="B54" s="46" t="n">
        <v>7613114356494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>
        <f>VLOOKUP(B55,'C:\Users\HP\Desktop\TrimphPO\Week\Master Files\[Item Master.xlsx]Item Master'!$A:$S,19,FALSE)</f>
        <v/>
      </c>
      <c r="B55" s="46" t="n">
        <v>7613114356562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>
        <f>VLOOKUP(B56,'C:\Users\HP\Desktop\TrimphPO\Week\Master Files\[Item Master.xlsx]Item Master'!$A:$S,19,FALSE)</f>
        <v/>
      </c>
      <c r="B56" s="46" t="n">
        <v>7613114356616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>
        <f>VLOOKUP(B57,'C:\Users\HP\Desktop\TrimphPO\Week\Master Files\[Item Master.xlsx]Item Master'!$A:$S,19,FALSE)</f>
        <v/>
      </c>
      <c r="B57" s="46" t="n">
        <v>7613114371978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>
        <f>VLOOKUP(B58,'C:\Users\HP\Desktop\TrimphPO\Week\Master Files\[Item Master.xlsx]Item Master'!$A:$S,19,FALSE)</f>
        <v/>
      </c>
      <c r="B58" s="46" t="n">
        <v>7613114371985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>
        <f>VLOOKUP(B59,'C:\Users\HP\Desktop\TrimphPO\Week\Master Files\[Item Master.xlsx]Item Master'!$A:$S,19,FALSE)</f>
        <v/>
      </c>
      <c r="B59" s="46" t="n">
        <v>7613114376157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>
        <f>VLOOKUP(B60,'C:\Users\HP\Desktop\TrimphPO\Week\Master Files\[Item Master.xlsx]Item Master'!$A:$S,19,FALSE)</f>
        <v/>
      </c>
      <c r="B60" s="46" t="n">
        <v>7613114376195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>
        <f>VLOOKUP(B61,'C:\Users\HP\Desktop\TrimphPO\Week\Master Files\[Item Master.xlsx]Item Master'!$A:$S,19,FALSE)</f>
        <v/>
      </c>
      <c r="B61" s="46" t="n">
        <v>7613114376256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>
        <f>VLOOKUP(B62,'C:\Users\HP\Desktop\TrimphPO\Week\Master Files\[Item Master.xlsx]Item Master'!$A:$S,19,FALSE)</f>
        <v/>
      </c>
      <c r="B62" s="46" t="n">
        <v>7613114376270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>
        <f>VLOOKUP(B63,'C:\Users\HP\Desktop\TrimphPO\Week\Master Files\[Item Master.xlsx]Item Master'!$A:$S,19,FALSE)</f>
        <v/>
      </c>
      <c r="B63" s="46" t="n">
        <v>7613124361891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>
        <f>VLOOKUP(B64,'C:\Users\HP\Desktop\TrimphPO\Week\Master Files\[Item Master.xlsx]Item Master'!$A:$S,19,FALSE)</f>
        <v/>
      </c>
      <c r="B64" s="46" t="n">
        <v>7613124606022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>
        <f>VLOOKUP(B65,'C:\Users\HP\Desktop\TrimphPO\Week\Master Files\[Item Master.xlsx]Item Master'!$A:$S,19,FALSE)</f>
        <v/>
      </c>
      <c r="B65" s="46" t="n">
        <v>7613124606060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>
        <f>VLOOKUP(B66,'C:\Users\HP\Desktop\TrimphPO\Week\Master Files\[Item Master.xlsx]Item Master'!$A:$S,19,FALSE)</f>
        <v/>
      </c>
      <c r="B66" s="46" t="n">
        <v>7613124606077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>
        <f>VLOOKUP(B67,'C:\Users\HP\Desktop\TrimphPO\Week\Master Files\[Item Master.xlsx]Item Master'!$A:$S,19,FALSE)</f>
        <v/>
      </c>
      <c r="B67" s="46" t="n">
        <v>7613124606091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>
        <f>VLOOKUP(B68,'C:\Users\HP\Desktop\TrimphPO\Week\Master Files\[Item Master.xlsx]Item Master'!$A:$S,19,FALSE)</f>
        <v/>
      </c>
      <c r="B68" s="46" t="n">
        <v>7613124818999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>
        <f>VLOOKUP(B69,'C:\Users\HP\Desktop\TrimphPO\Week\Master Files\[Item Master.xlsx]Item Master'!$A:$S,19,FALSE)</f>
        <v/>
      </c>
      <c r="B69" s="46" t="n">
        <v>7613125352225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2</v>
      </c>
      <c r="F69" s="47" t="n">
        <v>2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>
        <f>VLOOKUP(B70,'C:\Users\HP\Desktop\TrimphPO\Week\Master Files\[Item Master.xlsx]Item Master'!$A:$S,19,FALSE)</f>
        <v/>
      </c>
      <c r="B70" s="46" t="n">
        <v>7613125352232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2</v>
      </c>
      <c r="F70" s="47" t="n">
        <v>2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>
        <f>VLOOKUP(B71,'C:\Users\HP\Desktop\TrimphPO\Week\Master Files\[Item Master.xlsx]Item Master'!$A:$S,19,FALSE)</f>
        <v/>
      </c>
      <c r="B71" s="46" t="n">
        <v>7613125352249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2</v>
      </c>
      <c r="F71" s="47" t="n">
        <v>2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>
        <f>VLOOKUP(B72,'C:\Users\HP\Desktop\TrimphPO\Week\Master Files\[Item Master.xlsx]Item Master'!$A:$S,19,FALSE)</f>
        <v/>
      </c>
      <c r="B72" s="46" t="n">
        <v>7613125352256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2</v>
      </c>
      <c r="F72" s="47" t="n">
        <v>2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>
        <f>VLOOKUP(B73,'C:\Users\HP\Desktop\TrimphPO\Week\Master Files\[Item Master.xlsx]Item Master'!$A:$S,19,FALSE)</f>
        <v/>
      </c>
      <c r="B73" s="46" t="n">
        <v>7613125352263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2</v>
      </c>
      <c r="F73" s="47" t="n">
        <v>2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>
        <f>VLOOKUP(B74,'C:\Users\HP\Desktop\TrimphPO\Week\Master Files\[Item Master.xlsx]Item Master'!$A:$S,19,FALSE)</f>
        <v/>
      </c>
      <c r="B74" s="46" t="n">
        <v>7613125352270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>
        <f>VLOOKUP(B75,'C:\Users\HP\Desktop\TrimphPO\Week\Master Files\[Item Master.xlsx]Item Master'!$A:$S,19,FALSE)</f>
        <v/>
      </c>
      <c r="B75" s="46" t="n">
        <v>7613125575396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>
        <f>VLOOKUP(B76,'C:\Users\HP\Desktop\TrimphPO\Week\Master Files\[Item Master.xlsx]Item Master'!$A:$S,19,FALSE)</f>
        <v/>
      </c>
      <c r="B76" s="46" t="n">
        <v>7613125575402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2</v>
      </c>
      <c r="F76" s="47" t="n">
        <v>2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>
        <f>VLOOKUP(B77,'C:\Users\HP\Desktop\TrimphPO\Week\Master Files\[Item Master.xlsx]Item Master'!$A:$S,19,FALSE)</f>
        <v/>
      </c>
      <c r="B77" s="46" t="n">
        <v>7613125575419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>
        <f>VLOOKUP(B78,'C:\Users\HP\Desktop\TrimphPO\Week\Master Files\[Item Master.xlsx]Item Master'!$A:$S,19,FALSE)</f>
        <v/>
      </c>
      <c r="B78" s="46" t="n">
        <v>7613125575440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3</v>
      </c>
      <c r="F78" s="47" t="n">
        <v>3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>
        <f>VLOOKUP(B79,'C:\Users\HP\Desktop\TrimphPO\Week\Master Files\[Item Master.xlsx]Item Master'!$A:$S,19,FALSE)</f>
        <v/>
      </c>
      <c r="B79" s="46" t="n">
        <v>7613125575457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3</v>
      </c>
      <c r="F79" s="47" t="n">
        <v>3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>
        <f>VLOOKUP(B80,'C:\Users\HP\Desktop\TrimphPO\Week\Master Files\[Item Master.xlsx]Item Master'!$A:$S,19,FALSE)</f>
        <v/>
      </c>
      <c r="B80" s="46" t="n">
        <v>7613125575464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3</v>
      </c>
      <c r="F80" s="47" t="n">
        <v>3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>
        <f>VLOOKUP(B81,'C:\Users\HP\Desktop\TrimphPO\Week\Master Files\[Item Master.xlsx]Item Master'!$A:$S,19,FALSE)</f>
        <v/>
      </c>
      <c r="B81" s="46" t="n">
        <v>7613125575471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3</v>
      </c>
      <c r="F81" s="47" t="n">
        <v>3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>
        <f>VLOOKUP(B82,'C:\Users\HP\Desktop\TrimphPO\Week\Master Files\[Item Master.xlsx]Item Master'!$A:$S,19,FALSE)</f>
        <v/>
      </c>
      <c r="B82" s="46" t="n">
        <v>7613125575488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3</v>
      </c>
      <c r="F82" s="47" t="n">
        <v>3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>
        <f>VLOOKUP(B83,'C:\Users\HP\Desktop\TrimphPO\Week\Master Files\[Item Master.xlsx]Item Master'!$A:$S,19,FALSE)</f>
        <v/>
      </c>
      <c r="B83" s="46" t="n">
        <v>7613125575495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3</v>
      </c>
      <c r="F83" s="47" t="n">
        <v>3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>
        <f>VLOOKUP(B84,'C:\Users\HP\Desktop\TrimphPO\Week\Master Files\[Item Master.xlsx]Item Master'!$A:$S,19,FALSE)</f>
        <v/>
      </c>
      <c r="B84" s="46" t="n">
        <v>7613125575501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3</v>
      </c>
      <c r="F84" s="47" t="n">
        <v>3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>
        <f>VLOOKUP(B85,'C:\Users\HP\Desktop\TrimphPO\Week\Master Files\[Item Master.xlsx]Item Master'!$A:$S,19,FALSE)</f>
        <v/>
      </c>
      <c r="B85" s="46" t="n">
        <v>7613125575518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3</v>
      </c>
      <c r="F85" s="47" t="n">
        <v>3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>
        <f>VLOOKUP(B86,'C:\Users\HP\Desktop\TrimphPO\Week\Master Files\[Item Master.xlsx]Item Master'!$A:$S,19,FALSE)</f>
        <v/>
      </c>
      <c r="B86" s="46" t="n">
        <v>7613125575525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2</v>
      </c>
      <c r="F86" s="47" t="n">
        <v>2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>
        <f>VLOOKUP(B87,'C:\Users\HP\Desktop\TrimphPO\Week\Master Files\[Item Master.xlsx]Item Master'!$A:$S,19,FALSE)</f>
        <v/>
      </c>
      <c r="B87" s="46" t="n">
        <v>7613125575549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>
        <f>VLOOKUP(B88,'C:\Users\HP\Desktop\TrimphPO\Week\Master Files\[Item Master.xlsx]Item Master'!$A:$S,19,FALSE)</f>
        <v/>
      </c>
      <c r="B88" s="46" t="n">
        <v>7613125575556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>
        <f>VLOOKUP(B89,'C:\Users\HP\Desktop\TrimphPO\Week\Master Files\[Item Master.xlsx]Item Master'!$A:$S,19,FALSE)</f>
        <v/>
      </c>
      <c r="B89" s="46" t="n">
        <v>7613125736674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>
        <f>VLOOKUP(B90,'C:\Users\HP\Desktop\TrimphPO\Week\Master Files\[Item Master.xlsx]Item Master'!$A:$S,19,FALSE)</f>
        <v/>
      </c>
      <c r="B90" s="46" t="n">
        <v>7613125736711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>
        <f>VLOOKUP(B91,'C:\Users\HP\Desktop\TrimphPO\Week\Master Files\[Item Master.xlsx]Item Master'!$A:$S,19,FALSE)</f>
        <v/>
      </c>
      <c r="B91" s="46" t="n">
        <v>7613125738593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>
        <f>VLOOKUP(B92,'C:\Users\HP\Desktop\TrimphPO\Week\Master Files\[Item Master.xlsx]Item Master'!$A:$S,19,FALSE)</f>
        <v/>
      </c>
      <c r="B92" s="46" t="n">
        <v>7613126162618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>
        <f>VLOOKUP(B93,'C:\Users\HP\Desktop\TrimphPO\Week\Master Files\[Item Master.xlsx]Item Master'!$A:$S,19,FALSE)</f>
        <v/>
      </c>
      <c r="B93" s="46" t="n">
        <v>7613126162656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2</v>
      </c>
      <c r="F93" s="47" t="n">
        <v>2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>
        <f>VLOOKUP(B94,'C:\Users\HP\Desktop\TrimphPO\Week\Master Files\[Item Master.xlsx]Item Master'!$A:$S,19,FALSE)</f>
        <v/>
      </c>
      <c r="B94" s="46" t="n">
        <v>7613126162694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2</v>
      </c>
      <c r="F94" s="47" t="n">
        <v>2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>
        <f>VLOOKUP(B95,'C:\Users\HP\Desktop\TrimphPO\Week\Master Files\[Item Master.xlsx]Item Master'!$A:$S,19,FALSE)</f>
        <v/>
      </c>
      <c r="B95" s="46" t="n">
        <v>7613126162939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>
        <f>VLOOKUP(B96,'C:\Users\HP\Desktop\TrimphPO\Week\Master Files\[Item Master.xlsx]Item Master'!$A:$S,19,FALSE)</f>
        <v/>
      </c>
      <c r="B96" s="46" t="n">
        <v>7613126163059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2</v>
      </c>
      <c r="F96" s="47" t="n">
        <v>2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>
        <f>VLOOKUP(B97,'C:\Users\HP\Desktop\TrimphPO\Week\Master Files\[Item Master.xlsx]Item Master'!$A:$S,19,FALSE)</f>
        <v/>
      </c>
      <c r="B97" s="46" t="n">
        <v>7613126163332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2</v>
      </c>
      <c r="F97" s="47" t="n">
        <v>2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>
        <f>VLOOKUP(B98,'C:\Users\HP\Desktop\TrimphPO\Week\Master Files\[Item Master.xlsx]Item Master'!$A:$S,19,FALSE)</f>
        <v/>
      </c>
      <c r="B98" s="46" t="n">
        <v>7613136326482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2</v>
      </c>
      <c r="F98" s="47" t="n">
        <v>2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>
        <f>VLOOKUP(B99,'C:\Users\HP\Desktop\TrimphPO\Week\Master Files\[Item Master.xlsx]Item Master'!$A:$S,19,FALSE)</f>
        <v/>
      </c>
      <c r="B99" s="46" t="n">
        <v>7613136326499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2</v>
      </c>
      <c r="F99" s="47" t="n">
        <v>2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7613136326505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7613136326635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2</v>
      </c>
      <c r="F101" s="47" t="n">
        <v>2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7613137366098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7613137366111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7613137366135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7613137841618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7613137841649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2</v>
      </c>
      <c r="F106" s="47" t="n">
        <v>2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7613138257531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7613138381670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7613138927540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7613138933077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2</v>
      </c>
      <c r="F110" s="47" t="n">
        <v>2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7613138933084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2</v>
      </c>
      <c r="F111" s="47" t="n">
        <v>2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7613138933091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7613138933107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7613138934128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2</v>
      </c>
      <c r="F114" s="47" t="n">
        <v>2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7613138934135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2</v>
      </c>
      <c r="F115" s="47" t="n">
        <v>2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7613138934142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2</v>
      </c>
      <c r="F116" s="47" t="n">
        <v>2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7613138934159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7613139315100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2</v>
      </c>
      <c r="F118" s="47" t="n">
        <v>2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7613141185265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2</v>
      </c>
      <c r="F119" s="47" t="n">
        <v>2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7613141185289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7613141185326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2</v>
      </c>
      <c r="F121" s="47" t="n">
        <v>2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7613141185333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2</v>
      </c>
      <c r="F122" s="47" t="n">
        <v>2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7613141185340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2</v>
      </c>
      <c r="F123" s="47" t="n">
        <v>2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7613141185357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2</v>
      </c>
      <c r="F124" s="47" t="n">
        <v>2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7613141185388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2</v>
      </c>
      <c r="F125" s="47" t="n">
        <v>2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7613141185395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2</v>
      </c>
      <c r="F126" s="47" t="n">
        <v>2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7613141185401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2</v>
      </c>
      <c r="F127" s="47" t="n">
        <v>2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7613141189140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2</v>
      </c>
      <c r="F128" s="47" t="n">
        <v>2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7613141189157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7613141189201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2</v>
      </c>
      <c r="F130" s="47" t="n">
        <v>2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7613141189300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7613141189317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7613141189362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7613141280571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7613141280601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7613141280618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2</v>
      </c>
      <c r="F136" s="47" t="n">
        <v>2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7613141280625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7613141280632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7613141280656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2</v>
      </c>
      <c r="F139" s="47" t="n">
        <v>2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7613141280663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2</v>
      </c>
      <c r="F140" s="47" t="n">
        <v>2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7613141280670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7613141280687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2</v>
      </c>
      <c r="F142" s="47" t="n">
        <v>2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7613141280694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2</v>
      </c>
      <c r="F143" s="47" t="n">
        <v>2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/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/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/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/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/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/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/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/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/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/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/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/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/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/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/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/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/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/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/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/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/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/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/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/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/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/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/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/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/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/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/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/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/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/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/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/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/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/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/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/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/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/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/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/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/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/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/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/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/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/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/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/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/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/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/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/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/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/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/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/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/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/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/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/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/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/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/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/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/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/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/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/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/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/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/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/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/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/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/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/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/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/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/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/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/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/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/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/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/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/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/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/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/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/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/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/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/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/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/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/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/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/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/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/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/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/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/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/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/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/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/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/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/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/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/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/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/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/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/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/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/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/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/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/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/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/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/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/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/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/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/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/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/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/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/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/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/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/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/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/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/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/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/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/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/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/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/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/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/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/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/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/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/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/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/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/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/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/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/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/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/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/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/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/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  <row r="6">
      <c r="A6">
        <f>IF(ORDER!O12&gt;0,
 IF(ORDER!$D$1="SGST",
 VLOOKUP(H6,'C:\Users\HP\Desktop\TrimphPO\Week\Master Files\[SGST Master.xlsx]DBF'!$A:$B,2,FALSE),
   IF(ORDER!$D$1="IGST",
   VLOOKUP(H6,'C:\Users\HP\Desktop\TrimphPO\Week\Master Files\[IGST Master.xlsx]DBF'!$A:$B,2,FALSE),
   "Error")),
"")</f>
        <v/>
      </c>
      <c r="B6">
        <f>IF(ORDER!O12&gt;0,
 IF(ORDER!$D$1="SGST",
 VLOOKUP(H6,'C:\Users\HP\Desktop\TrimphPO\Week\Master Files\[SGST Master.xlsx]DBF'!$A:$C,3,FALSE),
   IF(ORDER!$D$1="IGST",
   VLOOKUP(H6,'C:\Users\HP\Desktop\TrimphPO\Week\Master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VLOOKUP(H6,'C:\Users\HP\Desktop\TrimphPO\Week\Master Files\[SGST Master.xlsx]DBF'!$A:$F,6,FALSE),
   IF(ORDER!$D$1="IGST",
   VLOOKUP(H6,'C:\Users\HP\Desktop\TrimphPO\Week\Master Files\[IGST Master.xlsx]DBF'!$A:$F,6,FALSE),
   "Error")),
"")</f>
        <v/>
      </c>
      <c r="F6">
        <f>IF(ORDER!O12&gt;0,ORDER!C12, "")</f>
        <v/>
      </c>
      <c r="G6">
        <f>IF(ORDER!O12&gt;0,
 IF(ORDER!$D$1="SGST",
 VLOOKUP(H6,'C:\Users\HP\Desktop\TrimphPO\Week\Master Files\[SGST Master.xlsx]DBF'!$A:$H,8,FALSE),
   IF(ORDER!$D$1="IGST",
   VLOOKUP(H6,'C:\Users\HP\Desktop\TrimphPO\Week\Master Files\[IGST Master.xlsx]DBF'!$A:$H,8,FALSE),
   "Error")),
"")</f>
        <v/>
      </c>
      <c r="H6">
        <f>IF(ORDER!O12&gt;0,ORDER!D12, "")</f>
        <v/>
      </c>
      <c r="I6">
        <f>IF(ORDER!O12&gt;0,
 IF(ORDER!$D$1="SGST",
 VLOOKUP(H6,'C:\Users\HP\Desktop\TrimphPO\Week\Master Files\[SGST Master.xlsx]DBF'!$A:$J,10,FALSE),
   IF(ORDER!$D$1="IGST",
   VLOOKUP(H6,'C:\Users\HP\Desktop\TrimphPO\Week\Master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VLOOKUP(H6,'C:\Users\HP\Desktop\TrimphPO\Week\Master Files\[SGST Master.xlsx]DBF'!$A:$N,14,FALSE),
   IF(ORDER!$D$1="IGST",
   VLOOKUP(H6,'C:\Users\HP\Desktop\TrimphPO\Week\Master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VLOOKUP(H6,'C:\Users\HP\Desktop\TrimphPO\Week\Master Files\[SGST Master.xlsx]DBF'!$A:$R,18,FALSE),
   IF(ORDER!$D$1="IGST",
   VLOOKUP(H6,'C:\Users\HP\Desktop\TrimphPO\Week\Master Files\[IGST Master.xlsx]DBF'!$A:$R,18,FALSE),
   "Error")),
"")</f>
        <v/>
      </c>
      <c r="R6">
        <f>IF(ORDER!O12&gt;0,
 IF(ORDER!$D$1="SGST",
 VLOOKUP(H6,'C:\Users\HP\Desktop\TrimphPO\Week\Master Files\[SGST Master.xlsx]DBF'!$A:$S,19,FALSE),
   IF(ORDER!$D$1="IGST",
   VLOOKUP(H6,'C:\Users\HP\Desktop\TrimphPO\Week\Master Files\[IGST Master.xlsx]DBF'!$A:$S,19,FALSE),
   "Error")),
"")</f>
        <v/>
      </c>
      <c r="S6">
        <f>IF(ORDER!O12&gt;0,
 IF(ORDER!$D$1="SGST",
 VLOOKUP(H6,'C:\Users\HP\Desktop\TrimphPO\Week\Master Files\[SGST Master.xlsx]DBF'!$A:$T,20,FALSE),
   IF(ORDER!$D$1="IGST",
   VLOOKUP(H6,'C:\Users\HP\Desktop\TrimphPO\Week\Master Files\[IGST Master.xlsx]DBF'!$A:$T,20,FALSE),
   "Error")),
"")</f>
        <v/>
      </c>
      <c r="T6">
        <f>IF(ORDER!O12&gt;0,
 IF(ORDER!$D$1="SGST",
 VLOOKUP(H6,'C:\Users\HP\Desktop\TrimphPO\Week\Master Files\[SGST Master.xlsx]DBF'!$A:$U,21,FALSE),
   IF(ORDER!$D$1="IGST",
   VLOOKUP(H6,'C:\Users\HP\Desktop\TrimphPO\Week\Master Files\[IGST Master.xlsx]DBF'!$A:$U,21,FALSE),
   "Error")),
"")</f>
        <v/>
      </c>
      <c r="U6">
        <f>IF(ORDER!O12&gt;0,
 IF(ORDER!$D$1="SGST",
 VLOOKUP(H6,'C:\Users\HP\Desktop\TrimphPO\Week\Master Files\[SGST Master.xlsx]DBF'!$A:$V,22,FALSE),
   IF(ORDER!$D$1="IGST",
   VLOOKUP(H6,'C:\Users\HP\Desktop\TrimphPO\Week\Master Files\[IGST Master.xlsx]DBF'!$A:$V,22,FALSE),
   "Error")),
"")</f>
        <v/>
      </c>
      <c r="V6">
        <f>IF(ORDER!O12&gt;0,
 IF(ORDER!$D$1="SGST",
 VLOOKUP(H6,'C:\Users\HP\Desktop\TrimphPO\Week\Master Files\[SGST Master.xlsx]DBF'!$A:$W,23,FALSE),
   IF(ORDER!$D$1="IGST",
   VLOOKUP(H6,'C:\Users\HP\Desktop\TrimphPO\Week\Master Files\[IGST Master.xlsx]DBF'!$A:$W,23,FALSE),
   "Error")),
"")</f>
        <v/>
      </c>
      <c r="W6">
        <f>IF(ORDER!O12&gt;0,
 IF(ORDER!$D$1="SGST",
 VLOOKUP(H6,'C:\Users\HP\Desktop\TrimphPO\Week\Master Files\[SGST Master.xlsx]DBF'!$A:$X,24,FALSE),
   IF(ORDER!$D$1="IGST",
   VLOOKUP(H6,'C:\Users\HP\Desktop\TrimphPO\Week\Master Files\[IGST Master.xlsx]DBF'!$A:$X,24,FALSE),
   "Error")),
"")</f>
        <v/>
      </c>
      <c r="X6">
        <f>IF(ORDER!O12&gt;0,
 IF(ORDER!$D$1="SGST",
 VLOOKUP(H6,'C:\Users\HP\Desktop\TrimphPO\Week\Master Files\[SGST Master.xlsx]DBF'!$A:$Y,25,FALSE),
   IF(ORDER!$D$1="IGST",
   VLOOKUP(H6,'C:\Users\HP\Desktop\TrimphPO\Week\Master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VLOOKUP(H6,'C:\Users\HP\Desktop\TrimphPO\Week\Master Files\[SGST Master.xlsx]DBF'!$A:$AB,28,FALSE),
   IF(ORDER!$D$1="IGST",
   VLOOKUP(H6,'C:\Users\HP\Desktop\TrimphPO\Week\Master Files\[IGST Master.xlsx]DBF'!$A:$AB,28,FALSE),
   "Error")),
"")</f>
        <v/>
      </c>
      <c r="AB6">
        <f>IF(ORDER!O12&gt;0,
 IF(ORDER!$D$1="SGST",
 VLOOKUP(H6,'C:\Users\HP\Desktop\TrimphPO\Week\Master Files\[SGST Master.xlsx]DBF'!$A:$AC,29,FALSE),
   IF(ORDER!$D$1="IGST",
   VLOOKUP(H6,'C:\Users\HP\Desktop\TrimphPO\Week\Master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VLOOKUP(H6,'C:\Users\HP\Desktop\TrimphPO\Week\Master Files\[SGST Master.xlsx]DBF'!$A:$AR,44,FALSE),
   IF(ORDER!$D$1="IGST",
   VLOOKUP(H6,'C:\Users\HP\Desktop\TrimphPO\Week\Master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VLOOKUP(H6,'C:\Users\HP\Desktop\TrimphPO\Week\Master Files\[SGST Master.xlsx]DBF'!$A:$AV,48,FALSE),
   IF(ORDER!$D$1="IGST",
   VLOOKUP(H6,'C:\Users\HP\Desktop\TrimphPO\Week\Master Files\[IGST Master.xlsx]DBF'!$A:$AV,48,FALSE),
   "Error")),
"")</f>
        <v/>
      </c>
      <c r="AV6">
        <f>IF(ORDER!O12&gt;0,
 IF(ORDER!$D$1="SGST",
 VLOOKUP(H6,'C:\Users\HP\Desktop\TrimphPO\Week\Master Files\[SGST Master.xlsx]DBF'!$A:$AW,49,FALSE),
   IF(ORDER!$D$1="IGST",
   VLOOKUP(H6,'C:\Users\HP\Desktop\TrimphPO\Week\Master Files\[IGST Master.xlsx]DBF'!$A:$AW,49,FALSE),
   "Error")),
"")</f>
        <v/>
      </c>
      <c r="AW6">
        <f>IF(ORDER!O12&gt;0,
 IF(ORDER!$D$1="SGST",
 VLOOKUP(H6,'C:\Users\HP\Desktop\TrimphPO\Week\Master Files\[SGST Master.xlsx]DBF'!$A:$AX,50,FALSE),
   IF(ORDER!$D$1="IGST",
   VLOOKUP(H6,'C:\Users\HP\Desktop\TrimphPO\Week\Master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VLOOKUP(H6,'C:\Users\HP\Desktop\TrimphPO\Week\Master Files\[SGST Master.xlsx]DBF'!$A:$BA,53,FALSE),
   IF(ORDER!$D$1="IGST",
   VLOOKUP(H6,'C:\Users\HP\Desktop\TrimphPO\Week\Master Files\[IGST Master.xlsx]DBF'!$A:$BA,53,FALSE),
   "Error")),
"")</f>
        <v/>
      </c>
      <c r="BA6">
        <f>IF(ORDER!O12&gt;0,
 IF(ORDER!$D$1="SGST",
 VLOOKUP(H6,'C:\Users\HP\Desktop\TrimphPO\Week\Master Files\[SGST Master.xlsx]DBF'!$A:$BB,54,FALSE),
   IF(ORDER!$D$1="IGST",
   VLOOKUP(H6,'C:\Users\HP\Desktop\TrimphPO\Week\Master Files\[IGST Master.xlsx]DBF'!$A:$BB,54,FALSE),
   "Error")),
"")</f>
        <v/>
      </c>
      <c r="BB6">
        <f>IF(ORDER!O12&gt;0,
 IF(ORDER!$D$1="SGST",
 VLOOKUP(H6,'C:\Users\HP\Desktop\TrimphPO\Week\Master Files\[SGST Master.xlsx]DBF'!$A:$BC,55,FALSE),
   IF(ORDER!$D$1="IGST",
   VLOOKUP(H6,'C:\Users\HP\Desktop\TrimphPO\Week\Master Files\[IGST Master.xlsx]DBF'!$A:$BC,55,FALSE),
   "Error")),
"")</f>
        <v/>
      </c>
      <c r="BC6">
        <f>IF(ORDER!O12&gt;0,
 IF(ORDER!$D$1="SGST",
 VLOOKUP(H6,'C:\Users\HP\Desktop\TrimphPO\Week\Master Files\[SGST Master.xlsx]DBF'!$A:$BD,56,FALSE),
   IF(ORDER!$D$1="IGST",
   VLOOKUP(H6,'C:\Users\HP\Desktop\TrimphPO\Week\Master Files\[IGST Master.xlsx]DBF'!$A:$BD,56,FALSE),
   "Error")),
"")</f>
        <v/>
      </c>
      <c r="BD6">
        <f>IF(ORDER!O12&gt;0,
 IF(ORDER!$D$1="SGST",
 VLOOKUP(H6,'C:\Users\HP\Desktop\TrimphPO\Week\Master Files\[SGST Master.xlsx]DBF'!$A:$BE,57,FALSE),
   IF(ORDER!$D$1="IGST",
   VLOOKUP(H6,'C:\Users\HP\Desktop\TrimphPO\Week\Master Files\[IGST Master.xlsx]DBF'!$A:$BE,57,FALSE),
   "Error")),
"")</f>
        <v/>
      </c>
    </row>
    <row r="7">
      <c r="A7">
        <f>IF(ORDER!O13&gt;0,
 IF(ORDER!$D$1="SGST",
 VLOOKUP(H7,'C:\Users\HP\Desktop\TrimphPO\Week\Master Files\[SGST Master.xlsx]DBF'!$A:$B,2,FALSE),
   IF(ORDER!$D$1="IGST",
   VLOOKUP(H7,'C:\Users\HP\Desktop\TrimphPO\Week\Master Files\[IGST Master.xlsx]DBF'!$A:$B,2,FALSE),
   "Error")),
"")</f>
        <v/>
      </c>
      <c r="B7">
        <f>IF(ORDER!O13&gt;0,
 IF(ORDER!$D$1="SGST",
 VLOOKUP(H7,'C:\Users\HP\Desktop\TrimphPO\Week\Master Files\[SGST Master.xlsx]DBF'!$A:$C,3,FALSE),
   IF(ORDER!$D$1="IGST",
   VLOOKUP(H7,'C:\Users\HP\Desktop\TrimphPO\Week\Master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VLOOKUP(H7,'C:\Users\HP\Desktop\TrimphPO\Week\Master Files\[SGST Master.xlsx]DBF'!$A:$F,6,FALSE),
   IF(ORDER!$D$1="IGST",
   VLOOKUP(H7,'C:\Users\HP\Desktop\TrimphPO\Week\Master Files\[IGST Master.xlsx]DBF'!$A:$F,6,FALSE),
   "Error")),
"")</f>
        <v/>
      </c>
      <c r="F7">
        <f>IF(ORDER!O13&gt;0,ORDER!C13, "")</f>
        <v/>
      </c>
      <c r="G7">
        <f>IF(ORDER!O13&gt;0,
 IF(ORDER!$D$1="SGST",
 VLOOKUP(H7,'C:\Users\HP\Desktop\TrimphPO\Week\Master Files\[SGST Master.xlsx]DBF'!$A:$H,8,FALSE),
   IF(ORDER!$D$1="IGST",
   VLOOKUP(H7,'C:\Users\HP\Desktop\TrimphPO\Week\Master Files\[IGST Master.xlsx]DBF'!$A:$H,8,FALSE),
   "Error")),
"")</f>
        <v/>
      </c>
      <c r="H7">
        <f>IF(ORDER!O13&gt;0,ORDER!D13, "")</f>
        <v/>
      </c>
      <c r="I7">
        <f>IF(ORDER!O13&gt;0,
 IF(ORDER!$D$1="SGST",
 VLOOKUP(H7,'C:\Users\HP\Desktop\TrimphPO\Week\Master Files\[SGST Master.xlsx]DBF'!$A:$J,10,FALSE),
   IF(ORDER!$D$1="IGST",
   VLOOKUP(H7,'C:\Users\HP\Desktop\TrimphPO\Week\Master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VLOOKUP(H7,'C:\Users\HP\Desktop\TrimphPO\Week\Master Files\[SGST Master.xlsx]DBF'!$A:$N,14,FALSE),
   IF(ORDER!$D$1="IGST",
   VLOOKUP(H7,'C:\Users\HP\Desktop\TrimphPO\Week\Master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VLOOKUP(H7,'C:\Users\HP\Desktop\TrimphPO\Week\Master Files\[SGST Master.xlsx]DBF'!$A:$R,18,FALSE),
   IF(ORDER!$D$1="IGST",
   VLOOKUP(H7,'C:\Users\HP\Desktop\TrimphPO\Week\Master Files\[IGST Master.xlsx]DBF'!$A:$R,18,FALSE),
   "Error")),
"")</f>
        <v/>
      </c>
      <c r="R7">
        <f>IF(ORDER!O13&gt;0,
 IF(ORDER!$D$1="SGST",
 VLOOKUP(H7,'C:\Users\HP\Desktop\TrimphPO\Week\Master Files\[SGST Master.xlsx]DBF'!$A:$S,19,FALSE),
   IF(ORDER!$D$1="IGST",
   VLOOKUP(H7,'C:\Users\HP\Desktop\TrimphPO\Week\Master Files\[IGST Master.xlsx]DBF'!$A:$S,19,FALSE),
   "Error")),
"")</f>
        <v/>
      </c>
      <c r="S7">
        <f>IF(ORDER!O13&gt;0,
 IF(ORDER!$D$1="SGST",
 VLOOKUP(H7,'C:\Users\HP\Desktop\TrimphPO\Week\Master Files\[SGST Master.xlsx]DBF'!$A:$T,20,FALSE),
   IF(ORDER!$D$1="IGST",
   VLOOKUP(H7,'C:\Users\HP\Desktop\TrimphPO\Week\Master Files\[IGST Master.xlsx]DBF'!$A:$T,20,FALSE),
   "Error")),
"")</f>
        <v/>
      </c>
      <c r="T7">
        <f>IF(ORDER!O13&gt;0,
 IF(ORDER!$D$1="SGST",
 VLOOKUP(H7,'C:\Users\HP\Desktop\TrimphPO\Week\Master Files\[SGST Master.xlsx]DBF'!$A:$U,21,FALSE),
   IF(ORDER!$D$1="IGST",
   VLOOKUP(H7,'C:\Users\HP\Desktop\TrimphPO\Week\Master Files\[IGST Master.xlsx]DBF'!$A:$U,21,FALSE),
   "Error")),
"")</f>
        <v/>
      </c>
      <c r="U7">
        <f>IF(ORDER!O13&gt;0,
 IF(ORDER!$D$1="SGST",
 VLOOKUP(H7,'C:\Users\HP\Desktop\TrimphPO\Week\Master Files\[SGST Master.xlsx]DBF'!$A:$V,22,FALSE),
   IF(ORDER!$D$1="IGST",
   VLOOKUP(H7,'C:\Users\HP\Desktop\TrimphPO\Week\Master Files\[IGST Master.xlsx]DBF'!$A:$V,22,FALSE),
   "Error")),
"")</f>
        <v/>
      </c>
      <c r="V7">
        <f>IF(ORDER!O13&gt;0,
 IF(ORDER!$D$1="SGST",
 VLOOKUP(H7,'C:\Users\HP\Desktop\TrimphPO\Week\Master Files\[SGST Master.xlsx]DBF'!$A:$W,23,FALSE),
   IF(ORDER!$D$1="IGST",
   VLOOKUP(H7,'C:\Users\HP\Desktop\TrimphPO\Week\Master Files\[IGST Master.xlsx]DBF'!$A:$W,23,FALSE),
   "Error")),
"")</f>
        <v/>
      </c>
      <c r="W7">
        <f>IF(ORDER!O13&gt;0,
 IF(ORDER!$D$1="SGST",
 VLOOKUP(H7,'C:\Users\HP\Desktop\TrimphPO\Week\Master Files\[SGST Master.xlsx]DBF'!$A:$X,24,FALSE),
   IF(ORDER!$D$1="IGST",
   VLOOKUP(H7,'C:\Users\HP\Desktop\TrimphPO\Week\Master Files\[IGST Master.xlsx]DBF'!$A:$X,24,FALSE),
   "Error")),
"")</f>
        <v/>
      </c>
      <c r="X7">
        <f>IF(ORDER!O13&gt;0,
 IF(ORDER!$D$1="SGST",
 VLOOKUP(H7,'C:\Users\HP\Desktop\TrimphPO\Week\Master Files\[SGST Master.xlsx]DBF'!$A:$Y,25,FALSE),
   IF(ORDER!$D$1="IGST",
   VLOOKUP(H7,'C:\Users\HP\Desktop\TrimphPO\Week\Master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VLOOKUP(H7,'C:\Users\HP\Desktop\TrimphPO\Week\Master Files\[SGST Master.xlsx]DBF'!$A:$AB,28,FALSE),
   IF(ORDER!$D$1="IGST",
   VLOOKUP(H7,'C:\Users\HP\Desktop\TrimphPO\Week\Master Files\[IGST Master.xlsx]DBF'!$A:$AB,28,FALSE),
   "Error")),
"")</f>
        <v/>
      </c>
      <c r="AB7">
        <f>IF(ORDER!O13&gt;0,
 IF(ORDER!$D$1="SGST",
 VLOOKUP(H7,'C:\Users\HP\Desktop\TrimphPO\Week\Master Files\[SGST Master.xlsx]DBF'!$A:$AC,29,FALSE),
   IF(ORDER!$D$1="IGST",
   VLOOKUP(H7,'C:\Users\HP\Desktop\TrimphPO\Week\Master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VLOOKUP(H7,'C:\Users\HP\Desktop\TrimphPO\Week\Master Files\[SGST Master.xlsx]DBF'!$A:$AR,44,FALSE),
   IF(ORDER!$D$1="IGST",
   VLOOKUP(H7,'C:\Users\HP\Desktop\TrimphPO\Week\Master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VLOOKUP(H7,'C:\Users\HP\Desktop\TrimphPO\Week\Master Files\[SGST Master.xlsx]DBF'!$A:$AV,48,FALSE),
   IF(ORDER!$D$1="IGST",
   VLOOKUP(H7,'C:\Users\HP\Desktop\TrimphPO\Week\Master Files\[IGST Master.xlsx]DBF'!$A:$AV,48,FALSE),
   "Error")),
"")</f>
        <v/>
      </c>
      <c r="AV7">
        <f>IF(ORDER!O13&gt;0,
 IF(ORDER!$D$1="SGST",
 VLOOKUP(H7,'C:\Users\HP\Desktop\TrimphPO\Week\Master Files\[SGST Master.xlsx]DBF'!$A:$AW,49,FALSE),
   IF(ORDER!$D$1="IGST",
   VLOOKUP(H7,'C:\Users\HP\Desktop\TrimphPO\Week\Master Files\[IGST Master.xlsx]DBF'!$A:$AW,49,FALSE),
   "Error")),
"")</f>
        <v/>
      </c>
      <c r="AW7">
        <f>IF(ORDER!O13&gt;0,
 IF(ORDER!$D$1="SGST",
 VLOOKUP(H7,'C:\Users\HP\Desktop\TrimphPO\Week\Master Files\[SGST Master.xlsx]DBF'!$A:$AX,50,FALSE),
   IF(ORDER!$D$1="IGST",
   VLOOKUP(H7,'C:\Users\HP\Desktop\TrimphPO\Week\Master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VLOOKUP(H7,'C:\Users\HP\Desktop\TrimphPO\Week\Master Files\[SGST Master.xlsx]DBF'!$A:$BA,53,FALSE),
   IF(ORDER!$D$1="IGST",
   VLOOKUP(H7,'C:\Users\HP\Desktop\TrimphPO\Week\Master Files\[IGST Master.xlsx]DBF'!$A:$BA,53,FALSE),
   "Error")),
"")</f>
        <v/>
      </c>
      <c r="BA7">
        <f>IF(ORDER!O13&gt;0,
 IF(ORDER!$D$1="SGST",
 VLOOKUP(H7,'C:\Users\HP\Desktop\TrimphPO\Week\Master Files\[SGST Master.xlsx]DBF'!$A:$BB,54,FALSE),
   IF(ORDER!$D$1="IGST",
   VLOOKUP(H7,'C:\Users\HP\Desktop\TrimphPO\Week\Master Files\[IGST Master.xlsx]DBF'!$A:$BB,54,FALSE),
   "Error")),
"")</f>
        <v/>
      </c>
      <c r="BB7">
        <f>IF(ORDER!O13&gt;0,
 IF(ORDER!$D$1="SGST",
 VLOOKUP(H7,'C:\Users\HP\Desktop\TrimphPO\Week\Master Files\[SGST Master.xlsx]DBF'!$A:$BC,55,FALSE),
   IF(ORDER!$D$1="IGST",
   VLOOKUP(H7,'C:\Users\HP\Desktop\TrimphPO\Week\Master Files\[IGST Master.xlsx]DBF'!$A:$BC,55,FALSE),
   "Error")),
"")</f>
        <v/>
      </c>
      <c r="BC7">
        <f>IF(ORDER!O13&gt;0,
 IF(ORDER!$D$1="SGST",
 VLOOKUP(H7,'C:\Users\HP\Desktop\TrimphPO\Week\Master Files\[SGST Master.xlsx]DBF'!$A:$BD,56,FALSE),
   IF(ORDER!$D$1="IGST",
   VLOOKUP(H7,'C:\Users\HP\Desktop\TrimphPO\Week\Master Files\[IGST Master.xlsx]DBF'!$A:$BD,56,FALSE),
   "Error")),
"")</f>
        <v/>
      </c>
      <c r="BD7">
        <f>IF(ORDER!O13&gt;0,
 IF(ORDER!$D$1="SGST",
 VLOOKUP(H7,'C:\Users\HP\Desktop\TrimphPO\Week\Master Files\[SGST Master.xlsx]DBF'!$A:$BE,57,FALSE),
   IF(ORDER!$D$1="IGST",
   VLOOKUP(H7,'C:\Users\HP\Desktop\TrimphPO\Week\Master Files\[IGST Master.xlsx]DBF'!$A:$BE,57,FALSE),
   "Error")),
"")</f>
        <v/>
      </c>
    </row>
    <row r="8">
      <c r="A8">
        <f>IF(ORDER!O14&gt;0,
 IF(ORDER!$D$1="SGST",
 VLOOKUP(H8,'C:\Users\HP\Desktop\TrimphPO\Week\Master Files\[SGST Master.xlsx]DBF'!$A:$B,2,FALSE),
   IF(ORDER!$D$1="IGST",
   VLOOKUP(H8,'C:\Users\HP\Desktop\TrimphPO\Week\Master Files\[IGST Master.xlsx]DBF'!$A:$B,2,FALSE),
   "Error")),
"")</f>
        <v/>
      </c>
      <c r="B8">
        <f>IF(ORDER!O14&gt;0,
 IF(ORDER!$D$1="SGST",
 VLOOKUP(H8,'C:\Users\HP\Desktop\TrimphPO\Week\Master Files\[SGST Master.xlsx]DBF'!$A:$C,3,FALSE),
   IF(ORDER!$D$1="IGST",
   VLOOKUP(H8,'C:\Users\HP\Desktop\TrimphPO\Week\Master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VLOOKUP(H8,'C:\Users\HP\Desktop\TrimphPO\Week\Master Files\[SGST Master.xlsx]DBF'!$A:$F,6,FALSE),
   IF(ORDER!$D$1="IGST",
   VLOOKUP(H8,'C:\Users\HP\Desktop\TrimphPO\Week\Master Files\[IGST Master.xlsx]DBF'!$A:$F,6,FALSE),
   "Error")),
"")</f>
        <v/>
      </c>
      <c r="F8">
        <f>IF(ORDER!O14&gt;0,ORDER!C14, "")</f>
        <v/>
      </c>
      <c r="G8">
        <f>IF(ORDER!O14&gt;0,
 IF(ORDER!$D$1="SGST",
 VLOOKUP(H8,'C:\Users\HP\Desktop\TrimphPO\Week\Master Files\[SGST Master.xlsx]DBF'!$A:$H,8,FALSE),
   IF(ORDER!$D$1="IGST",
   VLOOKUP(H8,'C:\Users\HP\Desktop\TrimphPO\Week\Master Files\[IGST Master.xlsx]DBF'!$A:$H,8,FALSE),
   "Error")),
"")</f>
        <v/>
      </c>
      <c r="H8">
        <f>IF(ORDER!O14&gt;0,ORDER!D14, "")</f>
        <v/>
      </c>
      <c r="I8">
        <f>IF(ORDER!O14&gt;0,
 IF(ORDER!$D$1="SGST",
 VLOOKUP(H8,'C:\Users\HP\Desktop\TrimphPO\Week\Master Files\[SGST Master.xlsx]DBF'!$A:$J,10,FALSE),
   IF(ORDER!$D$1="IGST",
   VLOOKUP(H8,'C:\Users\HP\Desktop\TrimphPO\Week\Master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VLOOKUP(H8,'C:\Users\HP\Desktop\TrimphPO\Week\Master Files\[SGST Master.xlsx]DBF'!$A:$N,14,FALSE),
   IF(ORDER!$D$1="IGST",
   VLOOKUP(H8,'C:\Users\HP\Desktop\TrimphPO\Week\Master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VLOOKUP(H8,'C:\Users\HP\Desktop\TrimphPO\Week\Master Files\[SGST Master.xlsx]DBF'!$A:$R,18,FALSE),
   IF(ORDER!$D$1="IGST",
   VLOOKUP(H8,'C:\Users\HP\Desktop\TrimphPO\Week\Master Files\[IGST Master.xlsx]DBF'!$A:$R,18,FALSE),
   "Error")),
"")</f>
        <v/>
      </c>
      <c r="R8">
        <f>IF(ORDER!O14&gt;0,
 IF(ORDER!$D$1="SGST",
 VLOOKUP(H8,'C:\Users\HP\Desktop\TrimphPO\Week\Master Files\[SGST Master.xlsx]DBF'!$A:$S,19,FALSE),
   IF(ORDER!$D$1="IGST",
   VLOOKUP(H8,'C:\Users\HP\Desktop\TrimphPO\Week\Master Files\[IGST Master.xlsx]DBF'!$A:$S,19,FALSE),
   "Error")),
"")</f>
        <v/>
      </c>
      <c r="S8">
        <f>IF(ORDER!O14&gt;0,
 IF(ORDER!$D$1="SGST",
 VLOOKUP(H8,'C:\Users\HP\Desktop\TrimphPO\Week\Master Files\[SGST Master.xlsx]DBF'!$A:$T,20,FALSE),
   IF(ORDER!$D$1="IGST",
   VLOOKUP(H8,'C:\Users\HP\Desktop\TrimphPO\Week\Master Files\[IGST Master.xlsx]DBF'!$A:$T,20,FALSE),
   "Error")),
"")</f>
        <v/>
      </c>
      <c r="T8">
        <f>IF(ORDER!O14&gt;0,
 IF(ORDER!$D$1="SGST",
 VLOOKUP(H8,'C:\Users\HP\Desktop\TrimphPO\Week\Master Files\[SGST Master.xlsx]DBF'!$A:$U,21,FALSE),
   IF(ORDER!$D$1="IGST",
   VLOOKUP(H8,'C:\Users\HP\Desktop\TrimphPO\Week\Master Files\[IGST Master.xlsx]DBF'!$A:$U,21,FALSE),
   "Error")),
"")</f>
        <v/>
      </c>
      <c r="U8">
        <f>IF(ORDER!O14&gt;0,
 IF(ORDER!$D$1="SGST",
 VLOOKUP(H8,'C:\Users\HP\Desktop\TrimphPO\Week\Master Files\[SGST Master.xlsx]DBF'!$A:$V,22,FALSE),
   IF(ORDER!$D$1="IGST",
   VLOOKUP(H8,'C:\Users\HP\Desktop\TrimphPO\Week\Master Files\[IGST Master.xlsx]DBF'!$A:$V,22,FALSE),
   "Error")),
"")</f>
        <v/>
      </c>
      <c r="V8">
        <f>IF(ORDER!O14&gt;0,
 IF(ORDER!$D$1="SGST",
 VLOOKUP(H8,'C:\Users\HP\Desktop\TrimphPO\Week\Master Files\[SGST Master.xlsx]DBF'!$A:$W,23,FALSE),
   IF(ORDER!$D$1="IGST",
   VLOOKUP(H8,'C:\Users\HP\Desktop\TrimphPO\Week\Master Files\[IGST Master.xlsx]DBF'!$A:$W,23,FALSE),
   "Error")),
"")</f>
        <v/>
      </c>
      <c r="W8">
        <f>IF(ORDER!O14&gt;0,
 IF(ORDER!$D$1="SGST",
 VLOOKUP(H8,'C:\Users\HP\Desktop\TrimphPO\Week\Master Files\[SGST Master.xlsx]DBF'!$A:$X,24,FALSE),
   IF(ORDER!$D$1="IGST",
   VLOOKUP(H8,'C:\Users\HP\Desktop\TrimphPO\Week\Master Files\[IGST Master.xlsx]DBF'!$A:$X,24,FALSE),
   "Error")),
"")</f>
        <v/>
      </c>
      <c r="X8">
        <f>IF(ORDER!O14&gt;0,
 IF(ORDER!$D$1="SGST",
 VLOOKUP(H8,'C:\Users\HP\Desktop\TrimphPO\Week\Master Files\[SGST Master.xlsx]DBF'!$A:$Y,25,FALSE),
   IF(ORDER!$D$1="IGST",
   VLOOKUP(H8,'C:\Users\HP\Desktop\TrimphPO\Week\Master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VLOOKUP(H8,'C:\Users\HP\Desktop\TrimphPO\Week\Master Files\[SGST Master.xlsx]DBF'!$A:$AB,28,FALSE),
   IF(ORDER!$D$1="IGST",
   VLOOKUP(H8,'C:\Users\HP\Desktop\TrimphPO\Week\Master Files\[IGST Master.xlsx]DBF'!$A:$AB,28,FALSE),
   "Error")),
"")</f>
        <v/>
      </c>
      <c r="AB8">
        <f>IF(ORDER!O14&gt;0,
 IF(ORDER!$D$1="SGST",
 VLOOKUP(H8,'C:\Users\HP\Desktop\TrimphPO\Week\Master Files\[SGST Master.xlsx]DBF'!$A:$AC,29,FALSE),
   IF(ORDER!$D$1="IGST",
   VLOOKUP(H8,'C:\Users\HP\Desktop\TrimphPO\Week\Master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VLOOKUP(H8,'C:\Users\HP\Desktop\TrimphPO\Week\Master Files\[SGST Master.xlsx]DBF'!$A:$AR,44,FALSE),
   IF(ORDER!$D$1="IGST",
   VLOOKUP(H8,'C:\Users\HP\Desktop\TrimphPO\Week\Master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VLOOKUP(H8,'C:\Users\HP\Desktop\TrimphPO\Week\Master Files\[SGST Master.xlsx]DBF'!$A:$AV,48,FALSE),
   IF(ORDER!$D$1="IGST",
   VLOOKUP(H8,'C:\Users\HP\Desktop\TrimphPO\Week\Master Files\[IGST Master.xlsx]DBF'!$A:$AV,48,FALSE),
   "Error")),
"")</f>
        <v/>
      </c>
      <c r="AV8">
        <f>IF(ORDER!O14&gt;0,
 IF(ORDER!$D$1="SGST",
 VLOOKUP(H8,'C:\Users\HP\Desktop\TrimphPO\Week\Master Files\[SGST Master.xlsx]DBF'!$A:$AW,49,FALSE),
   IF(ORDER!$D$1="IGST",
   VLOOKUP(H8,'C:\Users\HP\Desktop\TrimphPO\Week\Master Files\[IGST Master.xlsx]DBF'!$A:$AW,49,FALSE),
   "Error")),
"")</f>
        <v/>
      </c>
      <c r="AW8">
        <f>IF(ORDER!O14&gt;0,
 IF(ORDER!$D$1="SGST",
 VLOOKUP(H8,'C:\Users\HP\Desktop\TrimphPO\Week\Master Files\[SGST Master.xlsx]DBF'!$A:$AX,50,FALSE),
   IF(ORDER!$D$1="IGST",
   VLOOKUP(H8,'C:\Users\HP\Desktop\TrimphPO\Week\Master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VLOOKUP(H8,'C:\Users\HP\Desktop\TrimphPO\Week\Master Files\[SGST Master.xlsx]DBF'!$A:$BA,53,FALSE),
   IF(ORDER!$D$1="IGST",
   VLOOKUP(H8,'C:\Users\HP\Desktop\TrimphPO\Week\Master Files\[IGST Master.xlsx]DBF'!$A:$BA,53,FALSE),
   "Error")),
"")</f>
        <v/>
      </c>
      <c r="BA8">
        <f>IF(ORDER!O14&gt;0,
 IF(ORDER!$D$1="SGST",
 VLOOKUP(H8,'C:\Users\HP\Desktop\TrimphPO\Week\Master Files\[SGST Master.xlsx]DBF'!$A:$BB,54,FALSE),
   IF(ORDER!$D$1="IGST",
   VLOOKUP(H8,'C:\Users\HP\Desktop\TrimphPO\Week\Master Files\[IGST Master.xlsx]DBF'!$A:$BB,54,FALSE),
   "Error")),
"")</f>
        <v/>
      </c>
      <c r="BB8">
        <f>IF(ORDER!O14&gt;0,
 IF(ORDER!$D$1="SGST",
 VLOOKUP(H8,'C:\Users\HP\Desktop\TrimphPO\Week\Master Files\[SGST Master.xlsx]DBF'!$A:$BC,55,FALSE),
   IF(ORDER!$D$1="IGST",
   VLOOKUP(H8,'C:\Users\HP\Desktop\TrimphPO\Week\Master Files\[IGST Master.xlsx]DBF'!$A:$BC,55,FALSE),
   "Error")),
"")</f>
        <v/>
      </c>
      <c r="BC8">
        <f>IF(ORDER!O14&gt;0,
 IF(ORDER!$D$1="SGST",
 VLOOKUP(H8,'C:\Users\HP\Desktop\TrimphPO\Week\Master Files\[SGST Master.xlsx]DBF'!$A:$BD,56,FALSE),
   IF(ORDER!$D$1="IGST",
   VLOOKUP(H8,'C:\Users\HP\Desktop\TrimphPO\Week\Master Files\[IGST Master.xlsx]DBF'!$A:$BD,56,FALSE),
   "Error")),
"")</f>
        <v/>
      </c>
      <c r="BD8">
        <f>IF(ORDER!O14&gt;0,
 IF(ORDER!$D$1="SGST",
 VLOOKUP(H8,'C:\Users\HP\Desktop\TrimphPO\Week\Master Files\[SGST Master.xlsx]DBF'!$A:$BE,57,FALSE),
   IF(ORDER!$D$1="IGST",
   VLOOKUP(H8,'C:\Users\HP\Desktop\TrimphPO\Week\Master Files\[IGST Master.xlsx]DBF'!$A:$BE,57,FALSE),
   "Error")),
"")</f>
        <v/>
      </c>
    </row>
    <row r="9">
      <c r="A9">
        <f>IF(ORDER!O15&gt;0,
 IF(ORDER!$D$1="SGST",
 VLOOKUP(H9,'C:\Users\HP\Desktop\TrimphPO\Week\Master Files\[SGST Master.xlsx]DBF'!$A:$B,2,FALSE),
   IF(ORDER!$D$1="IGST",
   VLOOKUP(H9,'C:\Users\HP\Desktop\TrimphPO\Week\Master Files\[IGST Master.xlsx]DBF'!$A:$B,2,FALSE),
   "Error")),
"")</f>
        <v/>
      </c>
      <c r="B9">
        <f>IF(ORDER!O15&gt;0,
 IF(ORDER!$D$1="SGST",
 VLOOKUP(H9,'C:\Users\HP\Desktop\TrimphPO\Week\Master Files\[SGST Master.xlsx]DBF'!$A:$C,3,FALSE),
   IF(ORDER!$D$1="IGST",
   VLOOKUP(H9,'C:\Users\HP\Desktop\TrimphPO\Week\Master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VLOOKUP(H9,'C:\Users\HP\Desktop\TrimphPO\Week\Master Files\[SGST Master.xlsx]DBF'!$A:$F,6,FALSE),
   IF(ORDER!$D$1="IGST",
   VLOOKUP(H9,'C:\Users\HP\Desktop\TrimphPO\Week\Master Files\[IGST Master.xlsx]DBF'!$A:$F,6,FALSE),
   "Error")),
"")</f>
        <v/>
      </c>
      <c r="F9">
        <f>IF(ORDER!O15&gt;0,ORDER!C15, "")</f>
        <v/>
      </c>
      <c r="G9">
        <f>IF(ORDER!O15&gt;0,
 IF(ORDER!$D$1="SGST",
 VLOOKUP(H9,'C:\Users\HP\Desktop\TrimphPO\Week\Master Files\[SGST Master.xlsx]DBF'!$A:$H,8,FALSE),
   IF(ORDER!$D$1="IGST",
   VLOOKUP(H9,'C:\Users\HP\Desktop\TrimphPO\Week\Master Files\[IGST Master.xlsx]DBF'!$A:$H,8,FALSE),
   "Error")),
"")</f>
        <v/>
      </c>
      <c r="H9">
        <f>IF(ORDER!O15&gt;0,ORDER!D15, "")</f>
        <v/>
      </c>
      <c r="I9">
        <f>IF(ORDER!O15&gt;0,
 IF(ORDER!$D$1="SGST",
 VLOOKUP(H9,'C:\Users\HP\Desktop\TrimphPO\Week\Master Files\[SGST Master.xlsx]DBF'!$A:$J,10,FALSE),
   IF(ORDER!$D$1="IGST",
   VLOOKUP(H9,'C:\Users\HP\Desktop\TrimphPO\Week\Master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VLOOKUP(H9,'C:\Users\HP\Desktop\TrimphPO\Week\Master Files\[SGST Master.xlsx]DBF'!$A:$N,14,FALSE),
   IF(ORDER!$D$1="IGST",
   VLOOKUP(H9,'C:\Users\HP\Desktop\TrimphPO\Week\Master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VLOOKUP(H9,'C:\Users\HP\Desktop\TrimphPO\Week\Master Files\[SGST Master.xlsx]DBF'!$A:$R,18,FALSE),
   IF(ORDER!$D$1="IGST",
   VLOOKUP(H9,'C:\Users\HP\Desktop\TrimphPO\Week\Master Files\[IGST Master.xlsx]DBF'!$A:$R,18,FALSE),
   "Error")),
"")</f>
        <v/>
      </c>
      <c r="R9">
        <f>IF(ORDER!O15&gt;0,
 IF(ORDER!$D$1="SGST",
 VLOOKUP(H9,'C:\Users\HP\Desktop\TrimphPO\Week\Master Files\[SGST Master.xlsx]DBF'!$A:$S,19,FALSE),
   IF(ORDER!$D$1="IGST",
   VLOOKUP(H9,'C:\Users\HP\Desktop\TrimphPO\Week\Master Files\[IGST Master.xlsx]DBF'!$A:$S,19,FALSE),
   "Error")),
"")</f>
        <v/>
      </c>
      <c r="S9">
        <f>IF(ORDER!O15&gt;0,
 IF(ORDER!$D$1="SGST",
 VLOOKUP(H9,'C:\Users\HP\Desktop\TrimphPO\Week\Master Files\[SGST Master.xlsx]DBF'!$A:$T,20,FALSE),
   IF(ORDER!$D$1="IGST",
   VLOOKUP(H9,'C:\Users\HP\Desktop\TrimphPO\Week\Master Files\[IGST Master.xlsx]DBF'!$A:$T,20,FALSE),
   "Error")),
"")</f>
        <v/>
      </c>
      <c r="T9">
        <f>IF(ORDER!O15&gt;0,
 IF(ORDER!$D$1="SGST",
 VLOOKUP(H9,'C:\Users\HP\Desktop\TrimphPO\Week\Master Files\[SGST Master.xlsx]DBF'!$A:$U,21,FALSE),
   IF(ORDER!$D$1="IGST",
   VLOOKUP(H9,'C:\Users\HP\Desktop\TrimphPO\Week\Master Files\[IGST Master.xlsx]DBF'!$A:$U,21,FALSE),
   "Error")),
"")</f>
        <v/>
      </c>
      <c r="U9">
        <f>IF(ORDER!O15&gt;0,
 IF(ORDER!$D$1="SGST",
 VLOOKUP(H9,'C:\Users\HP\Desktop\TrimphPO\Week\Master Files\[SGST Master.xlsx]DBF'!$A:$V,22,FALSE),
   IF(ORDER!$D$1="IGST",
   VLOOKUP(H9,'C:\Users\HP\Desktop\TrimphPO\Week\Master Files\[IGST Master.xlsx]DBF'!$A:$V,22,FALSE),
   "Error")),
"")</f>
        <v/>
      </c>
      <c r="V9">
        <f>IF(ORDER!O15&gt;0,
 IF(ORDER!$D$1="SGST",
 VLOOKUP(H9,'C:\Users\HP\Desktop\TrimphPO\Week\Master Files\[SGST Master.xlsx]DBF'!$A:$W,23,FALSE),
   IF(ORDER!$D$1="IGST",
   VLOOKUP(H9,'C:\Users\HP\Desktop\TrimphPO\Week\Master Files\[IGST Master.xlsx]DBF'!$A:$W,23,FALSE),
   "Error")),
"")</f>
        <v/>
      </c>
      <c r="W9">
        <f>IF(ORDER!O15&gt;0,
 IF(ORDER!$D$1="SGST",
 VLOOKUP(H9,'C:\Users\HP\Desktop\TrimphPO\Week\Master Files\[SGST Master.xlsx]DBF'!$A:$X,24,FALSE),
   IF(ORDER!$D$1="IGST",
   VLOOKUP(H9,'C:\Users\HP\Desktop\TrimphPO\Week\Master Files\[IGST Master.xlsx]DBF'!$A:$X,24,FALSE),
   "Error")),
"")</f>
        <v/>
      </c>
      <c r="X9">
        <f>IF(ORDER!O15&gt;0,
 IF(ORDER!$D$1="SGST",
 VLOOKUP(H9,'C:\Users\HP\Desktop\TrimphPO\Week\Master Files\[SGST Master.xlsx]DBF'!$A:$Y,25,FALSE),
   IF(ORDER!$D$1="IGST",
   VLOOKUP(H9,'C:\Users\HP\Desktop\TrimphPO\Week\Master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VLOOKUP(H9,'C:\Users\HP\Desktop\TrimphPO\Week\Master Files\[SGST Master.xlsx]DBF'!$A:$AB,28,FALSE),
   IF(ORDER!$D$1="IGST",
   VLOOKUP(H9,'C:\Users\HP\Desktop\TrimphPO\Week\Master Files\[IGST Master.xlsx]DBF'!$A:$AB,28,FALSE),
   "Error")),
"")</f>
        <v/>
      </c>
      <c r="AB9">
        <f>IF(ORDER!O15&gt;0,
 IF(ORDER!$D$1="SGST",
 VLOOKUP(H9,'C:\Users\HP\Desktop\TrimphPO\Week\Master Files\[SGST Master.xlsx]DBF'!$A:$AC,29,FALSE),
   IF(ORDER!$D$1="IGST",
   VLOOKUP(H9,'C:\Users\HP\Desktop\TrimphPO\Week\Master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VLOOKUP(H9,'C:\Users\HP\Desktop\TrimphPO\Week\Master Files\[SGST Master.xlsx]DBF'!$A:$AR,44,FALSE),
   IF(ORDER!$D$1="IGST",
   VLOOKUP(H9,'C:\Users\HP\Desktop\TrimphPO\Week\Master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VLOOKUP(H9,'C:\Users\HP\Desktop\TrimphPO\Week\Master Files\[SGST Master.xlsx]DBF'!$A:$AV,48,FALSE),
   IF(ORDER!$D$1="IGST",
   VLOOKUP(H9,'C:\Users\HP\Desktop\TrimphPO\Week\Master Files\[IGST Master.xlsx]DBF'!$A:$AV,48,FALSE),
   "Error")),
"")</f>
        <v/>
      </c>
      <c r="AV9">
        <f>IF(ORDER!O15&gt;0,
 IF(ORDER!$D$1="SGST",
 VLOOKUP(H9,'C:\Users\HP\Desktop\TrimphPO\Week\Master Files\[SGST Master.xlsx]DBF'!$A:$AW,49,FALSE),
   IF(ORDER!$D$1="IGST",
   VLOOKUP(H9,'C:\Users\HP\Desktop\TrimphPO\Week\Master Files\[IGST Master.xlsx]DBF'!$A:$AW,49,FALSE),
   "Error")),
"")</f>
        <v/>
      </c>
      <c r="AW9">
        <f>IF(ORDER!O15&gt;0,
 IF(ORDER!$D$1="SGST",
 VLOOKUP(H9,'C:\Users\HP\Desktop\TrimphPO\Week\Master Files\[SGST Master.xlsx]DBF'!$A:$AX,50,FALSE),
   IF(ORDER!$D$1="IGST",
   VLOOKUP(H9,'C:\Users\HP\Desktop\TrimphPO\Week\Master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VLOOKUP(H9,'C:\Users\HP\Desktop\TrimphPO\Week\Master Files\[SGST Master.xlsx]DBF'!$A:$BA,53,FALSE),
   IF(ORDER!$D$1="IGST",
   VLOOKUP(H9,'C:\Users\HP\Desktop\TrimphPO\Week\Master Files\[IGST Master.xlsx]DBF'!$A:$BA,53,FALSE),
   "Error")),
"")</f>
        <v/>
      </c>
      <c r="BA9">
        <f>IF(ORDER!O15&gt;0,
 IF(ORDER!$D$1="SGST",
 VLOOKUP(H9,'C:\Users\HP\Desktop\TrimphPO\Week\Master Files\[SGST Master.xlsx]DBF'!$A:$BB,54,FALSE),
   IF(ORDER!$D$1="IGST",
   VLOOKUP(H9,'C:\Users\HP\Desktop\TrimphPO\Week\Master Files\[IGST Master.xlsx]DBF'!$A:$BB,54,FALSE),
   "Error")),
"")</f>
        <v/>
      </c>
      <c r="BB9">
        <f>IF(ORDER!O15&gt;0,
 IF(ORDER!$D$1="SGST",
 VLOOKUP(H9,'C:\Users\HP\Desktop\TrimphPO\Week\Master Files\[SGST Master.xlsx]DBF'!$A:$BC,55,FALSE),
   IF(ORDER!$D$1="IGST",
   VLOOKUP(H9,'C:\Users\HP\Desktop\TrimphPO\Week\Master Files\[IGST Master.xlsx]DBF'!$A:$BC,55,FALSE),
   "Error")),
"")</f>
        <v/>
      </c>
      <c r="BC9">
        <f>IF(ORDER!O15&gt;0,
 IF(ORDER!$D$1="SGST",
 VLOOKUP(H9,'C:\Users\HP\Desktop\TrimphPO\Week\Master Files\[SGST Master.xlsx]DBF'!$A:$BD,56,FALSE),
   IF(ORDER!$D$1="IGST",
   VLOOKUP(H9,'C:\Users\HP\Desktop\TrimphPO\Week\Master Files\[IGST Master.xlsx]DBF'!$A:$BD,56,FALSE),
   "Error")),
"")</f>
        <v/>
      </c>
      <c r="BD9">
        <f>IF(ORDER!O15&gt;0,
 IF(ORDER!$D$1="SGST",
 VLOOKUP(H9,'C:\Users\HP\Desktop\TrimphPO\Week\Master Files\[SGST Master.xlsx]DBF'!$A:$BE,57,FALSE),
   IF(ORDER!$D$1="IGST",
   VLOOKUP(H9,'C:\Users\HP\Desktop\TrimphPO\Week\Master Files\[IGST Master.xlsx]DBF'!$A:$BE,57,FALSE),
   "Error")),
"")</f>
        <v/>
      </c>
    </row>
    <row r="10">
      <c r="A10">
        <f>IF(ORDER!O16&gt;0,
 IF(ORDER!$D$1="SGST",
 VLOOKUP(H10,'C:\Users\HP\Desktop\TrimphPO\Week\Master Files\[SGST Master.xlsx]DBF'!$A:$B,2,FALSE),
   IF(ORDER!$D$1="IGST",
   VLOOKUP(H10,'C:\Users\HP\Desktop\TrimphPO\Week\Master Files\[IGST Master.xlsx]DBF'!$A:$B,2,FALSE),
   "Error")),
"")</f>
        <v/>
      </c>
      <c r="B10">
        <f>IF(ORDER!O16&gt;0,
 IF(ORDER!$D$1="SGST",
 VLOOKUP(H10,'C:\Users\HP\Desktop\TrimphPO\Week\Master Files\[SGST Master.xlsx]DBF'!$A:$C,3,FALSE),
   IF(ORDER!$D$1="IGST",
   VLOOKUP(H10,'C:\Users\HP\Desktop\TrimphPO\Week\Master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VLOOKUP(H10,'C:\Users\HP\Desktop\TrimphPO\Week\Master Files\[SGST Master.xlsx]DBF'!$A:$F,6,FALSE),
   IF(ORDER!$D$1="IGST",
   VLOOKUP(H10,'C:\Users\HP\Desktop\TrimphPO\Week\Master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VLOOKUP(H10,'C:\Users\HP\Desktop\TrimphPO\Week\Master Files\[SGST Master.xlsx]DBF'!$A:$H,8,FALSE),
   IF(ORDER!$D$1="IGST",
   VLOOKUP(H10,'C:\Users\HP\Desktop\TrimphPO\Week\Master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VLOOKUP(H10,'C:\Users\HP\Desktop\TrimphPO\Week\Master Files\[SGST Master.xlsx]DBF'!$A:$J,10,FALSE),
   IF(ORDER!$D$1="IGST",
   VLOOKUP(H10,'C:\Users\HP\Desktop\TrimphPO\Week\Master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VLOOKUP(H10,'C:\Users\HP\Desktop\TrimphPO\Week\Master Files\[SGST Master.xlsx]DBF'!$A:$N,14,FALSE),
   IF(ORDER!$D$1="IGST",
   VLOOKUP(H10,'C:\Users\HP\Desktop\TrimphPO\Week\Master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VLOOKUP(H10,'C:\Users\HP\Desktop\TrimphPO\Week\Master Files\[SGST Master.xlsx]DBF'!$A:$R,18,FALSE),
   IF(ORDER!$D$1="IGST",
   VLOOKUP(H10,'C:\Users\HP\Desktop\TrimphPO\Week\Master Files\[IGST Master.xlsx]DBF'!$A:$R,18,FALSE),
   "Error")),
"")</f>
        <v/>
      </c>
      <c r="R10">
        <f>IF(ORDER!O16&gt;0,
 IF(ORDER!$D$1="SGST",
 VLOOKUP(H10,'C:\Users\HP\Desktop\TrimphPO\Week\Master Files\[SGST Master.xlsx]DBF'!$A:$S,19,FALSE),
   IF(ORDER!$D$1="IGST",
   VLOOKUP(H10,'C:\Users\HP\Desktop\TrimphPO\Week\Master Files\[IGST Master.xlsx]DBF'!$A:$S,19,FALSE),
   "Error")),
"")</f>
        <v/>
      </c>
      <c r="S10">
        <f>IF(ORDER!O16&gt;0,
 IF(ORDER!$D$1="SGST",
 VLOOKUP(H10,'C:\Users\HP\Desktop\TrimphPO\Week\Master Files\[SGST Master.xlsx]DBF'!$A:$T,20,FALSE),
   IF(ORDER!$D$1="IGST",
   VLOOKUP(H10,'C:\Users\HP\Desktop\TrimphPO\Week\Master Files\[IGST Master.xlsx]DBF'!$A:$T,20,FALSE),
   "Error")),
"")</f>
        <v/>
      </c>
      <c r="T10">
        <f>IF(ORDER!O16&gt;0,
 IF(ORDER!$D$1="SGST",
 VLOOKUP(H10,'C:\Users\HP\Desktop\TrimphPO\Week\Master Files\[SGST Master.xlsx]DBF'!$A:$U,21,FALSE),
   IF(ORDER!$D$1="IGST",
   VLOOKUP(H10,'C:\Users\HP\Desktop\TrimphPO\Week\Master Files\[IGST Master.xlsx]DBF'!$A:$U,21,FALSE),
   "Error")),
"")</f>
        <v/>
      </c>
      <c r="U10">
        <f>IF(ORDER!O16&gt;0,
 IF(ORDER!$D$1="SGST",
 VLOOKUP(H10,'C:\Users\HP\Desktop\TrimphPO\Week\Master Files\[SGST Master.xlsx]DBF'!$A:$V,22,FALSE),
   IF(ORDER!$D$1="IGST",
   VLOOKUP(H10,'C:\Users\HP\Desktop\TrimphPO\Week\Master Files\[IGST Master.xlsx]DBF'!$A:$V,22,FALSE),
   "Error")),
"")</f>
        <v/>
      </c>
      <c r="V10">
        <f>IF(ORDER!O16&gt;0,
 IF(ORDER!$D$1="SGST",
 VLOOKUP(H10,'C:\Users\HP\Desktop\TrimphPO\Week\Master Files\[SGST Master.xlsx]DBF'!$A:$W,23,FALSE),
   IF(ORDER!$D$1="IGST",
   VLOOKUP(H10,'C:\Users\HP\Desktop\TrimphPO\Week\Master Files\[IGST Master.xlsx]DBF'!$A:$W,23,FALSE),
   "Error")),
"")</f>
        <v/>
      </c>
      <c r="W10">
        <f>IF(ORDER!O16&gt;0,
 IF(ORDER!$D$1="SGST",
 VLOOKUP(H10,'C:\Users\HP\Desktop\TrimphPO\Week\Master Files\[SGST Master.xlsx]DBF'!$A:$X,24,FALSE),
   IF(ORDER!$D$1="IGST",
   VLOOKUP(H10,'C:\Users\HP\Desktop\TrimphPO\Week\Master Files\[IGST Master.xlsx]DBF'!$A:$X,24,FALSE),
   "Error")),
"")</f>
        <v/>
      </c>
      <c r="X10">
        <f>IF(ORDER!O16&gt;0,
 IF(ORDER!$D$1="SGST",
 VLOOKUP(H10,'C:\Users\HP\Desktop\TrimphPO\Week\Master Files\[SGST Master.xlsx]DBF'!$A:$Y,25,FALSE),
   IF(ORDER!$D$1="IGST",
   VLOOKUP(H10,'C:\Users\HP\Desktop\TrimphPO\Week\Master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VLOOKUP(H10,'C:\Users\HP\Desktop\TrimphPO\Week\Master Files\[SGST Master.xlsx]DBF'!$A:$AB,28,FALSE),
   IF(ORDER!$D$1="IGST",
   VLOOKUP(H10,'C:\Users\HP\Desktop\TrimphPO\Week\Master Files\[IGST Master.xlsx]DBF'!$A:$AB,28,FALSE),
   "Error")),
"")</f>
        <v/>
      </c>
      <c r="AB10">
        <f>IF(ORDER!O16&gt;0,
 IF(ORDER!$D$1="SGST",
 VLOOKUP(H10,'C:\Users\HP\Desktop\TrimphPO\Week\Master Files\[SGST Master.xlsx]DBF'!$A:$AC,29,FALSE),
   IF(ORDER!$D$1="IGST",
   VLOOKUP(H10,'C:\Users\HP\Desktop\TrimphPO\Week\Master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VLOOKUP(H10,'C:\Users\HP\Desktop\TrimphPO\Week\Master Files\[SGST Master.xlsx]DBF'!$A:$AR,44,FALSE),
   IF(ORDER!$D$1="IGST",
   VLOOKUP(H10,'C:\Users\HP\Desktop\TrimphPO\Week\Master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VLOOKUP(H10,'C:\Users\HP\Desktop\TrimphPO\Week\Master Files\[SGST Master.xlsx]DBF'!$A:$AV,48,FALSE),
   IF(ORDER!$D$1="IGST",
   VLOOKUP(H10,'C:\Users\HP\Desktop\TrimphPO\Week\Master Files\[IGST Master.xlsx]DBF'!$A:$AV,48,FALSE),
   "Error")),
"")</f>
        <v/>
      </c>
      <c r="AV10">
        <f>IF(ORDER!O16&gt;0,
 IF(ORDER!$D$1="SGST",
 VLOOKUP(H10,'C:\Users\HP\Desktop\TrimphPO\Week\Master Files\[SGST Master.xlsx]DBF'!$A:$AW,49,FALSE),
   IF(ORDER!$D$1="IGST",
   VLOOKUP(H10,'C:\Users\HP\Desktop\TrimphPO\Week\Master Files\[IGST Master.xlsx]DBF'!$A:$AW,49,FALSE),
   "Error")),
"")</f>
        <v/>
      </c>
      <c r="AW10">
        <f>IF(ORDER!O16&gt;0,
 IF(ORDER!$D$1="SGST",
 VLOOKUP(H10,'C:\Users\HP\Desktop\TrimphPO\Week\Master Files\[SGST Master.xlsx]DBF'!$A:$AX,50,FALSE),
   IF(ORDER!$D$1="IGST",
   VLOOKUP(H10,'C:\Users\HP\Desktop\TrimphPO\Week\Master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VLOOKUP(H10,'C:\Users\HP\Desktop\TrimphPO\Week\Master Files\[SGST Master.xlsx]DBF'!$A:$BA,53,FALSE),
   IF(ORDER!$D$1="IGST",
   VLOOKUP(H10,'C:\Users\HP\Desktop\TrimphPO\Week\Master Files\[IGST Master.xlsx]DBF'!$A:$BA,53,FALSE),
   "Error")),
"")</f>
        <v/>
      </c>
      <c r="BA10">
        <f>IF(ORDER!O16&gt;0,
 IF(ORDER!$D$1="SGST",
 VLOOKUP(H10,'C:\Users\HP\Desktop\TrimphPO\Week\Master Files\[SGST Master.xlsx]DBF'!$A:$BB,54,FALSE),
   IF(ORDER!$D$1="IGST",
   VLOOKUP(H10,'C:\Users\HP\Desktop\TrimphPO\Week\Master Files\[IGST Master.xlsx]DBF'!$A:$BB,54,FALSE),
   "Error")),
"")</f>
        <v/>
      </c>
      <c r="BB10">
        <f>IF(ORDER!O16&gt;0,
 IF(ORDER!$D$1="SGST",
 VLOOKUP(H10,'C:\Users\HP\Desktop\TrimphPO\Week\Master Files\[SGST Master.xlsx]DBF'!$A:$BC,55,FALSE),
   IF(ORDER!$D$1="IGST",
   VLOOKUP(H10,'C:\Users\HP\Desktop\TrimphPO\Week\Master Files\[IGST Master.xlsx]DBF'!$A:$BC,55,FALSE),
   "Error")),
"")</f>
        <v/>
      </c>
      <c r="BC10">
        <f>IF(ORDER!O16&gt;0,
 IF(ORDER!$D$1="SGST",
 VLOOKUP(H10,'C:\Users\HP\Desktop\TrimphPO\Week\Master Files\[SGST Master.xlsx]DBF'!$A:$BD,56,FALSE),
   IF(ORDER!$D$1="IGST",
   VLOOKUP(H10,'C:\Users\HP\Desktop\TrimphPO\Week\Master Files\[IGST Master.xlsx]DBF'!$A:$BD,56,FALSE),
   "Error")),
"")</f>
        <v/>
      </c>
      <c r="BD10">
        <f>IF(ORDER!O16&gt;0,
 IF(ORDER!$D$1="SGST",
 VLOOKUP(H10,'C:\Users\HP\Desktop\TrimphPO\Week\Master Files\[SGST Master.xlsx]DBF'!$A:$BE,57,FALSE),
   IF(ORDER!$D$1="IGST",
   VLOOKUP(H10,'C:\Users\HP\Desktop\TrimphPO\Week\Master Files\[IGST Master.xlsx]DBF'!$A:$BE,57,FALSE),
   "Error")),
"")</f>
        <v/>
      </c>
    </row>
    <row r="11">
      <c r="A11">
        <f>IF(ORDER!O17&gt;0,
 IF(ORDER!$D$1="SGST",
 VLOOKUP(H11,'C:\Users\HP\Desktop\TrimphPO\Week\Master Files\[SGST Master.xlsx]DBF'!$A:$B,2,FALSE),
   IF(ORDER!$D$1="IGST",
   VLOOKUP(H11,'C:\Users\HP\Desktop\TrimphPO\Week\Master Files\[IGST Master.xlsx]DBF'!$A:$B,2,FALSE),
   "Error")),
"")</f>
        <v/>
      </c>
      <c r="B11">
        <f>IF(ORDER!O17&gt;0,
 IF(ORDER!$D$1="SGST",
 VLOOKUP(H11,'C:\Users\HP\Desktop\TrimphPO\Week\Master Files\[SGST Master.xlsx]DBF'!$A:$C,3,FALSE),
   IF(ORDER!$D$1="IGST",
   VLOOKUP(H11,'C:\Users\HP\Desktop\TrimphPO\Week\Master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VLOOKUP(H11,'C:\Users\HP\Desktop\TrimphPO\Week\Master Files\[SGST Master.xlsx]DBF'!$A:$F,6,FALSE),
   IF(ORDER!$D$1="IGST",
   VLOOKUP(H11,'C:\Users\HP\Desktop\TrimphPO\Week\Master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VLOOKUP(H11,'C:\Users\HP\Desktop\TrimphPO\Week\Master Files\[SGST Master.xlsx]DBF'!$A:$H,8,FALSE),
   IF(ORDER!$D$1="IGST",
   VLOOKUP(H11,'C:\Users\HP\Desktop\TrimphPO\Week\Master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VLOOKUP(H11,'C:\Users\HP\Desktop\TrimphPO\Week\Master Files\[SGST Master.xlsx]DBF'!$A:$J,10,FALSE),
   IF(ORDER!$D$1="IGST",
   VLOOKUP(H11,'C:\Users\HP\Desktop\TrimphPO\Week\Master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VLOOKUP(H11,'C:\Users\HP\Desktop\TrimphPO\Week\Master Files\[SGST Master.xlsx]DBF'!$A:$N,14,FALSE),
   IF(ORDER!$D$1="IGST",
   VLOOKUP(H11,'C:\Users\HP\Desktop\TrimphPO\Week\Master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VLOOKUP(H11,'C:\Users\HP\Desktop\TrimphPO\Week\Master Files\[SGST Master.xlsx]DBF'!$A:$R,18,FALSE),
   IF(ORDER!$D$1="IGST",
   VLOOKUP(H11,'C:\Users\HP\Desktop\TrimphPO\Week\Master Files\[IGST Master.xlsx]DBF'!$A:$R,18,FALSE),
   "Error")),
"")</f>
        <v/>
      </c>
      <c r="R11">
        <f>IF(ORDER!O17&gt;0,
 IF(ORDER!$D$1="SGST",
 VLOOKUP(H11,'C:\Users\HP\Desktop\TrimphPO\Week\Master Files\[SGST Master.xlsx]DBF'!$A:$S,19,FALSE),
   IF(ORDER!$D$1="IGST",
   VLOOKUP(H11,'C:\Users\HP\Desktop\TrimphPO\Week\Master Files\[IGST Master.xlsx]DBF'!$A:$S,19,FALSE),
   "Error")),
"")</f>
        <v/>
      </c>
      <c r="S11">
        <f>IF(ORDER!O17&gt;0,
 IF(ORDER!$D$1="SGST",
 VLOOKUP(H11,'C:\Users\HP\Desktop\TrimphPO\Week\Master Files\[SGST Master.xlsx]DBF'!$A:$T,20,FALSE),
   IF(ORDER!$D$1="IGST",
   VLOOKUP(H11,'C:\Users\HP\Desktop\TrimphPO\Week\Master Files\[IGST Master.xlsx]DBF'!$A:$T,20,FALSE),
   "Error")),
"")</f>
        <v/>
      </c>
      <c r="T11">
        <f>IF(ORDER!O17&gt;0,
 IF(ORDER!$D$1="SGST",
 VLOOKUP(H11,'C:\Users\HP\Desktop\TrimphPO\Week\Master Files\[SGST Master.xlsx]DBF'!$A:$U,21,FALSE),
   IF(ORDER!$D$1="IGST",
   VLOOKUP(H11,'C:\Users\HP\Desktop\TrimphPO\Week\Master Files\[IGST Master.xlsx]DBF'!$A:$U,21,FALSE),
   "Error")),
"")</f>
        <v/>
      </c>
      <c r="U11">
        <f>IF(ORDER!O17&gt;0,
 IF(ORDER!$D$1="SGST",
 VLOOKUP(H11,'C:\Users\HP\Desktop\TrimphPO\Week\Master Files\[SGST Master.xlsx]DBF'!$A:$V,22,FALSE),
   IF(ORDER!$D$1="IGST",
   VLOOKUP(H11,'C:\Users\HP\Desktop\TrimphPO\Week\Master Files\[IGST Master.xlsx]DBF'!$A:$V,22,FALSE),
   "Error")),
"")</f>
        <v/>
      </c>
      <c r="V11">
        <f>IF(ORDER!O17&gt;0,
 IF(ORDER!$D$1="SGST",
 VLOOKUP(H11,'C:\Users\HP\Desktop\TrimphPO\Week\Master Files\[SGST Master.xlsx]DBF'!$A:$W,23,FALSE),
   IF(ORDER!$D$1="IGST",
   VLOOKUP(H11,'C:\Users\HP\Desktop\TrimphPO\Week\Master Files\[IGST Master.xlsx]DBF'!$A:$W,23,FALSE),
   "Error")),
"")</f>
        <v/>
      </c>
      <c r="W11">
        <f>IF(ORDER!O17&gt;0,
 IF(ORDER!$D$1="SGST",
 VLOOKUP(H11,'C:\Users\HP\Desktop\TrimphPO\Week\Master Files\[SGST Master.xlsx]DBF'!$A:$X,24,FALSE),
   IF(ORDER!$D$1="IGST",
   VLOOKUP(H11,'C:\Users\HP\Desktop\TrimphPO\Week\Master Files\[IGST Master.xlsx]DBF'!$A:$X,24,FALSE),
   "Error")),
"")</f>
        <v/>
      </c>
      <c r="X11">
        <f>IF(ORDER!O17&gt;0,
 IF(ORDER!$D$1="SGST",
 VLOOKUP(H11,'C:\Users\HP\Desktop\TrimphPO\Week\Master Files\[SGST Master.xlsx]DBF'!$A:$Y,25,FALSE),
   IF(ORDER!$D$1="IGST",
   VLOOKUP(H11,'C:\Users\HP\Desktop\TrimphPO\Week\Master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VLOOKUP(H11,'C:\Users\HP\Desktop\TrimphPO\Week\Master Files\[SGST Master.xlsx]DBF'!$A:$AB,28,FALSE),
   IF(ORDER!$D$1="IGST",
   VLOOKUP(H11,'C:\Users\HP\Desktop\TrimphPO\Week\Master Files\[IGST Master.xlsx]DBF'!$A:$AB,28,FALSE),
   "Error")),
"")</f>
        <v/>
      </c>
      <c r="AB11">
        <f>IF(ORDER!O17&gt;0,
 IF(ORDER!$D$1="SGST",
 VLOOKUP(H11,'C:\Users\HP\Desktop\TrimphPO\Week\Master Files\[SGST Master.xlsx]DBF'!$A:$AC,29,FALSE),
   IF(ORDER!$D$1="IGST",
   VLOOKUP(H11,'C:\Users\HP\Desktop\TrimphPO\Week\Master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VLOOKUP(H11,'C:\Users\HP\Desktop\TrimphPO\Week\Master Files\[SGST Master.xlsx]DBF'!$A:$AR,44,FALSE),
   IF(ORDER!$D$1="IGST",
   VLOOKUP(H11,'C:\Users\HP\Desktop\TrimphPO\Week\Master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VLOOKUP(H11,'C:\Users\HP\Desktop\TrimphPO\Week\Master Files\[SGST Master.xlsx]DBF'!$A:$AV,48,FALSE),
   IF(ORDER!$D$1="IGST",
   VLOOKUP(H11,'C:\Users\HP\Desktop\TrimphPO\Week\Master Files\[IGST Master.xlsx]DBF'!$A:$AV,48,FALSE),
   "Error")),
"")</f>
        <v/>
      </c>
      <c r="AV11">
        <f>IF(ORDER!O17&gt;0,
 IF(ORDER!$D$1="SGST",
 VLOOKUP(H11,'C:\Users\HP\Desktop\TrimphPO\Week\Master Files\[SGST Master.xlsx]DBF'!$A:$AW,49,FALSE),
   IF(ORDER!$D$1="IGST",
   VLOOKUP(H11,'C:\Users\HP\Desktop\TrimphPO\Week\Master Files\[IGST Master.xlsx]DBF'!$A:$AW,49,FALSE),
   "Error")),
"")</f>
        <v/>
      </c>
      <c r="AW11">
        <f>IF(ORDER!O17&gt;0,
 IF(ORDER!$D$1="SGST",
 VLOOKUP(H11,'C:\Users\HP\Desktop\TrimphPO\Week\Master Files\[SGST Master.xlsx]DBF'!$A:$AX,50,FALSE),
   IF(ORDER!$D$1="IGST",
   VLOOKUP(H11,'C:\Users\HP\Desktop\TrimphPO\Week\Master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VLOOKUP(H11,'C:\Users\HP\Desktop\TrimphPO\Week\Master Files\[SGST Master.xlsx]DBF'!$A:$BA,53,FALSE),
   IF(ORDER!$D$1="IGST",
   VLOOKUP(H11,'C:\Users\HP\Desktop\TrimphPO\Week\Master Files\[IGST Master.xlsx]DBF'!$A:$BA,53,FALSE),
   "Error")),
"")</f>
        <v/>
      </c>
      <c r="BA11">
        <f>IF(ORDER!O17&gt;0,
 IF(ORDER!$D$1="SGST",
 VLOOKUP(H11,'C:\Users\HP\Desktop\TrimphPO\Week\Master Files\[SGST Master.xlsx]DBF'!$A:$BB,54,FALSE),
   IF(ORDER!$D$1="IGST",
   VLOOKUP(H11,'C:\Users\HP\Desktop\TrimphPO\Week\Master Files\[IGST Master.xlsx]DBF'!$A:$BB,54,FALSE),
   "Error")),
"")</f>
        <v/>
      </c>
      <c r="BB11">
        <f>IF(ORDER!O17&gt;0,
 IF(ORDER!$D$1="SGST",
 VLOOKUP(H11,'C:\Users\HP\Desktop\TrimphPO\Week\Master Files\[SGST Master.xlsx]DBF'!$A:$BC,55,FALSE),
   IF(ORDER!$D$1="IGST",
   VLOOKUP(H11,'C:\Users\HP\Desktop\TrimphPO\Week\Master Files\[IGST Master.xlsx]DBF'!$A:$BC,55,FALSE),
   "Error")),
"")</f>
        <v/>
      </c>
      <c r="BC11">
        <f>IF(ORDER!O17&gt;0,
 IF(ORDER!$D$1="SGST",
 VLOOKUP(H11,'C:\Users\HP\Desktop\TrimphPO\Week\Master Files\[SGST Master.xlsx]DBF'!$A:$BD,56,FALSE),
   IF(ORDER!$D$1="IGST",
   VLOOKUP(H11,'C:\Users\HP\Desktop\TrimphPO\Week\Master Files\[IGST Master.xlsx]DBF'!$A:$BD,56,FALSE),
   "Error")),
"")</f>
        <v/>
      </c>
      <c r="BD11">
        <f>IF(ORDER!O17&gt;0,
 IF(ORDER!$D$1="SGST",
 VLOOKUP(H11,'C:\Users\HP\Desktop\TrimphPO\Week\Master Files\[SGST Master.xlsx]DBF'!$A:$BE,57,FALSE),
   IF(ORDER!$D$1="IGST",
   VLOOKUP(H11,'C:\Users\HP\Desktop\TrimphPO\Week\Master Files\[IGST Master.xlsx]DBF'!$A:$BE,57,FALSE),
   "Error")),
"")</f>
        <v/>
      </c>
    </row>
    <row r="12">
      <c r="A12">
        <f>IF(ORDER!O18&gt;0,
 IF(ORDER!$D$1="SGST",
 VLOOKUP(H12,'C:\Users\HP\Desktop\TrimphPO\Week\Master Files\[SGST Master.xlsx]DBF'!$A:$B,2,FALSE),
   IF(ORDER!$D$1="IGST",
   VLOOKUP(H12,'C:\Users\HP\Desktop\TrimphPO\Week\Master Files\[IGST Master.xlsx]DBF'!$A:$B,2,FALSE),
   "Error")),
"")</f>
        <v/>
      </c>
      <c r="B12">
        <f>IF(ORDER!O18&gt;0,
 IF(ORDER!$D$1="SGST",
 VLOOKUP(H12,'C:\Users\HP\Desktop\TrimphPO\Week\Master Files\[SGST Master.xlsx]DBF'!$A:$C,3,FALSE),
   IF(ORDER!$D$1="IGST",
   VLOOKUP(H12,'C:\Users\HP\Desktop\TrimphPO\Week\Master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VLOOKUP(H12,'C:\Users\HP\Desktop\TrimphPO\Week\Master Files\[SGST Master.xlsx]DBF'!$A:$F,6,FALSE),
   IF(ORDER!$D$1="IGST",
   VLOOKUP(H12,'C:\Users\HP\Desktop\TrimphPO\Week\Master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VLOOKUP(H12,'C:\Users\HP\Desktop\TrimphPO\Week\Master Files\[SGST Master.xlsx]DBF'!$A:$H,8,FALSE),
   IF(ORDER!$D$1="IGST",
   VLOOKUP(H12,'C:\Users\HP\Desktop\TrimphPO\Week\Master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VLOOKUP(H12,'C:\Users\HP\Desktop\TrimphPO\Week\Master Files\[SGST Master.xlsx]DBF'!$A:$J,10,FALSE),
   IF(ORDER!$D$1="IGST",
   VLOOKUP(H12,'C:\Users\HP\Desktop\TrimphPO\Week\Master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VLOOKUP(H12,'C:\Users\HP\Desktop\TrimphPO\Week\Master Files\[SGST Master.xlsx]DBF'!$A:$N,14,FALSE),
   IF(ORDER!$D$1="IGST",
   VLOOKUP(H12,'C:\Users\HP\Desktop\TrimphPO\Week\Master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VLOOKUP(H12,'C:\Users\HP\Desktop\TrimphPO\Week\Master Files\[SGST Master.xlsx]DBF'!$A:$R,18,FALSE),
   IF(ORDER!$D$1="IGST",
   VLOOKUP(H12,'C:\Users\HP\Desktop\TrimphPO\Week\Master Files\[IGST Master.xlsx]DBF'!$A:$R,18,FALSE),
   "Error")),
"")</f>
        <v/>
      </c>
      <c r="R12">
        <f>IF(ORDER!O18&gt;0,
 IF(ORDER!$D$1="SGST",
 VLOOKUP(H12,'C:\Users\HP\Desktop\TrimphPO\Week\Master Files\[SGST Master.xlsx]DBF'!$A:$S,19,FALSE),
   IF(ORDER!$D$1="IGST",
   VLOOKUP(H12,'C:\Users\HP\Desktop\TrimphPO\Week\Master Files\[IGST Master.xlsx]DBF'!$A:$S,19,FALSE),
   "Error")),
"")</f>
        <v/>
      </c>
      <c r="S12">
        <f>IF(ORDER!O18&gt;0,
 IF(ORDER!$D$1="SGST",
 VLOOKUP(H12,'C:\Users\HP\Desktop\TrimphPO\Week\Master Files\[SGST Master.xlsx]DBF'!$A:$T,20,FALSE),
   IF(ORDER!$D$1="IGST",
   VLOOKUP(H12,'C:\Users\HP\Desktop\TrimphPO\Week\Master Files\[IGST Master.xlsx]DBF'!$A:$T,20,FALSE),
   "Error")),
"")</f>
        <v/>
      </c>
      <c r="T12">
        <f>IF(ORDER!O18&gt;0,
 IF(ORDER!$D$1="SGST",
 VLOOKUP(H12,'C:\Users\HP\Desktop\TrimphPO\Week\Master Files\[SGST Master.xlsx]DBF'!$A:$U,21,FALSE),
   IF(ORDER!$D$1="IGST",
   VLOOKUP(H12,'C:\Users\HP\Desktop\TrimphPO\Week\Master Files\[IGST Master.xlsx]DBF'!$A:$U,21,FALSE),
   "Error")),
"")</f>
        <v/>
      </c>
      <c r="U12">
        <f>IF(ORDER!O18&gt;0,
 IF(ORDER!$D$1="SGST",
 VLOOKUP(H12,'C:\Users\HP\Desktop\TrimphPO\Week\Master Files\[SGST Master.xlsx]DBF'!$A:$V,22,FALSE),
   IF(ORDER!$D$1="IGST",
   VLOOKUP(H12,'C:\Users\HP\Desktop\TrimphPO\Week\Master Files\[IGST Master.xlsx]DBF'!$A:$V,22,FALSE),
   "Error")),
"")</f>
        <v/>
      </c>
      <c r="V12">
        <f>IF(ORDER!O18&gt;0,
 IF(ORDER!$D$1="SGST",
 VLOOKUP(H12,'C:\Users\HP\Desktop\TrimphPO\Week\Master Files\[SGST Master.xlsx]DBF'!$A:$W,23,FALSE),
   IF(ORDER!$D$1="IGST",
   VLOOKUP(H12,'C:\Users\HP\Desktop\TrimphPO\Week\Master Files\[IGST Master.xlsx]DBF'!$A:$W,23,FALSE),
   "Error")),
"")</f>
        <v/>
      </c>
      <c r="W12">
        <f>IF(ORDER!O18&gt;0,
 IF(ORDER!$D$1="SGST",
 VLOOKUP(H12,'C:\Users\HP\Desktop\TrimphPO\Week\Master Files\[SGST Master.xlsx]DBF'!$A:$X,24,FALSE),
   IF(ORDER!$D$1="IGST",
   VLOOKUP(H12,'C:\Users\HP\Desktop\TrimphPO\Week\Master Files\[IGST Master.xlsx]DBF'!$A:$X,24,FALSE),
   "Error")),
"")</f>
        <v/>
      </c>
      <c r="X12">
        <f>IF(ORDER!O18&gt;0,
 IF(ORDER!$D$1="SGST",
 VLOOKUP(H12,'C:\Users\HP\Desktop\TrimphPO\Week\Master Files\[SGST Master.xlsx]DBF'!$A:$Y,25,FALSE),
   IF(ORDER!$D$1="IGST",
   VLOOKUP(H12,'C:\Users\HP\Desktop\TrimphPO\Week\Master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VLOOKUP(H12,'C:\Users\HP\Desktop\TrimphPO\Week\Master Files\[SGST Master.xlsx]DBF'!$A:$AB,28,FALSE),
   IF(ORDER!$D$1="IGST",
   VLOOKUP(H12,'C:\Users\HP\Desktop\TrimphPO\Week\Master Files\[IGST Master.xlsx]DBF'!$A:$AB,28,FALSE),
   "Error")),
"")</f>
        <v/>
      </c>
      <c r="AB12">
        <f>IF(ORDER!O18&gt;0,
 IF(ORDER!$D$1="SGST",
 VLOOKUP(H12,'C:\Users\HP\Desktop\TrimphPO\Week\Master Files\[SGST Master.xlsx]DBF'!$A:$AC,29,FALSE),
   IF(ORDER!$D$1="IGST",
   VLOOKUP(H12,'C:\Users\HP\Desktop\TrimphPO\Week\Master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VLOOKUP(H12,'C:\Users\HP\Desktop\TrimphPO\Week\Master Files\[SGST Master.xlsx]DBF'!$A:$AR,44,FALSE),
   IF(ORDER!$D$1="IGST",
   VLOOKUP(H12,'C:\Users\HP\Desktop\TrimphPO\Week\Master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VLOOKUP(H12,'C:\Users\HP\Desktop\TrimphPO\Week\Master Files\[SGST Master.xlsx]DBF'!$A:$AV,48,FALSE),
   IF(ORDER!$D$1="IGST",
   VLOOKUP(H12,'C:\Users\HP\Desktop\TrimphPO\Week\Master Files\[IGST Master.xlsx]DBF'!$A:$AV,48,FALSE),
   "Error")),
"")</f>
        <v/>
      </c>
      <c r="AV12">
        <f>IF(ORDER!O18&gt;0,
 IF(ORDER!$D$1="SGST",
 VLOOKUP(H12,'C:\Users\HP\Desktop\TrimphPO\Week\Master Files\[SGST Master.xlsx]DBF'!$A:$AW,49,FALSE),
   IF(ORDER!$D$1="IGST",
   VLOOKUP(H12,'C:\Users\HP\Desktop\TrimphPO\Week\Master Files\[IGST Master.xlsx]DBF'!$A:$AW,49,FALSE),
   "Error")),
"")</f>
        <v/>
      </c>
      <c r="AW12">
        <f>IF(ORDER!O18&gt;0,
 IF(ORDER!$D$1="SGST",
 VLOOKUP(H12,'C:\Users\HP\Desktop\TrimphPO\Week\Master Files\[SGST Master.xlsx]DBF'!$A:$AX,50,FALSE),
   IF(ORDER!$D$1="IGST",
   VLOOKUP(H12,'C:\Users\HP\Desktop\TrimphPO\Week\Master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VLOOKUP(H12,'C:\Users\HP\Desktop\TrimphPO\Week\Master Files\[SGST Master.xlsx]DBF'!$A:$BA,53,FALSE),
   IF(ORDER!$D$1="IGST",
   VLOOKUP(H12,'C:\Users\HP\Desktop\TrimphPO\Week\Master Files\[IGST Master.xlsx]DBF'!$A:$BA,53,FALSE),
   "Error")),
"")</f>
        <v/>
      </c>
      <c r="BA12">
        <f>IF(ORDER!O18&gt;0,
 IF(ORDER!$D$1="SGST",
 VLOOKUP(H12,'C:\Users\HP\Desktop\TrimphPO\Week\Master Files\[SGST Master.xlsx]DBF'!$A:$BB,54,FALSE),
   IF(ORDER!$D$1="IGST",
   VLOOKUP(H12,'C:\Users\HP\Desktop\TrimphPO\Week\Master Files\[IGST Master.xlsx]DBF'!$A:$BB,54,FALSE),
   "Error")),
"")</f>
        <v/>
      </c>
      <c r="BB12">
        <f>IF(ORDER!O18&gt;0,
 IF(ORDER!$D$1="SGST",
 VLOOKUP(H12,'C:\Users\HP\Desktop\TrimphPO\Week\Master Files\[SGST Master.xlsx]DBF'!$A:$BC,55,FALSE),
   IF(ORDER!$D$1="IGST",
   VLOOKUP(H12,'C:\Users\HP\Desktop\TrimphPO\Week\Master Files\[IGST Master.xlsx]DBF'!$A:$BC,55,FALSE),
   "Error")),
"")</f>
        <v/>
      </c>
      <c r="BC12">
        <f>IF(ORDER!O18&gt;0,
 IF(ORDER!$D$1="SGST",
 VLOOKUP(H12,'C:\Users\HP\Desktop\TrimphPO\Week\Master Files\[SGST Master.xlsx]DBF'!$A:$BD,56,FALSE),
   IF(ORDER!$D$1="IGST",
   VLOOKUP(H12,'C:\Users\HP\Desktop\TrimphPO\Week\Master Files\[IGST Master.xlsx]DBF'!$A:$BD,56,FALSE),
   "Error")),
"")</f>
        <v/>
      </c>
      <c r="BD12">
        <f>IF(ORDER!O18&gt;0,
 IF(ORDER!$D$1="SGST",
 VLOOKUP(H12,'C:\Users\HP\Desktop\TrimphPO\Week\Master Files\[SGST Master.xlsx]DBF'!$A:$BE,57,FALSE),
   IF(ORDER!$D$1="IGST",
   VLOOKUP(H12,'C:\Users\HP\Desktop\TrimphPO\Week\Master Files\[IGST Master.xlsx]DBF'!$A:$BE,57,FALSE),
   "Error")),
"")</f>
        <v/>
      </c>
    </row>
    <row r="13">
      <c r="A13">
        <f>IF(ORDER!O19&gt;0,
 IF(ORDER!$D$1="SGST",
 VLOOKUP(H13,'C:\Users\HP\Desktop\TrimphPO\Week\Master Files\[SGST Master.xlsx]DBF'!$A:$B,2,FALSE),
   IF(ORDER!$D$1="IGST",
   VLOOKUP(H13,'C:\Users\HP\Desktop\TrimphPO\Week\Master Files\[IGST Master.xlsx]DBF'!$A:$B,2,FALSE),
   "Error")),
"")</f>
        <v/>
      </c>
      <c r="B13">
        <f>IF(ORDER!O19&gt;0,
 IF(ORDER!$D$1="SGST",
 VLOOKUP(H13,'C:\Users\HP\Desktop\TrimphPO\Week\Master Files\[SGST Master.xlsx]DBF'!$A:$C,3,FALSE),
   IF(ORDER!$D$1="IGST",
   VLOOKUP(H13,'C:\Users\HP\Desktop\TrimphPO\Week\Master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VLOOKUP(H13,'C:\Users\HP\Desktop\TrimphPO\Week\Master Files\[SGST Master.xlsx]DBF'!$A:$F,6,FALSE),
   IF(ORDER!$D$1="IGST",
   VLOOKUP(H13,'C:\Users\HP\Desktop\TrimphPO\Week\Master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VLOOKUP(H13,'C:\Users\HP\Desktop\TrimphPO\Week\Master Files\[SGST Master.xlsx]DBF'!$A:$H,8,FALSE),
   IF(ORDER!$D$1="IGST",
   VLOOKUP(H13,'C:\Users\HP\Desktop\TrimphPO\Week\Master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VLOOKUP(H13,'C:\Users\HP\Desktop\TrimphPO\Week\Master Files\[SGST Master.xlsx]DBF'!$A:$J,10,FALSE),
   IF(ORDER!$D$1="IGST",
   VLOOKUP(H13,'C:\Users\HP\Desktop\TrimphPO\Week\Master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VLOOKUP(H13,'C:\Users\HP\Desktop\TrimphPO\Week\Master Files\[SGST Master.xlsx]DBF'!$A:$N,14,FALSE),
   IF(ORDER!$D$1="IGST",
   VLOOKUP(H13,'C:\Users\HP\Desktop\TrimphPO\Week\Master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VLOOKUP(H13,'C:\Users\HP\Desktop\TrimphPO\Week\Master Files\[SGST Master.xlsx]DBF'!$A:$R,18,FALSE),
   IF(ORDER!$D$1="IGST",
   VLOOKUP(H13,'C:\Users\HP\Desktop\TrimphPO\Week\Master Files\[IGST Master.xlsx]DBF'!$A:$R,18,FALSE),
   "Error")),
"")</f>
        <v/>
      </c>
      <c r="R13">
        <f>IF(ORDER!O19&gt;0,
 IF(ORDER!$D$1="SGST",
 VLOOKUP(H13,'C:\Users\HP\Desktop\TrimphPO\Week\Master Files\[SGST Master.xlsx]DBF'!$A:$S,19,FALSE),
   IF(ORDER!$D$1="IGST",
   VLOOKUP(H13,'C:\Users\HP\Desktop\TrimphPO\Week\Master Files\[IGST Master.xlsx]DBF'!$A:$S,19,FALSE),
   "Error")),
"")</f>
        <v/>
      </c>
      <c r="S13">
        <f>IF(ORDER!O19&gt;0,
 IF(ORDER!$D$1="SGST",
 VLOOKUP(H13,'C:\Users\HP\Desktop\TrimphPO\Week\Master Files\[SGST Master.xlsx]DBF'!$A:$T,20,FALSE),
   IF(ORDER!$D$1="IGST",
   VLOOKUP(H13,'C:\Users\HP\Desktop\TrimphPO\Week\Master Files\[IGST Master.xlsx]DBF'!$A:$T,20,FALSE),
   "Error")),
"")</f>
        <v/>
      </c>
      <c r="T13">
        <f>IF(ORDER!O19&gt;0,
 IF(ORDER!$D$1="SGST",
 VLOOKUP(H13,'C:\Users\HP\Desktop\TrimphPO\Week\Master Files\[SGST Master.xlsx]DBF'!$A:$U,21,FALSE),
   IF(ORDER!$D$1="IGST",
   VLOOKUP(H13,'C:\Users\HP\Desktop\TrimphPO\Week\Master Files\[IGST Master.xlsx]DBF'!$A:$U,21,FALSE),
   "Error")),
"")</f>
        <v/>
      </c>
      <c r="U13">
        <f>IF(ORDER!O19&gt;0,
 IF(ORDER!$D$1="SGST",
 VLOOKUP(H13,'C:\Users\HP\Desktop\TrimphPO\Week\Master Files\[SGST Master.xlsx]DBF'!$A:$V,22,FALSE),
   IF(ORDER!$D$1="IGST",
   VLOOKUP(H13,'C:\Users\HP\Desktop\TrimphPO\Week\Master Files\[IGST Master.xlsx]DBF'!$A:$V,22,FALSE),
   "Error")),
"")</f>
        <v/>
      </c>
      <c r="V13">
        <f>IF(ORDER!O19&gt;0,
 IF(ORDER!$D$1="SGST",
 VLOOKUP(H13,'C:\Users\HP\Desktop\TrimphPO\Week\Master Files\[SGST Master.xlsx]DBF'!$A:$W,23,FALSE),
   IF(ORDER!$D$1="IGST",
   VLOOKUP(H13,'C:\Users\HP\Desktop\TrimphPO\Week\Master Files\[IGST Master.xlsx]DBF'!$A:$W,23,FALSE),
   "Error")),
"")</f>
        <v/>
      </c>
      <c r="W13">
        <f>IF(ORDER!O19&gt;0,
 IF(ORDER!$D$1="SGST",
 VLOOKUP(H13,'C:\Users\HP\Desktop\TrimphPO\Week\Master Files\[SGST Master.xlsx]DBF'!$A:$X,24,FALSE),
   IF(ORDER!$D$1="IGST",
   VLOOKUP(H13,'C:\Users\HP\Desktop\TrimphPO\Week\Master Files\[IGST Master.xlsx]DBF'!$A:$X,24,FALSE),
   "Error")),
"")</f>
        <v/>
      </c>
      <c r="X13">
        <f>IF(ORDER!O19&gt;0,
 IF(ORDER!$D$1="SGST",
 VLOOKUP(H13,'C:\Users\HP\Desktop\TrimphPO\Week\Master Files\[SGST Master.xlsx]DBF'!$A:$Y,25,FALSE),
   IF(ORDER!$D$1="IGST",
   VLOOKUP(H13,'C:\Users\HP\Desktop\TrimphPO\Week\Master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VLOOKUP(H13,'C:\Users\HP\Desktop\TrimphPO\Week\Master Files\[SGST Master.xlsx]DBF'!$A:$AB,28,FALSE),
   IF(ORDER!$D$1="IGST",
   VLOOKUP(H13,'C:\Users\HP\Desktop\TrimphPO\Week\Master Files\[IGST Master.xlsx]DBF'!$A:$AB,28,FALSE),
   "Error")),
"")</f>
        <v/>
      </c>
      <c r="AB13">
        <f>IF(ORDER!O19&gt;0,
 IF(ORDER!$D$1="SGST",
 VLOOKUP(H13,'C:\Users\HP\Desktop\TrimphPO\Week\Master Files\[SGST Master.xlsx]DBF'!$A:$AC,29,FALSE),
   IF(ORDER!$D$1="IGST",
   VLOOKUP(H13,'C:\Users\HP\Desktop\TrimphPO\Week\Master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VLOOKUP(H13,'C:\Users\HP\Desktop\TrimphPO\Week\Master Files\[SGST Master.xlsx]DBF'!$A:$AR,44,FALSE),
   IF(ORDER!$D$1="IGST",
   VLOOKUP(H13,'C:\Users\HP\Desktop\TrimphPO\Week\Master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VLOOKUP(H13,'C:\Users\HP\Desktop\TrimphPO\Week\Master Files\[SGST Master.xlsx]DBF'!$A:$AV,48,FALSE),
   IF(ORDER!$D$1="IGST",
   VLOOKUP(H13,'C:\Users\HP\Desktop\TrimphPO\Week\Master Files\[IGST Master.xlsx]DBF'!$A:$AV,48,FALSE),
   "Error")),
"")</f>
        <v/>
      </c>
      <c r="AV13">
        <f>IF(ORDER!O19&gt;0,
 IF(ORDER!$D$1="SGST",
 VLOOKUP(H13,'C:\Users\HP\Desktop\TrimphPO\Week\Master Files\[SGST Master.xlsx]DBF'!$A:$AW,49,FALSE),
   IF(ORDER!$D$1="IGST",
   VLOOKUP(H13,'C:\Users\HP\Desktop\TrimphPO\Week\Master Files\[IGST Master.xlsx]DBF'!$A:$AW,49,FALSE),
   "Error")),
"")</f>
        <v/>
      </c>
      <c r="AW13">
        <f>IF(ORDER!O19&gt;0,
 IF(ORDER!$D$1="SGST",
 VLOOKUP(H13,'C:\Users\HP\Desktop\TrimphPO\Week\Master Files\[SGST Master.xlsx]DBF'!$A:$AX,50,FALSE),
   IF(ORDER!$D$1="IGST",
   VLOOKUP(H13,'C:\Users\HP\Desktop\TrimphPO\Week\Master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VLOOKUP(H13,'C:\Users\HP\Desktop\TrimphPO\Week\Master Files\[SGST Master.xlsx]DBF'!$A:$BA,53,FALSE),
   IF(ORDER!$D$1="IGST",
   VLOOKUP(H13,'C:\Users\HP\Desktop\TrimphPO\Week\Master Files\[IGST Master.xlsx]DBF'!$A:$BA,53,FALSE),
   "Error")),
"")</f>
        <v/>
      </c>
      <c r="BA13">
        <f>IF(ORDER!O19&gt;0,
 IF(ORDER!$D$1="SGST",
 VLOOKUP(H13,'C:\Users\HP\Desktop\TrimphPO\Week\Master Files\[SGST Master.xlsx]DBF'!$A:$BB,54,FALSE),
   IF(ORDER!$D$1="IGST",
   VLOOKUP(H13,'C:\Users\HP\Desktop\TrimphPO\Week\Master Files\[IGST Master.xlsx]DBF'!$A:$BB,54,FALSE),
   "Error")),
"")</f>
        <v/>
      </c>
      <c r="BB13">
        <f>IF(ORDER!O19&gt;0,
 IF(ORDER!$D$1="SGST",
 VLOOKUP(H13,'C:\Users\HP\Desktop\TrimphPO\Week\Master Files\[SGST Master.xlsx]DBF'!$A:$BC,55,FALSE),
   IF(ORDER!$D$1="IGST",
   VLOOKUP(H13,'C:\Users\HP\Desktop\TrimphPO\Week\Master Files\[IGST Master.xlsx]DBF'!$A:$BC,55,FALSE),
   "Error")),
"")</f>
        <v/>
      </c>
      <c r="BC13">
        <f>IF(ORDER!O19&gt;0,
 IF(ORDER!$D$1="SGST",
 VLOOKUP(H13,'C:\Users\HP\Desktop\TrimphPO\Week\Master Files\[SGST Master.xlsx]DBF'!$A:$BD,56,FALSE),
   IF(ORDER!$D$1="IGST",
   VLOOKUP(H13,'C:\Users\HP\Desktop\TrimphPO\Week\Master Files\[IGST Master.xlsx]DBF'!$A:$BD,56,FALSE),
   "Error")),
"")</f>
        <v/>
      </c>
      <c r="BD13">
        <f>IF(ORDER!O19&gt;0,
 IF(ORDER!$D$1="SGST",
 VLOOKUP(H13,'C:\Users\HP\Desktop\TrimphPO\Week\Master Files\[SGST Master.xlsx]DBF'!$A:$BE,57,FALSE),
   IF(ORDER!$D$1="IGST",
   VLOOKUP(H13,'C:\Users\HP\Desktop\TrimphPO\Week\Master Files\[IGST Master.xlsx]DBF'!$A:$BE,57,FALSE),
   "Error")),
"")</f>
        <v/>
      </c>
    </row>
    <row r="14">
      <c r="A14">
        <f>IF(ORDER!O20&gt;0,
 IF(ORDER!$D$1="SGST",
 VLOOKUP(H14,'C:\Users\HP\Desktop\TrimphPO\Week\Master Files\[SGST Master.xlsx]DBF'!$A:$B,2,FALSE),
   IF(ORDER!$D$1="IGST",
   VLOOKUP(H14,'C:\Users\HP\Desktop\TrimphPO\Week\Master Files\[IGST Master.xlsx]DBF'!$A:$B,2,FALSE),
   "Error")),
"")</f>
        <v/>
      </c>
      <c r="B14">
        <f>IF(ORDER!O20&gt;0,
 IF(ORDER!$D$1="SGST",
 VLOOKUP(H14,'C:\Users\HP\Desktop\TrimphPO\Week\Master Files\[SGST Master.xlsx]DBF'!$A:$C,3,FALSE),
   IF(ORDER!$D$1="IGST",
   VLOOKUP(H14,'C:\Users\HP\Desktop\TrimphPO\Week\Master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VLOOKUP(H14,'C:\Users\HP\Desktop\TrimphPO\Week\Master Files\[SGST Master.xlsx]DBF'!$A:$F,6,FALSE),
   IF(ORDER!$D$1="IGST",
   VLOOKUP(H14,'C:\Users\HP\Desktop\TrimphPO\Week\Master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VLOOKUP(H14,'C:\Users\HP\Desktop\TrimphPO\Week\Master Files\[SGST Master.xlsx]DBF'!$A:$H,8,FALSE),
   IF(ORDER!$D$1="IGST",
   VLOOKUP(H14,'C:\Users\HP\Desktop\TrimphPO\Week\Master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VLOOKUP(H14,'C:\Users\HP\Desktop\TrimphPO\Week\Master Files\[SGST Master.xlsx]DBF'!$A:$J,10,FALSE),
   IF(ORDER!$D$1="IGST",
   VLOOKUP(H14,'C:\Users\HP\Desktop\TrimphPO\Week\Master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VLOOKUP(H14,'C:\Users\HP\Desktop\TrimphPO\Week\Master Files\[SGST Master.xlsx]DBF'!$A:$N,14,FALSE),
   IF(ORDER!$D$1="IGST",
   VLOOKUP(H14,'C:\Users\HP\Desktop\TrimphPO\Week\Master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VLOOKUP(H14,'C:\Users\HP\Desktop\TrimphPO\Week\Master Files\[SGST Master.xlsx]DBF'!$A:$R,18,FALSE),
   IF(ORDER!$D$1="IGST",
   VLOOKUP(H14,'C:\Users\HP\Desktop\TrimphPO\Week\Master Files\[IGST Master.xlsx]DBF'!$A:$R,18,FALSE),
   "Error")),
"")</f>
        <v/>
      </c>
      <c r="R14">
        <f>IF(ORDER!O20&gt;0,
 IF(ORDER!$D$1="SGST",
 VLOOKUP(H14,'C:\Users\HP\Desktop\TrimphPO\Week\Master Files\[SGST Master.xlsx]DBF'!$A:$S,19,FALSE),
   IF(ORDER!$D$1="IGST",
   VLOOKUP(H14,'C:\Users\HP\Desktop\TrimphPO\Week\Master Files\[IGST Master.xlsx]DBF'!$A:$S,19,FALSE),
   "Error")),
"")</f>
        <v/>
      </c>
      <c r="S14">
        <f>IF(ORDER!O20&gt;0,
 IF(ORDER!$D$1="SGST",
 VLOOKUP(H14,'C:\Users\HP\Desktop\TrimphPO\Week\Master Files\[SGST Master.xlsx]DBF'!$A:$T,20,FALSE),
   IF(ORDER!$D$1="IGST",
   VLOOKUP(H14,'C:\Users\HP\Desktop\TrimphPO\Week\Master Files\[IGST Master.xlsx]DBF'!$A:$T,20,FALSE),
   "Error")),
"")</f>
        <v/>
      </c>
      <c r="T14">
        <f>IF(ORDER!O20&gt;0,
 IF(ORDER!$D$1="SGST",
 VLOOKUP(H14,'C:\Users\HP\Desktop\TrimphPO\Week\Master Files\[SGST Master.xlsx]DBF'!$A:$U,21,FALSE),
   IF(ORDER!$D$1="IGST",
   VLOOKUP(H14,'C:\Users\HP\Desktop\TrimphPO\Week\Master Files\[IGST Master.xlsx]DBF'!$A:$U,21,FALSE),
   "Error")),
"")</f>
        <v/>
      </c>
      <c r="U14">
        <f>IF(ORDER!O20&gt;0,
 IF(ORDER!$D$1="SGST",
 VLOOKUP(H14,'C:\Users\HP\Desktop\TrimphPO\Week\Master Files\[SGST Master.xlsx]DBF'!$A:$V,22,FALSE),
   IF(ORDER!$D$1="IGST",
   VLOOKUP(H14,'C:\Users\HP\Desktop\TrimphPO\Week\Master Files\[IGST Master.xlsx]DBF'!$A:$V,22,FALSE),
   "Error")),
"")</f>
        <v/>
      </c>
      <c r="V14">
        <f>IF(ORDER!O20&gt;0,
 IF(ORDER!$D$1="SGST",
 VLOOKUP(H14,'C:\Users\HP\Desktop\TrimphPO\Week\Master Files\[SGST Master.xlsx]DBF'!$A:$W,23,FALSE),
   IF(ORDER!$D$1="IGST",
   VLOOKUP(H14,'C:\Users\HP\Desktop\TrimphPO\Week\Master Files\[IGST Master.xlsx]DBF'!$A:$W,23,FALSE),
   "Error")),
"")</f>
        <v/>
      </c>
      <c r="W14">
        <f>IF(ORDER!O20&gt;0,
 IF(ORDER!$D$1="SGST",
 VLOOKUP(H14,'C:\Users\HP\Desktop\TrimphPO\Week\Master Files\[SGST Master.xlsx]DBF'!$A:$X,24,FALSE),
   IF(ORDER!$D$1="IGST",
   VLOOKUP(H14,'C:\Users\HP\Desktop\TrimphPO\Week\Master Files\[IGST Master.xlsx]DBF'!$A:$X,24,FALSE),
   "Error")),
"")</f>
        <v/>
      </c>
      <c r="X14">
        <f>IF(ORDER!O20&gt;0,
 IF(ORDER!$D$1="SGST",
 VLOOKUP(H14,'C:\Users\HP\Desktop\TrimphPO\Week\Master Files\[SGST Master.xlsx]DBF'!$A:$Y,25,FALSE),
   IF(ORDER!$D$1="IGST",
   VLOOKUP(H14,'C:\Users\HP\Desktop\TrimphPO\Week\Master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VLOOKUP(H14,'C:\Users\HP\Desktop\TrimphPO\Week\Master Files\[SGST Master.xlsx]DBF'!$A:$AB,28,FALSE),
   IF(ORDER!$D$1="IGST",
   VLOOKUP(H14,'C:\Users\HP\Desktop\TrimphPO\Week\Master Files\[IGST Master.xlsx]DBF'!$A:$AB,28,FALSE),
   "Error")),
"")</f>
        <v/>
      </c>
      <c r="AB14">
        <f>IF(ORDER!O20&gt;0,
 IF(ORDER!$D$1="SGST",
 VLOOKUP(H14,'C:\Users\HP\Desktop\TrimphPO\Week\Master Files\[SGST Master.xlsx]DBF'!$A:$AC,29,FALSE),
   IF(ORDER!$D$1="IGST",
   VLOOKUP(H14,'C:\Users\HP\Desktop\TrimphPO\Week\Master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VLOOKUP(H14,'C:\Users\HP\Desktop\TrimphPO\Week\Master Files\[SGST Master.xlsx]DBF'!$A:$AR,44,FALSE),
   IF(ORDER!$D$1="IGST",
   VLOOKUP(H14,'C:\Users\HP\Desktop\TrimphPO\Week\Master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VLOOKUP(H14,'C:\Users\HP\Desktop\TrimphPO\Week\Master Files\[SGST Master.xlsx]DBF'!$A:$AV,48,FALSE),
   IF(ORDER!$D$1="IGST",
   VLOOKUP(H14,'C:\Users\HP\Desktop\TrimphPO\Week\Master Files\[IGST Master.xlsx]DBF'!$A:$AV,48,FALSE),
   "Error")),
"")</f>
        <v/>
      </c>
      <c r="AV14">
        <f>IF(ORDER!O20&gt;0,
 IF(ORDER!$D$1="SGST",
 VLOOKUP(H14,'C:\Users\HP\Desktop\TrimphPO\Week\Master Files\[SGST Master.xlsx]DBF'!$A:$AW,49,FALSE),
   IF(ORDER!$D$1="IGST",
   VLOOKUP(H14,'C:\Users\HP\Desktop\TrimphPO\Week\Master Files\[IGST Master.xlsx]DBF'!$A:$AW,49,FALSE),
   "Error")),
"")</f>
        <v/>
      </c>
      <c r="AW14">
        <f>IF(ORDER!O20&gt;0,
 IF(ORDER!$D$1="SGST",
 VLOOKUP(H14,'C:\Users\HP\Desktop\TrimphPO\Week\Master Files\[SGST Master.xlsx]DBF'!$A:$AX,50,FALSE),
   IF(ORDER!$D$1="IGST",
   VLOOKUP(H14,'C:\Users\HP\Desktop\TrimphPO\Week\Master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VLOOKUP(H14,'C:\Users\HP\Desktop\TrimphPO\Week\Master Files\[SGST Master.xlsx]DBF'!$A:$BA,53,FALSE),
   IF(ORDER!$D$1="IGST",
   VLOOKUP(H14,'C:\Users\HP\Desktop\TrimphPO\Week\Master Files\[IGST Master.xlsx]DBF'!$A:$BA,53,FALSE),
   "Error")),
"")</f>
        <v/>
      </c>
      <c r="BA14">
        <f>IF(ORDER!O20&gt;0,
 IF(ORDER!$D$1="SGST",
 VLOOKUP(H14,'C:\Users\HP\Desktop\TrimphPO\Week\Master Files\[SGST Master.xlsx]DBF'!$A:$BB,54,FALSE),
   IF(ORDER!$D$1="IGST",
   VLOOKUP(H14,'C:\Users\HP\Desktop\TrimphPO\Week\Master Files\[IGST Master.xlsx]DBF'!$A:$BB,54,FALSE),
   "Error")),
"")</f>
        <v/>
      </c>
      <c r="BB14">
        <f>IF(ORDER!O20&gt;0,
 IF(ORDER!$D$1="SGST",
 VLOOKUP(H14,'C:\Users\HP\Desktop\TrimphPO\Week\Master Files\[SGST Master.xlsx]DBF'!$A:$BC,55,FALSE),
   IF(ORDER!$D$1="IGST",
   VLOOKUP(H14,'C:\Users\HP\Desktop\TrimphPO\Week\Master Files\[IGST Master.xlsx]DBF'!$A:$BC,55,FALSE),
   "Error")),
"")</f>
        <v/>
      </c>
      <c r="BC14">
        <f>IF(ORDER!O20&gt;0,
 IF(ORDER!$D$1="SGST",
 VLOOKUP(H14,'C:\Users\HP\Desktop\TrimphPO\Week\Master Files\[SGST Master.xlsx]DBF'!$A:$BD,56,FALSE),
   IF(ORDER!$D$1="IGST",
   VLOOKUP(H14,'C:\Users\HP\Desktop\TrimphPO\Week\Master Files\[IGST Master.xlsx]DBF'!$A:$BD,56,FALSE),
   "Error")),
"")</f>
        <v/>
      </c>
      <c r="BD14">
        <f>IF(ORDER!O20&gt;0,
 IF(ORDER!$D$1="SGST",
 VLOOKUP(H14,'C:\Users\HP\Desktop\TrimphPO\Week\Master Files\[SGST Master.xlsx]DBF'!$A:$BE,57,FALSE),
   IF(ORDER!$D$1="IGST",
   VLOOKUP(H14,'C:\Users\HP\Desktop\TrimphPO\Week\Master Files\[IGST Master.xlsx]DBF'!$A:$BE,57,FALSE),
   "Error")),
"")</f>
        <v/>
      </c>
    </row>
    <row r="15">
      <c r="A15">
        <f>IF(ORDER!O21&gt;0,
 IF(ORDER!$D$1="SGST",
 VLOOKUP(H15,'C:\Users\HP\Desktop\TrimphPO\Week\Master Files\[SGST Master.xlsx]DBF'!$A:$B,2,FALSE),
   IF(ORDER!$D$1="IGST",
   VLOOKUP(H15,'C:\Users\HP\Desktop\TrimphPO\Week\Master Files\[IGST Master.xlsx]DBF'!$A:$B,2,FALSE),
   "Error")),
"")</f>
        <v/>
      </c>
      <c r="B15">
        <f>IF(ORDER!O21&gt;0,
 IF(ORDER!$D$1="SGST",
 VLOOKUP(H15,'C:\Users\HP\Desktop\TrimphPO\Week\Master Files\[SGST Master.xlsx]DBF'!$A:$C,3,FALSE),
   IF(ORDER!$D$1="IGST",
   VLOOKUP(H15,'C:\Users\HP\Desktop\TrimphPO\Week\Master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VLOOKUP(H15,'C:\Users\HP\Desktop\TrimphPO\Week\Master Files\[SGST Master.xlsx]DBF'!$A:$F,6,FALSE),
   IF(ORDER!$D$1="IGST",
   VLOOKUP(H15,'C:\Users\HP\Desktop\TrimphPO\Week\Master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VLOOKUP(H15,'C:\Users\HP\Desktop\TrimphPO\Week\Master Files\[SGST Master.xlsx]DBF'!$A:$H,8,FALSE),
   IF(ORDER!$D$1="IGST",
   VLOOKUP(H15,'C:\Users\HP\Desktop\TrimphPO\Week\Master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VLOOKUP(H15,'C:\Users\HP\Desktop\TrimphPO\Week\Master Files\[SGST Master.xlsx]DBF'!$A:$J,10,FALSE),
   IF(ORDER!$D$1="IGST",
   VLOOKUP(H15,'C:\Users\HP\Desktop\TrimphPO\Week\Master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VLOOKUP(H15,'C:\Users\HP\Desktop\TrimphPO\Week\Master Files\[SGST Master.xlsx]DBF'!$A:$N,14,FALSE),
   IF(ORDER!$D$1="IGST",
   VLOOKUP(H15,'C:\Users\HP\Desktop\TrimphPO\Week\Master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VLOOKUP(H15,'C:\Users\HP\Desktop\TrimphPO\Week\Master Files\[SGST Master.xlsx]DBF'!$A:$R,18,FALSE),
   IF(ORDER!$D$1="IGST",
   VLOOKUP(H15,'C:\Users\HP\Desktop\TrimphPO\Week\Master Files\[IGST Master.xlsx]DBF'!$A:$R,18,FALSE),
   "Error")),
"")</f>
        <v/>
      </c>
      <c r="R15">
        <f>IF(ORDER!O21&gt;0,
 IF(ORDER!$D$1="SGST",
 VLOOKUP(H15,'C:\Users\HP\Desktop\TrimphPO\Week\Master Files\[SGST Master.xlsx]DBF'!$A:$S,19,FALSE),
   IF(ORDER!$D$1="IGST",
   VLOOKUP(H15,'C:\Users\HP\Desktop\TrimphPO\Week\Master Files\[IGST Master.xlsx]DBF'!$A:$S,19,FALSE),
   "Error")),
"")</f>
        <v/>
      </c>
      <c r="S15">
        <f>IF(ORDER!O21&gt;0,
 IF(ORDER!$D$1="SGST",
 VLOOKUP(H15,'C:\Users\HP\Desktop\TrimphPO\Week\Master Files\[SGST Master.xlsx]DBF'!$A:$T,20,FALSE),
   IF(ORDER!$D$1="IGST",
   VLOOKUP(H15,'C:\Users\HP\Desktop\TrimphPO\Week\Master Files\[IGST Master.xlsx]DBF'!$A:$T,20,FALSE),
   "Error")),
"")</f>
        <v/>
      </c>
      <c r="T15">
        <f>IF(ORDER!O21&gt;0,
 IF(ORDER!$D$1="SGST",
 VLOOKUP(H15,'C:\Users\HP\Desktop\TrimphPO\Week\Master Files\[SGST Master.xlsx]DBF'!$A:$U,21,FALSE),
   IF(ORDER!$D$1="IGST",
   VLOOKUP(H15,'C:\Users\HP\Desktop\TrimphPO\Week\Master Files\[IGST Master.xlsx]DBF'!$A:$U,21,FALSE),
   "Error")),
"")</f>
        <v/>
      </c>
      <c r="U15">
        <f>IF(ORDER!O21&gt;0,
 IF(ORDER!$D$1="SGST",
 VLOOKUP(H15,'C:\Users\HP\Desktop\TrimphPO\Week\Master Files\[SGST Master.xlsx]DBF'!$A:$V,22,FALSE),
   IF(ORDER!$D$1="IGST",
   VLOOKUP(H15,'C:\Users\HP\Desktop\TrimphPO\Week\Master Files\[IGST Master.xlsx]DBF'!$A:$V,22,FALSE),
   "Error")),
"")</f>
        <v/>
      </c>
      <c r="V15">
        <f>IF(ORDER!O21&gt;0,
 IF(ORDER!$D$1="SGST",
 VLOOKUP(H15,'C:\Users\HP\Desktop\TrimphPO\Week\Master Files\[SGST Master.xlsx]DBF'!$A:$W,23,FALSE),
   IF(ORDER!$D$1="IGST",
   VLOOKUP(H15,'C:\Users\HP\Desktop\TrimphPO\Week\Master Files\[IGST Master.xlsx]DBF'!$A:$W,23,FALSE),
   "Error")),
"")</f>
        <v/>
      </c>
      <c r="W15">
        <f>IF(ORDER!O21&gt;0,
 IF(ORDER!$D$1="SGST",
 VLOOKUP(H15,'C:\Users\HP\Desktop\TrimphPO\Week\Master Files\[SGST Master.xlsx]DBF'!$A:$X,24,FALSE),
   IF(ORDER!$D$1="IGST",
   VLOOKUP(H15,'C:\Users\HP\Desktop\TrimphPO\Week\Master Files\[IGST Master.xlsx]DBF'!$A:$X,24,FALSE),
   "Error")),
"")</f>
        <v/>
      </c>
      <c r="X15">
        <f>IF(ORDER!O21&gt;0,
 IF(ORDER!$D$1="SGST",
 VLOOKUP(H15,'C:\Users\HP\Desktop\TrimphPO\Week\Master Files\[SGST Master.xlsx]DBF'!$A:$Y,25,FALSE),
   IF(ORDER!$D$1="IGST",
   VLOOKUP(H15,'C:\Users\HP\Desktop\TrimphPO\Week\Master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VLOOKUP(H15,'C:\Users\HP\Desktop\TrimphPO\Week\Master Files\[SGST Master.xlsx]DBF'!$A:$AB,28,FALSE),
   IF(ORDER!$D$1="IGST",
   VLOOKUP(H15,'C:\Users\HP\Desktop\TrimphPO\Week\Master Files\[IGST Master.xlsx]DBF'!$A:$AB,28,FALSE),
   "Error")),
"")</f>
        <v/>
      </c>
      <c r="AB15">
        <f>IF(ORDER!O21&gt;0,
 IF(ORDER!$D$1="SGST",
 VLOOKUP(H15,'C:\Users\HP\Desktop\TrimphPO\Week\Master Files\[SGST Master.xlsx]DBF'!$A:$AC,29,FALSE),
   IF(ORDER!$D$1="IGST",
   VLOOKUP(H15,'C:\Users\HP\Desktop\TrimphPO\Week\Master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VLOOKUP(H15,'C:\Users\HP\Desktop\TrimphPO\Week\Master Files\[SGST Master.xlsx]DBF'!$A:$AR,44,FALSE),
   IF(ORDER!$D$1="IGST",
   VLOOKUP(H15,'C:\Users\HP\Desktop\TrimphPO\Week\Master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VLOOKUP(H15,'C:\Users\HP\Desktop\TrimphPO\Week\Master Files\[SGST Master.xlsx]DBF'!$A:$AV,48,FALSE),
   IF(ORDER!$D$1="IGST",
   VLOOKUP(H15,'C:\Users\HP\Desktop\TrimphPO\Week\Master Files\[IGST Master.xlsx]DBF'!$A:$AV,48,FALSE),
   "Error")),
"")</f>
        <v/>
      </c>
      <c r="AV15">
        <f>IF(ORDER!O21&gt;0,
 IF(ORDER!$D$1="SGST",
 VLOOKUP(H15,'C:\Users\HP\Desktop\TrimphPO\Week\Master Files\[SGST Master.xlsx]DBF'!$A:$AW,49,FALSE),
   IF(ORDER!$D$1="IGST",
   VLOOKUP(H15,'C:\Users\HP\Desktop\TrimphPO\Week\Master Files\[IGST Master.xlsx]DBF'!$A:$AW,49,FALSE),
   "Error")),
"")</f>
        <v/>
      </c>
      <c r="AW15">
        <f>IF(ORDER!O21&gt;0,
 IF(ORDER!$D$1="SGST",
 VLOOKUP(H15,'C:\Users\HP\Desktop\TrimphPO\Week\Master Files\[SGST Master.xlsx]DBF'!$A:$AX,50,FALSE),
   IF(ORDER!$D$1="IGST",
   VLOOKUP(H15,'C:\Users\HP\Desktop\TrimphPO\Week\Master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VLOOKUP(H15,'C:\Users\HP\Desktop\TrimphPO\Week\Master Files\[SGST Master.xlsx]DBF'!$A:$BA,53,FALSE),
   IF(ORDER!$D$1="IGST",
   VLOOKUP(H15,'C:\Users\HP\Desktop\TrimphPO\Week\Master Files\[IGST Master.xlsx]DBF'!$A:$BA,53,FALSE),
   "Error")),
"")</f>
        <v/>
      </c>
      <c r="BA15">
        <f>IF(ORDER!O21&gt;0,
 IF(ORDER!$D$1="SGST",
 VLOOKUP(H15,'C:\Users\HP\Desktop\TrimphPO\Week\Master Files\[SGST Master.xlsx]DBF'!$A:$BB,54,FALSE),
   IF(ORDER!$D$1="IGST",
   VLOOKUP(H15,'C:\Users\HP\Desktop\TrimphPO\Week\Master Files\[IGST Master.xlsx]DBF'!$A:$BB,54,FALSE),
   "Error")),
"")</f>
        <v/>
      </c>
      <c r="BB15">
        <f>IF(ORDER!O21&gt;0,
 IF(ORDER!$D$1="SGST",
 VLOOKUP(H15,'C:\Users\HP\Desktop\TrimphPO\Week\Master Files\[SGST Master.xlsx]DBF'!$A:$BC,55,FALSE),
   IF(ORDER!$D$1="IGST",
   VLOOKUP(H15,'C:\Users\HP\Desktop\TrimphPO\Week\Master Files\[IGST Master.xlsx]DBF'!$A:$BC,55,FALSE),
   "Error")),
"")</f>
        <v/>
      </c>
      <c r="BC15">
        <f>IF(ORDER!O21&gt;0,
 IF(ORDER!$D$1="SGST",
 VLOOKUP(H15,'C:\Users\HP\Desktop\TrimphPO\Week\Master Files\[SGST Master.xlsx]DBF'!$A:$BD,56,FALSE),
   IF(ORDER!$D$1="IGST",
   VLOOKUP(H15,'C:\Users\HP\Desktop\TrimphPO\Week\Master Files\[IGST Master.xlsx]DBF'!$A:$BD,56,FALSE),
   "Error")),
"")</f>
        <v/>
      </c>
      <c r="BD15">
        <f>IF(ORDER!O21&gt;0,
 IF(ORDER!$D$1="SGST",
 VLOOKUP(H15,'C:\Users\HP\Desktop\TrimphPO\Week\Master Files\[SGST Master.xlsx]DBF'!$A:$BE,57,FALSE),
   IF(ORDER!$D$1="IGST",
   VLOOKUP(H15,'C:\Users\HP\Desktop\TrimphPO\Week\Master Files\[IGST Master.xlsx]DBF'!$A:$BE,57,FALSE),
   "Error")),
"")</f>
        <v/>
      </c>
    </row>
    <row r="16">
      <c r="A16">
        <f>IF(ORDER!O22&gt;0,
 IF(ORDER!$D$1="SGST",
 VLOOKUP(H16,'C:\Users\HP\Desktop\TrimphPO\Week\Master Files\[SGST Master.xlsx]DBF'!$A:$B,2,FALSE),
   IF(ORDER!$D$1="IGST",
   VLOOKUP(H16,'C:\Users\HP\Desktop\TrimphPO\Week\Master Files\[IGST Master.xlsx]DBF'!$A:$B,2,FALSE),
   "Error")),
"")</f>
        <v/>
      </c>
      <c r="B16">
        <f>IF(ORDER!O22&gt;0,
 IF(ORDER!$D$1="SGST",
 VLOOKUP(H16,'C:\Users\HP\Desktop\TrimphPO\Week\Master Files\[SGST Master.xlsx]DBF'!$A:$C,3,FALSE),
   IF(ORDER!$D$1="IGST",
   VLOOKUP(H16,'C:\Users\HP\Desktop\TrimphPO\Week\Master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VLOOKUP(H16,'C:\Users\HP\Desktop\TrimphPO\Week\Master Files\[SGST Master.xlsx]DBF'!$A:$F,6,FALSE),
   IF(ORDER!$D$1="IGST",
   VLOOKUP(H16,'C:\Users\HP\Desktop\TrimphPO\Week\Master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VLOOKUP(H16,'C:\Users\HP\Desktop\TrimphPO\Week\Master Files\[SGST Master.xlsx]DBF'!$A:$H,8,FALSE),
   IF(ORDER!$D$1="IGST",
   VLOOKUP(H16,'C:\Users\HP\Desktop\TrimphPO\Week\Master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VLOOKUP(H16,'C:\Users\HP\Desktop\TrimphPO\Week\Master Files\[SGST Master.xlsx]DBF'!$A:$J,10,FALSE),
   IF(ORDER!$D$1="IGST",
   VLOOKUP(H16,'C:\Users\HP\Desktop\TrimphPO\Week\Master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VLOOKUP(H16,'C:\Users\HP\Desktop\TrimphPO\Week\Master Files\[SGST Master.xlsx]DBF'!$A:$N,14,FALSE),
   IF(ORDER!$D$1="IGST",
   VLOOKUP(H16,'C:\Users\HP\Desktop\TrimphPO\Week\Master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VLOOKUP(H16,'C:\Users\HP\Desktop\TrimphPO\Week\Master Files\[SGST Master.xlsx]DBF'!$A:$R,18,FALSE),
   IF(ORDER!$D$1="IGST",
   VLOOKUP(H16,'C:\Users\HP\Desktop\TrimphPO\Week\Master Files\[IGST Master.xlsx]DBF'!$A:$R,18,FALSE),
   "Error")),
"")</f>
        <v/>
      </c>
      <c r="R16">
        <f>IF(ORDER!O22&gt;0,
 IF(ORDER!$D$1="SGST",
 VLOOKUP(H16,'C:\Users\HP\Desktop\TrimphPO\Week\Master Files\[SGST Master.xlsx]DBF'!$A:$S,19,FALSE),
   IF(ORDER!$D$1="IGST",
   VLOOKUP(H16,'C:\Users\HP\Desktop\TrimphPO\Week\Master Files\[IGST Master.xlsx]DBF'!$A:$S,19,FALSE),
   "Error")),
"")</f>
        <v/>
      </c>
      <c r="S16">
        <f>IF(ORDER!O22&gt;0,
 IF(ORDER!$D$1="SGST",
 VLOOKUP(H16,'C:\Users\HP\Desktop\TrimphPO\Week\Master Files\[SGST Master.xlsx]DBF'!$A:$T,20,FALSE),
   IF(ORDER!$D$1="IGST",
   VLOOKUP(H16,'C:\Users\HP\Desktop\TrimphPO\Week\Master Files\[IGST Master.xlsx]DBF'!$A:$T,20,FALSE),
   "Error")),
"")</f>
        <v/>
      </c>
      <c r="T16">
        <f>IF(ORDER!O22&gt;0,
 IF(ORDER!$D$1="SGST",
 VLOOKUP(H16,'C:\Users\HP\Desktop\TrimphPO\Week\Master Files\[SGST Master.xlsx]DBF'!$A:$U,21,FALSE),
   IF(ORDER!$D$1="IGST",
   VLOOKUP(H16,'C:\Users\HP\Desktop\TrimphPO\Week\Master Files\[IGST Master.xlsx]DBF'!$A:$U,21,FALSE),
   "Error")),
"")</f>
        <v/>
      </c>
      <c r="U16">
        <f>IF(ORDER!O22&gt;0,
 IF(ORDER!$D$1="SGST",
 VLOOKUP(H16,'C:\Users\HP\Desktop\TrimphPO\Week\Master Files\[SGST Master.xlsx]DBF'!$A:$V,22,FALSE),
   IF(ORDER!$D$1="IGST",
   VLOOKUP(H16,'C:\Users\HP\Desktop\TrimphPO\Week\Master Files\[IGST Master.xlsx]DBF'!$A:$V,22,FALSE),
   "Error")),
"")</f>
        <v/>
      </c>
      <c r="V16">
        <f>IF(ORDER!O22&gt;0,
 IF(ORDER!$D$1="SGST",
 VLOOKUP(H16,'C:\Users\HP\Desktop\TrimphPO\Week\Master Files\[SGST Master.xlsx]DBF'!$A:$W,23,FALSE),
   IF(ORDER!$D$1="IGST",
   VLOOKUP(H16,'C:\Users\HP\Desktop\TrimphPO\Week\Master Files\[IGST Master.xlsx]DBF'!$A:$W,23,FALSE),
   "Error")),
"")</f>
        <v/>
      </c>
      <c r="W16">
        <f>IF(ORDER!O22&gt;0,
 IF(ORDER!$D$1="SGST",
 VLOOKUP(H16,'C:\Users\HP\Desktop\TrimphPO\Week\Master Files\[SGST Master.xlsx]DBF'!$A:$X,24,FALSE),
   IF(ORDER!$D$1="IGST",
   VLOOKUP(H16,'C:\Users\HP\Desktop\TrimphPO\Week\Master Files\[IGST Master.xlsx]DBF'!$A:$X,24,FALSE),
   "Error")),
"")</f>
        <v/>
      </c>
      <c r="X16">
        <f>IF(ORDER!O22&gt;0,
 IF(ORDER!$D$1="SGST",
 VLOOKUP(H16,'C:\Users\HP\Desktop\TrimphPO\Week\Master Files\[SGST Master.xlsx]DBF'!$A:$Y,25,FALSE),
   IF(ORDER!$D$1="IGST",
   VLOOKUP(H16,'C:\Users\HP\Desktop\TrimphPO\Week\Master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VLOOKUP(H16,'C:\Users\HP\Desktop\TrimphPO\Week\Master Files\[SGST Master.xlsx]DBF'!$A:$AB,28,FALSE),
   IF(ORDER!$D$1="IGST",
   VLOOKUP(H16,'C:\Users\HP\Desktop\TrimphPO\Week\Master Files\[IGST Master.xlsx]DBF'!$A:$AB,28,FALSE),
   "Error")),
"")</f>
        <v/>
      </c>
      <c r="AB16">
        <f>IF(ORDER!O22&gt;0,
 IF(ORDER!$D$1="SGST",
 VLOOKUP(H16,'C:\Users\HP\Desktop\TrimphPO\Week\Master Files\[SGST Master.xlsx]DBF'!$A:$AC,29,FALSE),
   IF(ORDER!$D$1="IGST",
   VLOOKUP(H16,'C:\Users\HP\Desktop\TrimphPO\Week\Master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VLOOKUP(H16,'C:\Users\HP\Desktop\TrimphPO\Week\Master Files\[SGST Master.xlsx]DBF'!$A:$AR,44,FALSE),
   IF(ORDER!$D$1="IGST",
   VLOOKUP(H16,'C:\Users\HP\Desktop\TrimphPO\Week\Master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VLOOKUP(H16,'C:\Users\HP\Desktop\TrimphPO\Week\Master Files\[SGST Master.xlsx]DBF'!$A:$AV,48,FALSE),
   IF(ORDER!$D$1="IGST",
   VLOOKUP(H16,'C:\Users\HP\Desktop\TrimphPO\Week\Master Files\[IGST Master.xlsx]DBF'!$A:$AV,48,FALSE),
   "Error")),
"")</f>
        <v/>
      </c>
      <c r="AV16">
        <f>IF(ORDER!O22&gt;0,
 IF(ORDER!$D$1="SGST",
 VLOOKUP(H16,'C:\Users\HP\Desktop\TrimphPO\Week\Master Files\[SGST Master.xlsx]DBF'!$A:$AW,49,FALSE),
   IF(ORDER!$D$1="IGST",
   VLOOKUP(H16,'C:\Users\HP\Desktop\TrimphPO\Week\Master Files\[IGST Master.xlsx]DBF'!$A:$AW,49,FALSE),
   "Error")),
"")</f>
        <v/>
      </c>
      <c r="AW16">
        <f>IF(ORDER!O22&gt;0,
 IF(ORDER!$D$1="SGST",
 VLOOKUP(H16,'C:\Users\HP\Desktop\TrimphPO\Week\Master Files\[SGST Master.xlsx]DBF'!$A:$AX,50,FALSE),
   IF(ORDER!$D$1="IGST",
   VLOOKUP(H16,'C:\Users\HP\Desktop\TrimphPO\Week\Master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VLOOKUP(H16,'C:\Users\HP\Desktop\TrimphPO\Week\Master Files\[SGST Master.xlsx]DBF'!$A:$BA,53,FALSE),
   IF(ORDER!$D$1="IGST",
   VLOOKUP(H16,'C:\Users\HP\Desktop\TrimphPO\Week\Master Files\[IGST Master.xlsx]DBF'!$A:$BA,53,FALSE),
   "Error")),
"")</f>
        <v/>
      </c>
      <c r="BA16">
        <f>IF(ORDER!O22&gt;0,
 IF(ORDER!$D$1="SGST",
 VLOOKUP(H16,'C:\Users\HP\Desktop\TrimphPO\Week\Master Files\[SGST Master.xlsx]DBF'!$A:$BB,54,FALSE),
   IF(ORDER!$D$1="IGST",
   VLOOKUP(H16,'C:\Users\HP\Desktop\TrimphPO\Week\Master Files\[IGST Master.xlsx]DBF'!$A:$BB,54,FALSE),
   "Error")),
"")</f>
        <v/>
      </c>
      <c r="BB16">
        <f>IF(ORDER!O22&gt;0,
 IF(ORDER!$D$1="SGST",
 VLOOKUP(H16,'C:\Users\HP\Desktop\TrimphPO\Week\Master Files\[SGST Master.xlsx]DBF'!$A:$BC,55,FALSE),
   IF(ORDER!$D$1="IGST",
   VLOOKUP(H16,'C:\Users\HP\Desktop\TrimphPO\Week\Master Files\[IGST Master.xlsx]DBF'!$A:$BC,55,FALSE),
   "Error")),
"")</f>
        <v/>
      </c>
      <c r="BC16">
        <f>IF(ORDER!O22&gt;0,
 IF(ORDER!$D$1="SGST",
 VLOOKUP(H16,'C:\Users\HP\Desktop\TrimphPO\Week\Master Files\[SGST Master.xlsx]DBF'!$A:$BD,56,FALSE),
   IF(ORDER!$D$1="IGST",
   VLOOKUP(H16,'C:\Users\HP\Desktop\TrimphPO\Week\Master Files\[IGST Master.xlsx]DBF'!$A:$BD,56,FALSE),
   "Error")),
"")</f>
        <v/>
      </c>
      <c r="BD16">
        <f>IF(ORDER!O22&gt;0,
 IF(ORDER!$D$1="SGST",
 VLOOKUP(H16,'C:\Users\HP\Desktop\TrimphPO\Week\Master Files\[SGST Master.xlsx]DBF'!$A:$BE,57,FALSE),
   IF(ORDER!$D$1="IGST",
   VLOOKUP(H16,'C:\Users\HP\Desktop\TrimphPO\Week\Master Files\[IGST Master.xlsx]DBF'!$A:$BE,57,FALSE),
   "Error")),
"")</f>
        <v/>
      </c>
    </row>
    <row r="17">
      <c r="A17">
        <f>IF(ORDER!O23&gt;0,
 IF(ORDER!$D$1="SGST",
 VLOOKUP(H17,'C:\Users\HP\Desktop\TrimphPO\Week\Master Files\[SGST Master.xlsx]DBF'!$A:$B,2,FALSE),
   IF(ORDER!$D$1="IGST",
   VLOOKUP(H17,'C:\Users\HP\Desktop\TrimphPO\Week\Master Files\[IGST Master.xlsx]DBF'!$A:$B,2,FALSE),
   "Error")),
"")</f>
        <v/>
      </c>
      <c r="B17">
        <f>IF(ORDER!O23&gt;0,
 IF(ORDER!$D$1="SGST",
 VLOOKUP(H17,'C:\Users\HP\Desktop\TrimphPO\Week\Master Files\[SGST Master.xlsx]DBF'!$A:$C,3,FALSE),
   IF(ORDER!$D$1="IGST",
   VLOOKUP(H17,'C:\Users\HP\Desktop\TrimphPO\Week\Master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VLOOKUP(H17,'C:\Users\HP\Desktop\TrimphPO\Week\Master Files\[SGST Master.xlsx]DBF'!$A:$F,6,FALSE),
   IF(ORDER!$D$1="IGST",
   VLOOKUP(H17,'C:\Users\HP\Desktop\TrimphPO\Week\Master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VLOOKUP(H17,'C:\Users\HP\Desktop\TrimphPO\Week\Master Files\[SGST Master.xlsx]DBF'!$A:$H,8,FALSE),
   IF(ORDER!$D$1="IGST",
   VLOOKUP(H17,'C:\Users\HP\Desktop\TrimphPO\Week\Master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VLOOKUP(H17,'C:\Users\HP\Desktop\TrimphPO\Week\Master Files\[SGST Master.xlsx]DBF'!$A:$J,10,FALSE),
   IF(ORDER!$D$1="IGST",
   VLOOKUP(H17,'C:\Users\HP\Desktop\TrimphPO\Week\Master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VLOOKUP(H17,'C:\Users\HP\Desktop\TrimphPO\Week\Master Files\[SGST Master.xlsx]DBF'!$A:$N,14,FALSE),
   IF(ORDER!$D$1="IGST",
   VLOOKUP(H17,'C:\Users\HP\Desktop\TrimphPO\Week\Master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VLOOKUP(H17,'C:\Users\HP\Desktop\TrimphPO\Week\Master Files\[SGST Master.xlsx]DBF'!$A:$R,18,FALSE),
   IF(ORDER!$D$1="IGST",
   VLOOKUP(H17,'C:\Users\HP\Desktop\TrimphPO\Week\Master Files\[IGST Master.xlsx]DBF'!$A:$R,18,FALSE),
   "Error")),
"")</f>
        <v/>
      </c>
      <c r="R17">
        <f>IF(ORDER!O23&gt;0,
 IF(ORDER!$D$1="SGST",
 VLOOKUP(H17,'C:\Users\HP\Desktop\TrimphPO\Week\Master Files\[SGST Master.xlsx]DBF'!$A:$S,19,FALSE),
   IF(ORDER!$D$1="IGST",
   VLOOKUP(H17,'C:\Users\HP\Desktop\TrimphPO\Week\Master Files\[IGST Master.xlsx]DBF'!$A:$S,19,FALSE),
   "Error")),
"")</f>
        <v/>
      </c>
      <c r="S17">
        <f>IF(ORDER!O23&gt;0,
 IF(ORDER!$D$1="SGST",
 VLOOKUP(H17,'C:\Users\HP\Desktop\TrimphPO\Week\Master Files\[SGST Master.xlsx]DBF'!$A:$T,20,FALSE),
   IF(ORDER!$D$1="IGST",
   VLOOKUP(H17,'C:\Users\HP\Desktop\TrimphPO\Week\Master Files\[IGST Master.xlsx]DBF'!$A:$T,20,FALSE),
   "Error")),
"")</f>
        <v/>
      </c>
      <c r="T17">
        <f>IF(ORDER!O23&gt;0,
 IF(ORDER!$D$1="SGST",
 VLOOKUP(H17,'C:\Users\HP\Desktop\TrimphPO\Week\Master Files\[SGST Master.xlsx]DBF'!$A:$U,21,FALSE),
   IF(ORDER!$D$1="IGST",
   VLOOKUP(H17,'C:\Users\HP\Desktop\TrimphPO\Week\Master Files\[IGST Master.xlsx]DBF'!$A:$U,21,FALSE),
   "Error")),
"")</f>
        <v/>
      </c>
      <c r="U17">
        <f>IF(ORDER!O23&gt;0,
 IF(ORDER!$D$1="SGST",
 VLOOKUP(H17,'C:\Users\HP\Desktop\TrimphPO\Week\Master Files\[SGST Master.xlsx]DBF'!$A:$V,22,FALSE),
   IF(ORDER!$D$1="IGST",
   VLOOKUP(H17,'C:\Users\HP\Desktop\TrimphPO\Week\Master Files\[IGST Master.xlsx]DBF'!$A:$V,22,FALSE),
   "Error")),
"")</f>
        <v/>
      </c>
      <c r="V17">
        <f>IF(ORDER!O23&gt;0,
 IF(ORDER!$D$1="SGST",
 VLOOKUP(H17,'C:\Users\HP\Desktop\TrimphPO\Week\Master Files\[SGST Master.xlsx]DBF'!$A:$W,23,FALSE),
   IF(ORDER!$D$1="IGST",
   VLOOKUP(H17,'C:\Users\HP\Desktop\TrimphPO\Week\Master Files\[IGST Master.xlsx]DBF'!$A:$W,23,FALSE),
   "Error")),
"")</f>
        <v/>
      </c>
      <c r="W17">
        <f>IF(ORDER!O23&gt;0,
 IF(ORDER!$D$1="SGST",
 VLOOKUP(H17,'C:\Users\HP\Desktop\TrimphPO\Week\Master Files\[SGST Master.xlsx]DBF'!$A:$X,24,FALSE),
   IF(ORDER!$D$1="IGST",
   VLOOKUP(H17,'C:\Users\HP\Desktop\TrimphPO\Week\Master Files\[IGST Master.xlsx]DBF'!$A:$X,24,FALSE),
   "Error")),
"")</f>
        <v/>
      </c>
      <c r="X17">
        <f>IF(ORDER!O23&gt;0,
 IF(ORDER!$D$1="SGST",
 VLOOKUP(H17,'C:\Users\HP\Desktop\TrimphPO\Week\Master Files\[SGST Master.xlsx]DBF'!$A:$Y,25,FALSE),
   IF(ORDER!$D$1="IGST",
   VLOOKUP(H17,'C:\Users\HP\Desktop\TrimphPO\Week\Master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VLOOKUP(H17,'C:\Users\HP\Desktop\TrimphPO\Week\Master Files\[SGST Master.xlsx]DBF'!$A:$AB,28,FALSE),
   IF(ORDER!$D$1="IGST",
   VLOOKUP(H17,'C:\Users\HP\Desktop\TrimphPO\Week\Master Files\[IGST Master.xlsx]DBF'!$A:$AB,28,FALSE),
   "Error")),
"")</f>
        <v/>
      </c>
      <c r="AB17">
        <f>IF(ORDER!O23&gt;0,
 IF(ORDER!$D$1="SGST",
 VLOOKUP(H17,'C:\Users\HP\Desktop\TrimphPO\Week\Master Files\[SGST Master.xlsx]DBF'!$A:$AC,29,FALSE),
   IF(ORDER!$D$1="IGST",
   VLOOKUP(H17,'C:\Users\HP\Desktop\TrimphPO\Week\Master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VLOOKUP(H17,'C:\Users\HP\Desktop\TrimphPO\Week\Master Files\[SGST Master.xlsx]DBF'!$A:$AR,44,FALSE),
   IF(ORDER!$D$1="IGST",
   VLOOKUP(H17,'C:\Users\HP\Desktop\TrimphPO\Week\Master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VLOOKUP(H17,'C:\Users\HP\Desktop\TrimphPO\Week\Master Files\[SGST Master.xlsx]DBF'!$A:$AV,48,FALSE),
   IF(ORDER!$D$1="IGST",
   VLOOKUP(H17,'C:\Users\HP\Desktop\TrimphPO\Week\Master Files\[IGST Master.xlsx]DBF'!$A:$AV,48,FALSE),
   "Error")),
"")</f>
        <v/>
      </c>
      <c r="AV17">
        <f>IF(ORDER!O23&gt;0,
 IF(ORDER!$D$1="SGST",
 VLOOKUP(H17,'C:\Users\HP\Desktop\TrimphPO\Week\Master Files\[SGST Master.xlsx]DBF'!$A:$AW,49,FALSE),
   IF(ORDER!$D$1="IGST",
   VLOOKUP(H17,'C:\Users\HP\Desktop\TrimphPO\Week\Master Files\[IGST Master.xlsx]DBF'!$A:$AW,49,FALSE),
   "Error")),
"")</f>
        <v/>
      </c>
      <c r="AW17">
        <f>IF(ORDER!O23&gt;0,
 IF(ORDER!$D$1="SGST",
 VLOOKUP(H17,'C:\Users\HP\Desktop\TrimphPO\Week\Master Files\[SGST Master.xlsx]DBF'!$A:$AX,50,FALSE),
   IF(ORDER!$D$1="IGST",
   VLOOKUP(H17,'C:\Users\HP\Desktop\TrimphPO\Week\Master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VLOOKUP(H17,'C:\Users\HP\Desktop\TrimphPO\Week\Master Files\[SGST Master.xlsx]DBF'!$A:$BA,53,FALSE),
   IF(ORDER!$D$1="IGST",
   VLOOKUP(H17,'C:\Users\HP\Desktop\TrimphPO\Week\Master Files\[IGST Master.xlsx]DBF'!$A:$BA,53,FALSE),
   "Error")),
"")</f>
        <v/>
      </c>
      <c r="BA17">
        <f>IF(ORDER!O23&gt;0,
 IF(ORDER!$D$1="SGST",
 VLOOKUP(H17,'C:\Users\HP\Desktop\TrimphPO\Week\Master Files\[SGST Master.xlsx]DBF'!$A:$BB,54,FALSE),
   IF(ORDER!$D$1="IGST",
   VLOOKUP(H17,'C:\Users\HP\Desktop\TrimphPO\Week\Master Files\[IGST Master.xlsx]DBF'!$A:$BB,54,FALSE),
   "Error")),
"")</f>
        <v/>
      </c>
      <c r="BB17">
        <f>IF(ORDER!O23&gt;0,
 IF(ORDER!$D$1="SGST",
 VLOOKUP(H17,'C:\Users\HP\Desktop\TrimphPO\Week\Master Files\[SGST Master.xlsx]DBF'!$A:$BC,55,FALSE),
   IF(ORDER!$D$1="IGST",
   VLOOKUP(H17,'C:\Users\HP\Desktop\TrimphPO\Week\Master Files\[IGST Master.xlsx]DBF'!$A:$BC,55,FALSE),
   "Error")),
"")</f>
        <v/>
      </c>
      <c r="BC17">
        <f>IF(ORDER!O23&gt;0,
 IF(ORDER!$D$1="SGST",
 VLOOKUP(H17,'C:\Users\HP\Desktop\TrimphPO\Week\Master Files\[SGST Master.xlsx]DBF'!$A:$BD,56,FALSE),
   IF(ORDER!$D$1="IGST",
   VLOOKUP(H17,'C:\Users\HP\Desktop\TrimphPO\Week\Master Files\[IGST Master.xlsx]DBF'!$A:$BD,56,FALSE),
   "Error")),
"")</f>
        <v/>
      </c>
      <c r="BD17">
        <f>IF(ORDER!O23&gt;0,
 IF(ORDER!$D$1="SGST",
 VLOOKUP(H17,'C:\Users\HP\Desktop\TrimphPO\Week\Master Files\[SGST Master.xlsx]DBF'!$A:$BE,57,FALSE),
   IF(ORDER!$D$1="IGST",
   VLOOKUP(H17,'C:\Users\HP\Desktop\TrimphPO\Week\Master Files\[IGST Master.xlsx]DBF'!$A:$BE,57,FALSE),
   "Error")),
"")</f>
        <v/>
      </c>
    </row>
    <row r="18">
      <c r="A18">
        <f>IF(ORDER!O24&gt;0,
 IF(ORDER!$D$1="SGST",
 VLOOKUP(H18,'C:\Users\HP\Desktop\TrimphPO\Week\Master Files\[SGST Master.xlsx]DBF'!$A:$B,2,FALSE),
   IF(ORDER!$D$1="IGST",
   VLOOKUP(H18,'C:\Users\HP\Desktop\TrimphPO\Week\Master Files\[IGST Master.xlsx]DBF'!$A:$B,2,FALSE),
   "Error")),
"")</f>
        <v/>
      </c>
      <c r="B18">
        <f>IF(ORDER!O24&gt;0,
 IF(ORDER!$D$1="SGST",
 VLOOKUP(H18,'C:\Users\HP\Desktop\TrimphPO\Week\Master Files\[SGST Master.xlsx]DBF'!$A:$C,3,FALSE),
   IF(ORDER!$D$1="IGST",
   VLOOKUP(H18,'C:\Users\HP\Desktop\TrimphPO\Week\Master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VLOOKUP(H18,'C:\Users\HP\Desktop\TrimphPO\Week\Master Files\[SGST Master.xlsx]DBF'!$A:$F,6,FALSE),
   IF(ORDER!$D$1="IGST",
   VLOOKUP(H18,'C:\Users\HP\Desktop\TrimphPO\Week\Master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VLOOKUP(H18,'C:\Users\HP\Desktop\TrimphPO\Week\Master Files\[SGST Master.xlsx]DBF'!$A:$H,8,FALSE),
   IF(ORDER!$D$1="IGST",
   VLOOKUP(H18,'C:\Users\HP\Desktop\TrimphPO\Week\Master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VLOOKUP(H18,'C:\Users\HP\Desktop\TrimphPO\Week\Master Files\[SGST Master.xlsx]DBF'!$A:$J,10,FALSE),
   IF(ORDER!$D$1="IGST",
   VLOOKUP(H18,'C:\Users\HP\Desktop\TrimphPO\Week\Master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VLOOKUP(H18,'C:\Users\HP\Desktop\TrimphPO\Week\Master Files\[SGST Master.xlsx]DBF'!$A:$N,14,FALSE),
   IF(ORDER!$D$1="IGST",
   VLOOKUP(H18,'C:\Users\HP\Desktop\TrimphPO\Week\Master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VLOOKUP(H18,'C:\Users\HP\Desktop\TrimphPO\Week\Master Files\[SGST Master.xlsx]DBF'!$A:$R,18,FALSE),
   IF(ORDER!$D$1="IGST",
   VLOOKUP(H18,'C:\Users\HP\Desktop\TrimphPO\Week\Master Files\[IGST Master.xlsx]DBF'!$A:$R,18,FALSE),
   "Error")),
"")</f>
        <v/>
      </c>
      <c r="R18">
        <f>IF(ORDER!O24&gt;0,
 IF(ORDER!$D$1="SGST",
 VLOOKUP(H18,'C:\Users\HP\Desktop\TrimphPO\Week\Master Files\[SGST Master.xlsx]DBF'!$A:$S,19,FALSE),
   IF(ORDER!$D$1="IGST",
   VLOOKUP(H18,'C:\Users\HP\Desktop\TrimphPO\Week\Master Files\[IGST Master.xlsx]DBF'!$A:$S,19,FALSE),
   "Error")),
"")</f>
        <v/>
      </c>
      <c r="S18">
        <f>IF(ORDER!O24&gt;0,
 IF(ORDER!$D$1="SGST",
 VLOOKUP(H18,'C:\Users\HP\Desktop\TrimphPO\Week\Master Files\[SGST Master.xlsx]DBF'!$A:$T,20,FALSE),
   IF(ORDER!$D$1="IGST",
   VLOOKUP(H18,'C:\Users\HP\Desktop\TrimphPO\Week\Master Files\[IGST Master.xlsx]DBF'!$A:$T,20,FALSE),
   "Error")),
"")</f>
        <v/>
      </c>
      <c r="T18">
        <f>IF(ORDER!O24&gt;0,
 IF(ORDER!$D$1="SGST",
 VLOOKUP(H18,'C:\Users\HP\Desktop\TrimphPO\Week\Master Files\[SGST Master.xlsx]DBF'!$A:$U,21,FALSE),
   IF(ORDER!$D$1="IGST",
   VLOOKUP(H18,'C:\Users\HP\Desktop\TrimphPO\Week\Master Files\[IGST Master.xlsx]DBF'!$A:$U,21,FALSE),
   "Error")),
"")</f>
        <v/>
      </c>
      <c r="U18">
        <f>IF(ORDER!O24&gt;0,
 IF(ORDER!$D$1="SGST",
 VLOOKUP(H18,'C:\Users\HP\Desktop\TrimphPO\Week\Master Files\[SGST Master.xlsx]DBF'!$A:$V,22,FALSE),
   IF(ORDER!$D$1="IGST",
   VLOOKUP(H18,'C:\Users\HP\Desktop\TrimphPO\Week\Master Files\[IGST Master.xlsx]DBF'!$A:$V,22,FALSE),
   "Error")),
"")</f>
        <v/>
      </c>
      <c r="V18">
        <f>IF(ORDER!O24&gt;0,
 IF(ORDER!$D$1="SGST",
 VLOOKUP(H18,'C:\Users\HP\Desktop\TrimphPO\Week\Master Files\[SGST Master.xlsx]DBF'!$A:$W,23,FALSE),
   IF(ORDER!$D$1="IGST",
   VLOOKUP(H18,'C:\Users\HP\Desktop\TrimphPO\Week\Master Files\[IGST Master.xlsx]DBF'!$A:$W,23,FALSE),
   "Error")),
"")</f>
        <v/>
      </c>
      <c r="W18">
        <f>IF(ORDER!O24&gt;0,
 IF(ORDER!$D$1="SGST",
 VLOOKUP(H18,'C:\Users\HP\Desktop\TrimphPO\Week\Master Files\[SGST Master.xlsx]DBF'!$A:$X,24,FALSE),
   IF(ORDER!$D$1="IGST",
   VLOOKUP(H18,'C:\Users\HP\Desktop\TrimphPO\Week\Master Files\[IGST Master.xlsx]DBF'!$A:$X,24,FALSE),
   "Error")),
"")</f>
        <v/>
      </c>
      <c r="X18">
        <f>IF(ORDER!O24&gt;0,
 IF(ORDER!$D$1="SGST",
 VLOOKUP(H18,'C:\Users\HP\Desktop\TrimphPO\Week\Master Files\[SGST Master.xlsx]DBF'!$A:$Y,25,FALSE),
   IF(ORDER!$D$1="IGST",
   VLOOKUP(H18,'C:\Users\HP\Desktop\TrimphPO\Week\Master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VLOOKUP(H18,'C:\Users\HP\Desktop\TrimphPO\Week\Master Files\[SGST Master.xlsx]DBF'!$A:$AB,28,FALSE),
   IF(ORDER!$D$1="IGST",
   VLOOKUP(H18,'C:\Users\HP\Desktop\TrimphPO\Week\Master Files\[IGST Master.xlsx]DBF'!$A:$AB,28,FALSE),
   "Error")),
"")</f>
        <v/>
      </c>
      <c r="AB18">
        <f>IF(ORDER!O24&gt;0,
 IF(ORDER!$D$1="SGST",
 VLOOKUP(H18,'C:\Users\HP\Desktop\TrimphPO\Week\Master Files\[SGST Master.xlsx]DBF'!$A:$AC,29,FALSE),
   IF(ORDER!$D$1="IGST",
   VLOOKUP(H18,'C:\Users\HP\Desktop\TrimphPO\Week\Master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VLOOKUP(H18,'C:\Users\HP\Desktop\TrimphPO\Week\Master Files\[SGST Master.xlsx]DBF'!$A:$AR,44,FALSE),
   IF(ORDER!$D$1="IGST",
   VLOOKUP(H18,'C:\Users\HP\Desktop\TrimphPO\Week\Master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VLOOKUP(H18,'C:\Users\HP\Desktop\TrimphPO\Week\Master Files\[SGST Master.xlsx]DBF'!$A:$AV,48,FALSE),
   IF(ORDER!$D$1="IGST",
   VLOOKUP(H18,'C:\Users\HP\Desktop\TrimphPO\Week\Master Files\[IGST Master.xlsx]DBF'!$A:$AV,48,FALSE),
   "Error")),
"")</f>
        <v/>
      </c>
      <c r="AV18">
        <f>IF(ORDER!O24&gt;0,
 IF(ORDER!$D$1="SGST",
 VLOOKUP(H18,'C:\Users\HP\Desktop\TrimphPO\Week\Master Files\[SGST Master.xlsx]DBF'!$A:$AW,49,FALSE),
   IF(ORDER!$D$1="IGST",
   VLOOKUP(H18,'C:\Users\HP\Desktop\TrimphPO\Week\Master Files\[IGST Master.xlsx]DBF'!$A:$AW,49,FALSE),
   "Error")),
"")</f>
        <v/>
      </c>
      <c r="AW18">
        <f>IF(ORDER!O24&gt;0,
 IF(ORDER!$D$1="SGST",
 VLOOKUP(H18,'C:\Users\HP\Desktop\TrimphPO\Week\Master Files\[SGST Master.xlsx]DBF'!$A:$AX,50,FALSE),
   IF(ORDER!$D$1="IGST",
   VLOOKUP(H18,'C:\Users\HP\Desktop\TrimphPO\Week\Master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VLOOKUP(H18,'C:\Users\HP\Desktop\TrimphPO\Week\Master Files\[SGST Master.xlsx]DBF'!$A:$BA,53,FALSE),
   IF(ORDER!$D$1="IGST",
   VLOOKUP(H18,'C:\Users\HP\Desktop\TrimphPO\Week\Master Files\[IGST Master.xlsx]DBF'!$A:$BA,53,FALSE),
   "Error")),
"")</f>
        <v/>
      </c>
      <c r="BA18">
        <f>IF(ORDER!O24&gt;0,
 IF(ORDER!$D$1="SGST",
 VLOOKUP(H18,'C:\Users\HP\Desktop\TrimphPO\Week\Master Files\[SGST Master.xlsx]DBF'!$A:$BB,54,FALSE),
   IF(ORDER!$D$1="IGST",
   VLOOKUP(H18,'C:\Users\HP\Desktop\TrimphPO\Week\Master Files\[IGST Master.xlsx]DBF'!$A:$BB,54,FALSE),
   "Error")),
"")</f>
        <v/>
      </c>
      <c r="BB18">
        <f>IF(ORDER!O24&gt;0,
 IF(ORDER!$D$1="SGST",
 VLOOKUP(H18,'C:\Users\HP\Desktop\TrimphPO\Week\Master Files\[SGST Master.xlsx]DBF'!$A:$BC,55,FALSE),
   IF(ORDER!$D$1="IGST",
   VLOOKUP(H18,'C:\Users\HP\Desktop\TrimphPO\Week\Master Files\[IGST Master.xlsx]DBF'!$A:$BC,55,FALSE),
   "Error")),
"")</f>
        <v/>
      </c>
      <c r="BC18">
        <f>IF(ORDER!O24&gt;0,
 IF(ORDER!$D$1="SGST",
 VLOOKUP(H18,'C:\Users\HP\Desktop\TrimphPO\Week\Master Files\[SGST Master.xlsx]DBF'!$A:$BD,56,FALSE),
   IF(ORDER!$D$1="IGST",
   VLOOKUP(H18,'C:\Users\HP\Desktop\TrimphPO\Week\Master Files\[IGST Master.xlsx]DBF'!$A:$BD,56,FALSE),
   "Error")),
"")</f>
        <v/>
      </c>
      <c r="BD18">
        <f>IF(ORDER!O24&gt;0,
 IF(ORDER!$D$1="SGST",
 VLOOKUP(H18,'C:\Users\HP\Desktop\TrimphPO\Week\Master Files\[SGST Master.xlsx]DBF'!$A:$BE,57,FALSE),
   IF(ORDER!$D$1="IGST",
   VLOOKUP(H18,'C:\Users\HP\Desktop\TrimphPO\Week\Master Files\[IGST Master.xlsx]DBF'!$A:$BE,57,FALSE),
   "Error")),
"")</f>
        <v/>
      </c>
    </row>
    <row r="19">
      <c r="A19">
        <f>IF(ORDER!O25&gt;0,
 IF(ORDER!$D$1="SGST",
 VLOOKUP(H19,'C:\Users\HP\Desktop\TrimphPO\Week\Master Files\[SGST Master.xlsx]DBF'!$A:$B,2,FALSE),
   IF(ORDER!$D$1="IGST",
   VLOOKUP(H19,'C:\Users\HP\Desktop\TrimphPO\Week\Master Files\[IGST Master.xlsx]DBF'!$A:$B,2,FALSE),
   "Error")),
"")</f>
        <v/>
      </c>
      <c r="B19">
        <f>IF(ORDER!O25&gt;0,
 IF(ORDER!$D$1="SGST",
 VLOOKUP(H19,'C:\Users\HP\Desktop\TrimphPO\Week\Master Files\[SGST Master.xlsx]DBF'!$A:$C,3,FALSE),
   IF(ORDER!$D$1="IGST",
   VLOOKUP(H19,'C:\Users\HP\Desktop\TrimphPO\Week\Master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VLOOKUP(H19,'C:\Users\HP\Desktop\TrimphPO\Week\Master Files\[SGST Master.xlsx]DBF'!$A:$F,6,FALSE),
   IF(ORDER!$D$1="IGST",
   VLOOKUP(H19,'C:\Users\HP\Desktop\TrimphPO\Week\Master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VLOOKUP(H19,'C:\Users\HP\Desktop\TrimphPO\Week\Master Files\[SGST Master.xlsx]DBF'!$A:$H,8,FALSE),
   IF(ORDER!$D$1="IGST",
   VLOOKUP(H19,'C:\Users\HP\Desktop\TrimphPO\Week\Master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VLOOKUP(H19,'C:\Users\HP\Desktop\TrimphPO\Week\Master Files\[SGST Master.xlsx]DBF'!$A:$J,10,FALSE),
   IF(ORDER!$D$1="IGST",
   VLOOKUP(H19,'C:\Users\HP\Desktop\TrimphPO\Week\Master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VLOOKUP(H19,'C:\Users\HP\Desktop\TrimphPO\Week\Master Files\[SGST Master.xlsx]DBF'!$A:$N,14,FALSE),
   IF(ORDER!$D$1="IGST",
   VLOOKUP(H19,'C:\Users\HP\Desktop\TrimphPO\Week\Master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VLOOKUP(H19,'C:\Users\HP\Desktop\TrimphPO\Week\Master Files\[SGST Master.xlsx]DBF'!$A:$R,18,FALSE),
   IF(ORDER!$D$1="IGST",
   VLOOKUP(H19,'C:\Users\HP\Desktop\TrimphPO\Week\Master Files\[IGST Master.xlsx]DBF'!$A:$R,18,FALSE),
   "Error")),
"")</f>
        <v/>
      </c>
      <c r="R19">
        <f>IF(ORDER!O25&gt;0,
 IF(ORDER!$D$1="SGST",
 VLOOKUP(H19,'C:\Users\HP\Desktop\TrimphPO\Week\Master Files\[SGST Master.xlsx]DBF'!$A:$S,19,FALSE),
   IF(ORDER!$D$1="IGST",
   VLOOKUP(H19,'C:\Users\HP\Desktop\TrimphPO\Week\Master Files\[IGST Master.xlsx]DBF'!$A:$S,19,FALSE),
   "Error")),
"")</f>
        <v/>
      </c>
      <c r="S19">
        <f>IF(ORDER!O25&gt;0,
 IF(ORDER!$D$1="SGST",
 VLOOKUP(H19,'C:\Users\HP\Desktop\TrimphPO\Week\Master Files\[SGST Master.xlsx]DBF'!$A:$T,20,FALSE),
   IF(ORDER!$D$1="IGST",
   VLOOKUP(H19,'C:\Users\HP\Desktop\TrimphPO\Week\Master Files\[IGST Master.xlsx]DBF'!$A:$T,20,FALSE),
   "Error")),
"")</f>
        <v/>
      </c>
      <c r="T19">
        <f>IF(ORDER!O25&gt;0,
 IF(ORDER!$D$1="SGST",
 VLOOKUP(H19,'C:\Users\HP\Desktop\TrimphPO\Week\Master Files\[SGST Master.xlsx]DBF'!$A:$U,21,FALSE),
   IF(ORDER!$D$1="IGST",
   VLOOKUP(H19,'C:\Users\HP\Desktop\TrimphPO\Week\Master Files\[IGST Master.xlsx]DBF'!$A:$U,21,FALSE),
   "Error")),
"")</f>
        <v/>
      </c>
      <c r="U19">
        <f>IF(ORDER!O25&gt;0,
 IF(ORDER!$D$1="SGST",
 VLOOKUP(H19,'C:\Users\HP\Desktop\TrimphPO\Week\Master Files\[SGST Master.xlsx]DBF'!$A:$V,22,FALSE),
   IF(ORDER!$D$1="IGST",
   VLOOKUP(H19,'C:\Users\HP\Desktop\TrimphPO\Week\Master Files\[IGST Master.xlsx]DBF'!$A:$V,22,FALSE),
   "Error")),
"")</f>
        <v/>
      </c>
      <c r="V19">
        <f>IF(ORDER!O25&gt;0,
 IF(ORDER!$D$1="SGST",
 VLOOKUP(H19,'C:\Users\HP\Desktop\TrimphPO\Week\Master Files\[SGST Master.xlsx]DBF'!$A:$W,23,FALSE),
   IF(ORDER!$D$1="IGST",
   VLOOKUP(H19,'C:\Users\HP\Desktop\TrimphPO\Week\Master Files\[IGST Master.xlsx]DBF'!$A:$W,23,FALSE),
   "Error")),
"")</f>
        <v/>
      </c>
      <c r="W19">
        <f>IF(ORDER!O25&gt;0,
 IF(ORDER!$D$1="SGST",
 VLOOKUP(H19,'C:\Users\HP\Desktop\TrimphPO\Week\Master Files\[SGST Master.xlsx]DBF'!$A:$X,24,FALSE),
   IF(ORDER!$D$1="IGST",
   VLOOKUP(H19,'C:\Users\HP\Desktop\TrimphPO\Week\Master Files\[IGST Master.xlsx]DBF'!$A:$X,24,FALSE),
   "Error")),
"")</f>
        <v/>
      </c>
      <c r="X19">
        <f>IF(ORDER!O25&gt;0,
 IF(ORDER!$D$1="SGST",
 VLOOKUP(H19,'C:\Users\HP\Desktop\TrimphPO\Week\Master Files\[SGST Master.xlsx]DBF'!$A:$Y,25,FALSE),
   IF(ORDER!$D$1="IGST",
   VLOOKUP(H19,'C:\Users\HP\Desktop\TrimphPO\Week\Master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VLOOKUP(H19,'C:\Users\HP\Desktop\TrimphPO\Week\Master Files\[SGST Master.xlsx]DBF'!$A:$AB,28,FALSE),
   IF(ORDER!$D$1="IGST",
   VLOOKUP(H19,'C:\Users\HP\Desktop\TrimphPO\Week\Master Files\[IGST Master.xlsx]DBF'!$A:$AB,28,FALSE),
   "Error")),
"")</f>
        <v/>
      </c>
      <c r="AB19">
        <f>IF(ORDER!O25&gt;0,
 IF(ORDER!$D$1="SGST",
 VLOOKUP(H19,'C:\Users\HP\Desktop\TrimphPO\Week\Master Files\[SGST Master.xlsx]DBF'!$A:$AC,29,FALSE),
   IF(ORDER!$D$1="IGST",
   VLOOKUP(H19,'C:\Users\HP\Desktop\TrimphPO\Week\Master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VLOOKUP(H19,'C:\Users\HP\Desktop\TrimphPO\Week\Master Files\[SGST Master.xlsx]DBF'!$A:$AR,44,FALSE),
   IF(ORDER!$D$1="IGST",
   VLOOKUP(H19,'C:\Users\HP\Desktop\TrimphPO\Week\Master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VLOOKUP(H19,'C:\Users\HP\Desktop\TrimphPO\Week\Master Files\[SGST Master.xlsx]DBF'!$A:$AV,48,FALSE),
   IF(ORDER!$D$1="IGST",
   VLOOKUP(H19,'C:\Users\HP\Desktop\TrimphPO\Week\Master Files\[IGST Master.xlsx]DBF'!$A:$AV,48,FALSE),
   "Error")),
"")</f>
        <v/>
      </c>
      <c r="AV19">
        <f>IF(ORDER!O25&gt;0,
 IF(ORDER!$D$1="SGST",
 VLOOKUP(H19,'C:\Users\HP\Desktop\TrimphPO\Week\Master Files\[SGST Master.xlsx]DBF'!$A:$AW,49,FALSE),
   IF(ORDER!$D$1="IGST",
   VLOOKUP(H19,'C:\Users\HP\Desktop\TrimphPO\Week\Master Files\[IGST Master.xlsx]DBF'!$A:$AW,49,FALSE),
   "Error")),
"")</f>
        <v/>
      </c>
      <c r="AW19">
        <f>IF(ORDER!O25&gt;0,
 IF(ORDER!$D$1="SGST",
 VLOOKUP(H19,'C:\Users\HP\Desktop\TrimphPO\Week\Master Files\[SGST Master.xlsx]DBF'!$A:$AX,50,FALSE),
   IF(ORDER!$D$1="IGST",
   VLOOKUP(H19,'C:\Users\HP\Desktop\TrimphPO\Week\Master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VLOOKUP(H19,'C:\Users\HP\Desktop\TrimphPO\Week\Master Files\[SGST Master.xlsx]DBF'!$A:$BA,53,FALSE),
   IF(ORDER!$D$1="IGST",
   VLOOKUP(H19,'C:\Users\HP\Desktop\TrimphPO\Week\Master Files\[IGST Master.xlsx]DBF'!$A:$BA,53,FALSE),
   "Error")),
"")</f>
        <v/>
      </c>
      <c r="BA19">
        <f>IF(ORDER!O25&gt;0,
 IF(ORDER!$D$1="SGST",
 VLOOKUP(H19,'C:\Users\HP\Desktop\TrimphPO\Week\Master Files\[SGST Master.xlsx]DBF'!$A:$BB,54,FALSE),
   IF(ORDER!$D$1="IGST",
   VLOOKUP(H19,'C:\Users\HP\Desktop\TrimphPO\Week\Master Files\[IGST Master.xlsx]DBF'!$A:$BB,54,FALSE),
   "Error")),
"")</f>
        <v/>
      </c>
      <c r="BB19">
        <f>IF(ORDER!O25&gt;0,
 IF(ORDER!$D$1="SGST",
 VLOOKUP(H19,'C:\Users\HP\Desktop\TrimphPO\Week\Master Files\[SGST Master.xlsx]DBF'!$A:$BC,55,FALSE),
   IF(ORDER!$D$1="IGST",
   VLOOKUP(H19,'C:\Users\HP\Desktop\TrimphPO\Week\Master Files\[IGST Master.xlsx]DBF'!$A:$BC,55,FALSE),
   "Error")),
"")</f>
        <v/>
      </c>
      <c r="BC19">
        <f>IF(ORDER!O25&gt;0,
 IF(ORDER!$D$1="SGST",
 VLOOKUP(H19,'C:\Users\HP\Desktop\TrimphPO\Week\Master Files\[SGST Master.xlsx]DBF'!$A:$BD,56,FALSE),
   IF(ORDER!$D$1="IGST",
   VLOOKUP(H19,'C:\Users\HP\Desktop\TrimphPO\Week\Master Files\[IGST Master.xlsx]DBF'!$A:$BD,56,FALSE),
   "Error")),
"")</f>
        <v/>
      </c>
      <c r="BD19">
        <f>IF(ORDER!O25&gt;0,
 IF(ORDER!$D$1="SGST",
 VLOOKUP(H19,'C:\Users\HP\Desktop\TrimphPO\Week\Master Files\[SGST Master.xlsx]DBF'!$A:$BE,57,FALSE),
   IF(ORDER!$D$1="IGST",
   VLOOKUP(H19,'C:\Users\HP\Desktop\TrimphPO\Week\Master Files\[IGST Master.xlsx]DBF'!$A:$BE,57,FALSE),
   "Error")),
"")</f>
        <v/>
      </c>
    </row>
    <row r="20">
      <c r="A20">
        <f>IF(ORDER!O26&gt;0,
 IF(ORDER!$D$1="SGST",
 VLOOKUP(H20,'C:\Users\HP\Desktop\TrimphPO\Week\Master Files\[SGST Master.xlsx]DBF'!$A:$B,2,FALSE),
   IF(ORDER!$D$1="IGST",
   VLOOKUP(H20,'C:\Users\HP\Desktop\TrimphPO\Week\Master Files\[IGST Master.xlsx]DBF'!$A:$B,2,FALSE),
   "Error")),
"")</f>
        <v/>
      </c>
      <c r="B20">
        <f>IF(ORDER!O26&gt;0,
 IF(ORDER!$D$1="SGST",
 VLOOKUP(H20,'C:\Users\HP\Desktop\TrimphPO\Week\Master Files\[SGST Master.xlsx]DBF'!$A:$C,3,FALSE),
   IF(ORDER!$D$1="IGST",
   VLOOKUP(H20,'C:\Users\HP\Desktop\TrimphPO\Week\Master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VLOOKUP(H20,'C:\Users\HP\Desktop\TrimphPO\Week\Master Files\[SGST Master.xlsx]DBF'!$A:$F,6,FALSE),
   IF(ORDER!$D$1="IGST",
   VLOOKUP(H20,'C:\Users\HP\Desktop\TrimphPO\Week\Master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VLOOKUP(H20,'C:\Users\HP\Desktop\TrimphPO\Week\Master Files\[SGST Master.xlsx]DBF'!$A:$H,8,FALSE),
   IF(ORDER!$D$1="IGST",
   VLOOKUP(H20,'C:\Users\HP\Desktop\TrimphPO\Week\Master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VLOOKUP(H20,'C:\Users\HP\Desktop\TrimphPO\Week\Master Files\[SGST Master.xlsx]DBF'!$A:$J,10,FALSE),
   IF(ORDER!$D$1="IGST",
   VLOOKUP(H20,'C:\Users\HP\Desktop\TrimphPO\Week\Master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VLOOKUP(H20,'C:\Users\HP\Desktop\TrimphPO\Week\Master Files\[SGST Master.xlsx]DBF'!$A:$N,14,FALSE),
   IF(ORDER!$D$1="IGST",
   VLOOKUP(H20,'C:\Users\HP\Desktop\TrimphPO\Week\Master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VLOOKUP(H20,'C:\Users\HP\Desktop\TrimphPO\Week\Master Files\[SGST Master.xlsx]DBF'!$A:$R,18,FALSE),
   IF(ORDER!$D$1="IGST",
   VLOOKUP(H20,'C:\Users\HP\Desktop\TrimphPO\Week\Master Files\[IGST Master.xlsx]DBF'!$A:$R,18,FALSE),
   "Error")),
"")</f>
        <v/>
      </c>
      <c r="R20">
        <f>IF(ORDER!O26&gt;0,
 IF(ORDER!$D$1="SGST",
 VLOOKUP(H20,'C:\Users\HP\Desktop\TrimphPO\Week\Master Files\[SGST Master.xlsx]DBF'!$A:$S,19,FALSE),
   IF(ORDER!$D$1="IGST",
   VLOOKUP(H20,'C:\Users\HP\Desktop\TrimphPO\Week\Master Files\[IGST Master.xlsx]DBF'!$A:$S,19,FALSE),
   "Error")),
"")</f>
        <v/>
      </c>
      <c r="S20">
        <f>IF(ORDER!O26&gt;0,
 IF(ORDER!$D$1="SGST",
 VLOOKUP(H20,'C:\Users\HP\Desktop\TrimphPO\Week\Master Files\[SGST Master.xlsx]DBF'!$A:$T,20,FALSE),
   IF(ORDER!$D$1="IGST",
   VLOOKUP(H20,'C:\Users\HP\Desktop\TrimphPO\Week\Master Files\[IGST Master.xlsx]DBF'!$A:$T,20,FALSE),
   "Error")),
"")</f>
        <v/>
      </c>
      <c r="T20">
        <f>IF(ORDER!O26&gt;0,
 IF(ORDER!$D$1="SGST",
 VLOOKUP(H20,'C:\Users\HP\Desktop\TrimphPO\Week\Master Files\[SGST Master.xlsx]DBF'!$A:$U,21,FALSE),
   IF(ORDER!$D$1="IGST",
   VLOOKUP(H20,'C:\Users\HP\Desktop\TrimphPO\Week\Master Files\[IGST Master.xlsx]DBF'!$A:$U,21,FALSE),
   "Error")),
"")</f>
        <v/>
      </c>
      <c r="U20">
        <f>IF(ORDER!O26&gt;0,
 IF(ORDER!$D$1="SGST",
 VLOOKUP(H20,'C:\Users\HP\Desktop\TrimphPO\Week\Master Files\[SGST Master.xlsx]DBF'!$A:$V,22,FALSE),
   IF(ORDER!$D$1="IGST",
   VLOOKUP(H20,'C:\Users\HP\Desktop\TrimphPO\Week\Master Files\[IGST Master.xlsx]DBF'!$A:$V,22,FALSE),
   "Error")),
"")</f>
        <v/>
      </c>
      <c r="V20">
        <f>IF(ORDER!O26&gt;0,
 IF(ORDER!$D$1="SGST",
 VLOOKUP(H20,'C:\Users\HP\Desktop\TrimphPO\Week\Master Files\[SGST Master.xlsx]DBF'!$A:$W,23,FALSE),
   IF(ORDER!$D$1="IGST",
   VLOOKUP(H20,'C:\Users\HP\Desktop\TrimphPO\Week\Master Files\[IGST Master.xlsx]DBF'!$A:$W,23,FALSE),
   "Error")),
"")</f>
        <v/>
      </c>
      <c r="W20">
        <f>IF(ORDER!O26&gt;0,
 IF(ORDER!$D$1="SGST",
 VLOOKUP(H20,'C:\Users\HP\Desktop\TrimphPO\Week\Master Files\[SGST Master.xlsx]DBF'!$A:$X,24,FALSE),
   IF(ORDER!$D$1="IGST",
   VLOOKUP(H20,'C:\Users\HP\Desktop\TrimphPO\Week\Master Files\[IGST Master.xlsx]DBF'!$A:$X,24,FALSE),
   "Error")),
"")</f>
        <v/>
      </c>
      <c r="X20">
        <f>IF(ORDER!O26&gt;0,
 IF(ORDER!$D$1="SGST",
 VLOOKUP(H20,'C:\Users\HP\Desktop\TrimphPO\Week\Master Files\[SGST Master.xlsx]DBF'!$A:$Y,25,FALSE),
   IF(ORDER!$D$1="IGST",
   VLOOKUP(H20,'C:\Users\HP\Desktop\TrimphPO\Week\Master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VLOOKUP(H20,'C:\Users\HP\Desktop\TrimphPO\Week\Master Files\[SGST Master.xlsx]DBF'!$A:$AB,28,FALSE),
   IF(ORDER!$D$1="IGST",
   VLOOKUP(H20,'C:\Users\HP\Desktop\TrimphPO\Week\Master Files\[IGST Master.xlsx]DBF'!$A:$AB,28,FALSE),
   "Error")),
"")</f>
        <v/>
      </c>
      <c r="AB20">
        <f>IF(ORDER!O26&gt;0,
 IF(ORDER!$D$1="SGST",
 VLOOKUP(H20,'C:\Users\HP\Desktop\TrimphPO\Week\Master Files\[SGST Master.xlsx]DBF'!$A:$AC,29,FALSE),
   IF(ORDER!$D$1="IGST",
   VLOOKUP(H20,'C:\Users\HP\Desktop\TrimphPO\Week\Master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VLOOKUP(H20,'C:\Users\HP\Desktop\TrimphPO\Week\Master Files\[SGST Master.xlsx]DBF'!$A:$AR,44,FALSE),
   IF(ORDER!$D$1="IGST",
   VLOOKUP(H20,'C:\Users\HP\Desktop\TrimphPO\Week\Master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VLOOKUP(H20,'C:\Users\HP\Desktop\TrimphPO\Week\Master Files\[SGST Master.xlsx]DBF'!$A:$AV,48,FALSE),
   IF(ORDER!$D$1="IGST",
   VLOOKUP(H20,'C:\Users\HP\Desktop\TrimphPO\Week\Master Files\[IGST Master.xlsx]DBF'!$A:$AV,48,FALSE),
   "Error")),
"")</f>
        <v/>
      </c>
      <c r="AV20">
        <f>IF(ORDER!O26&gt;0,
 IF(ORDER!$D$1="SGST",
 VLOOKUP(H20,'C:\Users\HP\Desktop\TrimphPO\Week\Master Files\[SGST Master.xlsx]DBF'!$A:$AW,49,FALSE),
   IF(ORDER!$D$1="IGST",
   VLOOKUP(H20,'C:\Users\HP\Desktop\TrimphPO\Week\Master Files\[IGST Master.xlsx]DBF'!$A:$AW,49,FALSE),
   "Error")),
"")</f>
        <v/>
      </c>
      <c r="AW20">
        <f>IF(ORDER!O26&gt;0,
 IF(ORDER!$D$1="SGST",
 VLOOKUP(H20,'C:\Users\HP\Desktop\TrimphPO\Week\Master Files\[SGST Master.xlsx]DBF'!$A:$AX,50,FALSE),
   IF(ORDER!$D$1="IGST",
   VLOOKUP(H20,'C:\Users\HP\Desktop\TrimphPO\Week\Master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VLOOKUP(H20,'C:\Users\HP\Desktop\TrimphPO\Week\Master Files\[SGST Master.xlsx]DBF'!$A:$BA,53,FALSE),
   IF(ORDER!$D$1="IGST",
   VLOOKUP(H20,'C:\Users\HP\Desktop\TrimphPO\Week\Master Files\[IGST Master.xlsx]DBF'!$A:$BA,53,FALSE),
   "Error")),
"")</f>
        <v/>
      </c>
      <c r="BA20">
        <f>IF(ORDER!O26&gt;0,
 IF(ORDER!$D$1="SGST",
 VLOOKUP(H20,'C:\Users\HP\Desktop\TrimphPO\Week\Master Files\[SGST Master.xlsx]DBF'!$A:$BB,54,FALSE),
   IF(ORDER!$D$1="IGST",
   VLOOKUP(H20,'C:\Users\HP\Desktop\TrimphPO\Week\Master Files\[IGST Master.xlsx]DBF'!$A:$BB,54,FALSE),
   "Error")),
"")</f>
        <v/>
      </c>
      <c r="BB20">
        <f>IF(ORDER!O26&gt;0,
 IF(ORDER!$D$1="SGST",
 VLOOKUP(H20,'C:\Users\HP\Desktop\TrimphPO\Week\Master Files\[SGST Master.xlsx]DBF'!$A:$BC,55,FALSE),
   IF(ORDER!$D$1="IGST",
   VLOOKUP(H20,'C:\Users\HP\Desktop\TrimphPO\Week\Master Files\[IGST Master.xlsx]DBF'!$A:$BC,55,FALSE),
   "Error")),
"")</f>
        <v/>
      </c>
      <c r="BC20">
        <f>IF(ORDER!O26&gt;0,
 IF(ORDER!$D$1="SGST",
 VLOOKUP(H20,'C:\Users\HP\Desktop\TrimphPO\Week\Master Files\[SGST Master.xlsx]DBF'!$A:$BD,56,FALSE),
   IF(ORDER!$D$1="IGST",
   VLOOKUP(H20,'C:\Users\HP\Desktop\TrimphPO\Week\Master Files\[IGST Master.xlsx]DBF'!$A:$BD,56,FALSE),
   "Error")),
"")</f>
        <v/>
      </c>
      <c r="BD20">
        <f>IF(ORDER!O26&gt;0,
 IF(ORDER!$D$1="SGST",
 VLOOKUP(H20,'C:\Users\HP\Desktop\TrimphPO\Week\Master Files\[SGST Master.xlsx]DBF'!$A:$BE,57,FALSE),
   IF(ORDER!$D$1="IGST",
   VLOOKUP(H20,'C:\Users\HP\Desktop\TrimphPO\Week\Master Files\[IGST Master.xlsx]DBF'!$A:$BE,57,FALSE),
   "Error")),
"")</f>
        <v/>
      </c>
    </row>
    <row r="21">
      <c r="A21">
        <f>IF(ORDER!O27&gt;0,
 IF(ORDER!$D$1="SGST",
 VLOOKUP(H21,'C:\Users\HP\Desktop\TrimphPO\Week\Master Files\[SGST Master.xlsx]DBF'!$A:$B,2,FALSE),
   IF(ORDER!$D$1="IGST",
   VLOOKUP(H21,'C:\Users\HP\Desktop\TrimphPO\Week\Master Files\[IGST Master.xlsx]DBF'!$A:$B,2,FALSE),
   "Error")),
"")</f>
        <v/>
      </c>
      <c r="B21">
        <f>IF(ORDER!O27&gt;0,
 IF(ORDER!$D$1="SGST",
 VLOOKUP(H21,'C:\Users\HP\Desktop\TrimphPO\Week\Master Files\[SGST Master.xlsx]DBF'!$A:$C,3,FALSE),
   IF(ORDER!$D$1="IGST",
   VLOOKUP(H21,'C:\Users\HP\Desktop\TrimphPO\Week\Master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VLOOKUP(H21,'C:\Users\HP\Desktop\TrimphPO\Week\Master Files\[SGST Master.xlsx]DBF'!$A:$F,6,FALSE),
   IF(ORDER!$D$1="IGST",
   VLOOKUP(H21,'C:\Users\HP\Desktop\TrimphPO\Week\Master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VLOOKUP(H21,'C:\Users\HP\Desktop\TrimphPO\Week\Master Files\[SGST Master.xlsx]DBF'!$A:$H,8,FALSE),
   IF(ORDER!$D$1="IGST",
   VLOOKUP(H21,'C:\Users\HP\Desktop\TrimphPO\Week\Master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VLOOKUP(H21,'C:\Users\HP\Desktop\TrimphPO\Week\Master Files\[SGST Master.xlsx]DBF'!$A:$J,10,FALSE),
   IF(ORDER!$D$1="IGST",
   VLOOKUP(H21,'C:\Users\HP\Desktop\TrimphPO\Week\Master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VLOOKUP(H21,'C:\Users\HP\Desktop\TrimphPO\Week\Master Files\[SGST Master.xlsx]DBF'!$A:$N,14,FALSE),
   IF(ORDER!$D$1="IGST",
   VLOOKUP(H21,'C:\Users\HP\Desktop\TrimphPO\Week\Master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VLOOKUP(H21,'C:\Users\HP\Desktop\TrimphPO\Week\Master Files\[SGST Master.xlsx]DBF'!$A:$R,18,FALSE),
   IF(ORDER!$D$1="IGST",
   VLOOKUP(H21,'C:\Users\HP\Desktop\TrimphPO\Week\Master Files\[IGST Master.xlsx]DBF'!$A:$R,18,FALSE),
   "Error")),
"")</f>
        <v/>
      </c>
      <c r="R21">
        <f>IF(ORDER!O27&gt;0,
 IF(ORDER!$D$1="SGST",
 VLOOKUP(H21,'C:\Users\HP\Desktop\TrimphPO\Week\Master Files\[SGST Master.xlsx]DBF'!$A:$S,19,FALSE),
   IF(ORDER!$D$1="IGST",
   VLOOKUP(H21,'C:\Users\HP\Desktop\TrimphPO\Week\Master Files\[IGST Master.xlsx]DBF'!$A:$S,19,FALSE),
   "Error")),
"")</f>
        <v/>
      </c>
      <c r="S21">
        <f>IF(ORDER!O27&gt;0,
 IF(ORDER!$D$1="SGST",
 VLOOKUP(H21,'C:\Users\HP\Desktop\TrimphPO\Week\Master Files\[SGST Master.xlsx]DBF'!$A:$T,20,FALSE),
   IF(ORDER!$D$1="IGST",
   VLOOKUP(H21,'C:\Users\HP\Desktop\TrimphPO\Week\Master Files\[IGST Master.xlsx]DBF'!$A:$T,20,FALSE),
   "Error")),
"")</f>
        <v/>
      </c>
      <c r="T21">
        <f>IF(ORDER!O27&gt;0,
 IF(ORDER!$D$1="SGST",
 VLOOKUP(H21,'C:\Users\HP\Desktop\TrimphPO\Week\Master Files\[SGST Master.xlsx]DBF'!$A:$U,21,FALSE),
   IF(ORDER!$D$1="IGST",
   VLOOKUP(H21,'C:\Users\HP\Desktop\TrimphPO\Week\Master Files\[IGST Master.xlsx]DBF'!$A:$U,21,FALSE),
   "Error")),
"")</f>
        <v/>
      </c>
      <c r="U21">
        <f>IF(ORDER!O27&gt;0,
 IF(ORDER!$D$1="SGST",
 VLOOKUP(H21,'C:\Users\HP\Desktop\TrimphPO\Week\Master Files\[SGST Master.xlsx]DBF'!$A:$V,22,FALSE),
   IF(ORDER!$D$1="IGST",
   VLOOKUP(H21,'C:\Users\HP\Desktop\TrimphPO\Week\Master Files\[IGST Master.xlsx]DBF'!$A:$V,22,FALSE),
   "Error")),
"")</f>
        <v/>
      </c>
      <c r="V21">
        <f>IF(ORDER!O27&gt;0,
 IF(ORDER!$D$1="SGST",
 VLOOKUP(H21,'C:\Users\HP\Desktop\TrimphPO\Week\Master Files\[SGST Master.xlsx]DBF'!$A:$W,23,FALSE),
   IF(ORDER!$D$1="IGST",
   VLOOKUP(H21,'C:\Users\HP\Desktop\TrimphPO\Week\Master Files\[IGST Master.xlsx]DBF'!$A:$W,23,FALSE),
   "Error")),
"")</f>
        <v/>
      </c>
      <c r="W21">
        <f>IF(ORDER!O27&gt;0,
 IF(ORDER!$D$1="SGST",
 VLOOKUP(H21,'C:\Users\HP\Desktop\TrimphPO\Week\Master Files\[SGST Master.xlsx]DBF'!$A:$X,24,FALSE),
   IF(ORDER!$D$1="IGST",
   VLOOKUP(H21,'C:\Users\HP\Desktop\TrimphPO\Week\Master Files\[IGST Master.xlsx]DBF'!$A:$X,24,FALSE),
   "Error")),
"")</f>
        <v/>
      </c>
      <c r="X21">
        <f>IF(ORDER!O27&gt;0,
 IF(ORDER!$D$1="SGST",
 VLOOKUP(H21,'C:\Users\HP\Desktop\TrimphPO\Week\Master Files\[SGST Master.xlsx]DBF'!$A:$Y,25,FALSE),
   IF(ORDER!$D$1="IGST",
   VLOOKUP(H21,'C:\Users\HP\Desktop\TrimphPO\Week\Master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VLOOKUP(H21,'C:\Users\HP\Desktop\TrimphPO\Week\Master Files\[SGST Master.xlsx]DBF'!$A:$AB,28,FALSE),
   IF(ORDER!$D$1="IGST",
   VLOOKUP(H21,'C:\Users\HP\Desktop\TrimphPO\Week\Master Files\[IGST Master.xlsx]DBF'!$A:$AB,28,FALSE),
   "Error")),
"")</f>
        <v/>
      </c>
      <c r="AB21">
        <f>IF(ORDER!O27&gt;0,
 IF(ORDER!$D$1="SGST",
 VLOOKUP(H21,'C:\Users\HP\Desktop\TrimphPO\Week\Master Files\[SGST Master.xlsx]DBF'!$A:$AC,29,FALSE),
   IF(ORDER!$D$1="IGST",
   VLOOKUP(H21,'C:\Users\HP\Desktop\TrimphPO\Week\Master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VLOOKUP(H21,'C:\Users\HP\Desktop\TrimphPO\Week\Master Files\[SGST Master.xlsx]DBF'!$A:$AR,44,FALSE),
   IF(ORDER!$D$1="IGST",
   VLOOKUP(H21,'C:\Users\HP\Desktop\TrimphPO\Week\Master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VLOOKUP(H21,'C:\Users\HP\Desktop\TrimphPO\Week\Master Files\[SGST Master.xlsx]DBF'!$A:$AV,48,FALSE),
   IF(ORDER!$D$1="IGST",
   VLOOKUP(H21,'C:\Users\HP\Desktop\TrimphPO\Week\Master Files\[IGST Master.xlsx]DBF'!$A:$AV,48,FALSE),
   "Error")),
"")</f>
        <v/>
      </c>
      <c r="AV21">
        <f>IF(ORDER!O27&gt;0,
 IF(ORDER!$D$1="SGST",
 VLOOKUP(H21,'C:\Users\HP\Desktop\TrimphPO\Week\Master Files\[SGST Master.xlsx]DBF'!$A:$AW,49,FALSE),
   IF(ORDER!$D$1="IGST",
   VLOOKUP(H21,'C:\Users\HP\Desktop\TrimphPO\Week\Master Files\[IGST Master.xlsx]DBF'!$A:$AW,49,FALSE),
   "Error")),
"")</f>
        <v/>
      </c>
      <c r="AW21">
        <f>IF(ORDER!O27&gt;0,
 IF(ORDER!$D$1="SGST",
 VLOOKUP(H21,'C:\Users\HP\Desktop\TrimphPO\Week\Master Files\[SGST Master.xlsx]DBF'!$A:$AX,50,FALSE),
   IF(ORDER!$D$1="IGST",
   VLOOKUP(H21,'C:\Users\HP\Desktop\TrimphPO\Week\Master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VLOOKUP(H21,'C:\Users\HP\Desktop\TrimphPO\Week\Master Files\[SGST Master.xlsx]DBF'!$A:$BA,53,FALSE),
   IF(ORDER!$D$1="IGST",
   VLOOKUP(H21,'C:\Users\HP\Desktop\TrimphPO\Week\Master Files\[IGST Master.xlsx]DBF'!$A:$BA,53,FALSE),
   "Error")),
"")</f>
        <v/>
      </c>
      <c r="BA21">
        <f>IF(ORDER!O27&gt;0,
 IF(ORDER!$D$1="SGST",
 VLOOKUP(H21,'C:\Users\HP\Desktop\TrimphPO\Week\Master Files\[SGST Master.xlsx]DBF'!$A:$BB,54,FALSE),
   IF(ORDER!$D$1="IGST",
   VLOOKUP(H21,'C:\Users\HP\Desktop\TrimphPO\Week\Master Files\[IGST Master.xlsx]DBF'!$A:$BB,54,FALSE),
   "Error")),
"")</f>
        <v/>
      </c>
      <c r="BB21">
        <f>IF(ORDER!O27&gt;0,
 IF(ORDER!$D$1="SGST",
 VLOOKUP(H21,'C:\Users\HP\Desktop\TrimphPO\Week\Master Files\[SGST Master.xlsx]DBF'!$A:$BC,55,FALSE),
   IF(ORDER!$D$1="IGST",
   VLOOKUP(H21,'C:\Users\HP\Desktop\TrimphPO\Week\Master Files\[IGST Master.xlsx]DBF'!$A:$BC,55,FALSE),
   "Error")),
"")</f>
        <v/>
      </c>
      <c r="BC21">
        <f>IF(ORDER!O27&gt;0,
 IF(ORDER!$D$1="SGST",
 VLOOKUP(H21,'C:\Users\HP\Desktop\TrimphPO\Week\Master Files\[SGST Master.xlsx]DBF'!$A:$BD,56,FALSE),
   IF(ORDER!$D$1="IGST",
   VLOOKUP(H21,'C:\Users\HP\Desktop\TrimphPO\Week\Master Files\[IGST Master.xlsx]DBF'!$A:$BD,56,FALSE),
   "Error")),
"")</f>
        <v/>
      </c>
      <c r="BD21">
        <f>IF(ORDER!O27&gt;0,
 IF(ORDER!$D$1="SGST",
 VLOOKUP(H21,'C:\Users\HP\Desktop\TrimphPO\Week\Master Files\[SGST Master.xlsx]DBF'!$A:$BE,57,FALSE),
   IF(ORDER!$D$1="IGST",
   VLOOKUP(H21,'C:\Users\HP\Desktop\TrimphPO\Week\Master Files\[IGST Master.xlsx]DBF'!$A:$BE,57,FALSE),
   "Error")),
"")</f>
        <v/>
      </c>
    </row>
    <row r="22">
      <c r="A22">
        <f>IF(ORDER!O28&gt;0,
 IF(ORDER!$D$1="SGST",
 VLOOKUP(H22,'C:\Users\HP\Desktop\TrimphPO\Week\Master Files\[SGST Master.xlsx]DBF'!$A:$B,2,FALSE),
   IF(ORDER!$D$1="IGST",
   VLOOKUP(H22,'C:\Users\HP\Desktop\TrimphPO\Week\Master Files\[IGST Master.xlsx]DBF'!$A:$B,2,FALSE),
   "Error")),
"")</f>
        <v/>
      </c>
      <c r="B22">
        <f>IF(ORDER!O28&gt;0,
 IF(ORDER!$D$1="SGST",
 VLOOKUP(H22,'C:\Users\HP\Desktop\TrimphPO\Week\Master Files\[SGST Master.xlsx]DBF'!$A:$C,3,FALSE),
   IF(ORDER!$D$1="IGST",
   VLOOKUP(H22,'C:\Users\HP\Desktop\TrimphPO\Week\Master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VLOOKUP(H22,'C:\Users\HP\Desktop\TrimphPO\Week\Master Files\[SGST Master.xlsx]DBF'!$A:$F,6,FALSE),
   IF(ORDER!$D$1="IGST",
   VLOOKUP(H22,'C:\Users\HP\Desktop\TrimphPO\Week\Master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VLOOKUP(H22,'C:\Users\HP\Desktop\TrimphPO\Week\Master Files\[SGST Master.xlsx]DBF'!$A:$H,8,FALSE),
   IF(ORDER!$D$1="IGST",
   VLOOKUP(H22,'C:\Users\HP\Desktop\TrimphPO\Week\Master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VLOOKUP(H22,'C:\Users\HP\Desktop\TrimphPO\Week\Master Files\[SGST Master.xlsx]DBF'!$A:$J,10,FALSE),
   IF(ORDER!$D$1="IGST",
   VLOOKUP(H22,'C:\Users\HP\Desktop\TrimphPO\Week\Master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VLOOKUP(H22,'C:\Users\HP\Desktop\TrimphPO\Week\Master Files\[SGST Master.xlsx]DBF'!$A:$N,14,FALSE),
   IF(ORDER!$D$1="IGST",
   VLOOKUP(H22,'C:\Users\HP\Desktop\TrimphPO\Week\Master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VLOOKUP(H22,'C:\Users\HP\Desktop\TrimphPO\Week\Master Files\[SGST Master.xlsx]DBF'!$A:$R,18,FALSE),
   IF(ORDER!$D$1="IGST",
   VLOOKUP(H22,'C:\Users\HP\Desktop\TrimphPO\Week\Master Files\[IGST Master.xlsx]DBF'!$A:$R,18,FALSE),
   "Error")),
"")</f>
        <v/>
      </c>
      <c r="R22">
        <f>IF(ORDER!O28&gt;0,
 IF(ORDER!$D$1="SGST",
 VLOOKUP(H22,'C:\Users\HP\Desktop\TrimphPO\Week\Master Files\[SGST Master.xlsx]DBF'!$A:$S,19,FALSE),
   IF(ORDER!$D$1="IGST",
   VLOOKUP(H22,'C:\Users\HP\Desktop\TrimphPO\Week\Master Files\[IGST Master.xlsx]DBF'!$A:$S,19,FALSE),
   "Error")),
"")</f>
        <v/>
      </c>
      <c r="S22">
        <f>IF(ORDER!O28&gt;0,
 IF(ORDER!$D$1="SGST",
 VLOOKUP(H22,'C:\Users\HP\Desktop\TrimphPO\Week\Master Files\[SGST Master.xlsx]DBF'!$A:$T,20,FALSE),
   IF(ORDER!$D$1="IGST",
   VLOOKUP(H22,'C:\Users\HP\Desktop\TrimphPO\Week\Master Files\[IGST Master.xlsx]DBF'!$A:$T,20,FALSE),
   "Error")),
"")</f>
        <v/>
      </c>
      <c r="T22">
        <f>IF(ORDER!O28&gt;0,
 IF(ORDER!$D$1="SGST",
 VLOOKUP(H22,'C:\Users\HP\Desktop\TrimphPO\Week\Master Files\[SGST Master.xlsx]DBF'!$A:$U,21,FALSE),
   IF(ORDER!$D$1="IGST",
   VLOOKUP(H22,'C:\Users\HP\Desktop\TrimphPO\Week\Master Files\[IGST Master.xlsx]DBF'!$A:$U,21,FALSE),
   "Error")),
"")</f>
        <v/>
      </c>
      <c r="U22">
        <f>IF(ORDER!O28&gt;0,
 IF(ORDER!$D$1="SGST",
 VLOOKUP(H22,'C:\Users\HP\Desktop\TrimphPO\Week\Master Files\[SGST Master.xlsx]DBF'!$A:$V,22,FALSE),
   IF(ORDER!$D$1="IGST",
   VLOOKUP(H22,'C:\Users\HP\Desktop\TrimphPO\Week\Master Files\[IGST Master.xlsx]DBF'!$A:$V,22,FALSE),
   "Error")),
"")</f>
        <v/>
      </c>
      <c r="V22">
        <f>IF(ORDER!O28&gt;0,
 IF(ORDER!$D$1="SGST",
 VLOOKUP(H22,'C:\Users\HP\Desktop\TrimphPO\Week\Master Files\[SGST Master.xlsx]DBF'!$A:$W,23,FALSE),
   IF(ORDER!$D$1="IGST",
   VLOOKUP(H22,'C:\Users\HP\Desktop\TrimphPO\Week\Master Files\[IGST Master.xlsx]DBF'!$A:$W,23,FALSE),
   "Error")),
"")</f>
        <v/>
      </c>
      <c r="W22">
        <f>IF(ORDER!O28&gt;0,
 IF(ORDER!$D$1="SGST",
 VLOOKUP(H22,'C:\Users\HP\Desktop\TrimphPO\Week\Master Files\[SGST Master.xlsx]DBF'!$A:$X,24,FALSE),
   IF(ORDER!$D$1="IGST",
   VLOOKUP(H22,'C:\Users\HP\Desktop\TrimphPO\Week\Master Files\[IGST Master.xlsx]DBF'!$A:$X,24,FALSE),
   "Error")),
"")</f>
        <v/>
      </c>
      <c r="X22">
        <f>IF(ORDER!O28&gt;0,
 IF(ORDER!$D$1="SGST",
 VLOOKUP(H22,'C:\Users\HP\Desktop\TrimphPO\Week\Master Files\[SGST Master.xlsx]DBF'!$A:$Y,25,FALSE),
   IF(ORDER!$D$1="IGST",
   VLOOKUP(H22,'C:\Users\HP\Desktop\TrimphPO\Week\Master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VLOOKUP(H22,'C:\Users\HP\Desktop\TrimphPO\Week\Master Files\[SGST Master.xlsx]DBF'!$A:$AB,28,FALSE),
   IF(ORDER!$D$1="IGST",
   VLOOKUP(H22,'C:\Users\HP\Desktop\TrimphPO\Week\Master Files\[IGST Master.xlsx]DBF'!$A:$AB,28,FALSE),
   "Error")),
"")</f>
        <v/>
      </c>
      <c r="AB22">
        <f>IF(ORDER!O28&gt;0,
 IF(ORDER!$D$1="SGST",
 VLOOKUP(H22,'C:\Users\HP\Desktop\TrimphPO\Week\Master Files\[SGST Master.xlsx]DBF'!$A:$AC,29,FALSE),
   IF(ORDER!$D$1="IGST",
   VLOOKUP(H22,'C:\Users\HP\Desktop\TrimphPO\Week\Master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VLOOKUP(H22,'C:\Users\HP\Desktop\TrimphPO\Week\Master Files\[SGST Master.xlsx]DBF'!$A:$AR,44,FALSE),
   IF(ORDER!$D$1="IGST",
   VLOOKUP(H22,'C:\Users\HP\Desktop\TrimphPO\Week\Master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VLOOKUP(H22,'C:\Users\HP\Desktop\TrimphPO\Week\Master Files\[SGST Master.xlsx]DBF'!$A:$AV,48,FALSE),
   IF(ORDER!$D$1="IGST",
   VLOOKUP(H22,'C:\Users\HP\Desktop\TrimphPO\Week\Master Files\[IGST Master.xlsx]DBF'!$A:$AV,48,FALSE),
   "Error")),
"")</f>
        <v/>
      </c>
      <c r="AV22">
        <f>IF(ORDER!O28&gt;0,
 IF(ORDER!$D$1="SGST",
 VLOOKUP(H22,'C:\Users\HP\Desktop\TrimphPO\Week\Master Files\[SGST Master.xlsx]DBF'!$A:$AW,49,FALSE),
   IF(ORDER!$D$1="IGST",
   VLOOKUP(H22,'C:\Users\HP\Desktop\TrimphPO\Week\Master Files\[IGST Master.xlsx]DBF'!$A:$AW,49,FALSE),
   "Error")),
"")</f>
        <v/>
      </c>
      <c r="AW22">
        <f>IF(ORDER!O28&gt;0,
 IF(ORDER!$D$1="SGST",
 VLOOKUP(H22,'C:\Users\HP\Desktop\TrimphPO\Week\Master Files\[SGST Master.xlsx]DBF'!$A:$AX,50,FALSE),
   IF(ORDER!$D$1="IGST",
   VLOOKUP(H22,'C:\Users\HP\Desktop\TrimphPO\Week\Master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VLOOKUP(H22,'C:\Users\HP\Desktop\TrimphPO\Week\Master Files\[SGST Master.xlsx]DBF'!$A:$BA,53,FALSE),
   IF(ORDER!$D$1="IGST",
   VLOOKUP(H22,'C:\Users\HP\Desktop\TrimphPO\Week\Master Files\[IGST Master.xlsx]DBF'!$A:$BA,53,FALSE),
   "Error")),
"")</f>
        <v/>
      </c>
      <c r="BA22">
        <f>IF(ORDER!O28&gt;0,
 IF(ORDER!$D$1="SGST",
 VLOOKUP(H22,'C:\Users\HP\Desktop\TrimphPO\Week\Master Files\[SGST Master.xlsx]DBF'!$A:$BB,54,FALSE),
   IF(ORDER!$D$1="IGST",
   VLOOKUP(H22,'C:\Users\HP\Desktop\TrimphPO\Week\Master Files\[IGST Master.xlsx]DBF'!$A:$BB,54,FALSE),
   "Error")),
"")</f>
        <v/>
      </c>
      <c r="BB22">
        <f>IF(ORDER!O28&gt;0,
 IF(ORDER!$D$1="SGST",
 VLOOKUP(H22,'C:\Users\HP\Desktop\TrimphPO\Week\Master Files\[SGST Master.xlsx]DBF'!$A:$BC,55,FALSE),
   IF(ORDER!$D$1="IGST",
   VLOOKUP(H22,'C:\Users\HP\Desktop\TrimphPO\Week\Master Files\[IGST Master.xlsx]DBF'!$A:$BC,55,FALSE),
   "Error")),
"")</f>
        <v/>
      </c>
      <c r="BC22">
        <f>IF(ORDER!O28&gt;0,
 IF(ORDER!$D$1="SGST",
 VLOOKUP(H22,'C:\Users\HP\Desktop\TrimphPO\Week\Master Files\[SGST Master.xlsx]DBF'!$A:$BD,56,FALSE),
   IF(ORDER!$D$1="IGST",
   VLOOKUP(H22,'C:\Users\HP\Desktop\TrimphPO\Week\Master Files\[IGST Master.xlsx]DBF'!$A:$BD,56,FALSE),
   "Error")),
"")</f>
        <v/>
      </c>
      <c r="BD22">
        <f>IF(ORDER!O28&gt;0,
 IF(ORDER!$D$1="SGST",
 VLOOKUP(H22,'C:\Users\HP\Desktop\TrimphPO\Week\Master Files\[SGST Master.xlsx]DBF'!$A:$BE,57,FALSE),
   IF(ORDER!$D$1="IGST",
   VLOOKUP(H22,'C:\Users\HP\Desktop\TrimphPO\Week\Master Files\[IGST Master.xlsx]DBF'!$A:$BE,57,FALSE),
   "Error")),
"")</f>
        <v/>
      </c>
    </row>
    <row r="23">
      <c r="A23">
        <f>IF(ORDER!O29&gt;0,
 IF(ORDER!$D$1="SGST",
 VLOOKUP(H23,'C:\Users\HP\Desktop\TrimphPO\Week\Master Files\[SGST Master.xlsx]DBF'!$A:$B,2,FALSE),
   IF(ORDER!$D$1="IGST",
   VLOOKUP(H23,'C:\Users\HP\Desktop\TrimphPO\Week\Master Files\[IGST Master.xlsx]DBF'!$A:$B,2,FALSE),
   "Error")),
"")</f>
        <v/>
      </c>
      <c r="B23">
        <f>IF(ORDER!O29&gt;0,
 IF(ORDER!$D$1="SGST",
 VLOOKUP(H23,'C:\Users\HP\Desktop\TrimphPO\Week\Master Files\[SGST Master.xlsx]DBF'!$A:$C,3,FALSE),
   IF(ORDER!$D$1="IGST",
   VLOOKUP(H23,'C:\Users\HP\Desktop\TrimphPO\Week\Master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VLOOKUP(H23,'C:\Users\HP\Desktop\TrimphPO\Week\Master Files\[SGST Master.xlsx]DBF'!$A:$F,6,FALSE),
   IF(ORDER!$D$1="IGST",
   VLOOKUP(H23,'C:\Users\HP\Desktop\TrimphPO\Week\Master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VLOOKUP(H23,'C:\Users\HP\Desktop\TrimphPO\Week\Master Files\[SGST Master.xlsx]DBF'!$A:$H,8,FALSE),
   IF(ORDER!$D$1="IGST",
   VLOOKUP(H23,'C:\Users\HP\Desktop\TrimphPO\Week\Master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VLOOKUP(H23,'C:\Users\HP\Desktop\TrimphPO\Week\Master Files\[SGST Master.xlsx]DBF'!$A:$J,10,FALSE),
   IF(ORDER!$D$1="IGST",
   VLOOKUP(H23,'C:\Users\HP\Desktop\TrimphPO\Week\Master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VLOOKUP(H23,'C:\Users\HP\Desktop\TrimphPO\Week\Master Files\[SGST Master.xlsx]DBF'!$A:$N,14,FALSE),
   IF(ORDER!$D$1="IGST",
   VLOOKUP(H23,'C:\Users\HP\Desktop\TrimphPO\Week\Master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VLOOKUP(H23,'C:\Users\HP\Desktop\TrimphPO\Week\Master Files\[SGST Master.xlsx]DBF'!$A:$R,18,FALSE),
   IF(ORDER!$D$1="IGST",
   VLOOKUP(H23,'C:\Users\HP\Desktop\TrimphPO\Week\Master Files\[IGST Master.xlsx]DBF'!$A:$R,18,FALSE),
   "Error")),
"")</f>
        <v/>
      </c>
      <c r="R23">
        <f>IF(ORDER!O29&gt;0,
 IF(ORDER!$D$1="SGST",
 VLOOKUP(H23,'C:\Users\HP\Desktop\TrimphPO\Week\Master Files\[SGST Master.xlsx]DBF'!$A:$S,19,FALSE),
   IF(ORDER!$D$1="IGST",
   VLOOKUP(H23,'C:\Users\HP\Desktop\TrimphPO\Week\Master Files\[IGST Master.xlsx]DBF'!$A:$S,19,FALSE),
   "Error")),
"")</f>
        <v/>
      </c>
      <c r="S23">
        <f>IF(ORDER!O29&gt;0,
 IF(ORDER!$D$1="SGST",
 VLOOKUP(H23,'C:\Users\HP\Desktop\TrimphPO\Week\Master Files\[SGST Master.xlsx]DBF'!$A:$T,20,FALSE),
   IF(ORDER!$D$1="IGST",
   VLOOKUP(H23,'C:\Users\HP\Desktop\TrimphPO\Week\Master Files\[IGST Master.xlsx]DBF'!$A:$T,20,FALSE),
   "Error")),
"")</f>
        <v/>
      </c>
      <c r="T23">
        <f>IF(ORDER!O29&gt;0,
 IF(ORDER!$D$1="SGST",
 VLOOKUP(H23,'C:\Users\HP\Desktop\TrimphPO\Week\Master Files\[SGST Master.xlsx]DBF'!$A:$U,21,FALSE),
   IF(ORDER!$D$1="IGST",
   VLOOKUP(H23,'C:\Users\HP\Desktop\TrimphPO\Week\Master Files\[IGST Master.xlsx]DBF'!$A:$U,21,FALSE),
   "Error")),
"")</f>
        <v/>
      </c>
      <c r="U23">
        <f>IF(ORDER!O29&gt;0,
 IF(ORDER!$D$1="SGST",
 VLOOKUP(H23,'C:\Users\HP\Desktop\TrimphPO\Week\Master Files\[SGST Master.xlsx]DBF'!$A:$V,22,FALSE),
   IF(ORDER!$D$1="IGST",
   VLOOKUP(H23,'C:\Users\HP\Desktop\TrimphPO\Week\Master Files\[IGST Master.xlsx]DBF'!$A:$V,22,FALSE),
   "Error")),
"")</f>
        <v/>
      </c>
      <c r="V23">
        <f>IF(ORDER!O29&gt;0,
 IF(ORDER!$D$1="SGST",
 VLOOKUP(H23,'C:\Users\HP\Desktop\TrimphPO\Week\Master Files\[SGST Master.xlsx]DBF'!$A:$W,23,FALSE),
   IF(ORDER!$D$1="IGST",
   VLOOKUP(H23,'C:\Users\HP\Desktop\TrimphPO\Week\Master Files\[IGST Master.xlsx]DBF'!$A:$W,23,FALSE),
   "Error")),
"")</f>
        <v/>
      </c>
      <c r="W23">
        <f>IF(ORDER!O29&gt;0,
 IF(ORDER!$D$1="SGST",
 VLOOKUP(H23,'C:\Users\HP\Desktop\TrimphPO\Week\Master Files\[SGST Master.xlsx]DBF'!$A:$X,24,FALSE),
   IF(ORDER!$D$1="IGST",
   VLOOKUP(H23,'C:\Users\HP\Desktop\TrimphPO\Week\Master Files\[IGST Master.xlsx]DBF'!$A:$X,24,FALSE),
   "Error")),
"")</f>
        <v/>
      </c>
      <c r="X23">
        <f>IF(ORDER!O29&gt;0,
 IF(ORDER!$D$1="SGST",
 VLOOKUP(H23,'C:\Users\HP\Desktop\TrimphPO\Week\Master Files\[SGST Master.xlsx]DBF'!$A:$Y,25,FALSE),
   IF(ORDER!$D$1="IGST",
   VLOOKUP(H23,'C:\Users\HP\Desktop\TrimphPO\Week\Master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VLOOKUP(H23,'C:\Users\HP\Desktop\TrimphPO\Week\Master Files\[SGST Master.xlsx]DBF'!$A:$AB,28,FALSE),
   IF(ORDER!$D$1="IGST",
   VLOOKUP(H23,'C:\Users\HP\Desktop\TrimphPO\Week\Master Files\[IGST Master.xlsx]DBF'!$A:$AB,28,FALSE),
   "Error")),
"")</f>
        <v/>
      </c>
      <c r="AB23">
        <f>IF(ORDER!O29&gt;0,
 IF(ORDER!$D$1="SGST",
 VLOOKUP(H23,'C:\Users\HP\Desktop\TrimphPO\Week\Master Files\[SGST Master.xlsx]DBF'!$A:$AC,29,FALSE),
   IF(ORDER!$D$1="IGST",
   VLOOKUP(H23,'C:\Users\HP\Desktop\TrimphPO\Week\Master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VLOOKUP(H23,'C:\Users\HP\Desktop\TrimphPO\Week\Master Files\[SGST Master.xlsx]DBF'!$A:$AR,44,FALSE),
   IF(ORDER!$D$1="IGST",
   VLOOKUP(H23,'C:\Users\HP\Desktop\TrimphPO\Week\Master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VLOOKUP(H23,'C:\Users\HP\Desktop\TrimphPO\Week\Master Files\[SGST Master.xlsx]DBF'!$A:$AV,48,FALSE),
   IF(ORDER!$D$1="IGST",
   VLOOKUP(H23,'C:\Users\HP\Desktop\TrimphPO\Week\Master Files\[IGST Master.xlsx]DBF'!$A:$AV,48,FALSE),
   "Error")),
"")</f>
        <v/>
      </c>
      <c r="AV23">
        <f>IF(ORDER!O29&gt;0,
 IF(ORDER!$D$1="SGST",
 VLOOKUP(H23,'C:\Users\HP\Desktop\TrimphPO\Week\Master Files\[SGST Master.xlsx]DBF'!$A:$AW,49,FALSE),
   IF(ORDER!$D$1="IGST",
   VLOOKUP(H23,'C:\Users\HP\Desktop\TrimphPO\Week\Master Files\[IGST Master.xlsx]DBF'!$A:$AW,49,FALSE),
   "Error")),
"")</f>
        <v/>
      </c>
      <c r="AW23">
        <f>IF(ORDER!O29&gt;0,
 IF(ORDER!$D$1="SGST",
 VLOOKUP(H23,'C:\Users\HP\Desktop\TrimphPO\Week\Master Files\[SGST Master.xlsx]DBF'!$A:$AX,50,FALSE),
   IF(ORDER!$D$1="IGST",
   VLOOKUP(H23,'C:\Users\HP\Desktop\TrimphPO\Week\Master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VLOOKUP(H23,'C:\Users\HP\Desktop\TrimphPO\Week\Master Files\[SGST Master.xlsx]DBF'!$A:$BA,53,FALSE),
   IF(ORDER!$D$1="IGST",
   VLOOKUP(H23,'C:\Users\HP\Desktop\TrimphPO\Week\Master Files\[IGST Master.xlsx]DBF'!$A:$BA,53,FALSE),
   "Error")),
"")</f>
        <v/>
      </c>
      <c r="BA23">
        <f>IF(ORDER!O29&gt;0,
 IF(ORDER!$D$1="SGST",
 VLOOKUP(H23,'C:\Users\HP\Desktop\TrimphPO\Week\Master Files\[SGST Master.xlsx]DBF'!$A:$BB,54,FALSE),
   IF(ORDER!$D$1="IGST",
   VLOOKUP(H23,'C:\Users\HP\Desktop\TrimphPO\Week\Master Files\[IGST Master.xlsx]DBF'!$A:$BB,54,FALSE),
   "Error")),
"")</f>
        <v/>
      </c>
      <c r="BB23">
        <f>IF(ORDER!O29&gt;0,
 IF(ORDER!$D$1="SGST",
 VLOOKUP(H23,'C:\Users\HP\Desktop\TrimphPO\Week\Master Files\[SGST Master.xlsx]DBF'!$A:$BC,55,FALSE),
   IF(ORDER!$D$1="IGST",
   VLOOKUP(H23,'C:\Users\HP\Desktop\TrimphPO\Week\Master Files\[IGST Master.xlsx]DBF'!$A:$BC,55,FALSE),
   "Error")),
"")</f>
        <v/>
      </c>
      <c r="BC23">
        <f>IF(ORDER!O29&gt;0,
 IF(ORDER!$D$1="SGST",
 VLOOKUP(H23,'C:\Users\HP\Desktop\TrimphPO\Week\Master Files\[SGST Master.xlsx]DBF'!$A:$BD,56,FALSE),
   IF(ORDER!$D$1="IGST",
   VLOOKUP(H23,'C:\Users\HP\Desktop\TrimphPO\Week\Master Files\[IGST Master.xlsx]DBF'!$A:$BD,56,FALSE),
   "Error")),
"")</f>
        <v/>
      </c>
      <c r="BD23">
        <f>IF(ORDER!O29&gt;0,
 IF(ORDER!$D$1="SGST",
 VLOOKUP(H23,'C:\Users\HP\Desktop\TrimphPO\Week\Master Files\[SGST Master.xlsx]DBF'!$A:$BE,57,FALSE),
   IF(ORDER!$D$1="IGST",
   VLOOKUP(H23,'C:\Users\HP\Desktop\TrimphPO\Week\Master Files\[IGST Master.xlsx]DBF'!$A:$BE,57,FALSE),
   "Error")),
"")</f>
        <v/>
      </c>
    </row>
    <row r="24">
      <c r="A24">
        <f>IF(ORDER!O30&gt;0,
 IF(ORDER!$D$1="SGST",
 VLOOKUP(H24,'C:\Users\HP\Desktop\TrimphPO\Week\Master Files\[SGST Master.xlsx]DBF'!$A:$B,2,FALSE),
   IF(ORDER!$D$1="IGST",
   VLOOKUP(H24,'C:\Users\HP\Desktop\TrimphPO\Week\Master Files\[IGST Master.xlsx]DBF'!$A:$B,2,FALSE),
   "Error")),
"")</f>
        <v/>
      </c>
      <c r="B24">
        <f>IF(ORDER!O30&gt;0,
 IF(ORDER!$D$1="SGST",
 VLOOKUP(H24,'C:\Users\HP\Desktop\TrimphPO\Week\Master Files\[SGST Master.xlsx]DBF'!$A:$C,3,FALSE),
   IF(ORDER!$D$1="IGST",
   VLOOKUP(H24,'C:\Users\HP\Desktop\TrimphPO\Week\Master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VLOOKUP(H24,'C:\Users\HP\Desktop\TrimphPO\Week\Master Files\[SGST Master.xlsx]DBF'!$A:$F,6,FALSE),
   IF(ORDER!$D$1="IGST",
   VLOOKUP(H24,'C:\Users\HP\Desktop\TrimphPO\Week\Master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VLOOKUP(H24,'C:\Users\HP\Desktop\TrimphPO\Week\Master Files\[SGST Master.xlsx]DBF'!$A:$H,8,FALSE),
   IF(ORDER!$D$1="IGST",
   VLOOKUP(H24,'C:\Users\HP\Desktop\TrimphPO\Week\Master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VLOOKUP(H24,'C:\Users\HP\Desktop\TrimphPO\Week\Master Files\[SGST Master.xlsx]DBF'!$A:$J,10,FALSE),
   IF(ORDER!$D$1="IGST",
   VLOOKUP(H24,'C:\Users\HP\Desktop\TrimphPO\Week\Master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VLOOKUP(H24,'C:\Users\HP\Desktop\TrimphPO\Week\Master Files\[SGST Master.xlsx]DBF'!$A:$N,14,FALSE),
   IF(ORDER!$D$1="IGST",
   VLOOKUP(H24,'C:\Users\HP\Desktop\TrimphPO\Week\Master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VLOOKUP(H24,'C:\Users\HP\Desktop\TrimphPO\Week\Master Files\[SGST Master.xlsx]DBF'!$A:$R,18,FALSE),
   IF(ORDER!$D$1="IGST",
   VLOOKUP(H24,'C:\Users\HP\Desktop\TrimphPO\Week\Master Files\[IGST Master.xlsx]DBF'!$A:$R,18,FALSE),
   "Error")),
"")</f>
        <v/>
      </c>
      <c r="R24">
        <f>IF(ORDER!O30&gt;0,
 IF(ORDER!$D$1="SGST",
 VLOOKUP(H24,'C:\Users\HP\Desktop\TrimphPO\Week\Master Files\[SGST Master.xlsx]DBF'!$A:$S,19,FALSE),
   IF(ORDER!$D$1="IGST",
   VLOOKUP(H24,'C:\Users\HP\Desktop\TrimphPO\Week\Master Files\[IGST Master.xlsx]DBF'!$A:$S,19,FALSE),
   "Error")),
"")</f>
        <v/>
      </c>
      <c r="S24">
        <f>IF(ORDER!O30&gt;0,
 IF(ORDER!$D$1="SGST",
 VLOOKUP(H24,'C:\Users\HP\Desktop\TrimphPO\Week\Master Files\[SGST Master.xlsx]DBF'!$A:$T,20,FALSE),
   IF(ORDER!$D$1="IGST",
   VLOOKUP(H24,'C:\Users\HP\Desktop\TrimphPO\Week\Master Files\[IGST Master.xlsx]DBF'!$A:$T,20,FALSE),
   "Error")),
"")</f>
        <v/>
      </c>
      <c r="T24">
        <f>IF(ORDER!O30&gt;0,
 IF(ORDER!$D$1="SGST",
 VLOOKUP(H24,'C:\Users\HP\Desktop\TrimphPO\Week\Master Files\[SGST Master.xlsx]DBF'!$A:$U,21,FALSE),
   IF(ORDER!$D$1="IGST",
   VLOOKUP(H24,'C:\Users\HP\Desktop\TrimphPO\Week\Master Files\[IGST Master.xlsx]DBF'!$A:$U,21,FALSE),
   "Error")),
"")</f>
        <v/>
      </c>
      <c r="U24">
        <f>IF(ORDER!O30&gt;0,
 IF(ORDER!$D$1="SGST",
 VLOOKUP(H24,'C:\Users\HP\Desktop\TrimphPO\Week\Master Files\[SGST Master.xlsx]DBF'!$A:$V,22,FALSE),
   IF(ORDER!$D$1="IGST",
   VLOOKUP(H24,'C:\Users\HP\Desktop\TrimphPO\Week\Master Files\[IGST Master.xlsx]DBF'!$A:$V,22,FALSE),
   "Error")),
"")</f>
        <v/>
      </c>
      <c r="V24">
        <f>IF(ORDER!O30&gt;0,
 IF(ORDER!$D$1="SGST",
 VLOOKUP(H24,'C:\Users\HP\Desktop\TrimphPO\Week\Master Files\[SGST Master.xlsx]DBF'!$A:$W,23,FALSE),
   IF(ORDER!$D$1="IGST",
   VLOOKUP(H24,'C:\Users\HP\Desktop\TrimphPO\Week\Master Files\[IGST Master.xlsx]DBF'!$A:$W,23,FALSE),
   "Error")),
"")</f>
        <v/>
      </c>
      <c r="W24">
        <f>IF(ORDER!O30&gt;0,
 IF(ORDER!$D$1="SGST",
 VLOOKUP(H24,'C:\Users\HP\Desktop\TrimphPO\Week\Master Files\[SGST Master.xlsx]DBF'!$A:$X,24,FALSE),
   IF(ORDER!$D$1="IGST",
   VLOOKUP(H24,'C:\Users\HP\Desktop\TrimphPO\Week\Master Files\[IGST Master.xlsx]DBF'!$A:$X,24,FALSE),
   "Error")),
"")</f>
        <v/>
      </c>
      <c r="X24">
        <f>IF(ORDER!O30&gt;0,
 IF(ORDER!$D$1="SGST",
 VLOOKUP(H24,'C:\Users\HP\Desktop\TrimphPO\Week\Master Files\[SGST Master.xlsx]DBF'!$A:$Y,25,FALSE),
   IF(ORDER!$D$1="IGST",
   VLOOKUP(H24,'C:\Users\HP\Desktop\TrimphPO\Week\Master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VLOOKUP(H24,'C:\Users\HP\Desktop\TrimphPO\Week\Master Files\[SGST Master.xlsx]DBF'!$A:$AB,28,FALSE),
   IF(ORDER!$D$1="IGST",
   VLOOKUP(H24,'C:\Users\HP\Desktop\TrimphPO\Week\Master Files\[IGST Master.xlsx]DBF'!$A:$AB,28,FALSE),
   "Error")),
"")</f>
        <v/>
      </c>
      <c r="AB24">
        <f>IF(ORDER!O30&gt;0,
 IF(ORDER!$D$1="SGST",
 VLOOKUP(H24,'C:\Users\HP\Desktop\TrimphPO\Week\Master Files\[SGST Master.xlsx]DBF'!$A:$AC,29,FALSE),
   IF(ORDER!$D$1="IGST",
   VLOOKUP(H24,'C:\Users\HP\Desktop\TrimphPO\Week\Master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VLOOKUP(H24,'C:\Users\HP\Desktop\TrimphPO\Week\Master Files\[SGST Master.xlsx]DBF'!$A:$AR,44,FALSE),
   IF(ORDER!$D$1="IGST",
   VLOOKUP(H24,'C:\Users\HP\Desktop\TrimphPO\Week\Master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VLOOKUP(H24,'C:\Users\HP\Desktop\TrimphPO\Week\Master Files\[SGST Master.xlsx]DBF'!$A:$AV,48,FALSE),
   IF(ORDER!$D$1="IGST",
   VLOOKUP(H24,'C:\Users\HP\Desktop\TrimphPO\Week\Master Files\[IGST Master.xlsx]DBF'!$A:$AV,48,FALSE),
   "Error")),
"")</f>
        <v/>
      </c>
      <c r="AV24">
        <f>IF(ORDER!O30&gt;0,
 IF(ORDER!$D$1="SGST",
 VLOOKUP(H24,'C:\Users\HP\Desktop\TrimphPO\Week\Master Files\[SGST Master.xlsx]DBF'!$A:$AW,49,FALSE),
   IF(ORDER!$D$1="IGST",
   VLOOKUP(H24,'C:\Users\HP\Desktop\TrimphPO\Week\Master Files\[IGST Master.xlsx]DBF'!$A:$AW,49,FALSE),
   "Error")),
"")</f>
        <v/>
      </c>
      <c r="AW24">
        <f>IF(ORDER!O30&gt;0,
 IF(ORDER!$D$1="SGST",
 VLOOKUP(H24,'C:\Users\HP\Desktop\TrimphPO\Week\Master Files\[SGST Master.xlsx]DBF'!$A:$AX,50,FALSE),
   IF(ORDER!$D$1="IGST",
   VLOOKUP(H24,'C:\Users\HP\Desktop\TrimphPO\Week\Master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VLOOKUP(H24,'C:\Users\HP\Desktop\TrimphPO\Week\Master Files\[SGST Master.xlsx]DBF'!$A:$BA,53,FALSE),
   IF(ORDER!$D$1="IGST",
   VLOOKUP(H24,'C:\Users\HP\Desktop\TrimphPO\Week\Master Files\[IGST Master.xlsx]DBF'!$A:$BA,53,FALSE),
   "Error")),
"")</f>
        <v/>
      </c>
      <c r="BA24">
        <f>IF(ORDER!O30&gt;0,
 IF(ORDER!$D$1="SGST",
 VLOOKUP(H24,'C:\Users\HP\Desktop\TrimphPO\Week\Master Files\[SGST Master.xlsx]DBF'!$A:$BB,54,FALSE),
   IF(ORDER!$D$1="IGST",
   VLOOKUP(H24,'C:\Users\HP\Desktop\TrimphPO\Week\Master Files\[IGST Master.xlsx]DBF'!$A:$BB,54,FALSE),
   "Error")),
"")</f>
        <v/>
      </c>
      <c r="BB24">
        <f>IF(ORDER!O30&gt;0,
 IF(ORDER!$D$1="SGST",
 VLOOKUP(H24,'C:\Users\HP\Desktop\TrimphPO\Week\Master Files\[SGST Master.xlsx]DBF'!$A:$BC,55,FALSE),
   IF(ORDER!$D$1="IGST",
   VLOOKUP(H24,'C:\Users\HP\Desktop\TrimphPO\Week\Master Files\[IGST Master.xlsx]DBF'!$A:$BC,55,FALSE),
   "Error")),
"")</f>
        <v/>
      </c>
      <c r="BC24">
        <f>IF(ORDER!O30&gt;0,
 IF(ORDER!$D$1="SGST",
 VLOOKUP(H24,'C:\Users\HP\Desktop\TrimphPO\Week\Master Files\[SGST Master.xlsx]DBF'!$A:$BD,56,FALSE),
   IF(ORDER!$D$1="IGST",
   VLOOKUP(H24,'C:\Users\HP\Desktop\TrimphPO\Week\Master Files\[IGST Master.xlsx]DBF'!$A:$BD,56,FALSE),
   "Error")),
"")</f>
        <v/>
      </c>
      <c r="BD24">
        <f>IF(ORDER!O30&gt;0,
 IF(ORDER!$D$1="SGST",
 VLOOKUP(H24,'C:\Users\HP\Desktop\TrimphPO\Week\Master Files\[SGST Master.xlsx]DBF'!$A:$BE,57,FALSE),
   IF(ORDER!$D$1="IGST",
   VLOOKUP(H24,'C:\Users\HP\Desktop\TrimphPO\Week\Master Files\[IGST Master.xlsx]DBF'!$A:$BE,57,FALSE),
   "Error")),
"")</f>
        <v/>
      </c>
    </row>
    <row r="25">
      <c r="A25">
        <f>IF(ORDER!O31&gt;0,
 IF(ORDER!$D$1="SGST",
 VLOOKUP(H25,'C:\Users\HP\Desktop\TrimphPO\Week\Master Files\[SGST Master.xlsx]DBF'!$A:$B,2,FALSE),
   IF(ORDER!$D$1="IGST",
   VLOOKUP(H25,'C:\Users\HP\Desktop\TrimphPO\Week\Master Files\[IGST Master.xlsx]DBF'!$A:$B,2,FALSE),
   "Error")),
"")</f>
        <v/>
      </c>
      <c r="B25">
        <f>IF(ORDER!O31&gt;0,
 IF(ORDER!$D$1="SGST",
 VLOOKUP(H25,'C:\Users\HP\Desktop\TrimphPO\Week\Master Files\[SGST Master.xlsx]DBF'!$A:$C,3,FALSE),
   IF(ORDER!$D$1="IGST",
   VLOOKUP(H25,'C:\Users\HP\Desktop\TrimphPO\Week\Master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VLOOKUP(H25,'C:\Users\HP\Desktop\TrimphPO\Week\Master Files\[SGST Master.xlsx]DBF'!$A:$F,6,FALSE),
   IF(ORDER!$D$1="IGST",
   VLOOKUP(H25,'C:\Users\HP\Desktop\TrimphPO\Week\Master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VLOOKUP(H25,'C:\Users\HP\Desktop\TrimphPO\Week\Master Files\[SGST Master.xlsx]DBF'!$A:$H,8,FALSE),
   IF(ORDER!$D$1="IGST",
   VLOOKUP(H25,'C:\Users\HP\Desktop\TrimphPO\Week\Master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VLOOKUP(H25,'C:\Users\HP\Desktop\TrimphPO\Week\Master Files\[SGST Master.xlsx]DBF'!$A:$J,10,FALSE),
   IF(ORDER!$D$1="IGST",
   VLOOKUP(H25,'C:\Users\HP\Desktop\TrimphPO\Week\Master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VLOOKUP(H25,'C:\Users\HP\Desktop\TrimphPO\Week\Master Files\[SGST Master.xlsx]DBF'!$A:$N,14,FALSE),
   IF(ORDER!$D$1="IGST",
   VLOOKUP(H25,'C:\Users\HP\Desktop\TrimphPO\Week\Master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VLOOKUP(H25,'C:\Users\HP\Desktop\TrimphPO\Week\Master Files\[SGST Master.xlsx]DBF'!$A:$R,18,FALSE),
   IF(ORDER!$D$1="IGST",
   VLOOKUP(H25,'C:\Users\HP\Desktop\TrimphPO\Week\Master Files\[IGST Master.xlsx]DBF'!$A:$R,18,FALSE),
   "Error")),
"")</f>
        <v/>
      </c>
      <c r="R25">
        <f>IF(ORDER!O31&gt;0,
 IF(ORDER!$D$1="SGST",
 VLOOKUP(H25,'C:\Users\HP\Desktop\TrimphPO\Week\Master Files\[SGST Master.xlsx]DBF'!$A:$S,19,FALSE),
   IF(ORDER!$D$1="IGST",
   VLOOKUP(H25,'C:\Users\HP\Desktop\TrimphPO\Week\Master Files\[IGST Master.xlsx]DBF'!$A:$S,19,FALSE),
   "Error")),
"")</f>
        <v/>
      </c>
      <c r="S25">
        <f>IF(ORDER!O31&gt;0,
 IF(ORDER!$D$1="SGST",
 VLOOKUP(H25,'C:\Users\HP\Desktop\TrimphPO\Week\Master Files\[SGST Master.xlsx]DBF'!$A:$T,20,FALSE),
   IF(ORDER!$D$1="IGST",
   VLOOKUP(H25,'C:\Users\HP\Desktop\TrimphPO\Week\Master Files\[IGST Master.xlsx]DBF'!$A:$T,20,FALSE),
   "Error")),
"")</f>
        <v/>
      </c>
      <c r="T25">
        <f>IF(ORDER!O31&gt;0,
 IF(ORDER!$D$1="SGST",
 VLOOKUP(H25,'C:\Users\HP\Desktop\TrimphPO\Week\Master Files\[SGST Master.xlsx]DBF'!$A:$U,21,FALSE),
   IF(ORDER!$D$1="IGST",
   VLOOKUP(H25,'C:\Users\HP\Desktop\TrimphPO\Week\Master Files\[IGST Master.xlsx]DBF'!$A:$U,21,FALSE),
   "Error")),
"")</f>
        <v/>
      </c>
      <c r="U25">
        <f>IF(ORDER!O31&gt;0,
 IF(ORDER!$D$1="SGST",
 VLOOKUP(H25,'C:\Users\HP\Desktop\TrimphPO\Week\Master Files\[SGST Master.xlsx]DBF'!$A:$V,22,FALSE),
   IF(ORDER!$D$1="IGST",
   VLOOKUP(H25,'C:\Users\HP\Desktop\TrimphPO\Week\Master Files\[IGST Master.xlsx]DBF'!$A:$V,22,FALSE),
   "Error")),
"")</f>
        <v/>
      </c>
      <c r="V25">
        <f>IF(ORDER!O31&gt;0,
 IF(ORDER!$D$1="SGST",
 VLOOKUP(H25,'C:\Users\HP\Desktop\TrimphPO\Week\Master Files\[SGST Master.xlsx]DBF'!$A:$W,23,FALSE),
   IF(ORDER!$D$1="IGST",
   VLOOKUP(H25,'C:\Users\HP\Desktop\TrimphPO\Week\Master Files\[IGST Master.xlsx]DBF'!$A:$W,23,FALSE),
   "Error")),
"")</f>
        <v/>
      </c>
      <c r="W25">
        <f>IF(ORDER!O31&gt;0,
 IF(ORDER!$D$1="SGST",
 VLOOKUP(H25,'C:\Users\HP\Desktop\TrimphPO\Week\Master Files\[SGST Master.xlsx]DBF'!$A:$X,24,FALSE),
   IF(ORDER!$D$1="IGST",
   VLOOKUP(H25,'C:\Users\HP\Desktop\TrimphPO\Week\Master Files\[IGST Master.xlsx]DBF'!$A:$X,24,FALSE),
   "Error")),
"")</f>
        <v/>
      </c>
      <c r="X25">
        <f>IF(ORDER!O31&gt;0,
 IF(ORDER!$D$1="SGST",
 VLOOKUP(H25,'C:\Users\HP\Desktop\TrimphPO\Week\Master Files\[SGST Master.xlsx]DBF'!$A:$Y,25,FALSE),
   IF(ORDER!$D$1="IGST",
   VLOOKUP(H25,'C:\Users\HP\Desktop\TrimphPO\Week\Master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VLOOKUP(H25,'C:\Users\HP\Desktop\TrimphPO\Week\Master Files\[SGST Master.xlsx]DBF'!$A:$AB,28,FALSE),
   IF(ORDER!$D$1="IGST",
   VLOOKUP(H25,'C:\Users\HP\Desktop\TrimphPO\Week\Master Files\[IGST Master.xlsx]DBF'!$A:$AB,28,FALSE),
   "Error")),
"")</f>
        <v/>
      </c>
      <c r="AB25">
        <f>IF(ORDER!O31&gt;0,
 IF(ORDER!$D$1="SGST",
 VLOOKUP(H25,'C:\Users\HP\Desktop\TrimphPO\Week\Master Files\[SGST Master.xlsx]DBF'!$A:$AC,29,FALSE),
   IF(ORDER!$D$1="IGST",
   VLOOKUP(H25,'C:\Users\HP\Desktop\TrimphPO\Week\Master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VLOOKUP(H25,'C:\Users\HP\Desktop\TrimphPO\Week\Master Files\[SGST Master.xlsx]DBF'!$A:$AR,44,FALSE),
   IF(ORDER!$D$1="IGST",
   VLOOKUP(H25,'C:\Users\HP\Desktop\TrimphPO\Week\Master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VLOOKUP(H25,'C:\Users\HP\Desktop\TrimphPO\Week\Master Files\[SGST Master.xlsx]DBF'!$A:$AV,48,FALSE),
   IF(ORDER!$D$1="IGST",
   VLOOKUP(H25,'C:\Users\HP\Desktop\TrimphPO\Week\Master Files\[IGST Master.xlsx]DBF'!$A:$AV,48,FALSE),
   "Error")),
"")</f>
        <v/>
      </c>
      <c r="AV25">
        <f>IF(ORDER!O31&gt;0,
 IF(ORDER!$D$1="SGST",
 VLOOKUP(H25,'C:\Users\HP\Desktop\TrimphPO\Week\Master Files\[SGST Master.xlsx]DBF'!$A:$AW,49,FALSE),
   IF(ORDER!$D$1="IGST",
   VLOOKUP(H25,'C:\Users\HP\Desktop\TrimphPO\Week\Master Files\[IGST Master.xlsx]DBF'!$A:$AW,49,FALSE),
   "Error")),
"")</f>
        <v/>
      </c>
      <c r="AW25">
        <f>IF(ORDER!O31&gt;0,
 IF(ORDER!$D$1="SGST",
 VLOOKUP(H25,'C:\Users\HP\Desktop\TrimphPO\Week\Master Files\[SGST Master.xlsx]DBF'!$A:$AX,50,FALSE),
   IF(ORDER!$D$1="IGST",
   VLOOKUP(H25,'C:\Users\HP\Desktop\TrimphPO\Week\Master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VLOOKUP(H25,'C:\Users\HP\Desktop\TrimphPO\Week\Master Files\[SGST Master.xlsx]DBF'!$A:$BA,53,FALSE),
   IF(ORDER!$D$1="IGST",
   VLOOKUP(H25,'C:\Users\HP\Desktop\TrimphPO\Week\Master Files\[IGST Master.xlsx]DBF'!$A:$BA,53,FALSE),
   "Error")),
"")</f>
        <v/>
      </c>
      <c r="BA25">
        <f>IF(ORDER!O31&gt;0,
 IF(ORDER!$D$1="SGST",
 VLOOKUP(H25,'C:\Users\HP\Desktop\TrimphPO\Week\Master Files\[SGST Master.xlsx]DBF'!$A:$BB,54,FALSE),
   IF(ORDER!$D$1="IGST",
   VLOOKUP(H25,'C:\Users\HP\Desktop\TrimphPO\Week\Master Files\[IGST Master.xlsx]DBF'!$A:$BB,54,FALSE),
   "Error")),
"")</f>
        <v/>
      </c>
      <c r="BB25">
        <f>IF(ORDER!O31&gt;0,
 IF(ORDER!$D$1="SGST",
 VLOOKUP(H25,'C:\Users\HP\Desktop\TrimphPO\Week\Master Files\[SGST Master.xlsx]DBF'!$A:$BC,55,FALSE),
   IF(ORDER!$D$1="IGST",
   VLOOKUP(H25,'C:\Users\HP\Desktop\TrimphPO\Week\Master Files\[IGST Master.xlsx]DBF'!$A:$BC,55,FALSE),
   "Error")),
"")</f>
        <v/>
      </c>
      <c r="BC25">
        <f>IF(ORDER!O31&gt;0,
 IF(ORDER!$D$1="SGST",
 VLOOKUP(H25,'C:\Users\HP\Desktop\TrimphPO\Week\Master Files\[SGST Master.xlsx]DBF'!$A:$BD,56,FALSE),
   IF(ORDER!$D$1="IGST",
   VLOOKUP(H25,'C:\Users\HP\Desktop\TrimphPO\Week\Master Files\[IGST Master.xlsx]DBF'!$A:$BD,56,FALSE),
   "Error")),
"")</f>
        <v/>
      </c>
      <c r="BD25">
        <f>IF(ORDER!O31&gt;0,
 IF(ORDER!$D$1="SGST",
 VLOOKUP(H25,'C:\Users\HP\Desktop\TrimphPO\Week\Master Files\[SGST Master.xlsx]DBF'!$A:$BE,57,FALSE),
   IF(ORDER!$D$1="IGST",
   VLOOKUP(H25,'C:\Users\HP\Desktop\TrimphPO\Week\Master Files\[IGST Master.xlsx]DBF'!$A:$BE,57,FALSE),
   "Error")),
"")</f>
        <v/>
      </c>
    </row>
    <row r="26">
      <c r="A26">
        <f>IF(ORDER!O32&gt;0,
 IF(ORDER!$D$1="SGST",
 VLOOKUP(H26,'C:\Users\HP\Desktop\TrimphPO\Week\Master Files\[SGST Master.xlsx]DBF'!$A:$B,2,FALSE),
   IF(ORDER!$D$1="IGST",
   VLOOKUP(H26,'C:\Users\HP\Desktop\TrimphPO\Week\Master Files\[IGST Master.xlsx]DBF'!$A:$B,2,FALSE),
   "Error")),
"")</f>
        <v/>
      </c>
      <c r="B26">
        <f>IF(ORDER!O32&gt;0,
 IF(ORDER!$D$1="SGST",
 VLOOKUP(H26,'C:\Users\HP\Desktop\TrimphPO\Week\Master Files\[SGST Master.xlsx]DBF'!$A:$C,3,FALSE),
   IF(ORDER!$D$1="IGST",
   VLOOKUP(H26,'C:\Users\HP\Desktop\TrimphPO\Week\Master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VLOOKUP(H26,'C:\Users\HP\Desktop\TrimphPO\Week\Master Files\[SGST Master.xlsx]DBF'!$A:$F,6,FALSE),
   IF(ORDER!$D$1="IGST",
   VLOOKUP(H26,'C:\Users\HP\Desktop\TrimphPO\Week\Master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VLOOKUP(H26,'C:\Users\HP\Desktop\TrimphPO\Week\Master Files\[SGST Master.xlsx]DBF'!$A:$H,8,FALSE),
   IF(ORDER!$D$1="IGST",
   VLOOKUP(H26,'C:\Users\HP\Desktop\TrimphPO\Week\Master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VLOOKUP(H26,'C:\Users\HP\Desktop\TrimphPO\Week\Master Files\[SGST Master.xlsx]DBF'!$A:$J,10,FALSE),
   IF(ORDER!$D$1="IGST",
   VLOOKUP(H26,'C:\Users\HP\Desktop\TrimphPO\Week\Master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VLOOKUP(H26,'C:\Users\HP\Desktop\TrimphPO\Week\Master Files\[SGST Master.xlsx]DBF'!$A:$N,14,FALSE),
   IF(ORDER!$D$1="IGST",
   VLOOKUP(H26,'C:\Users\HP\Desktop\TrimphPO\Week\Master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VLOOKUP(H26,'C:\Users\HP\Desktop\TrimphPO\Week\Master Files\[SGST Master.xlsx]DBF'!$A:$R,18,FALSE),
   IF(ORDER!$D$1="IGST",
   VLOOKUP(H26,'C:\Users\HP\Desktop\TrimphPO\Week\Master Files\[IGST Master.xlsx]DBF'!$A:$R,18,FALSE),
   "Error")),
"")</f>
        <v/>
      </c>
      <c r="R26">
        <f>IF(ORDER!O32&gt;0,
 IF(ORDER!$D$1="SGST",
 VLOOKUP(H26,'C:\Users\HP\Desktop\TrimphPO\Week\Master Files\[SGST Master.xlsx]DBF'!$A:$S,19,FALSE),
   IF(ORDER!$D$1="IGST",
   VLOOKUP(H26,'C:\Users\HP\Desktop\TrimphPO\Week\Master Files\[IGST Master.xlsx]DBF'!$A:$S,19,FALSE),
   "Error")),
"")</f>
        <v/>
      </c>
      <c r="S26">
        <f>IF(ORDER!O32&gt;0,
 IF(ORDER!$D$1="SGST",
 VLOOKUP(H26,'C:\Users\HP\Desktop\TrimphPO\Week\Master Files\[SGST Master.xlsx]DBF'!$A:$T,20,FALSE),
   IF(ORDER!$D$1="IGST",
   VLOOKUP(H26,'C:\Users\HP\Desktop\TrimphPO\Week\Master Files\[IGST Master.xlsx]DBF'!$A:$T,20,FALSE),
   "Error")),
"")</f>
        <v/>
      </c>
      <c r="T26">
        <f>IF(ORDER!O32&gt;0,
 IF(ORDER!$D$1="SGST",
 VLOOKUP(H26,'C:\Users\HP\Desktop\TrimphPO\Week\Master Files\[SGST Master.xlsx]DBF'!$A:$U,21,FALSE),
   IF(ORDER!$D$1="IGST",
   VLOOKUP(H26,'C:\Users\HP\Desktop\TrimphPO\Week\Master Files\[IGST Master.xlsx]DBF'!$A:$U,21,FALSE),
   "Error")),
"")</f>
        <v/>
      </c>
      <c r="U26">
        <f>IF(ORDER!O32&gt;0,
 IF(ORDER!$D$1="SGST",
 VLOOKUP(H26,'C:\Users\HP\Desktop\TrimphPO\Week\Master Files\[SGST Master.xlsx]DBF'!$A:$V,22,FALSE),
   IF(ORDER!$D$1="IGST",
   VLOOKUP(H26,'C:\Users\HP\Desktop\TrimphPO\Week\Master Files\[IGST Master.xlsx]DBF'!$A:$V,22,FALSE),
   "Error")),
"")</f>
        <v/>
      </c>
      <c r="V26">
        <f>IF(ORDER!O32&gt;0,
 IF(ORDER!$D$1="SGST",
 VLOOKUP(H26,'C:\Users\HP\Desktop\TrimphPO\Week\Master Files\[SGST Master.xlsx]DBF'!$A:$W,23,FALSE),
   IF(ORDER!$D$1="IGST",
   VLOOKUP(H26,'C:\Users\HP\Desktop\TrimphPO\Week\Master Files\[IGST Master.xlsx]DBF'!$A:$W,23,FALSE),
   "Error")),
"")</f>
        <v/>
      </c>
      <c r="W26">
        <f>IF(ORDER!O32&gt;0,
 IF(ORDER!$D$1="SGST",
 VLOOKUP(H26,'C:\Users\HP\Desktop\TrimphPO\Week\Master Files\[SGST Master.xlsx]DBF'!$A:$X,24,FALSE),
   IF(ORDER!$D$1="IGST",
   VLOOKUP(H26,'C:\Users\HP\Desktop\TrimphPO\Week\Master Files\[IGST Master.xlsx]DBF'!$A:$X,24,FALSE),
   "Error")),
"")</f>
        <v/>
      </c>
      <c r="X26">
        <f>IF(ORDER!O32&gt;0,
 IF(ORDER!$D$1="SGST",
 VLOOKUP(H26,'C:\Users\HP\Desktop\TrimphPO\Week\Master Files\[SGST Master.xlsx]DBF'!$A:$Y,25,FALSE),
   IF(ORDER!$D$1="IGST",
   VLOOKUP(H26,'C:\Users\HP\Desktop\TrimphPO\Week\Master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VLOOKUP(H26,'C:\Users\HP\Desktop\TrimphPO\Week\Master Files\[SGST Master.xlsx]DBF'!$A:$AB,28,FALSE),
   IF(ORDER!$D$1="IGST",
   VLOOKUP(H26,'C:\Users\HP\Desktop\TrimphPO\Week\Master Files\[IGST Master.xlsx]DBF'!$A:$AB,28,FALSE),
   "Error")),
"")</f>
        <v/>
      </c>
      <c r="AB26">
        <f>IF(ORDER!O32&gt;0,
 IF(ORDER!$D$1="SGST",
 VLOOKUP(H26,'C:\Users\HP\Desktop\TrimphPO\Week\Master Files\[SGST Master.xlsx]DBF'!$A:$AC,29,FALSE),
   IF(ORDER!$D$1="IGST",
   VLOOKUP(H26,'C:\Users\HP\Desktop\TrimphPO\Week\Master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VLOOKUP(H26,'C:\Users\HP\Desktop\TrimphPO\Week\Master Files\[SGST Master.xlsx]DBF'!$A:$AR,44,FALSE),
   IF(ORDER!$D$1="IGST",
   VLOOKUP(H26,'C:\Users\HP\Desktop\TrimphPO\Week\Master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VLOOKUP(H26,'C:\Users\HP\Desktop\TrimphPO\Week\Master Files\[SGST Master.xlsx]DBF'!$A:$AV,48,FALSE),
   IF(ORDER!$D$1="IGST",
   VLOOKUP(H26,'C:\Users\HP\Desktop\TrimphPO\Week\Master Files\[IGST Master.xlsx]DBF'!$A:$AV,48,FALSE),
   "Error")),
"")</f>
        <v/>
      </c>
      <c r="AV26">
        <f>IF(ORDER!O32&gt;0,
 IF(ORDER!$D$1="SGST",
 VLOOKUP(H26,'C:\Users\HP\Desktop\TrimphPO\Week\Master Files\[SGST Master.xlsx]DBF'!$A:$AW,49,FALSE),
   IF(ORDER!$D$1="IGST",
   VLOOKUP(H26,'C:\Users\HP\Desktop\TrimphPO\Week\Master Files\[IGST Master.xlsx]DBF'!$A:$AW,49,FALSE),
   "Error")),
"")</f>
        <v/>
      </c>
      <c r="AW26">
        <f>IF(ORDER!O32&gt;0,
 IF(ORDER!$D$1="SGST",
 VLOOKUP(H26,'C:\Users\HP\Desktop\TrimphPO\Week\Master Files\[SGST Master.xlsx]DBF'!$A:$AX,50,FALSE),
   IF(ORDER!$D$1="IGST",
   VLOOKUP(H26,'C:\Users\HP\Desktop\TrimphPO\Week\Master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VLOOKUP(H26,'C:\Users\HP\Desktop\TrimphPO\Week\Master Files\[SGST Master.xlsx]DBF'!$A:$BA,53,FALSE),
   IF(ORDER!$D$1="IGST",
   VLOOKUP(H26,'C:\Users\HP\Desktop\TrimphPO\Week\Master Files\[IGST Master.xlsx]DBF'!$A:$BA,53,FALSE),
   "Error")),
"")</f>
        <v/>
      </c>
      <c r="BA26">
        <f>IF(ORDER!O32&gt;0,
 IF(ORDER!$D$1="SGST",
 VLOOKUP(H26,'C:\Users\HP\Desktop\TrimphPO\Week\Master Files\[SGST Master.xlsx]DBF'!$A:$BB,54,FALSE),
   IF(ORDER!$D$1="IGST",
   VLOOKUP(H26,'C:\Users\HP\Desktop\TrimphPO\Week\Master Files\[IGST Master.xlsx]DBF'!$A:$BB,54,FALSE),
   "Error")),
"")</f>
        <v/>
      </c>
      <c r="BB26">
        <f>IF(ORDER!O32&gt;0,
 IF(ORDER!$D$1="SGST",
 VLOOKUP(H26,'C:\Users\HP\Desktop\TrimphPO\Week\Master Files\[SGST Master.xlsx]DBF'!$A:$BC,55,FALSE),
   IF(ORDER!$D$1="IGST",
   VLOOKUP(H26,'C:\Users\HP\Desktop\TrimphPO\Week\Master Files\[IGST Master.xlsx]DBF'!$A:$BC,55,FALSE),
   "Error")),
"")</f>
        <v/>
      </c>
      <c r="BC26">
        <f>IF(ORDER!O32&gt;0,
 IF(ORDER!$D$1="SGST",
 VLOOKUP(H26,'C:\Users\HP\Desktop\TrimphPO\Week\Master Files\[SGST Master.xlsx]DBF'!$A:$BD,56,FALSE),
   IF(ORDER!$D$1="IGST",
   VLOOKUP(H26,'C:\Users\HP\Desktop\TrimphPO\Week\Master Files\[IGST Master.xlsx]DBF'!$A:$BD,56,FALSE),
   "Error")),
"")</f>
        <v/>
      </c>
      <c r="BD26">
        <f>IF(ORDER!O32&gt;0,
 IF(ORDER!$D$1="SGST",
 VLOOKUP(H26,'C:\Users\HP\Desktop\TrimphPO\Week\Master Files\[SGST Master.xlsx]DBF'!$A:$BE,57,FALSE),
   IF(ORDER!$D$1="IGST",
   VLOOKUP(H26,'C:\Users\HP\Desktop\TrimphPO\Week\Master Files\[IGST Master.xlsx]DBF'!$A:$BE,57,FALSE),
   "Error")),
"")</f>
        <v/>
      </c>
    </row>
    <row r="27">
      <c r="A27">
        <f>IF(ORDER!O33&gt;0,
 IF(ORDER!$D$1="SGST",
 VLOOKUP(H27,'C:\Users\HP\Desktop\TrimphPO\Week\Master Files\[SGST Master.xlsx]DBF'!$A:$B,2,FALSE),
   IF(ORDER!$D$1="IGST",
   VLOOKUP(H27,'C:\Users\HP\Desktop\TrimphPO\Week\Master Files\[IGST Master.xlsx]DBF'!$A:$B,2,FALSE),
   "Error")),
"")</f>
        <v/>
      </c>
      <c r="B27">
        <f>IF(ORDER!O33&gt;0,
 IF(ORDER!$D$1="SGST",
 VLOOKUP(H27,'C:\Users\HP\Desktop\TrimphPO\Week\Master Files\[SGST Master.xlsx]DBF'!$A:$C,3,FALSE),
   IF(ORDER!$D$1="IGST",
   VLOOKUP(H27,'C:\Users\HP\Desktop\TrimphPO\Week\Master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VLOOKUP(H27,'C:\Users\HP\Desktop\TrimphPO\Week\Master Files\[SGST Master.xlsx]DBF'!$A:$F,6,FALSE),
   IF(ORDER!$D$1="IGST",
   VLOOKUP(H27,'C:\Users\HP\Desktop\TrimphPO\Week\Master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VLOOKUP(H27,'C:\Users\HP\Desktop\TrimphPO\Week\Master Files\[SGST Master.xlsx]DBF'!$A:$H,8,FALSE),
   IF(ORDER!$D$1="IGST",
   VLOOKUP(H27,'C:\Users\HP\Desktop\TrimphPO\Week\Master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VLOOKUP(H27,'C:\Users\HP\Desktop\TrimphPO\Week\Master Files\[SGST Master.xlsx]DBF'!$A:$J,10,FALSE),
   IF(ORDER!$D$1="IGST",
   VLOOKUP(H27,'C:\Users\HP\Desktop\TrimphPO\Week\Master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VLOOKUP(H27,'C:\Users\HP\Desktop\TrimphPO\Week\Master Files\[SGST Master.xlsx]DBF'!$A:$N,14,FALSE),
   IF(ORDER!$D$1="IGST",
   VLOOKUP(H27,'C:\Users\HP\Desktop\TrimphPO\Week\Master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VLOOKUP(H27,'C:\Users\HP\Desktop\TrimphPO\Week\Master Files\[SGST Master.xlsx]DBF'!$A:$R,18,FALSE),
   IF(ORDER!$D$1="IGST",
   VLOOKUP(H27,'C:\Users\HP\Desktop\TrimphPO\Week\Master Files\[IGST Master.xlsx]DBF'!$A:$R,18,FALSE),
   "Error")),
"")</f>
        <v/>
      </c>
      <c r="R27">
        <f>IF(ORDER!O33&gt;0,
 IF(ORDER!$D$1="SGST",
 VLOOKUP(H27,'C:\Users\HP\Desktop\TrimphPO\Week\Master Files\[SGST Master.xlsx]DBF'!$A:$S,19,FALSE),
   IF(ORDER!$D$1="IGST",
   VLOOKUP(H27,'C:\Users\HP\Desktop\TrimphPO\Week\Master Files\[IGST Master.xlsx]DBF'!$A:$S,19,FALSE),
   "Error")),
"")</f>
        <v/>
      </c>
      <c r="S27">
        <f>IF(ORDER!O33&gt;0,
 IF(ORDER!$D$1="SGST",
 VLOOKUP(H27,'C:\Users\HP\Desktop\TrimphPO\Week\Master Files\[SGST Master.xlsx]DBF'!$A:$T,20,FALSE),
   IF(ORDER!$D$1="IGST",
   VLOOKUP(H27,'C:\Users\HP\Desktop\TrimphPO\Week\Master Files\[IGST Master.xlsx]DBF'!$A:$T,20,FALSE),
   "Error")),
"")</f>
        <v/>
      </c>
      <c r="T27">
        <f>IF(ORDER!O33&gt;0,
 IF(ORDER!$D$1="SGST",
 VLOOKUP(H27,'C:\Users\HP\Desktop\TrimphPO\Week\Master Files\[SGST Master.xlsx]DBF'!$A:$U,21,FALSE),
   IF(ORDER!$D$1="IGST",
   VLOOKUP(H27,'C:\Users\HP\Desktop\TrimphPO\Week\Master Files\[IGST Master.xlsx]DBF'!$A:$U,21,FALSE),
   "Error")),
"")</f>
        <v/>
      </c>
      <c r="U27">
        <f>IF(ORDER!O33&gt;0,
 IF(ORDER!$D$1="SGST",
 VLOOKUP(H27,'C:\Users\HP\Desktop\TrimphPO\Week\Master Files\[SGST Master.xlsx]DBF'!$A:$V,22,FALSE),
   IF(ORDER!$D$1="IGST",
   VLOOKUP(H27,'C:\Users\HP\Desktop\TrimphPO\Week\Master Files\[IGST Master.xlsx]DBF'!$A:$V,22,FALSE),
   "Error")),
"")</f>
        <v/>
      </c>
      <c r="V27">
        <f>IF(ORDER!O33&gt;0,
 IF(ORDER!$D$1="SGST",
 VLOOKUP(H27,'C:\Users\HP\Desktop\TrimphPO\Week\Master Files\[SGST Master.xlsx]DBF'!$A:$W,23,FALSE),
   IF(ORDER!$D$1="IGST",
   VLOOKUP(H27,'C:\Users\HP\Desktop\TrimphPO\Week\Master Files\[IGST Master.xlsx]DBF'!$A:$W,23,FALSE),
   "Error")),
"")</f>
        <v/>
      </c>
      <c r="W27">
        <f>IF(ORDER!O33&gt;0,
 IF(ORDER!$D$1="SGST",
 VLOOKUP(H27,'C:\Users\HP\Desktop\TrimphPO\Week\Master Files\[SGST Master.xlsx]DBF'!$A:$X,24,FALSE),
   IF(ORDER!$D$1="IGST",
   VLOOKUP(H27,'C:\Users\HP\Desktop\TrimphPO\Week\Master Files\[IGST Master.xlsx]DBF'!$A:$X,24,FALSE),
   "Error")),
"")</f>
        <v/>
      </c>
      <c r="X27">
        <f>IF(ORDER!O33&gt;0,
 IF(ORDER!$D$1="SGST",
 VLOOKUP(H27,'C:\Users\HP\Desktop\TrimphPO\Week\Master Files\[SGST Master.xlsx]DBF'!$A:$Y,25,FALSE),
   IF(ORDER!$D$1="IGST",
   VLOOKUP(H27,'C:\Users\HP\Desktop\TrimphPO\Week\Master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VLOOKUP(H27,'C:\Users\HP\Desktop\TrimphPO\Week\Master Files\[SGST Master.xlsx]DBF'!$A:$AB,28,FALSE),
   IF(ORDER!$D$1="IGST",
   VLOOKUP(H27,'C:\Users\HP\Desktop\TrimphPO\Week\Master Files\[IGST Master.xlsx]DBF'!$A:$AB,28,FALSE),
   "Error")),
"")</f>
        <v/>
      </c>
      <c r="AB27">
        <f>IF(ORDER!O33&gt;0,
 IF(ORDER!$D$1="SGST",
 VLOOKUP(H27,'C:\Users\HP\Desktop\TrimphPO\Week\Master Files\[SGST Master.xlsx]DBF'!$A:$AC,29,FALSE),
   IF(ORDER!$D$1="IGST",
   VLOOKUP(H27,'C:\Users\HP\Desktop\TrimphPO\Week\Master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VLOOKUP(H27,'C:\Users\HP\Desktop\TrimphPO\Week\Master Files\[SGST Master.xlsx]DBF'!$A:$AR,44,FALSE),
   IF(ORDER!$D$1="IGST",
   VLOOKUP(H27,'C:\Users\HP\Desktop\TrimphPO\Week\Master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VLOOKUP(H27,'C:\Users\HP\Desktop\TrimphPO\Week\Master Files\[SGST Master.xlsx]DBF'!$A:$AV,48,FALSE),
   IF(ORDER!$D$1="IGST",
   VLOOKUP(H27,'C:\Users\HP\Desktop\TrimphPO\Week\Master Files\[IGST Master.xlsx]DBF'!$A:$AV,48,FALSE),
   "Error")),
"")</f>
        <v/>
      </c>
      <c r="AV27">
        <f>IF(ORDER!O33&gt;0,
 IF(ORDER!$D$1="SGST",
 VLOOKUP(H27,'C:\Users\HP\Desktop\TrimphPO\Week\Master Files\[SGST Master.xlsx]DBF'!$A:$AW,49,FALSE),
   IF(ORDER!$D$1="IGST",
   VLOOKUP(H27,'C:\Users\HP\Desktop\TrimphPO\Week\Master Files\[IGST Master.xlsx]DBF'!$A:$AW,49,FALSE),
   "Error")),
"")</f>
        <v/>
      </c>
      <c r="AW27">
        <f>IF(ORDER!O33&gt;0,
 IF(ORDER!$D$1="SGST",
 VLOOKUP(H27,'C:\Users\HP\Desktop\TrimphPO\Week\Master Files\[SGST Master.xlsx]DBF'!$A:$AX,50,FALSE),
   IF(ORDER!$D$1="IGST",
   VLOOKUP(H27,'C:\Users\HP\Desktop\TrimphPO\Week\Master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VLOOKUP(H27,'C:\Users\HP\Desktop\TrimphPO\Week\Master Files\[SGST Master.xlsx]DBF'!$A:$BA,53,FALSE),
   IF(ORDER!$D$1="IGST",
   VLOOKUP(H27,'C:\Users\HP\Desktop\TrimphPO\Week\Master Files\[IGST Master.xlsx]DBF'!$A:$BA,53,FALSE),
   "Error")),
"")</f>
        <v/>
      </c>
      <c r="BA27">
        <f>IF(ORDER!O33&gt;0,
 IF(ORDER!$D$1="SGST",
 VLOOKUP(H27,'C:\Users\HP\Desktop\TrimphPO\Week\Master Files\[SGST Master.xlsx]DBF'!$A:$BB,54,FALSE),
   IF(ORDER!$D$1="IGST",
   VLOOKUP(H27,'C:\Users\HP\Desktop\TrimphPO\Week\Master Files\[IGST Master.xlsx]DBF'!$A:$BB,54,FALSE),
   "Error")),
"")</f>
        <v/>
      </c>
      <c r="BB27">
        <f>IF(ORDER!O33&gt;0,
 IF(ORDER!$D$1="SGST",
 VLOOKUP(H27,'C:\Users\HP\Desktop\TrimphPO\Week\Master Files\[SGST Master.xlsx]DBF'!$A:$BC,55,FALSE),
   IF(ORDER!$D$1="IGST",
   VLOOKUP(H27,'C:\Users\HP\Desktop\TrimphPO\Week\Master Files\[IGST Master.xlsx]DBF'!$A:$BC,55,FALSE),
   "Error")),
"")</f>
        <v/>
      </c>
      <c r="BC27">
        <f>IF(ORDER!O33&gt;0,
 IF(ORDER!$D$1="SGST",
 VLOOKUP(H27,'C:\Users\HP\Desktop\TrimphPO\Week\Master Files\[SGST Master.xlsx]DBF'!$A:$BD,56,FALSE),
   IF(ORDER!$D$1="IGST",
   VLOOKUP(H27,'C:\Users\HP\Desktop\TrimphPO\Week\Master Files\[IGST Master.xlsx]DBF'!$A:$BD,56,FALSE),
   "Error")),
"")</f>
        <v/>
      </c>
      <c r="BD27">
        <f>IF(ORDER!O33&gt;0,
 IF(ORDER!$D$1="SGST",
 VLOOKUP(H27,'C:\Users\HP\Desktop\TrimphPO\Week\Master Files\[SGST Master.xlsx]DBF'!$A:$BE,57,FALSE),
   IF(ORDER!$D$1="IGST",
   VLOOKUP(H27,'C:\Users\HP\Desktop\TrimphPO\Week\Master Files\[IGST Master.xlsx]DBF'!$A:$BE,57,FALSE),
   "Error")),
"")</f>
        <v/>
      </c>
    </row>
    <row r="28">
      <c r="A28">
        <f>IF(ORDER!O34&gt;0,
 IF(ORDER!$D$1="SGST",
 VLOOKUP(H28,'C:\Users\HP\Desktop\TrimphPO\Week\Master Files\[SGST Master.xlsx]DBF'!$A:$B,2,FALSE),
   IF(ORDER!$D$1="IGST",
   VLOOKUP(H28,'C:\Users\HP\Desktop\TrimphPO\Week\Master Files\[IGST Master.xlsx]DBF'!$A:$B,2,FALSE),
   "Error")),
"")</f>
        <v/>
      </c>
      <c r="B28">
        <f>IF(ORDER!O34&gt;0,
 IF(ORDER!$D$1="SGST",
 VLOOKUP(H28,'C:\Users\HP\Desktop\TrimphPO\Week\Master Files\[SGST Master.xlsx]DBF'!$A:$C,3,FALSE),
   IF(ORDER!$D$1="IGST",
   VLOOKUP(H28,'C:\Users\HP\Desktop\TrimphPO\Week\Master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VLOOKUP(H28,'C:\Users\HP\Desktop\TrimphPO\Week\Master Files\[SGST Master.xlsx]DBF'!$A:$F,6,FALSE),
   IF(ORDER!$D$1="IGST",
   VLOOKUP(H28,'C:\Users\HP\Desktop\TrimphPO\Week\Master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VLOOKUP(H28,'C:\Users\HP\Desktop\TrimphPO\Week\Master Files\[SGST Master.xlsx]DBF'!$A:$H,8,FALSE),
   IF(ORDER!$D$1="IGST",
   VLOOKUP(H28,'C:\Users\HP\Desktop\TrimphPO\Week\Master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VLOOKUP(H28,'C:\Users\HP\Desktop\TrimphPO\Week\Master Files\[SGST Master.xlsx]DBF'!$A:$J,10,FALSE),
   IF(ORDER!$D$1="IGST",
   VLOOKUP(H28,'C:\Users\HP\Desktop\TrimphPO\Week\Master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VLOOKUP(H28,'C:\Users\HP\Desktop\TrimphPO\Week\Master Files\[SGST Master.xlsx]DBF'!$A:$N,14,FALSE),
   IF(ORDER!$D$1="IGST",
   VLOOKUP(H28,'C:\Users\HP\Desktop\TrimphPO\Week\Master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VLOOKUP(H28,'C:\Users\HP\Desktop\TrimphPO\Week\Master Files\[SGST Master.xlsx]DBF'!$A:$R,18,FALSE),
   IF(ORDER!$D$1="IGST",
   VLOOKUP(H28,'C:\Users\HP\Desktop\TrimphPO\Week\Master Files\[IGST Master.xlsx]DBF'!$A:$R,18,FALSE),
   "Error")),
"")</f>
        <v/>
      </c>
      <c r="R28">
        <f>IF(ORDER!O34&gt;0,
 IF(ORDER!$D$1="SGST",
 VLOOKUP(H28,'C:\Users\HP\Desktop\TrimphPO\Week\Master Files\[SGST Master.xlsx]DBF'!$A:$S,19,FALSE),
   IF(ORDER!$D$1="IGST",
   VLOOKUP(H28,'C:\Users\HP\Desktop\TrimphPO\Week\Master Files\[IGST Master.xlsx]DBF'!$A:$S,19,FALSE),
   "Error")),
"")</f>
        <v/>
      </c>
      <c r="S28">
        <f>IF(ORDER!O34&gt;0,
 IF(ORDER!$D$1="SGST",
 VLOOKUP(H28,'C:\Users\HP\Desktop\TrimphPO\Week\Master Files\[SGST Master.xlsx]DBF'!$A:$T,20,FALSE),
   IF(ORDER!$D$1="IGST",
   VLOOKUP(H28,'C:\Users\HP\Desktop\TrimphPO\Week\Master Files\[IGST Master.xlsx]DBF'!$A:$T,20,FALSE),
   "Error")),
"")</f>
        <v/>
      </c>
      <c r="T28">
        <f>IF(ORDER!O34&gt;0,
 IF(ORDER!$D$1="SGST",
 VLOOKUP(H28,'C:\Users\HP\Desktop\TrimphPO\Week\Master Files\[SGST Master.xlsx]DBF'!$A:$U,21,FALSE),
   IF(ORDER!$D$1="IGST",
   VLOOKUP(H28,'C:\Users\HP\Desktop\TrimphPO\Week\Master Files\[IGST Master.xlsx]DBF'!$A:$U,21,FALSE),
   "Error")),
"")</f>
        <v/>
      </c>
      <c r="U28">
        <f>IF(ORDER!O34&gt;0,
 IF(ORDER!$D$1="SGST",
 VLOOKUP(H28,'C:\Users\HP\Desktop\TrimphPO\Week\Master Files\[SGST Master.xlsx]DBF'!$A:$V,22,FALSE),
   IF(ORDER!$D$1="IGST",
   VLOOKUP(H28,'C:\Users\HP\Desktop\TrimphPO\Week\Master Files\[IGST Master.xlsx]DBF'!$A:$V,22,FALSE),
   "Error")),
"")</f>
        <v/>
      </c>
      <c r="V28">
        <f>IF(ORDER!O34&gt;0,
 IF(ORDER!$D$1="SGST",
 VLOOKUP(H28,'C:\Users\HP\Desktop\TrimphPO\Week\Master Files\[SGST Master.xlsx]DBF'!$A:$W,23,FALSE),
   IF(ORDER!$D$1="IGST",
   VLOOKUP(H28,'C:\Users\HP\Desktop\TrimphPO\Week\Master Files\[IGST Master.xlsx]DBF'!$A:$W,23,FALSE),
   "Error")),
"")</f>
        <v/>
      </c>
      <c r="W28">
        <f>IF(ORDER!O34&gt;0,
 IF(ORDER!$D$1="SGST",
 VLOOKUP(H28,'C:\Users\HP\Desktop\TrimphPO\Week\Master Files\[SGST Master.xlsx]DBF'!$A:$X,24,FALSE),
   IF(ORDER!$D$1="IGST",
   VLOOKUP(H28,'C:\Users\HP\Desktop\TrimphPO\Week\Master Files\[IGST Master.xlsx]DBF'!$A:$X,24,FALSE),
   "Error")),
"")</f>
        <v/>
      </c>
      <c r="X28">
        <f>IF(ORDER!O34&gt;0,
 IF(ORDER!$D$1="SGST",
 VLOOKUP(H28,'C:\Users\HP\Desktop\TrimphPO\Week\Master Files\[SGST Master.xlsx]DBF'!$A:$Y,25,FALSE),
   IF(ORDER!$D$1="IGST",
   VLOOKUP(H28,'C:\Users\HP\Desktop\TrimphPO\Week\Master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VLOOKUP(H28,'C:\Users\HP\Desktop\TrimphPO\Week\Master Files\[SGST Master.xlsx]DBF'!$A:$AB,28,FALSE),
   IF(ORDER!$D$1="IGST",
   VLOOKUP(H28,'C:\Users\HP\Desktop\TrimphPO\Week\Master Files\[IGST Master.xlsx]DBF'!$A:$AB,28,FALSE),
   "Error")),
"")</f>
        <v/>
      </c>
      <c r="AB28">
        <f>IF(ORDER!O34&gt;0,
 IF(ORDER!$D$1="SGST",
 VLOOKUP(H28,'C:\Users\HP\Desktop\TrimphPO\Week\Master Files\[SGST Master.xlsx]DBF'!$A:$AC,29,FALSE),
   IF(ORDER!$D$1="IGST",
   VLOOKUP(H28,'C:\Users\HP\Desktop\TrimphPO\Week\Master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VLOOKUP(H28,'C:\Users\HP\Desktop\TrimphPO\Week\Master Files\[SGST Master.xlsx]DBF'!$A:$AR,44,FALSE),
   IF(ORDER!$D$1="IGST",
   VLOOKUP(H28,'C:\Users\HP\Desktop\TrimphPO\Week\Master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VLOOKUP(H28,'C:\Users\HP\Desktop\TrimphPO\Week\Master Files\[SGST Master.xlsx]DBF'!$A:$AV,48,FALSE),
   IF(ORDER!$D$1="IGST",
   VLOOKUP(H28,'C:\Users\HP\Desktop\TrimphPO\Week\Master Files\[IGST Master.xlsx]DBF'!$A:$AV,48,FALSE),
   "Error")),
"")</f>
        <v/>
      </c>
      <c r="AV28">
        <f>IF(ORDER!O34&gt;0,
 IF(ORDER!$D$1="SGST",
 VLOOKUP(H28,'C:\Users\HP\Desktop\TrimphPO\Week\Master Files\[SGST Master.xlsx]DBF'!$A:$AW,49,FALSE),
   IF(ORDER!$D$1="IGST",
   VLOOKUP(H28,'C:\Users\HP\Desktop\TrimphPO\Week\Master Files\[IGST Master.xlsx]DBF'!$A:$AW,49,FALSE),
   "Error")),
"")</f>
        <v/>
      </c>
      <c r="AW28">
        <f>IF(ORDER!O34&gt;0,
 IF(ORDER!$D$1="SGST",
 VLOOKUP(H28,'C:\Users\HP\Desktop\TrimphPO\Week\Master Files\[SGST Master.xlsx]DBF'!$A:$AX,50,FALSE),
   IF(ORDER!$D$1="IGST",
   VLOOKUP(H28,'C:\Users\HP\Desktop\TrimphPO\Week\Master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VLOOKUP(H28,'C:\Users\HP\Desktop\TrimphPO\Week\Master Files\[SGST Master.xlsx]DBF'!$A:$BA,53,FALSE),
   IF(ORDER!$D$1="IGST",
   VLOOKUP(H28,'C:\Users\HP\Desktop\TrimphPO\Week\Master Files\[IGST Master.xlsx]DBF'!$A:$BA,53,FALSE),
   "Error")),
"")</f>
        <v/>
      </c>
      <c r="BA28">
        <f>IF(ORDER!O34&gt;0,
 IF(ORDER!$D$1="SGST",
 VLOOKUP(H28,'C:\Users\HP\Desktop\TrimphPO\Week\Master Files\[SGST Master.xlsx]DBF'!$A:$BB,54,FALSE),
   IF(ORDER!$D$1="IGST",
   VLOOKUP(H28,'C:\Users\HP\Desktop\TrimphPO\Week\Master Files\[IGST Master.xlsx]DBF'!$A:$BB,54,FALSE),
   "Error")),
"")</f>
        <v/>
      </c>
      <c r="BB28">
        <f>IF(ORDER!O34&gt;0,
 IF(ORDER!$D$1="SGST",
 VLOOKUP(H28,'C:\Users\HP\Desktop\TrimphPO\Week\Master Files\[SGST Master.xlsx]DBF'!$A:$BC,55,FALSE),
   IF(ORDER!$D$1="IGST",
   VLOOKUP(H28,'C:\Users\HP\Desktop\TrimphPO\Week\Master Files\[IGST Master.xlsx]DBF'!$A:$BC,55,FALSE),
   "Error")),
"")</f>
        <v/>
      </c>
      <c r="BC28">
        <f>IF(ORDER!O34&gt;0,
 IF(ORDER!$D$1="SGST",
 VLOOKUP(H28,'C:\Users\HP\Desktop\TrimphPO\Week\Master Files\[SGST Master.xlsx]DBF'!$A:$BD,56,FALSE),
   IF(ORDER!$D$1="IGST",
   VLOOKUP(H28,'C:\Users\HP\Desktop\TrimphPO\Week\Master Files\[IGST Master.xlsx]DBF'!$A:$BD,56,FALSE),
   "Error")),
"")</f>
        <v/>
      </c>
      <c r="BD28">
        <f>IF(ORDER!O34&gt;0,
 IF(ORDER!$D$1="SGST",
 VLOOKUP(H28,'C:\Users\HP\Desktop\TrimphPO\Week\Master Files\[SGST Master.xlsx]DBF'!$A:$BE,57,FALSE),
   IF(ORDER!$D$1="IGST",
   VLOOKUP(H28,'C:\Users\HP\Desktop\TrimphPO\Week\Master Files\[IGST Master.xlsx]DBF'!$A:$BE,57,FALSE),
   "Error")),
"")</f>
        <v/>
      </c>
    </row>
    <row r="29">
      <c r="A29">
        <f>IF(ORDER!O35&gt;0,
 IF(ORDER!$D$1="SGST",
 VLOOKUP(H29,'C:\Users\HP\Desktop\TrimphPO\Week\Master Files\[SGST Master.xlsx]DBF'!$A:$B,2,FALSE),
   IF(ORDER!$D$1="IGST",
   VLOOKUP(H29,'C:\Users\HP\Desktop\TrimphPO\Week\Master Files\[IGST Master.xlsx]DBF'!$A:$B,2,FALSE),
   "Error")),
"")</f>
        <v/>
      </c>
      <c r="B29">
        <f>IF(ORDER!O35&gt;0,
 IF(ORDER!$D$1="SGST",
 VLOOKUP(H29,'C:\Users\HP\Desktop\TrimphPO\Week\Master Files\[SGST Master.xlsx]DBF'!$A:$C,3,FALSE),
   IF(ORDER!$D$1="IGST",
   VLOOKUP(H29,'C:\Users\HP\Desktop\TrimphPO\Week\Master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VLOOKUP(H29,'C:\Users\HP\Desktop\TrimphPO\Week\Master Files\[SGST Master.xlsx]DBF'!$A:$F,6,FALSE),
   IF(ORDER!$D$1="IGST",
   VLOOKUP(H29,'C:\Users\HP\Desktop\TrimphPO\Week\Master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VLOOKUP(H29,'C:\Users\HP\Desktop\TrimphPO\Week\Master Files\[SGST Master.xlsx]DBF'!$A:$H,8,FALSE),
   IF(ORDER!$D$1="IGST",
   VLOOKUP(H29,'C:\Users\HP\Desktop\TrimphPO\Week\Master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VLOOKUP(H29,'C:\Users\HP\Desktop\TrimphPO\Week\Master Files\[SGST Master.xlsx]DBF'!$A:$J,10,FALSE),
   IF(ORDER!$D$1="IGST",
   VLOOKUP(H29,'C:\Users\HP\Desktop\TrimphPO\Week\Master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VLOOKUP(H29,'C:\Users\HP\Desktop\TrimphPO\Week\Master Files\[SGST Master.xlsx]DBF'!$A:$N,14,FALSE),
   IF(ORDER!$D$1="IGST",
   VLOOKUP(H29,'C:\Users\HP\Desktop\TrimphPO\Week\Master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VLOOKUP(H29,'C:\Users\HP\Desktop\TrimphPO\Week\Master Files\[SGST Master.xlsx]DBF'!$A:$R,18,FALSE),
   IF(ORDER!$D$1="IGST",
   VLOOKUP(H29,'C:\Users\HP\Desktop\TrimphPO\Week\Master Files\[IGST Master.xlsx]DBF'!$A:$R,18,FALSE),
   "Error")),
"")</f>
        <v/>
      </c>
      <c r="R29">
        <f>IF(ORDER!O35&gt;0,
 IF(ORDER!$D$1="SGST",
 VLOOKUP(H29,'C:\Users\HP\Desktop\TrimphPO\Week\Master Files\[SGST Master.xlsx]DBF'!$A:$S,19,FALSE),
   IF(ORDER!$D$1="IGST",
   VLOOKUP(H29,'C:\Users\HP\Desktop\TrimphPO\Week\Master Files\[IGST Master.xlsx]DBF'!$A:$S,19,FALSE),
   "Error")),
"")</f>
        <v/>
      </c>
      <c r="S29">
        <f>IF(ORDER!O35&gt;0,
 IF(ORDER!$D$1="SGST",
 VLOOKUP(H29,'C:\Users\HP\Desktop\TrimphPO\Week\Master Files\[SGST Master.xlsx]DBF'!$A:$T,20,FALSE),
   IF(ORDER!$D$1="IGST",
   VLOOKUP(H29,'C:\Users\HP\Desktop\TrimphPO\Week\Master Files\[IGST Master.xlsx]DBF'!$A:$T,20,FALSE),
   "Error")),
"")</f>
        <v/>
      </c>
      <c r="T29">
        <f>IF(ORDER!O35&gt;0,
 IF(ORDER!$D$1="SGST",
 VLOOKUP(H29,'C:\Users\HP\Desktop\TrimphPO\Week\Master Files\[SGST Master.xlsx]DBF'!$A:$U,21,FALSE),
   IF(ORDER!$D$1="IGST",
   VLOOKUP(H29,'C:\Users\HP\Desktop\TrimphPO\Week\Master Files\[IGST Master.xlsx]DBF'!$A:$U,21,FALSE),
   "Error")),
"")</f>
        <v/>
      </c>
      <c r="U29">
        <f>IF(ORDER!O35&gt;0,
 IF(ORDER!$D$1="SGST",
 VLOOKUP(H29,'C:\Users\HP\Desktop\TrimphPO\Week\Master Files\[SGST Master.xlsx]DBF'!$A:$V,22,FALSE),
   IF(ORDER!$D$1="IGST",
   VLOOKUP(H29,'C:\Users\HP\Desktop\TrimphPO\Week\Master Files\[IGST Master.xlsx]DBF'!$A:$V,22,FALSE),
   "Error")),
"")</f>
        <v/>
      </c>
      <c r="V29">
        <f>IF(ORDER!O35&gt;0,
 IF(ORDER!$D$1="SGST",
 VLOOKUP(H29,'C:\Users\HP\Desktop\TrimphPO\Week\Master Files\[SGST Master.xlsx]DBF'!$A:$W,23,FALSE),
   IF(ORDER!$D$1="IGST",
   VLOOKUP(H29,'C:\Users\HP\Desktop\TrimphPO\Week\Master Files\[IGST Master.xlsx]DBF'!$A:$W,23,FALSE),
   "Error")),
"")</f>
        <v/>
      </c>
      <c r="W29">
        <f>IF(ORDER!O35&gt;0,
 IF(ORDER!$D$1="SGST",
 VLOOKUP(H29,'C:\Users\HP\Desktop\TrimphPO\Week\Master Files\[SGST Master.xlsx]DBF'!$A:$X,24,FALSE),
   IF(ORDER!$D$1="IGST",
   VLOOKUP(H29,'C:\Users\HP\Desktop\TrimphPO\Week\Master Files\[IGST Master.xlsx]DBF'!$A:$X,24,FALSE),
   "Error")),
"")</f>
        <v/>
      </c>
      <c r="X29">
        <f>IF(ORDER!O35&gt;0,
 IF(ORDER!$D$1="SGST",
 VLOOKUP(H29,'C:\Users\HP\Desktop\TrimphPO\Week\Master Files\[SGST Master.xlsx]DBF'!$A:$Y,25,FALSE),
   IF(ORDER!$D$1="IGST",
   VLOOKUP(H29,'C:\Users\HP\Desktop\TrimphPO\Week\Master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VLOOKUP(H29,'C:\Users\HP\Desktop\TrimphPO\Week\Master Files\[SGST Master.xlsx]DBF'!$A:$AB,28,FALSE),
   IF(ORDER!$D$1="IGST",
   VLOOKUP(H29,'C:\Users\HP\Desktop\TrimphPO\Week\Master Files\[IGST Master.xlsx]DBF'!$A:$AB,28,FALSE),
   "Error")),
"")</f>
        <v/>
      </c>
      <c r="AB29">
        <f>IF(ORDER!O35&gt;0,
 IF(ORDER!$D$1="SGST",
 VLOOKUP(H29,'C:\Users\HP\Desktop\TrimphPO\Week\Master Files\[SGST Master.xlsx]DBF'!$A:$AC,29,FALSE),
   IF(ORDER!$D$1="IGST",
   VLOOKUP(H29,'C:\Users\HP\Desktop\TrimphPO\Week\Master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VLOOKUP(H29,'C:\Users\HP\Desktop\TrimphPO\Week\Master Files\[SGST Master.xlsx]DBF'!$A:$AR,44,FALSE),
   IF(ORDER!$D$1="IGST",
   VLOOKUP(H29,'C:\Users\HP\Desktop\TrimphPO\Week\Master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VLOOKUP(H29,'C:\Users\HP\Desktop\TrimphPO\Week\Master Files\[SGST Master.xlsx]DBF'!$A:$AV,48,FALSE),
   IF(ORDER!$D$1="IGST",
   VLOOKUP(H29,'C:\Users\HP\Desktop\TrimphPO\Week\Master Files\[IGST Master.xlsx]DBF'!$A:$AV,48,FALSE),
   "Error")),
"")</f>
        <v/>
      </c>
      <c r="AV29">
        <f>IF(ORDER!O35&gt;0,
 IF(ORDER!$D$1="SGST",
 VLOOKUP(H29,'C:\Users\HP\Desktop\TrimphPO\Week\Master Files\[SGST Master.xlsx]DBF'!$A:$AW,49,FALSE),
   IF(ORDER!$D$1="IGST",
   VLOOKUP(H29,'C:\Users\HP\Desktop\TrimphPO\Week\Master Files\[IGST Master.xlsx]DBF'!$A:$AW,49,FALSE),
   "Error")),
"")</f>
        <v/>
      </c>
      <c r="AW29">
        <f>IF(ORDER!O35&gt;0,
 IF(ORDER!$D$1="SGST",
 VLOOKUP(H29,'C:\Users\HP\Desktop\TrimphPO\Week\Master Files\[SGST Master.xlsx]DBF'!$A:$AX,50,FALSE),
   IF(ORDER!$D$1="IGST",
   VLOOKUP(H29,'C:\Users\HP\Desktop\TrimphPO\Week\Master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VLOOKUP(H29,'C:\Users\HP\Desktop\TrimphPO\Week\Master Files\[SGST Master.xlsx]DBF'!$A:$BA,53,FALSE),
   IF(ORDER!$D$1="IGST",
   VLOOKUP(H29,'C:\Users\HP\Desktop\TrimphPO\Week\Master Files\[IGST Master.xlsx]DBF'!$A:$BA,53,FALSE),
   "Error")),
"")</f>
        <v/>
      </c>
      <c r="BA29">
        <f>IF(ORDER!O35&gt;0,
 IF(ORDER!$D$1="SGST",
 VLOOKUP(H29,'C:\Users\HP\Desktop\TrimphPO\Week\Master Files\[SGST Master.xlsx]DBF'!$A:$BB,54,FALSE),
   IF(ORDER!$D$1="IGST",
   VLOOKUP(H29,'C:\Users\HP\Desktop\TrimphPO\Week\Master Files\[IGST Master.xlsx]DBF'!$A:$BB,54,FALSE),
   "Error")),
"")</f>
        <v/>
      </c>
      <c r="BB29">
        <f>IF(ORDER!O35&gt;0,
 IF(ORDER!$D$1="SGST",
 VLOOKUP(H29,'C:\Users\HP\Desktop\TrimphPO\Week\Master Files\[SGST Master.xlsx]DBF'!$A:$BC,55,FALSE),
   IF(ORDER!$D$1="IGST",
   VLOOKUP(H29,'C:\Users\HP\Desktop\TrimphPO\Week\Master Files\[IGST Master.xlsx]DBF'!$A:$BC,55,FALSE),
   "Error")),
"")</f>
        <v/>
      </c>
      <c r="BC29">
        <f>IF(ORDER!O35&gt;0,
 IF(ORDER!$D$1="SGST",
 VLOOKUP(H29,'C:\Users\HP\Desktop\TrimphPO\Week\Master Files\[SGST Master.xlsx]DBF'!$A:$BD,56,FALSE),
   IF(ORDER!$D$1="IGST",
   VLOOKUP(H29,'C:\Users\HP\Desktop\TrimphPO\Week\Master Files\[IGST Master.xlsx]DBF'!$A:$BD,56,FALSE),
   "Error")),
"")</f>
        <v/>
      </c>
      <c r="BD29">
        <f>IF(ORDER!O35&gt;0,
 IF(ORDER!$D$1="SGST",
 VLOOKUP(H29,'C:\Users\HP\Desktop\TrimphPO\Week\Master Files\[SGST Master.xlsx]DBF'!$A:$BE,57,FALSE),
   IF(ORDER!$D$1="IGST",
   VLOOKUP(H29,'C:\Users\HP\Desktop\TrimphPO\Week\Master Files\[IGST Master.xlsx]DBF'!$A:$BE,57,FALSE),
   "Error")),
"")</f>
        <v/>
      </c>
    </row>
    <row r="30">
      <c r="A30">
        <f>IF(ORDER!O36&gt;0,
 IF(ORDER!$D$1="SGST",
 VLOOKUP(H30,'C:\Users\HP\Desktop\TrimphPO\Week\Master Files\[SGST Master.xlsx]DBF'!$A:$B,2,FALSE),
   IF(ORDER!$D$1="IGST",
   VLOOKUP(H30,'C:\Users\HP\Desktop\TrimphPO\Week\Master Files\[IGST Master.xlsx]DBF'!$A:$B,2,FALSE),
   "Error")),
"")</f>
        <v/>
      </c>
      <c r="B30">
        <f>IF(ORDER!O36&gt;0,
 IF(ORDER!$D$1="SGST",
 VLOOKUP(H30,'C:\Users\HP\Desktop\TrimphPO\Week\Master Files\[SGST Master.xlsx]DBF'!$A:$C,3,FALSE),
   IF(ORDER!$D$1="IGST",
   VLOOKUP(H30,'C:\Users\HP\Desktop\TrimphPO\Week\Master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VLOOKUP(H30,'C:\Users\HP\Desktop\TrimphPO\Week\Master Files\[SGST Master.xlsx]DBF'!$A:$F,6,FALSE),
   IF(ORDER!$D$1="IGST",
   VLOOKUP(H30,'C:\Users\HP\Desktop\TrimphPO\Week\Master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VLOOKUP(H30,'C:\Users\HP\Desktop\TrimphPO\Week\Master Files\[SGST Master.xlsx]DBF'!$A:$H,8,FALSE),
   IF(ORDER!$D$1="IGST",
   VLOOKUP(H30,'C:\Users\HP\Desktop\TrimphPO\Week\Master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VLOOKUP(H30,'C:\Users\HP\Desktop\TrimphPO\Week\Master Files\[SGST Master.xlsx]DBF'!$A:$J,10,FALSE),
   IF(ORDER!$D$1="IGST",
   VLOOKUP(H30,'C:\Users\HP\Desktop\TrimphPO\Week\Master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VLOOKUP(H30,'C:\Users\HP\Desktop\TrimphPO\Week\Master Files\[SGST Master.xlsx]DBF'!$A:$N,14,FALSE),
   IF(ORDER!$D$1="IGST",
   VLOOKUP(H30,'C:\Users\HP\Desktop\TrimphPO\Week\Master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VLOOKUP(H30,'C:\Users\HP\Desktop\TrimphPO\Week\Master Files\[SGST Master.xlsx]DBF'!$A:$R,18,FALSE),
   IF(ORDER!$D$1="IGST",
   VLOOKUP(H30,'C:\Users\HP\Desktop\TrimphPO\Week\Master Files\[IGST Master.xlsx]DBF'!$A:$R,18,FALSE),
   "Error")),
"")</f>
        <v/>
      </c>
      <c r="R30">
        <f>IF(ORDER!O36&gt;0,
 IF(ORDER!$D$1="SGST",
 VLOOKUP(H30,'C:\Users\HP\Desktop\TrimphPO\Week\Master Files\[SGST Master.xlsx]DBF'!$A:$S,19,FALSE),
   IF(ORDER!$D$1="IGST",
   VLOOKUP(H30,'C:\Users\HP\Desktop\TrimphPO\Week\Master Files\[IGST Master.xlsx]DBF'!$A:$S,19,FALSE),
   "Error")),
"")</f>
        <v/>
      </c>
      <c r="S30">
        <f>IF(ORDER!O36&gt;0,
 IF(ORDER!$D$1="SGST",
 VLOOKUP(H30,'C:\Users\HP\Desktop\TrimphPO\Week\Master Files\[SGST Master.xlsx]DBF'!$A:$T,20,FALSE),
   IF(ORDER!$D$1="IGST",
   VLOOKUP(H30,'C:\Users\HP\Desktop\TrimphPO\Week\Master Files\[IGST Master.xlsx]DBF'!$A:$T,20,FALSE),
   "Error")),
"")</f>
        <v/>
      </c>
      <c r="T30">
        <f>IF(ORDER!O36&gt;0,
 IF(ORDER!$D$1="SGST",
 VLOOKUP(H30,'C:\Users\HP\Desktop\TrimphPO\Week\Master Files\[SGST Master.xlsx]DBF'!$A:$U,21,FALSE),
   IF(ORDER!$D$1="IGST",
   VLOOKUP(H30,'C:\Users\HP\Desktop\TrimphPO\Week\Master Files\[IGST Master.xlsx]DBF'!$A:$U,21,FALSE),
   "Error")),
"")</f>
        <v/>
      </c>
      <c r="U30">
        <f>IF(ORDER!O36&gt;0,
 IF(ORDER!$D$1="SGST",
 VLOOKUP(H30,'C:\Users\HP\Desktop\TrimphPO\Week\Master Files\[SGST Master.xlsx]DBF'!$A:$V,22,FALSE),
   IF(ORDER!$D$1="IGST",
   VLOOKUP(H30,'C:\Users\HP\Desktop\TrimphPO\Week\Master Files\[IGST Master.xlsx]DBF'!$A:$V,22,FALSE),
   "Error")),
"")</f>
        <v/>
      </c>
      <c r="V30">
        <f>IF(ORDER!O36&gt;0,
 IF(ORDER!$D$1="SGST",
 VLOOKUP(H30,'C:\Users\HP\Desktop\TrimphPO\Week\Master Files\[SGST Master.xlsx]DBF'!$A:$W,23,FALSE),
   IF(ORDER!$D$1="IGST",
   VLOOKUP(H30,'C:\Users\HP\Desktop\TrimphPO\Week\Master Files\[IGST Master.xlsx]DBF'!$A:$W,23,FALSE),
   "Error")),
"")</f>
        <v/>
      </c>
      <c r="W30">
        <f>IF(ORDER!O36&gt;0,
 IF(ORDER!$D$1="SGST",
 VLOOKUP(H30,'C:\Users\HP\Desktop\TrimphPO\Week\Master Files\[SGST Master.xlsx]DBF'!$A:$X,24,FALSE),
   IF(ORDER!$D$1="IGST",
   VLOOKUP(H30,'C:\Users\HP\Desktop\TrimphPO\Week\Master Files\[IGST Master.xlsx]DBF'!$A:$X,24,FALSE),
   "Error")),
"")</f>
        <v/>
      </c>
      <c r="X30">
        <f>IF(ORDER!O36&gt;0,
 IF(ORDER!$D$1="SGST",
 VLOOKUP(H30,'C:\Users\HP\Desktop\TrimphPO\Week\Master Files\[SGST Master.xlsx]DBF'!$A:$Y,25,FALSE),
   IF(ORDER!$D$1="IGST",
   VLOOKUP(H30,'C:\Users\HP\Desktop\TrimphPO\Week\Master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VLOOKUP(H30,'C:\Users\HP\Desktop\TrimphPO\Week\Master Files\[SGST Master.xlsx]DBF'!$A:$AB,28,FALSE),
   IF(ORDER!$D$1="IGST",
   VLOOKUP(H30,'C:\Users\HP\Desktop\TrimphPO\Week\Master Files\[IGST Master.xlsx]DBF'!$A:$AB,28,FALSE),
   "Error")),
"")</f>
        <v/>
      </c>
      <c r="AB30">
        <f>IF(ORDER!O36&gt;0,
 IF(ORDER!$D$1="SGST",
 VLOOKUP(H30,'C:\Users\HP\Desktop\TrimphPO\Week\Master Files\[SGST Master.xlsx]DBF'!$A:$AC,29,FALSE),
   IF(ORDER!$D$1="IGST",
   VLOOKUP(H30,'C:\Users\HP\Desktop\TrimphPO\Week\Master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VLOOKUP(H30,'C:\Users\HP\Desktop\TrimphPO\Week\Master Files\[SGST Master.xlsx]DBF'!$A:$AR,44,FALSE),
   IF(ORDER!$D$1="IGST",
   VLOOKUP(H30,'C:\Users\HP\Desktop\TrimphPO\Week\Master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VLOOKUP(H30,'C:\Users\HP\Desktop\TrimphPO\Week\Master Files\[SGST Master.xlsx]DBF'!$A:$AV,48,FALSE),
   IF(ORDER!$D$1="IGST",
   VLOOKUP(H30,'C:\Users\HP\Desktop\TrimphPO\Week\Master Files\[IGST Master.xlsx]DBF'!$A:$AV,48,FALSE),
   "Error")),
"")</f>
        <v/>
      </c>
      <c r="AV30">
        <f>IF(ORDER!O36&gt;0,
 IF(ORDER!$D$1="SGST",
 VLOOKUP(H30,'C:\Users\HP\Desktop\TrimphPO\Week\Master Files\[SGST Master.xlsx]DBF'!$A:$AW,49,FALSE),
   IF(ORDER!$D$1="IGST",
   VLOOKUP(H30,'C:\Users\HP\Desktop\TrimphPO\Week\Master Files\[IGST Master.xlsx]DBF'!$A:$AW,49,FALSE),
   "Error")),
"")</f>
        <v/>
      </c>
      <c r="AW30">
        <f>IF(ORDER!O36&gt;0,
 IF(ORDER!$D$1="SGST",
 VLOOKUP(H30,'C:\Users\HP\Desktop\TrimphPO\Week\Master Files\[SGST Master.xlsx]DBF'!$A:$AX,50,FALSE),
   IF(ORDER!$D$1="IGST",
   VLOOKUP(H30,'C:\Users\HP\Desktop\TrimphPO\Week\Master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VLOOKUP(H30,'C:\Users\HP\Desktop\TrimphPO\Week\Master Files\[SGST Master.xlsx]DBF'!$A:$BA,53,FALSE),
   IF(ORDER!$D$1="IGST",
   VLOOKUP(H30,'C:\Users\HP\Desktop\TrimphPO\Week\Master Files\[IGST Master.xlsx]DBF'!$A:$BA,53,FALSE),
   "Error")),
"")</f>
        <v/>
      </c>
      <c r="BA30">
        <f>IF(ORDER!O36&gt;0,
 IF(ORDER!$D$1="SGST",
 VLOOKUP(H30,'C:\Users\HP\Desktop\TrimphPO\Week\Master Files\[SGST Master.xlsx]DBF'!$A:$BB,54,FALSE),
   IF(ORDER!$D$1="IGST",
   VLOOKUP(H30,'C:\Users\HP\Desktop\TrimphPO\Week\Master Files\[IGST Master.xlsx]DBF'!$A:$BB,54,FALSE),
   "Error")),
"")</f>
        <v/>
      </c>
      <c r="BB30">
        <f>IF(ORDER!O36&gt;0,
 IF(ORDER!$D$1="SGST",
 VLOOKUP(H30,'C:\Users\HP\Desktop\TrimphPO\Week\Master Files\[SGST Master.xlsx]DBF'!$A:$BC,55,FALSE),
   IF(ORDER!$D$1="IGST",
   VLOOKUP(H30,'C:\Users\HP\Desktop\TrimphPO\Week\Master Files\[IGST Master.xlsx]DBF'!$A:$BC,55,FALSE),
   "Error")),
"")</f>
        <v/>
      </c>
      <c r="BC30">
        <f>IF(ORDER!O36&gt;0,
 IF(ORDER!$D$1="SGST",
 VLOOKUP(H30,'C:\Users\HP\Desktop\TrimphPO\Week\Master Files\[SGST Master.xlsx]DBF'!$A:$BD,56,FALSE),
   IF(ORDER!$D$1="IGST",
   VLOOKUP(H30,'C:\Users\HP\Desktop\TrimphPO\Week\Master Files\[IGST Master.xlsx]DBF'!$A:$BD,56,FALSE),
   "Error")),
"")</f>
        <v/>
      </c>
      <c r="BD30">
        <f>IF(ORDER!O36&gt;0,
 IF(ORDER!$D$1="SGST",
 VLOOKUP(H30,'C:\Users\HP\Desktop\TrimphPO\Week\Master Files\[SGST Master.xlsx]DBF'!$A:$BE,57,FALSE),
   IF(ORDER!$D$1="IGST",
   VLOOKUP(H30,'C:\Users\HP\Desktop\TrimphPO\Week\Master Files\[IGST Master.xlsx]DBF'!$A:$BE,57,FALSE),
   "Error")),
"")</f>
        <v/>
      </c>
    </row>
    <row r="31">
      <c r="A31">
        <f>IF(ORDER!O37&gt;0,
 IF(ORDER!$D$1="SGST",
 VLOOKUP(H31,'C:\Users\HP\Desktop\TrimphPO\Week\Master Files\[SGST Master.xlsx]DBF'!$A:$B,2,FALSE),
   IF(ORDER!$D$1="IGST",
   VLOOKUP(H31,'C:\Users\HP\Desktop\TrimphPO\Week\Master Files\[IGST Master.xlsx]DBF'!$A:$B,2,FALSE),
   "Error")),
"")</f>
        <v/>
      </c>
      <c r="B31">
        <f>IF(ORDER!O37&gt;0,
 IF(ORDER!$D$1="SGST",
 VLOOKUP(H31,'C:\Users\HP\Desktop\TrimphPO\Week\Master Files\[SGST Master.xlsx]DBF'!$A:$C,3,FALSE),
   IF(ORDER!$D$1="IGST",
   VLOOKUP(H31,'C:\Users\HP\Desktop\TrimphPO\Week\Master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VLOOKUP(H31,'C:\Users\HP\Desktop\TrimphPO\Week\Master Files\[SGST Master.xlsx]DBF'!$A:$F,6,FALSE),
   IF(ORDER!$D$1="IGST",
   VLOOKUP(H31,'C:\Users\HP\Desktop\TrimphPO\Week\Master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VLOOKUP(H31,'C:\Users\HP\Desktop\TrimphPO\Week\Master Files\[SGST Master.xlsx]DBF'!$A:$H,8,FALSE),
   IF(ORDER!$D$1="IGST",
   VLOOKUP(H31,'C:\Users\HP\Desktop\TrimphPO\Week\Master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VLOOKUP(H31,'C:\Users\HP\Desktop\TrimphPO\Week\Master Files\[SGST Master.xlsx]DBF'!$A:$J,10,FALSE),
   IF(ORDER!$D$1="IGST",
   VLOOKUP(H31,'C:\Users\HP\Desktop\TrimphPO\Week\Master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VLOOKUP(H31,'C:\Users\HP\Desktop\TrimphPO\Week\Master Files\[SGST Master.xlsx]DBF'!$A:$N,14,FALSE),
   IF(ORDER!$D$1="IGST",
   VLOOKUP(H31,'C:\Users\HP\Desktop\TrimphPO\Week\Master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VLOOKUP(H31,'C:\Users\HP\Desktop\TrimphPO\Week\Master Files\[SGST Master.xlsx]DBF'!$A:$R,18,FALSE),
   IF(ORDER!$D$1="IGST",
   VLOOKUP(H31,'C:\Users\HP\Desktop\TrimphPO\Week\Master Files\[IGST Master.xlsx]DBF'!$A:$R,18,FALSE),
   "Error")),
"")</f>
        <v/>
      </c>
      <c r="R31">
        <f>IF(ORDER!O37&gt;0,
 IF(ORDER!$D$1="SGST",
 VLOOKUP(H31,'C:\Users\HP\Desktop\TrimphPO\Week\Master Files\[SGST Master.xlsx]DBF'!$A:$S,19,FALSE),
   IF(ORDER!$D$1="IGST",
   VLOOKUP(H31,'C:\Users\HP\Desktop\TrimphPO\Week\Master Files\[IGST Master.xlsx]DBF'!$A:$S,19,FALSE),
   "Error")),
"")</f>
        <v/>
      </c>
      <c r="S31">
        <f>IF(ORDER!O37&gt;0,
 IF(ORDER!$D$1="SGST",
 VLOOKUP(H31,'C:\Users\HP\Desktop\TrimphPO\Week\Master Files\[SGST Master.xlsx]DBF'!$A:$T,20,FALSE),
   IF(ORDER!$D$1="IGST",
   VLOOKUP(H31,'C:\Users\HP\Desktop\TrimphPO\Week\Master Files\[IGST Master.xlsx]DBF'!$A:$T,20,FALSE),
   "Error")),
"")</f>
        <v/>
      </c>
      <c r="T31">
        <f>IF(ORDER!O37&gt;0,
 IF(ORDER!$D$1="SGST",
 VLOOKUP(H31,'C:\Users\HP\Desktop\TrimphPO\Week\Master Files\[SGST Master.xlsx]DBF'!$A:$U,21,FALSE),
   IF(ORDER!$D$1="IGST",
   VLOOKUP(H31,'C:\Users\HP\Desktop\TrimphPO\Week\Master Files\[IGST Master.xlsx]DBF'!$A:$U,21,FALSE),
   "Error")),
"")</f>
        <v/>
      </c>
      <c r="U31">
        <f>IF(ORDER!O37&gt;0,
 IF(ORDER!$D$1="SGST",
 VLOOKUP(H31,'C:\Users\HP\Desktop\TrimphPO\Week\Master Files\[SGST Master.xlsx]DBF'!$A:$V,22,FALSE),
   IF(ORDER!$D$1="IGST",
   VLOOKUP(H31,'C:\Users\HP\Desktop\TrimphPO\Week\Master Files\[IGST Master.xlsx]DBF'!$A:$V,22,FALSE),
   "Error")),
"")</f>
        <v/>
      </c>
      <c r="V31">
        <f>IF(ORDER!O37&gt;0,
 IF(ORDER!$D$1="SGST",
 VLOOKUP(H31,'C:\Users\HP\Desktop\TrimphPO\Week\Master Files\[SGST Master.xlsx]DBF'!$A:$W,23,FALSE),
   IF(ORDER!$D$1="IGST",
   VLOOKUP(H31,'C:\Users\HP\Desktop\TrimphPO\Week\Master Files\[IGST Master.xlsx]DBF'!$A:$W,23,FALSE),
   "Error")),
"")</f>
        <v/>
      </c>
      <c r="W31">
        <f>IF(ORDER!O37&gt;0,
 IF(ORDER!$D$1="SGST",
 VLOOKUP(H31,'C:\Users\HP\Desktop\TrimphPO\Week\Master Files\[SGST Master.xlsx]DBF'!$A:$X,24,FALSE),
   IF(ORDER!$D$1="IGST",
   VLOOKUP(H31,'C:\Users\HP\Desktop\TrimphPO\Week\Master Files\[IGST Master.xlsx]DBF'!$A:$X,24,FALSE),
   "Error")),
"")</f>
        <v/>
      </c>
      <c r="X31">
        <f>IF(ORDER!O37&gt;0,
 IF(ORDER!$D$1="SGST",
 VLOOKUP(H31,'C:\Users\HP\Desktop\TrimphPO\Week\Master Files\[SGST Master.xlsx]DBF'!$A:$Y,25,FALSE),
   IF(ORDER!$D$1="IGST",
   VLOOKUP(H31,'C:\Users\HP\Desktop\TrimphPO\Week\Master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VLOOKUP(H31,'C:\Users\HP\Desktop\TrimphPO\Week\Master Files\[SGST Master.xlsx]DBF'!$A:$AB,28,FALSE),
   IF(ORDER!$D$1="IGST",
   VLOOKUP(H31,'C:\Users\HP\Desktop\TrimphPO\Week\Master Files\[IGST Master.xlsx]DBF'!$A:$AB,28,FALSE),
   "Error")),
"")</f>
        <v/>
      </c>
      <c r="AB31">
        <f>IF(ORDER!O37&gt;0,
 IF(ORDER!$D$1="SGST",
 VLOOKUP(H31,'C:\Users\HP\Desktop\TrimphPO\Week\Master Files\[SGST Master.xlsx]DBF'!$A:$AC,29,FALSE),
   IF(ORDER!$D$1="IGST",
   VLOOKUP(H31,'C:\Users\HP\Desktop\TrimphPO\Week\Master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VLOOKUP(H31,'C:\Users\HP\Desktop\TrimphPO\Week\Master Files\[SGST Master.xlsx]DBF'!$A:$AR,44,FALSE),
   IF(ORDER!$D$1="IGST",
   VLOOKUP(H31,'C:\Users\HP\Desktop\TrimphPO\Week\Master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VLOOKUP(H31,'C:\Users\HP\Desktop\TrimphPO\Week\Master Files\[SGST Master.xlsx]DBF'!$A:$AV,48,FALSE),
   IF(ORDER!$D$1="IGST",
   VLOOKUP(H31,'C:\Users\HP\Desktop\TrimphPO\Week\Master Files\[IGST Master.xlsx]DBF'!$A:$AV,48,FALSE),
   "Error")),
"")</f>
        <v/>
      </c>
      <c r="AV31">
        <f>IF(ORDER!O37&gt;0,
 IF(ORDER!$D$1="SGST",
 VLOOKUP(H31,'C:\Users\HP\Desktop\TrimphPO\Week\Master Files\[SGST Master.xlsx]DBF'!$A:$AW,49,FALSE),
   IF(ORDER!$D$1="IGST",
   VLOOKUP(H31,'C:\Users\HP\Desktop\TrimphPO\Week\Master Files\[IGST Master.xlsx]DBF'!$A:$AW,49,FALSE),
   "Error")),
"")</f>
        <v/>
      </c>
      <c r="AW31">
        <f>IF(ORDER!O37&gt;0,
 IF(ORDER!$D$1="SGST",
 VLOOKUP(H31,'C:\Users\HP\Desktop\TrimphPO\Week\Master Files\[SGST Master.xlsx]DBF'!$A:$AX,50,FALSE),
   IF(ORDER!$D$1="IGST",
   VLOOKUP(H31,'C:\Users\HP\Desktop\TrimphPO\Week\Master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VLOOKUP(H31,'C:\Users\HP\Desktop\TrimphPO\Week\Master Files\[SGST Master.xlsx]DBF'!$A:$BA,53,FALSE),
   IF(ORDER!$D$1="IGST",
   VLOOKUP(H31,'C:\Users\HP\Desktop\TrimphPO\Week\Master Files\[IGST Master.xlsx]DBF'!$A:$BA,53,FALSE),
   "Error")),
"")</f>
        <v/>
      </c>
      <c r="BA31">
        <f>IF(ORDER!O37&gt;0,
 IF(ORDER!$D$1="SGST",
 VLOOKUP(H31,'C:\Users\HP\Desktop\TrimphPO\Week\Master Files\[SGST Master.xlsx]DBF'!$A:$BB,54,FALSE),
   IF(ORDER!$D$1="IGST",
   VLOOKUP(H31,'C:\Users\HP\Desktop\TrimphPO\Week\Master Files\[IGST Master.xlsx]DBF'!$A:$BB,54,FALSE),
   "Error")),
"")</f>
        <v/>
      </c>
      <c r="BB31">
        <f>IF(ORDER!O37&gt;0,
 IF(ORDER!$D$1="SGST",
 VLOOKUP(H31,'C:\Users\HP\Desktop\TrimphPO\Week\Master Files\[SGST Master.xlsx]DBF'!$A:$BC,55,FALSE),
   IF(ORDER!$D$1="IGST",
   VLOOKUP(H31,'C:\Users\HP\Desktop\TrimphPO\Week\Master Files\[IGST Master.xlsx]DBF'!$A:$BC,55,FALSE),
   "Error")),
"")</f>
        <v/>
      </c>
      <c r="BC31">
        <f>IF(ORDER!O37&gt;0,
 IF(ORDER!$D$1="SGST",
 VLOOKUP(H31,'C:\Users\HP\Desktop\TrimphPO\Week\Master Files\[SGST Master.xlsx]DBF'!$A:$BD,56,FALSE),
   IF(ORDER!$D$1="IGST",
   VLOOKUP(H31,'C:\Users\HP\Desktop\TrimphPO\Week\Master Files\[IGST Master.xlsx]DBF'!$A:$BD,56,FALSE),
   "Error")),
"")</f>
        <v/>
      </c>
      <c r="BD31">
        <f>IF(ORDER!O37&gt;0,
 IF(ORDER!$D$1="SGST",
 VLOOKUP(H31,'C:\Users\HP\Desktop\TrimphPO\Week\Master Files\[SGST Master.xlsx]DBF'!$A:$BE,57,FALSE),
   IF(ORDER!$D$1="IGST",
   VLOOKUP(H31,'C:\Users\HP\Desktop\TrimphPO\Week\Master Files\[IGST Master.xlsx]DBF'!$A:$BE,57,FALSE),
   "Error")),
"")</f>
        <v/>
      </c>
    </row>
    <row r="32">
      <c r="A32">
        <f>IF(ORDER!O38&gt;0,
 IF(ORDER!$D$1="SGST",
 VLOOKUP(H32,'C:\Users\HP\Desktop\TrimphPO\Week\Master Files\[SGST Master.xlsx]DBF'!$A:$B,2,FALSE),
   IF(ORDER!$D$1="IGST",
   VLOOKUP(H32,'C:\Users\HP\Desktop\TrimphPO\Week\Master Files\[IGST Master.xlsx]DBF'!$A:$B,2,FALSE),
   "Error")),
"")</f>
        <v/>
      </c>
      <c r="B32">
        <f>IF(ORDER!O38&gt;0,
 IF(ORDER!$D$1="SGST",
 VLOOKUP(H32,'C:\Users\HP\Desktop\TrimphPO\Week\Master Files\[SGST Master.xlsx]DBF'!$A:$C,3,FALSE),
   IF(ORDER!$D$1="IGST",
   VLOOKUP(H32,'C:\Users\HP\Desktop\TrimphPO\Week\Master Files\[IGST Master.xlsx]DBF'!$A:$C,3,FALSE),
   "Error")),
"")</f>
        <v/>
      </c>
      <c r="C32">
        <f>IF(ORDER!O38&gt;0,ORDER!L38, "")</f>
        <v/>
      </c>
      <c r="D32">
        <f>IF(ORDER!O38&gt;0,ORDER!A38, "")</f>
        <v/>
      </c>
      <c r="E32">
        <f>IF(ORDER!O38&gt;0,
 IF(ORDER!$D$1="SGST",
 VLOOKUP(H32,'C:\Users\HP\Desktop\TrimphPO\Week\Master Files\[SGST Master.xlsx]DBF'!$A:$F,6,FALSE),
   IF(ORDER!$D$1="IGST",
   VLOOKUP(H32,'C:\Users\HP\Desktop\TrimphPO\Week\Master Files\[IGST Master.xlsx]DBF'!$A:$F,6,FALSE),
   "Error")),
"")</f>
        <v/>
      </c>
      <c r="F32">
        <f>IF(ORDER!O38&gt;0,ORDER!C38, "")</f>
        <v/>
      </c>
      <c r="G32">
        <f>IF(ORDER!O38&gt;0,
 IF(ORDER!$D$1="SGST",
 VLOOKUP(H32,'C:\Users\HP\Desktop\TrimphPO\Week\Master Files\[SGST Master.xlsx]DBF'!$A:$H,8,FALSE),
   IF(ORDER!$D$1="IGST",
   VLOOKUP(H32,'C:\Users\HP\Desktop\TrimphPO\Week\Master Files\[IGST Master.xlsx]DBF'!$A:$H,8,FALSE),
   "Error")),
"")</f>
        <v/>
      </c>
      <c r="H32">
        <f>IF(ORDER!O38&gt;0,ORDER!D38, "")</f>
        <v/>
      </c>
      <c r="I32">
        <f>IF(ORDER!O38&gt;0,
 IF(ORDER!$D$1="SGST",
 VLOOKUP(H32,'C:\Users\HP\Desktop\TrimphPO\Week\Master Files\[SGST Master.xlsx]DBF'!$A:$J,10,FALSE),
   IF(ORDER!$D$1="IGST",
   VLOOKUP(H32,'C:\Users\HP\Desktop\TrimphPO\Week\Master Files\[IGST Master.xlsx]DBF'!$A:$J,10,FALSE),
   "Error")),
"")</f>
        <v/>
      </c>
      <c r="J32">
        <f>IF(ORDER!O38&gt;0,SUMIF(ORDER!$D$8:$D$22298,DBF!$H32,ORDER!$G$8:$G$22298), "")</f>
        <v/>
      </c>
      <c r="K32">
        <f>IF(ORDER!O38&gt;0,VLOOKUP($H32,ORDER!D:H,5,FALSE), "")</f>
        <v/>
      </c>
      <c r="L32">
        <f>IF(ORDER!O38&gt;0,ROUND(J32*K32,2), "")</f>
        <v/>
      </c>
      <c r="M32">
        <f>IF(ORDER!O38&gt;0,
 IF(ORDER!$D$1="SGST",
 VLOOKUP(H32,'C:\Users\HP\Desktop\TrimphPO\Week\Master Files\[SGST Master.xlsx]DBF'!$A:$N,14,FALSE),
   IF(ORDER!$D$1="IGST",
   VLOOKUP(H32,'C:\Users\HP\Desktop\TrimphPO\Week\Master Files\[IGST Master.xlsx]DBF'!$A:$N,14,FALSE),
   "Error")),
"")</f>
        <v/>
      </c>
      <c r="N32">
        <f>IF(ORDER!O38&gt;0,ROUND(L32*M32/100,2), "")</f>
        <v/>
      </c>
      <c r="O32">
        <f>IF(ORDER!O38&gt;0,L32-N32, "")</f>
        <v/>
      </c>
      <c r="P32">
        <f>IF(ORDER!O38&gt;0,IF(R32="Corsetry",IF(IFERROR((O32/J32),0)&lt;1000,"CC Sales- Corsetry-Wholesale - IGST 5%","CC Sales- Corsetry-Wholesale - IGST 12%")), "")</f>
        <v/>
      </c>
      <c r="Q32">
        <f>IF(ORDER!O38&gt;0,
 IF(ORDER!$D$1="SGST",
 VLOOKUP(H32,'C:\Users\HP\Desktop\TrimphPO\Week\Master Files\[SGST Master.xlsx]DBF'!$A:$R,18,FALSE),
   IF(ORDER!$D$1="IGST",
   VLOOKUP(H32,'C:\Users\HP\Desktop\TrimphPO\Week\Master Files\[IGST Master.xlsx]DBF'!$A:$R,18,FALSE),
   "Error")),
"")</f>
        <v/>
      </c>
      <c r="R32">
        <f>IF(ORDER!O38&gt;0,
 IF(ORDER!$D$1="SGST",
 VLOOKUP(H32,'C:\Users\HP\Desktop\TrimphPO\Week\Master Files\[SGST Master.xlsx]DBF'!$A:$S,19,FALSE),
   IF(ORDER!$D$1="IGST",
   VLOOKUP(H32,'C:\Users\HP\Desktop\TrimphPO\Week\Master Files\[IGST Master.xlsx]DBF'!$A:$S,19,FALSE),
   "Error")),
"")</f>
        <v/>
      </c>
      <c r="S32">
        <f>IF(ORDER!O38&gt;0,
 IF(ORDER!$D$1="SGST",
 VLOOKUP(H32,'C:\Users\HP\Desktop\TrimphPO\Week\Master Files\[SGST Master.xlsx]DBF'!$A:$T,20,FALSE),
   IF(ORDER!$D$1="IGST",
   VLOOKUP(H32,'C:\Users\HP\Desktop\TrimphPO\Week\Master Files\[IGST Master.xlsx]DBF'!$A:$T,20,FALSE),
   "Error")),
"")</f>
        <v/>
      </c>
      <c r="T32">
        <f>IF(ORDER!O38&gt;0,
 IF(ORDER!$D$1="SGST",
 VLOOKUP(H32,'C:\Users\HP\Desktop\TrimphPO\Week\Master Files\[SGST Master.xlsx]DBF'!$A:$U,21,FALSE),
   IF(ORDER!$D$1="IGST",
   VLOOKUP(H32,'C:\Users\HP\Desktop\TrimphPO\Week\Master Files\[IGST Master.xlsx]DBF'!$A:$U,21,FALSE),
   "Error")),
"")</f>
        <v/>
      </c>
      <c r="U32">
        <f>IF(ORDER!O38&gt;0,
 IF(ORDER!$D$1="SGST",
 VLOOKUP(H32,'C:\Users\HP\Desktop\TrimphPO\Week\Master Files\[SGST Master.xlsx]DBF'!$A:$V,22,FALSE),
   IF(ORDER!$D$1="IGST",
   VLOOKUP(H32,'C:\Users\HP\Desktop\TrimphPO\Week\Master Files\[IGST Master.xlsx]DBF'!$A:$V,22,FALSE),
   "Error")),
"")</f>
        <v/>
      </c>
      <c r="V32">
        <f>IF(ORDER!O38&gt;0,
 IF(ORDER!$D$1="SGST",
 VLOOKUP(H32,'C:\Users\HP\Desktop\TrimphPO\Week\Master Files\[SGST Master.xlsx]DBF'!$A:$W,23,FALSE),
   IF(ORDER!$D$1="IGST",
   VLOOKUP(H32,'C:\Users\HP\Desktop\TrimphPO\Week\Master Files\[IGST Master.xlsx]DBF'!$A:$W,23,FALSE),
   "Error")),
"")</f>
        <v/>
      </c>
      <c r="W32">
        <f>IF(ORDER!O38&gt;0,
 IF(ORDER!$D$1="SGST",
 VLOOKUP(H32,'C:\Users\HP\Desktop\TrimphPO\Week\Master Files\[SGST Master.xlsx]DBF'!$A:$X,24,FALSE),
   IF(ORDER!$D$1="IGST",
   VLOOKUP(H32,'C:\Users\HP\Desktop\TrimphPO\Week\Master Files\[IGST Master.xlsx]DBF'!$A:$X,24,FALSE),
   "Error")),
"")</f>
        <v/>
      </c>
      <c r="X32">
        <f>IF(ORDER!O38&gt;0,
 IF(ORDER!$D$1="SGST",
 VLOOKUP(H32,'C:\Users\HP\Desktop\TrimphPO\Week\Master Files\[SGST Master.xlsx]DBF'!$A:$Y,25,FALSE),
   IF(ORDER!$D$1="IGST",
   VLOOKUP(H32,'C:\Users\HP\Desktop\TrimphPO\Week\Master Files\[IGST Master.xlsx]DBF'!$A:$Y,25,FALSE),
   "Error")),
"")</f>
        <v/>
      </c>
      <c r="Y32">
        <f>IF(ORDER!O38&gt;0,+O32, "")</f>
        <v/>
      </c>
      <c r="Z32">
        <f>IF(ORDER!O38&gt;0,+J32, "")</f>
        <v/>
      </c>
      <c r="AA32">
        <f>IF(ORDER!O38&gt;0,
 IF(ORDER!$D$1="SGST",
 VLOOKUP(H32,'C:\Users\HP\Desktop\TrimphPO\Week\Master Files\[SGST Master.xlsx]DBF'!$A:$AB,28,FALSE),
   IF(ORDER!$D$1="IGST",
   VLOOKUP(H32,'C:\Users\HP\Desktop\TrimphPO\Week\Master Files\[IGST Master.xlsx]DBF'!$A:$AB,28,FALSE),
   "Error")),
"")</f>
        <v/>
      </c>
      <c r="AB32">
        <f>IF(ORDER!O38&gt;0,
 IF(ORDER!$D$1="SGST",
 VLOOKUP(H32,'C:\Users\HP\Desktop\TrimphPO\Week\Master Files\[SGST Master.xlsx]DBF'!$A:$AC,29,FALSE),
   IF(ORDER!$D$1="IGST",
   VLOOKUP(H32,'C:\Users\HP\Desktop\TrimphPO\Week\Master Files\[IGST Master.xlsx]DBF'!$A:$AC,29,FALSE),
   "Error")),
"")</f>
        <v/>
      </c>
      <c r="AC32">
        <f>IF(ORDER!O38&gt;0,ROUND(Y32*AB32/100,2), "")</f>
        <v/>
      </c>
      <c r="AD32">
        <f>IF(ORDER!O38&gt;0,ROUND(SUM(Y32,0)-AC32,2), "")</f>
        <v/>
      </c>
      <c r="AE32" t="inlineStr"/>
      <c r="AF32" t="inlineStr"/>
      <c r="AG32" t="inlineStr"/>
      <c r="AH32" t="inlineStr"/>
      <c r="AI32" t="inlineStr"/>
      <c r="AJ32" t="inlineStr"/>
      <c r="AK32">
        <f>IF(ORDER!O38&gt;0,IF(RIGHT(P32,2)="5%","Output IGST - 5% - Tamilnadu","Output IGST - 12% - Tamilnadu"), "")</f>
        <v/>
      </c>
      <c r="AL32">
        <f>IF(ORDER!O38&gt;0,IF(AK32="Output IGST - 12% - TamilNadu",12,5), "")</f>
        <v/>
      </c>
      <c r="AM32">
        <f>IF(ORDER!O38&gt;0,ROUND(SUM(AD32*AL32/100,0),2), "")</f>
        <v/>
      </c>
      <c r="AN32">
        <f>IF(ORDER!O38&gt;0,+AP32, "")</f>
        <v/>
      </c>
      <c r="AO32">
        <f>IF(ORDER!O38&gt;0,0.00, "")</f>
        <v/>
      </c>
      <c r="AP32">
        <f>IF(ORDER!O38&gt;0,+(Y32-AC32)+AM32, "")</f>
        <v/>
      </c>
      <c r="AQ32">
        <f>IF(ORDER!O38&gt;0,
 IF(ORDER!$D$1="SGST",
 VLOOKUP(H32,'C:\Users\HP\Desktop\TrimphPO\Week\Master Files\[SGST Master.xlsx]DBF'!$A:$AR,44,FALSE),
   IF(ORDER!$D$1="IGST",
   VLOOKUP(H32,'C:\Users\HP\Desktop\TrimphPO\Week\Master Files\[IGST Master.xlsx]DBF'!$A:$AR,44,FALSE),
   "Error")),
"")</f>
        <v/>
      </c>
      <c r="AR32">
        <f>IF(ORDER!O38&gt;0,B32, "")</f>
        <v/>
      </c>
      <c r="AS32">
        <f>IF(ORDER!O38&gt;0,AN32, "")</f>
        <v/>
      </c>
      <c r="AT32">
        <f>IF(ORDER!O38&gt;0,CONCATENATE($B$2," ",$C$2," ","QTY",  " ", $Z$2), "")</f>
        <v/>
      </c>
      <c r="AU32">
        <f>IF(ORDER!O38&gt;0,
 IF(ORDER!$D$1="SGST",
 VLOOKUP(H32,'C:\Users\HP\Desktop\TrimphPO\Week\Master Files\[SGST Master.xlsx]DBF'!$A:$AV,48,FALSE),
   IF(ORDER!$D$1="IGST",
   VLOOKUP(H32,'C:\Users\HP\Desktop\TrimphPO\Week\Master Files\[IGST Master.xlsx]DBF'!$A:$AV,48,FALSE),
   "Error")),
"")</f>
        <v/>
      </c>
      <c r="AV32">
        <f>IF(ORDER!O38&gt;0,
 IF(ORDER!$D$1="SGST",
 VLOOKUP(H32,'C:\Users\HP\Desktop\TrimphPO\Week\Master Files\[SGST Master.xlsx]DBF'!$A:$AW,49,FALSE),
   IF(ORDER!$D$1="IGST",
   VLOOKUP(H32,'C:\Users\HP\Desktop\TrimphPO\Week\Master Files\[IGST Master.xlsx]DBF'!$A:$AW,49,FALSE),
   "Error")),
"")</f>
        <v/>
      </c>
      <c r="AW32">
        <f>IF(ORDER!O38&gt;0,
 IF(ORDER!$D$1="SGST",
 VLOOKUP(H32,'C:\Users\HP\Desktop\TrimphPO\Week\Master Files\[SGST Master.xlsx]DBF'!$A:$AX,50,FALSE),
   IF(ORDER!$D$1="IGST",
   VLOOKUP(H32,'C:\Users\HP\Desktop\TrimphPO\Week\Master Files\[IGST Master.xlsx]DBF'!$A:$AX,50,FALSE),
   "Error")),
"")</f>
        <v/>
      </c>
      <c r="AX32">
        <f>IF(ORDER!O38&gt;0,ORDER!B5, "")</f>
        <v/>
      </c>
      <c r="AY32">
        <f>IF(ORDER!O38&gt;0,ORDER!B1, "")</f>
        <v/>
      </c>
      <c r="AZ32">
        <f>IF(ORDER!O38&gt;0,
 IF(ORDER!$D$1="SGST",
 VLOOKUP(H32,'C:\Users\HP\Desktop\TrimphPO\Week\Master Files\[SGST Master.xlsx]DBF'!$A:$BA,53,FALSE),
   IF(ORDER!$D$1="IGST",
   VLOOKUP(H32,'C:\Users\HP\Desktop\TrimphPO\Week\Master Files\[IGST Master.xlsx]DBF'!$A:$BA,53,FALSE),
   "Error")),
"")</f>
        <v/>
      </c>
      <c r="BA32">
        <f>IF(ORDER!O38&gt;0,
 IF(ORDER!$D$1="SGST",
 VLOOKUP(H32,'C:\Users\HP\Desktop\TrimphPO\Week\Master Files\[SGST Master.xlsx]DBF'!$A:$BB,54,FALSE),
   IF(ORDER!$D$1="IGST",
   VLOOKUP(H32,'C:\Users\HP\Desktop\TrimphPO\Week\Master Files\[IGST Master.xlsx]DBF'!$A:$BB,54,FALSE),
   "Error")),
"")</f>
        <v/>
      </c>
      <c r="BB32">
        <f>IF(ORDER!O38&gt;0,
 IF(ORDER!$D$1="SGST",
 VLOOKUP(H32,'C:\Users\HP\Desktop\TrimphPO\Week\Master Files\[SGST Master.xlsx]DBF'!$A:$BC,55,FALSE),
   IF(ORDER!$D$1="IGST",
   VLOOKUP(H32,'C:\Users\HP\Desktop\TrimphPO\Week\Master Files\[IGST Master.xlsx]DBF'!$A:$BC,55,FALSE),
   "Error")),
"")</f>
        <v/>
      </c>
      <c r="BC32">
        <f>IF(ORDER!O38&gt;0,
 IF(ORDER!$D$1="SGST",
 VLOOKUP(H32,'C:\Users\HP\Desktop\TrimphPO\Week\Master Files\[SGST Master.xlsx]DBF'!$A:$BD,56,FALSE),
   IF(ORDER!$D$1="IGST",
   VLOOKUP(H32,'C:\Users\HP\Desktop\TrimphPO\Week\Master Files\[IGST Master.xlsx]DBF'!$A:$BD,56,FALSE),
   "Error")),
"")</f>
        <v/>
      </c>
      <c r="BD32">
        <f>IF(ORDER!O38&gt;0,
 IF(ORDER!$D$1="SGST",
 VLOOKUP(H32,'C:\Users\HP\Desktop\TrimphPO\Week\Master Files\[SGST Master.xlsx]DBF'!$A:$BE,57,FALSE),
   IF(ORDER!$D$1="IGST",
   VLOOKUP(H32,'C:\Users\HP\Desktop\TrimphPO\Week\Master Files\[IGST Master.xlsx]DBF'!$A:$BE,57,FALSE),
   "Error")),
"")</f>
        <v/>
      </c>
    </row>
    <row r="33">
      <c r="A33">
        <f>IF(ORDER!O39&gt;0,
 IF(ORDER!$D$1="SGST",
 VLOOKUP(H33,'C:\Users\HP\Desktop\TrimphPO\Week\Master Files\[SGST Master.xlsx]DBF'!$A:$B,2,FALSE),
   IF(ORDER!$D$1="IGST",
   VLOOKUP(H33,'C:\Users\HP\Desktop\TrimphPO\Week\Master Files\[IGST Master.xlsx]DBF'!$A:$B,2,FALSE),
   "Error")),
"")</f>
        <v/>
      </c>
      <c r="B33">
        <f>IF(ORDER!O39&gt;0,
 IF(ORDER!$D$1="SGST",
 VLOOKUP(H33,'C:\Users\HP\Desktop\TrimphPO\Week\Master Files\[SGST Master.xlsx]DBF'!$A:$C,3,FALSE),
   IF(ORDER!$D$1="IGST",
   VLOOKUP(H33,'C:\Users\HP\Desktop\TrimphPO\Week\Master Files\[IGST Master.xlsx]DBF'!$A:$C,3,FALSE),
   "Error")),
"")</f>
        <v/>
      </c>
      <c r="C33">
        <f>IF(ORDER!O39&gt;0,ORDER!L39, "")</f>
        <v/>
      </c>
      <c r="D33">
        <f>IF(ORDER!O39&gt;0,ORDER!A39, "")</f>
        <v/>
      </c>
      <c r="E33">
        <f>IF(ORDER!O39&gt;0,
 IF(ORDER!$D$1="SGST",
 VLOOKUP(H33,'C:\Users\HP\Desktop\TrimphPO\Week\Master Files\[SGST Master.xlsx]DBF'!$A:$F,6,FALSE),
   IF(ORDER!$D$1="IGST",
   VLOOKUP(H33,'C:\Users\HP\Desktop\TrimphPO\Week\Master Files\[IGST Master.xlsx]DBF'!$A:$F,6,FALSE),
   "Error")),
"")</f>
        <v/>
      </c>
      <c r="F33">
        <f>IF(ORDER!O39&gt;0,ORDER!C39, "")</f>
        <v/>
      </c>
      <c r="G33">
        <f>IF(ORDER!O39&gt;0,
 IF(ORDER!$D$1="SGST",
 VLOOKUP(H33,'C:\Users\HP\Desktop\TrimphPO\Week\Master Files\[SGST Master.xlsx]DBF'!$A:$H,8,FALSE),
   IF(ORDER!$D$1="IGST",
   VLOOKUP(H33,'C:\Users\HP\Desktop\TrimphPO\Week\Master Files\[IGST Master.xlsx]DBF'!$A:$H,8,FALSE),
   "Error")),
"")</f>
        <v/>
      </c>
      <c r="H33">
        <f>IF(ORDER!O39&gt;0,ORDER!D39, "")</f>
        <v/>
      </c>
      <c r="I33">
        <f>IF(ORDER!O39&gt;0,
 IF(ORDER!$D$1="SGST",
 VLOOKUP(H33,'C:\Users\HP\Desktop\TrimphPO\Week\Master Files\[SGST Master.xlsx]DBF'!$A:$J,10,FALSE),
   IF(ORDER!$D$1="IGST",
   VLOOKUP(H33,'C:\Users\HP\Desktop\TrimphPO\Week\Master Files\[IGST Master.xlsx]DBF'!$A:$J,10,FALSE),
   "Error")),
"")</f>
        <v/>
      </c>
      <c r="J33">
        <f>IF(ORDER!O39&gt;0,SUMIF(ORDER!$D$8:$D$22298,DBF!$H33,ORDER!$G$8:$G$22298), "")</f>
        <v/>
      </c>
      <c r="K33">
        <f>IF(ORDER!O39&gt;0,VLOOKUP($H33,ORDER!D:H,5,FALSE), "")</f>
        <v/>
      </c>
      <c r="L33">
        <f>IF(ORDER!O39&gt;0,ROUND(J33*K33,2), "")</f>
        <v/>
      </c>
      <c r="M33">
        <f>IF(ORDER!O39&gt;0,
 IF(ORDER!$D$1="SGST",
 VLOOKUP(H33,'C:\Users\HP\Desktop\TrimphPO\Week\Master Files\[SGST Master.xlsx]DBF'!$A:$N,14,FALSE),
   IF(ORDER!$D$1="IGST",
   VLOOKUP(H33,'C:\Users\HP\Desktop\TrimphPO\Week\Master Files\[IGST Master.xlsx]DBF'!$A:$N,14,FALSE),
   "Error")),
"")</f>
        <v/>
      </c>
      <c r="N33">
        <f>IF(ORDER!O39&gt;0,ROUND(L33*M33/100,2), "")</f>
        <v/>
      </c>
      <c r="O33">
        <f>IF(ORDER!O39&gt;0,L33-N33, "")</f>
        <v/>
      </c>
      <c r="P33">
        <f>IF(ORDER!O39&gt;0,IF(R33="Corsetry",IF(IFERROR((O33/J33),0)&lt;1000,"CC Sales- Corsetry-Wholesale - IGST 5%","CC Sales- Corsetry-Wholesale - IGST 12%")), "")</f>
        <v/>
      </c>
      <c r="Q33">
        <f>IF(ORDER!O39&gt;0,
 IF(ORDER!$D$1="SGST",
 VLOOKUP(H33,'C:\Users\HP\Desktop\TrimphPO\Week\Master Files\[SGST Master.xlsx]DBF'!$A:$R,18,FALSE),
   IF(ORDER!$D$1="IGST",
   VLOOKUP(H33,'C:\Users\HP\Desktop\TrimphPO\Week\Master Files\[IGST Master.xlsx]DBF'!$A:$R,18,FALSE),
   "Error")),
"")</f>
        <v/>
      </c>
      <c r="R33">
        <f>IF(ORDER!O39&gt;0,
 IF(ORDER!$D$1="SGST",
 VLOOKUP(H33,'C:\Users\HP\Desktop\TrimphPO\Week\Master Files\[SGST Master.xlsx]DBF'!$A:$S,19,FALSE),
   IF(ORDER!$D$1="IGST",
   VLOOKUP(H33,'C:\Users\HP\Desktop\TrimphPO\Week\Master Files\[IGST Master.xlsx]DBF'!$A:$S,19,FALSE),
   "Error")),
"")</f>
        <v/>
      </c>
      <c r="S33">
        <f>IF(ORDER!O39&gt;0,
 IF(ORDER!$D$1="SGST",
 VLOOKUP(H33,'C:\Users\HP\Desktop\TrimphPO\Week\Master Files\[SGST Master.xlsx]DBF'!$A:$T,20,FALSE),
   IF(ORDER!$D$1="IGST",
   VLOOKUP(H33,'C:\Users\HP\Desktop\TrimphPO\Week\Master Files\[IGST Master.xlsx]DBF'!$A:$T,20,FALSE),
   "Error")),
"")</f>
        <v/>
      </c>
      <c r="T33">
        <f>IF(ORDER!O39&gt;0,
 IF(ORDER!$D$1="SGST",
 VLOOKUP(H33,'C:\Users\HP\Desktop\TrimphPO\Week\Master Files\[SGST Master.xlsx]DBF'!$A:$U,21,FALSE),
   IF(ORDER!$D$1="IGST",
   VLOOKUP(H33,'C:\Users\HP\Desktop\TrimphPO\Week\Master Files\[IGST Master.xlsx]DBF'!$A:$U,21,FALSE),
   "Error")),
"")</f>
        <v/>
      </c>
      <c r="U33">
        <f>IF(ORDER!O39&gt;0,
 IF(ORDER!$D$1="SGST",
 VLOOKUP(H33,'C:\Users\HP\Desktop\TrimphPO\Week\Master Files\[SGST Master.xlsx]DBF'!$A:$V,22,FALSE),
   IF(ORDER!$D$1="IGST",
   VLOOKUP(H33,'C:\Users\HP\Desktop\TrimphPO\Week\Master Files\[IGST Master.xlsx]DBF'!$A:$V,22,FALSE),
   "Error")),
"")</f>
        <v/>
      </c>
      <c r="V33">
        <f>IF(ORDER!O39&gt;0,
 IF(ORDER!$D$1="SGST",
 VLOOKUP(H33,'C:\Users\HP\Desktop\TrimphPO\Week\Master Files\[SGST Master.xlsx]DBF'!$A:$W,23,FALSE),
   IF(ORDER!$D$1="IGST",
   VLOOKUP(H33,'C:\Users\HP\Desktop\TrimphPO\Week\Master Files\[IGST Master.xlsx]DBF'!$A:$W,23,FALSE),
   "Error")),
"")</f>
        <v/>
      </c>
      <c r="W33">
        <f>IF(ORDER!O39&gt;0,
 IF(ORDER!$D$1="SGST",
 VLOOKUP(H33,'C:\Users\HP\Desktop\TrimphPO\Week\Master Files\[SGST Master.xlsx]DBF'!$A:$X,24,FALSE),
   IF(ORDER!$D$1="IGST",
   VLOOKUP(H33,'C:\Users\HP\Desktop\TrimphPO\Week\Master Files\[IGST Master.xlsx]DBF'!$A:$X,24,FALSE),
   "Error")),
"")</f>
        <v/>
      </c>
      <c r="X33">
        <f>IF(ORDER!O39&gt;0,
 IF(ORDER!$D$1="SGST",
 VLOOKUP(H33,'C:\Users\HP\Desktop\TrimphPO\Week\Master Files\[SGST Master.xlsx]DBF'!$A:$Y,25,FALSE),
   IF(ORDER!$D$1="IGST",
   VLOOKUP(H33,'C:\Users\HP\Desktop\TrimphPO\Week\Master Files\[IGST Master.xlsx]DBF'!$A:$Y,25,FALSE),
   "Error")),
"")</f>
        <v/>
      </c>
      <c r="Y33">
        <f>IF(ORDER!O39&gt;0,+O33, "")</f>
        <v/>
      </c>
      <c r="Z33">
        <f>IF(ORDER!O39&gt;0,+J33, "")</f>
        <v/>
      </c>
      <c r="AA33">
        <f>IF(ORDER!O39&gt;0,
 IF(ORDER!$D$1="SGST",
 VLOOKUP(H33,'C:\Users\HP\Desktop\TrimphPO\Week\Master Files\[SGST Master.xlsx]DBF'!$A:$AB,28,FALSE),
   IF(ORDER!$D$1="IGST",
   VLOOKUP(H33,'C:\Users\HP\Desktop\TrimphPO\Week\Master Files\[IGST Master.xlsx]DBF'!$A:$AB,28,FALSE),
   "Error")),
"")</f>
        <v/>
      </c>
      <c r="AB33">
        <f>IF(ORDER!O39&gt;0,
 IF(ORDER!$D$1="SGST",
 VLOOKUP(H33,'C:\Users\HP\Desktop\TrimphPO\Week\Master Files\[SGST Master.xlsx]DBF'!$A:$AC,29,FALSE),
   IF(ORDER!$D$1="IGST",
   VLOOKUP(H33,'C:\Users\HP\Desktop\TrimphPO\Week\Master Files\[IGST Master.xlsx]DBF'!$A:$AC,29,FALSE),
   "Error")),
"")</f>
        <v/>
      </c>
      <c r="AC33">
        <f>IF(ORDER!O39&gt;0,ROUND(Y33*AB33/100,2), "")</f>
        <v/>
      </c>
      <c r="AD33">
        <f>IF(ORDER!O39&gt;0,ROUND(SUM(Y33,0)-AC33,2), "")</f>
        <v/>
      </c>
      <c r="AE33" t="inlineStr"/>
      <c r="AF33" t="inlineStr"/>
      <c r="AG33" t="inlineStr"/>
      <c r="AH33" t="inlineStr"/>
      <c r="AI33" t="inlineStr"/>
      <c r="AJ33" t="inlineStr"/>
      <c r="AK33">
        <f>IF(ORDER!O39&gt;0,IF(RIGHT(P33,2)="5%","Output IGST - 5% - Tamilnadu","Output IGST - 12% - Tamilnadu"), "")</f>
        <v/>
      </c>
      <c r="AL33">
        <f>IF(ORDER!O39&gt;0,IF(AK33="Output IGST - 12% - TamilNadu",12,5), "")</f>
        <v/>
      </c>
      <c r="AM33">
        <f>IF(ORDER!O39&gt;0,ROUND(SUM(AD33*AL33/100,0),2), "")</f>
        <v/>
      </c>
      <c r="AN33">
        <f>IF(ORDER!O39&gt;0,+AP33, "")</f>
        <v/>
      </c>
      <c r="AO33">
        <f>IF(ORDER!O39&gt;0,0.00, "")</f>
        <v/>
      </c>
      <c r="AP33">
        <f>IF(ORDER!O39&gt;0,+(Y33-AC33)+AM33, "")</f>
        <v/>
      </c>
      <c r="AQ33">
        <f>IF(ORDER!O39&gt;0,
 IF(ORDER!$D$1="SGST",
 VLOOKUP(H33,'C:\Users\HP\Desktop\TrimphPO\Week\Master Files\[SGST Master.xlsx]DBF'!$A:$AR,44,FALSE),
   IF(ORDER!$D$1="IGST",
   VLOOKUP(H33,'C:\Users\HP\Desktop\TrimphPO\Week\Master Files\[IGST Master.xlsx]DBF'!$A:$AR,44,FALSE),
   "Error")),
"")</f>
        <v/>
      </c>
      <c r="AR33">
        <f>IF(ORDER!O39&gt;0,B33, "")</f>
        <v/>
      </c>
      <c r="AS33">
        <f>IF(ORDER!O39&gt;0,AN33, "")</f>
        <v/>
      </c>
      <c r="AT33">
        <f>IF(ORDER!O39&gt;0,CONCATENATE($B$2," ",$C$2," ","QTY",  " ", $Z$2), "")</f>
        <v/>
      </c>
      <c r="AU33">
        <f>IF(ORDER!O39&gt;0,
 IF(ORDER!$D$1="SGST",
 VLOOKUP(H33,'C:\Users\HP\Desktop\TrimphPO\Week\Master Files\[SGST Master.xlsx]DBF'!$A:$AV,48,FALSE),
   IF(ORDER!$D$1="IGST",
   VLOOKUP(H33,'C:\Users\HP\Desktop\TrimphPO\Week\Master Files\[IGST Master.xlsx]DBF'!$A:$AV,48,FALSE),
   "Error")),
"")</f>
        <v/>
      </c>
      <c r="AV33">
        <f>IF(ORDER!O39&gt;0,
 IF(ORDER!$D$1="SGST",
 VLOOKUP(H33,'C:\Users\HP\Desktop\TrimphPO\Week\Master Files\[SGST Master.xlsx]DBF'!$A:$AW,49,FALSE),
   IF(ORDER!$D$1="IGST",
   VLOOKUP(H33,'C:\Users\HP\Desktop\TrimphPO\Week\Master Files\[IGST Master.xlsx]DBF'!$A:$AW,49,FALSE),
   "Error")),
"")</f>
        <v/>
      </c>
      <c r="AW33">
        <f>IF(ORDER!O39&gt;0,
 IF(ORDER!$D$1="SGST",
 VLOOKUP(H33,'C:\Users\HP\Desktop\TrimphPO\Week\Master Files\[SGST Master.xlsx]DBF'!$A:$AX,50,FALSE),
   IF(ORDER!$D$1="IGST",
   VLOOKUP(H33,'C:\Users\HP\Desktop\TrimphPO\Week\Master Files\[IGST Master.xlsx]DBF'!$A:$AX,50,FALSE),
   "Error")),
"")</f>
        <v/>
      </c>
      <c r="AX33">
        <f>IF(ORDER!O39&gt;0,ORDER!B5, "")</f>
        <v/>
      </c>
      <c r="AY33">
        <f>IF(ORDER!O39&gt;0,ORDER!B1, "")</f>
        <v/>
      </c>
      <c r="AZ33">
        <f>IF(ORDER!O39&gt;0,
 IF(ORDER!$D$1="SGST",
 VLOOKUP(H33,'C:\Users\HP\Desktop\TrimphPO\Week\Master Files\[SGST Master.xlsx]DBF'!$A:$BA,53,FALSE),
   IF(ORDER!$D$1="IGST",
   VLOOKUP(H33,'C:\Users\HP\Desktop\TrimphPO\Week\Master Files\[IGST Master.xlsx]DBF'!$A:$BA,53,FALSE),
   "Error")),
"")</f>
        <v/>
      </c>
      <c r="BA33">
        <f>IF(ORDER!O39&gt;0,
 IF(ORDER!$D$1="SGST",
 VLOOKUP(H33,'C:\Users\HP\Desktop\TrimphPO\Week\Master Files\[SGST Master.xlsx]DBF'!$A:$BB,54,FALSE),
   IF(ORDER!$D$1="IGST",
   VLOOKUP(H33,'C:\Users\HP\Desktop\TrimphPO\Week\Master Files\[IGST Master.xlsx]DBF'!$A:$BB,54,FALSE),
   "Error")),
"")</f>
        <v/>
      </c>
      <c r="BB33">
        <f>IF(ORDER!O39&gt;0,
 IF(ORDER!$D$1="SGST",
 VLOOKUP(H33,'C:\Users\HP\Desktop\TrimphPO\Week\Master Files\[SGST Master.xlsx]DBF'!$A:$BC,55,FALSE),
   IF(ORDER!$D$1="IGST",
   VLOOKUP(H33,'C:\Users\HP\Desktop\TrimphPO\Week\Master Files\[IGST Master.xlsx]DBF'!$A:$BC,55,FALSE),
   "Error")),
"")</f>
        <v/>
      </c>
      <c r="BC33">
        <f>IF(ORDER!O39&gt;0,
 IF(ORDER!$D$1="SGST",
 VLOOKUP(H33,'C:\Users\HP\Desktop\TrimphPO\Week\Master Files\[SGST Master.xlsx]DBF'!$A:$BD,56,FALSE),
   IF(ORDER!$D$1="IGST",
   VLOOKUP(H33,'C:\Users\HP\Desktop\TrimphPO\Week\Master Files\[IGST Master.xlsx]DBF'!$A:$BD,56,FALSE),
   "Error")),
"")</f>
        <v/>
      </c>
      <c r="BD33">
        <f>IF(ORDER!O39&gt;0,
 IF(ORDER!$D$1="SGST",
 VLOOKUP(H33,'C:\Users\HP\Desktop\TrimphPO\Week\Master Files\[SGST Master.xlsx]DBF'!$A:$BE,57,FALSE),
   IF(ORDER!$D$1="IGST",
   VLOOKUP(H33,'C:\Users\HP\Desktop\TrimphPO\Week\Master Files\[IGST Master.xlsx]DBF'!$A:$BE,57,FALSE),
   "Error")),
"")</f>
        <v/>
      </c>
    </row>
    <row r="34">
      <c r="A34">
        <f>IF(ORDER!O40&gt;0,
 IF(ORDER!$D$1="SGST",
 VLOOKUP(H34,'C:\Users\HP\Desktop\TrimphPO\Week\Master Files\[SGST Master.xlsx]DBF'!$A:$B,2,FALSE),
   IF(ORDER!$D$1="IGST",
   VLOOKUP(H34,'C:\Users\HP\Desktop\TrimphPO\Week\Master Files\[IGST Master.xlsx]DBF'!$A:$B,2,FALSE),
   "Error")),
"")</f>
        <v/>
      </c>
      <c r="B34">
        <f>IF(ORDER!O40&gt;0,
 IF(ORDER!$D$1="SGST",
 VLOOKUP(H34,'C:\Users\HP\Desktop\TrimphPO\Week\Master Files\[SGST Master.xlsx]DBF'!$A:$C,3,FALSE),
   IF(ORDER!$D$1="IGST",
   VLOOKUP(H34,'C:\Users\HP\Desktop\TrimphPO\Week\Master Files\[IGST Master.xlsx]DBF'!$A:$C,3,FALSE),
   "Error")),
"")</f>
        <v/>
      </c>
      <c r="C34">
        <f>IF(ORDER!O40&gt;0,ORDER!L40, "")</f>
        <v/>
      </c>
      <c r="D34">
        <f>IF(ORDER!O40&gt;0,ORDER!A40, "")</f>
        <v/>
      </c>
      <c r="E34">
        <f>IF(ORDER!O40&gt;0,
 IF(ORDER!$D$1="SGST",
 VLOOKUP(H34,'C:\Users\HP\Desktop\TrimphPO\Week\Master Files\[SGST Master.xlsx]DBF'!$A:$F,6,FALSE),
   IF(ORDER!$D$1="IGST",
   VLOOKUP(H34,'C:\Users\HP\Desktop\TrimphPO\Week\Master Files\[IGST Master.xlsx]DBF'!$A:$F,6,FALSE),
   "Error")),
"")</f>
        <v/>
      </c>
      <c r="F34">
        <f>IF(ORDER!O40&gt;0,ORDER!C40, "")</f>
        <v/>
      </c>
      <c r="G34">
        <f>IF(ORDER!O40&gt;0,
 IF(ORDER!$D$1="SGST",
 VLOOKUP(H34,'C:\Users\HP\Desktop\TrimphPO\Week\Master Files\[SGST Master.xlsx]DBF'!$A:$H,8,FALSE),
   IF(ORDER!$D$1="IGST",
   VLOOKUP(H34,'C:\Users\HP\Desktop\TrimphPO\Week\Master Files\[IGST Master.xlsx]DBF'!$A:$H,8,FALSE),
   "Error")),
"")</f>
        <v/>
      </c>
      <c r="H34">
        <f>IF(ORDER!O40&gt;0,ORDER!D40, "")</f>
        <v/>
      </c>
      <c r="I34">
        <f>IF(ORDER!O40&gt;0,
 IF(ORDER!$D$1="SGST",
 VLOOKUP(H34,'C:\Users\HP\Desktop\TrimphPO\Week\Master Files\[SGST Master.xlsx]DBF'!$A:$J,10,FALSE),
   IF(ORDER!$D$1="IGST",
   VLOOKUP(H34,'C:\Users\HP\Desktop\TrimphPO\Week\Master Files\[IGST Master.xlsx]DBF'!$A:$J,10,FALSE),
   "Error")),
"")</f>
        <v/>
      </c>
      <c r="J34">
        <f>IF(ORDER!O40&gt;0,SUMIF(ORDER!$D$8:$D$22298,DBF!$H34,ORDER!$G$8:$G$22298), "")</f>
        <v/>
      </c>
      <c r="K34">
        <f>IF(ORDER!O40&gt;0,VLOOKUP($H34,ORDER!D:H,5,FALSE), "")</f>
        <v/>
      </c>
      <c r="L34">
        <f>IF(ORDER!O40&gt;0,ROUND(J34*K34,2), "")</f>
        <v/>
      </c>
      <c r="M34">
        <f>IF(ORDER!O40&gt;0,
 IF(ORDER!$D$1="SGST",
 VLOOKUP(H34,'C:\Users\HP\Desktop\TrimphPO\Week\Master Files\[SGST Master.xlsx]DBF'!$A:$N,14,FALSE),
   IF(ORDER!$D$1="IGST",
   VLOOKUP(H34,'C:\Users\HP\Desktop\TrimphPO\Week\Master Files\[IGST Master.xlsx]DBF'!$A:$N,14,FALSE),
   "Error")),
"")</f>
        <v/>
      </c>
      <c r="N34">
        <f>IF(ORDER!O40&gt;0,ROUND(L34*M34/100,2), "")</f>
        <v/>
      </c>
      <c r="O34">
        <f>IF(ORDER!O40&gt;0,L34-N34, "")</f>
        <v/>
      </c>
      <c r="P34">
        <f>IF(ORDER!O40&gt;0,IF(R34="Corsetry",IF(IFERROR((O34/J34),0)&lt;1000,"CC Sales- Corsetry-Wholesale - IGST 5%","CC Sales- Corsetry-Wholesale - IGST 12%")), "")</f>
        <v/>
      </c>
      <c r="Q34">
        <f>IF(ORDER!O40&gt;0,
 IF(ORDER!$D$1="SGST",
 VLOOKUP(H34,'C:\Users\HP\Desktop\TrimphPO\Week\Master Files\[SGST Master.xlsx]DBF'!$A:$R,18,FALSE),
   IF(ORDER!$D$1="IGST",
   VLOOKUP(H34,'C:\Users\HP\Desktop\TrimphPO\Week\Master Files\[IGST Master.xlsx]DBF'!$A:$R,18,FALSE),
   "Error")),
"")</f>
        <v/>
      </c>
      <c r="R34">
        <f>IF(ORDER!O40&gt;0,
 IF(ORDER!$D$1="SGST",
 VLOOKUP(H34,'C:\Users\HP\Desktop\TrimphPO\Week\Master Files\[SGST Master.xlsx]DBF'!$A:$S,19,FALSE),
   IF(ORDER!$D$1="IGST",
   VLOOKUP(H34,'C:\Users\HP\Desktop\TrimphPO\Week\Master Files\[IGST Master.xlsx]DBF'!$A:$S,19,FALSE),
   "Error")),
"")</f>
        <v/>
      </c>
      <c r="S34">
        <f>IF(ORDER!O40&gt;0,
 IF(ORDER!$D$1="SGST",
 VLOOKUP(H34,'C:\Users\HP\Desktop\TrimphPO\Week\Master Files\[SGST Master.xlsx]DBF'!$A:$T,20,FALSE),
   IF(ORDER!$D$1="IGST",
   VLOOKUP(H34,'C:\Users\HP\Desktop\TrimphPO\Week\Master Files\[IGST Master.xlsx]DBF'!$A:$T,20,FALSE),
   "Error")),
"")</f>
        <v/>
      </c>
      <c r="T34">
        <f>IF(ORDER!O40&gt;0,
 IF(ORDER!$D$1="SGST",
 VLOOKUP(H34,'C:\Users\HP\Desktop\TrimphPO\Week\Master Files\[SGST Master.xlsx]DBF'!$A:$U,21,FALSE),
   IF(ORDER!$D$1="IGST",
   VLOOKUP(H34,'C:\Users\HP\Desktop\TrimphPO\Week\Master Files\[IGST Master.xlsx]DBF'!$A:$U,21,FALSE),
   "Error")),
"")</f>
        <v/>
      </c>
      <c r="U34">
        <f>IF(ORDER!O40&gt;0,
 IF(ORDER!$D$1="SGST",
 VLOOKUP(H34,'C:\Users\HP\Desktop\TrimphPO\Week\Master Files\[SGST Master.xlsx]DBF'!$A:$V,22,FALSE),
   IF(ORDER!$D$1="IGST",
   VLOOKUP(H34,'C:\Users\HP\Desktop\TrimphPO\Week\Master Files\[IGST Master.xlsx]DBF'!$A:$V,22,FALSE),
   "Error")),
"")</f>
        <v/>
      </c>
      <c r="V34">
        <f>IF(ORDER!O40&gt;0,
 IF(ORDER!$D$1="SGST",
 VLOOKUP(H34,'C:\Users\HP\Desktop\TrimphPO\Week\Master Files\[SGST Master.xlsx]DBF'!$A:$W,23,FALSE),
   IF(ORDER!$D$1="IGST",
   VLOOKUP(H34,'C:\Users\HP\Desktop\TrimphPO\Week\Master Files\[IGST Master.xlsx]DBF'!$A:$W,23,FALSE),
   "Error")),
"")</f>
        <v/>
      </c>
      <c r="W34">
        <f>IF(ORDER!O40&gt;0,
 IF(ORDER!$D$1="SGST",
 VLOOKUP(H34,'C:\Users\HP\Desktop\TrimphPO\Week\Master Files\[SGST Master.xlsx]DBF'!$A:$X,24,FALSE),
   IF(ORDER!$D$1="IGST",
   VLOOKUP(H34,'C:\Users\HP\Desktop\TrimphPO\Week\Master Files\[IGST Master.xlsx]DBF'!$A:$X,24,FALSE),
   "Error")),
"")</f>
        <v/>
      </c>
      <c r="X34">
        <f>IF(ORDER!O40&gt;0,
 IF(ORDER!$D$1="SGST",
 VLOOKUP(H34,'C:\Users\HP\Desktop\TrimphPO\Week\Master Files\[SGST Master.xlsx]DBF'!$A:$Y,25,FALSE),
   IF(ORDER!$D$1="IGST",
   VLOOKUP(H34,'C:\Users\HP\Desktop\TrimphPO\Week\Master Files\[IGST Master.xlsx]DBF'!$A:$Y,25,FALSE),
   "Error")),
"")</f>
        <v/>
      </c>
      <c r="Y34">
        <f>IF(ORDER!O40&gt;0,+O34, "")</f>
        <v/>
      </c>
      <c r="Z34">
        <f>IF(ORDER!O40&gt;0,+J34, "")</f>
        <v/>
      </c>
      <c r="AA34">
        <f>IF(ORDER!O40&gt;0,
 IF(ORDER!$D$1="SGST",
 VLOOKUP(H34,'C:\Users\HP\Desktop\TrimphPO\Week\Master Files\[SGST Master.xlsx]DBF'!$A:$AB,28,FALSE),
   IF(ORDER!$D$1="IGST",
   VLOOKUP(H34,'C:\Users\HP\Desktop\TrimphPO\Week\Master Files\[IGST Master.xlsx]DBF'!$A:$AB,28,FALSE),
   "Error")),
"")</f>
        <v/>
      </c>
      <c r="AB34">
        <f>IF(ORDER!O40&gt;0,
 IF(ORDER!$D$1="SGST",
 VLOOKUP(H34,'C:\Users\HP\Desktop\TrimphPO\Week\Master Files\[SGST Master.xlsx]DBF'!$A:$AC,29,FALSE),
   IF(ORDER!$D$1="IGST",
   VLOOKUP(H34,'C:\Users\HP\Desktop\TrimphPO\Week\Master Files\[IGST Master.xlsx]DBF'!$A:$AC,29,FALSE),
   "Error")),
"")</f>
        <v/>
      </c>
      <c r="AC34">
        <f>IF(ORDER!O40&gt;0,ROUND(Y34*AB34/100,2), "")</f>
        <v/>
      </c>
      <c r="AD34">
        <f>IF(ORDER!O40&gt;0,ROUND(SUM(Y34,0)-AC34,2), "")</f>
        <v/>
      </c>
      <c r="AE34" t="inlineStr"/>
      <c r="AF34" t="inlineStr"/>
      <c r="AG34" t="inlineStr"/>
      <c r="AH34" t="inlineStr"/>
      <c r="AI34" t="inlineStr"/>
      <c r="AJ34" t="inlineStr"/>
      <c r="AK34">
        <f>IF(ORDER!O40&gt;0,IF(RIGHT(P34,2)="5%","Output IGST - 5% - Tamilnadu","Output IGST - 12% - Tamilnadu"), "")</f>
        <v/>
      </c>
      <c r="AL34">
        <f>IF(ORDER!O40&gt;0,IF(AK34="Output IGST - 12% - TamilNadu",12,5), "")</f>
        <v/>
      </c>
      <c r="AM34">
        <f>IF(ORDER!O40&gt;0,ROUND(SUM(AD34*AL34/100,0),2), "")</f>
        <v/>
      </c>
      <c r="AN34">
        <f>IF(ORDER!O40&gt;0,+AP34, "")</f>
        <v/>
      </c>
      <c r="AO34">
        <f>IF(ORDER!O40&gt;0,0.00, "")</f>
        <v/>
      </c>
      <c r="AP34">
        <f>IF(ORDER!O40&gt;0,+(Y34-AC34)+AM34, "")</f>
        <v/>
      </c>
      <c r="AQ34">
        <f>IF(ORDER!O40&gt;0,
 IF(ORDER!$D$1="SGST",
 VLOOKUP(H34,'C:\Users\HP\Desktop\TrimphPO\Week\Master Files\[SGST Master.xlsx]DBF'!$A:$AR,44,FALSE),
   IF(ORDER!$D$1="IGST",
   VLOOKUP(H34,'C:\Users\HP\Desktop\TrimphPO\Week\Master Files\[IGST Master.xlsx]DBF'!$A:$AR,44,FALSE),
   "Error")),
"")</f>
        <v/>
      </c>
      <c r="AR34">
        <f>IF(ORDER!O40&gt;0,B34, "")</f>
        <v/>
      </c>
      <c r="AS34">
        <f>IF(ORDER!O40&gt;0,AN34, "")</f>
        <v/>
      </c>
      <c r="AT34">
        <f>IF(ORDER!O40&gt;0,CONCATENATE($B$2," ",$C$2," ","QTY",  " ", $Z$2), "")</f>
        <v/>
      </c>
      <c r="AU34">
        <f>IF(ORDER!O40&gt;0,
 IF(ORDER!$D$1="SGST",
 VLOOKUP(H34,'C:\Users\HP\Desktop\TrimphPO\Week\Master Files\[SGST Master.xlsx]DBF'!$A:$AV,48,FALSE),
   IF(ORDER!$D$1="IGST",
   VLOOKUP(H34,'C:\Users\HP\Desktop\TrimphPO\Week\Master Files\[IGST Master.xlsx]DBF'!$A:$AV,48,FALSE),
   "Error")),
"")</f>
        <v/>
      </c>
      <c r="AV34">
        <f>IF(ORDER!O40&gt;0,
 IF(ORDER!$D$1="SGST",
 VLOOKUP(H34,'C:\Users\HP\Desktop\TrimphPO\Week\Master Files\[SGST Master.xlsx]DBF'!$A:$AW,49,FALSE),
   IF(ORDER!$D$1="IGST",
   VLOOKUP(H34,'C:\Users\HP\Desktop\TrimphPO\Week\Master Files\[IGST Master.xlsx]DBF'!$A:$AW,49,FALSE),
   "Error")),
"")</f>
        <v/>
      </c>
      <c r="AW34">
        <f>IF(ORDER!O40&gt;0,
 IF(ORDER!$D$1="SGST",
 VLOOKUP(H34,'C:\Users\HP\Desktop\TrimphPO\Week\Master Files\[SGST Master.xlsx]DBF'!$A:$AX,50,FALSE),
   IF(ORDER!$D$1="IGST",
   VLOOKUP(H34,'C:\Users\HP\Desktop\TrimphPO\Week\Master Files\[IGST Master.xlsx]DBF'!$A:$AX,50,FALSE),
   "Error")),
"")</f>
        <v/>
      </c>
      <c r="AX34">
        <f>IF(ORDER!O40&gt;0,ORDER!B5, "")</f>
        <v/>
      </c>
      <c r="AY34">
        <f>IF(ORDER!O40&gt;0,ORDER!B1, "")</f>
        <v/>
      </c>
      <c r="AZ34">
        <f>IF(ORDER!O40&gt;0,
 IF(ORDER!$D$1="SGST",
 VLOOKUP(H34,'C:\Users\HP\Desktop\TrimphPO\Week\Master Files\[SGST Master.xlsx]DBF'!$A:$BA,53,FALSE),
   IF(ORDER!$D$1="IGST",
   VLOOKUP(H34,'C:\Users\HP\Desktop\TrimphPO\Week\Master Files\[IGST Master.xlsx]DBF'!$A:$BA,53,FALSE),
   "Error")),
"")</f>
        <v/>
      </c>
      <c r="BA34">
        <f>IF(ORDER!O40&gt;0,
 IF(ORDER!$D$1="SGST",
 VLOOKUP(H34,'C:\Users\HP\Desktop\TrimphPO\Week\Master Files\[SGST Master.xlsx]DBF'!$A:$BB,54,FALSE),
   IF(ORDER!$D$1="IGST",
   VLOOKUP(H34,'C:\Users\HP\Desktop\TrimphPO\Week\Master Files\[IGST Master.xlsx]DBF'!$A:$BB,54,FALSE),
   "Error")),
"")</f>
        <v/>
      </c>
      <c r="BB34">
        <f>IF(ORDER!O40&gt;0,
 IF(ORDER!$D$1="SGST",
 VLOOKUP(H34,'C:\Users\HP\Desktop\TrimphPO\Week\Master Files\[SGST Master.xlsx]DBF'!$A:$BC,55,FALSE),
   IF(ORDER!$D$1="IGST",
   VLOOKUP(H34,'C:\Users\HP\Desktop\TrimphPO\Week\Master Files\[IGST Master.xlsx]DBF'!$A:$BC,55,FALSE),
   "Error")),
"")</f>
        <v/>
      </c>
      <c r="BC34">
        <f>IF(ORDER!O40&gt;0,
 IF(ORDER!$D$1="SGST",
 VLOOKUP(H34,'C:\Users\HP\Desktop\TrimphPO\Week\Master Files\[SGST Master.xlsx]DBF'!$A:$BD,56,FALSE),
   IF(ORDER!$D$1="IGST",
   VLOOKUP(H34,'C:\Users\HP\Desktop\TrimphPO\Week\Master Files\[IGST Master.xlsx]DBF'!$A:$BD,56,FALSE),
   "Error")),
"")</f>
        <v/>
      </c>
      <c r="BD34">
        <f>IF(ORDER!O40&gt;0,
 IF(ORDER!$D$1="SGST",
 VLOOKUP(H34,'C:\Users\HP\Desktop\TrimphPO\Week\Master Files\[SGST Master.xlsx]DBF'!$A:$BE,57,FALSE),
   IF(ORDER!$D$1="IGST",
   VLOOKUP(H34,'C:\Users\HP\Desktop\TrimphPO\Week\Master Files\[IGST Master.xlsx]DBF'!$A:$BE,57,FALSE),
   "Error")),
"")</f>
        <v/>
      </c>
    </row>
    <row r="35">
      <c r="A35">
        <f>IF(ORDER!O41&gt;0,
 IF(ORDER!$D$1="SGST",
 VLOOKUP(H35,'C:\Users\HP\Desktop\TrimphPO\Week\Master Files\[SGST Master.xlsx]DBF'!$A:$B,2,FALSE),
   IF(ORDER!$D$1="IGST",
   VLOOKUP(H35,'C:\Users\HP\Desktop\TrimphPO\Week\Master Files\[IGST Master.xlsx]DBF'!$A:$B,2,FALSE),
   "Error")),
"")</f>
        <v/>
      </c>
      <c r="B35">
        <f>IF(ORDER!O41&gt;0,
 IF(ORDER!$D$1="SGST",
 VLOOKUP(H35,'C:\Users\HP\Desktop\TrimphPO\Week\Master Files\[SGST Master.xlsx]DBF'!$A:$C,3,FALSE),
   IF(ORDER!$D$1="IGST",
   VLOOKUP(H35,'C:\Users\HP\Desktop\TrimphPO\Week\Master Files\[IGST Master.xlsx]DBF'!$A:$C,3,FALSE),
   "Error")),
"")</f>
        <v/>
      </c>
      <c r="C35">
        <f>IF(ORDER!O41&gt;0,ORDER!L41, "")</f>
        <v/>
      </c>
      <c r="D35">
        <f>IF(ORDER!O41&gt;0,ORDER!A41, "")</f>
        <v/>
      </c>
      <c r="E35">
        <f>IF(ORDER!O41&gt;0,
 IF(ORDER!$D$1="SGST",
 VLOOKUP(H35,'C:\Users\HP\Desktop\TrimphPO\Week\Master Files\[SGST Master.xlsx]DBF'!$A:$F,6,FALSE),
   IF(ORDER!$D$1="IGST",
   VLOOKUP(H35,'C:\Users\HP\Desktop\TrimphPO\Week\Master Files\[IGST Master.xlsx]DBF'!$A:$F,6,FALSE),
   "Error")),
"")</f>
        <v/>
      </c>
      <c r="F35">
        <f>IF(ORDER!O41&gt;0,ORDER!C41, "")</f>
        <v/>
      </c>
      <c r="G35">
        <f>IF(ORDER!O41&gt;0,
 IF(ORDER!$D$1="SGST",
 VLOOKUP(H35,'C:\Users\HP\Desktop\TrimphPO\Week\Master Files\[SGST Master.xlsx]DBF'!$A:$H,8,FALSE),
   IF(ORDER!$D$1="IGST",
   VLOOKUP(H35,'C:\Users\HP\Desktop\TrimphPO\Week\Master Files\[IGST Master.xlsx]DBF'!$A:$H,8,FALSE),
   "Error")),
"")</f>
        <v/>
      </c>
      <c r="H35">
        <f>IF(ORDER!O41&gt;0,ORDER!D41, "")</f>
        <v/>
      </c>
      <c r="I35">
        <f>IF(ORDER!O41&gt;0,
 IF(ORDER!$D$1="SGST",
 VLOOKUP(H35,'C:\Users\HP\Desktop\TrimphPO\Week\Master Files\[SGST Master.xlsx]DBF'!$A:$J,10,FALSE),
   IF(ORDER!$D$1="IGST",
   VLOOKUP(H35,'C:\Users\HP\Desktop\TrimphPO\Week\Master Files\[IGST Master.xlsx]DBF'!$A:$J,10,FALSE),
   "Error")),
"")</f>
        <v/>
      </c>
      <c r="J35">
        <f>IF(ORDER!O41&gt;0,SUMIF(ORDER!$D$8:$D$22298,DBF!$H35,ORDER!$G$8:$G$22298), "")</f>
        <v/>
      </c>
      <c r="K35">
        <f>IF(ORDER!O41&gt;0,VLOOKUP($H35,ORDER!D:H,5,FALSE), "")</f>
        <v/>
      </c>
      <c r="L35">
        <f>IF(ORDER!O41&gt;0,ROUND(J35*K35,2), "")</f>
        <v/>
      </c>
      <c r="M35">
        <f>IF(ORDER!O41&gt;0,
 IF(ORDER!$D$1="SGST",
 VLOOKUP(H35,'C:\Users\HP\Desktop\TrimphPO\Week\Master Files\[SGST Master.xlsx]DBF'!$A:$N,14,FALSE),
   IF(ORDER!$D$1="IGST",
   VLOOKUP(H35,'C:\Users\HP\Desktop\TrimphPO\Week\Master Files\[IGST Master.xlsx]DBF'!$A:$N,14,FALSE),
   "Error")),
"")</f>
        <v/>
      </c>
      <c r="N35">
        <f>IF(ORDER!O41&gt;0,ROUND(L35*M35/100,2), "")</f>
        <v/>
      </c>
      <c r="O35">
        <f>IF(ORDER!O41&gt;0,L35-N35, "")</f>
        <v/>
      </c>
      <c r="P35">
        <f>IF(ORDER!O41&gt;0,IF(R35="Corsetry",IF(IFERROR((O35/J35),0)&lt;1000,"CC Sales- Corsetry-Wholesale - IGST 5%","CC Sales- Corsetry-Wholesale - IGST 12%")), "")</f>
        <v/>
      </c>
      <c r="Q35">
        <f>IF(ORDER!O41&gt;0,
 IF(ORDER!$D$1="SGST",
 VLOOKUP(H35,'C:\Users\HP\Desktop\TrimphPO\Week\Master Files\[SGST Master.xlsx]DBF'!$A:$R,18,FALSE),
   IF(ORDER!$D$1="IGST",
   VLOOKUP(H35,'C:\Users\HP\Desktop\TrimphPO\Week\Master Files\[IGST Master.xlsx]DBF'!$A:$R,18,FALSE),
   "Error")),
"")</f>
        <v/>
      </c>
      <c r="R35">
        <f>IF(ORDER!O41&gt;0,
 IF(ORDER!$D$1="SGST",
 VLOOKUP(H35,'C:\Users\HP\Desktop\TrimphPO\Week\Master Files\[SGST Master.xlsx]DBF'!$A:$S,19,FALSE),
   IF(ORDER!$D$1="IGST",
   VLOOKUP(H35,'C:\Users\HP\Desktop\TrimphPO\Week\Master Files\[IGST Master.xlsx]DBF'!$A:$S,19,FALSE),
   "Error")),
"")</f>
        <v/>
      </c>
      <c r="S35">
        <f>IF(ORDER!O41&gt;0,
 IF(ORDER!$D$1="SGST",
 VLOOKUP(H35,'C:\Users\HP\Desktop\TrimphPO\Week\Master Files\[SGST Master.xlsx]DBF'!$A:$T,20,FALSE),
   IF(ORDER!$D$1="IGST",
   VLOOKUP(H35,'C:\Users\HP\Desktop\TrimphPO\Week\Master Files\[IGST Master.xlsx]DBF'!$A:$T,20,FALSE),
   "Error")),
"")</f>
        <v/>
      </c>
      <c r="T35">
        <f>IF(ORDER!O41&gt;0,
 IF(ORDER!$D$1="SGST",
 VLOOKUP(H35,'C:\Users\HP\Desktop\TrimphPO\Week\Master Files\[SGST Master.xlsx]DBF'!$A:$U,21,FALSE),
   IF(ORDER!$D$1="IGST",
   VLOOKUP(H35,'C:\Users\HP\Desktop\TrimphPO\Week\Master Files\[IGST Master.xlsx]DBF'!$A:$U,21,FALSE),
   "Error")),
"")</f>
        <v/>
      </c>
      <c r="U35">
        <f>IF(ORDER!O41&gt;0,
 IF(ORDER!$D$1="SGST",
 VLOOKUP(H35,'C:\Users\HP\Desktop\TrimphPO\Week\Master Files\[SGST Master.xlsx]DBF'!$A:$V,22,FALSE),
   IF(ORDER!$D$1="IGST",
   VLOOKUP(H35,'C:\Users\HP\Desktop\TrimphPO\Week\Master Files\[IGST Master.xlsx]DBF'!$A:$V,22,FALSE),
   "Error")),
"")</f>
        <v/>
      </c>
      <c r="V35">
        <f>IF(ORDER!O41&gt;0,
 IF(ORDER!$D$1="SGST",
 VLOOKUP(H35,'C:\Users\HP\Desktop\TrimphPO\Week\Master Files\[SGST Master.xlsx]DBF'!$A:$W,23,FALSE),
   IF(ORDER!$D$1="IGST",
   VLOOKUP(H35,'C:\Users\HP\Desktop\TrimphPO\Week\Master Files\[IGST Master.xlsx]DBF'!$A:$W,23,FALSE),
   "Error")),
"")</f>
        <v/>
      </c>
      <c r="W35">
        <f>IF(ORDER!O41&gt;0,
 IF(ORDER!$D$1="SGST",
 VLOOKUP(H35,'C:\Users\HP\Desktop\TrimphPO\Week\Master Files\[SGST Master.xlsx]DBF'!$A:$X,24,FALSE),
   IF(ORDER!$D$1="IGST",
   VLOOKUP(H35,'C:\Users\HP\Desktop\TrimphPO\Week\Master Files\[IGST Master.xlsx]DBF'!$A:$X,24,FALSE),
   "Error")),
"")</f>
        <v/>
      </c>
      <c r="X35">
        <f>IF(ORDER!O41&gt;0,
 IF(ORDER!$D$1="SGST",
 VLOOKUP(H35,'C:\Users\HP\Desktop\TrimphPO\Week\Master Files\[SGST Master.xlsx]DBF'!$A:$Y,25,FALSE),
   IF(ORDER!$D$1="IGST",
   VLOOKUP(H35,'C:\Users\HP\Desktop\TrimphPO\Week\Master Files\[IGST Master.xlsx]DBF'!$A:$Y,25,FALSE),
   "Error")),
"")</f>
        <v/>
      </c>
      <c r="Y35">
        <f>IF(ORDER!O41&gt;0,+O35, "")</f>
        <v/>
      </c>
      <c r="Z35">
        <f>IF(ORDER!O41&gt;0,+J35, "")</f>
        <v/>
      </c>
      <c r="AA35">
        <f>IF(ORDER!O41&gt;0,
 IF(ORDER!$D$1="SGST",
 VLOOKUP(H35,'C:\Users\HP\Desktop\TrimphPO\Week\Master Files\[SGST Master.xlsx]DBF'!$A:$AB,28,FALSE),
   IF(ORDER!$D$1="IGST",
   VLOOKUP(H35,'C:\Users\HP\Desktop\TrimphPO\Week\Master Files\[IGST Master.xlsx]DBF'!$A:$AB,28,FALSE),
   "Error")),
"")</f>
        <v/>
      </c>
      <c r="AB35">
        <f>IF(ORDER!O41&gt;0,
 IF(ORDER!$D$1="SGST",
 VLOOKUP(H35,'C:\Users\HP\Desktop\TrimphPO\Week\Master Files\[SGST Master.xlsx]DBF'!$A:$AC,29,FALSE),
   IF(ORDER!$D$1="IGST",
   VLOOKUP(H35,'C:\Users\HP\Desktop\TrimphPO\Week\Master Files\[IGST Master.xlsx]DBF'!$A:$AC,29,FALSE),
   "Error")),
"")</f>
        <v/>
      </c>
      <c r="AC35">
        <f>IF(ORDER!O41&gt;0,ROUND(Y35*AB35/100,2), "")</f>
        <v/>
      </c>
      <c r="AD35">
        <f>IF(ORDER!O41&gt;0,ROUND(SUM(Y35,0)-AC35,2), "")</f>
        <v/>
      </c>
      <c r="AE35" t="inlineStr"/>
      <c r="AF35" t="inlineStr"/>
      <c r="AG35" t="inlineStr"/>
      <c r="AH35" t="inlineStr"/>
      <c r="AI35" t="inlineStr"/>
      <c r="AJ35" t="inlineStr"/>
      <c r="AK35">
        <f>IF(ORDER!O41&gt;0,IF(RIGHT(P35,2)="5%","Output IGST - 5% - Tamilnadu","Output IGST - 12% - Tamilnadu"), "")</f>
        <v/>
      </c>
      <c r="AL35">
        <f>IF(ORDER!O41&gt;0,IF(AK35="Output IGST - 12% - TamilNadu",12,5), "")</f>
        <v/>
      </c>
      <c r="AM35">
        <f>IF(ORDER!O41&gt;0,ROUND(SUM(AD35*AL35/100,0),2), "")</f>
        <v/>
      </c>
      <c r="AN35">
        <f>IF(ORDER!O41&gt;0,+AP35, "")</f>
        <v/>
      </c>
      <c r="AO35">
        <f>IF(ORDER!O41&gt;0,0.00, "")</f>
        <v/>
      </c>
      <c r="AP35">
        <f>IF(ORDER!O41&gt;0,+(Y35-AC35)+AM35, "")</f>
        <v/>
      </c>
      <c r="AQ35">
        <f>IF(ORDER!O41&gt;0,
 IF(ORDER!$D$1="SGST",
 VLOOKUP(H35,'C:\Users\HP\Desktop\TrimphPO\Week\Master Files\[SGST Master.xlsx]DBF'!$A:$AR,44,FALSE),
   IF(ORDER!$D$1="IGST",
   VLOOKUP(H35,'C:\Users\HP\Desktop\TrimphPO\Week\Master Files\[IGST Master.xlsx]DBF'!$A:$AR,44,FALSE),
   "Error")),
"")</f>
        <v/>
      </c>
      <c r="AR35">
        <f>IF(ORDER!O41&gt;0,B35, "")</f>
        <v/>
      </c>
      <c r="AS35">
        <f>IF(ORDER!O41&gt;0,AN35, "")</f>
        <v/>
      </c>
      <c r="AT35">
        <f>IF(ORDER!O41&gt;0,CONCATENATE($B$2," ",$C$2," ","QTY",  " ", $Z$2), "")</f>
        <v/>
      </c>
      <c r="AU35">
        <f>IF(ORDER!O41&gt;0,
 IF(ORDER!$D$1="SGST",
 VLOOKUP(H35,'C:\Users\HP\Desktop\TrimphPO\Week\Master Files\[SGST Master.xlsx]DBF'!$A:$AV,48,FALSE),
   IF(ORDER!$D$1="IGST",
   VLOOKUP(H35,'C:\Users\HP\Desktop\TrimphPO\Week\Master Files\[IGST Master.xlsx]DBF'!$A:$AV,48,FALSE),
   "Error")),
"")</f>
        <v/>
      </c>
      <c r="AV35">
        <f>IF(ORDER!O41&gt;0,
 IF(ORDER!$D$1="SGST",
 VLOOKUP(H35,'C:\Users\HP\Desktop\TrimphPO\Week\Master Files\[SGST Master.xlsx]DBF'!$A:$AW,49,FALSE),
   IF(ORDER!$D$1="IGST",
   VLOOKUP(H35,'C:\Users\HP\Desktop\TrimphPO\Week\Master Files\[IGST Master.xlsx]DBF'!$A:$AW,49,FALSE),
   "Error")),
"")</f>
        <v/>
      </c>
      <c r="AW35">
        <f>IF(ORDER!O41&gt;0,
 IF(ORDER!$D$1="SGST",
 VLOOKUP(H35,'C:\Users\HP\Desktop\TrimphPO\Week\Master Files\[SGST Master.xlsx]DBF'!$A:$AX,50,FALSE),
   IF(ORDER!$D$1="IGST",
   VLOOKUP(H35,'C:\Users\HP\Desktop\TrimphPO\Week\Master Files\[IGST Master.xlsx]DBF'!$A:$AX,50,FALSE),
   "Error")),
"")</f>
        <v/>
      </c>
      <c r="AX35">
        <f>IF(ORDER!O41&gt;0,ORDER!B5, "")</f>
        <v/>
      </c>
      <c r="AY35">
        <f>IF(ORDER!O41&gt;0,ORDER!B1, "")</f>
        <v/>
      </c>
      <c r="AZ35">
        <f>IF(ORDER!O41&gt;0,
 IF(ORDER!$D$1="SGST",
 VLOOKUP(H35,'C:\Users\HP\Desktop\TrimphPO\Week\Master Files\[SGST Master.xlsx]DBF'!$A:$BA,53,FALSE),
   IF(ORDER!$D$1="IGST",
   VLOOKUP(H35,'C:\Users\HP\Desktop\TrimphPO\Week\Master Files\[IGST Master.xlsx]DBF'!$A:$BA,53,FALSE),
   "Error")),
"")</f>
        <v/>
      </c>
      <c r="BA35">
        <f>IF(ORDER!O41&gt;0,
 IF(ORDER!$D$1="SGST",
 VLOOKUP(H35,'C:\Users\HP\Desktop\TrimphPO\Week\Master Files\[SGST Master.xlsx]DBF'!$A:$BB,54,FALSE),
   IF(ORDER!$D$1="IGST",
   VLOOKUP(H35,'C:\Users\HP\Desktop\TrimphPO\Week\Master Files\[IGST Master.xlsx]DBF'!$A:$BB,54,FALSE),
   "Error")),
"")</f>
        <v/>
      </c>
      <c r="BB35">
        <f>IF(ORDER!O41&gt;0,
 IF(ORDER!$D$1="SGST",
 VLOOKUP(H35,'C:\Users\HP\Desktop\TrimphPO\Week\Master Files\[SGST Master.xlsx]DBF'!$A:$BC,55,FALSE),
   IF(ORDER!$D$1="IGST",
   VLOOKUP(H35,'C:\Users\HP\Desktop\TrimphPO\Week\Master Files\[IGST Master.xlsx]DBF'!$A:$BC,55,FALSE),
   "Error")),
"")</f>
        <v/>
      </c>
      <c r="BC35">
        <f>IF(ORDER!O41&gt;0,
 IF(ORDER!$D$1="SGST",
 VLOOKUP(H35,'C:\Users\HP\Desktop\TrimphPO\Week\Master Files\[SGST Master.xlsx]DBF'!$A:$BD,56,FALSE),
   IF(ORDER!$D$1="IGST",
   VLOOKUP(H35,'C:\Users\HP\Desktop\TrimphPO\Week\Master Files\[IGST Master.xlsx]DBF'!$A:$BD,56,FALSE),
   "Error")),
"")</f>
        <v/>
      </c>
      <c r="BD35">
        <f>IF(ORDER!O41&gt;0,
 IF(ORDER!$D$1="SGST",
 VLOOKUP(H35,'C:\Users\HP\Desktop\TrimphPO\Week\Master Files\[SGST Master.xlsx]DBF'!$A:$BE,57,FALSE),
   IF(ORDER!$D$1="IGST",
   VLOOKUP(H35,'C:\Users\HP\Desktop\TrimphPO\Week\Master Files\[IGST Master.xlsx]DBF'!$A:$BE,57,FALSE),
   "Error")),
"")</f>
        <v/>
      </c>
    </row>
    <row r="36">
      <c r="A36">
        <f>IF(ORDER!O42&gt;0,
 IF(ORDER!$D$1="SGST",
 VLOOKUP(H36,'C:\Users\HP\Desktop\TrimphPO\Week\Master Files\[SGST Master.xlsx]DBF'!$A:$B,2,FALSE),
   IF(ORDER!$D$1="IGST",
   VLOOKUP(H36,'C:\Users\HP\Desktop\TrimphPO\Week\Master Files\[IGST Master.xlsx]DBF'!$A:$B,2,FALSE),
   "Error")),
"")</f>
        <v/>
      </c>
      <c r="B36">
        <f>IF(ORDER!O42&gt;0,
 IF(ORDER!$D$1="SGST",
 VLOOKUP(H36,'C:\Users\HP\Desktop\TrimphPO\Week\Master Files\[SGST Master.xlsx]DBF'!$A:$C,3,FALSE),
   IF(ORDER!$D$1="IGST",
   VLOOKUP(H36,'C:\Users\HP\Desktop\TrimphPO\Week\Master Files\[IGST Master.xlsx]DBF'!$A:$C,3,FALSE),
   "Error")),
"")</f>
        <v/>
      </c>
      <c r="C36">
        <f>IF(ORDER!O42&gt;0,ORDER!L42, "")</f>
        <v/>
      </c>
      <c r="D36">
        <f>IF(ORDER!O42&gt;0,ORDER!A42, "")</f>
        <v/>
      </c>
      <c r="E36">
        <f>IF(ORDER!O42&gt;0,
 IF(ORDER!$D$1="SGST",
 VLOOKUP(H36,'C:\Users\HP\Desktop\TrimphPO\Week\Master Files\[SGST Master.xlsx]DBF'!$A:$F,6,FALSE),
   IF(ORDER!$D$1="IGST",
   VLOOKUP(H36,'C:\Users\HP\Desktop\TrimphPO\Week\Master Files\[IGST Master.xlsx]DBF'!$A:$F,6,FALSE),
   "Error")),
"")</f>
        <v/>
      </c>
      <c r="F36">
        <f>IF(ORDER!O42&gt;0,ORDER!C42, "")</f>
        <v/>
      </c>
      <c r="G36">
        <f>IF(ORDER!O42&gt;0,
 IF(ORDER!$D$1="SGST",
 VLOOKUP(H36,'C:\Users\HP\Desktop\TrimphPO\Week\Master Files\[SGST Master.xlsx]DBF'!$A:$H,8,FALSE),
   IF(ORDER!$D$1="IGST",
   VLOOKUP(H36,'C:\Users\HP\Desktop\TrimphPO\Week\Master Files\[IGST Master.xlsx]DBF'!$A:$H,8,FALSE),
   "Error")),
"")</f>
        <v/>
      </c>
      <c r="H36">
        <f>IF(ORDER!O42&gt;0,ORDER!D42, "")</f>
        <v/>
      </c>
      <c r="I36">
        <f>IF(ORDER!O42&gt;0,
 IF(ORDER!$D$1="SGST",
 VLOOKUP(H36,'C:\Users\HP\Desktop\TrimphPO\Week\Master Files\[SGST Master.xlsx]DBF'!$A:$J,10,FALSE),
   IF(ORDER!$D$1="IGST",
   VLOOKUP(H36,'C:\Users\HP\Desktop\TrimphPO\Week\Master Files\[IGST Master.xlsx]DBF'!$A:$J,10,FALSE),
   "Error")),
"")</f>
        <v/>
      </c>
      <c r="J36">
        <f>IF(ORDER!O42&gt;0,SUMIF(ORDER!$D$8:$D$22298,DBF!$H36,ORDER!$G$8:$G$22298), "")</f>
        <v/>
      </c>
      <c r="K36">
        <f>IF(ORDER!O42&gt;0,VLOOKUP($H36,ORDER!D:H,5,FALSE), "")</f>
        <v/>
      </c>
      <c r="L36">
        <f>IF(ORDER!O42&gt;0,ROUND(J36*K36,2), "")</f>
        <v/>
      </c>
      <c r="M36">
        <f>IF(ORDER!O42&gt;0,
 IF(ORDER!$D$1="SGST",
 VLOOKUP(H36,'C:\Users\HP\Desktop\TrimphPO\Week\Master Files\[SGST Master.xlsx]DBF'!$A:$N,14,FALSE),
   IF(ORDER!$D$1="IGST",
   VLOOKUP(H36,'C:\Users\HP\Desktop\TrimphPO\Week\Master Files\[IGST Master.xlsx]DBF'!$A:$N,14,FALSE),
   "Error")),
"")</f>
        <v/>
      </c>
      <c r="N36">
        <f>IF(ORDER!O42&gt;0,ROUND(L36*M36/100,2), "")</f>
        <v/>
      </c>
      <c r="O36">
        <f>IF(ORDER!O42&gt;0,L36-N36, "")</f>
        <v/>
      </c>
      <c r="P36">
        <f>IF(ORDER!O42&gt;0,IF(R36="Corsetry",IF(IFERROR((O36/J36),0)&lt;1000,"CC Sales- Corsetry-Wholesale - IGST 5%","CC Sales- Corsetry-Wholesale - IGST 12%")), "")</f>
        <v/>
      </c>
      <c r="Q36">
        <f>IF(ORDER!O42&gt;0,
 IF(ORDER!$D$1="SGST",
 VLOOKUP(H36,'C:\Users\HP\Desktop\TrimphPO\Week\Master Files\[SGST Master.xlsx]DBF'!$A:$R,18,FALSE),
   IF(ORDER!$D$1="IGST",
   VLOOKUP(H36,'C:\Users\HP\Desktop\TrimphPO\Week\Master Files\[IGST Master.xlsx]DBF'!$A:$R,18,FALSE),
   "Error")),
"")</f>
        <v/>
      </c>
      <c r="R36">
        <f>IF(ORDER!O42&gt;0,
 IF(ORDER!$D$1="SGST",
 VLOOKUP(H36,'C:\Users\HP\Desktop\TrimphPO\Week\Master Files\[SGST Master.xlsx]DBF'!$A:$S,19,FALSE),
   IF(ORDER!$D$1="IGST",
   VLOOKUP(H36,'C:\Users\HP\Desktop\TrimphPO\Week\Master Files\[IGST Master.xlsx]DBF'!$A:$S,19,FALSE),
   "Error")),
"")</f>
        <v/>
      </c>
      <c r="S36">
        <f>IF(ORDER!O42&gt;0,
 IF(ORDER!$D$1="SGST",
 VLOOKUP(H36,'C:\Users\HP\Desktop\TrimphPO\Week\Master Files\[SGST Master.xlsx]DBF'!$A:$T,20,FALSE),
   IF(ORDER!$D$1="IGST",
   VLOOKUP(H36,'C:\Users\HP\Desktop\TrimphPO\Week\Master Files\[IGST Master.xlsx]DBF'!$A:$T,20,FALSE),
   "Error")),
"")</f>
        <v/>
      </c>
      <c r="T36">
        <f>IF(ORDER!O42&gt;0,
 IF(ORDER!$D$1="SGST",
 VLOOKUP(H36,'C:\Users\HP\Desktop\TrimphPO\Week\Master Files\[SGST Master.xlsx]DBF'!$A:$U,21,FALSE),
   IF(ORDER!$D$1="IGST",
   VLOOKUP(H36,'C:\Users\HP\Desktop\TrimphPO\Week\Master Files\[IGST Master.xlsx]DBF'!$A:$U,21,FALSE),
   "Error")),
"")</f>
        <v/>
      </c>
      <c r="U36">
        <f>IF(ORDER!O42&gt;0,
 IF(ORDER!$D$1="SGST",
 VLOOKUP(H36,'C:\Users\HP\Desktop\TrimphPO\Week\Master Files\[SGST Master.xlsx]DBF'!$A:$V,22,FALSE),
   IF(ORDER!$D$1="IGST",
   VLOOKUP(H36,'C:\Users\HP\Desktop\TrimphPO\Week\Master Files\[IGST Master.xlsx]DBF'!$A:$V,22,FALSE),
   "Error")),
"")</f>
        <v/>
      </c>
      <c r="V36">
        <f>IF(ORDER!O42&gt;0,
 IF(ORDER!$D$1="SGST",
 VLOOKUP(H36,'C:\Users\HP\Desktop\TrimphPO\Week\Master Files\[SGST Master.xlsx]DBF'!$A:$W,23,FALSE),
   IF(ORDER!$D$1="IGST",
   VLOOKUP(H36,'C:\Users\HP\Desktop\TrimphPO\Week\Master Files\[IGST Master.xlsx]DBF'!$A:$W,23,FALSE),
   "Error")),
"")</f>
        <v/>
      </c>
      <c r="W36">
        <f>IF(ORDER!O42&gt;0,
 IF(ORDER!$D$1="SGST",
 VLOOKUP(H36,'C:\Users\HP\Desktop\TrimphPO\Week\Master Files\[SGST Master.xlsx]DBF'!$A:$X,24,FALSE),
   IF(ORDER!$D$1="IGST",
   VLOOKUP(H36,'C:\Users\HP\Desktop\TrimphPO\Week\Master Files\[IGST Master.xlsx]DBF'!$A:$X,24,FALSE),
   "Error")),
"")</f>
        <v/>
      </c>
      <c r="X36">
        <f>IF(ORDER!O42&gt;0,
 IF(ORDER!$D$1="SGST",
 VLOOKUP(H36,'C:\Users\HP\Desktop\TrimphPO\Week\Master Files\[SGST Master.xlsx]DBF'!$A:$Y,25,FALSE),
   IF(ORDER!$D$1="IGST",
   VLOOKUP(H36,'C:\Users\HP\Desktop\TrimphPO\Week\Master Files\[IGST Master.xlsx]DBF'!$A:$Y,25,FALSE),
   "Error")),
"")</f>
        <v/>
      </c>
      <c r="Y36">
        <f>IF(ORDER!O42&gt;0,+O36, "")</f>
        <v/>
      </c>
      <c r="Z36">
        <f>IF(ORDER!O42&gt;0,+J36, "")</f>
        <v/>
      </c>
      <c r="AA36">
        <f>IF(ORDER!O42&gt;0,
 IF(ORDER!$D$1="SGST",
 VLOOKUP(H36,'C:\Users\HP\Desktop\TrimphPO\Week\Master Files\[SGST Master.xlsx]DBF'!$A:$AB,28,FALSE),
   IF(ORDER!$D$1="IGST",
   VLOOKUP(H36,'C:\Users\HP\Desktop\TrimphPO\Week\Master Files\[IGST Master.xlsx]DBF'!$A:$AB,28,FALSE),
   "Error")),
"")</f>
        <v/>
      </c>
      <c r="AB36">
        <f>IF(ORDER!O42&gt;0,
 IF(ORDER!$D$1="SGST",
 VLOOKUP(H36,'C:\Users\HP\Desktop\TrimphPO\Week\Master Files\[SGST Master.xlsx]DBF'!$A:$AC,29,FALSE),
   IF(ORDER!$D$1="IGST",
   VLOOKUP(H36,'C:\Users\HP\Desktop\TrimphPO\Week\Master Files\[IGST Master.xlsx]DBF'!$A:$AC,29,FALSE),
   "Error")),
"")</f>
        <v/>
      </c>
      <c r="AC36">
        <f>IF(ORDER!O42&gt;0,ROUND(Y36*AB36/100,2), "")</f>
        <v/>
      </c>
      <c r="AD36">
        <f>IF(ORDER!O42&gt;0,ROUND(SUM(Y36,0)-AC36,2), "")</f>
        <v/>
      </c>
      <c r="AE36" t="inlineStr"/>
      <c r="AF36" t="inlineStr"/>
      <c r="AG36" t="inlineStr"/>
      <c r="AH36" t="inlineStr"/>
      <c r="AI36" t="inlineStr"/>
      <c r="AJ36" t="inlineStr"/>
      <c r="AK36">
        <f>IF(ORDER!O42&gt;0,IF(RIGHT(P36,2)="5%","Output IGST - 5% - Tamilnadu","Output IGST - 12% - Tamilnadu"), "")</f>
        <v/>
      </c>
      <c r="AL36">
        <f>IF(ORDER!O42&gt;0,IF(AK36="Output IGST - 12% - TamilNadu",12,5), "")</f>
        <v/>
      </c>
      <c r="AM36">
        <f>IF(ORDER!O42&gt;0,ROUND(SUM(AD36*AL36/100,0),2), "")</f>
        <v/>
      </c>
      <c r="AN36">
        <f>IF(ORDER!O42&gt;0,+AP36, "")</f>
        <v/>
      </c>
      <c r="AO36">
        <f>IF(ORDER!O42&gt;0,0.00, "")</f>
        <v/>
      </c>
      <c r="AP36">
        <f>IF(ORDER!O42&gt;0,+(Y36-AC36)+AM36, "")</f>
        <v/>
      </c>
      <c r="AQ36">
        <f>IF(ORDER!O42&gt;0,
 IF(ORDER!$D$1="SGST",
 VLOOKUP(H36,'C:\Users\HP\Desktop\TrimphPO\Week\Master Files\[SGST Master.xlsx]DBF'!$A:$AR,44,FALSE),
   IF(ORDER!$D$1="IGST",
   VLOOKUP(H36,'C:\Users\HP\Desktop\TrimphPO\Week\Master Files\[IGST Master.xlsx]DBF'!$A:$AR,44,FALSE),
   "Error")),
"")</f>
        <v/>
      </c>
      <c r="AR36">
        <f>IF(ORDER!O42&gt;0,B36, "")</f>
        <v/>
      </c>
      <c r="AS36">
        <f>IF(ORDER!O42&gt;0,AN36, "")</f>
        <v/>
      </c>
      <c r="AT36">
        <f>IF(ORDER!O42&gt;0,CONCATENATE($B$2," ",$C$2," ","QTY",  " ", $Z$2), "")</f>
        <v/>
      </c>
      <c r="AU36">
        <f>IF(ORDER!O42&gt;0,
 IF(ORDER!$D$1="SGST",
 VLOOKUP(H36,'C:\Users\HP\Desktop\TrimphPO\Week\Master Files\[SGST Master.xlsx]DBF'!$A:$AV,48,FALSE),
   IF(ORDER!$D$1="IGST",
   VLOOKUP(H36,'C:\Users\HP\Desktop\TrimphPO\Week\Master Files\[IGST Master.xlsx]DBF'!$A:$AV,48,FALSE),
   "Error")),
"")</f>
        <v/>
      </c>
      <c r="AV36">
        <f>IF(ORDER!O42&gt;0,
 IF(ORDER!$D$1="SGST",
 VLOOKUP(H36,'C:\Users\HP\Desktop\TrimphPO\Week\Master Files\[SGST Master.xlsx]DBF'!$A:$AW,49,FALSE),
   IF(ORDER!$D$1="IGST",
   VLOOKUP(H36,'C:\Users\HP\Desktop\TrimphPO\Week\Master Files\[IGST Master.xlsx]DBF'!$A:$AW,49,FALSE),
   "Error")),
"")</f>
        <v/>
      </c>
      <c r="AW36">
        <f>IF(ORDER!O42&gt;0,
 IF(ORDER!$D$1="SGST",
 VLOOKUP(H36,'C:\Users\HP\Desktop\TrimphPO\Week\Master Files\[SGST Master.xlsx]DBF'!$A:$AX,50,FALSE),
   IF(ORDER!$D$1="IGST",
   VLOOKUP(H36,'C:\Users\HP\Desktop\TrimphPO\Week\Master Files\[IGST Master.xlsx]DBF'!$A:$AX,50,FALSE),
   "Error")),
"")</f>
        <v/>
      </c>
      <c r="AX36">
        <f>IF(ORDER!O42&gt;0,ORDER!B5, "")</f>
        <v/>
      </c>
      <c r="AY36">
        <f>IF(ORDER!O42&gt;0,ORDER!B1, "")</f>
        <v/>
      </c>
      <c r="AZ36">
        <f>IF(ORDER!O42&gt;0,
 IF(ORDER!$D$1="SGST",
 VLOOKUP(H36,'C:\Users\HP\Desktop\TrimphPO\Week\Master Files\[SGST Master.xlsx]DBF'!$A:$BA,53,FALSE),
   IF(ORDER!$D$1="IGST",
   VLOOKUP(H36,'C:\Users\HP\Desktop\TrimphPO\Week\Master Files\[IGST Master.xlsx]DBF'!$A:$BA,53,FALSE),
   "Error")),
"")</f>
        <v/>
      </c>
      <c r="BA36">
        <f>IF(ORDER!O42&gt;0,
 IF(ORDER!$D$1="SGST",
 VLOOKUP(H36,'C:\Users\HP\Desktop\TrimphPO\Week\Master Files\[SGST Master.xlsx]DBF'!$A:$BB,54,FALSE),
   IF(ORDER!$D$1="IGST",
   VLOOKUP(H36,'C:\Users\HP\Desktop\TrimphPO\Week\Master Files\[IGST Master.xlsx]DBF'!$A:$BB,54,FALSE),
   "Error")),
"")</f>
        <v/>
      </c>
      <c r="BB36">
        <f>IF(ORDER!O42&gt;0,
 IF(ORDER!$D$1="SGST",
 VLOOKUP(H36,'C:\Users\HP\Desktop\TrimphPO\Week\Master Files\[SGST Master.xlsx]DBF'!$A:$BC,55,FALSE),
   IF(ORDER!$D$1="IGST",
   VLOOKUP(H36,'C:\Users\HP\Desktop\TrimphPO\Week\Master Files\[IGST Master.xlsx]DBF'!$A:$BC,55,FALSE),
   "Error")),
"")</f>
        <v/>
      </c>
      <c r="BC36">
        <f>IF(ORDER!O42&gt;0,
 IF(ORDER!$D$1="SGST",
 VLOOKUP(H36,'C:\Users\HP\Desktop\TrimphPO\Week\Master Files\[SGST Master.xlsx]DBF'!$A:$BD,56,FALSE),
   IF(ORDER!$D$1="IGST",
   VLOOKUP(H36,'C:\Users\HP\Desktop\TrimphPO\Week\Master Files\[IGST Master.xlsx]DBF'!$A:$BD,56,FALSE),
   "Error")),
"")</f>
        <v/>
      </c>
      <c r="BD36">
        <f>IF(ORDER!O42&gt;0,
 IF(ORDER!$D$1="SGST",
 VLOOKUP(H36,'C:\Users\HP\Desktop\TrimphPO\Week\Master Files\[SGST Master.xlsx]DBF'!$A:$BE,57,FALSE),
   IF(ORDER!$D$1="IGST",
   VLOOKUP(H36,'C:\Users\HP\Desktop\TrimphPO\Week\Master Files\[IGST Master.xlsx]DBF'!$A:$BE,57,FALSE),
   "Error")),
"")</f>
        <v/>
      </c>
    </row>
    <row r="37">
      <c r="A37">
        <f>IF(ORDER!O43&gt;0,
 IF(ORDER!$D$1="SGST",
 VLOOKUP(H37,'C:\Users\HP\Desktop\TrimphPO\Week\Master Files\[SGST Master.xlsx]DBF'!$A:$B,2,FALSE),
   IF(ORDER!$D$1="IGST",
   VLOOKUP(H37,'C:\Users\HP\Desktop\TrimphPO\Week\Master Files\[IGST Master.xlsx]DBF'!$A:$B,2,FALSE),
   "Error")),
"")</f>
        <v/>
      </c>
      <c r="B37">
        <f>IF(ORDER!O43&gt;0,
 IF(ORDER!$D$1="SGST",
 VLOOKUP(H37,'C:\Users\HP\Desktop\TrimphPO\Week\Master Files\[SGST Master.xlsx]DBF'!$A:$C,3,FALSE),
   IF(ORDER!$D$1="IGST",
   VLOOKUP(H37,'C:\Users\HP\Desktop\TrimphPO\Week\Master Files\[IGST Master.xlsx]DBF'!$A:$C,3,FALSE),
   "Error")),
"")</f>
        <v/>
      </c>
      <c r="C37">
        <f>IF(ORDER!O43&gt;0,ORDER!L43, "")</f>
        <v/>
      </c>
      <c r="D37">
        <f>IF(ORDER!O43&gt;0,ORDER!A43, "")</f>
        <v/>
      </c>
      <c r="E37">
        <f>IF(ORDER!O43&gt;0,
 IF(ORDER!$D$1="SGST",
 VLOOKUP(H37,'C:\Users\HP\Desktop\TrimphPO\Week\Master Files\[SGST Master.xlsx]DBF'!$A:$F,6,FALSE),
   IF(ORDER!$D$1="IGST",
   VLOOKUP(H37,'C:\Users\HP\Desktop\TrimphPO\Week\Master Files\[IGST Master.xlsx]DBF'!$A:$F,6,FALSE),
   "Error")),
"")</f>
        <v/>
      </c>
      <c r="F37">
        <f>IF(ORDER!O43&gt;0,ORDER!C43, "")</f>
        <v/>
      </c>
      <c r="G37">
        <f>IF(ORDER!O43&gt;0,
 IF(ORDER!$D$1="SGST",
 VLOOKUP(H37,'C:\Users\HP\Desktop\TrimphPO\Week\Master Files\[SGST Master.xlsx]DBF'!$A:$H,8,FALSE),
   IF(ORDER!$D$1="IGST",
   VLOOKUP(H37,'C:\Users\HP\Desktop\TrimphPO\Week\Master Files\[IGST Master.xlsx]DBF'!$A:$H,8,FALSE),
   "Error")),
"")</f>
        <v/>
      </c>
      <c r="H37">
        <f>IF(ORDER!O43&gt;0,ORDER!D43, "")</f>
        <v/>
      </c>
      <c r="I37">
        <f>IF(ORDER!O43&gt;0,
 IF(ORDER!$D$1="SGST",
 VLOOKUP(H37,'C:\Users\HP\Desktop\TrimphPO\Week\Master Files\[SGST Master.xlsx]DBF'!$A:$J,10,FALSE),
   IF(ORDER!$D$1="IGST",
   VLOOKUP(H37,'C:\Users\HP\Desktop\TrimphPO\Week\Master Files\[IGST Master.xlsx]DBF'!$A:$J,10,FALSE),
   "Error")),
"")</f>
        <v/>
      </c>
      <c r="J37">
        <f>IF(ORDER!O43&gt;0,SUMIF(ORDER!$D$8:$D$22298,DBF!$H37,ORDER!$G$8:$G$22298), "")</f>
        <v/>
      </c>
      <c r="K37">
        <f>IF(ORDER!O43&gt;0,VLOOKUP($H37,ORDER!D:H,5,FALSE), "")</f>
        <v/>
      </c>
      <c r="L37">
        <f>IF(ORDER!O43&gt;0,ROUND(J37*K37,2), "")</f>
        <v/>
      </c>
      <c r="M37">
        <f>IF(ORDER!O43&gt;0,
 IF(ORDER!$D$1="SGST",
 VLOOKUP(H37,'C:\Users\HP\Desktop\TrimphPO\Week\Master Files\[SGST Master.xlsx]DBF'!$A:$N,14,FALSE),
   IF(ORDER!$D$1="IGST",
   VLOOKUP(H37,'C:\Users\HP\Desktop\TrimphPO\Week\Master Files\[IGST Master.xlsx]DBF'!$A:$N,14,FALSE),
   "Error")),
"")</f>
        <v/>
      </c>
      <c r="N37">
        <f>IF(ORDER!O43&gt;0,ROUND(L37*M37/100,2), "")</f>
        <v/>
      </c>
      <c r="O37">
        <f>IF(ORDER!O43&gt;0,L37-N37, "")</f>
        <v/>
      </c>
      <c r="P37">
        <f>IF(ORDER!O43&gt;0,IF(R37="Corsetry",IF(IFERROR((O37/J37),0)&lt;1000,"CC Sales- Corsetry-Wholesale - IGST 5%","CC Sales- Corsetry-Wholesale - IGST 12%")), "")</f>
        <v/>
      </c>
      <c r="Q37">
        <f>IF(ORDER!O43&gt;0,
 IF(ORDER!$D$1="SGST",
 VLOOKUP(H37,'C:\Users\HP\Desktop\TrimphPO\Week\Master Files\[SGST Master.xlsx]DBF'!$A:$R,18,FALSE),
   IF(ORDER!$D$1="IGST",
   VLOOKUP(H37,'C:\Users\HP\Desktop\TrimphPO\Week\Master Files\[IGST Master.xlsx]DBF'!$A:$R,18,FALSE),
   "Error")),
"")</f>
        <v/>
      </c>
      <c r="R37">
        <f>IF(ORDER!O43&gt;0,
 IF(ORDER!$D$1="SGST",
 VLOOKUP(H37,'C:\Users\HP\Desktop\TrimphPO\Week\Master Files\[SGST Master.xlsx]DBF'!$A:$S,19,FALSE),
   IF(ORDER!$D$1="IGST",
   VLOOKUP(H37,'C:\Users\HP\Desktop\TrimphPO\Week\Master Files\[IGST Master.xlsx]DBF'!$A:$S,19,FALSE),
   "Error")),
"")</f>
        <v/>
      </c>
      <c r="S37">
        <f>IF(ORDER!O43&gt;0,
 IF(ORDER!$D$1="SGST",
 VLOOKUP(H37,'C:\Users\HP\Desktop\TrimphPO\Week\Master Files\[SGST Master.xlsx]DBF'!$A:$T,20,FALSE),
   IF(ORDER!$D$1="IGST",
   VLOOKUP(H37,'C:\Users\HP\Desktop\TrimphPO\Week\Master Files\[IGST Master.xlsx]DBF'!$A:$T,20,FALSE),
   "Error")),
"")</f>
        <v/>
      </c>
      <c r="T37">
        <f>IF(ORDER!O43&gt;0,
 IF(ORDER!$D$1="SGST",
 VLOOKUP(H37,'C:\Users\HP\Desktop\TrimphPO\Week\Master Files\[SGST Master.xlsx]DBF'!$A:$U,21,FALSE),
   IF(ORDER!$D$1="IGST",
   VLOOKUP(H37,'C:\Users\HP\Desktop\TrimphPO\Week\Master Files\[IGST Master.xlsx]DBF'!$A:$U,21,FALSE),
   "Error")),
"")</f>
        <v/>
      </c>
      <c r="U37">
        <f>IF(ORDER!O43&gt;0,
 IF(ORDER!$D$1="SGST",
 VLOOKUP(H37,'C:\Users\HP\Desktop\TrimphPO\Week\Master Files\[SGST Master.xlsx]DBF'!$A:$V,22,FALSE),
   IF(ORDER!$D$1="IGST",
   VLOOKUP(H37,'C:\Users\HP\Desktop\TrimphPO\Week\Master Files\[IGST Master.xlsx]DBF'!$A:$V,22,FALSE),
   "Error")),
"")</f>
        <v/>
      </c>
      <c r="V37">
        <f>IF(ORDER!O43&gt;0,
 IF(ORDER!$D$1="SGST",
 VLOOKUP(H37,'C:\Users\HP\Desktop\TrimphPO\Week\Master Files\[SGST Master.xlsx]DBF'!$A:$W,23,FALSE),
   IF(ORDER!$D$1="IGST",
   VLOOKUP(H37,'C:\Users\HP\Desktop\TrimphPO\Week\Master Files\[IGST Master.xlsx]DBF'!$A:$W,23,FALSE),
   "Error")),
"")</f>
        <v/>
      </c>
      <c r="W37">
        <f>IF(ORDER!O43&gt;0,
 IF(ORDER!$D$1="SGST",
 VLOOKUP(H37,'C:\Users\HP\Desktop\TrimphPO\Week\Master Files\[SGST Master.xlsx]DBF'!$A:$X,24,FALSE),
   IF(ORDER!$D$1="IGST",
   VLOOKUP(H37,'C:\Users\HP\Desktop\TrimphPO\Week\Master Files\[IGST Master.xlsx]DBF'!$A:$X,24,FALSE),
   "Error")),
"")</f>
        <v/>
      </c>
      <c r="X37">
        <f>IF(ORDER!O43&gt;0,
 IF(ORDER!$D$1="SGST",
 VLOOKUP(H37,'C:\Users\HP\Desktop\TrimphPO\Week\Master Files\[SGST Master.xlsx]DBF'!$A:$Y,25,FALSE),
   IF(ORDER!$D$1="IGST",
   VLOOKUP(H37,'C:\Users\HP\Desktop\TrimphPO\Week\Master Files\[IGST Master.xlsx]DBF'!$A:$Y,25,FALSE),
   "Error")),
"")</f>
        <v/>
      </c>
      <c r="Y37">
        <f>IF(ORDER!O43&gt;0,+O37, "")</f>
        <v/>
      </c>
      <c r="Z37">
        <f>IF(ORDER!O43&gt;0,+J37, "")</f>
        <v/>
      </c>
      <c r="AA37">
        <f>IF(ORDER!O43&gt;0,
 IF(ORDER!$D$1="SGST",
 VLOOKUP(H37,'C:\Users\HP\Desktop\TrimphPO\Week\Master Files\[SGST Master.xlsx]DBF'!$A:$AB,28,FALSE),
   IF(ORDER!$D$1="IGST",
   VLOOKUP(H37,'C:\Users\HP\Desktop\TrimphPO\Week\Master Files\[IGST Master.xlsx]DBF'!$A:$AB,28,FALSE),
   "Error")),
"")</f>
        <v/>
      </c>
      <c r="AB37">
        <f>IF(ORDER!O43&gt;0,
 IF(ORDER!$D$1="SGST",
 VLOOKUP(H37,'C:\Users\HP\Desktop\TrimphPO\Week\Master Files\[SGST Master.xlsx]DBF'!$A:$AC,29,FALSE),
   IF(ORDER!$D$1="IGST",
   VLOOKUP(H37,'C:\Users\HP\Desktop\TrimphPO\Week\Master Files\[IGST Master.xlsx]DBF'!$A:$AC,29,FALSE),
   "Error")),
"")</f>
        <v/>
      </c>
      <c r="AC37">
        <f>IF(ORDER!O43&gt;0,ROUND(Y37*AB37/100,2), "")</f>
        <v/>
      </c>
      <c r="AD37">
        <f>IF(ORDER!O43&gt;0,ROUND(SUM(Y37,0)-AC37,2), "")</f>
        <v/>
      </c>
      <c r="AE37" t="inlineStr"/>
      <c r="AF37" t="inlineStr"/>
      <c r="AG37" t="inlineStr"/>
      <c r="AH37" t="inlineStr"/>
      <c r="AI37" t="inlineStr"/>
      <c r="AJ37" t="inlineStr"/>
      <c r="AK37">
        <f>IF(ORDER!O43&gt;0,IF(RIGHT(P37,2)="5%","Output IGST - 5% - Tamilnadu","Output IGST - 12% - Tamilnadu"), "")</f>
        <v/>
      </c>
      <c r="AL37">
        <f>IF(ORDER!O43&gt;0,IF(AK37="Output IGST - 12% - TamilNadu",12,5), "")</f>
        <v/>
      </c>
      <c r="AM37">
        <f>IF(ORDER!O43&gt;0,ROUND(SUM(AD37*AL37/100,0),2), "")</f>
        <v/>
      </c>
      <c r="AN37">
        <f>IF(ORDER!O43&gt;0,+AP37, "")</f>
        <v/>
      </c>
      <c r="AO37">
        <f>IF(ORDER!O43&gt;0,0.00, "")</f>
        <v/>
      </c>
      <c r="AP37">
        <f>IF(ORDER!O43&gt;0,+(Y37-AC37)+AM37, "")</f>
        <v/>
      </c>
      <c r="AQ37">
        <f>IF(ORDER!O43&gt;0,
 IF(ORDER!$D$1="SGST",
 VLOOKUP(H37,'C:\Users\HP\Desktop\TrimphPO\Week\Master Files\[SGST Master.xlsx]DBF'!$A:$AR,44,FALSE),
   IF(ORDER!$D$1="IGST",
   VLOOKUP(H37,'C:\Users\HP\Desktop\TrimphPO\Week\Master Files\[IGST Master.xlsx]DBF'!$A:$AR,44,FALSE),
   "Error")),
"")</f>
        <v/>
      </c>
      <c r="AR37">
        <f>IF(ORDER!O43&gt;0,B37, "")</f>
        <v/>
      </c>
      <c r="AS37">
        <f>IF(ORDER!O43&gt;0,AN37, "")</f>
        <v/>
      </c>
      <c r="AT37">
        <f>IF(ORDER!O43&gt;0,CONCATENATE($B$2," ",$C$2," ","QTY",  " ", $Z$2), "")</f>
        <v/>
      </c>
      <c r="AU37">
        <f>IF(ORDER!O43&gt;0,
 IF(ORDER!$D$1="SGST",
 VLOOKUP(H37,'C:\Users\HP\Desktop\TrimphPO\Week\Master Files\[SGST Master.xlsx]DBF'!$A:$AV,48,FALSE),
   IF(ORDER!$D$1="IGST",
   VLOOKUP(H37,'C:\Users\HP\Desktop\TrimphPO\Week\Master Files\[IGST Master.xlsx]DBF'!$A:$AV,48,FALSE),
   "Error")),
"")</f>
        <v/>
      </c>
      <c r="AV37">
        <f>IF(ORDER!O43&gt;0,
 IF(ORDER!$D$1="SGST",
 VLOOKUP(H37,'C:\Users\HP\Desktop\TrimphPO\Week\Master Files\[SGST Master.xlsx]DBF'!$A:$AW,49,FALSE),
   IF(ORDER!$D$1="IGST",
   VLOOKUP(H37,'C:\Users\HP\Desktop\TrimphPO\Week\Master Files\[IGST Master.xlsx]DBF'!$A:$AW,49,FALSE),
   "Error")),
"")</f>
        <v/>
      </c>
      <c r="AW37">
        <f>IF(ORDER!O43&gt;0,
 IF(ORDER!$D$1="SGST",
 VLOOKUP(H37,'C:\Users\HP\Desktop\TrimphPO\Week\Master Files\[SGST Master.xlsx]DBF'!$A:$AX,50,FALSE),
   IF(ORDER!$D$1="IGST",
   VLOOKUP(H37,'C:\Users\HP\Desktop\TrimphPO\Week\Master Files\[IGST Master.xlsx]DBF'!$A:$AX,50,FALSE),
   "Error")),
"")</f>
        <v/>
      </c>
      <c r="AX37">
        <f>IF(ORDER!O43&gt;0,ORDER!B5, "")</f>
        <v/>
      </c>
      <c r="AY37">
        <f>IF(ORDER!O43&gt;0,ORDER!B1, "")</f>
        <v/>
      </c>
      <c r="AZ37">
        <f>IF(ORDER!O43&gt;0,
 IF(ORDER!$D$1="SGST",
 VLOOKUP(H37,'C:\Users\HP\Desktop\TrimphPO\Week\Master Files\[SGST Master.xlsx]DBF'!$A:$BA,53,FALSE),
   IF(ORDER!$D$1="IGST",
   VLOOKUP(H37,'C:\Users\HP\Desktop\TrimphPO\Week\Master Files\[IGST Master.xlsx]DBF'!$A:$BA,53,FALSE),
   "Error")),
"")</f>
        <v/>
      </c>
      <c r="BA37">
        <f>IF(ORDER!O43&gt;0,
 IF(ORDER!$D$1="SGST",
 VLOOKUP(H37,'C:\Users\HP\Desktop\TrimphPO\Week\Master Files\[SGST Master.xlsx]DBF'!$A:$BB,54,FALSE),
   IF(ORDER!$D$1="IGST",
   VLOOKUP(H37,'C:\Users\HP\Desktop\TrimphPO\Week\Master Files\[IGST Master.xlsx]DBF'!$A:$BB,54,FALSE),
   "Error")),
"")</f>
        <v/>
      </c>
      <c r="BB37">
        <f>IF(ORDER!O43&gt;0,
 IF(ORDER!$D$1="SGST",
 VLOOKUP(H37,'C:\Users\HP\Desktop\TrimphPO\Week\Master Files\[SGST Master.xlsx]DBF'!$A:$BC,55,FALSE),
   IF(ORDER!$D$1="IGST",
   VLOOKUP(H37,'C:\Users\HP\Desktop\TrimphPO\Week\Master Files\[IGST Master.xlsx]DBF'!$A:$BC,55,FALSE),
   "Error")),
"")</f>
        <v/>
      </c>
      <c r="BC37">
        <f>IF(ORDER!O43&gt;0,
 IF(ORDER!$D$1="SGST",
 VLOOKUP(H37,'C:\Users\HP\Desktop\TrimphPO\Week\Master Files\[SGST Master.xlsx]DBF'!$A:$BD,56,FALSE),
   IF(ORDER!$D$1="IGST",
   VLOOKUP(H37,'C:\Users\HP\Desktop\TrimphPO\Week\Master Files\[IGST Master.xlsx]DBF'!$A:$BD,56,FALSE),
   "Error")),
"")</f>
        <v/>
      </c>
      <c r="BD37">
        <f>IF(ORDER!O43&gt;0,
 IF(ORDER!$D$1="SGST",
 VLOOKUP(H37,'C:\Users\HP\Desktop\TrimphPO\Week\Master Files\[SGST Master.xlsx]DBF'!$A:$BE,57,FALSE),
   IF(ORDER!$D$1="IGST",
   VLOOKUP(H37,'C:\Users\HP\Desktop\TrimphPO\Week\Master Files\[IGST Master.xlsx]DBF'!$A:$BE,57,FALSE),
   "Error")),
"")</f>
        <v/>
      </c>
    </row>
    <row r="38">
      <c r="A38">
        <f>IF(ORDER!O44&gt;0,
 IF(ORDER!$D$1="SGST",
 VLOOKUP(H38,'C:\Users\HP\Desktop\TrimphPO\Week\Master Files\[SGST Master.xlsx]DBF'!$A:$B,2,FALSE),
   IF(ORDER!$D$1="IGST",
   VLOOKUP(H38,'C:\Users\HP\Desktop\TrimphPO\Week\Master Files\[IGST Master.xlsx]DBF'!$A:$B,2,FALSE),
   "Error")),
"")</f>
        <v/>
      </c>
      <c r="B38">
        <f>IF(ORDER!O44&gt;0,
 IF(ORDER!$D$1="SGST",
 VLOOKUP(H38,'C:\Users\HP\Desktop\TrimphPO\Week\Master Files\[SGST Master.xlsx]DBF'!$A:$C,3,FALSE),
   IF(ORDER!$D$1="IGST",
   VLOOKUP(H38,'C:\Users\HP\Desktop\TrimphPO\Week\Master Files\[IGST Master.xlsx]DBF'!$A:$C,3,FALSE),
   "Error")),
"")</f>
        <v/>
      </c>
      <c r="C38">
        <f>IF(ORDER!O44&gt;0,ORDER!L44, "")</f>
        <v/>
      </c>
      <c r="D38">
        <f>IF(ORDER!O44&gt;0,ORDER!A44, "")</f>
        <v/>
      </c>
      <c r="E38">
        <f>IF(ORDER!O44&gt;0,
 IF(ORDER!$D$1="SGST",
 VLOOKUP(H38,'C:\Users\HP\Desktop\TrimphPO\Week\Master Files\[SGST Master.xlsx]DBF'!$A:$F,6,FALSE),
   IF(ORDER!$D$1="IGST",
   VLOOKUP(H38,'C:\Users\HP\Desktop\TrimphPO\Week\Master Files\[IGST Master.xlsx]DBF'!$A:$F,6,FALSE),
   "Error")),
"")</f>
        <v/>
      </c>
      <c r="F38">
        <f>IF(ORDER!O44&gt;0,ORDER!C44, "")</f>
        <v/>
      </c>
      <c r="G38">
        <f>IF(ORDER!O44&gt;0,
 IF(ORDER!$D$1="SGST",
 VLOOKUP(H38,'C:\Users\HP\Desktop\TrimphPO\Week\Master Files\[SGST Master.xlsx]DBF'!$A:$H,8,FALSE),
   IF(ORDER!$D$1="IGST",
   VLOOKUP(H38,'C:\Users\HP\Desktop\TrimphPO\Week\Master Files\[IGST Master.xlsx]DBF'!$A:$H,8,FALSE),
   "Error")),
"")</f>
        <v/>
      </c>
      <c r="H38">
        <f>IF(ORDER!O44&gt;0,ORDER!D44, "")</f>
        <v/>
      </c>
      <c r="I38">
        <f>IF(ORDER!O44&gt;0,
 IF(ORDER!$D$1="SGST",
 VLOOKUP(H38,'C:\Users\HP\Desktop\TrimphPO\Week\Master Files\[SGST Master.xlsx]DBF'!$A:$J,10,FALSE),
   IF(ORDER!$D$1="IGST",
   VLOOKUP(H38,'C:\Users\HP\Desktop\TrimphPO\Week\Master Files\[IGST Master.xlsx]DBF'!$A:$J,10,FALSE),
   "Error")),
"")</f>
        <v/>
      </c>
      <c r="J38">
        <f>IF(ORDER!O44&gt;0,SUMIF(ORDER!$D$8:$D$22298,DBF!$H38,ORDER!$G$8:$G$22298), "")</f>
        <v/>
      </c>
      <c r="K38">
        <f>IF(ORDER!O44&gt;0,VLOOKUP($H38,ORDER!D:H,5,FALSE), "")</f>
        <v/>
      </c>
      <c r="L38">
        <f>IF(ORDER!O44&gt;0,ROUND(J38*K38,2), "")</f>
        <v/>
      </c>
      <c r="M38">
        <f>IF(ORDER!O44&gt;0,
 IF(ORDER!$D$1="SGST",
 VLOOKUP(H38,'C:\Users\HP\Desktop\TrimphPO\Week\Master Files\[SGST Master.xlsx]DBF'!$A:$N,14,FALSE),
   IF(ORDER!$D$1="IGST",
   VLOOKUP(H38,'C:\Users\HP\Desktop\TrimphPO\Week\Master Files\[IGST Master.xlsx]DBF'!$A:$N,14,FALSE),
   "Error")),
"")</f>
        <v/>
      </c>
      <c r="N38">
        <f>IF(ORDER!O44&gt;0,ROUND(L38*M38/100,2), "")</f>
        <v/>
      </c>
      <c r="O38">
        <f>IF(ORDER!O44&gt;0,L38-N38, "")</f>
        <v/>
      </c>
      <c r="P38">
        <f>IF(ORDER!O44&gt;0,IF(R38="Corsetry",IF(IFERROR((O38/J38),0)&lt;1000,"CC Sales- Corsetry-Wholesale - IGST 5%","CC Sales- Corsetry-Wholesale - IGST 12%")), "")</f>
        <v/>
      </c>
      <c r="Q38">
        <f>IF(ORDER!O44&gt;0,
 IF(ORDER!$D$1="SGST",
 VLOOKUP(H38,'C:\Users\HP\Desktop\TrimphPO\Week\Master Files\[SGST Master.xlsx]DBF'!$A:$R,18,FALSE),
   IF(ORDER!$D$1="IGST",
   VLOOKUP(H38,'C:\Users\HP\Desktop\TrimphPO\Week\Master Files\[IGST Master.xlsx]DBF'!$A:$R,18,FALSE),
   "Error")),
"")</f>
        <v/>
      </c>
      <c r="R38">
        <f>IF(ORDER!O44&gt;0,
 IF(ORDER!$D$1="SGST",
 VLOOKUP(H38,'C:\Users\HP\Desktop\TrimphPO\Week\Master Files\[SGST Master.xlsx]DBF'!$A:$S,19,FALSE),
   IF(ORDER!$D$1="IGST",
   VLOOKUP(H38,'C:\Users\HP\Desktop\TrimphPO\Week\Master Files\[IGST Master.xlsx]DBF'!$A:$S,19,FALSE),
   "Error")),
"")</f>
        <v/>
      </c>
      <c r="S38">
        <f>IF(ORDER!O44&gt;0,
 IF(ORDER!$D$1="SGST",
 VLOOKUP(H38,'C:\Users\HP\Desktop\TrimphPO\Week\Master Files\[SGST Master.xlsx]DBF'!$A:$T,20,FALSE),
   IF(ORDER!$D$1="IGST",
   VLOOKUP(H38,'C:\Users\HP\Desktop\TrimphPO\Week\Master Files\[IGST Master.xlsx]DBF'!$A:$T,20,FALSE),
   "Error")),
"")</f>
        <v/>
      </c>
      <c r="T38">
        <f>IF(ORDER!O44&gt;0,
 IF(ORDER!$D$1="SGST",
 VLOOKUP(H38,'C:\Users\HP\Desktop\TrimphPO\Week\Master Files\[SGST Master.xlsx]DBF'!$A:$U,21,FALSE),
   IF(ORDER!$D$1="IGST",
   VLOOKUP(H38,'C:\Users\HP\Desktop\TrimphPO\Week\Master Files\[IGST Master.xlsx]DBF'!$A:$U,21,FALSE),
   "Error")),
"")</f>
        <v/>
      </c>
      <c r="U38">
        <f>IF(ORDER!O44&gt;0,
 IF(ORDER!$D$1="SGST",
 VLOOKUP(H38,'C:\Users\HP\Desktop\TrimphPO\Week\Master Files\[SGST Master.xlsx]DBF'!$A:$V,22,FALSE),
   IF(ORDER!$D$1="IGST",
   VLOOKUP(H38,'C:\Users\HP\Desktop\TrimphPO\Week\Master Files\[IGST Master.xlsx]DBF'!$A:$V,22,FALSE),
   "Error")),
"")</f>
        <v/>
      </c>
      <c r="V38">
        <f>IF(ORDER!O44&gt;0,
 IF(ORDER!$D$1="SGST",
 VLOOKUP(H38,'C:\Users\HP\Desktop\TrimphPO\Week\Master Files\[SGST Master.xlsx]DBF'!$A:$W,23,FALSE),
   IF(ORDER!$D$1="IGST",
   VLOOKUP(H38,'C:\Users\HP\Desktop\TrimphPO\Week\Master Files\[IGST Master.xlsx]DBF'!$A:$W,23,FALSE),
   "Error")),
"")</f>
        <v/>
      </c>
      <c r="W38">
        <f>IF(ORDER!O44&gt;0,
 IF(ORDER!$D$1="SGST",
 VLOOKUP(H38,'C:\Users\HP\Desktop\TrimphPO\Week\Master Files\[SGST Master.xlsx]DBF'!$A:$X,24,FALSE),
   IF(ORDER!$D$1="IGST",
   VLOOKUP(H38,'C:\Users\HP\Desktop\TrimphPO\Week\Master Files\[IGST Master.xlsx]DBF'!$A:$X,24,FALSE),
   "Error")),
"")</f>
        <v/>
      </c>
      <c r="X38">
        <f>IF(ORDER!O44&gt;0,
 IF(ORDER!$D$1="SGST",
 VLOOKUP(H38,'C:\Users\HP\Desktop\TrimphPO\Week\Master Files\[SGST Master.xlsx]DBF'!$A:$Y,25,FALSE),
   IF(ORDER!$D$1="IGST",
   VLOOKUP(H38,'C:\Users\HP\Desktop\TrimphPO\Week\Master Files\[IGST Master.xlsx]DBF'!$A:$Y,25,FALSE),
   "Error")),
"")</f>
        <v/>
      </c>
      <c r="Y38">
        <f>IF(ORDER!O44&gt;0,+O38, "")</f>
        <v/>
      </c>
      <c r="Z38">
        <f>IF(ORDER!O44&gt;0,+J38, "")</f>
        <v/>
      </c>
      <c r="AA38">
        <f>IF(ORDER!O44&gt;0,
 IF(ORDER!$D$1="SGST",
 VLOOKUP(H38,'C:\Users\HP\Desktop\TrimphPO\Week\Master Files\[SGST Master.xlsx]DBF'!$A:$AB,28,FALSE),
   IF(ORDER!$D$1="IGST",
   VLOOKUP(H38,'C:\Users\HP\Desktop\TrimphPO\Week\Master Files\[IGST Master.xlsx]DBF'!$A:$AB,28,FALSE),
   "Error")),
"")</f>
        <v/>
      </c>
      <c r="AB38">
        <f>IF(ORDER!O44&gt;0,
 IF(ORDER!$D$1="SGST",
 VLOOKUP(H38,'C:\Users\HP\Desktop\TrimphPO\Week\Master Files\[SGST Master.xlsx]DBF'!$A:$AC,29,FALSE),
   IF(ORDER!$D$1="IGST",
   VLOOKUP(H38,'C:\Users\HP\Desktop\TrimphPO\Week\Master Files\[IGST Master.xlsx]DBF'!$A:$AC,29,FALSE),
   "Error")),
"")</f>
        <v/>
      </c>
      <c r="AC38">
        <f>IF(ORDER!O44&gt;0,ROUND(Y38*AB38/100,2), "")</f>
        <v/>
      </c>
      <c r="AD38">
        <f>IF(ORDER!O44&gt;0,ROUND(SUM(Y38,0)-AC38,2), "")</f>
        <v/>
      </c>
      <c r="AE38" t="inlineStr"/>
      <c r="AF38" t="inlineStr"/>
      <c r="AG38" t="inlineStr"/>
      <c r="AH38" t="inlineStr"/>
      <c r="AI38" t="inlineStr"/>
      <c r="AJ38" t="inlineStr"/>
      <c r="AK38">
        <f>IF(ORDER!O44&gt;0,IF(RIGHT(P38,2)="5%","Output IGST - 5% - Tamilnadu","Output IGST - 12% - Tamilnadu"), "")</f>
        <v/>
      </c>
      <c r="AL38">
        <f>IF(ORDER!O44&gt;0,IF(AK38="Output IGST - 12% - TamilNadu",12,5), "")</f>
        <v/>
      </c>
      <c r="AM38">
        <f>IF(ORDER!O44&gt;0,ROUND(SUM(AD38*AL38/100,0),2), "")</f>
        <v/>
      </c>
      <c r="AN38">
        <f>IF(ORDER!O44&gt;0,+AP38, "")</f>
        <v/>
      </c>
      <c r="AO38">
        <f>IF(ORDER!O44&gt;0,0.00, "")</f>
        <v/>
      </c>
      <c r="AP38">
        <f>IF(ORDER!O44&gt;0,+(Y38-AC38)+AM38, "")</f>
        <v/>
      </c>
      <c r="AQ38">
        <f>IF(ORDER!O44&gt;0,
 IF(ORDER!$D$1="SGST",
 VLOOKUP(H38,'C:\Users\HP\Desktop\TrimphPO\Week\Master Files\[SGST Master.xlsx]DBF'!$A:$AR,44,FALSE),
   IF(ORDER!$D$1="IGST",
   VLOOKUP(H38,'C:\Users\HP\Desktop\TrimphPO\Week\Master Files\[IGST Master.xlsx]DBF'!$A:$AR,44,FALSE),
   "Error")),
"")</f>
        <v/>
      </c>
      <c r="AR38">
        <f>IF(ORDER!O44&gt;0,B38, "")</f>
        <v/>
      </c>
      <c r="AS38">
        <f>IF(ORDER!O44&gt;0,AN38, "")</f>
        <v/>
      </c>
      <c r="AT38">
        <f>IF(ORDER!O44&gt;0,CONCATENATE($B$2," ",$C$2," ","QTY",  " ", $Z$2), "")</f>
        <v/>
      </c>
      <c r="AU38">
        <f>IF(ORDER!O44&gt;0,
 IF(ORDER!$D$1="SGST",
 VLOOKUP(H38,'C:\Users\HP\Desktop\TrimphPO\Week\Master Files\[SGST Master.xlsx]DBF'!$A:$AV,48,FALSE),
   IF(ORDER!$D$1="IGST",
   VLOOKUP(H38,'C:\Users\HP\Desktop\TrimphPO\Week\Master Files\[IGST Master.xlsx]DBF'!$A:$AV,48,FALSE),
   "Error")),
"")</f>
        <v/>
      </c>
      <c r="AV38">
        <f>IF(ORDER!O44&gt;0,
 IF(ORDER!$D$1="SGST",
 VLOOKUP(H38,'C:\Users\HP\Desktop\TrimphPO\Week\Master Files\[SGST Master.xlsx]DBF'!$A:$AW,49,FALSE),
   IF(ORDER!$D$1="IGST",
   VLOOKUP(H38,'C:\Users\HP\Desktop\TrimphPO\Week\Master Files\[IGST Master.xlsx]DBF'!$A:$AW,49,FALSE),
   "Error")),
"")</f>
        <v/>
      </c>
      <c r="AW38">
        <f>IF(ORDER!O44&gt;0,
 IF(ORDER!$D$1="SGST",
 VLOOKUP(H38,'C:\Users\HP\Desktop\TrimphPO\Week\Master Files\[SGST Master.xlsx]DBF'!$A:$AX,50,FALSE),
   IF(ORDER!$D$1="IGST",
   VLOOKUP(H38,'C:\Users\HP\Desktop\TrimphPO\Week\Master Files\[IGST Master.xlsx]DBF'!$A:$AX,50,FALSE),
   "Error")),
"")</f>
        <v/>
      </c>
      <c r="AX38">
        <f>IF(ORDER!O44&gt;0,ORDER!B5, "")</f>
        <v/>
      </c>
      <c r="AY38">
        <f>IF(ORDER!O44&gt;0,ORDER!B1, "")</f>
        <v/>
      </c>
      <c r="AZ38">
        <f>IF(ORDER!O44&gt;0,
 IF(ORDER!$D$1="SGST",
 VLOOKUP(H38,'C:\Users\HP\Desktop\TrimphPO\Week\Master Files\[SGST Master.xlsx]DBF'!$A:$BA,53,FALSE),
   IF(ORDER!$D$1="IGST",
   VLOOKUP(H38,'C:\Users\HP\Desktop\TrimphPO\Week\Master Files\[IGST Master.xlsx]DBF'!$A:$BA,53,FALSE),
   "Error")),
"")</f>
        <v/>
      </c>
      <c r="BA38">
        <f>IF(ORDER!O44&gt;0,
 IF(ORDER!$D$1="SGST",
 VLOOKUP(H38,'C:\Users\HP\Desktop\TrimphPO\Week\Master Files\[SGST Master.xlsx]DBF'!$A:$BB,54,FALSE),
   IF(ORDER!$D$1="IGST",
   VLOOKUP(H38,'C:\Users\HP\Desktop\TrimphPO\Week\Master Files\[IGST Master.xlsx]DBF'!$A:$BB,54,FALSE),
   "Error")),
"")</f>
        <v/>
      </c>
      <c r="BB38">
        <f>IF(ORDER!O44&gt;0,
 IF(ORDER!$D$1="SGST",
 VLOOKUP(H38,'C:\Users\HP\Desktop\TrimphPO\Week\Master Files\[SGST Master.xlsx]DBF'!$A:$BC,55,FALSE),
   IF(ORDER!$D$1="IGST",
   VLOOKUP(H38,'C:\Users\HP\Desktop\TrimphPO\Week\Master Files\[IGST Master.xlsx]DBF'!$A:$BC,55,FALSE),
   "Error")),
"")</f>
        <v/>
      </c>
      <c r="BC38">
        <f>IF(ORDER!O44&gt;0,
 IF(ORDER!$D$1="SGST",
 VLOOKUP(H38,'C:\Users\HP\Desktop\TrimphPO\Week\Master Files\[SGST Master.xlsx]DBF'!$A:$BD,56,FALSE),
   IF(ORDER!$D$1="IGST",
   VLOOKUP(H38,'C:\Users\HP\Desktop\TrimphPO\Week\Master Files\[IGST Master.xlsx]DBF'!$A:$BD,56,FALSE),
   "Error")),
"")</f>
        <v/>
      </c>
      <c r="BD38">
        <f>IF(ORDER!O44&gt;0,
 IF(ORDER!$D$1="SGST",
 VLOOKUP(H38,'C:\Users\HP\Desktop\TrimphPO\Week\Master Files\[SGST Master.xlsx]DBF'!$A:$BE,57,FALSE),
   IF(ORDER!$D$1="IGST",
   VLOOKUP(H38,'C:\Users\HP\Desktop\TrimphPO\Week\Master Files\[IGST Master.xlsx]DBF'!$A:$BE,57,FALSE),
   "Error")),
"")</f>
        <v/>
      </c>
    </row>
    <row r="39">
      <c r="A39">
        <f>IF(ORDER!O45&gt;0,
 IF(ORDER!$D$1="SGST",
 VLOOKUP(H39,'C:\Users\HP\Desktop\TrimphPO\Week\Master Files\[SGST Master.xlsx]DBF'!$A:$B,2,FALSE),
   IF(ORDER!$D$1="IGST",
   VLOOKUP(H39,'C:\Users\HP\Desktop\TrimphPO\Week\Master Files\[IGST Master.xlsx]DBF'!$A:$B,2,FALSE),
   "Error")),
"")</f>
        <v/>
      </c>
      <c r="B39">
        <f>IF(ORDER!O45&gt;0,
 IF(ORDER!$D$1="SGST",
 VLOOKUP(H39,'C:\Users\HP\Desktop\TrimphPO\Week\Master Files\[SGST Master.xlsx]DBF'!$A:$C,3,FALSE),
   IF(ORDER!$D$1="IGST",
   VLOOKUP(H39,'C:\Users\HP\Desktop\TrimphPO\Week\Master Files\[IGST Master.xlsx]DBF'!$A:$C,3,FALSE),
   "Error")),
"")</f>
        <v/>
      </c>
      <c r="C39">
        <f>IF(ORDER!O45&gt;0,ORDER!L45, "")</f>
        <v/>
      </c>
      <c r="D39">
        <f>IF(ORDER!O45&gt;0,ORDER!A45, "")</f>
        <v/>
      </c>
      <c r="E39">
        <f>IF(ORDER!O45&gt;0,
 IF(ORDER!$D$1="SGST",
 VLOOKUP(H39,'C:\Users\HP\Desktop\TrimphPO\Week\Master Files\[SGST Master.xlsx]DBF'!$A:$F,6,FALSE),
   IF(ORDER!$D$1="IGST",
   VLOOKUP(H39,'C:\Users\HP\Desktop\TrimphPO\Week\Master Files\[IGST Master.xlsx]DBF'!$A:$F,6,FALSE),
   "Error")),
"")</f>
        <v/>
      </c>
      <c r="F39">
        <f>IF(ORDER!O45&gt;0,ORDER!C45, "")</f>
        <v/>
      </c>
      <c r="G39">
        <f>IF(ORDER!O45&gt;0,
 IF(ORDER!$D$1="SGST",
 VLOOKUP(H39,'C:\Users\HP\Desktop\TrimphPO\Week\Master Files\[SGST Master.xlsx]DBF'!$A:$H,8,FALSE),
   IF(ORDER!$D$1="IGST",
   VLOOKUP(H39,'C:\Users\HP\Desktop\TrimphPO\Week\Master Files\[IGST Master.xlsx]DBF'!$A:$H,8,FALSE),
   "Error")),
"")</f>
        <v/>
      </c>
      <c r="H39">
        <f>IF(ORDER!O45&gt;0,ORDER!D45, "")</f>
        <v/>
      </c>
      <c r="I39">
        <f>IF(ORDER!O45&gt;0,
 IF(ORDER!$D$1="SGST",
 VLOOKUP(H39,'C:\Users\HP\Desktop\TrimphPO\Week\Master Files\[SGST Master.xlsx]DBF'!$A:$J,10,FALSE),
   IF(ORDER!$D$1="IGST",
   VLOOKUP(H39,'C:\Users\HP\Desktop\TrimphPO\Week\Master Files\[IGST Master.xlsx]DBF'!$A:$J,10,FALSE),
   "Error")),
"")</f>
        <v/>
      </c>
      <c r="J39">
        <f>IF(ORDER!O45&gt;0,SUMIF(ORDER!$D$8:$D$22298,DBF!$H39,ORDER!$G$8:$G$22298), "")</f>
        <v/>
      </c>
      <c r="K39">
        <f>IF(ORDER!O45&gt;0,VLOOKUP($H39,ORDER!D:H,5,FALSE), "")</f>
        <v/>
      </c>
      <c r="L39">
        <f>IF(ORDER!O45&gt;0,ROUND(J39*K39,2), "")</f>
        <v/>
      </c>
      <c r="M39">
        <f>IF(ORDER!O45&gt;0,
 IF(ORDER!$D$1="SGST",
 VLOOKUP(H39,'C:\Users\HP\Desktop\TrimphPO\Week\Master Files\[SGST Master.xlsx]DBF'!$A:$N,14,FALSE),
   IF(ORDER!$D$1="IGST",
   VLOOKUP(H39,'C:\Users\HP\Desktop\TrimphPO\Week\Master Files\[IGST Master.xlsx]DBF'!$A:$N,14,FALSE),
   "Error")),
"")</f>
        <v/>
      </c>
      <c r="N39">
        <f>IF(ORDER!O45&gt;0,ROUND(L39*M39/100,2), "")</f>
        <v/>
      </c>
      <c r="O39">
        <f>IF(ORDER!O45&gt;0,L39-N39, "")</f>
        <v/>
      </c>
      <c r="P39">
        <f>IF(ORDER!O45&gt;0,IF(R39="Corsetry",IF(IFERROR((O39/J39),0)&lt;1000,"CC Sales- Corsetry-Wholesale - IGST 5%","CC Sales- Corsetry-Wholesale - IGST 12%")), "")</f>
        <v/>
      </c>
      <c r="Q39">
        <f>IF(ORDER!O45&gt;0,
 IF(ORDER!$D$1="SGST",
 VLOOKUP(H39,'C:\Users\HP\Desktop\TrimphPO\Week\Master Files\[SGST Master.xlsx]DBF'!$A:$R,18,FALSE),
   IF(ORDER!$D$1="IGST",
   VLOOKUP(H39,'C:\Users\HP\Desktop\TrimphPO\Week\Master Files\[IGST Master.xlsx]DBF'!$A:$R,18,FALSE),
   "Error")),
"")</f>
        <v/>
      </c>
      <c r="R39">
        <f>IF(ORDER!O45&gt;0,
 IF(ORDER!$D$1="SGST",
 VLOOKUP(H39,'C:\Users\HP\Desktop\TrimphPO\Week\Master Files\[SGST Master.xlsx]DBF'!$A:$S,19,FALSE),
   IF(ORDER!$D$1="IGST",
   VLOOKUP(H39,'C:\Users\HP\Desktop\TrimphPO\Week\Master Files\[IGST Master.xlsx]DBF'!$A:$S,19,FALSE),
   "Error")),
"")</f>
        <v/>
      </c>
      <c r="S39">
        <f>IF(ORDER!O45&gt;0,
 IF(ORDER!$D$1="SGST",
 VLOOKUP(H39,'C:\Users\HP\Desktop\TrimphPO\Week\Master Files\[SGST Master.xlsx]DBF'!$A:$T,20,FALSE),
   IF(ORDER!$D$1="IGST",
   VLOOKUP(H39,'C:\Users\HP\Desktop\TrimphPO\Week\Master Files\[IGST Master.xlsx]DBF'!$A:$T,20,FALSE),
   "Error")),
"")</f>
        <v/>
      </c>
      <c r="T39">
        <f>IF(ORDER!O45&gt;0,
 IF(ORDER!$D$1="SGST",
 VLOOKUP(H39,'C:\Users\HP\Desktop\TrimphPO\Week\Master Files\[SGST Master.xlsx]DBF'!$A:$U,21,FALSE),
   IF(ORDER!$D$1="IGST",
   VLOOKUP(H39,'C:\Users\HP\Desktop\TrimphPO\Week\Master Files\[IGST Master.xlsx]DBF'!$A:$U,21,FALSE),
   "Error")),
"")</f>
        <v/>
      </c>
      <c r="U39">
        <f>IF(ORDER!O45&gt;0,
 IF(ORDER!$D$1="SGST",
 VLOOKUP(H39,'C:\Users\HP\Desktop\TrimphPO\Week\Master Files\[SGST Master.xlsx]DBF'!$A:$V,22,FALSE),
   IF(ORDER!$D$1="IGST",
   VLOOKUP(H39,'C:\Users\HP\Desktop\TrimphPO\Week\Master Files\[IGST Master.xlsx]DBF'!$A:$V,22,FALSE),
   "Error")),
"")</f>
        <v/>
      </c>
      <c r="V39">
        <f>IF(ORDER!O45&gt;0,
 IF(ORDER!$D$1="SGST",
 VLOOKUP(H39,'C:\Users\HP\Desktop\TrimphPO\Week\Master Files\[SGST Master.xlsx]DBF'!$A:$W,23,FALSE),
   IF(ORDER!$D$1="IGST",
   VLOOKUP(H39,'C:\Users\HP\Desktop\TrimphPO\Week\Master Files\[IGST Master.xlsx]DBF'!$A:$W,23,FALSE),
   "Error")),
"")</f>
        <v/>
      </c>
      <c r="W39">
        <f>IF(ORDER!O45&gt;0,
 IF(ORDER!$D$1="SGST",
 VLOOKUP(H39,'C:\Users\HP\Desktop\TrimphPO\Week\Master Files\[SGST Master.xlsx]DBF'!$A:$X,24,FALSE),
   IF(ORDER!$D$1="IGST",
   VLOOKUP(H39,'C:\Users\HP\Desktop\TrimphPO\Week\Master Files\[IGST Master.xlsx]DBF'!$A:$X,24,FALSE),
   "Error")),
"")</f>
        <v/>
      </c>
      <c r="X39">
        <f>IF(ORDER!O45&gt;0,
 IF(ORDER!$D$1="SGST",
 VLOOKUP(H39,'C:\Users\HP\Desktop\TrimphPO\Week\Master Files\[SGST Master.xlsx]DBF'!$A:$Y,25,FALSE),
   IF(ORDER!$D$1="IGST",
   VLOOKUP(H39,'C:\Users\HP\Desktop\TrimphPO\Week\Master Files\[IGST Master.xlsx]DBF'!$A:$Y,25,FALSE),
   "Error")),
"")</f>
        <v/>
      </c>
      <c r="Y39">
        <f>IF(ORDER!O45&gt;0,+O39, "")</f>
        <v/>
      </c>
      <c r="Z39">
        <f>IF(ORDER!O45&gt;0,+J39, "")</f>
        <v/>
      </c>
      <c r="AA39">
        <f>IF(ORDER!O45&gt;0,
 IF(ORDER!$D$1="SGST",
 VLOOKUP(H39,'C:\Users\HP\Desktop\TrimphPO\Week\Master Files\[SGST Master.xlsx]DBF'!$A:$AB,28,FALSE),
   IF(ORDER!$D$1="IGST",
   VLOOKUP(H39,'C:\Users\HP\Desktop\TrimphPO\Week\Master Files\[IGST Master.xlsx]DBF'!$A:$AB,28,FALSE),
   "Error")),
"")</f>
        <v/>
      </c>
      <c r="AB39">
        <f>IF(ORDER!O45&gt;0,
 IF(ORDER!$D$1="SGST",
 VLOOKUP(H39,'C:\Users\HP\Desktop\TrimphPO\Week\Master Files\[SGST Master.xlsx]DBF'!$A:$AC,29,FALSE),
   IF(ORDER!$D$1="IGST",
   VLOOKUP(H39,'C:\Users\HP\Desktop\TrimphPO\Week\Master Files\[IGST Master.xlsx]DBF'!$A:$AC,29,FALSE),
   "Error")),
"")</f>
        <v/>
      </c>
      <c r="AC39">
        <f>IF(ORDER!O45&gt;0,ROUND(Y39*AB39/100,2), "")</f>
        <v/>
      </c>
      <c r="AD39">
        <f>IF(ORDER!O45&gt;0,ROUND(SUM(Y39,0)-AC39,2), "")</f>
        <v/>
      </c>
      <c r="AE39" t="inlineStr"/>
      <c r="AF39" t="inlineStr"/>
      <c r="AG39" t="inlineStr"/>
      <c r="AH39" t="inlineStr"/>
      <c r="AI39" t="inlineStr"/>
      <c r="AJ39" t="inlineStr"/>
      <c r="AK39">
        <f>IF(ORDER!O45&gt;0,IF(RIGHT(P39,2)="5%","Output IGST - 5% - Tamilnadu","Output IGST - 12% - Tamilnadu"), "")</f>
        <v/>
      </c>
      <c r="AL39">
        <f>IF(ORDER!O45&gt;0,IF(AK39="Output IGST - 12% - TamilNadu",12,5), "")</f>
        <v/>
      </c>
      <c r="AM39">
        <f>IF(ORDER!O45&gt;0,ROUND(SUM(AD39*AL39/100,0),2), "")</f>
        <v/>
      </c>
      <c r="AN39">
        <f>IF(ORDER!O45&gt;0,+AP39, "")</f>
        <v/>
      </c>
      <c r="AO39">
        <f>IF(ORDER!O45&gt;0,0.00, "")</f>
        <v/>
      </c>
      <c r="AP39">
        <f>IF(ORDER!O45&gt;0,+(Y39-AC39)+AM39, "")</f>
        <v/>
      </c>
      <c r="AQ39">
        <f>IF(ORDER!O45&gt;0,
 IF(ORDER!$D$1="SGST",
 VLOOKUP(H39,'C:\Users\HP\Desktop\TrimphPO\Week\Master Files\[SGST Master.xlsx]DBF'!$A:$AR,44,FALSE),
   IF(ORDER!$D$1="IGST",
   VLOOKUP(H39,'C:\Users\HP\Desktop\TrimphPO\Week\Master Files\[IGST Master.xlsx]DBF'!$A:$AR,44,FALSE),
   "Error")),
"")</f>
        <v/>
      </c>
      <c r="AR39">
        <f>IF(ORDER!O45&gt;0,B39, "")</f>
        <v/>
      </c>
      <c r="AS39">
        <f>IF(ORDER!O45&gt;0,AN39, "")</f>
        <v/>
      </c>
      <c r="AT39">
        <f>IF(ORDER!O45&gt;0,CONCATENATE($B$2," ",$C$2," ","QTY",  " ", $Z$2), "")</f>
        <v/>
      </c>
      <c r="AU39">
        <f>IF(ORDER!O45&gt;0,
 IF(ORDER!$D$1="SGST",
 VLOOKUP(H39,'C:\Users\HP\Desktop\TrimphPO\Week\Master Files\[SGST Master.xlsx]DBF'!$A:$AV,48,FALSE),
   IF(ORDER!$D$1="IGST",
   VLOOKUP(H39,'C:\Users\HP\Desktop\TrimphPO\Week\Master Files\[IGST Master.xlsx]DBF'!$A:$AV,48,FALSE),
   "Error")),
"")</f>
        <v/>
      </c>
      <c r="AV39">
        <f>IF(ORDER!O45&gt;0,
 IF(ORDER!$D$1="SGST",
 VLOOKUP(H39,'C:\Users\HP\Desktop\TrimphPO\Week\Master Files\[SGST Master.xlsx]DBF'!$A:$AW,49,FALSE),
   IF(ORDER!$D$1="IGST",
   VLOOKUP(H39,'C:\Users\HP\Desktop\TrimphPO\Week\Master Files\[IGST Master.xlsx]DBF'!$A:$AW,49,FALSE),
   "Error")),
"")</f>
        <v/>
      </c>
      <c r="AW39">
        <f>IF(ORDER!O45&gt;0,
 IF(ORDER!$D$1="SGST",
 VLOOKUP(H39,'C:\Users\HP\Desktop\TrimphPO\Week\Master Files\[SGST Master.xlsx]DBF'!$A:$AX,50,FALSE),
   IF(ORDER!$D$1="IGST",
   VLOOKUP(H39,'C:\Users\HP\Desktop\TrimphPO\Week\Master Files\[IGST Master.xlsx]DBF'!$A:$AX,50,FALSE),
   "Error")),
"")</f>
        <v/>
      </c>
      <c r="AX39">
        <f>IF(ORDER!O45&gt;0,ORDER!B5, "")</f>
        <v/>
      </c>
      <c r="AY39">
        <f>IF(ORDER!O45&gt;0,ORDER!B1, "")</f>
        <v/>
      </c>
      <c r="AZ39">
        <f>IF(ORDER!O45&gt;0,
 IF(ORDER!$D$1="SGST",
 VLOOKUP(H39,'C:\Users\HP\Desktop\TrimphPO\Week\Master Files\[SGST Master.xlsx]DBF'!$A:$BA,53,FALSE),
   IF(ORDER!$D$1="IGST",
   VLOOKUP(H39,'C:\Users\HP\Desktop\TrimphPO\Week\Master Files\[IGST Master.xlsx]DBF'!$A:$BA,53,FALSE),
   "Error")),
"")</f>
        <v/>
      </c>
      <c r="BA39">
        <f>IF(ORDER!O45&gt;0,
 IF(ORDER!$D$1="SGST",
 VLOOKUP(H39,'C:\Users\HP\Desktop\TrimphPO\Week\Master Files\[SGST Master.xlsx]DBF'!$A:$BB,54,FALSE),
   IF(ORDER!$D$1="IGST",
   VLOOKUP(H39,'C:\Users\HP\Desktop\TrimphPO\Week\Master Files\[IGST Master.xlsx]DBF'!$A:$BB,54,FALSE),
   "Error")),
"")</f>
        <v/>
      </c>
      <c r="BB39">
        <f>IF(ORDER!O45&gt;0,
 IF(ORDER!$D$1="SGST",
 VLOOKUP(H39,'C:\Users\HP\Desktop\TrimphPO\Week\Master Files\[SGST Master.xlsx]DBF'!$A:$BC,55,FALSE),
   IF(ORDER!$D$1="IGST",
   VLOOKUP(H39,'C:\Users\HP\Desktop\TrimphPO\Week\Master Files\[IGST Master.xlsx]DBF'!$A:$BC,55,FALSE),
   "Error")),
"")</f>
        <v/>
      </c>
      <c r="BC39">
        <f>IF(ORDER!O45&gt;0,
 IF(ORDER!$D$1="SGST",
 VLOOKUP(H39,'C:\Users\HP\Desktop\TrimphPO\Week\Master Files\[SGST Master.xlsx]DBF'!$A:$BD,56,FALSE),
   IF(ORDER!$D$1="IGST",
   VLOOKUP(H39,'C:\Users\HP\Desktop\TrimphPO\Week\Master Files\[IGST Master.xlsx]DBF'!$A:$BD,56,FALSE),
   "Error")),
"")</f>
        <v/>
      </c>
      <c r="BD39">
        <f>IF(ORDER!O45&gt;0,
 IF(ORDER!$D$1="SGST",
 VLOOKUP(H39,'C:\Users\HP\Desktop\TrimphPO\Week\Master Files\[SGST Master.xlsx]DBF'!$A:$BE,57,FALSE),
   IF(ORDER!$D$1="IGST",
   VLOOKUP(H39,'C:\Users\HP\Desktop\TrimphPO\Week\Master Files\[IGST Master.xlsx]DBF'!$A:$BE,57,FALSE),
   "Error")),
"")</f>
        <v/>
      </c>
    </row>
    <row r="40">
      <c r="A40">
        <f>IF(ORDER!O46&gt;0,
 IF(ORDER!$D$1="SGST",
 VLOOKUP(H40,'C:\Users\HP\Desktop\TrimphPO\Week\Master Files\[SGST Master.xlsx]DBF'!$A:$B,2,FALSE),
   IF(ORDER!$D$1="IGST",
   VLOOKUP(H40,'C:\Users\HP\Desktop\TrimphPO\Week\Master Files\[IGST Master.xlsx]DBF'!$A:$B,2,FALSE),
   "Error")),
"")</f>
        <v/>
      </c>
      <c r="B40">
        <f>IF(ORDER!O46&gt;0,
 IF(ORDER!$D$1="SGST",
 VLOOKUP(H40,'C:\Users\HP\Desktop\TrimphPO\Week\Master Files\[SGST Master.xlsx]DBF'!$A:$C,3,FALSE),
   IF(ORDER!$D$1="IGST",
   VLOOKUP(H40,'C:\Users\HP\Desktop\TrimphPO\Week\Master Files\[IGST Master.xlsx]DBF'!$A:$C,3,FALSE),
   "Error")),
"")</f>
        <v/>
      </c>
      <c r="C40">
        <f>IF(ORDER!O46&gt;0,ORDER!L46, "")</f>
        <v/>
      </c>
      <c r="D40">
        <f>IF(ORDER!O46&gt;0,ORDER!A46, "")</f>
        <v/>
      </c>
      <c r="E40">
        <f>IF(ORDER!O46&gt;0,
 IF(ORDER!$D$1="SGST",
 VLOOKUP(H40,'C:\Users\HP\Desktop\TrimphPO\Week\Master Files\[SGST Master.xlsx]DBF'!$A:$F,6,FALSE),
   IF(ORDER!$D$1="IGST",
   VLOOKUP(H40,'C:\Users\HP\Desktop\TrimphPO\Week\Master Files\[IGST Master.xlsx]DBF'!$A:$F,6,FALSE),
   "Error")),
"")</f>
        <v/>
      </c>
      <c r="F40">
        <f>IF(ORDER!O46&gt;0,ORDER!C46, "")</f>
        <v/>
      </c>
      <c r="G40">
        <f>IF(ORDER!O46&gt;0,
 IF(ORDER!$D$1="SGST",
 VLOOKUP(H40,'C:\Users\HP\Desktop\TrimphPO\Week\Master Files\[SGST Master.xlsx]DBF'!$A:$H,8,FALSE),
   IF(ORDER!$D$1="IGST",
   VLOOKUP(H40,'C:\Users\HP\Desktop\TrimphPO\Week\Master Files\[IGST Master.xlsx]DBF'!$A:$H,8,FALSE),
   "Error")),
"")</f>
        <v/>
      </c>
      <c r="H40">
        <f>IF(ORDER!O46&gt;0,ORDER!D46, "")</f>
        <v/>
      </c>
      <c r="I40">
        <f>IF(ORDER!O46&gt;0,
 IF(ORDER!$D$1="SGST",
 VLOOKUP(H40,'C:\Users\HP\Desktop\TrimphPO\Week\Master Files\[SGST Master.xlsx]DBF'!$A:$J,10,FALSE),
   IF(ORDER!$D$1="IGST",
   VLOOKUP(H40,'C:\Users\HP\Desktop\TrimphPO\Week\Master Files\[IGST Master.xlsx]DBF'!$A:$J,10,FALSE),
   "Error")),
"")</f>
        <v/>
      </c>
      <c r="J40">
        <f>IF(ORDER!O46&gt;0,SUMIF(ORDER!$D$8:$D$22298,DBF!$H40,ORDER!$G$8:$G$22298), "")</f>
        <v/>
      </c>
      <c r="K40">
        <f>IF(ORDER!O46&gt;0,VLOOKUP($H40,ORDER!D:H,5,FALSE), "")</f>
        <v/>
      </c>
      <c r="L40">
        <f>IF(ORDER!O46&gt;0,ROUND(J40*K40,2), "")</f>
        <v/>
      </c>
      <c r="M40">
        <f>IF(ORDER!O46&gt;0,
 IF(ORDER!$D$1="SGST",
 VLOOKUP(H40,'C:\Users\HP\Desktop\TrimphPO\Week\Master Files\[SGST Master.xlsx]DBF'!$A:$N,14,FALSE),
   IF(ORDER!$D$1="IGST",
   VLOOKUP(H40,'C:\Users\HP\Desktop\TrimphPO\Week\Master Files\[IGST Master.xlsx]DBF'!$A:$N,14,FALSE),
   "Error")),
"")</f>
        <v/>
      </c>
      <c r="N40">
        <f>IF(ORDER!O46&gt;0,ROUND(L40*M40/100,2), "")</f>
        <v/>
      </c>
      <c r="O40">
        <f>IF(ORDER!O46&gt;0,L40-N40, "")</f>
        <v/>
      </c>
      <c r="P40">
        <f>IF(ORDER!O46&gt;0,IF(R40="Corsetry",IF(IFERROR((O40/J40),0)&lt;1000,"CC Sales- Corsetry-Wholesale - IGST 5%","CC Sales- Corsetry-Wholesale - IGST 12%")), "")</f>
        <v/>
      </c>
      <c r="Q40">
        <f>IF(ORDER!O46&gt;0,
 IF(ORDER!$D$1="SGST",
 VLOOKUP(H40,'C:\Users\HP\Desktop\TrimphPO\Week\Master Files\[SGST Master.xlsx]DBF'!$A:$R,18,FALSE),
   IF(ORDER!$D$1="IGST",
   VLOOKUP(H40,'C:\Users\HP\Desktop\TrimphPO\Week\Master Files\[IGST Master.xlsx]DBF'!$A:$R,18,FALSE),
   "Error")),
"")</f>
        <v/>
      </c>
      <c r="R40">
        <f>IF(ORDER!O46&gt;0,
 IF(ORDER!$D$1="SGST",
 VLOOKUP(H40,'C:\Users\HP\Desktop\TrimphPO\Week\Master Files\[SGST Master.xlsx]DBF'!$A:$S,19,FALSE),
   IF(ORDER!$D$1="IGST",
   VLOOKUP(H40,'C:\Users\HP\Desktop\TrimphPO\Week\Master Files\[IGST Master.xlsx]DBF'!$A:$S,19,FALSE),
   "Error")),
"")</f>
        <v/>
      </c>
      <c r="S40">
        <f>IF(ORDER!O46&gt;0,
 IF(ORDER!$D$1="SGST",
 VLOOKUP(H40,'C:\Users\HP\Desktop\TrimphPO\Week\Master Files\[SGST Master.xlsx]DBF'!$A:$T,20,FALSE),
   IF(ORDER!$D$1="IGST",
   VLOOKUP(H40,'C:\Users\HP\Desktop\TrimphPO\Week\Master Files\[IGST Master.xlsx]DBF'!$A:$T,20,FALSE),
   "Error")),
"")</f>
        <v/>
      </c>
      <c r="T40">
        <f>IF(ORDER!O46&gt;0,
 IF(ORDER!$D$1="SGST",
 VLOOKUP(H40,'C:\Users\HP\Desktop\TrimphPO\Week\Master Files\[SGST Master.xlsx]DBF'!$A:$U,21,FALSE),
   IF(ORDER!$D$1="IGST",
   VLOOKUP(H40,'C:\Users\HP\Desktop\TrimphPO\Week\Master Files\[IGST Master.xlsx]DBF'!$A:$U,21,FALSE),
   "Error")),
"")</f>
        <v/>
      </c>
      <c r="U40">
        <f>IF(ORDER!O46&gt;0,
 IF(ORDER!$D$1="SGST",
 VLOOKUP(H40,'C:\Users\HP\Desktop\TrimphPO\Week\Master Files\[SGST Master.xlsx]DBF'!$A:$V,22,FALSE),
   IF(ORDER!$D$1="IGST",
   VLOOKUP(H40,'C:\Users\HP\Desktop\TrimphPO\Week\Master Files\[IGST Master.xlsx]DBF'!$A:$V,22,FALSE),
   "Error")),
"")</f>
        <v/>
      </c>
      <c r="V40">
        <f>IF(ORDER!O46&gt;0,
 IF(ORDER!$D$1="SGST",
 VLOOKUP(H40,'C:\Users\HP\Desktop\TrimphPO\Week\Master Files\[SGST Master.xlsx]DBF'!$A:$W,23,FALSE),
   IF(ORDER!$D$1="IGST",
   VLOOKUP(H40,'C:\Users\HP\Desktop\TrimphPO\Week\Master Files\[IGST Master.xlsx]DBF'!$A:$W,23,FALSE),
   "Error")),
"")</f>
        <v/>
      </c>
      <c r="W40">
        <f>IF(ORDER!O46&gt;0,
 IF(ORDER!$D$1="SGST",
 VLOOKUP(H40,'C:\Users\HP\Desktop\TrimphPO\Week\Master Files\[SGST Master.xlsx]DBF'!$A:$X,24,FALSE),
   IF(ORDER!$D$1="IGST",
   VLOOKUP(H40,'C:\Users\HP\Desktop\TrimphPO\Week\Master Files\[IGST Master.xlsx]DBF'!$A:$X,24,FALSE),
   "Error")),
"")</f>
        <v/>
      </c>
      <c r="X40">
        <f>IF(ORDER!O46&gt;0,
 IF(ORDER!$D$1="SGST",
 VLOOKUP(H40,'C:\Users\HP\Desktop\TrimphPO\Week\Master Files\[SGST Master.xlsx]DBF'!$A:$Y,25,FALSE),
   IF(ORDER!$D$1="IGST",
   VLOOKUP(H40,'C:\Users\HP\Desktop\TrimphPO\Week\Master Files\[IGST Master.xlsx]DBF'!$A:$Y,25,FALSE),
   "Error")),
"")</f>
        <v/>
      </c>
      <c r="Y40">
        <f>IF(ORDER!O46&gt;0,+O40, "")</f>
        <v/>
      </c>
      <c r="Z40">
        <f>IF(ORDER!O46&gt;0,+J40, "")</f>
        <v/>
      </c>
      <c r="AA40">
        <f>IF(ORDER!O46&gt;0,
 IF(ORDER!$D$1="SGST",
 VLOOKUP(H40,'C:\Users\HP\Desktop\TrimphPO\Week\Master Files\[SGST Master.xlsx]DBF'!$A:$AB,28,FALSE),
   IF(ORDER!$D$1="IGST",
   VLOOKUP(H40,'C:\Users\HP\Desktop\TrimphPO\Week\Master Files\[IGST Master.xlsx]DBF'!$A:$AB,28,FALSE),
   "Error")),
"")</f>
        <v/>
      </c>
      <c r="AB40">
        <f>IF(ORDER!O46&gt;0,
 IF(ORDER!$D$1="SGST",
 VLOOKUP(H40,'C:\Users\HP\Desktop\TrimphPO\Week\Master Files\[SGST Master.xlsx]DBF'!$A:$AC,29,FALSE),
   IF(ORDER!$D$1="IGST",
   VLOOKUP(H40,'C:\Users\HP\Desktop\TrimphPO\Week\Master Files\[IGST Master.xlsx]DBF'!$A:$AC,29,FALSE),
   "Error")),
"")</f>
        <v/>
      </c>
      <c r="AC40">
        <f>IF(ORDER!O46&gt;0,ROUND(Y40*AB40/100,2), "")</f>
        <v/>
      </c>
      <c r="AD40">
        <f>IF(ORDER!O46&gt;0,ROUND(SUM(Y40,0)-AC40,2), "")</f>
        <v/>
      </c>
      <c r="AE40" t="inlineStr"/>
      <c r="AF40" t="inlineStr"/>
      <c r="AG40" t="inlineStr"/>
      <c r="AH40" t="inlineStr"/>
      <c r="AI40" t="inlineStr"/>
      <c r="AJ40" t="inlineStr"/>
      <c r="AK40">
        <f>IF(ORDER!O46&gt;0,IF(RIGHT(P40,2)="5%","Output IGST - 5% - Tamilnadu","Output IGST - 12% - Tamilnadu"), "")</f>
        <v/>
      </c>
      <c r="AL40">
        <f>IF(ORDER!O46&gt;0,IF(AK40="Output IGST - 12% - TamilNadu",12,5), "")</f>
        <v/>
      </c>
      <c r="AM40">
        <f>IF(ORDER!O46&gt;0,ROUND(SUM(AD40*AL40/100,0),2), "")</f>
        <v/>
      </c>
      <c r="AN40">
        <f>IF(ORDER!O46&gt;0,+AP40, "")</f>
        <v/>
      </c>
      <c r="AO40">
        <f>IF(ORDER!O46&gt;0,0.00, "")</f>
        <v/>
      </c>
      <c r="AP40">
        <f>IF(ORDER!O46&gt;0,+(Y40-AC40)+AM40, "")</f>
        <v/>
      </c>
      <c r="AQ40">
        <f>IF(ORDER!O46&gt;0,
 IF(ORDER!$D$1="SGST",
 VLOOKUP(H40,'C:\Users\HP\Desktop\TrimphPO\Week\Master Files\[SGST Master.xlsx]DBF'!$A:$AR,44,FALSE),
   IF(ORDER!$D$1="IGST",
   VLOOKUP(H40,'C:\Users\HP\Desktop\TrimphPO\Week\Master Files\[IGST Master.xlsx]DBF'!$A:$AR,44,FALSE),
   "Error")),
"")</f>
        <v/>
      </c>
      <c r="AR40">
        <f>IF(ORDER!O46&gt;0,B40, "")</f>
        <v/>
      </c>
      <c r="AS40">
        <f>IF(ORDER!O46&gt;0,AN40, "")</f>
        <v/>
      </c>
      <c r="AT40">
        <f>IF(ORDER!O46&gt;0,CONCATENATE($B$2," ",$C$2," ","QTY",  " ", $Z$2), "")</f>
        <v/>
      </c>
      <c r="AU40">
        <f>IF(ORDER!O46&gt;0,
 IF(ORDER!$D$1="SGST",
 VLOOKUP(H40,'C:\Users\HP\Desktop\TrimphPO\Week\Master Files\[SGST Master.xlsx]DBF'!$A:$AV,48,FALSE),
   IF(ORDER!$D$1="IGST",
   VLOOKUP(H40,'C:\Users\HP\Desktop\TrimphPO\Week\Master Files\[IGST Master.xlsx]DBF'!$A:$AV,48,FALSE),
   "Error")),
"")</f>
        <v/>
      </c>
      <c r="AV40">
        <f>IF(ORDER!O46&gt;0,
 IF(ORDER!$D$1="SGST",
 VLOOKUP(H40,'C:\Users\HP\Desktop\TrimphPO\Week\Master Files\[SGST Master.xlsx]DBF'!$A:$AW,49,FALSE),
   IF(ORDER!$D$1="IGST",
   VLOOKUP(H40,'C:\Users\HP\Desktop\TrimphPO\Week\Master Files\[IGST Master.xlsx]DBF'!$A:$AW,49,FALSE),
   "Error")),
"")</f>
        <v/>
      </c>
      <c r="AW40">
        <f>IF(ORDER!O46&gt;0,
 IF(ORDER!$D$1="SGST",
 VLOOKUP(H40,'C:\Users\HP\Desktop\TrimphPO\Week\Master Files\[SGST Master.xlsx]DBF'!$A:$AX,50,FALSE),
   IF(ORDER!$D$1="IGST",
   VLOOKUP(H40,'C:\Users\HP\Desktop\TrimphPO\Week\Master Files\[IGST Master.xlsx]DBF'!$A:$AX,50,FALSE),
   "Error")),
"")</f>
        <v/>
      </c>
      <c r="AX40">
        <f>IF(ORDER!O46&gt;0,ORDER!B5, "")</f>
        <v/>
      </c>
      <c r="AY40">
        <f>IF(ORDER!O46&gt;0,ORDER!B1, "")</f>
        <v/>
      </c>
      <c r="AZ40">
        <f>IF(ORDER!O46&gt;0,
 IF(ORDER!$D$1="SGST",
 VLOOKUP(H40,'C:\Users\HP\Desktop\TrimphPO\Week\Master Files\[SGST Master.xlsx]DBF'!$A:$BA,53,FALSE),
   IF(ORDER!$D$1="IGST",
   VLOOKUP(H40,'C:\Users\HP\Desktop\TrimphPO\Week\Master Files\[IGST Master.xlsx]DBF'!$A:$BA,53,FALSE),
   "Error")),
"")</f>
        <v/>
      </c>
      <c r="BA40">
        <f>IF(ORDER!O46&gt;0,
 IF(ORDER!$D$1="SGST",
 VLOOKUP(H40,'C:\Users\HP\Desktop\TrimphPO\Week\Master Files\[SGST Master.xlsx]DBF'!$A:$BB,54,FALSE),
   IF(ORDER!$D$1="IGST",
   VLOOKUP(H40,'C:\Users\HP\Desktop\TrimphPO\Week\Master Files\[IGST Master.xlsx]DBF'!$A:$BB,54,FALSE),
   "Error")),
"")</f>
        <v/>
      </c>
      <c r="BB40">
        <f>IF(ORDER!O46&gt;0,
 IF(ORDER!$D$1="SGST",
 VLOOKUP(H40,'C:\Users\HP\Desktop\TrimphPO\Week\Master Files\[SGST Master.xlsx]DBF'!$A:$BC,55,FALSE),
   IF(ORDER!$D$1="IGST",
   VLOOKUP(H40,'C:\Users\HP\Desktop\TrimphPO\Week\Master Files\[IGST Master.xlsx]DBF'!$A:$BC,55,FALSE),
   "Error")),
"")</f>
        <v/>
      </c>
      <c r="BC40">
        <f>IF(ORDER!O46&gt;0,
 IF(ORDER!$D$1="SGST",
 VLOOKUP(H40,'C:\Users\HP\Desktop\TrimphPO\Week\Master Files\[SGST Master.xlsx]DBF'!$A:$BD,56,FALSE),
   IF(ORDER!$D$1="IGST",
   VLOOKUP(H40,'C:\Users\HP\Desktop\TrimphPO\Week\Master Files\[IGST Master.xlsx]DBF'!$A:$BD,56,FALSE),
   "Error")),
"")</f>
        <v/>
      </c>
      <c r="BD40">
        <f>IF(ORDER!O46&gt;0,
 IF(ORDER!$D$1="SGST",
 VLOOKUP(H40,'C:\Users\HP\Desktop\TrimphPO\Week\Master Files\[SGST Master.xlsx]DBF'!$A:$BE,57,FALSE),
   IF(ORDER!$D$1="IGST",
   VLOOKUP(H40,'C:\Users\HP\Desktop\TrimphPO\Week\Master Files\[IGST Master.xlsx]DBF'!$A:$BE,57,FALSE),
   "Error")),
"")</f>
        <v/>
      </c>
    </row>
    <row r="41">
      <c r="A41">
        <f>IF(ORDER!O47&gt;0,
 IF(ORDER!$D$1="SGST",
 VLOOKUP(H41,'C:\Users\HP\Desktop\TrimphPO\Week\Master Files\[SGST Master.xlsx]DBF'!$A:$B,2,FALSE),
   IF(ORDER!$D$1="IGST",
   VLOOKUP(H41,'C:\Users\HP\Desktop\TrimphPO\Week\Master Files\[IGST Master.xlsx]DBF'!$A:$B,2,FALSE),
   "Error")),
"")</f>
        <v/>
      </c>
      <c r="B41">
        <f>IF(ORDER!O47&gt;0,
 IF(ORDER!$D$1="SGST",
 VLOOKUP(H41,'C:\Users\HP\Desktop\TrimphPO\Week\Master Files\[SGST Master.xlsx]DBF'!$A:$C,3,FALSE),
   IF(ORDER!$D$1="IGST",
   VLOOKUP(H41,'C:\Users\HP\Desktop\TrimphPO\Week\Master Files\[IGST Master.xlsx]DBF'!$A:$C,3,FALSE),
   "Error")),
"")</f>
        <v/>
      </c>
      <c r="C41">
        <f>IF(ORDER!O47&gt;0,ORDER!L47, "")</f>
        <v/>
      </c>
      <c r="D41">
        <f>IF(ORDER!O47&gt;0,ORDER!A47, "")</f>
        <v/>
      </c>
      <c r="E41">
        <f>IF(ORDER!O47&gt;0,
 IF(ORDER!$D$1="SGST",
 VLOOKUP(H41,'C:\Users\HP\Desktop\TrimphPO\Week\Master Files\[SGST Master.xlsx]DBF'!$A:$F,6,FALSE),
   IF(ORDER!$D$1="IGST",
   VLOOKUP(H41,'C:\Users\HP\Desktop\TrimphPO\Week\Master Files\[IGST Master.xlsx]DBF'!$A:$F,6,FALSE),
   "Error")),
"")</f>
        <v/>
      </c>
      <c r="F41">
        <f>IF(ORDER!O47&gt;0,ORDER!C47, "")</f>
        <v/>
      </c>
      <c r="G41">
        <f>IF(ORDER!O47&gt;0,
 IF(ORDER!$D$1="SGST",
 VLOOKUP(H41,'C:\Users\HP\Desktop\TrimphPO\Week\Master Files\[SGST Master.xlsx]DBF'!$A:$H,8,FALSE),
   IF(ORDER!$D$1="IGST",
   VLOOKUP(H41,'C:\Users\HP\Desktop\TrimphPO\Week\Master Files\[IGST Master.xlsx]DBF'!$A:$H,8,FALSE),
   "Error")),
"")</f>
        <v/>
      </c>
      <c r="H41">
        <f>IF(ORDER!O47&gt;0,ORDER!D47, "")</f>
        <v/>
      </c>
      <c r="I41">
        <f>IF(ORDER!O47&gt;0,
 IF(ORDER!$D$1="SGST",
 VLOOKUP(H41,'C:\Users\HP\Desktop\TrimphPO\Week\Master Files\[SGST Master.xlsx]DBF'!$A:$J,10,FALSE),
   IF(ORDER!$D$1="IGST",
   VLOOKUP(H41,'C:\Users\HP\Desktop\TrimphPO\Week\Master Files\[IGST Master.xlsx]DBF'!$A:$J,10,FALSE),
   "Error")),
"")</f>
        <v/>
      </c>
      <c r="J41">
        <f>IF(ORDER!O47&gt;0,SUMIF(ORDER!$D$8:$D$22298,DBF!$H41,ORDER!$G$8:$G$22298), "")</f>
        <v/>
      </c>
      <c r="K41">
        <f>IF(ORDER!O47&gt;0,VLOOKUP($H41,ORDER!D:H,5,FALSE), "")</f>
        <v/>
      </c>
      <c r="L41">
        <f>IF(ORDER!O47&gt;0,ROUND(J41*K41,2), "")</f>
        <v/>
      </c>
      <c r="M41">
        <f>IF(ORDER!O47&gt;0,
 IF(ORDER!$D$1="SGST",
 VLOOKUP(H41,'C:\Users\HP\Desktop\TrimphPO\Week\Master Files\[SGST Master.xlsx]DBF'!$A:$N,14,FALSE),
   IF(ORDER!$D$1="IGST",
   VLOOKUP(H41,'C:\Users\HP\Desktop\TrimphPO\Week\Master Files\[IGST Master.xlsx]DBF'!$A:$N,14,FALSE),
   "Error")),
"")</f>
        <v/>
      </c>
      <c r="N41">
        <f>IF(ORDER!O47&gt;0,ROUND(L41*M41/100,2), "")</f>
        <v/>
      </c>
      <c r="O41">
        <f>IF(ORDER!O47&gt;0,L41-N41, "")</f>
        <v/>
      </c>
      <c r="P41">
        <f>IF(ORDER!O47&gt;0,IF(R41="Corsetry",IF(IFERROR((O41/J41),0)&lt;1000,"CC Sales- Corsetry-Wholesale - IGST 5%","CC Sales- Corsetry-Wholesale - IGST 12%")), "")</f>
        <v/>
      </c>
      <c r="Q41">
        <f>IF(ORDER!O47&gt;0,
 IF(ORDER!$D$1="SGST",
 VLOOKUP(H41,'C:\Users\HP\Desktop\TrimphPO\Week\Master Files\[SGST Master.xlsx]DBF'!$A:$R,18,FALSE),
   IF(ORDER!$D$1="IGST",
   VLOOKUP(H41,'C:\Users\HP\Desktop\TrimphPO\Week\Master Files\[IGST Master.xlsx]DBF'!$A:$R,18,FALSE),
   "Error")),
"")</f>
        <v/>
      </c>
      <c r="R41">
        <f>IF(ORDER!O47&gt;0,
 IF(ORDER!$D$1="SGST",
 VLOOKUP(H41,'C:\Users\HP\Desktop\TrimphPO\Week\Master Files\[SGST Master.xlsx]DBF'!$A:$S,19,FALSE),
   IF(ORDER!$D$1="IGST",
   VLOOKUP(H41,'C:\Users\HP\Desktop\TrimphPO\Week\Master Files\[IGST Master.xlsx]DBF'!$A:$S,19,FALSE),
   "Error")),
"")</f>
        <v/>
      </c>
      <c r="S41">
        <f>IF(ORDER!O47&gt;0,
 IF(ORDER!$D$1="SGST",
 VLOOKUP(H41,'C:\Users\HP\Desktop\TrimphPO\Week\Master Files\[SGST Master.xlsx]DBF'!$A:$T,20,FALSE),
   IF(ORDER!$D$1="IGST",
   VLOOKUP(H41,'C:\Users\HP\Desktop\TrimphPO\Week\Master Files\[IGST Master.xlsx]DBF'!$A:$T,20,FALSE),
   "Error")),
"")</f>
        <v/>
      </c>
      <c r="T41">
        <f>IF(ORDER!O47&gt;0,
 IF(ORDER!$D$1="SGST",
 VLOOKUP(H41,'C:\Users\HP\Desktop\TrimphPO\Week\Master Files\[SGST Master.xlsx]DBF'!$A:$U,21,FALSE),
   IF(ORDER!$D$1="IGST",
   VLOOKUP(H41,'C:\Users\HP\Desktop\TrimphPO\Week\Master Files\[IGST Master.xlsx]DBF'!$A:$U,21,FALSE),
   "Error")),
"")</f>
        <v/>
      </c>
      <c r="U41">
        <f>IF(ORDER!O47&gt;0,
 IF(ORDER!$D$1="SGST",
 VLOOKUP(H41,'C:\Users\HP\Desktop\TrimphPO\Week\Master Files\[SGST Master.xlsx]DBF'!$A:$V,22,FALSE),
   IF(ORDER!$D$1="IGST",
   VLOOKUP(H41,'C:\Users\HP\Desktop\TrimphPO\Week\Master Files\[IGST Master.xlsx]DBF'!$A:$V,22,FALSE),
   "Error")),
"")</f>
        <v/>
      </c>
      <c r="V41">
        <f>IF(ORDER!O47&gt;0,
 IF(ORDER!$D$1="SGST",
 VLOOKUP(H41,'C:\Users\HP\Desktop\TrimphPO\Week\Master Files\[SGST Master.xlsx]DBF'!$A:$W,23,FALSE),
   IF(ORDER!$D$1="IGST",
   VLOOKUP(H41,'C:\Users\HP\Desktop\TrimphPO\Week\Master Files\[IGST Master.xlsx]DBF'!$A:$W,23,FALSE),
   "Error")),
"")</f>
        <v/>
      </c>
      <c r="W41">
        <f>IF(ORDER!O47&gt;0,
 IF(ORDER!$D$1="SGST",
 VLOOKUP(H41,'C:\Users\HP\Desktop\TrimphPO\Week\Master Files\[SGST Master.xlsx]DBF'!$A:$X,24,FALSE),
   IF(ORDER!$D$1="IGST",
   VLOOKUP(H41,'C:\Users\HP\Desktop\TrimphPO\Week\Master Files\[IGST Master.xlsx]DBF'!$A:$X,24,FALSE),
   "Error")),
"")</f>
        <v/>
      </c>
      <c r="X41">
        <f>IF(ORDER!O47&gt;0,
 IF(ORDER!$D$1="SGST",
 VLOOKUP(H41,'C:\Users\HP\Desktop\TrimphPO\Week\Master Files\[SGST Master.xlsx]DBF'!$A:$Y,25,FALSE),
   IF(ORDER!$D$1="IGST",
   VLOOKUP(H41,'C:\Users\HP\Desktop\TrimphPO\Week\Master Files\[IGST Master.xlsx]DBF'!$A:$Y,25,FALSE),
   "Error")),
"")</f>
        <v/>
      </c>
      <c r="Y41">
        <f>IF(ORDER!O47&gt;0,+O41, "")</f>
        <v/>
      </c>
      <c r="Z41">
        <f>IF(ORDER!O47&gt;0,+J41, "")</f>
        <v/>
      </c>
      <c r="AA41">
        <f>IF(ORDER!O47&gt;0,
 IF(ORDER!$D$1="SGST",
 VLOOKUP(H41,'C:\Users\HP\Desktop\TrimphPO\Week\Master Files\[SGST Master.xlsx]DBF'!$A:$AB,28,FALSE),
   IF(ORDER!$D$1="IGST",
   VLOOKUP(H41,'C:\Users\HP\Desktop\TrimphPO\Week\Master Files\[IGST Master.xlsx]DBF'!$A:$AB,28,FALSE),
   "Error")),
"")</f>
        <v/>
      </c>
      <c r="AB41">
        <f>IF(ORDER!O47&gt;0,
 IF(ORDER!$D$1="SGST",
 VLOOKUP(H41,'C:\Users\HP\Desktop\TrimphPO\Week\Master Files\[SGST Master.xlsx]DBF'!$A:$AC,29,FALSE),
   IF(ORDER!$D$1="IGST",
   VLOOKUP(H41,'C:\Users\HP\Desktop\TrimphPO\Week\Master Files\[IGST Master.xlsx]DBF'!$A:$AC,29,FALSE),
   "Error")),
"")</f>
        <v/>
      </c>
      <c r="AC41">
        <f>IF(ORDER!O47&gt;0,ROUND(Y41*AB41/100,2), "")</f>
        <v/>
      </c>
      <c r="AD41">
        <f>IF(ORDER!O47&gt;0,ROUND(SUM(Y41,0)-AC41,2), "")</f>
        <v/>
      </c>
      <c r="AE41" t="inlineStr"/>
      <c r="AF41" t="inlineStr"/>
      <c r="AG41" t="inlineStr"/>
      <c r="AH41" t="inlineStr"/>
      <c r="AI41" t="inlineStr"/>
      <c r="AJ41" t="inlineStr"/>
      <c r="AK41">
        <f>IF(ORDER!O47&gt;0,IF(RIGHT(P41,2)="5%","Output IGST - 5% - Tamilnadu","Output IGST - 12% - Tamilnadu"), "")</f>
        <v/>
      </c>
      <c r="AL41">
        <f>IF(ORDER!O47&gt;0,IF(AK41="Output IGST - 12% - TamilNadu",12,5), "")</f>
        <v/>
      </c>
      <c r="AM41">
        <f>IF(ORDER!O47&gt;0,ROUND(SUM(AD41*AL41/100,0),2), "")</f>
        <v/>
      </c>
      <c r="AN41">
        <f>IF(ORDER!O47&gt;0,+AP41, "")</f>
        <v/>
      </c>
      <c r="AO41">
        <f>IF(ORDER!O47&gt;0,0.00, "")</f>
        <v/>
      </c>
      <c r="AP41">
        <f>IF(ORDER!O47&gt;0,+(Y41-AC41)+AM41, "")</f>
        <v/>
      </c>
      <c r="AQ41">
        <f>IF(ORDER!O47&gt;0,
 IF(ORDER!$D$1="SGST",
 VLOOKUP(H41,'C:\Users\HP\Desktop\TrimphPO\Week\Master Files\[SGST Master.xlsx]DBF'!$A:$AR,44,FALSE),
   IF(ORDER!$D$1="IGST",
   VLOOKUP(H41,'C:\Users\HP\Desktop\TrimphPO\Week\Master Files\[IGST Master.xlsx]DBF'!$A:$AR,44,FALSE),
   "Error")),
"")</f>
        <v/>
      </c>
      <c r="AR41">
        <f>IF(ORDER!O47&gt;0,B41, "")</f>
        <v/>
      </c>
      <c r="AS41">
        <f>IF(ORDER!O47&gt;0,AN41, "")</f>
        <v/>
      </c>
      <c r="AT41">
        <f>IF(ORDER!O47&gt;0,CONCATENATE($B$2," ",$C$2," ","QTY",  " ", $Z$2), "")</f>
        <v/>
      </c>
      <c r="AU41">
        <f>IF(ORDER!O47&gt;0,
 IF(ORDER!$D$1="SGST",
 VLOOKUP(H41,'C:\Users\HP\Desktop\TrimphPO\Week\Master Files\[SGST Master.xlsx]DBF'!$A:$AV,48,FALSE),
   IF(ORDER!$D$1="IGST",
   VLOOKUP(H41,'C:\Users\HP\Desktop\TrimphPO\Week\Master Files\[IGST Master.xlsx]DBF'!$A:$AV,48,FALSE),
   "Error")),
"")</f>
        <v/>
      </c>
      <c r="AV41">
        <f>IF(ORDER!O47&gt;0,
 IF(ORDER!$D$1="SGST",
 VLOOKUP(H41,'C:\Users\HP\Desktop\TrimphPO\Week\Master Files\[SGST Master.xlsx]DBF'!$A:$AW,49,FALSE),
   IF(ORDER!$D$1="IGST",
   VLOOKUP(H41,'C:\Users\HP\Desktop\TrimphPO\Week\Master Files\[IGST Master.xlsx]DBF'!$A:$AW,49,FALSE),
   "Error")),
"")</f>
        <v/>
      </c>
      <c r="AW41">
        <f>IF(ORDER!O47&gt;0,
 IF(ORDER!$D$1="SGST",
 VLOOKUP(H41,'C:\Users\HP\Desktop\TrimphPO\Week\Master Files\[SGST Master.xlsx]DBF'!$A:$AX,50,FALSE),
   IF(ORDER!$D$1="IGST",
   VLOOKUP(H41,'C:\Users\HP\Desktop\TrimphPO\Week\Master Files\[IGST Master.xlsx]DBF'!$A:$AX,50,FALSE),
   "Error")),
"")</f>
        <v/>
      </c>
      <c r="AX41">
        <f>IF(ORDER!O47&gt;0,ORDER!B5, "")</f>
        <v/>
      </c>
      <c r="AY41">
        <f>IF(ORDER!O47&gt;0,ORDER!B1, "")</f>
        <v/>
      </c>
      <c r="AZ41">
        <f>IF(ORDER!O47&gt;0,
 IF(ORDER!$D$1="SGST",
 VLOOKUP(H41,'C:\Users\HP\Desktop\TrimphPO\Week\Master Files\[SGST Master.xlsx]DBF'!$A:$BA,53,FALSE),
   IF(ORDER!$D$1="IGST",
   VLOOKUP(H41,'C:\Users\HP\Desktop\TrimphPO\Week\Master Files\[IGST Master.xlsx]DBF'!$A:$BA,53,FALSE),
   "Error")),
"")</f>
        <v/>
      </c>
      <c r="BA41">
        <f>IF(ORDER!O47&gt;0,
 IF(ORDER!$D$1="SGST",
 VLOOKUP(H41,'C:\Users\HP\Desktop\TrimphPO\Week\Master Files\[SGST Master.xlsx]DBF'!$A:$BB,54,FALSE),
   IF(ORDER!$D$1="IGST",
   VLOOKUP(H41,'C:\Users\HP\Desktop\TrimphPO\Week\Master Files\[IGST Master.xlsx]DBF'!$A:$BB,54,FALSE),
   "Error")),
"")</f>
        <v/>
      </c>
      <c r="BB41">
        <f>IF(ORDER!O47&gt;0,
 IF(ORDER!$D$1="SGST",
 VLOOKUP(H41,'C:\Users\HP\Desktop\TrimphPO\Week\Master Files\[SGST Master.xlsx]DBF'!$A:$BC,55,FALSE),
   IF(ORDER!$D$1="IGST",
   VLOOKUP(H41,'C:\Users\HP\Desktop\TrimphPO\Week\Master Files\[IGST Master.xlsx]DBF'!$A:$BC,55,FALSE),
   "Error")),
"")</f>
        <v/>
      </c>
      <c r="BC41">
        <f>IF(ORDER!O47&gt;0,
 IF(ORDER!$D$1="SGST",
 VLOOKUP(H41,'C:\Users\HP\Desktop\TrimphPO\Week\Master Files\[SGST Master.xlsx]DBF'!$A:$BD,56,FALSE),
   IF(ORDER!$D$1="IGST",
   VLOOKUP(H41,'C:\Users\HP\Desktop\TrimphPO\Week\Master Files\[IGST Master.xlsx]DBF'!$A:$BD,56,FALSE),
   "Error")),
"")</f>
        <v/>
      </c>
      <c r="BD41">
        <f>IF(ORDER!O47&gt;0,
 IF(ORDER!$D$1="SGST",
 VLOOKUP(H41,'C:\Users\HP\Desktop\TrimphPO\Week\Master Files\[SGST Master.xlsx]DBF'!$A:$BE,57,FALSE),
   IF(ORDER!$D$1="IGST",
   VLOOKUP(H41,'C:\Users\HP\Desktop\TrimphPO\Week\Master Files\[IGST Master.xlsx]DBF'!$A:$BE,57,FALSE),
   "Error")),
"")</f>
        <v/>
      </c>
    </row>
    <row r="42">
      <c r="A42">
        <f>IF(ORDER!O48&gt;0,
 IF(ORDER!$D$1="SGST",
 VLOOKUP(H42,'C:\Users\HP\Desktop\TrimphPO\Week\Master Files\[SGST Master.xlsx]DBF'!$A:$B,2,FALSE),
   IF(ORDER!$D$1="IGST",
   VLOOKUP(H42,'C:\Users\HP\Desktop\TrimphPO\Week\Master Files\[IGST Master.xlsx]DBF'!$A:$B,2,FALSE),
   "Error")),
"")</f>
        <v/>
      </c>
      <c r="B42">
        <f>IF(ORDER!O48&gt;0,
 IF(ORDER!$D$1="SGST",
 VLOOKUP(H42,'C:\Users\HP\Desktop\TrimphPO\Week\Master Files\[SGST Master.xlsx]DBF'!$A:$C,3,FALSE),
   IF(ORDER!$D$1="IGST",
   VLOOKUP(H42,'C:\Users\HP\Desktop\TrimphPO\Week\Master Files\[IGST Master.xlsx]DBF'!$A:$C,3,FALSE),
   "Error")),
"")</f>
        <v/>
      </c>
      <c r="C42">
        <f>IF(ORDER!O48&gt;0,ORDER!L48, "")</f>
        <v/>
      </c>
      <c r="D42">
        <f>IF(ORDER!O48&gt;0,ORDER!A48, "")</f>
        <v/>
      </c>
      <c r="E42">
        <f>IF(ORDER!O48&gt;0,
 IF(ORDER!$D$1="SGST",
 VLOOKUP(H42,'C:\Users\HP\Desktop\TrimphPO\Week\Master Files\[SGST Master.xlsx]DBF'!$A:$F,6,FALSE),
   IF(ORDER!$D$1="IGST",
   VLOOKUP(H42,'C:\Users\HP\Desktop\TrimphPO\Week\Master Files\[IGST Master.xlsx]DBF'!$A:$F,6,FALSE),
   "Error")),
"")</f>
        <v/>
      </c>
      <c r="F42">
        <f>IF(ORDER!O48&gt;0,ORDER!C48, "")</f>
        <v/>
      </c>
      <c r="G42">
        <f>IF(ORDER!O48&gt;0,
 IF(ORDER!$D$1="SGST",
 VLOOKUP(H42,'C:\Users\HP\Desktop\TrimphPO\Week\Master Files\[SGST Master.xlsx]DBF'!$A:$H,8,FALSE),
   IF(ORDER!$D$1="IGST",
   VLOOKUP(H42,'C:\Users\HP\Desktop\TrimphPO\Week\Master Files\[IGST Master.xlsx]DBF'!$A:$H,8,FALSE),
   "Error")),
"")</f>
        <v/>
      </c>
      <c r="H42">
        <f>IF(ORDER!O48&gt;0,ORDER!D48, "")</f>
        <v/>
      </c>
      <c r="I42">
        <f>IF(ORDER!O48&gt;0,
 IF(ORDER!$D$1="SGST",
 VLOOKUP(H42,'C:\Users\HP\Desktop\TrimphPO\Week\Master Files\[SGST Master.xlsx]DBF'!$A:$J,10,FALSE),
   IF(ORDER!$D$1="IGST",
   VLOOKUP(H42,'C:\Users\HP\Desktop\TrimphPO\Week\Master Files\[IGST Master.xlsx]DBF'!$A:$J,10,FALSE),
   "Error")),
"")</f>
        <v/>
      </c>
      <c r="J42">
        <f>IF(ORDER!O48&gt;0,SUMIF(ORDER!$D$8:$D$22298,DBF!$H42,ORDER!$G$8:$G$22298), "")</f>
        <v/>
      </c>
      <c r="K42">
        <f>IF(ORDER!O48&gt;0,VLOOKUP($H42,ORDER!D:H,5,FALSE), "")</f>
        <v/>
      </c>
      <c r="L42">
        <f>IF(ORDER!O48&gt;0,ROUND(J42*K42,2), "")</f>
        <v/>
      </c>
      <c r="M42">
        <f>IF(ORDER!O48&gt;0,
 IF(ORDER!$D$1="SGST",
 VLOOKUP(H42,'C:\Users\HP\Desktop\TrimphPO\Week\Master Files\[SGST Master.xlsx]DBF'!$A:$N,14,FALSE),
   IF(ORDER!$D$1="IGST",
   VLOOKUP(H42,'C:\Users\HP\Desktop\TrimphPO\Week\Master Files\[IGST Master.xlsx]DBF'!$A:$N,14,FALSE),
   "Error")),
"")</f>
        <v/>
      </c>
      <c r="N42">
        <f>IF(ORDER!O48&gt;0,ROUND(L42*M42/100,2), "")</f>
        <v/>
      </c>
      <c r="O42">
        <f>IF(ORDER!O48&gt;0,L42-N42, "")</f>
        <v/>
      </c>
      <c r="P42">
        <f>IF(ORDER!O48&gt;0,IF(R42="Corsetry",IF(IFERROR((O42/J42),0)&lt;1000,"CC Sales- Corsetry-Wholesale - IGST 5%","CC Sales- Corsetry-Wholesale - IGST 12%")), "")</f>
        <v/>
      </c>
      <c r="Q42">
        <f>IF(ORDER!O48&gt;0,
 IF(ORDER!$D$1="SGST",
 VLOOKUP(H42,'C:\Users\HP\Desktop\TrimphPO\Week\Master Files\[SGST Master.xlsx]DBF'!$A:$R,18,FALSE),
   IF(ORDER!$D$1="IGST",
   VLOOKUP(H42,'C:\Users\HP\Desktop\TrimphPO\Week\Master Files\[IGST Master.xlsx]DBF'!$A:$R,18,FALSE),
   "Error")),
"")</f>
        <v/>
      </c>
      <c r="R42">
        <f>IF(ORDER!O48&gt;0,
 IF(ORDER!$D$1="SGST",
 VLOOKUP(H42,'C:\Users\HP\Desktop\TrimphPO\Week\Master Files\[SGST Master.xlsx]DBF'!$A:$S,19,FALSE),
   IF(ORDER!$D$1="IGST",
   VLOOKUP(H42,'C:\Users\HP\Desktop\TrimphPO\Week\Master Files\[IGST Master.xlsx]DBF'!$A:$S,19,FALSE),
   "Error")),
"")</f>
        <v/>
      </c>
      <c r="S42">
        <f>IF(ORDER!O48&gt;0,
 IF(ORDER!$D$1="SGST",
 VLOOKUP(H42,'C:\Users\HP\Desktop\TrimphPO\Week\Master Files\[SGST Master.xlsx]DBF'!$A:$T,20,FALSE),
   IF(ORDER!$D$1="IGST",
   VLOOKUP(H42,'C:\Users\HP\Desktop\TrimphPO\Week\Master Files\[IGST Master.xlsx]DBF'!$A:$T,20,FALSE),
   "Error")),
"")</f>
        <v/>
      </c>
      <c r="T42">
        <f>IF(ORDER!O48&gt;0,
 IF(ORDER!$D$1="SGST",
 VLOOKUP(H42,'C:\Users\HP\Desktop\TrimphPO\Week\Master Files\[SGST Master.xlsx]DBF'!$A:$U,21,FALSE),
   IF(ORDER!$D$1="IGST",
   VLOOKUP(H42,'C:\Users\HP\Desktop\TrimphPO\Week\Master Files\[IGST Master.xlsx]DBF'!$A:$U,21,FALSE),
   "Error")),
"")</f>
        <v/>
      </c>
      <c r="U42">
        <f>IF(ORDER!O48&gt;0,
 IF(ORDER!$D$1="SGST",
 VLOOKUP(H42,'C:\Users\HP\Desktop\TrimphPO\Week\Master Files\[SGST Master.xlsx]DBF'!$A:$V,22,FALSE),
   IF(ORDER!$D$1="IGST",
   VLOOKUP(H42,'C:\Users\HP\Desktop\TrimphPO\Week\Master Files\[IGST Master.xlsx]DBF'!$A:$V,22,FALSE),
   "Error")),
"")</f>
        <v/>
      </c>
      <c r="V42">
        <f>IF(ORDER!O48&gt;0,
 IF(ORDER!$D$1="SGST",
 VLOOKUP(H42,'C:\Users\HP\Desktop\TrimphPO\Week\Master Files\[SGST Master.xlsx]DBF'!$A:$W,23,FALSE),
   IF(ORDER!$D$1="IGST",
   VLOOKUP(H42,'C:\Users\HP\Desktop\TrimphPO\Week\Master Files\[IGST Master.xlsx]DBF'!$A:$W,23,FALSE),
   "Error")),
"")</f>
        <v/>
      </c>
      <c r="W42">
        <f>IF(ORDER!O48&gt;0,
 IF(ORDER!$D$1="SGST",
 VLOOKUP(H42,'C:\Users\HP\Desktop\TrimphPO\Week\Master Files\[SGST Master.xlsx]DBF'!$A:$X,24,FALSE),
   IF(ORDER!$D$1="IGST",
   VLOOKUP(H42,'C:\Users\HP\Desktop\TrimphPO\Week\Master Files\[IGST Master.xlsx]DBF'!$A:$X,24,FALSE),
   "Error")),
"")</f>
        <v/>
      </c>
      <c r="X42">
        <f>IF(ORDER!O48&gt;0,
 IF(ORDER!$D$1="SGST",
 VLOOKUP(H42,'C:\Users\HP\Desktop\TrimphPO\Week\Master Files\[SGST Master.xlsx]DBF'!$A:$Y,25,FALSE),
   IF(ORDER!$D$1="IGST",
   VLOOKUP(H42,'C:\Users\HP\Desktop\TrimphPO\Week\Master Files\[IGST Master.xlsx]DBF'!$A:$Y,25,FALSE),
   "Error")),
"")</f>
        <v/>
      </c>
      <c r="Y42">
        <f>IF(ORDER!O48&gt;0,+O42, "")</f>
        <v/>
      </c>
      <c r="Z42">
        <f>IF(ORDER!O48&gt;0,+J42, "")</f>
        <v/>
      </c>
      <c r="AA42">
        <f>IF(ORDER!O48&gt;0,
 IF(ORDER!$D$1="SGST",
 VLOOKUP(H42,'C:\Users\HP\Desktop\TrimphPO\Week\Master Files\[SGST Master.xlsx]DBF'!$A:$AB,28,FALSE),
   IF(ORDER!$D$1="IGST",
   VLOOKUP(H42,'C:\Users\HP\Desktop\TrimphPO\Week\Master Files\[IGST Master.xlsx]DBF'!$A:$AB,28,FALSE),
   "Error")),
"")</f>
        <v/>
      </c>
      <c r="AB42">
        <f>IF(ORDER!O48&gt;0,
 IF(ORDER!$D$1="SGST",
 VLOOKUP(H42,'C:\Users\HP\Desktop\TrimphPO\Week\Master Files\[SGST Master.xlsx]DBF'!$A:$AC,29,FALSE),
   IF(ORDER!$D$1="IGST",
   VLOOKUP(H42,'C:\Users\HP\Desktop\TrimphPO\Week\Master Files\[IGST Master.xlsx]DBF'!$A:$AC,29,FALSE),
   "Error")),
"")</f>
        <v/>
      </c>
      <c r="AC42">
        <f>IF(ORDER!O48&gt;0,ROUND(Y42*AB42/100,2), "")</f>
        <v/>
      </c>
      <c r="AD42">
        <f>IF(ORDER!O48&gt;0,ROUND(SUM(Y42,0)-AC42,2), "")</f>
        <v/>
      </c>
      <c r="AE42" t="inlineStr"/>
      <c r="AF42" t="inlineStr"/>
      <c r="AG42" t="inlineStr"/>
      <c r="AH42" t="inlineStr"/>
      <c r="AI42" t="inlineStr"/>
      <c r="AJ42" t="inlineStr"/>
      <c r="AK42">
        <f>IF(ORDER!O48&gt;0,IF(RIGHT(P42,2)="5%","Output IGST - 5% - Tamilnadu","Output IGST - 12% - Tamilnadu"), "")</f>
        <v/>
      </c>
      <c r="AL42">
        <f>IF(ORDER!O48&gt;0,IF(AK42="Output IGST - 12% - TamilNadu",12,5), "")</f>
        <v/>
      </c>
      <c r="AM42">
        <f>IF(ORDER!O48&gt;0,ROUND(SUM(AD42*AL42/100,0),2), "")</f>
        <v/>
      </c>
      <c r="AN42">
        <f>IF(ORDER!O48&gt;0,+AP42, "")</f>
        <v/>
      </c>
      <c r="AO42">
        <f>IF(ORDER!O48&gt;0,0.00, "")</f>
        <v/>
      </c>
      <c r="AP42">
        <f>IF(ORDER!O48&gt;0,+(Y42-AC42)+AM42, "")</f>
        <v/>
      </c>
      <c r="AQ42">
        <f>IF(ORDER!O48&gt;0,
 IF(ORDER!$D$1="SGST",
 VLOOKUP(H42,'C:\Users\HP\Desktop\TrimphPO\Week\Master Files\[SGST Master.xlsx]DBF'!$A:$AR,44,FALSE),
   IF(ORDER!$D$1="IGST",
   VLOOKUP(H42,'C:\Users\HP\Desktop\TrimphPO\Week\Master Files\[IGST Master.xlsx]DBF'!$A:$AR,44,FALSE),
   "Error")),
"")</f>
        <v/>
      </c>
      <c r="AR42">
        <f>IF(ORDER!O48&gt;0,B42, "")</f>
        <v/>
      </c>
      <c r="AS42">
        <f>IF(ORDER!O48&gt;0,AN42, "")</f>
        <v/>
      </c>
      <c r="AT42">
        <f>IF(ORDER!O48&gt;0,CONCATENATE($B$2," ",$C$2," ","QTY",  " ", $Z$2), "")</f>
        <v/>
      </c>
      <c r="AU42">
        <f>IF(ORDER!O48&gt;0,
 IF(ORDER!$D$1="SGST",
 VLOOKUP(H42,'C:\Users\HP\Desktop\TrimphPO\Week\Master Files\[SGST Master.xlsx]DBF'!$A:$AV,48,FALSE),
   IF(ORDER!$D$1="IGST",
   VLOOKUP(H42,'C:\Users\HP\Desktop\TrimphPO\Week\Master Files\[IGST Master.xlsx]DBF'!$A:$AV,48,FALSE),
   "Error")),
"")</f>
        <v/>
      </c>
      <c r="AV42">
        <f>IF(ORDER!O48&gt;0,
 IF(ORDER!$D$1="SGST",
 VLOOKUP(H42,'C:\Users\HP\Desktop\TrimphPO\Week\Master Files\[SGST Master.xlsx]DBF'!$A:$AW,49,FALSE),
   IF(ORDER!$D$1="IGST",
   VLOOKUP(H42,'C:\Users\HP\Desktop\TrimphPO\Week\Master Files\[IGST Master.xlsx]DBF'!$A:$AW,49,FALSE),
   "Error")),
"")</f>
        <v/>
      </c>
      <c r="AW42">
        <f>IF(ORDER!O48&gt;0,
 IF(ORDER!$D$1="SGST",
 VLOOKUP(H42,'C:\Users\HP\Desktop\TrimphPO\Week\Master Files\[SGST Master.xlsx]DBF'!$A:$AX,50,FALSE),
   IF(ORDER!$D$1="IGST",
   VLOOKUP(H42,'C:\Users\HP\Desktop\TrimphPO\Week\Master Files\[IGST Master.xlsx]DBF'!$A:$AX,50,FALSE),
   "Error")),
"")</f>
        <v/>
      </c>
      <c r="AX42">
        <f>IF(ORDER!O48&gt;0,ORDER!B5, "")</f>
        <v/>
      </c>
      <c r="AY42">
        <f>IF(ORDER!O48&gt;0,ORDER!B1, "")</f>
        <v/>
      </c>
      <c r="AZ42">
        <f>IF(ORDER!O48&gt;0,
 IF(ORDER!$D$1="SGST",
 VLOOKUP(H42,'C:\Users\HP\Desktop\TrimphPO\Week\Master Files\[SGST Master.xlsx]DBF'!$A:$BA,53,FALSE),
   IF(ORDER!$D$1="IGST",
   VLOOKUP(H42,'C:\Users\HP\Desktop\TrimphPO\Week\Master Files\[IGST Master.xlsx]DBF'!$A:$BA,53,FALSE),
   "Error")),
"")</f>
        <v/>
      </c>
      <c r="BA42">
        <f>IF(ORDER!O48&gt;0,
 IF(ORDER!$D$1="SGST",
 VLOOKUP(H42,'C:\Users\HP\Desktop\TrimphPO\Week\Master Files\[SGST Master.xlsx]DBF'!$A:$BB,54,FALSE),
   IF(ORDER!$D$1="IGST",
   VLOOKUP(H42,'C:\Users\HP\Desktop\TrimphPO\Week\Master Files\[IGST Master.xlsx]DBF'!$A:$BB,54,FALSE),
   "Error")),
"")</f>
        <v/>
      </c>
      <c r="BB42">
        <f>IF(ORDER!O48&gt;0,
 IF(ORDER!$D$1="SGST",
 VLOOKUP(H42,'C:\Users\HP\Desktop\TrimphPO\Week\Master Files\[SGST Master.xlsx]DBF'!$A:$BC,55,FALSE),
   IF(ORDER!$D$1="IGST",
   VLOOKUP(H42,'C:\Users\HP\Desktop\TrimphPO\Week\Master Files\[IGST Master.xlsx]DBF'!$A:$BC,55,FALSE),
   "Error")),
"")</f>
        <v/>
      </c>
      <c r="BC42">
        <f>IF(ORDER!O48&gt;0,
 IF(ORDER!$D$1="SGST",
 VLOOKUP(H42,'C:\Users\HP\Desktop\TrimphPO\Week\Master Files\[SGST Master.xlsx]DBF'!$A:$BD,56,FALSE),
   IF(ORDER!$D$1="IGST",
   VLOOKUP(H42,'C:\Users\HP\Desktop\TrimphPO\Week\Master Files\[IGST Master.xlsx]DBF'!$A:$BD,56,FALSE),
   "Error")),
"")</f>
        <v/>
      </c>
      <c r="BD42">
        <f>IF(ORDER!O48&gt;0,
 IF(ORDER!$D$1="SGST",
 VLOOKUP(H42,'C:\Users\HP\Desktop\TrimphPO\Week\Master Files\[SGST Master.xlsx]DBF'!$A:$BE,57,FALSE),
   IF(ORDER!$D$1="IGST",
   VLOOKUP(H42,'C:\Users\HP\Desktop\TrimphPO\Week\Master Files\[IGST Master.xlsx]DBF'!$A:$BE,57,FALSE),
   "Error")),
"")</f>
        <v/>
      </c>
    </row>
    <row r="43">
      <c r="A43">
        <f>IF(ORDER!O49&gt;0,
 IF(ORDER!$D$1="SGST",
 VLOOKUP(H43,'C:\Users\HP\Desktop\TrimphPO\Week\Master Files\[SGST Master.xlsx]DBF'!$A:$B,2,FALSE),
   IF(ORDER!$D$1="IGST",
   VLOOKUP(H43,'C:\Users\HP\Desktop\TrimphPO\Week\Master Files\[IGST Master.xlsx]DBF'!$A:$B,2,FALSE),
   "Error")),
"")</f>
        <v/>
      </c>
      <c r="B43">
        <f>IF(ORDER!O49&gt;0,
 IF(ORDER!$D$1="SGST",
 VLOOKUP(H43,'C:\Users\HP\Desktop\TrimphPO\Week\Master Files\[SGST Master.xlsx]DBF'!$A:$C,3,FALSE),
   IF(ORDER!$D$1="IGST",
   VLOOKUP(H43,'C:\Users\HP\Desktop\TrimphPO\Week\Master Files\[IGST Master.xlsx]DBF'!$A:$C,3,FALSE),
   "Error")),
"")</f>
        <v/>
      </c>
      <c r="C43">
        <f>IF(ORDER!O49&gt;0,ORDER!L49, "")</f>
        <v/>
      </c>
      <c r="D43">
        <f>IF(ORDER!O49&gt;0,ORDER!A49, "")</f>
        <v/>
      </c>
      <c r="E43">
        <f>IF(ORDER!O49&gt;0,
 IF(ORDER!$D$1="SGST",
 VLOOKUP(H43,'C:\Users\HP\Desktop\TrimphPO\Week\Master Files\[SGST Master.xlsx]DBF'!$A:$F,6,FALSE),
   IF(ORDER!$D$1="IGST",
   VLOOKUP(H43,'C:\Users\HP\Desktop\TrimphPO\Week\Master Files\[IGST Master.xlsx]DBF'!$A:$F,6,FALSE),
   "Error")),
"")</f>
        <v/>
      </c>
      <c r="F43">
        <f>IF(ORDER!O49&gt;0,ORDER!C49, "")</f>
        <v/>
      </c>
      <c r="G43">
        <f>IF(ORDER!O49&gt;0,
 IF(ORDER!$D$1="SGST",
 VLOOKUP(H43,'C:\Users\HP\Desktop\TrimphPO\Week\Master Files\[SGST Master.xlsx]DBF'!$A:$H,8,FALSE),
   IF(ORDER!$D$1="IGST",
   VLOOKUP(H43,'C:\Users\HP\Desktop\TrimphPO\Week\Master Files\[IGST Master.xlsx]DBF'!$A:$H,8,FALSE),
   "Error")),
"")</f>
        <v/>
      </c>
      <c r="H43">
        <f>IF(ORDER!O49&gt;0,ORDER!D49, "")</f>
        <v/>
      </c>
      <c r="I43">
        <f>IF(ORDER!O49&gt;0,
 IF(ORDER!$D$1="SGST",
 VLOOKUP(H43,'C:\Users\HP\Desktop\TrimphPO\Week\Master Files\[SGST Master.xlsx]DBF'!$A:$J,10,FALSE),
   IF(ORDER!$D$1="IGST",
   VLOOKUP(H43,'C:\Users\HP\Desktop\TrimphPO\Week\Master Files\[IGST Master.xlsx]DBF'!$A:$J,10,FALSE),
   "Error")),
"")</f>
        <v/>
      </c>
      <c r="J43">
        <f>IF(ORDER!O49&gt;0,SUMIF(ORDER!$D$8:$D$22298,DBF!$H43,ORDER!$G$8:$G$22298), "")</f>
        <v/>
      </c>
      <c r="K43">
        <f>IF(ORDER!O49&gt;0,VLOOKUP($H43,ORDER!D:H,5,FALSE), "")</f>
        <v/>
      </c>
      <c r="L43">
        <f>IF(ORDER!O49&gt;0,ROUND(J43*K43,2), "")</f>
        <v/>
      </c>
      <c r="M43">
        <f>IF(ORDER!O49&gt;0,
 IF(ORDER!$D$1="SGST",
 VLOOKUP(H43,'C:\Users\HP\Desktop\TrimphPO\Week\Master Files\[SGST Master.xlsx]DBF'!$A:$N,14,FALSE),
   IF(ORDER!$D$1="IGST",
   VLOOKUP(H43,'C:\Users\HP\Desktop\TrimphPO\Week\Master Files\[IGST Master.xlsx]DBF'!$A:$N,14,FALSE),
   "Error")),
"")</f>
        <v/>
      </c>
      <c r="N43">
        <f>IF(ORDER!O49&gt;0,ROUND(L43*M43/100,2), "")</f>
        <v/>
      </c>
      <c r="O43">
        <f>IF(ORDER!O49&gt;0,L43-N43, "")</f>
        <v/>
      </c>
      <c r="P43">
        <f>IF(ORDER!O49&gt;0,IF(R43="Corsetry",IF(IFERROR((O43/J43),0)&lt;1000,"CC Sales- Corsetry-Wholesale - IGST 5%","CC Sales- Corsetry-Wholesale - IGST 12%")), "")</f>
        <v/>
      </c>
      <c r="Q43">
        <f>IF(ORDER!O49&gt;0,
 IF(ORDER!$D$1="SGST",
 VLOOKUP(H43,'C:\Users\HP\Desktop\TrimphPO\Week\Master Files\[SGST Master.xlsx]DBF'!$A:$R,18,FALSE),
   IF(ORDER!$D$1="IGST",
   VLOOKUP(H43,'C:\Users\HP\Desktop\TrimphPO\Week\Master Files\[IGST Master.xlsx]DBF'!$A:$R,18,FALSE),
   "Error")),
"")</f>
        <v/>
      </c>
      <c r="R43">
        <f>IF(ORDER!O49&gt;0,
 IF(ORDER!$D$1="SGST",
 VLOOKUP(H43,'C:\Users\HP\Desktop\TrimphPO\Week\Master Files\[SGST Master.xlsx]DBF'!$A:$S,19,FALSE),
   IF(ORDER!$D$1="IGST",
   VLOOKUP(H43,'C:\Users\HP\Desktop\TrimphPO\Week\Master Files\[IGST Master.xlsx]DBF'!$A:$S,19,FALSE),
   "Error")),
"")</f>
        <v/>
      </c>
      <c r="S43">
        <f>IF(ORDER!O49&gt;0,
 IF(ORDER!$D$1="SGST",
 VLOOKUP(H43,'C:\Users\HP\Desktop\TrimphPO\Week\Master Files\[SGST Master.xlsx]DBF'!$A:$T,20,FALSE),
   IF(ORDER!$D$1="IGST",
   VLOOKUP(H43,'C:\Users\HP\Desktop\TrimphPO\Week\Master Files\[IGST Master.xlsx]DBF'!$A:$T,20,FALSE),
   "Error")),
"")</f>
        <v/>
      </c>
      <c r="T43">
        <f>IF(ORDER!O49&gt;0,
 IF(ORDER!$D$1="SGST",
 VLOOKUP(H43,'C:\Users\HP\Desktop\TrimphPO\Week\Master Files\[SGST Master.xlsx]DBF'!$A:$U,21,FALSE),
   IF(ORDER!$D$1="IGST",
   VLOOKUP(H43,'C:\Users\HP\Desktop\TrimphPO\Week\Master Files\[IGST Master.xlsx]DBF'!$A:$U,21,FALSE),
   "Error")),
"")</f>
        <v/>
      </c>
      <c r="U43">
        <f>IF(ORDER!O49&gt;0,
 IF(ORDER!$D$1="SGST",
 VLOOKUP(H43,'C:\Users\HP\Desktop\TrimphPO\Week\Master Files\[SGST Master.xlsx]DBF'!$A:$V,22,FALSE),
   IF(ORDER!$D$1="IGST",
   VLOOKUP(H43,'C:\Users\HP\Desktop\TrimphPO\Week\Master Files\[IGST Master.xlsx]DBF'!$A:$V,22,FALSE),
   "Error")),
"")</f>
        <v/>
      </c>
      <c r="V43">
        <f>IF(ORDER!O49&gt;0,
 IF(ORDER!$D$1="SGST",
 VLOOKUP(H43,'C:\Users\HP\Desktop\TrimphPO\Week\Master Files\[SGST Master.xlsx]DBF'!$A:$W,23,FALSE),
   IF(ORDER!$D$1="IGST",
   VLOOKUP(H43,'C:\Users\HP\Desktop\TrimphPO\Week\Master Files\[IGST Master.xlsx]DBF'!$A:$W,23,FALSE),
   "Error")),
"")</f>
        <v/>
      </c>
      <c r="W43">
        <f>IF(ORDER!O49&gt;0,
 IF(ORDER!$D$1="SGST",
 VLOOKUP(H43,'C:\Users\HP\Desktop\TrimphPO\Week\Master Files\[SGST Master.xlsx]DBF'!$A:$X,24,FALSE),
   IF(ORDER!$D$1="IGST",
   VLOOKUP(H43,'C:\Users\HP\Desktop\TrimphPO\Week\Master Files\[IGST Master.xlsx]DBF'!$A:$X,24,FALSE),
   "Error")),
"")</f>
        <v/>
      </c>
      <c r="X43">
        <f>IF(ORDER!O49&gt;0,
 IF(ORDER!$D$1="SGST",
 VLOOKUP(H43,'C:\Users\HP\Desktop\TrimphPO\Week\Master Files\[SGST Master.xlsx]DBF'!$A:$Y,25,FALSE),
   IF(ORDER!$D$1="IGST",
   VLOOKUP(H43,'C:\Users\HP\Desktop\TrimphPO\Week\Master Files\[IGST Master.xlsx]DBF'!$A:$Y,25,FALSE),
   "Error")),
"")</f>
        <v/>
      </c>
      <c r="Y43">
        <f>IF(ORDER!O49&gt;0,+O43, "")</f>
        <v/>
      </c>
      <c r="Z43">
        <f>IF(ORDER!O49&gt;0,+J43, "")</f>
        <v/>
      </c>
      <c r="AA43">
        <f>IF(ORDER!O49&gt;0,
 IF(ORDER!$D$1="SGST",
 VLOOKUP(H43,'C:\Users\HP\Desktop\TrimphPO\Week\Master Files\[SGST Master.xlsx]DBF'!$A:$AB,28,FALSE),
   IF(ORDER!$D$1="IGST",
   VLOOKUP(H43,'C:\Users\HP\Desktop\TrimphPO\Week\Master Files\[IGST Master.xlsx]DBF'!$A:$AB,28,FALSE),
   "Error")),
"")</f>
        <v/>
      </c>
      <c r="AB43">
        <f>IF(ORDER!O49&gt;0,
 IF(ORDER!$D$1="SGST",
 VLOOKUP(H43,'C:\Users\HP\Desktop\TrimphPO\Week\Master Files\[SGST Master.xlsx]DBF'!$A:$AC,29,FALSE),
   IF(ORDER!$D$1="IGST",
   VLOOKUP(H43,'C:\Users\HP\Desktop\TrimphPO\Week\Master Files\[IGST Master.xlsx]DBF'!$A:$AC,29,FALSE),
   "Error")),
"")</f>
        <v/>
      </c>
      <c r="AC43">
        <f>IF(ORDER!O49&gt;0,ROUND(Y43*AB43/100,2), "")</f>
        <v/>
      </c>
      <c r="AD43">
        <f>IF(ORDER!O49&gt;0,ROUND(SUM(Y43,0)-AC43,2), "")</f>
        <v/>
      </c>
      <c r="AE43" t="inlineStr"/>
      <c r="AF43" t="inlineStr"/>
      <c r="AG43" t="inlineStr"/>
      <c r="AH43" t="inlineStr"/>
      <c r="AI43" t="inlineStr"/>
      <c r="AJ43" t="inlineStr"/>
      <c r="AK43">
        <f>IF(ORDER!O49&gt;0,IF(RIGHT(P43,2)="5%","Output IGST - 5% - Tamilnadu","Output IGST - 12% - Tamilnadu"), "")</f>
        <v/>
      </c>
      <c r="AL43">
        <f>IF(ORDER!O49&gt;0,IF(AK43="Output IGST - 12% - TamilNadu",12,5), "")</f>
        <v/>
      </c>
      <c r="AM43">
        <f>IF(ORDER!O49&gt;0,ROUND(SUM(AD43*AL43/100,0),2), "")</f>
        <v/>
      </c>
      <c r="AN43">
        <f>IF(ORDER!O49&gt;0,+AP43, "")</f>
        <v/>
      </c>
      <c r="AO43">
        <f>IF(ORDER!O49&gt;0,0.00, "")</f>
        <v/>
      </c>
      <c r="AP43">
        <f>IF(ORDER!O49&gt;0,+(Y43-AC43)+AM43, "")</f>
        <v/>
      </c>
      <c r="AQ43">
        <f>IF(ORDER!O49&gt;0,
 IF(ORDER!$D$1="SGST",
 VLOOKUP(H43,'C:\Users\HP\Desktop\TrimphPO\Week\Master Files\[SGST Master.xlsx]DBF'!$A:$AR,44,FALSE),
   IF(ORDER!$D$1="IGST",
   VLOOKUP(H43,'C:\Users\HP\Desktop\TrimphPO\Week\Master Files\[IGST Master.xlsx]DBF'!$A:$AR,44,FALSE),
   "Error")),
"")</f>
        <v/>
      </c>
      <c r="AR43">
        <f>IF(ORDER!O49&gt;0,B43, "")</f>
        <v/>
      </c>
      <c r="AS43">
        <f>IF(ORDER!O49&gt;0,AN43, "")</f>
        <v/>
      </c>
      <c r="AT43">
        <f>IF(ORDER!O49&gt;0,CONCATENATE($B$2," ",$C$2," ","QTY",  " ", $Z$2), "")</f>
        <v/>
      </c>
      <c r="AU43">
        <f>IF(ORDER!O49&gt;0,
 IF(ORDER!$D$1="SGST",
 VLOOKUP(H43,'C:\Users\HP\Desktop\TrimphPO\Week\Master Files\[SGST Master.xlsx]DBF'!$A:$AV,48,FALSE),
   IF(ORDER!$D$1="IGST",
   VLOOKUP(H43,'C:\Users\HP\Desktop\TrimphPO\Week\Master Files\[IGST Master.xlsx]DBF'!$A:$AV,48,FALSE),
   "Error")),
"")</f>
        <v/>
      </c>
      <c r="AV43">
        <f>IF(ORDER!O49&gt;0,
 IF(ORDER!$D$1="SGST",
 VLOOKUP(H43,'C:\Users\HP\Desktop\TrimphPO\Week\Master Files\[SGST Master.xlsx]DBF'!$A:$AW,49,FALSE),
   IF(ORDER!$D$1="IGST",
   VLOOKUP(H43,'C:\Users\HP\Desktop\TrimphPO\Week\Master Files\[IGST Master.xlsx]DBF'!$A:$AW,49,FALSE),
   "Error")),
"")</f>
        <v/>
      </c>
      <c r="AW43">
        <f>IF(ORDER!O49&gt;0,
 IF(ORDER!$D$1="SGST",
 VLOOKUP(H43,'C:\Users\HP\Desktop\TrimphPO\Week\Master Files\[SGST Master.xlsx]DBF'!$A:$AX,50,FALSE),
   IF(ORDER!$D$1="IGST",
   VLOOKUP(H43,'C:\Users\HP\Desktop\TrimphPO\Week\Master Files\[IGST Master.xlsx]DBF'!$A:$AX,50,FALSE),
   "Error")),
"")</f>
        <v/>
      </c>
      <c r="AX43">
        <f>IF(ORDER!O49&gt;0,ORDER!B5, "")</f>
        <v/>
      </c>
      <c r="AY43">
        <f>IF(ORDER!O49&gt;0,ORDER!B1, "")</f>
        <v/>
      </c>
      <c r="AZ43">
        <f>IF(ORDER!O49&gt;0,
 IF(ORDER!$D$1="SGST",
 VLOOKUP(H43,'C:\Users\HP\Desktop\TrimphPO\Week\Master Files\[SGST Master.xlsx]DBF'!$A:$BA,53,FALSE),
   IF(ORDER!$D$1="IGST",
   VLOOKUP(H43,'C:\Users\HP\Desktop\TrimphPO\Week\Master Files\[IGST Master.xlsx]DBF'!$A:$BA,53,FALSE),
   "Error")),
"")</f>
        <v/>
      </c>
      <c r="BA43">
        <f>IF(ORDER!O49&gt;0,
 IF(ORDER!$D$1="SGST",
 VLOOKUP(H43,'C:\Users\HP\Desktop\TrimphPO\Week\Master Files\[SGST Master.xlsx]DBF'!$A:$BB,54,FALSE),
   IF(ORDER!$D$1="IGST",
   VLOOKUP(H43,'C:\Users\HP\Desktop\TrimphPO\Week\Master Files\[IGST Master.xlsx]DBF'!$A:$BB,54,FALSE),
   "Error")),
"")</f>
        <v/>
      </c>
      <c r="BB43">
        <f>IF(ORDER!O49&gt;0,
 IF(ORDER!$D$1="SGST",
 VLOOKUP(H43,'C:\Users\HP\Desktop\TrimphPO\Week\Master Files\[SGST Master.xlsx]DBF'!$A:$BC,55,FALSE),
   IF(ORDER!$D$1="IGST",
   VLOOKUP(H43,'C:\Users\HP\Desktop\TrimphPO\Week\Master Files\[IGST Master.xlsx]DBF'!$A:$BC,55,FALSE),
   "Error")),
"")</f>
        <v/>
      </c>
      <c r="BC43">
        <f>IF(ORDER!O49&gt;0,
 IF(ORDER!$D$1="SGST",
 VLOOKUP(H43,'C:\Users\HP\Desktop\TrimphPO\Week\Master Files\[SGST Master.xlsx]DBF'!$A:$BD,56,FALSE),
   IF(ORDER!$D$1="IGST",
   VLOOKUP(H43,'C:\Users\HP\Desktop\TrimphPO\Week\Master Files\[IGST Master.xlsx]DBF'!$A:$BD,56,FALSE),
   "Error")),
"")</f>
        <v/>
      </c>
      <c r="BD43">
        <f>IF(ORDER!O49&gt;0,
 IF(ORDER!$D$1="SGST",
 VLOOKUP(H43,'C:\Users\HP\Desktop\TrimphPO\Week\Master Files\[SGST Master.xlsx]DBF'!$A:$BE,57,FALSE),
   IF(ORDER!$D$1="IGST",
   VLOOKUP(H43,'C:\Users\HP\Desktop\TrimphPO\Week\Master Files\[IGST Master.xlsx]DBF'!$A:$BE,57,FALSE),
   "Error")),
"")</f>
        <v/>
      </c>
    </row>
    <row r="44">
      <c r="A44">
        <f>IF(ORDER!O50&gt;0,
 IF(ORDER!$D$1="SGST",
 VLOOKUP(H44,'C:\Users\HP\Desktop\TrimphPO\Week\Master Files\[SGST Master.xlsx]DBF'!$A:$B,2,FALSE),
   IF(ORDER!$D$1="IGST",
   VLOOKUP(H44,'C:\Users\HP\Desktop\TrimphPO\Week\Master Files\[IGST Master.xlsx]DBF'!$A:$B,2,FALSE),
   "Error")),
"")</f>
        <v/>
      </c>
      <c r="B44">
        <f>IF(ORDER!O50&gt;0,
 IF(ORDER!$D$1="SGST",
 VLOOKUP(H44,'C:\Users\HP\Desktop\TrimphPO\Week\Master Files\[SGST Master.xlsx]DBF'!$A:$C,3,FALSE),
   IF(ORDER!$D$1="IGST",
   VLOOKUP(H44,'C:\Users\HP\Desktop\TrimphPO\Week\Master Files\[IGST Master.xlsx]DBF'!$A:$C,3,FALSE),
   "Error")),
"")</f>
        <v/>
      </c>
      <c r="C44">
        <f>IF(ORDER!O50&gt;0,ORDER!L50, "")</f>
        <v/>
      </c>
      <c r="D44">
        <f>IF(ORDER!O50&gt;0,ORDER!A50, "")</f>
        <v/>
      </c>
      <c r="E44">
        <f>IF(ORDER!O50&gt;0,
 IF(ORDER!$D$1="SGST",
 VLOOKUP(H44,'C:\Users\HP\Desktop\TrimphPO\Week\Master Files\[SGST Master.xlsx]DBF'!$A:$F,6,FALSE),
   IF(ORDER!$D$1="IGST",
   VLOOKUP(H44,'C:\Users\HP\Desktop\TrimphPO\Week\Master Files\[IGST Master.xlsx]DBF'!$A:$F,6,FALSE),
   "Error")),
"")</f>
        <v/>
      </c>
      <c r="F44">
        <f>IF(ORDER!O50&gt;0,ORDER!C50, "")</f>
        <v/>
      </c>
      <c r="G44">
        <f>IF(ORDER!O50&gt;0,
 IF(ORDER!$D$1="SGST",
 VLOOKUP(H44,'C:\Users\HP\Desktop\TrimphPO\Week\Master Files\[SGST Master.xlsx]DBF'!$A:$H,8,FALSE),
   IF(ORDER!$D$1="IGST",
   VLOOKUP(H44,'C:\Users\HP\Desktop\TrimphPO\Week\Master Files\[IGST Master.xlsx]DBF'!$A:$H,8,FALSE),
   "Error")),
"")</f>
        <v/>
      </c>
      <c r="H44">
        <f>IF(ORDER!O50&gt;0,ORDER!D50, "")</f>
        <v/>
      </c>
      <c r="I44">
        <f>IF(ORDER!O50&gt;0,
 IF(ORDER!$D$1="SGST",
 VLOOKUP(H44,'C:\Users\HP\Desktop\TrimphPO\Week\Master Files\[SGST Master.xlsx]DBF'!$A:$J,10,FALSE),
   IF(ORDER!$D$1="IGST",
   VLOOKUP(H44,'C:\Users\HP\Desktop\TrimphPO\Week\Master Files\[IGST Master.xlsx]DBF'!$A:$J,10,FALSE),
   "Error")),
"")</f>
        <v/>
      </c>
      <c r="J44">
        <f>IF(ORDER!O50&gt;0,SUMIF(ORDER!$D$8:$D$22298,DBF!$H44,ORDER!$G$8:$G$22298), "")</f>
        <v/>
      </c>
      <c r="K44">
        <f>IF(ORDER!O50&gt;0,VLOOKUP($H44,ORDER!D:H,5,FALSE), "")</f>
        <v/>
      </c>
      <c r="L44">
        <f>IF(ORDER!O50&gt;0,ROUND(J44*K44,2), "")</f>
        <v/>
      </c>
      <c r="M44">
        <f>IF(ORDER!O50&gt;0,
 IF(ORDER!$D$1="SGST",
 VLOOKUP(H44,'C:\Users\HP\Desktop\TrimphPO\Week\Master Files\[SGST Master.xlsx]DBF'!$A:$N,14,FALSE),
   IF(ORDER!$D$1="IGST",
   VLOOKUP(H44,'C:\Users\HP\Desktop\TrimphPO\Week\Master Files\[IGST Master.xlsx]DBF'!$A:$N,14,FALSE),
   "Error")),
"")</f>
        <v/>
      </c>
      <c r="N44">
        <f>IF(ORDER!O50&gt;0,ROUND(L44*M44/100,2), "")</f>
        <v/>
      </c>
      <c r="O44">
        <f>IF(ORDER!O50&gt;0,L44-N44, "")</f>
        <v/>
      </c>
      <c r="P44">
        <f>IF(ORDER!O50&gt;0,IF(R44="Corsetry",IF(IFERROR((O44/J44),0)&lt;1000,"CC Sales- Corsetry-Wholesale - IGST 5%","CC Sales- Corsetry-Wholesale - IGST 12%")), "")</f>
        <v/>
      </c>
      <c r="Q44">
        <f>IF(ORDER!O50&gt;0,
 IF(ORDER!$D$1="SGST",
 VLOOKUP(H44,'C:\Users\HP\Desktop\TrimphPO\Week\Master Files\[SGST Master.xlsx]DBF'!$A:$R,18,FALSE),
   IF(ORDER!$D$1="IGST",
   VLOOKUP(H44,'C:\Users\HP\Desktop\TrimphPO\Week\Master Files\[IGST Master.xlsx]DBF'!$A:$R,18,FALSE),
   "Error")),
"")</f>
        <v/>
      </c>
      <c r="R44">
        <f>IF(ORDER!O50&gt;0,
 IF(ORDER!$D$1="SGST",
 VLOOKUP(H44,'C:\Users\HP\Desktop\TrimphPO\Week\Master Files\[SGST Master.xlsx]DBF'!$A:$S,19,FALSE),
   IF(ORDER!$D$1="IGST",
   VLOOKUP(H44,'C:\Users\HP\Desktop\TrimphPO\Week\Master Files\[IGST Master.xlsx]DBF'!$A:$S,19,FALSE),
   "Error")),
"")</f>
        <v/>
      </c>
      <c r="S44">
        <f>IF(ORDER!O50&gt;0,
 IF(ORDER!$D$1="SGST",
 VLOOKUP(H44,'C:\Users\HP\Desktop\TrimphPO\Week\Master Files\[SGST Master.xlsx]DBF'!$A:$T,20,FALSE),
   IF(ORDER!$D$1="IGST",
   VLOOKUP(H44,'C:\Users\HP\Desktop\TrimphPO\Week\Master Files\[IGST Master.xlsx]DBF'!$A:$T,20,FALSE),
   "Error")),
"")</f>
        <v/>
      </c>
      <c r="T44">
        <f>IF(ORDER!O50&gt;0,
 IF(ORDER!$D$1="SGST",
 VLOOKUP(H44,'C:\Users\HP\Desktop\TrimphPO\Week\Master Files\[SGST Master.xlsx]DBF'!$A:$U,21,FALSE),
   IF(ORDER!$D$1="IGST",
   VLOOKUP(H44,'C:\Users\HP\Desktop\TrimphPO\Week\Master Files\[IGST Master.xlsx]DBF'!$A:$U,21,FALSE),
   "Error")),
"")</f>
        <v/>
      </c>
      <c r="U44">
        <f>IF(ORDER!O50&gt;0,
 IF(ORDER!$D$1="SGST",
 VLOOKUP(H44,'C:\Users\HP\Desktop\TrimphPO\Week\Master Files\[SGST Master.xlsx]DBF'!$A:$V,22,FALSE),
   IF(ORDER!$D$1="IGST",
   VLOOKUP(H44,'C:\Users\HP\Desktop\TrimphPO\Week\Master Files\[IGST Master.xlsx]DBF'!$A:$V,22,FALSE),
   "Error")),
"")</f>
        <v/>
      </c>
      <c r="V44">
        <f>IF(ORDER!O50&gt;0,
 IF(ORDER!$D$1="SGST",
 VLOOKUP(H44,'C:\Users\HP\Desktop\TrimphPO\Week\Master Files\[SGST Master.xlsx]DBF'!$A:$W,23,FALSE),
   IF(ORDER!$D$1="IGST",
   VLOOKUP(H44,'C:\Users\HP\Desktop\TrimphPO\Week\Master Files\[IGST Master.xlsx]DBF'!$A:$W,23,FALSE),
   "Error")),
"")</f>
        <v/>
      </c>
      <c r="W44">
        <f>IF(ORDER!O50&gt;0,
 IF(ORDER!$D$1="SGST",
 VLOOKUP(H44,'C:\Users\HP\Desktop\TrimphPO\Week\Master Files\[SGST Master.xlsx]DBF'!$A:$X,24,FALSE),
   IF(ORDER!$D$1="IGST",
   VLOOKUP(H44,'C:\Users\HP\Desktop\TrimphPO\Week\Master Files\[IGST Master.xlsx]DBF'!$A:$X,24,FALSE),
   "Error")),
"")</f>
        <v/>
      </c>
      <c r="X44">
        <f>IF(ORDER!O50&gt;0,
 IF(ORDER!$D$1="SGST",
 VLOOKUP(H44,'C:\Users\HP\Desktop\TrimphPO\Week\Master Files\[SGST Master.xlsx]DBF'!$A:$Y,25,FALSE),
   IF(ORDER!$D$1="IGST",
   VLOOKUP(H44,'C:\Users\HP\Desktop\TrimphPO\Week\Master Files\[IGST Master.xlsx]DBF'!$A:$Y,25,FALSE),
   "Error")),
"")</f>
        <v/>
      </c>
      <c r="Y44">
        <f>IF(ORDER!O50&gt;0,+O44, "")</f>
        <v/>
      </c>
      <c r="Z44">
        <f>IF(ORDER!O50&gt;0,+J44, "")</f>
        <v/>
      </c>
      <c r="AA44">
        <f>IF(ORDER!O50&gt;0,
 IF(ORDER!$D$1="SGST",
 VLOOKUP(H44,'C:\Users\HP\Desktop\TrimphPO\Week\Master Files\[SGST Master.xlsx]DBF'!$A:$AB,28,FALSE),
   IF(ORDER!$D$1="IGST",
   VLOOKUP(H44,'C:\Users\HP\Desktop\TrimphPO\Week\Master Files\[IGST Master.xlsx]DBF'!$A:$AB,28,FALSE),
   "Error")),
"")</f>
        <v/>
      </c>
      <c r="AB44">
        <f>IF(ORDER!O50&gt;0,
 IF(ORDER!$D$1="SGST",
 VLOOKUP(H44,'C:\Users\HP\Desktop\TrimphPO\Week\Master Files\[SGST Master.xlsx]DBF'!$A:$AC,29,FALSE),
   IF(ORDER!$D$1="IGST",
   VLOOKUP(H44,'C:\Users\HP\Desktop\TrimphPO\Week\Master Files\[IGST Master.xlsx]DBF'!$A:$AC,29,FALSE),
   "Error")),
"")</f>
        <v/>
      </c>
      <c r="AC44">
        <f>IF(ORDER!O50&gt;0,ROUND(Y44*AB44/100,2), "")</f>
        <v/>
      </c>
      <c r="AD44">
        <f>IF(ORDER!O50&gt;0,ROUND(SUM(Y44,0)-AC44,2), "")</f>
        <v/>
      </c>
      <c r="AE44" t="inlineStr"/>
      <c r="AF44" t="inlineStr"/>
      <c r="AG44" t="inlineStr"/>
      <c r="AH44" t="inlineStr"/>
      <c r="AI44" t="inlineStr"/>
      <c r="AJ44" t="inlineStr"/>
      <c r="AK44">
        <f>IF(ORDER!O50&gt;0,IF(RIGHT(P44,2)="5%","Output IGST - 5% - Tamilnadu","Output IGST - 12% - Tamilnadu"), "")</f>
        <v/>
      </c>
      <c r="AL44">
        <f>IF(ORDER!O50&gt;0,IF(AK44="Output IGST - 12% - TamilNadu",12,5), "")</f>
        <v/>
      </c>
      <c r="AM44">
        <f>IF(ORDER!O50&gt;0,ROUND(SUM(AD44*AL44/100,0),2), "")</f>
        <v/>
      </c>
      <c r="AN44">
        <f>IF(ORDER!O50&gt;0,+AP44, "")</f>
        <v/>
      </c>
      <c r="AO44">
        <f>IF(ORDER!O50&gt;0,0.00, "")</f>
        <v/>
      </c>
      <c r="AP44">
        <f>IF(ORDER!O50&gt;0,+(Y44-AC44)+AM44, "")</f>
        <v/>
      </c>
      <c r="AQ44">
        <f>IF(ORDER!O50&gt;0,
 IF(ORDER!$D$1="SGST",
 VLOOKUP(H44,'C:\Users\HP\Desktop\TrimphPO\Week\Master Files\[SGST Master.xlsx]DBF'!$A:$AR,44,FALSE),
   IF(ORDER!$D$1="IGST",
   VLOOKUP(H44,'C:\Users\HP\Desktop\TrimphPO\Week\Master Files\[IGST Master.xlsx]DBF'!$A:$AR,44,FALSE),
   "Error")),
"")</f>
        <v/>
      </c>
      <c r="AR44">
        <f>IF(ORDER!O50&gt;0,B44, "")</f>
        <v/>
      </c>
      <c r="AS44">
        <f>IF(ORDER!O50&gt;0,AN44, "")</f>
        <v/>
      </c>
      <c r="AT44">
        <f>IF(ORDER!O50&gt;0,CONCATENATE($B$2," ",$C$2," ","QTY",  " ", $Z$2), "")</f>
        <v/>
      </c>
      <c r="AU44">
        <f>IF(ORDER!O50&gt;0,
 IF(ORDER!$D$1="SGST",
 VLOOKUP(H44,'C:\Users\HP\Desktop\TrimphPO\Week\Master Files\[SGST Master.xlsx]DBF'!$A:$AV,48,FALSE),
   IF(ORDER!$D$1="IGST",
   VLOOKUP(H44,'C:\Users\HP\Desktop\TrimphPO\Week\Master Files\[IGST Master.xlsx]DBF'!$A:$AV,48,FALSE),
   "Error")),
"")</f>
        <v/>
      </c>
      <c r="AV44">
        <f>IF(ORDER!O50&gt;0,
 IF(ORDER!$D$1="SGST",
 VLOOKUP(H44,'C:\Users\HP\Desktop\TrimphPO\Week\Master Files\[SGST Master.xlsx]DBF'!$A:$AW,49,FALSE),
   IF(ORDER!$D$1="IGST",
   VLOOKUP(H44,'C:\Users\HP\Desktop\TrimphPO\Week\Master Files\[IGST Master.xlsx]DBF'!$A:$AW,49,FALSE),
   "Error")),
"")</f>
        <v/>
      </c>
      <c r="AW44">
        <f>IF(ORDER!O50&gt;0,
 IF(ORDER!$D$1="SGST",
 VLOOKUP(H44,'C:\Users\HP\Desktop\TrimphPO\Week\Master Files\[SGST Master.xlsx]DBF'!$A:$AX,50,FALSE),
   IF(ORDER!$D$1="IGST",
   VLOOKUP(H44,'C:\Users\HP\Desktop\TrimphPO\Week\Master Files\[IGST Master.xlsx]DBF'!$A:$AX,50,FALSE),
   "Error")),
"")</f>
        <v/>
      </c>
      <c r="AX44">
        <f>IF(ORDER!O50&gt;0,ORDER!B5, "")</f>
        <v/>
      </c>
      <c r="AY44">
        <f>IF(ORDER!O50&gt;0,ORDER!B1, "")</f>
        <v/>
      </c>
      <c r="AZ44">
        <f>IF(ORDER!O50&gt;0,
 IF(ORDER!$D$1="SGST",
 VLOOKUP(H44,'C:\Users\HP\Desktop\TrimphPO\Week\Master Files\[SGST Master.xlsx]DBF'!$A:$BA,53,FALSE),
   IF(ORDER!$D$1="IGST",
   VLOOKUP(H44,'C:\Users\HP\Desktop\TrimphPO\Week\Master Files\[IGST Master.xlsx]DBF'!$A:$BA,53,FALSE),
   "Error")),
"")</f>
        <v/>
      </c>
      <c r="BA44">
        <f>IF(ORDER!O50&gt;0,
 IF(ORDER!$D$1="SGST",
 VLOOKUP(H44,'C:\Users\HP\Desktop\TrimphPO\Week\Master Files\[SGST Master.xlsx]DBF'!$A:$BB,54,FALSE),
   IF(ORDER!$D$1="IGST",
   VLOOKUP(H44,'C:\Users\HP\Desktop\TrimphPO\Week\Master Files\[IGST Master.xlsx]DBF'!$A:$BB,54,FALSE),
   "Error")),
"")</f>
        <v/>
      </c>
      <c r="BB44">
        <f>IF(ORDER!O50&gt;0,
 IF(ORDER!$D$1="SGST",
 VLOOKUP(H44,'C:\Users\HP\Desktop\TrimphPO\Week\Master Files\[SGST Master.xlsx]DBF'!$A:$BC,55,FALSE),
   IF(ORDER!$D$1="IGST",
   VLOOKUP(H44,'C:\Users\HP\Desktop\TrimphPO\Week\Master Files\[IGST Master.xlsx]DBF'!$A:$BC,55,FALSE),
   "Error")),
"")</f>
        <v/>
      </c>
      <c r="BC44">
        <f>IF(ORDER!O50&gt;0,
 IF(ORDER!$D$1="SGST",
 VLOOKUP(H44,'C:\Users\HP\Desktop\TrimphPO\Week\Master Files\[SGST Master.xlsx]DBF'!$A:$BD,56,FALSE),
   IF(ORDER!$D$1="IGST",
   VLOOKUP(H44,'C:\Users\HP\Desktop\TrimphPO\Week\Master Files\[IGST Master.xlsx]DBF'!$A:$BD,56,FALSE),
   "Error")),
"")</f>
        <v/>
      </c>
      <c r="BD44">
        <f>IF(ORDER!O50&gt;0,
 IF(ORDER!$D$1="SGST",
 VLOOKUP(H44,'C:\Users\HP\Desktop\TrimphPO\Week\Master Files\[SGST Master.xlsx]DBF'!$A:$BE,57,FALSE),
   IF(ORDER!$D$1="IGST",
   VLOOKUP(H44,'C:\Users\HP\Desktop\TrimphPO\Week\Master Files\[IGST Master.xlsx]DBF'!$A:$BE,57,FALSE),
   "Error")),
"")</f>
        <v/>
      </c>
    </row>
    <row r="45">
      <c r="A45">
        <f>IF(ORDER!O51&gt;0,
 IF(ORDER!$D$1="SGST",
 VLOOKUP(H45,'C:\Users\HP\Desktop\TrimphPO\Week\Master Files\[SGST Master.xlsx]DBF'!$A:$B,2,FALSE),
   IF(ORDER!$D$1="IGST",
   VLOOKUP(H45,'C:\Users\HP\Desktop\TrimphPO\Week\Master Files\[IGST Master.xlsx]DBF'!$A:$B,2,FALSE),
   "Error")),
"")</f>
        <v/>
      </c>
      <c r="B45">
        <f>IF(ORDER!O51&gt;0,
 IF(ORDER!$D$1="SGST",
 VLOOKUP(H45,'C:\Users\HP\Desktop\TrimphPO\Week\Master Files\[SGST Master.xlsx]DBF'!$A:$C,3,FALSE),
   IF(ORDER!$D$1="IGST",
   VLOOKUP(H45,'C:\Users\HP\Desktop\TrimphPO\Week\Master Files\[IGST Master.xlsx]DBF'!$A:$C,3,FALSE),
   "Error")),
"")</f>
        <v/>
      </c>
      <c r="C45">
        <f>IF(ORDER!O51&gt;0,ORDER!L51, "")</f>
        <v/>
      </c>
      <c r="D45">
        <f>IF(ORDER!O51&gt;0,ORDER!A51, "")</f>
        <v/>
      </c>
      <c r="E45">
        <f>IF(ORDER!O51&gt;0,
 IF(ORDER!$D$1="SGST",
 VLOOKUP(H45,'C:\Users\HP\Desktop\TrimphPO\Week\Master Files\[SGST Master.xlsx]DBF'!$A:$F,6,FALSE),
   IF(ORDER!$D$1="IGST",
   VLOOKUP(H45,'C:\Users\HP\Desktop\TrimphPO\Week\Master Files\[IGST Master.xlsx]DBF'!$A:$F,6,FALSE),
   "Error")),
"")</f>
        <v/>
      </c>
      <c r="F45">
        <f>IF(ORDER!O51&gt;0,ORDER!C51, "")</f>
        <v/>
      </c>
      <c r="G45">
        <f>IF(ORDER!O51&gt;0,
 IF(ORDER!$D$1="SGST",
 VLOOKUP(H45,'C:\Users\HP\Desktop\TrimphPO\Week\Master Files\[SGST Master.xlsx]DBF'!$A:$H,8,FALSE),
   IF(ORDER!$D$1="IGST",
   VLOOKUP(H45,'C:\Users\HP\Desktop\TrimphPO\Week\Master Files\[IGST Master.xlsx]DBF'!$A:$H,8,FALSE),
   "Error")),
"")</f>
        <v/>
      </c>
      <c r="H45">
        <f>IF(ORDER!O51&gt;0,ORDER!D51, "")</f>
        <v/>
      </c>
      <c r="I45">
        <f>IF(ORDER!O51&gt;0,
 IF(ORDER!$D$1="SGST",
 VLOOKUP(H45,'C:\Users\HP\Desktop\TrimphPO\Week\Master Files\[SGST Master.xlsx]DBF'!$A:$J,10,FALSE),
   IF(ORDER!$D$1="IGST",
   VLOOKUP(H45,'C:\Users\HP\Desktop\TrimphPO\Week\Master Files\[IGST Master.xlsx]DBF'!$A:$J,10,FALSE),
   "Error")),
"")</f>
        <v/>
      </c>
      <c r="J45">
        <f>IF(ORDER!O51&gt;0,SUMIF(ORDER!$D$8:$D$22298,DBF!$H45,ORDER!$G$8:$G$22298), "")</f>
        <v/>
      </c>
      <c r="K45">
        <f>IF(ORDER!O51&gt;0,VLOOKUP($H45,ORDER!D:H,5,FALSE), "")</f>
        <v/>
      </c>
      <c r="L45">
        <f>IF(ORDER!O51&gt;0,ROUND(J45*K45,2), "")</f>
        <v/>
      </c>
      <c r="M45">
        <f>IF(ORDER!O51&gt;0,
 IF(ORDER!$D$1="SGST",
 VLOOKUP(H45,'C:\Users\HP\Desktop\TrimphPO\Week\Master Files\[SGST Master.xlsx]DBF'!$A:$N,14,FALSE),
   IF(ORDER!$D$1="IGST",
   VLOOKUP(H45,'C:\Users\HP\Desktop\TrimphPO\Week\Master Files\[IGST Master.xlsx]DBF'!$A:$N,14,FALSE),
   "Error")),
"")</f>
        <v/>
      </c>
      <c r="N45">
        <f>IF(ORDER!O51&gt;0,ROUND(L45*M45/100,2), "")</f>
        <v/>
      </c>
      <c r="O45">
        <f>IF(ORDER!O51&gt;0,L45-N45, "")</f>
        <v/>
      </c>
      <c r="P45">
        <f>IF(ORDER!O51&gt;0,IF(R45="Corsetry",IF(IFERROR((O45/J45),0)&lt;1000,"CC Sales- Corsetry-Wholesale - IGST 5%","CC Sales- Corsetry-Wholesale - IGST 12%")), "")</f>
        <v/>
      </c>
      <c r="Q45">
        <f>IF(ORDER!O51&gt;0,
 IF(ORDER!$D$1="SGST",
 VLOOKUP(H45,'C:\Users\HP\Desktop\TrimphPO\Week\Master Files\[SGST Master.xlsx]DBF'!$A:$R,18,FALSE),
   IF(ORDER!$D$1="IGST",
   VLOOKUP(H45,'C:\Users\HP\Desktop\TrimphPO\Week\Master Files\[IGST Master.xlsx]DBF'!$A:$R,18,FALSE),
   "Error")),
"")</f>
        <v/>
      </c>
      <c r="R45">
        <f>IF(ORDER!O51&gt;0,
 IF(ORDER!$D$1="SGST",
 VLOOKUP(H45,'C:\Users\HP\Desktop\TrimphPO\Week\Master Files\[SGST Master.xlsx]DBF'!$A:$S,19,FALSE),
   IF(ORDER!$D$1="IGST",
   VLOOKUP(H45,'C:\Users\HP\Desktop\TrimphPO\Week\Master Files\[IGST Master.xlsx]DBF'!$A:$S,19,FALSE),
   "Error")),
"")</f>
        <v/>
      </c>
      <c r="S45">
        <f>IF(ORDER!O51&gt;0,
 IF(ORDER!$D$1="SGST",
 VLOOKUP(H45,'C:\Users\HP\Desktop\TrimphPO\Week\Master Files\[SGST Master.xlsx]DBF'!$A:$T,20,FALSE),
   IF(ORDER!$D$1="IGST",
   VLOOKUP(H45,'C:\Users\HP\Desktop\TrimphPO\Week\Master Files\[IGST Master.xlsx]DBF'!$A:$T,20,FALSE),
   "Error")),
"")</f>
        <v/>
      </c>
      <c r="T45">
        <f>IF(ORDER!O51&gt;0,
 IF(ORDER!$D$1="SGST",
 VLOOKUP(H45,'C:\Users\HP\Desktop\TrimphPO\Week\Master Files\[SGST Master.xlsx]DBF'!$A:$U,21,FALSE),
   IF(ORDER!$D$1="IGST",
   VLOOKUP(H45,'C:\Users\HP\Desktop\TrimphPO\Week\Master Files\[IGST Master.xlsx]DBF'!$A:$U,21,FALSE),
   "Error")),
"")</f>
        <v/>
      </c>
      <c r="U45">
        <f>IF(ORDER!O51&gt;0,
 IF(ORDER!$D$1="SGST",
 VLOOKUP(H45,'C:\Users\HP\Desktop\TrimphPO\Week\Master Files\[SGST Master.xlsx]DBF'!$A:$V,22,FALSE),
   IF(ORDER!$D$1="IGST",
   VLOOKUP(H45,'C:\Users\HP\Desktop\TrimphPO\Week\Master Files\[IGST Master.xlsx]DBF'!$A:$V,22,FALSE),
   "Error")),
"")</f>
        <v/>
      </c>
      <c r="V45">
        <f>IF(ORDER!O51&gt;0,
 IF(ORDER!$D$1="SGST",
 VLOOKUP(H45,'C:\Users\HP\Desktop\TrimphPO\Week\Master Files\[SGST Master.xlsx]DBF'!$A:$W,23,FALSE),
   IF(ORDER!$D$1="IGST",
   VLOOKUP(H45,'C:\Users\HP\Desktop\TrimphPO\Week\Master Files\[IGST Master.xlsx]DBF'!$A:$W,23,FALSE),
   "Error")),
"")</f>
        <v/>
      </c>
      <c r="W45">
        <f>IF(ORDER!O51&gt;0,
 IF(ORDER!$D$1="SGST",
 VLOOKUP(H45,'C:\Users\HP\Desktop\TrimphPO\Week\Master Files\[SGST Master.xlsx]DBF'!$A:$X,24,FALSE),
   IF(ORDER!$D$1="IGST",
   VLOOKUP(H45,'C:\Users\HP\Desktop\TrimphPO\Week\Master Files\[IGST Master.xlsx]DBF'!$A:$X,24,FALSE),
   "Error")),
"")</f>
        <v/>
      </c>
      <c r="X45">
        <f>IF(ORDER!O51&gt;0,
 IF(ORDER!$D$1="SGST",
 VLOOKUP(H45,'C:\Users\HP\Desktop\TrimphPO\Week\Master Files\[SGST Master.xlsx]DBF'!$A:$Y,25,FALSE),
   IF(ORDER!$D$1="IGST",
   VLOOKUP(H45,'C:\Users\HP\Desktop\TrimphPO\Week\Master Files\[IGST Master.xlsx]DBF'!$A:$Y,25,FALSE),
   "Error")),
"")</f>
        <v/>
      </c>
      <c r="Y45">
        <f>IF(ORDER!O51&gt;0,+O45, "")</f>
        <v/>
      </c>
      <c r="Z45">
        <f>IF(ORDER!O51&gt;0,+J45, "")</f>
        <v/>
      </c>
      <c r="AA45">
        <f>IF(ORDER!O51&gt;0,
 IF(ORDER!$D$1="SGST",
 VLOOKUP(H45,'C:\Users\HP\Desktop\TrimphPO\Week\Master Files\[SGST Master.xlsx]DBF'!$A:$AB,28,FALSE),
   IF(ORDER!$D$1="IGST",
   VLOOKUP(H45,'C:\Users\HP\Desktop\TrimphPO\Week\Master Files\[IGST Master.xlsx]DBF'!$A:$AB,28,FALSE),
   "Error")),
"")</f>
        <v/>
      </c>
      <c r="AB45">
        <f>IF(ORDER!O51&gt;0,
 IF(ORDER!$D$1="SGST",
 VLOOKUP(H45,'C:\Users\HP\Desktop\TrimphPO\Week\Master Files\[SGST Master.xlsx]DBF'!$A:$AC,29,FALSE),
   IF(ORDER!$D$1="IGST",
   VLOOKUP(H45,'C:\Users\HP\Desktop\TrimphPO\Week\Master Files\[IGST Master.xlsx]DBF'!$A:$AC,29,FALSE),
   "Error")),
"")</f>
        <v/>
      </c>
      <c r="AC45">
        <f>IF(ORDER!O51&gt;0,ROUND(Y45*AB45/100,2), "")</f>
        <v/>
      </c>
      <c r="AD45">
        <f>IF(ORDER!O51&gt;0,ROUND(SUM(Y45,0)-AC45,2), "")</f>
        <v/>
      </c>
      <c r="AE45" t="inlineStr"/>
      <c r="AF45" t="inlineStr"/>
      <c r="AG45" t="inlineStr"/>
      <c r="AH45" t="inlineStr"/>
      <c r="AI45" t="inlineStr"/>
      <c r="AJ45" t="inlineStr"/>
      <c r="AK45">
        <f>IF(ORDER!O51&gt;0,IF(RIGHT(P45,2)="5%","Output IGST - 5% - Tamilnadu","Output IGST - 12% - Tamilnadu"), "")</f>
        <v/>
      </c>
      <c r="AL45">
        <f>IF(ORDER!O51&gt;0,IF(AK45="Output IGST - 12% - TamilNadu",12,5), "")</f>
        <v/>
      </c>
      <c r="AM45">
        <f>IF(ORDER!O51&gt;0,ROUND(SUM(AD45*AL45/100,0),2), "")</f>
        <v/>
      </c>
      <c r="AN45">
        <f>IF(ORDER!O51&gt;0,+AP45, "")</f>
        <v/>
      </c>
      <c r="AO45">
        <f>IF(ORDER!O51&gt;0,0.00, "")</f>
        <v/>
      </c>
      <c r="AP45">
        <f>IF(ORDER!O51&gt;0,+(Y45-AC45)+AM45, "")</f>
        <v/>
      </c>
      <c r="AQ45">
        <f>IF(ORDER!O51&gt;0,
 IF(ORDER!$D$1="SGST",
 VLOOKUP(H45,'C:\Users\HP\Desktop\TrimphPO\Week\Master Files\[SGST Master.xlsx]DBF'!$A:$AR,44,FALSE),
   IF(ORDER!$D$1="IGST",
   VLOOKUP(H45,'C:\Users\HP\Desktop\TrimphPO\Week\Master Files\[IGST Master.xlsx]DBF'!$A:$AR,44,FALSE),
   "Error")),
"")</f>
        <v/>
      </c>
      <c r="AR45">
        <f>IF(ORDER!O51&gt;0,B45, "")</f>
        <v/>
      </c>
      <c r="AS45">
        <f>IF(ORDER!O51&gt;0,AN45, "")</f>
        <v/>
      </c>
      <c r="AT45">
        <f>IF(ORDER!O51&gt;0,CONCATENATE($B$2," ",$C$2," ","QTY",  " ", $Z$2), "")</f>
        <v/>
      </c>
      <c r="AU45">
        <f>IF(ORDER!O51&gt;0,
 IF(ORDER!$D$1="SGST",
 VLOOKUP(H45,'C:\Users\HP\Desktop\TrimphPO\Week\Master Files\[SGST Master.xlsx]DBF'!$A:$AV,48,FALSE),
   IF(ORDER!$D$1="IGST",
   VLOOKUP(H45,'C:\Users\HP\Desktop\TrimphPO\Week\Master Files\[IGST Master.xlsx]DBF'!$A:$AV,48,FALSE),
   "Error")),
"")</f>
        <v/>
      </c>
      <c r="AV45">
        <f>IF(ORDER!O51&gt;0,
 IF(ORDER!$D$1="SGST",
 VLOOKUP(H45,'C:\Users\HP\Desktop\TrimphPO\Week\Master Files\[SGST Master.xlsx]DBF'!$A:$AW,49,FALSE),
   IF(ORDER!$D$1="IGST",
   VLOOKUP(H45,'C:\Users\HP\Desktop\TrimphPO\Week\Master Files\[IGST Master.xlsx]DBF'!$A:$AW,49,FALSE),
   "Error")),
"")</f>
        <v/>
      </c>
      <c r="AW45">
        <f>IF(ORDER!O51&gt;0,
 IF(ORDER!$D$1="SGST",
 VLOOKUP(H45,'C:\Users\HP\Desktop\TrimphPO\Week\Master Files\[SGST Master.xlsx]DBF'!$A:$AX,50,FALSE),
   IF(ORDER!$D$1="IGST",
   VLOOKUP(H45,'C:\Users\HP\Desktop\TrimphPO\Week\Master Files\[IGST Master.xlsx]DBF'!$A:$AX,50,FALSE),
   "Error")),
"")</f>
        <v/>
      </c>
      <c r="AX45">
        <f>IF(ORDER!O51&gt;0,ORDER!B5, "")</f>
        <v/>
      </c>
      <c r="AY45">
        <f>IF(ORDER!O51&gt;0,ORDER!B1, "")</f>
        <v/>
      </c>
      <c r="AZ45">
        <f>IF(ORDER!O51&gt;0,
 IF(ORDER!$D$1="SGST",
 VLOOKUP(H45,'C:\Users\HP\Desktop\TrimphPO\Week\Master Files\[SGST Master.xlsx]DBF'!$A:$BA,53,FALSE),
   IF(ORDER!$D$1="IGST",
   VLOOKUP(H45,'C:\Users\HP\Desktop\TrimphPO\Week\Master Files\[IGST Master.xlsx]DBF'!$A:$BA,53,FALSE),
   "Error")),
"")</f>
        <v/>
      </c>
      <c r="BA45">
        <f>IF(ORDER!O51&gt;0,
 IF(ORDER!$D$1="SGST",
 VLOOKUP(H45,'C:\Users\HP\Desktop\TrimphPO\Week\Master Files\[SGST Master.xlsx]DBF'!$A:$BB,54,FALSE),
   IF(ORDER!$D$1="IGST",
   VLOOKUP(H45,'C:\Users\HP\Desktop\TrimphPO\Week\Master Files\[IGST Master.xlsx]DBF'!$A:$BB,54,FALSE),
   "Error")),
"")</f>
        <v/>
      </c>
      <c r="BB45">
        <f>IF(ORDER!O51&gt;0,
 IF(ORDER!$D$1="SGST",
 VLOOKUP(H45,'C:\Users\HP\Desktop\TrimphPO\Week\Master Files\[SGST Master.xlsx]DBF'!$A:$BC,55,FALSE),
   IF(ORDER!$D$1="IGST",
   VLOOKUP(H45,'C:\Users\HP\Desktop\TrimphPO\Week\Master Files\[IGST Master.xlsx]DBF'!$A:$BC,55,FALSE),
   "Error")),
"")</f>
        <v/>
      </c>
      <c r="BC45">
        <f>IF(ORDER!O51&gt;0,
 IF(ORDER!$D$1="SGST",
 VLOOKUP(H45,'C:\Users\HP\Desktop\TrimphPO\Week\Master Files\[SGST Master.xlsx]DBF'!$A:$BD,56,FALSE),
   IF(ORDER!$D$1="IGST",
   VLOOKUP(H45,'C:\Users\HP\Desktop\TrimphPO\Week\Master Files\[IGST Master.xlsx]DBF'!$A:$BD,56,FALSE),
   "Error")),
"")</f>
        <v/>
      </c>
      <c r="BD45">
        <f>IF(ORDER!O51&gt;0,
 IF(ORDER!$D$1="SGST",
 VLOOKUP(H45,'C:\Users\HP\Desktop\TrimphPO\Week\Master Files\[SGST Master.xlsx]DBF'!$A:$BE,57,FALSE),
   IF(ORDER!$D$1="IGST",
   VLOOKUP(H45,'C:\Users\HP\Desktop\TrimphPO\Week\Master Files\[IGST Master.xlsx]DBF'!$A:$BE,57,FALSE),
   "Error")),
"")</f>
        <v/>
      </c>
    </row>
    <row r="46">
      <c r="A46">
        <f>IF(ORDER!O52&gt;0,
 IF(ORDER!$D$1="SGST",
 VLOOKUP(H46,'C:\Users\HP\Desktop\TrimphPO\Week\Master Files\[SGST Master.xlsx]DBF'!$A:$B,2,FALSE),
   IF(ORDER!$D$1="IGST",
   VLOOKUP(H46,'C:\Users\HP\Desktop\TrimphPO\Week\Master Files\[IGST Master.xlsx]DBF'!$A:$B,2,FALSE),
   "Error")),
"")</f>
        <v/>
      </c>
      <c r="B46">
        <f>IF(ORDER!O52&gt;0,
 IF(ORDER!$D$1="SGST",
 VLOOKUP(H46,'C:\Users\HP\Desktop\TrimphPO\Week\Master Files\[SGST Master.xlsx]DBF'!$A:$C,3,FALSE),
   IF(ORDER!$D$1="IGST",
   VLOOKUP(H46,'C:\Users\HP\Desktop\TrimphPO\Week\Master Files\[IGST Master.xlsx]DBF'!$A:$C,3,FALSE),
   "Error")),
"")</f>
        <v/>
      </c>
      <c r="C46">
        <f>IF(ORDER!O52&gt;0,ORDER!L52, "")</f>
        <v/>
      </c>
      <c r="D46">
        <f>IF(ORDER!O52&gt;0,ORDER!A52, "")</f>
        <v/>
      </c>
      <c r="E46">
        <f>IF(ORDER!O52&gt;0,
 IF(ORDER!$D$1="SGST",
 VLOOKUP(H46,'C:\Users\HP\Desktop\TrimphPO\Week\Master Files\[SGST Master.xlsx]DBF'!$A:$F,6,FALSE),
   IF(ORDER!$D$1="IGST",
   VLOOKUP(H46,'C:\Users\HP\Desktop\TrimphPO\Week\Master Files\[IGST Master.xlsx]DBF'!$A:$F,6,FALSE),
   "Error")),
"")</f>
        <v/>
      </c>
      <c r="F46">
        <f>IF(ORDER!O52&gt;0,ORDER!C52, "")</f>
        <v/>
      </c>
      <c r="G46">
        <f>IF(ORDER!O52&gt;0,
 IF(ORDER!$D$1="SGST",
 VLOOKUP(H46,'C:\Users\HP\Desktop\TrimphPO\Week\Master Files\[SGST Master.xlsx]DBF'!$A:$H,8,FALSE),
   IF(ORDER!$D$1="IGST",
   VLOOKUP(H46,'C:\Users\HP\Desktop\TrimphPO\Week\Master Files\[IGST Master.xlsx]DBF'!$A:$H,8,FALSE),
   "Error")),
"")</f>
        <v/>
      </c>
      <c r="H46">
        <f>IF(ORDER!O52&gt;0,ORDER!D52, "")</f>
        <v/>
      </c>
      <c r="I46">
        <f>IF(ORDER!O52&gt;0,
 IF(ORDER!$D$1="SGST",
 VLOOKUP(H46,'C:\Users\HP\Desktop\TrimphPO\Week\Master Files\[SGST Master.xlsx]DBF'!$A:$J,10,FALSE),
   IF(ORDER!$D$1="IGST",
   VLOOKUP(H46,'C:\Users\HP\Desktop\TrimphPO\Week\Master Files\[IGST Master.xlsx]DBF'!$A:$J,10,FALSE),
   "Error")),
"")</f>
        <v/>
      </c>
      <c r="J46">
        <f>IF(ORDER!O52&gt;0,SUMIF(ORDER!$D$8:$D$22298,DBF!$H46,ORDER!$G$8:$G$22298), "")</f>
        <v/>
      </c>
      <c r="K46">
        <f>IF(ORDER!O52&gt;0,VLOOKUP($H46,ORDER!D:H,5,FALSE), "")</f>
        <v/>
      </c>
      <c r="L46">
        <f>IF(ORDER!O52&gt;0,ROUND(J46*K46,2), "")</f>
        <v/>
      </c>
      <c r="M46">
        <f>IF(ORDER!O52&gt;0,
 IF(ORDER!$D$1="SGST",
 VLOOKUP(H46,'C:\Users\HP\Desktop\TrimphPO\Week\Master Files\[SGST Master.xlsx]DBF'!$A:$N,14,FALSE),
   IF(ORDER!$D$1="IGST",
   VLOOKUP(H46,'C:\Users\HP\Desktop\TrimphPO\Week\Master Files\[IGST Master.xlsx]DBF'!$A:$N,14,FALSE),
   "Error")),
"")</f>
        <v/>
      </c>
      <c r="N46">
        <f>IF(ORDER!O52&gt;0,ROUND(L46*M46/100,2), "")</f>
        <v/>
      </c>
      <c r="O46">
        <f>IF(ORDER!O52&gt;0,L46-N46, "")</f>
        <v/>
      </c>
      <c r="P46">
        <f>IF(ORDER!O52&gt;0,IF(R46="Corsetry",IF(IFERROR((O46/J46),0)&lt;1000,"CC Sales- Corsetry-Wholesale - IGST 5%","CC Sales- Corsetry-Wholesale - IGST 12%")), "")</f>
        <v/>
      </c>
      <c r="Q46">
        <f>IF(ORDER!O52&gt;0,
 IF(ORDER!$D$1="SGST",
 VLOOKUP(H46,'C:\Users\HP\Desktop\TrimphPO\Week\Master Files\[SGST Master.xlsx]DBF'!$A:$R,18,FALSE),
   IF(ORDER!$D$1="IGST",
   VLOOKUP(H46,'C:\Users\HP\Desktop\TrimphPO\Week\Master Files\[IGST Master.xlsx]DBF'!$A:$R,18,FALSE),
   "Error")),
"")</f>
        <v/>
      </c>
      <c r="R46">
        <f>IF(ORDER!O52&gt;0,
 IF(ORDER!$D$1="SGST",
 VLOOKUP(H46,'C:\Users\HP\Desktop\TrimphPO\Week\Master Files\[SGST Master.xlsx]DBF'!$A:$S,19,FALSE),
   IF(ORDER!$D$1="IGST",
   VLOOKUP(H46,'C:\Users\HP\Desktop\TrimphPO\Week\Master Files\[IGST Master.xlsx]DBF'!$A:$S,19,FALSE),
   "Error")),
"")</f>
        <v/>
      </c>
      <c r="S46">
        <f>IF(ORDER!O52&gt;0,
 IF(ORDER!$D$1="SGST",
 VLOOKUP(H46,'C:\Users\HP\Desktop\TrimphPO\Week\Master Files\[SGST Master.xlsx]DBF'!$A:$T,20,FALSE),
   IF(ORDER!$D$1="IGST",
   VLOOKUP(H46,'C:\Users\HP\Desktop\TrimphPO\Week\Master Files\[IGST Master.xlsx]DBF'!$A:$T,20,FALSE),
   "Error")),
"")</f>
        <v/>
      </c>
      <c r="T46">
        <f>IF(ORDER!O52&gt;0,
 IF(ORDER!$D$1="SGST",
 VLOOKUP(H46,'C:\Users\HP\Desktop\TrimphPO\Week\Master Files\[SGST Master.xlsx]DBF'!$A:$U,21,FALSE),
   IF(ORDER!$D$1="IGST",
   VLOOKUP(H46,'C:\Users\HP\Desktop\TrimphPO\Week\Master Files\[IGST Master.xlsx]DBF'!$A:$U,21,FALSE),
   "Error")),
"")</f>
        <v/>
      </c>
      <c r="U46">
        <f>IF(ORDER!O52&gt;0,
 IF(ORDER!$D$1="SGST",
 VLOOKUP(H46,'C:\Users\HP\Desktop\TrimphPO\Week\Master Files\[SGST Master.xlsx]DBF'!$A:$V,22,FALSE),
   IF(ORDER!$D$1="IGST",
   VLOOKUP(H46,'C:\Users\HP\Desktop\TrimphPO\Week\Master Files\[IGST Master.xlsx]DBF'!$A:$V,22,FALSE),
   "Error")),
"")</f>
        <v/>
      </c>
      <c r="V46">
        <f>IF(ORDER!O52&gt;0,
 IF(ORDER!$D$1="SGST",
 VLOOKUP(H46,'C:\Users\HP\Desktop\TrimphPO\Week\Master Files\[SGST Master.xlsx]DBF'!$A:$W,23,FALSE),
   IF(ORDER!$D$1="IGST",
   VLOOKUP(H46,'C:\Users\HP\Desktop\TrimphPO\Week\Master Files\[IGST Master.xlsx]DBF'!$A:$W,23,FALSE),
   "Error")),
"")</f>
        <v/>
      </c>
      <c r="W46">
        <f>IF(ORDER!O52&gt;0,
 IF(ORDER!$D$1="SGST",
 VLOOKUP(H46,'C:\Users\HP\Desktop\TrimphPO\Week\Master Files\[SGST Master.xlsx]DBF'!$A:$X,24,FALSE),
   IF(ORDER!$D$1="IGST",
   VLOOKUP(H46,'C:\Users\HP\Desktop\TrimphPO\Week\Master Files\[IGST Master.xlsx]DBF'!$A:$X,24,FALSE),
   "Error")),
"")</f>
        <v/>
      </c>
      <c r="X46">
        <f>IF(ORDER!O52&gt;0,
 IF(ORDER!$D$1="SGST",
 VLOOKUP(H46,'C:\Users\HP\Desktop\TrimphPO\Week\Master Files\[SGST Master.xlsx]DBF'!$A:$Y,25,FALSE),
   IF(ORDER!$D$1="IGST",
   VLOOKUP(H46,'C:\Users\HP\Desktop\TrimphPO\Week\Master Files\[IGST Master.xlsx]DBF'!$A:$Y,25,FALSE),
   "Error")),
"")</f>
        <v/>
      </c>
      <c r="Y46">
        <f>IF(ORDER!O52&gt;0,+O46, "")</f>
        <v/>
      </c>
      <c r="Z46">
        <f>IF(ORDER!O52&gt;0,+J46, "")</f>
        <v/>
      </c>
      <c r="AA46">
        <f>IF(ORDER!O52&gt;0,
 IF(ORDER!$D$1="SGST",
 VLOOKUP(H46,'C:\Users\HP\Desktop\TrimphPO\Week\Master Files\[SGST Master.xlsx]DBF'!$A:$AB,28,FALSE),
   IF(ORDER!$D$1="IGST",
   VLOOKUP(H46,'C:\Users\HP\Desktop\TrimphPO\Week\Master Files\[IGST Master.xlsx]DBF'!$A:$AB,28,FALSE),
   "Error")),
"")</f>
        <v/>
      </c>
      <c r="AB46">
        <f>IF(ORDER!O52&gt;0,
 IF(ORDER!$D$1="SGST",
 VLOOKUP(H46,'C:\Users\HP\Desktop\TrimphPO\Week\Master Files\[SGST Master.xlsx]DBF'!$A:$AC,29,FALSE),
   IF(ORDER!$D$1="IGST",
   VLOOKUP(H46,'C:\Users\HP\Desktop\TrimphPO\Week\Master Files\[IGST Master.xlsx]DBF'!$A:$AC,29,FALSE),
   "Error")),
"")</f>
        <v/>
      </c>
      <c r="AC46">
        <f>IF(ORDER!O52&gt;0,ROUND(Y46*AB46/100,2), "")</f>
        <v/>
      </c>
      <c r="AD46">
        <f>IF(ORDER!O52&gt;0,ROUND(SUM(Y46,0)-AC46,2), "")</f>
        <v/>
      </c>
      <c r="AE46" t="inlineStr"/>
      <c r="AF46" t="inlineStr"/>
      <c r="AG46" t="inlineStr"/>
      <c r="AH46" t="inlineStr"/>
      <c r="AI46" t="inlineStr"/>
      <c r="AJ46" t="inlineStr"/>
      <c r="AK46">
        <f>IF(ORDER!O52&gt;0,IF(RIGHT(P46,2)="5%","Output IGST - 5% - Tamilnadu","Output IGST - 12% - Tamilnadu"), "")</f>
        <v/>
      </c>
      <c r="AL46">
        <f>IF(ORDER!O52&gt;0,IF(AK46="Output IGST - 12% - TamilNadu",12,5), "")</f>
        <v/>
      </c>
      <c r="AM46">
        <f>IF(ORDER!O52&gt;0,ROUND(SUM(AD46*AL46/100,0),2), "")</f>
        <v/>
      </c>
      <c r="AN46">
        <f>IF(ORDER!O52&gt;0,+AP46, "")</f>
        <v/>
      </c>
      <c r="AO46">
        <f>IF(ORDER!O52&gt;0,0.00, "")</f>
        <v/>
      </c>
      <c r="AP46">
        <f>IF(ORDER!O52&gt;0,+(Y46-AC46)+AM46, "")</f>
        <v/>
      </c>
      <c r="AQ46">
        <f>IF(ORDER!O52&gt;0,
 IF(ORDER!$D$1="SGST",
 VLOOKUP(H46,'C:\Users\HP\Desktop\TrimphPO\Week\Master Files\[SGST Master.xlsx]DBF'!$A:$AR,44,FALSE),
   IF(ORDER!$D$1="IGST",
   VLOOKUP(H46,'C:\Users\HP\Desktop\TrimphPO\Week\Master Files\[IGST Master.xlsx]DBF'!$A:$AR,44,FALSE),
   "Error")),
"")</f>
        <v/>
      </c>
      <c r="AR46">
        <f>IF(ORDER!O52&gt;0,B46, "")</f>
        <v/>
      </c>
      <c r="AS46">
        <f>IF(ORDER!O52&gt;0,AN46, "")</f>
        <v/>
      </c>
      <c r="AT46">
        <f>IF(ORDER!O52&gt;0,CONCATENATE($B$2," ",$C$2," ","QTY",  " ", $Z$2), "")</f>
        <v/>
      </c>
      <c r="AU46">
        <f>IF(ORDER!O52&gt;0,
 IF(ORDER!$D$1="SGST",
 VLOOKUP(H46,'C:\Users\HP\Desktop\TrimphPO\Week\Master Files\[SGST Master.xlsx]DBF'!$A:$AV,48,FALSE),
   IF(ORDER!$D$1="IGST",
   VLOOKUP(H46,'C:\Users\HP\Desktop\TrimphPO\Week\Master Files\[IGST Master.xlsx]DBF'!$A:$AV,48,FALSE),
   "Error")),
"")</f>
        <v/>
      </c>
      <c r="AV46">
        <f>IF(ORDER!O52&gt;0,
 IF(ORDER!$D$1="SGST",
 VLOOKUP(H46,'C:\Users\HP\Desktop\TrimphPO\Week\Master Files\[SGST Master.xlsx]DBF'!$A:$AW,49,FALSE),
   IF(ORDER!$D$1="IGST",
   VLOOKUP(H46,'C:\Users\HP\Desktop\TrimphPO\Week\Master Files\[IGST Master.xlsx]DBF'!$A:$AW,49,FALSE),
   "Error")),
"")</f>
        <v/>
      </c>
      <c r="AW46">
        <f>IF(ORDER!O52&gt;0,
 IF(ORDER!$D$1="SGST",
 VLOOKUP(H46,'C:\Users\HP\Desktop\TrimphPO\Week\Master Files\[SGST Master.xlsx]DBF'!$A:$AX,50,FALSE),
   IF(ORDER!$D$1="IGST",
   VLOOKUP(H46,'C:\Users\HP\Desktop\TrimphPO\Week\Master Files\[IGST Master.xlsx]DBF'!$A:$AX,50,FALSE),
   "Error")),
"")</f>
        <v/>
      </c>
      <c r="AX46">
        <f>IF(ORDER!O52&gt;0,ORDER!B5, "")</f>
        <v/>
      </c>
      <c r="AY46">
        <f>IF(ORDER!O52&gt;0,ORDER!B1, "")</f>
        <v/>
      </c>
      <c r="AZ46">
        <f>IF(ORDER!O52&gt;0,
 IF(ORDER!$D$1="SGST",
 VLOOKUP(H46,'C:\Users\HP\Desktop\TrimphPO\Week\Master Files\[SGST Master.xlsx]DBF'!$A:$BA,53,FALSE),
   IF(ORDER!$D$1="IGST",
   VLOOKUP(H46,'C:\Users\HP\Desktop\TrimphPO\Week\Master Files\[IGST Master.xlsx]DBF'!$A:$BA,53,FALSE),
   "Error")),
"")</f>
        <v/>
      </c>
      <c r="BA46">
        <f>IF(ORDER!O52&gt;0,
 IF(ORDER!$D$1="SGST",
 VLOOKUP(H46,'C:\Users\HP\Desktop\TrimphPO\Week\Master Files\[SGST Master.xlsx]DBF'!$A:$BB,54,FALSE),
   IF(ORDER!$D$1="IGST",
   VLOOKUP(H46,'C:\Users\HP\Desktop\TrimphPO\Week\Master Files\[IGST Master.xlsx]DBF'!$A:$BB,54,FALSE),
   "Error")),
"")</f>
        <v/>
      </c>
      <c r="BB46">
        <f>IF(ORDER!O52&gt;0,
 IF(ORDER!$D$1="SGST",
 VLOOKUP(H46,'C:\Users\HP\Desktop\TrimphPO\Week\Master Files\[SGST Master.xlsx]DBF'!$A:$BC,55,FALSE),
   IF(ORDER!$D$1="IGST",
   VLOOKUP(H46,'C:\Users\HP\Desktop\TrimphPO\Week\Master Files\[IGST Master.xlsx]DBF'!$A:$BC,55,FALSE),
   "Error")),
"")</f>
        <v/>
      </c>
      <c r="BC46">
        <f>IF(ORDER!O52&gt;0,
 IF(ORDER!$D$1="SGST",
 VLOOKUP(H46,'C:\Users\HP\Desktop\TrimphPO\Week\Master Files\[SGST Master.xlsx]DBF'!$A:$BD,56,FALSE),
   IF(ORDER!$D$1="IGST",
   VLOOKUP(H46,'C:\Users\HP\Desktop\TrimphPO\Week\Master Files\[IGST Master.xlsx]DBF'!$A:$BD,56,FALSE),
   "Error")),
"")</f>
        <v/>
      </c>
      <c r="BD46">
        <f>IF(ORDER!O52&gt;0,
 IF(ORDER!$D$1="SGST",
 VLOOKUP(H46,'C:\Users\HP\Desktop\TrimphPO\Week\Master Files\[SGST Master.xlsx]DBF'!$A:$BE,57,FALSE),
   IF(ORDER!$D$1="IGST",
   VLOOKUP(H46,'C:\Users\HP\Desktop\TrimphPO\Week\Master Files\[IGST Master.xlsx]DBF'!$A:$BE,57,FALSE),
   "Error")),
"")</f>
        <v/>
      </c>
    </row>
    <row r="47">
      <c r="A47">
        <f>IF(ORDER!O53&gt;0,
 IF(ORDER!$D$1="SGST",
 VLOOKUP(H47,'C:\Users\HP\Desktop\TrimphPO\Week\Master Files\[SGST Master.xlsx]DBF'!$A:$B,2,FALSE),
   IF(ORDER!$D$1="IGST",
   VLOOKUP(H47,'C:\Users\HP\Desktop\TrimphPO\Week\Master Files\[IGST Master.xlsx]DBF'!$A:$B,2,FALSE),
   "Error")),
"")</f>
        <v/>
      </c>
      <c r="B47">
        <f>IF(ORDER!O53&gt;0,
 IF(ORDER!$D$1="SGST",
 VLOOKUP(H47,'C:\Users\HP\Desktop\TrimphPO\Week\Master Files\[SGST Master.xlsx]DBF'!$A:$C,3,FALSE),
   IF(ORDER!$D$1="IGST",
   VLOOKUP(H47,'C:\Users\HP\Desktop\TrimphPO\Week\Master Files\[IGST Master.xlsx]DBF'!$A:$C,3,FALSE),
   "Error")),
"")</f>
        <v/>
      </c>
      <c r="C47">
        <f>IF(ORDER!O53&gt;0,ORDER!L53, "")</f>
        <v/>
      </c>
      <c r="D47">
        <f>IF(ORDER!O53&gt;0,ORDER!A53, "")</f>
        <v/>
      </c>
      <c r="E47">
        <f>IF(ORDER!O53&gt;0,
 IF(ORDER!$D$1="SGST",
 VLOOKUP(H47,'C:\Users\HP\Desktop\TrimphPO\Week\Master Files\[SGST Master.xlsx]DBF'!$A:$F,6,FALSE),
   IF(ORDER!$D$1="IGST",
   VLOOKUP(H47,'C:\Users\HP\Desktop\TrimphPO\Week\Master Files\[IGST Master.xlsx]DBF'!$A:$F,6,FALSE),
   "Error")),
"")</f>
        <v/>
      </c>
      <c r="F47">
        <f>IF(ORDER!O53&gt;0,ORDER!C53, "")</f>
        <v/>
      </c>
      <c r="G47">
        <f>IF(ORDER!O53&gt;0,
 IF(ORDER!$D$1="SGST",
 VLOOKUP(H47,'C:\Users\HP\Desktop\TrimphPO\Week\Master Files\[SGST Master.xlsx]DBF'!$A:$H,8,FALSE),
   IF(ORDER!$D$1="IGST",
   VLOOKUP(H47,'C:\Users\HP\Desktop\TrimphPO\Week\Master Files\[IGST Master.xlsx]DBF'!$A:$H,8,FALSE),
   "Error")),
"")</f>
        <v/>
      </c>
      <c r="H47">
        <f>IF(ORDER!O53&gt;0,ORDER!D53, "")</f>
        <v/>
      </c>
      <c r="I47">
        <f>IF(ORDER!O53&gt;0,
 IF(ORDER!$D$1="SGST",
 VLOOKUP(H47,'C:\Users\HP\Desktop\TrimphPO\Week\Master Files\[SGST Master.xlsx]DBF'!$A:$J,10,FALSE),
   IF(ORDER!$D$1="IGST",
   VLOOKUP(H47,'C:\Users\HP\Desktop\TrimphPO\Week\Master Files\[IGST Master.xlsx]DBF'!$A:$J,10,FALSE),
   "Error")),
"")</f>
        <v/>
      </c>
      <c r="J47">
        <f>IF(ORDER!O53&gt;0,SUMIF(ORDER!$D$8:$D$22298,DBF!$H47,ORDER!$G$8:$G$22298), "")</f>
        <v/>
      </c>
      <c r="K47">
        <f>IF(ORDER!O53&gt;0,VLOOKUP($H47,ORDER!D:H,5,FALSE), "")</f>
        <v/>
      </c>
      <c r="L47">
        <f>IF(ORDER!O53&gt;0,ROUND(J47*K47,2), "")</f>
        <v/>
      </c>
      <c r="M47">
        <f>IF(ORDER!O53&gt;0,
 IF(ORDER!$D$1="SGST",
 VLOOKUP(H47,'C:\Users\HP\Desktop\TrimphPO\Week\Master Files\[SGST Master.xlsx]DBF'!$A:$N,14,FALSE),
   IF(ORDER!$D$1="IGST",
   VLOOKUP(H47,'C:\Users\HP\Desktop\TrimphPO\Week\Master Files\[IGST Master.xlsx]DBF'!$A:$N,14,FALSE),
   "Error")),
"")</f>
        <v/>
      </c>
      <c r="N47">
        <f>IF(ORDER!O53&gt;0,ROUND(L47*M47/100,2), "")</f>
        <v/>
      </c>
      <c r="O47">
        <f>IF(ORDER!O53&gt;0,L47-N47, "")</f>
        <v/>
      </c>
      <c r="P47">
        <f>IF(ORDER!O53&gt;0,IF(R47="Corsetry",IF(IFERROR((O47/J47),0)&lt;1000,"CC Sales- Corsetry-Wholesale - IGST 5%","CC Sales- Corsetry-Wholesale - IGST 12%")), "")</f>
        <v/>
      </c>
      <c r="Q47">
        <f>IF(ORDER!O53&gt;0,
 IF(ORDER!$D$1="SGST",
 VLOOKUP(H47,'C:\Users\HP\Desktop\TrimphPO\Week\Master Files\[SGST Master.xlsx]DBF'!$A:$R,18,FALSE),
   IF(ORDER!$D$1="IGST",
   VLOOKUP(H47,'C:\Users\HP\Desktop\TrimphPO\Week\Master Files\[IGST Master.xlsx]DBF'!$A:$R,18,FALSE),
   "Error")),
"")</f>
        <v/>
      </c>
      <c r="R47">
        <f>IF(ORDER!O53&gt;0,
 IF(ORDER!$D$1="SGST",
 VLOOKUP(H47,'C:\Users\HP\Desktop\TrimphPO\Week\Master Files\[SGST Master.xlsx]DBF'!$A:$S,19,FALSE),
   IF(ORDER!$D$1="IGST",
   VLOOKUP(H47,'C:\Users\HP\Desktop\TrimphPO\Week\Master Files\[IGST Master.xlsx]DBF'!$A:$S,19,FALSE),
   "Error")),
"")</f>
        <v/>
      </c>
      <c r="S47">
        <f>IF(ORDER!O53&gt;0,
 IF(ORDER!$D$1="SGST",
 VLOOKUP(H47,'C:\Users\HP\Desktop\TrimphPO\Week\Master Files\[SGST Master.xlsx]DBF'!$A:$T,20,FALSE),
   IF(ORDER!$D$1="IGST",
   VLOOKUP(H47,'C:\Users\HP\Desktop\TrimphPO\Week\Master Files\[IGST Master.xlsx]DBF'!$A:$T,20,FALSE),
   "Error")),
"")</f>
        <v/>
      </c>
      <c r="T47">
        <f>IF(ORDER!O53&gt;0,
 IF(ORDER!$D$1="SGST",
 VLOOKUP(H47,'C:\Users\HP\Desktop\TrimphPO\Week\Master Files\[SGST Master.xlsx]DBF'!$A:$U,21,FALSE),
   IF(ORDER!$D$1="IGST",
   VLOOKUP(H47,'C:\Users\HP\Desktop\TrimphPO\Week\Master Files\[IGST Master.xlsx]DBF'!$A:$U,21,FALSE),
   "Error")),
"")</f>
        <v/>
      </c>
      <c r="U47">
        <f>IF(ORDER!O53&gt;0,
 IF(ORDER!$D$1="SGST",
 VLOOKUP(H47,'C:\Users\HP\Desktop\TrimphPO\Week\Master Files\[SGST Master.xlsx]DBF'!$A:$V,22,FALSE),
   IF(ORDER!$D$1="IGST",
   VLOOKUP(H47,'C:\Users\HP\Desktop\TrimphPO\Week\Master Files\[IGST Master.xlsx]DBF'!$A:$V,22,FALSE),
   "Error")),
"")</f>
        <v/>
      </c>
      <c r="V47">
        <f>IF(ORDER!O53&gt;0,
 IF(ORDER!$D$1="SGST",
 VLOOKUP(H47,'C:\Users\HP\Desktop\TrimphPO\Week\Master Files\[SGST Master.xlsx]DBF'!$A:$W,23,FALSE),
   IF(ORDER!$D$1="IGST",
   VLOOKUP(H47,'C:\Users\HP\Desktop\TrimphPO\Week\Master Files\[IGST Master.xlsx]DBF'!$A:$W,23,FALSE),
   "Error")),
"")</f>
        <v/>
      </c>
      <c r="W47">
        <f>IF(ORDER!O53&gt;0,
 IF(ORDER!$D$1="SGST",
 VLOOKUP(H47,'C:\Users\HP\Desktop\TrimphPO\Week\Master Files\[SGST Master.xlsx]DBF'!$A:$X,24,FALSE),
   IF(ORDER!$D$1="IGST",
   VLOOKUP(H47,'C:\Users\HP\Desktop\TrimphPO\Week\Master Files\[IGST Master.xlsx]DBF'!$A:$X,24,FALSE),
   "Error")),
"")</f>
        <v/>
      </c>
      <c r="X47">
        <f>IF(ORDER!O53&gt;0,
 IF(ORDER!$D$1="SGST",
 VLOOKUP(H47,'C:\Users\HP\Desktop\TrimphPO\Week\Master Files\[SGST Master.xlsx]DBF'!$A:$Y,25,FALSE),
   IF(ORDER!$D$1="IGST",
   VLOOKUP(H47,'C:\Users\HP\Desktop\TrimphPO\Week\Master Files\[IGST Master.xlsx]DBF'!$A:$Y,25,FALSE),
   "Error")),
"")</f>
        <v/>
      </c>
      <c r="Y47">
        <f>IF(ORDER!O53&gt;0,+O47, "")</f>
        <v/>
      </c>
      <c r="Z47">
        <f>IF(ORDER!O53&gt;0,+J47, "")</f>
        <v/>
      </c>
      <c r="AA47">
        <f>IF(ORDER!O53&gt;0,
 IF(ORDER!$D$1="SGST",
 VLOOKUP(H47,'C:\Users\HP\Desktop\TrimphPO\Week\Master Files\[SGST Master.xlsx]DBF'!$A:$AB,28,FALSE),
   IF(ORDER!$D$1="IGST",
   VLOOKUP(H47,'C:\Users\HP\Desktop\TrimphPO\Week\Master Files\[IGST Master.xlsx]DBF'!$A:$AB,28,FALSE),
   "Error")),
"")</f>
        <v/>
      </c>
      <c r="AB47">
        <f>IF(ORDER!O53&gt;0,
 IF(ORDER!$D$1="SGST",
 VLOOKUP(H47,'C:\Users\HP\Desktop\TrimphPO\Week\Master Files\[SGST Master.xlsx]DBF'!$A:$AC,29,FALSE),
   IF(ORDER!$D$1="IGST",
   VLOOKUP(H47,'C:\Users\HP\Desktop\TrimphPO\Week\Master Files\[IGST Master.xlsx]DBF'!$A:$AC,29,FALSE),
   "Error")),
"")</f>
        <v/>
      </c>
      <c r="AC47">
        <f>IF(ORDER!O53&gt;0,ROUND(Y47*AB47/100,2), "")</f>
        <v/>
      </c>
      <c r="AD47">
        <f>IF(ORDER!O53&gt;0,ROUND(SUM(Y47,0)-AC47,2), "")</f>
        <v/>
      </c>
      <c r="AE47" t="inlineStr"/>
      <c r="AF47" t="inlineStr"/>
      <c r="AG47" t="inlineStr"/>
      <c r="AH47" t="inlineStr"/>
      <c r="AI47" t="inlineStr"/>
      <c r="AJ47" t="inlineStr"/>
      <c r="AK47">
        <f>IF(ORDER!O53&gt;0,IF(RIGHT(P47,2)="5%","Output IGST - 5% - Tamilnadu","Output IGST - 12% - Tamilnadu"), "")</f>
        <v/>
      </c>
      <c r="AL47">
        <f>IF(ORDER!O53&gt;0,IF(AK47="Output IGST - 12% - TamilNadu",12,5), "")</f>
        <v/>
      </c>
      <c r="AM47">
        <f>IF(ORDER!O53&gt;0,ROUND(SUM(AD47*AL47/100,0),2), "")</f>
        <v/>
      </c>
      <c r="AN47">
        <f>IF(ORDER!O53&gt;0,+AP47, "")</f>
        <v/>
      </c>
      <c r="AO47">
        <f>IF(ORDER!O53&gt;0,0.00, "")</f>
        <v/>
      </c>
      <c r="AP47">
        <f>IF(ORDER!O53&gt;0,+(Y47-AC47)+AM47, "")</f>
        <v/>
      </c>
      <c r="AQ47">
        <f>IF(ORDER!O53&gt;0,
 IF(ORDER!$D$1="SGST",
 VLOOKUP(H47,'C:\Users\HP\Desktop\TrimphPO\Week\Master Files\[SGST Master.xlsx]DBF'!$A:$AR,44,FALSE),
   IF(ORDER!$D$1="IGST",
   VLOOKUP(H47,'C:\Users\HP\Desktop\TrimphPO\Week\Master Files\[IGST Master.xlsx]DBF'!$A:$AR,44,FALSE),
   "Error")),
"")</f>
        <v/>
      </c>
      <c r="AR47">
        <f>IF(ORDER!O53&gt;0,B47, "")</f>
        <v/>
      </c>
      <c r="AS47">
        <f>IF(ORDER!O53&gt;0,AN47, "")</f>
        <v/>
      </c>
      <c r="AT47">
        <f>IF(ORDER!O53&gt;0,CONCATENATE($B$2," ",$C$2," ","QTY",  " ", $Z$2), "")</f>
        <v/>
      </c>
      <c r="AU47">
        <f>IF(ORDER!O53&gt;0,
 IF(ORDER!$D$1="SGST",
 VLOOKUP(H47,'C:\Users\HP\Desktop\TrimphPO\Week\Master Files\[SGST Master.xlsx]DBF'!$A:$AV,48,FALSE),
   IF(ORDER!$D$1="IGST",
   VLOOKUP(H47,'C:\Users\HP\Desktop\TrimphPO\Week\Master Files\[IGST Master.xlsx]DBF'!$A:$AV,48,FALSE),
   "Error")),
"")</f>
        <v/>
      </c>
      <c r="AV47">
        <f>IF(ORDER!O53&gt;0,
 IF(ORDER!$D$1="SGST",
 VLOOKUP(H47,'C:\Users\HP\Desktop\TrimphPO\Week\Master Files\[SGST Master.xlsx]DBF'!$A:$AW,49,FALSE),
   IF(ORDER!$D$1="IGST",
   VLOOKUP(H47,'C:\Users\HP\Desktop\TrimphPO\Week\Master Files\[IGST Master.xlsx]DBF'!$A:$AW,49,FALSE),
   "Error")),
"")</f>
        <v/>
      </c>
      <c r="AW47">
        <f>IF(ORDER!O53&gt;0,
 IF(ORDER!$D$1="SGST",
 VLOOKUP(H47,'C:\Users\HP\Desktop\TrimphPO\Week\Master Files\[SGST Master.xlsx]DBF'!$A:$AX,50,FALSE),
   IF(ORDER!$D$1="IGST",
   VLOOKUP(H47,'C:\Users\HP\Desktop\TrimphPO\Week\Master Files\[IGST Master.xlsx]DBF'!$A:$AX,50,FALSE),
   "Error")),
"")</f>
        <v/>
      </c>
      <c r="AX47">
        <f>IF(ORDER!O53&gt;0,ORDER!B5, "")</f>
        <v/>
      </c>
      <c r="AY47">
        <f>IF(ORDER!O53&gt;0,ORDER!B1, "")</f>
        <v/>
      </c>
      <c r="AZ47">
        <f>IF(ORDER!O53&gt;0,
 IF(ORDER!$D$1="SGST",
 VLOOKUP(H47,'C:\Users\HP\Desktop\TrimphPO\Week\Master Files\[SGST Master.xlsx]DBF'!$A:$BA,53,FALSE),
   IF(ORDER!$D$1="IGST",
   VLOOKUP(H47,'C:\Users\HP\Desktop\TrimphPO\Week\Master Files\[IGST Master.xlsx]DBF'!$A:$BA,53,FALSE),
   "Error")),
"")</f>
        <v/>
      </c>
      <c r="BA47">
        <f>IF(ORDER!O53&gt;0,
 IF(ORDER!$D$1="SGST",
 VLOOKUP(H47,'C:\Users\HP\Desktop\TrimphPO\Week\Master Files\[SGST Master.xlsx]DBF'!$A:$BB,54,FALSE),
   IF(ORDER!$D$1="IGST",
   VLOOKUP(H47,'C:\Users\HP\Desktop\TrimphPO\Week\Master Files\[IGST Master.xlsx]DBF'!$A:$BB,54,FALSE),
   "Error")),
"")</f>
        <v/>
      </c>
      <c r="BB47">
        <f>IF(ORDER!O53&gt;0,
 IF(ORDER!$D$1="SGST",
 VLOOKUP(H47,'C:\Users\HP\Desktop\TrimphPO\Week\Master Files\[SGST Master.xlsx]DBF'!$A:$BC,55,FALSE),
   IF(ORDER!$D$1="IGST",
   VLOOKUP(H47,'C:\Users\HP\Desktop\TrimphPO\Week\Master Files\[IGST Master.xlsx]DBF'!$A:$BC,55,FALSE),
   "Error")),
"")</f>
        <v/>
      </c>
      <c r="BC47">
        <f>IF(ORDER!O53&gt;0,
 IF(ORDER!$D$1="SGST",
 VLOOKUP(H47,'C:\Users\HP\Desktop\TrimphPO\Week\Master Files\[SGST Master.xlsx]DBF'!$A:$BD,56,FALSE),
   IF(ORDER!$D$1="IGST",
   VLOOKUP(H47,'C:\Users\HP\Desktop\TrimphPO\Week\Master Files\[IGST Master.xlsx]DBF'!$A:$BD,56,FALSE),
   "Error")),
"")</f>
        <v/>
      </c>
      <c r="BD47">
        <f>IF(ORDER!O53&gt;0,
 IF(ORDER!$D$1="SGST",
 VLOOKUP(H47,'C:\Users\HP\Desktop\TrimphPO\Week\Master Files\[SGST Master.xlsx]DBF'!$A:$BE,57,FALSE),
   IF(ORDER!$D$1="IGST",
   VLOOKUP(H47,'C:\Users\HP\Desktop\TrimphPO\Week\Master Files\[IGST Master.xlsx]DBF'!$A:$BE,57,FALSE),
   "Error")),
"")</f>
        <v/>
      </c>
    </row>
    <row r="48">
      <c r="A48">
        <f>IF(ORDER!O54&gt;0,
 IF(ORDER!$D$1="SGST",
 VLOOKUP(H48,'C:\Users\HP\Desktop\TrimphPO\Week\Master Files\[SGST Master.xlsx]DBF'!$A:$B,2,FALSE),
   IF(ORDER!$D$1="IGST",
   VLOOKUP(H48,'C:\Users\HP\Desktop\TrimphPO\Week\Master Files\[IGST Master.xlsx]DBF'!$A:$B,2,FALSE),
   "Error")),
"")</f>
        <v/>
      </c>
      <c r="B48">
        <f>IF(ORDER!O54&gt;0,
 IF(ORDER!$D$1="SGST",
 VLOOKUP(H48,'C:\Users\HP\Desktop\TrimphPO\Week\Master Files\[SGST Master.xlsx]DBF'!$A:$C,3,FALSE),
   IF(ORDER!$D$1="IGST",
   VLOOKUP(H48,'C:\Users\HP\Desktop\TrimphPO\Week\Master Files\[IGST Master.xlsx]DBF'!$A:$C,3,FALSE),
   "Error")),
"")</f>
        <v/>
      </c>
      <c r="C48">
        <f>IF(ORDER!O54&gt;0,ORDER!L54, "")</f>
        <v/>
      </c>
      <c r="D48">
        <f>IF(ORDER!O54&gt;0,ORDER!A54, "")</f>
        <v/>
      </c>
      <c r="E48">
        <f>IF(ORDER!O54&gt;0,
 IF(ORDER!$D$1="SGST",
 VLOOKUP(H48,'C:\Users\HP\Desktop\TrimphPO\Week\Master Files\[SGST Master.xlsx]DBF'!$A:$F,6,FALSE),
   IF(ORDER!$D$1="IGST",
   VLOOKUP(H48,'C:\Users\HP\Desktop\TrimphPO\Week\Master Files\[IGST Master.xlsx]DBF'!$A:$F,6,FALSE),
   "Error")),
"")</f>
        <v/>
      </c>
      <c r="F48">
        <f>IF(ORDER!O54&gt;0,ORDER!C54, "")</f>
        <v/>
      </c>
      <c r="G48">
        <f>IF(ORDER!O54&gt;0,
 IF(ORDER!$D$1="SGST",
 VLOOKUP(H48,'C:\Users\HP\Desktop\TrimphPO\Week\Master Files\[SGST Master.xlsx]DBF'!$A:$H,8,FALSE),
   IF(ORDER!$D$1="IGST",
   VLOOKUP(H48,'C:\Users\HP\Desktop\TrimphPO\Week\Master Files\[IGST Master.xlsx]DBF'!$A:$H,8,FALSE),
   "Error")),
"")</f>
        <v/>
      </c>
      <c r="H48">
        <f>IF(ORDER!O54&gt;0,ORDER!D54, "")</f>
        <v/>
      </c>
      <c r="I48">
        <f>IF(ORDER!O54&gt;0,
 IF(ORDER!$D$1="SGST",
 VLOOKUP(H48,'C:\Users\HP\Desktop\TrimphPO\Week\Master Files\[SGST Master.xlsx]DBF'!$A:$J,10,FALSE),
   IF(ORDER!$D$1="IGST",
   VLOOKUP(H48,'C:\Users\HP\Desktop\TrimphPO\Week\Master Files\[IGST Master.xlsx]DBF'!$A:$J,10,FALSE),
   "Error")),
"")</f>
        <v/>
      </c>
      <c r="J48">
        <f>IF(ORDER!O54&gt;0,SUMIF(ORDER!$D$8:$D$22298,DBF!$H48,ORDER!$G$8:$G$22298), "")</f>
        <v/>
      </c>
      <c r="K48">
        <f>IF(ORDER!O54&gt;0,VLOOKUP($H48,ORDER!D:H,5,FALSE), "")</f>
        <v/>
      </c>
      <c r="L48">
        <f>IF(ORDER!O54&gt;0,ROUND(J48*K48,2), "")</f>
        <v/>
      </c>
      <c r="M48">
        <f>IF(ORDER!O54&gt;0,
 IF(ORDER!$D$1="SGST",
 VLOOKUP(H48,'C:\Users\HP\Desktop\TrimphPO\Week\Master Files\[SGST Master.xlsx]DBF'!$A:$N,14,FALSE),
   IF(ORDER!$D$1="IGST",
   VLOOKUP(H48,'C:\Users\HP\Desktop\TrimphPO\Week\Master Files\[IGST Master.xlsx]DBF'!$A:$N,14,FALSE),
   "Error")),
"")</f>
        <v/>
      </c>
      <c r="N48">
        <f>IF(ORDER!O54&gt;0,ROUND(L48*M48/100,2), "")</f>
        <v/>
      </c>
      <c r="O48">
        <f>IF(ORDER!O54&gt;0,L48-N48, "")</f>
        <v/>
      </c>
      <c r="P48">
        <f>IF(ORDER!O54&gt;0,IF(R48="Corsetry",IF(IFERROR((O48/J48),0)&lt;1000,"CC Sales- Corsetry-Wholesale - IGST 5%","CC Sales- Corsetry-Wholesale - IGST 12%")), "")</f>
        <v/>
      </c>
      <c r="Q48">
        <f>IF(ORDER!O54&gt;0,
 IF(ORDER!$D$1="SGST",
 VLOOKUP(H48,'C:\Users\HP\Desktop\TrimphPO\Week\Master Files\[SGST Master.xlsx]DBF'!$A:$R,18,FALSE),
   IF(ORDER!$D$1="IGST",
   VLOOKUP(H48,'C:\Users\HP\Desktop\TrimphPO\Week\Master Files\[IGST Master.xlsx]DBF'!$A:$R,18,FALSE),
   "Error")),
"")</f>
        <v/>
      </c>
      <c r="R48">
        <f>IF(ORDER!O54&gt;0,
 IF(ORDER!$D$1="SGST",
 VLOOKUP(H48,'C:\Users\HP\Desktop\TrimphPO\Week\Master Files\[SGST Master.xlsx]DBF'!$A:$S,19,FALSE),
   IF(ORDER!$D$1="IGST",
   VLOOKUP(H48,'C:\Users\HP\Desktop\TrimphPO\Week\Master Files\[IGST Master.xlsx]DBF'!$A:$S,19,FALSE),
   "Error")),
"")</f>
        <v/>
      </c>
      <c r="S48">
        <f>IF(ORDER!O54&gt;0,
 IF(ORDER!$D$1="SGST",
 VLOOKUP(H48,'C:\Users\HP\Desktop\TrimphPO\Week\Master Files\[SGST Master.xlsx]DBF'!$A:$T,20,FALSE),
   IF(ORDER!$D$1="IGST",
   VLOOKUP(H48,'C:\Users\HP\Desktop\TrimphPO\Week\Master Files\[IGST Master.xlsx]DBF'!$A:$T,20,FALSE),
   "Error")),
"")</f>
        <v/>
      </c>
      <c r="T48">
        <f>IF(ORDER!O54&gt;0,
 IF(ORDER!$D$1="SGST",
 VLOOKUP(H48,'C:\Users\HP\Desktop\TrimphPO\Week\Master Files\[SGST Master.xlsx]DBF'!$A:$U,21,FALSE),
   IF(ORDER!$D$1="IGST",
   VLOOKUP(H48,'C:\Users\HP\Desktop\TrimphPO\Week\Master Files\[IGST Master.xlsx]DBF'!$A:$U,21,FALSE),
   "Error")),
"")</f>
        <v/>
      </c>
      <c r="U48">
        <f>IF(ORDER!O54&gt;0,
 IF(ORDER!$D$1="SGST",
 VLOOKUP(H48,'C:\Users\HP\Desktop\TrimphPO\Week\Master Files\[SGST Master.xlsx]DBF'!$A:$V,22,FALSE),
   IF(ORDER!$D$1="IGST",
   VLOOKUP(H48,'C:\Users\HP\Desktop\TrimphPO\Week\Master Files\[IGST Master.xlsx]DBF'!$A:$V,22,FALSE),
   "Error")),
"")</f>
        <v/>
      </c>
      <c r="V48">
        <f>IF(ORDER!O54&gt;0,
 IF(ORDER!$D$1="SGST",
 VLOOKUP(H48,'C:\Users\HP\Desktop\TrimphPO\Week\Master Files\[SGST Master.xlsx]DBF'!$A:$W,23,FALSE),
   IF(ORDER!$D$1="IGST",
   VLOOKUP(H48,'C:\Users\HP\Desktop\TrimphPO\Week\Master Files\[IGST Master.xlsx]DBF'!$A:$W,23,FALSE),
   "Error")),
"")</f>
        <v/>
      </c>
      <c r="W48">
        <f>IF(ORDER!O54&gt;0,
 IF(ORDER!$D$1="SGST",
 VLOOKUP(H48,'C:\Users\HP\Desktop\TrimphPO\Week\Master Files\[SGST Master.xlsx]DBF'!$A:$X,24,FALSE),
   IF(ORDER!$D$1="IGST",
   VLOOKUP(H48,'C:\Users\HP\Desktop\TrimphPO\Week\Master Files\[IGST Master.xlsx]DBF'!$A:$X,24,FALSE),
   "Error")),
"")</f>
        <v/>
      </c>
      <c r="X48">
        <f>IF(ORDER!O54&gt;0,
 IF(ORDER!$D$1="SGST",
 VLOOKUP(H48,'C:\Users\HP\Desktop\TrimphPO\Week\Master Files\[SGST Master.xlsx]DBF'!$A:$Y,25,FALSE),
   IF(ORDER!$D$1="IGST",
   VLOOKUP(H48,'C:\Users\HP\Desktop\TrimphPO\Week\Master Files\[IGST Master.xlsx]DBF'!$A:$Y,25,FALSE),
   "Error")),
"")</f>
        <v/>
      </c>
      <c r="Y48">
        <f>IF(ORDER!O54&gt;0,+O48, "")</f>
        <v/>
      </c>
      <c r="Z48">
        <f>IF(ORDER!O54&gt;0,+J48, "")</f>
        <v/>
      </c>
      <c r="AA48">
        <f>IF(ORDER!O54&gt;0,
 IF(ORDER!$D$1="SGST",
 VLOOKUP(H48,'C:\Users\HP\Desktop\TrimphPO\Week\Master Files\[SGST Master.xlsx]DBF'!$A:$AB,28,FALSE),
   IF(ORDER!$D$1="IGST",
   VLOOKUP(H48,'C:\Users\HP\Desktop\TrimphPO\Week\Master Files\[IGST Master.xlsx]DBF'!$A:$AB,28,FALSE),
   "Error")),
"")</f>
        <v/>
      </c>
      <c r="AB48">
        <f>IF(ORDER!O54&gt;0,
 IF(ORDER!$D$1="SGST",
 VLOOKUP(H48,'C:\Users\HP\Desktop\TrimphPO\Week\Master Files\[SGST Master.xlsx]DBF'!$A:$AC,29,FALSE),
   IF(ORDER!$D$1="IGST",
   VLOOKUP(H48,'C:\Users\HP\Desktop\TrimphPO\Week\Master Files\[IGST Master.xlsx]DBF'!$A:$AC,29,FALSE),
   "Error")),
"")</f>
        <v/>
      </c>
      <c r="AC48">
        <f>IF(ORDER!O54&gt;0,ROUND(Y48*AB48/100,2), "")</f>
        <v/>
      </c>
      <c r="AD48">
        <f>IF(ORDER!O54&gt;0,ROUND(SUM(Y48,0)-AC48,2), "")</f>
        <v/>
      </c>
      <c r="AE48" t="inlineStr"/>
      <c r="AF48" t="inlineStr"/>
      <c r="AG48" t="inlineStr"/>
      <c r="AH48" t="inlineStr"/>
      <c r="AI48" t="inlineStr"/>
      <c r="AJ48" t="inlineStr"/>
      <c r="AK48">
        <f>IF(ORDER!O54&gt;0,IF(RIGHT(P48,2)="5%","Output IGST - 5% - Tamilnadu","Output IGST - 12% - Tamilnadu"), "")</f>
        <v/>
      </c>
      <c r="AL48">
        <f>IF(ORDER!O54&gt;0,IF(AK48="Output IGST - 12% - TamilNadu",12,5), "")</f>
        <v/>
      </c>
      <c r="AM48">
        <f>IF(ORDER!O54&gt;0,ROUND(SUM(AD48*AL48/100,0),2), "")</f>
        <v/>
      </c>
      <c r="AN48">
        <f>IF(ORDER!O54&gt;0,+AP48, "")</f>
        <v/>
      </c>
      <c r="AO48">
        <f>IF(ORDER!O54&gt;0,0.00, "")</f>
        <v/>
      </c>
      <c r="AP48">
        <f>IF(ORDER!O54&gt;0,+(Y48-AC48)+AM48, "")</f>
        <v/>
      </c>
      <c r="AQ48">
        <f>IF(ORDER!O54&gt;0,
 IF(ORDER!$D$1="SGST",
 VLOOKUP(H48,'C:\Users\HP\Desktop\TrimphPO\Week\Master Files\[SGST Master.xlsx]DBF'!$A:$AR,44,FALSE),
   IF(ORDER!$D$1="IGST",
   VLOOKUP(H48,'C:\Users\HP\Desktop\TrimphPO\Week\Master Files\[IGST Master.xlsx]DBF'!$A:$AR,44,FALSE),
   "Error")),
"")</f>
        <v/>
      </c>
      <c r="AR48">
        <f>IF(ORDER!O54&gt;0,B48, "")</f>
        <v/>
      </c>
      <c r="AS48">
        <f>IF(ORDER!O54&gt;0,AN48, "")</f>
        <v/>
      </c>
      <c r="AT48">
        <f>IF(ORDER!O54&gt;0,CONCATENATE($B$2," ",$C$2," ","QTY",  " ", $Z$2), "")</f>
        <v/>
      </c>
      <c r="AU48">
        <f>IF(ORDER!O54&gt;0,
 IF(ORDER!$D$1="SGST",
 VLOOKUP(H48,'C:\Users\HP\Desktop\TrimphPO\Week\Master Files\[SGST Master.xlsx]DBF'!$A:$AV,48,FALSE),
   IF(ORDER!$D$1="IGST",
   VLOOKUP(H48,'C:\Users\HP\Desktop\TrimphPO\Week\Master Files\[IGST Master.xlsx]DBF'!$A:$AV,48,FALSE),
   "Error")),
"")</f>
        <v/>
      </c>
      <c r="AV48">
        <f>IF(ORDER!O54&gt;0,
 IF(ORDER!$D$1="SGST",
 VLOOKUP(H48,'C:\Users\HP\Desktop\TrimphPO\Week\Master Files\[SGST Master.xlsx]DBF'!$A:$AW,49,FALSE),
   IF(ORDER!$D$1="IGST",
   VLOOKUP(H48,'C:\Users\HP\Desktop\TrimphPO\Week\Master Files\[IGST Master.xlsx]DBF'!$A:$AW,49,FALSE),
   "Error")),
"")</f>
        <v/>
      </c>
      <c r="AW48">
        <f>IF(ORDER!O54&gt;0,
 IF(ORDER!$D$1="SGST",
 VLOOKUP(H48,'C:\Users\HP\Desktop\TrimphPO\Week\Master Files\[SGST Master.xlsx]DBF'!$A:$AX,50,FALSE),
   IF(ORDER!$D$1="IGST",
   VLOOKUP(H48,'C:\Users\HP\Desktop\TrimphPO\Week\Master Files\[IGST Master.xlsx]DBF'!$A:$AX,50,FALSE),
   "Error")),
"")</f>
        <v/>
      </c>
      <c r="AX48">
        <f>IF(ORDER!O54&gt;0,ORDER!B5, "")</f>
        <v/>
      </c>
      <c r="AY48">
        <f>IF(ORDER!O54&gt;0,ORDER!B1, "")</f>
        <v/>
      </c>
      <c r="AZ48">
        <f>IF(ORDER!O54&gt;0,
 IF(ORDER!$D$1="SGST",
 VLOOKUP(H48,'C:\Users\HP\Desktop\TrimphPO\Week\Master Files\[SGST Master.xlsx]DBF'!$A:$BA,53,FALSE),
   IF(ORDER!$D$1="IGST",
   VLOOKUP(H48,'C:\Users\HP\Desktop\TrimphPO\Week\Master Files\[IGST Master.xlsx]DBF'!$A:$BA,53,FALSE),
   "Error")),
"")</f>
        <v/>
      </c>
      <c r="BA48">
        <f>IF(ORDER!O54&gt;0,
 IF(ORDER!$D$1="SGST",
 VLOOKUP(H48,'C:\Users\HP\Desktop\TrimphPO\Week\Master Files\[SGST Master.xlsx]DBF'!$A:$BB,54,FALSE),
   IF(ORDER!$D$1="IGST",
   VLOOKUP(H48,'C:\Users\HP\Desktop\TrimphPO\Week\Master Files\[IGST Master.xlsx]DBF'!$A:$BB,54,FALSE),
   "Error")),
"")</f>
        <v/>
      </c>
      <c r="BB48">
        <f>IF(ORDER!O54&gt;0,
 IF(ORDER!$D$1="SGST",
 VLOOKUP(H48,'C:\Users\HP\Desktop\TrimphPO\Week\Master Files\[SGST Master.xlsx]DBF'!$A:$BC,55,FALSE),
   IF(ORDER!$D$1="IGST",
   VLOOKUP(H48,'C:\Users\HP\Desktop\TrimphPO\Week\Master Files\[IGST Master.xlsx]DBF'!$A:$BC,55,FALSE),
   "Error")),
"")</f>
        <v/>
      </c>
      <c r="BC48">
        <f>IF(ORDER!O54&gt;0,
 IF(ORDER!$D$1="SGST",
 VLOOKUP(H48,'C:\Users\HP\Desktop\TrimphPO\Week\Master Files\[SGST Master.xlsx]DBF'!$A:$BD,56,FALSE),
   IF(ORDER!$D$1="IGST",
   VLOOKUP(H48,'C:\Users\HP\Desktop\TrimphPO\Week\Master Files\[IGST Master.xlsx]DBF'!$A:$BD,56,FALSE),
   "Error")),
"")</f>
        <v/>
      </c>
      <c r="BD48">
        <f>IF(ORDER!O54&gt;0,
 IF(ORDER!$D$1="SGST",
 VLOOKUP(H48,'C:\Users\HP\Desktop\TrimphPO\Week\Master Files\[SGST Master.xlsx]DBF'!$A:$BE,57,FALSE),
   IF(ORDER!$D$1="IGST",
   VLOOKUP(H48,'C:\Users\HP\Desktop\TrimphPO\Week\Master Files\[IGST Master.xlsx]DBF'!$A:$BE,57,FALSE),
   "Error")),
"")</f>
        <v/>
      </c>
    </row>
    <row r="49">
      <c r="A49">
        <f>IF(ORDER!O55&gt;0,
 IF(ORDER!$D$1="SGST",
 VLOOKUP(H49,'C:\Users\HP\Desktop\TrimphPO\Week\Master Files\[SGST Master.xlsx]DBF'!$A:$B,2,FALSE),
   IF(ORDER!$D$1="IGST",
   VLOOKUP(H49,'C:\Users\HP\Desktop\TrimphPO\Week\Master Files\[IGST Master.xlsx]DBF'!$A:$B,2,FALSE),
   "Error")),
"")</f>
        <v/>
      </c>
      <c r="B49">
        <f>IF(ORDER!O55&gt;0,
 IF(ORDER!$D$1="SGST",
 VLOOKUP(H49,'C:\Users\HP\Desktop\TrimphPO\Week\Master Files\[SGST Master.xlsx]DBF'!$A:$C,3,FALSE),
   IF(ORDER!$D$1="IGST",
   VLOOKUP(H49,'C:\Users\HP\Desktop\TrimphPO\Week\Master Files\[IGST Master.xlsx]DBF'!$A:$C,3,FALSE),
   "Error")),
"")</f>
        <v/>
      </c>
      <c r="C49">
        <f>IF(ORDER!O55&gt;0,ORDER!L55, "")</f>
        <v/>
      </c>
      <c r="D49">
        <f>IF(ORDER!O55&gt;0,ORDER!A55, "")</f>
        <v/>
      </c>
      <c r="E49">
        <f>IF(ORDER!O55&gt;0,
 IF(ORDER!$D$1="SGST",
 VLOOKUP(H49,'C:\Users\HP\Desktop\TrimphPO\Week\Master Files\[SGST Master.xlsx]DBF'!$A:$F,6,FALSE),
   IF(ORDER!$D$1="IGST",
   VLOOKUP(H49,'C:\Users\HP\Desktop\TrimphPO\Week\Master Files\[IGST Master.xlsx]DBF'!$A:$F,6,FALSE),
   "Error")),
"")</f>
        <v/>
      </c>
      <c r="F49">
        <f>IF(ORDER!O55&gt;0,ORDER!C55, "")</f>
        <v/>
      </c>
      <c r="G49">
        <f>IF(ORDER!O55&gt;0,
 IF(ORDER!$D$1="SGST",
 VLOOKUP(H49,'C:\Users\HP\Desktop\TrimphPO\Week\Master Files\[SGST Master.xlsx]DBF'!$A:$H,8,FALSE),
   IF(ORDER!$D$1="IGST",
   VLOOKUP(H49,'C:\Users\HP\Desktop\TrimphPO\Week\Master Files\[IGST Master.xlsx]DBF'!$A:$H,8,FALSE),
   "Error")),
"")</f>
        <v/>
      </c>
      <c r="H49">
        <f>IF(ORDER!O55&gt;0,ORDER!D55, "")</f>
        <v/>
      </c>
      <c r="I49">
        <f>IF(ORDER!O55&gt;0,
 IF(ORDER!$D$1="SGST",
 VLOOKUP(H49,'C:\Users\HP\Desktop\TrimphPO\Week\Master Files\[SGST Master.xlsx]DBF'!$A:$J,10,FALSE),
   IF(ORDER!$D$1="IGST",
   VLOOKUP(H49,'C:\Users\HP\Desktop\TrimphPO\Week\Master Files\[IGST Master.xlsx]DBF'!$A:$J,10,FALSE),
   "Error")),
"")</f>
        <v/>
      </c>
      <c r="J49">
        <f>IF(ORDER!O55&gt;0,SUMIF(ORDER!$D$8:$D$22298,DBF!$H49,ORDER!$G$8:$G$22298), "")</f>
        <v/>
      </c>
      <c r="K49">
        <f>IF(ORDER!O55&gt;0,VLOOKUP($H49,ORDER!D:H,5,FALSE), "")</f>
        <v/>
      </c>
      <c r="L49">
        <f>IF(ORDER!O55&gt;0,ROUND(J49*K49,2), "")</f>
        <v/>
      </c>
      <c r="M49">
        <f>IF(ORDER!O55&gt;0,
 IF(ORDER!$D$1="SGST",
 VLOOKUP(H49,'C:\Users\HP\Desktop\TrimphPO\Week\Master Files\[SGST Master.xlsx]DBF'!$A:$N,14,FALSE),
   IF(ORDER!$D$1="IGST",
   VLOOKUP(H49,'C:\Users\HP\Desktop\TrimphPO\Week\Master Files\[IGST Master.xlsx]DBF'!$A:$N,14,FALSE),
   "Error")),
"")</f>
        <v/>
      </c>
      <c r="N49">
        <f>IF(ORDER!O55&gt;0,ROUND(L49*M49/100,2), "")</f>
        <v/>
      </c>
      <c r="O49">
        <f>IF(ORDER!O55&gt;0,L49-N49, "")</f>
        <v/>
      </c>
      <c r="P49">
        <f>IF(ORDER!O55&gt;0,IF(R49="Corsetry",IF(IFERROR((O49/J49),0)&lt;1000,"CC Sales- Corsetry-Wholesale - IGST 5%","CC Sales- Corsetry-Wholesale - IGST 12%")), "")</f>
        <v/>
      </c>
      <c r="Q49">
        <f>IF(ORDER!O55&gt;0,
 IF(ORDER!$D$1="SGST",
 VLOOKUP(H49,'C:\Users\HP\Desktop\TrimphPO\Week\Master Files\[SGST Master.xlsx]DBF'!$A:$R,18,FALSE),
   IF(ORDER!$D$1="IGST",
   VLOOKUP(H49,'C:\Users\HP\Desktop\TrimphPO\Week\Master Files\[IGST Master.xlsx]DBF'!$A:$R,18,FALSE),
   "Error")),
"")</f>
        <v/>
      </c>
      <c r="R49">
        <f>IF(ORDER!O55&gt;0,
 IF(ORDER!$D$1="SGST",
 VLOOKUP(H49,'C:\Users\HP\Desktop\TrimphPO\Week\Master Files\[SGST Master.xlsx]DBF'!$A:$S,19,FALSE),
   IF(ORDER!$D$1="IGST",
   VLOOKUP(H49,'C:\Users\HP\Desktop\TrimphPO\Week\Master Files\[IGST Master.xlsx]DBF'!$A:$S,19,FALSE),
   "Error")),
"")</f>
        <v/>
      </c>
      <c r="S49">
        <f>IF(ORDER!O55&gt;0,
 IF(ORDER!$D$1="SGST",
 VLOOKUP(H49,'C:\Users\HP\Desktop\TrimphPO\Week\Master Files\[SGST Master.xlsx]DBF'!$A:$T,20,FALSE),
   IF(ORDER!$D$1="IGST",
   VLOOKUP(H49,'C:\Users\HP\Desktop\TrimphPO\Week\Master Files\[IGST Master.xlsx]DBF'!$A:$T,20,FALSE),
   "Error")),
"")</f>
        <v/>
      </c>
      <c r="T49">
        <f>IF(ORDER!O55&gt;0,
 IF(ORDER!$D$1="SGST",
 VLOOKUP(H49,'C:\Users\HP\Desktop\TrimphPO\Week\Master Files\[SGST Master.xlsx]DBF'!$A:$U,21,FALSE),
   IF(ORDER!$D$1="IGST",
   VLOOKUP(H49,'C:\Users\HP\Desktop\TrimphPO\Week\Master Files\[IGST Master.xlsx]DBF'!$A:$U,21,FALSE),
   "Error")),
"")</f>
        <v/>
      </c>
      <c r="U49">
        <f>IF(ORDER!O55&gt;0,
 IF(ORDER!$D$1="SGST",
 VLOOKUP(H49,'C:\Users\HP\Desktop\TrimphPO\Week\Master Files\[SGST Master.xlsx]DBF'!$A:$V,22,FALSE),
   IF(ORDER!$D$1="IGST",
   VLOOKUP(H49,'C:\Users\HP\Desktop\TrimphPO\Week\Master Files\[IGST Master.xlsx]DBF'!$A:$V,22,FALSE),
   "Error")),
"")</f>
        <v/>
      </c>
      <c r="V49">
        <f>IF(ORDER!O55&gt;0,
 IF(ORDER!$D$1="SGST",
 VLOOKUP(H49,'C:\Users\HP\Desktop\TrimphPO\Week\Master Files\[SGST Master.xlsx]DBF'!$A:$W,23,FALSE),
   IF(ORDER!$D$1="IGST",
   VLOOKUP(H49,'C:\Users\HP\Desktop\TrimphPO\Week\Master Files\[IGST Master.xlsx]DBF'!$A:$W,23,FALSE),
   "Error")),
"")</f>
        <v/>
      </c>
      <c r="W49">
        <f>IF(ORDER!O55&gt;0,
 IF(ORDER!$D$1="SGST",
 VLOOKUP(H49,'C:\Users\HP\Desktop\TrimphPO\Week\Master Files\[SGST Master.xlsx]DBF'!$A:$X,24,FALSE),
   IF(ORDER!$D$1="IGST",
   VLOOKUP(H49,'C:\Users\HP\Desktop\TrimphPO\Week\Master Files\[IGST Master.xlsx]DBF'!$A:$X,24,FALSE),
   "Error")),
"")</f>
        <v/>
      </c>
      <c r="X49">
        <f>IF(ORDER!O55&gt;0,
 IF(ORDER!$D$1="SGST",
 VLOOKUP(H49,'C:\Users\HP\Desktop\TrimphPO\Week\Master Files\[SGST Master.xlsx]DBF'!$A:$Y,25,FALSE),
   IF(ORDER!$D$1="IGST",
   VLOOKUP(H49,'C:\Users\HP\Desktop\TrimphPO\Week\Master Files\[IGST Master.xlsx]DBF'!$A:$Y,25,FALSE),
   "Error")),
"")</f>
        <v/>
      </c>
      <c r="Y49">
        <f>IF(ORDER!O55&gt;0,+O49, "")</f>
        <v/>
      </c>
      <c r="Z49">
        <f>IF(ORDER!O55&gt;0,+J49, "")</f>
        <v/>
      </c>
      <c r="AA49">
        <f>IF(ORDER!O55&gt;0,
 IF(ORDER!$D$1="SGST",
 VLOOKUP(H49,'C:\Users\HP\Desktop\TrimphPO\Week\Master Files\[SGST Master.xlsx]DBF'!$A:$AB,28,FALSE),
   IF(ORDER!$D$1="IGST",
   VLOOKUP(H49,'C:\Users\HP\Desktop\TrimphPO\Week\Master Files\[IGST Master.xlsx]DBF'!$A:$AB,28,FALSE),
   "Error")),
"")</f>
        <v/>
      </c>
      <c r="AB49">
        <f>IF(ORDER!O55&gt;0,
 IF(ORDER!$D$1="SGST",
 VLOOKUP(H49,'C:\Users\HP\Desktop\TrimphPO\Week\Master Files\[SGST Master.xlsx]DBF'!$A:$AC,29,FALSE),
   IF(ORDER!$D$1="IGST",
   VLOOKUP(H49,'C:\Users\HP\Desktop\TrimphPO\Week\Master Files\[IGST Master.xlsx]DBF'!$A:$AC,29,FALSE),
   "Error")),
"")</f>
        <v/>
      </c>
      <c r="AC49">
        <f>IF(ORDER!O55&gt;0,ROUND(Y49*AB49/100,2), "")</f>
        <v/>
      </c>
      <c r="AD49">
        <f>IF(ORDER!O55&gt;0,ROUND(SUM(Y49,0)-AC49,2), "")</f>
        <v/>
      </c>
      <c r="AE49" t="inlineStr"/>
      <c r="AF49" t="inlineStr"/>
      <c r="AG49" t="inlineStr"/>
      <c r="AH49" t="inlineStr"/>
      <c r="AI49" t="inlineStr"/>
      <c r="AJ49" t="inlineStr"/>
      <c r="AK49">
        <f>IF(ORDER!O55&gt;0,IF(RIGHT(P49,2)="5%","Output IGST - 5% - Tamilnadu","Output IGST - 12% - Tamilnadu"), "")</f>
        <v/>
      </c>
      <c r="AL49">
        <f>IF(ORDER!O55&gt;0,IF(AK49="Output IGST - 12% - TamilNadu",12,5), "")</f>
        <v/>
      </c>
      <c r="AM49">
        <f>IF(ORDER!O55&gt;0,ROUND(SUM(AD49*AL49/100,0),2), "")</f>
        <v/>
      </c>
      <c r="AN49">
        <f>IF(ORDER!O55&gt;0,+AP49, "")</f>
        <v/>
      </c>
      <c r="AO49">
        <f>IF(ORDER!O55&gt;0,0.00, "")</f>
        <v/>
      </c>
      <c r="AP49">
        <f>IF(ORDER!O55&gt;0,+(Y49-AC49)+AM49, "")</f>
        <v/>
      </c>
      <c r="AQ49">
        <f>IF(ORDER!O55&gt;0,
 IF(ORDER!$D$1="SGST",
 VLOOKUP(H49,'C:\Users\HP\Desktop\TrimphPO\Week\Master Files\[SGST Master.xlsx]DBF'!$A:$AR,44,FALSE),
   IF(ORDER!$D$1="IGST",
   VLOOKUP(H49,'C:\Users\HP\Desktop\TrimphPO\Week\Master Files\[IGST Master.xlsx]DBF'!$A:$AR,44,FALSE),
   "Error")),
"")</f>
        <v/>
      </c>
      <c r="AR49">
        <f>IF(ORDER!O55&gt;0,B49, "")</f>
        <v/>
      </c>
      <c r="AS49">
        <f>IF(ORDER!O55&gt;0,AN49, "")</f>
        <v/>
      </c>
      <c r="AT49">
        <f>IF(ORDER!O55&gt;0,CONCATENATE($B$2," ",$C$2," ","QTY",  " ", $Z$2), "")</f>
        <v/>
      </c>
      <c r="AU49">
        <f>IF(ORDER!O55&gt;0,
 IF(ORDER!$D$1="SGST",
 VLOOKUP(H49,'C:\Users\HP\Desktop\TrimphPO\Week\Master Files\[SGST Master.xlsx]DBF'!$A:$AV,48,FALSE),
   IF(ORDER!$D$1="IGST",
   VLOOKUP(H49,'C:\Users\HP\Desktop\TrimphPO\Week\Master Files\[IGST Master.xlsx]DBF'!$A:$AV,48,FALSE),
   "Error")),
"")</f>
        <v/>
      </c>
      <c r="AV49">
        <f>IF(ORDER!O55&gt;0,
 IF(ORDER!$D$1="SGST",
 VLOOKUP(H49,'C:\Users\HP\Desktop\TrimphPO\Week\Master Files\[SGST Master.xlsx]DBF'!$A:$AW,49,FALSE),
   IF(ORDER!$D$1="IGST",
   VLOOKUP(H49,'C:\Users\HP\Desktop\TrimphPO\Week\Master Files\[IGST Master.xlsx]DBF'!$A:$AW,49,FALSE),
   "Error")),
"")</f>
        <v/>
      </c>
      <c r="AW49">
        <f>IF(ORDER!O55&gt;0,
 IF(ORDER!$D$1="SGST",
 VLOOKUP(H49,'C:\Users\HP\Desktop\TrimphPO\Week\Master Files\[SGST Master.xlsx]DBF'!$A:$AX,50,FALSE),
   IF(ORDER!$D$1="IGST",
   VLOOKUP(H49,'C:\Users\HP\Desktop\TrimphPO\Week\Master Files\[IGST Master.xlsx]DBF'!$A:$AX,50,FALSE),
   "Error")),
"")</f>
        <v/>
      </c>
      <c r="AX49">
        <f>IF(ORDER!O55&gt;0,ORDER!B5, "")</f>
        <v/>
      </c>
      <c r="AY49">
        <f>IF(ORDER!O55&gt;0,ORDER!B1, "")</f>
        <v/>
      </c>
      <c r="AZ49">
        <f>IF(ORDER!O55&gt;0,
 IF(ORDER!$D$1="SGST",
 VLOOKUP(H49,'C:\Users\HP\Desktop\TrimphPO\Week\Master Files\[SGST Master.xlsx]DBF'!$A:$BA,53,FALSE),
   IF(ORDER!$D$1="IGST",
   VLOOKUP(H49,'C:\Users\HP\Desktop\TrimphPO\Week\Master Files\[IGST Master.xlsx]DBF'!$A:$BA,53,FALSE),
   "Error")),
"")</f>
        <v/>
      </c>
      <c r="BA49">
        <f>IF(ORDER!O55&gt;0,
 IF(ORDER!$D$1="SGST",
 VLOOKUP(H49,'C:\Users\HP\Desktop\TrimphPO\Week\Master Files\[SGST Master.xlsx]DBF'!$A:$BB,54,FALSE),
   IF(ORDER!$D$1="IGST",
   VLOOKUP(H49,'C:\Users\HP\Desktop\TrimphPO\Week\Master Files\[IGST Master.xlsx]DBF'!$A:$BB,54,FALSE),
   "Error")),
"")</f>
        <v/>
      </c>
      <c r="BB49">
        <f>IF(ORDER!O55&gt;0,
 IF(ORDER!$D$1="SGST",
 VLOOKUP(H49,'C:\Users\HP\Desktop\TrimphPO\Week\Master Files\[SGST Master.xlsx]DBF'!$A:$BC,55,FALSE),
   IF(ORDER!$D$1="IGST",
   VLOOKUP(H49,'C:\Users\HP\Desktop\TrimphPO\Week\Master Files\[IGST Master.xlsx]DBF'!$A:$BC,55,FALSE),
   "Error")),
"")</f>
        <v/>
      </c>
      <c r="BC49">
        <f>IF(ORDER!O55&gt;0,
 IF(ORDER!$D$1="SGST",
 VLOOKUP(H49,'C:\Users\HP\Desktop\TrimphPO\Week\Master Files\[SGST Master.xlsx]DBF'!$A:$BD,56,FALSE),
   IF(ORDER!$D$1="IGST",
   VLOOKUP(H49,'C:\Users\HP\Desktop\TrimphPO\Week\Master Files\[IGST Master.xlsx]DBF'!$A:$BD,56,FALSE),
   "Error")),
"")</f>
        <v/>
      </c>
      <c r="BD49">
        <f>IF(ORDER!O55&gt;0,
 IF(ORDER!$D$1="SGST",
 VLOOKUP(H49,'C:\Users\HP\Desktop\TrimphPO\Week\Master Files\[SGST Master.xlsx]DBF'!$A:$BE,57,FALSE),
   IF(ORDER!$D$1="IGST",
   VLOOKUP(H49,'C:\Users\HP\Desktop\TrimphPO\Week\Master Files\[IGST Master.xlsx]DBF'!$A:$BE,57,FALSE),
   "Error")),
"")</f>
        <v/>
      </c>
    </row>
    <row r="50">
      <c r="A50">
        <f>IF(ORDER!O56&gt;0,
 IF(ORDER!$D$1="SGST",
 VLOOKUP(H50,'C:\Users\HP\Desktop\TrimphPO\Week\Master Files\[SGST Master.xlsx]DBF'!$A:$B,2,FALSE),
   IF(ORDER!$D$1="IGST",
   VLOOKUP(H50,'C:\Users\HP\Desktop\TrimphPO\Week\Master Files\[IGST Master.xlsx]DBF'!$A:$B,2,FALSE),
   "Error")),
"")</f>
        <v/>
      </c>
      <c r="B50">
        <f>IF(ORDER!O56&gt;0,
 IF(ORDER!$D$1="SGST",
 VLOOKUP(H50,'C:\Users\HP\Desktop\TrimphPO\Week\Master Files\[SGST Master.xlsx]DBF'!$A:$C,3,FALSE),
   IF(ORDER!$D$1="IGST",
   VLOOKUP(H50,'C:\Users\HP\Desktop\TrimphPO\Week\Master Files\[IGST Master.xlsx]DBF'!$A:$C,3,FALSE),
   "Error")),
"")</f>
        <v/>
      </c>
      <c r="C50">
        <f>IF(ORDER!O56&gt;0,ORDER!L56, "")</f>
        <v/>
      </c>
      <c r="D50">
        <f>IF(ORDER!O56&gt;0,ORDER!A56, "")</f>
        <v/>
      </c>
      <c r="E50">
        <f>IF(ORDER!O56&gt;0,
 IF(ORDER!$D$1="SGST",
 VLOOKUP(H50,'C:\Users\HP\Desktop\TrimphPO\Week\Master Files\[SGST Master.xlsx]DBF'!$A:$F,6,FALSE),
   IF(ORDER!$D$1="IGST",
   VLOOKUP(H50,'C:\Users\HP\Desktop\TrimphPO\Week\Master Files\[IGST Master.xlsx]DBF'!$A:$F,6,FALSE),
   "Error")),
"")</f>
        <v/>
      </c>
      <c r="F50">
        <f>IF(ORDER!O56&gt;0,ORDER!C56, "")</f>
        <v/>
      </c>
      <c r="G50">
        <f>IF(ORDER!O56&gt;0,
 IF(ORDER!$D$1="SGST",
 VLOOKUP(H50,'C:\Users\HP\Desktop\TrimphPO\Week\Master Files\[SGST Master.xlsx]DBF'!$A:$H,8,FALSE),
   IF(ORDER!$D$1="IGST",
   VLOOKUP(H50,'C:\Users\HP\Desktop\TrimphPO\Week\Master Files\[IGST Master.xlsx]DBF'!$A:$H,8,FALSE),
   "Error")),
"")</f>
        <v/>
      </c>
      <c r="H50">
        <f>IF(ORDER!O56&gt;0,ORDER!D56, "")</f>
        <v/>
      </c>
      <c r="I50">
        <f>IF(ORDER!O56&gt;0,
 IF(ORDER!$D$1="SGST",
 VLOOKUP(H50,'C:\Users\HP\Desktop\TrimphPO\Week\Master Files\[SGST Master.xlsx]DBF'!$A:$J,10,FALSE),
   IF(ORDER!$D$1="IGST",
   VLOOKUP(H50,'C:\Users\HP\Desktop\TrimphPO\Week\Master Files\[IGST Master.xlsx]DBF'!$A:$J,10,FALSE),
   "Error")),
"")</f>
        <v/>
      </c>
      <c r="J50">
        <f>IF(ORDER!O56&gt;0,SUMIF(ORDER!$D$8:$D$22298,DBF!$H50,ORDER!$G$8:$G$22298), "")</f>
        <v/>
      </c>
      <c r="K50">
        <f>IF(ORDER!O56&gt;0,VLOOKUP($H50,ORDER!D:H,5,FALSE), "")</f>
        <v/>
      </c>
      <c r="L50">
        <f>IF(ORDER!O56&gt;0,ROUND(J50*K50,2), "")</f>
        <v/>
      </c>
      <c r="M50">
        <f>IF(ORDER!O56&gt;0,
 IF(ORDER!$D$1="SGST",
 VLOOKUP(H50,'C:\Users\HP\Desktop\TrimphPO\Week\Master Files\[SGST Master.xlsx]DBF'!$A:$N,14,FALSE),
   IF(ORDER!$D$1="IGST",
   VLOOKUP(H50,'C:\Users\HP\Desktop\TrimphPO\Week\Master Files\[IGST Master.xlsx]DBF'!$A:$N,14,FALSE),
   "Error")),
"")</f>
        <v/>
      </c>
      <c r="N50">
        <f>IF(ORDER!O56&gt;0,ROUND(L50*M50/100,2), "")</f>
        <v/>
      </c>
      <c r="O50">
        <f>IF(ORDER!O56&gt;0,L50-N50, "")</f>
        <v/>
      </c>
      <c r="P50">
        <f>IF(ORDER!O56&gt;0,IF(R50="Corsetry",IF(IFERROR((O50/J50),0)&lt;1000,"CC Sales- Corsetry-Wholesale - IGST 5%","CC Sales- Corsetry-Wholesale - IGST 12%")), "")</f>
        <v/>
      </c>
      <c r="Q50">
        <f>IF(ORDER!O56&gt;0,
 IF(ORDER!$D$1="SGST",
 VLOOKUP(H50,'C:\Users\HP\Desktop\TrimphPO\Week\Master Files\[SGST Master.xlsx]DBF'!$A:$R,18,FALSE),
   IF(ORDER!$D$1="IGST",
   VLOOKUP(H50,'C:\Users\HP\Desktop\TrimphPO\Week\Master Files\[IGST Master.xlsx]DBF'!$A:$R,18,FALSE),
   "Error")),
"")</f>
        <v/>
      </c>
      <c r="R50">
        <f>IF(ORDER!O56&gt;0,
 IF(ORDER!$D$1="SGST",
 VLOOKUP(H50,'C:\Users\HP\Desktop\TrimphPO\Week\Master Files\[SGST Master.xlsx]DBF'!$A:$S,19,FALSE),
   IF(ORDER!$D$1="IGST",
   VLOOKUP(H50,'C:\Users\HP\Desktop\TrimphPO\Week\Master Files\[IGST Master.xlsx]DBF'!$A:$S,19,FALSE),
   "Error")),
"")</f>
        <v/>
      </c>
      <c r="S50">
        <f>IF(ORDER!O56&gt;0,
 IF(ORDER!$D$1="SGST",
 VLOOKUP(H50,'C:\Users\HP\Desktop\TrimphPO\Week\Master Files\[SGST Master.xlsx]DBF'!$A:$T,20,FALSE),
   IF(ORDER!$D$1="IGST",
   VLOOKUP(H50,'C:\Users\HP\Desktop\TrimphPO\Week\Master Files\[IGST Master.xlsx]DBF'!$A:$T,20,FALSE),
   "Error")),
"")</f>
        <v/>
      </c>
      <c r="T50">
        <f>IF(ORDER!O56&gt;0,
 IF(ORDER!$D$1="SGST",
 VLOOKUP(H50,'C:\Users\HP\Desktop\TrimphPO\Week\Master Files\[SGST Master.xlsx]DBF'!$A:$U,21,FALSE),
   IF(ORDER!$D$1="IGST",
   VLOOKUP(H50,'C:\Users\HP\Desktop\TrimphPO\Week\Master Files\[IGST Master.xlsx]DBF'!$A:$U,21,FALSE),
   "Error")),
"")</f>
        <v/>
      </c>
      <c r="U50">
        <f>IF(ORDER!O56&gt;0,
 IF(ORDER!$D$1="SGST",
 VLOOKUP(H50,'C:\Users\HP\Desktop\TrimphPO\Week\Master Files\[SGST Master.xlsx]DBF'!$A:$V,22,FALSE),
   IF(ORDER!$D$1="IGST",
   VLOOKUP(H50,'C:\Users\HP\Desktop\TrimphPO\Week\Master Files\[IGST Master.xlsx]DBF'!$A:$V,22,FALSE),
   "Error")),
"")</f>
        <v/>
      </c>
      <c r="V50">
        <f>IF(ORDER!O56&gt;0,
 IF(ORDER!$D$1="SGST",
 VLOOKUP(H50,'C:\Users\HP\Desktop\TrimphPO\Week\Master Files\[SGST Master.xlsx]DBF'!$A:$W,23,FALSE),
   IF(ORDER!$D$1="IGST",
   VLOOKUP(H50,'C:\Users\HP\Desktop\TrimphPO\Week\Master Files\[IGST Master.xlsx]DBF'!$A:$W,23,FALSE),
   "Error")),
"")</f>
        <v/>
      </c>
      <c r="W50">
        <f>IF(ORDER!O56&gt;0,
 IF(ORDER!$D$1="SGST",
 VLOOKUP(H50,'C:\Users\HP\Desktop\TrimphPO\Week\Master Files\[SGST Master.xlsx]DBF'!$A:$X,24,FALSE),
   IF(ORDER!$D$1="IGST",
   VLOOKUP(H50,'C:\Users\HP\Desktop\TrimphPO\Week\Master Files\[IGST Master.xlsx]DBF'!$A:$X,24,FALSE),
   "Error")),
"")</f>
        <v/>
      </c>
      <c r="X50">
        <f>IF(ORDER!O56&gt;0,
 IF(ORDER!$D$1="SGST",
 VLOOKUP(H50,'C:\Users\HP\Desktop\TrimphPO\Week\Master Files\[SGST Master.xlsx]DBF'!$A:$Y,25,FALSE),
   IF(ORDER!$D$1="IGST",
   VLOOKUP(H50,'C:\Users\HP\Desktop\TrimphPO\Week\Master Files\[IGST Master.xlsx]DBF'!$A:$Y,25,FALSE),
   "Error")),
"")</f>
        <v/>
      </c>
      <c r="Y50">
        <f>IF(ORDER!O56&gt;0,+O50, "")</f>
        <v/>
      </c>
      <c r="Z50">
        <f>IF(ORDER!O56&gt;0,+J50, "")</f>
        <v/>
      </c>
      <c r="AA50">
        <f>IF(ORDER!O56&gt;0,
 IF(ORDER!$D$1="SGST",
 VLOOKUP(H50,'C:\Users\HP\Desktop\TrimphPO\Week\Master Files\[SGST Master.xlsx]DBF'!$A:$AB,28,FALSE),
   IF(ORDER!$D$1="IGST",
   VLOOKUP(H50,'C:\Users\HP\Desktop\TrimphPO\Week\Master Files\[IGST Master.xlsx]DBF'!$A:$AB,28,FALSE),
   "Error")),
"")</f>
        <v/>
      </c>
      <c r="AB50">
        <f>IF(ORDER!O56&gt;0,
 IF(ORDER!$D$1="SGST",
 VLOOKUP(H50,'C:\Users\HP\Desktop\TrimphPO\Week\Master Files\[SGST Master.xlsx]DBF'!$A:$AC,29,FALSE),
   IF(ORDER!$D$1="IGST",
   VLOOKUP(H50,'C:\Users\HP\Desktop\TrimphPO\Week\Master Files\[IGST Master.xlsx]DBF'!$A:$AC,29,FALSE),
   "Error")),
"")</f>
        <v/>
      </c>
      <c r="AC50">
        <f>IF(ORDER!O56&gt;0,ROUND(Y50*AB50/100,2), "")</f>
        <v/>
      </c>
      <c r="AD50">
        <f>IF(ORDER!O56&gt;0,ROUND(SUM(Y50,0)-AC50,2), "")</f>
        <v/>
      </c>
      <c r="AE50" t="inlineStr"/>
      <c r="AF50" t="inlineStr"/>
      <c r="AG50" t="inlineStr"/>
      <c r="AH50" t="inlineStr"/>
      <c r="AI50" t="inlineStr"/>
      <c r="AJ50" t="inlineStr"/>
      <c r="AK50">
        <f>IF(ORDER!O56&gt;0,IF(RIGHT(P50,2)="5%","Output IGST - 5% - Tamilnadu","Output IGST - 12% - Tamilnadu"), "")</f>
        <v/>
      </c>
      <c r="AL50">
        <f>IF(ORDER!O56&gt;0,IF(AK50="Output IGST - 12% - TamilNadu",12,5), "")</f>
        <v/>
      </c>
      <c r="AM50">
        <f>IF(ORDER!O56&gt;0,ROUND(SUM(AD50*AL50/100,0),2), "")</f>
        <v/>
      </c>
      <c r="AN50">
        <f>IF(ORDER!O56&gt;0,+AP50, "")</f>
        <v/>
      </c>
      <c r="AO50">
        <f>IF(ORDER!O56&gt;0,0.00, "")</f>
        <v/>
      </c>
      <c r="AP50">
        <f>IF(ORDER!O56&gt;0,+(Y50-AC50)+AM50, "")</f>
        <v/>
      </c>
      <c r="AQ50">
        <f>IF(ORDER!O56&gt;0,
 IF(ORDER!$D$1="SGST",
 VLOOKUP(H50,'C:\Users\HP\Desktop\TrimphPO\Week\Master Files\[SGST Master.xlsx]DBF'!$A:$AR,44,FALSE),
   IF(ORDER!$D$1="IGST",
   VLOOKUP(H50,'C:\Users\HP\Desktop\TrimphPO\Week\Master Files\[IGST Master.xlsx]DBF'!$A:$AR,44,FALSE),
   "Error")),
"")</f>
        <v/>
      </c>
      <c r="AR50">
        <f>IF(ORDER!O56&gt;0,B50, "")</f>
        <v/>
      </c>
      <c r="AS50">
        <f>IF(ORDER!O56&gt;0,AN50, "")</f>
        <v/>
      </c>
      <c r="AT50">
        <f>IF(ORDER!O56&gt;0,CONCATENATE($B$2," ",$C$2," ","QTY",  " ", $Z$2), "")</f>
        <v/>
      </c>
      <c r="AU50">
        <f>IF(ORDER!O56&gt;0,
 IF(ORDER!$D$1="SGST",
 VLOOKUP(H50,'C:\Users\HP\Desktop\TrimphPO\Week\Master Files\[SGST Master.xlsx]DBF'!$A:$AV,48,FALSE),
   IF(ORDER!$D$1="IGST",
   VLOOKUP(H50,'C:\Users\HP\Desktop\TrimphPO\Week\Master Files\[IGST Master.xlsx]DBF'!$A:$AV,48,FALSE),
   "Error")),
"")</f>
        <v/>
      </c>
      <c r="AV50">
        <f>IF(ORDER!O56&gt;0,
 IF(ORDER!$D$1="SGST",
 VLOOKUP(H50,'C:\Users\HP\Desktop\TrimphPO\Week\Master Files\[SGST Master.xlsx]DBF'!$A:$AW,49,FALSE),
   IF(ORDER!$D$1="IGST",
   VLOOKUP(H50,'C:\Users\HP\Desktop\TrimphPO\Week\Master Files\[IGST Master.xlsx]DBF'!$A:$AW,49,FALSE),
   "Error")),
"")</f>
        <v/>
      </c>
      <c r="AW50">
        <f>IF(ORDER!O56&gt;0,
 IF(ORDER!$D$1="SGST",
 VLOOKUP(H50,'C:\Users\HP\Desktop\TrimphPO\Week\Master Files\[SGST Master.xlsx]DBF'!$A:$AX,50,FALSE),
   IF(ORDER!$D$1="IGST",
   VLOOKUP(H50,'C:\Users\HP\Desktop\TrimphPO\Week\Master Files\[IGST Master.xlsx]DBF'!$A:$AX,50,FALSE),
   "Error")),
"")</f>
        <v/>
      </c>
      <c r="AX50">
        <f>IF(ORDER!O56&gt;0,ORDER!B5, "")</f>
        <v/>
      </c>
      <c r="AY50">
        <f>IF(ORDER!O56&gt;0,ORDER!B1, "")</f>
        <v/>
      </c>
      <c r="AZ50">
        <f>IF(ORDER!O56&gt;0,
 IF(ORDER!$D$1="SGST",
 VLOOKUP(H50,'C:\Users\HP\Desktop\TrimphPO\Week\Master Files\[SGST Master.xlsx]DBF'!$A:$BA,53,FALSE),
   IF(ORDER!$D$1="IGST",
   VLOOKUP(H50,'C:\Users\HP\Desktop\TrimphPO\Week\Master Files\[IGST Master.xlsx]DBF'!$A:$BA,53,FALSE),
   "Error")),
"")</f>
        <v/>
      </c>
      <c r="BA50">
        <f>IF(ORDER!O56&gt;0,
 IF(ORDER!$D$1="SGST",
 VLOOKUP(H50,'C:\Users\HP\Desktop\TrimphPO\Week\Master Files\[SGST Master.xlsx]DBF'!$A:$BB,54,FALSE),
   IF(ORDER!$D$1="IGST",
   VLOOKUP(H50,'C:\Users\HP\Desktop\TrimphPO\Week\Master Files\[IGST Master.xlsx]DBF'!$A:$BB,54,FALSE),
   "Error")),
"")</f>
        <v/>
      </c>
      <c r="BB50">
        <f>IF(ORDER!O56&gt;0,
 IF(ORDER!$D$1="SGST",
 VLOOKUP(H50,'C:\Users\HP\Desktop\TrimphPO\Week\Master Files\[SGST Master.xlsx]DBF'!$A:$BC,55,FALSE),
   IF(ORDER!$D$1="IGST",
   VLOOKUP(H50,'C:\Users\HP\Desktop\TrimphPO\Week\Master Files\[IGST Master.xlsx]DBF'!$A:$BC,55,FALSE),
   "Error")),
"")</f>
        <v/>
      </c>
      <c r="BC50">
        <f>IF(ORDER!O56&gt;0,
 IF(ORDER!$D$1="SGST",
 VLOOKUP(H50,'C:\Users\HP\Desktop\TrimphPO\Week\Master Files\[SGST Master.xlsx]DBF'!$A:$BD,56,FALSE),
   IF(ORDER!$D$1="IGST",
   VLOOKUP(H50,'C:\Users\HP\Desktop\TrimphPO\Week\Master Files\[IGST Master.xlsx]DBF'!$A:$BD,56,FALSE),
   "Error")),
"")</f>
        <v/>
      </c>
      <c r="BD50">
        <f>IF(ORDER!O56&gt;0,
 IF(ORDER!$D$1="SGST",
 VLOOKUP(H50,'C:\Users\HP\Desktop\TrimphPO\Week\Master Files\[SGST Master.xlsx]DBF'!$A:$BE,57,FALSE),
   IF(ORDER!$D$1="IGST",
   VLOOKUP(H50,'C:\Users\HP\Desktop\TrimphPO\Week\Master Files\[IGST Master.xlsx]DBF'!$A:$BE,57,FALSE),
   "Error")),
"")</f>
        <v/>
      </c>
    </row>
    <row r="51">
      <c r="A51">
        <f>IF(ORDER!O57&gt;0,
 IF(ORDER!$D$1="SGST",
 VLOOKUP(H51,'C:\Users\HP\Desktop\TrimphPO\Week\Master Files\[SGST Master.xlsx]DBF'!$A:$B,2,FALSE),
   IF(ORDER!$D$1="IGST",
   VLOOKUP(H51,'C:\Users\HP\Desktop\TrimphPO\Week\Master Files\[IGST Master.xlsx]DBF'!$A:$B,2,FALSE),
   "Error")),
"")</f>
        <v/>
      </c>
      <c r="B51">
        <f>IF(ORDER!O57&gt;0,
 IF(ORDER!$D$1="SGST",
 VLOOKUP(H51,'C:\Users\HP\Desktop\TrimphPO\Week\Master Files\[SGST Master.xlsx]DBF'!$A:$C,3,FALSE),
   IF(ORDER!$D$1="IGST",
   VLOOKUP(H51,'C:\Users\HP\Desktop\TrimphPO\Week\Master Files\[IGST Master.xlsx]DBF'!$A:$C,3,FALSE),
   "Error")),
"")</f>
        <v/>
      </c>
      <c r="C51">
        <f>IF(ORDER!O57&gt;0,ORDER!L57, "")</f>
        <v/>
      </c>
      <c r="D51">
        <f>IF(ORDER!O57&gt;0,ORDER!A57, "")</f>
        <v/>
      </c>
      <c r="E51">
        <f>IF(ORDER!O57&gt;0,
 IF(ORDER!$D$1="SGST",
 VLOOKUP(H51,'C:\Users\HP\Desktop\TrimphPO\Week\Master Files\[SGST Master.xlsx]DBF'!$A:$F,6,FALSE),
   IF(ORDER!$D$1="IGST",
   VLOOKUP(H51,'C:\Users\HP\Desktop\TrimphPO\Week\Master Files\[IGST Master.xlsx]DBF'!$A:$F,6,FALSE),
   "Error")),
"")</f>
        <v/>
      </c>
      <c r="F51">
        <f>IF(ORDER!O57&gt;0,ORDER!C57, "")</f>
        <v/>
      </c>
      <c r="G51">
        <f>IF(ORDER!O57&gt;0,
 IF(ORDER!$D$1="SGST",
 VLOOKUP(H51,'C:\Users\HP\Desktop\TrimphPO\Week\Master Files\[SGST Master.xlsx]DBF'!$A:$H,8,FALSE),
   IF(ORDER!$D$1="IGST",
   VLOOKUP(H51,'C:\Users\HP\Desktop\TrimphPO\Week\Master Files\[IGST Master.xlsx]DBF'!$A:$H,8,FALSE),
   "Error")),
"")</f>
        <v/>
      </c>
      <c r="H51">
        <f>IF(ORDER!O57&gt;0,ORDER!D57, "")</f>
        <v/>
      </c>
      <c r="I51">
        <f>IF(ORDER!O57&gt;0,
 IF(ORDER!$D$1="SGST",
 VLOOKUP(H51,'C:\Users\HP\Desktop\TrimphPO\Week\Master Files\[SGST Master.xlsx]DBF'!$A:$J,10,FALSE),
   IF(ORDER!$D$1="IGST",
   VLOOKUP(H51,'C:\Users\HP\Desktop\TrimphPO\Week\Master Files\[IGST Master.xlsx]DBF'!$A:$J,10,FALSE),
   "Error")),
"")</f>
        <v/>
      </c>
      <c r="J51">
        <f>IF(ORDER!O57&gt;0,SUMIF(ORDER!$D$8:$D$22298,DBF!$H51,ORDER!$G$8:$G$22298), "")</f>
        <v/>
      </c>
      <c r="K51">
        <f>IF(ORDER!O57&gt;0,VLOOKUP($H51,ORDER!D:H,5,FALSE), "")</f>
        <v/>
      </c>
      <c r="L51">
        <f>IF(ORDER!O57&gt;0,ROUND(J51*K51,2), "")</f>
        <v/>
      </c>
      <c r="M51">
        <f>IF(ORDER!O57&gt;0,
 IF(ORDER!$D$1="SGST",
 VLOOKUP(H51,'C:\Users\HP\Desktop\TrimphPO\Week\Master Files\[SGST Master.xlsx]DBF'!$A:$N,14,FALSE),
   IF(ORDER!$D$1="IGST",
   VLOOKUP(H51,'C:\Users\HP\Desktop\TrimphPO\Week\Master Files\[IGST Master.xlsx]DBF'!$A:$N,14,FALSE),
   "Error")),
"")</f>
        <v/>
      </c>
      <c r="N51">
        <f>IF(ORDER!O57&gt;0,ROUND(L51*M51/100,2), "")</f>
        <v/>
      </c>
      <c r="O51">
        <f>IF(ORDER!O57&gt;0,L51-N51, "")</f>
        <v/>
      </c>
      <c r="P51">
        <f>IF(ORDER!O57&gt;0,IF(R51="Corsetry",IF(IFERROR((O51/J51),0)&lt;1000,"CC Sales- Corsetry-Wholesale - IGST 5%","CC Sales- Corsetry-Wholesale - IGST 12%")), "")</f>
        <v/>
      </c>
      <c r="Q51">
        <f>IF(ORDER!O57&gt;0,
 IF(ORDER!$D$1="SGST",
 VLOOKUP(H51,'C:\Users\HP\Desktop\TrimphPO\Week\Master Files\[SGST Master.xlsx]DBF'!$A:$R,18,FALSE),
   IF(ORDER!$D$1="IGST",
   VLOOKUP(H51,'C:\Users\HP\Desktop\TrimphPO\Week\Master Files\[IGST Master.xlsx]DBF'!$A:$R,18,FALSE),
   "Error")),
"")</f>
        <v/>
      </c>
      <c r="R51">
        <f>IF(ORDER!O57&gt;0,
 IF(ORDER!$D$1="SGST",
 VLOOKUP(H51,'C:\Users\HP\Desktop\TrimphPO\Week\Master Files\[SGST Master.xlsx]DBF'!$A:$S,19,FALSE),
   IF(ORDER!$D$1="IGST",
   VLOOKUP(H51,'C:\Users\HP\Desktop\TrimphPO\Week\Master Files\[IGST Master.xlsx]DBF'!$A:$S,19,FALSE),
   "Error")),
"")</f>
        <v/>
      </c>
      <c r="S51">
        <f>IF(ORDER!O57&gt;0,
 IF(ORDER!$D$1="SGST",
 VLOOKUP(H51,'C:\Users\HP\Desktop\TrimphPO\Week\Master Files\[SGST Master.xlsx]DBF'!$A:$T,20,FALSE),
   IF(ORDER!$D$1="IGST",
   VLOOKUP(H51,'C:\Users\HP\Desktop\TrimphPO\Week\Master Files\[IGST Master.xlsx]DBF'!$A:$T,20,FALSE),
   "Error")),
"")</f>
        <v/>
      </c>
      <c r="T51">
        <f>IF(ORDER!O57&gt;0,
 IF(ORDER!$D$1="SGST",
 VLOOKUP(H51,'C:\Users\HP\Desktop\TrimphPO\Week\Master Files\[SGST Master.xlsx]DBF'!$A:$U,21,FALSE),
   IF(ORDER!$D$1="IGST",
   VLOOKUP(H51,'C:\Users\HP\Desktop\TrimphPO\Week\Master Files\[IGST Master.xlsx]DBF'!$A:$U,21,FALSE),
   "Error")),
"")</f>
        <v/>
      </c>
      <c r="U51">
        <f>IF(ORDER!O57&gt;0,
 IF(ORDER!$D$1="SGST",
 VLOOKUP(H51,'C:\Users\HP\Desktop\TrimphPO\Week\Master Files\[SGST Master.xlsx]DBF'!$A:$V,22,FALSE),
   IF(ORDER!$D$1="IGST",
   VLOOKUP(H51,'C:\Users\HP\Desktop\TrimphPO\Week\Master Files\[IGST Master.xlsx]DBF'!$A:$V,22,FALSE),
   "Error")),
"")</f>
        <v/>
      </c>
      <c r="V51">
        <f>IF(ORDER!O57&gt;0,
 IF(ORDER!$D$1="SGST",
 VLOOKUP(H51,'C:\Users\HP\Desktop\TrimphPO\Week\Master Files\[SGST Master.xlsx]DBF'!$A:$W,23,FALSE),
   IF(ORDER!$D$1="IGST",
   VLOOKUP(H51,'C:\Users\HP\Desktop\TrimphPO\Week\Master Files\[IGST Master.xlsx]DBF'!$A:$W,23,FALSE),
   "Error")),
"")</f>
        <v/>
      </c>
      <c r="W51">
        <f>IF(ORDER!O57&gt;0,
 IF(ORDER!$D$1="SGST",
 VLOOKUP(H51,'C:\Users\HP\Desktop\TrimphPO\Week\Master Files\[SGST Master.xlsx]DBF'!$A:$X,24,FALSE),
   IF(ORDER!$D$1="IGST",
   VLOOKUP(H51,'C:\Users\HP\Desktop\TrimphPO\Week\Master Files\[IGST Master.xlsx]DBF'!$A:$X,24,FALSE),
   "Error")),
"")</f>
        <v/>
      </c>
      <c r="X51">
        <f>IF(ORDER!O57&gt;0,
 IF(ORDER!$D$1="SGST",
 VLOOKUP(H51,'C:\Users\HP\Desktop\TrimphPO\Week\Master Files\[SGST Master.xlsx]DBF'!$A:$Y,25,FALSE),
   IF(ORDER!$D$1="IGST",
   VLOOKUP(H51,'C:\Users\HP\Desktop\TrimphPO\Week\Master Files\[IGST Master.xlsx]DBF'!$A:$Y,25,FALSE),
   "Error")),
"")</f>
        <v/>
      </c>
      <c r="Y51">
        <f>IF(ORDER!O57&gt;0,+O51, "")</f>
        <v/>
      </c>
      <c r="Z51">
        <f>IF(ORDER!O57&gt;0,+J51, "")</f>
        <v/>
      </c>
      <c r="AA51">
        <f>IF(ORDER!O57&gt;0,
 IF(ORDER!$D$1="SGST",
 VLOOKUP(H51,'C:\Users\HP\Desktop\TrimphPO\Week\Master Files\[SGST Master.xlsx]DBF'!$A:$AB,28,FALSE),
   IF(ORDER!$D$1="IGST",
   VLOOKUP(H51,'C:\Users\HP\Desktop\TrimphPO\Week\Master Files\[IGST Master.xlsx]DBF'!$A:$AB,28,FALSE),
   "Error")),
"")</f>
        <v/>
      </c>
      <c r="AB51">
        <f>IF(ORDER!O57&gt;0,
 IF(ORDER!$D$1="SGST",
 VLOOKUP(H51,'C:\Users\HP\Desktop\TrimphPO\Week\Master Files\[SGST Master.xlsx]DBF'!$A:$AC,29,FALSE),
   IF(ORDER!$D$1="IGST",
   VLOOKUP(H51,'C:\Users\HP\Desktop\TrimphPO\Week\Master Files\[IGST Master.xlsx]DBF'!$A:$AC,29,FALSE),
   "Error")),
"")</f>
        <v/>
      </c>
      <c r="AC51">
        <f>IF(ORDER!O57&gt;0,ROUND(Y51*AB51/100,2), "")</f>
        <v/>
      </c>
      <c r="AD51">
        <f>IF(ORDER!O57&gt;0,ROUND(SUM(Y51,0)-AC51,2), "")</f>
        <v/>
      </c>
      <c r="AE51" t="inlineStr"/>
      <c r="AF51" t="inlineStr"/>
      <c r="AG51" t="inlineStr"/>
      <c r="AH51" t="inlineStr"/>
      <c r="AI51" t="inlineStr"/>
      <c r="AJ51" t="inlineStr"/>
      <c r="AK51">
        <f>IF(ORDER!O57&gt;0,IF(RIGHT(P51,2)="5%","Output IGST - 5% - Tamilnadu","Output IGST - 12% - Tamilnadu"), "")</f>
        <v/>
      </c>
      <c r="AL51">
        <f>IF(ORDER!O57&gt;0,IF(AK51="Output IGST - 12% - TamilNadu",12,5), "")</f>
        <v/>
      </c>
      <c r="AM51">
        <f>IF(ORDER!O57&gt;0,ROUND(SUM(AD51*AL51/100,0),2), "")</f>
        <v/>
      </c>
      <c r="AN51">
        <f>IF(ORDER!O57&gt;0,+AP51, "")</f>
        <v/>
      </c>
      <c r="AO51">
        <f>IF(ORDER!O57&gt;0,0.00, "")</f>
        <v/>
      </c>
      <c r="AP51">
        <f>IF(ORDER!O57&gt;0,+(Y51-AC51)+AM51, "")</f>
        <v/>
      </c>
      <c r="AQ51">
        <f>IF(ORDER!O57&gt;0,
 IF(ORDER!$D$1="SGST",
 VLOOKUP(H51,'C:\Users\HP\Desktop\TrimphPO\Week\Master Files\[SGST Master.xlsx]DBF'!$A:$AR,44,FALSE),
   IF(ORDER!$D$1="IGST",
   VLOOKUP(H51,'C:\Users\HP\Desktop\TrimphPO\Week\Master Files\[IGST Master.xlsx]DBF'!$A:$AR,44,FALSE),
   "Error")),
"")</f>
        <v/>
      </c>
      <c r="AR51">
        <f>IF(ORDER!O57&gt;0,B51, "")</f>
        <v/>
      </c>
      <c r="AS51">
        <f>IF(ORDER!O57&gt;0,AN51, "")</f>
        <v/>
      </c>
      <c r="AT51">
        <f>IF(ORDER!O57&gt;0,CONCATENATE($B$2," ",$C$2," ","QTY",  " ", $Z$2), "")</f>
        <v/>
      </c>
      <c r="AU51">
        <f>IF(ORDER!O57&gt;0,
 IF(ORDER!$D$1="SGST",
 VLOOKUP(H51,'C:\Users\HP\Desktop\TrimphPO\Week\Master Files\[SGST Master.xlsx]DBF'!$A:$AV,48,FALSE),
   IF(ORDER!$D$1="IGST",
   VLOOKUP(H51,'C:\Users\HP\Desktop\TrimphPO\Week\Master Files\[IGST Master.xlsx]DBF'!$A:$AV,48,FALSE),
   "Error")),
"")</f>
        <v/>
      </c>
      <c r="AV51">
        <f>IF(ORDER!O57&gt;0,
 IF(ORDER!$D$1="SGST",
 VLOOKUP(H51,'C:\Users\HP\Desktop\TrimphPO\Week\Master Files\[SGST Master.xlsx]DBF'!$A:$AW,49,FALSE),
   IF(ORDER!$D$1="IGST",
   VLOOKUP(H51,'C:\Users\HP\Desktop\TrimphPO\Week\Master Files\[IGST Master.xlsx]DBF'!$A:$AW,49,FALSE),
   "Error")),
"")</f>
        <v/>
      </c>
      <c r="AW51">
        <f>IF(ORDER!O57&gt;0,
 IF(ORDER!$D$1="SGST",
 VLOOKUP(H51,'C:\Users\HP\Desktop\TrimphPO\Week\Master Files\[SGST Master.xlsx]DBF'!$A:$AX,50,FALSE),
   IF(ORDER!$D$1="IGST",
   VLOOKUP(H51,'C:\Users\HP\Desktop\TrimphPO\Week\Master Files\[IGST Master.xlsx]DBF'!$A:$AX,50,FALSE),
   "Error")),
"")</f>
        <v/>
      </c>
      <c r="AX51">
        <f>IF(ORDER!O57&gt;0,ORDER!B5, "")</f>
        <v/>
      </c>
      <c r="AY51">
        <f>IF(ORDER!O57&gt;0,ORDER!B1, "")</f>
        <v/>
      </c>
      <c r="AZ51">
        <f>IF(ORDER!O57&gt;0,
 IF(ORDER!$D$1="SGST",
 VLOOKUP(H51,'C:\Users\HP\Desktop\TrimphPO\Week\Master Files\[SGST Master.xlsx]DBF'!$A:$BA,53,FALSE),
   IF(ORDER!$D$1="IGST",
   VLOOKUP(H51,'C:\Users\HP\Desktop\TrimphPO\Week\Master Files\[IGST Master.xlsx]DBF'!$A:$BA,53,FALSE),
   "Error")),
"")</f>
        <v/>
      </c>
      <c r="BA51">
        <f>IF(ORDER!O57&gt;0,
 IF(ORDER!$D$1="SGST",
 VLOOKUP(H51,'C:\Users\HP\Desktop\TrimphPO\Week\Master Files\[SGST Master.xlsx]DBF'!$A:$BB,54,FALSE),
   IF(ORDER!$D$1="IGST",
   VLOOKUP(H51,'C:\Users\HP\Desktop\TrimphPO\Week\Master Files\[IGST Master.xlsx]DBF'!$A:$BB,54,FALSE),
   "Error")),
"")</f>
        <v/>
      </c>
      <c r="BB51">
        <f>IF(ORDER!O57&gt;0,
 IF(ORDER!$D$1="SGST",
 VLOOKUP(H51,'C:\Users\HP\Desktop\TrimphPO\Week\Master Files\[SGST Master.xlsx]DBF'!$A:$BC,55,FALSE),
   IF(ORDER!$D$1="IGST",
   VLOOKUP(H51,'C:\Users\HP\Desktop\TrimphPO\Week\Master Files\[IGST Master.xlsx]DBF'!$A:$BC,55,FALSE),
   "Error")),
"")</f>
        <v/>
      </c>
      <c r="BC51">
        <f>IF(ORDER!O57&gt;0,
 IF(ORDER!$D$1="SGST",
 VLOOKUP(H51,'C:\Users\HP\Desktop\TrimphPO\Week\Master Files\[SGST Master.xlsx]DBF'!$A:$BD,56,FALSE),
   IF(ORDER!$D$1="IGST",
   VLOOKUP(H51,'C:\Users\HP\Desktop\TrimphPO\Week\Master Files\[IGST Master.xlsx]DBF'!$A:$BD,56,FALSE),
   "Error")),
"")</f>
        <v/>
      </c>
      <c r="BD51">
        <f>IF(ORDER!O57&gt;0,
 IF(ORDER!$D$1="SGST",
 VLOOKUP(H51,'C:\Users\HP\Desktop\TrimphPO\Week\Master Files\[SGST Master.xlsx]DBF'!$A:$BE,57,FALSE),
   IF(ORDER!$D$1="IGST",
   VLOOKUP(H51,'C:\Users\HP\Desktop\TrimphPO\Week\Master Files\[IGST Master.xlsx]DBF'!$A:$BE,57,FALSE),
   "Error")),
"")</f>
        <v/>
      </c>
    </row>
    <row r="52">
      <c r="A52">
        <f>IF(ORDER!O58&gt;0,
 IF(ORDER!$D$1="SGST",
 VLOOKUP(H52,'C:\Users\HP\Desktop\TrimphPO\Week\Master Files\[SGST Master.xlsx]DBF'!$A:$B,2,FALSE),
   IF(ORDER!$D$1="IGST",
   VLOOKUP(H52,'C:\Users\HP\Desktop\TrimphPO\Week\Master Files\[IGST Master.xlsx]DBF'!$A:$B,2,FALSE),
   "Error")),
"")</f>
        <v/>
      </c>
      <c r="B52">
        <f>IF(ORDER!O58&gt;0,
 IF(ORDER!$D$1="SGST",
 VLOOKUP(H52,'C:\Users\HP\Desktop\TrimphPO\Week\Master Files\[SGST Master.xlsx]DBF'!$A:$C,3,FALSE),
   IF(ORDER!$D$1="IGST",
   VLOOKUP(H52,'C:\Users\HP\Desktop\TrimphPO\Week\Master Files\[IGST Master.xlsx]DBF'!$A:$C,3,FALSE),
   "Error")),
"")</f>
        <v/>
      </c>
      <c r="C52">
        <f>IF(ORDER!O58&gt;0,ORDER!L58, "")</f>
        <v/>
      </c>
      <c r="D52">
        <f>IF(ORDER!O58&gt;0,ORDER!A58, "")</f>
        <v/>
      </c>
      <c r="E52">
        <f>IF(ORDER!O58&gt;0,
 IF(ORDER!$D$1="SGST",
 VLOOKUP(H52,'C:\Users\HP\Desktop\TrimphPO\Week\Master Files\[SGST Master.xlsx]DBF'!$A:$F,6,FALSE),
   IF(ORDER!$D$1="IGST",
   VLOOKUP(H52,'C:\Users\HP\Desktop\TrimphPO\Week\Master Files\[IGST Master.xlsx]DBF'!$A:$F,6,FALSE),
   "Error")),
"")</f>
        <v/>
      </c>
      <c r="F52">
        <f>IF(ORDER!O58&gt;0,ORDER!C58, "")</f>
        <v/>
      </c>
      <c r="G52">
        <f>IF(ORDER!O58&gt;0,
 IF(ORDER!$D$1="SGST",
 VLOOKUP(H52,'C:\Users\HP\Desktop\TrimphPO\Week\Master Files\[SGST Master.xlsx]DBF'!$A:$H,8,FALSE),
   IF(ORDER!$D$1="IGST",
   VLOOKUP(H52,'C:\Users\HP\Desktop\TrimphPO\Week\Master Files\[IGST Master.xlsx]DBF'!$A:$H,8,FALSE),
   "Error")),
"")</f>
        <v/>
      </c>
      <c r="H52">
        <f>IF(ORDER!O58&gt;0,ORDER!D58, "")</f>
        <v/>
      </c>
      <c r="I52">
        <f>IF(ORDER!O58&gt;0,
 IF(ORDER!$D$1="SGST",
 VLOOKUP(H52,'C:\Users\HP\Desktop\TrimphPO\Week\Master Files\[SGST Master.xlsx]DBF'!$A:$J,10,FALSE),
   IF(ORDER!$D$1="IGST",
   VLOOKUP(H52,'C:\Users\HP\Desktop\TrimphPO\Week\Master Files\[IGST Master.xlsx]DBF'!$A:$J,10,FALSE),
   "Error")),
"")</f>
        <v/>
      </c>
      <c r="J52">
        <f>IF(ORDER!O58&gt;0,SUMIF(ORDER!$D$8:$D$22298,DBF!$H52,ORDER!$G$8:$G$22298), "")</f>
        <v/>
      </c>
      <c r="K52">
        <f>IF(ORDER!O58&gt;0,VLOOKUP($H52,ORDER!D:H,5,FALSE), "")</f>
        <v/>
      </c>
      <c r="L52">
        <f>IF(ORDER!O58&gt;0,ROUND(J52*K52,2), "")</f>
        <v/>
      </c>
      <c r="M52">
        <f>IF(ORDER!O58&gt;0,
 IF(ORDER!$D$1="SGST",
 VLOOKUP(H52,'C:\Users\HP\Desktop\TrimphPO\Week\Master Files\[SGST Master.xlsx]DBF'!$A:$N,14,FALSE),
   IF(ORDER!$D$1="IGST",
   VLOOKUP(H52,'C:\Users\HP\Desktop\TrimphPO\Week\Master Files\[IGST Master.xlsx]DBF'!$A:$N,14,FALSE),
   "Error")),
"")</f>
        <v/>
      </c>
      <c r="N52">
        <f>IF(ORDER!O58&gt;0,ROUND(L52*M52/100,2), "")</f>
        <v/>
      </c>
      <c r="O52">
        <f>IF(ORDER!O58&gt;0,L52-N52, "")</f>
        <v/>
      </c>
      <c r="P52">
        <f>IF(ORDER!O58&gt;0,IF(R52="Corsetry",IF(IFERROR((O52/J52),0)&lt;1000,"CC Sales- Corsetry-Wholesale - IGST 5%","CC Sales- Corsetry-Wholesale - IGST 12%")), "")</f>
        <v/>
      </c>
      <c r="Q52">
        <f>IF(ORDER!O58&gt;0,
 IF(ORDER!$D$1="SGST",
 VLOOKUP(H52,'C:\Users\HP\Desktop\TrimphPO\Week\Master Files\[SGST Master.xlsx]DBF'!$A:$R,18,FALSE),
   IF(ORDER!$D$1="IGST",
   VLOOKUP(H52,'C:\Users\HP\Desktop\TrimphPO\Week\Master Files\[IGST Master.xlsx]DBF'!$A:$R,18,FALSE),
   "Error")),
"")</f>
        <v/>
      </c>
      <c r="R52">
        <f>IF(ORDER!O58&gt;0,
 IF(ORDER!$D$1="SGST",
 VLOOKUP(H52,'C:\Users\HP\Desktop\TrimphPO\Week\Master Files\[SGST Master.xlsx]DBF'!$A:$S,19,FALSE),
   IF(ORDER!$D$1="IGST",
   VLOOKUP(H52,'C:\Users\HP\Desktop\TrimphPO\Week\Master Files\[IGST Master.xlsx]DBF'!$A:$S,19,FALSE),
   "Error")),
"")</f>
        <v/>
      </c>
      <c r="S52">
        <f>IF(ORDER!O58&gt;0,
 IF(ORDER!$D$1="SGST",
 VLOOKUP(H52,'C:\Users\HP\Desktop\TrimphPO\Week\Master Files\[SGST Master.xlsx]DBF'!$A:$T,20,FALSE),
   IF(ORDER!$D$1="IGST",
   VLOOKUP(H52,'C:\Users\HP\Desktop\TrimphPO\Week\Master Files\[IGST Master.xlsx]DBF'!$A:$T,20,FALSE),
   "Error")),
"")</f>
        <v/>
      </c>
      <c r="T52">
        <f>IF(ORDER!O58&gt;0,
 IF(ORDER!$D$1="SGST",
 VLOOKUP(H52,'C:\Users\HP\Desktop\TrimphPO\Week\Master Files\[SGST Master.xlsx]DBF'!$A:$U,21,FALSE),
   IF(ORDER!$D$1="IGST",
   VLOOKUP(H52,'C:\Users\HP\Desktop\TrimphPO\Week\Master Files\[IGST Master.xlsx]DBF'!$A:$U,21,FALSE),
   "Error")),
"")</f>
        <v/>
      </c>
      <c r="U52">
        <f>IF(ORDER!O58&gt;0,
 IF(ORDER!$D$1="SGST",
 VLOOKUP(H52,'C:\Users\HP\Desktop\TrimphPO\Week\Master Files\[SGST Master.xlsx]DBF'!$A:$V,22,FALSE),
   IF(ORDER!$D$1="IGST",
   VLOOKUP(H52,'C:\Users\HP\Desktop\TrimphPO\Week\Master Files\[IGST Master.xlsx]DBF'!$A:$V,22,FALSE),
   "Error")),
"")</f>
        <v/>
      </c>
      <c r="V52">
        <f>IF(ORDER!O58&gt;0,
 IF(ORDER!$D$1="SGST",
 VLOOKUP(H52,'C:\Users\HP\Desktop\TrimphPO\Week\Master Files\[SGST Master.xlsx]DBF'!$A:$W,23,FALSE),
   IF(ORDER!$D$1="IGST",
   VLOOKUP(H52,'C:\Users\HP\Desktop\TrimphPO\Week\Master Files\[IGST Master.xlsx]DBF'!$A:$W,23,FALSE),
   "Error")),
"")</f>
        <v/>
      </c>
      <c r="W52">
        <f>IF(ORDER!O58&gt;0,
 IF(ORDER!$D$1="SGST",
 VLOOKUP(H52,'C:\Users\HP\Desktop\TrimphPO\Week\Master Files\[SGST Master.xlsx]DBF'!$A:$X,24,FALSE),
   IF(ORDER!$D$1="IGST",
   VLOOKUP(H52,'C:\Users\HP\Desktop\TrimphPO\Week\Master Files\[IGST Master.xlsx]DBF'!$A:$X,24,FALSE),
   "Error")),
"")</f>
        <v/>
      </c>
      <c r="X52">
        <f>IF(ORDER!O58&gt;0,
 IF(ORDER!$D$1="SGST",
 VLOOKUP(H52,'C:\Users\HP\Desktop\TrimphPO\Week\Master Files\[SGST Master.xlsx]DBF'!$A:$Y,25,FALSE),
   IF(ORDER!$D$1="IGST",
   VLOOKUP(H52,'C:\Users\HP\Desktop\TrimphPO\Week\Master Files\[IGST Master.xlsx]DBF'!$A:$Y,25,FALSE),
   "Error")),
"")</f>
        <v/>
      </c>
      <c r="Y52">
        <f>IF(ORDER!O58&gt;0,+O52, "")</f>
        <v/>
      </c>
      <c r="Z52">
        <f>IF(ORDER!O58&gt;0,+J52, "")</f>
        <v/>
      </c>
      <c r="AA52">
        <f>IF(ORDER!O58&gt;0,
 IF(ORDER!$D$1="SGST",
 VLOOKUP(H52,'C:\Users\HP\Desktop\TrimphPO\Week\Master Files\[SGST Master.xlsx]DBF'!$A:$AB,28,FALSE),
   IF(ORDER!$D$1="IGST",
   VLOOKUP(H52,'C:\Users\HP\Desktop\TrimphPO\Week\Master Files\[IGST Master.xlsx]DBF'!$A:$AB,28,FALSE),
   "Error")),
"")</f>
        <v/>
      </c>
      <c r="AB52">
        <f>IF(ORDER!O58&gt;0,
 IF(ORDER!$D$1="SGST",
 VLOOKUP(H52,'C:\Users\HP\Desktop\TrimphPO\Week\Master Files\[SGST Master.xlsx]DBF'!$A:$AC,29,FALSE),
   IF(ORDER!$D$1="IGST",
   VLOOKUP(H52,'C:\Users\HP\Desktop\TrimphPO\Week\Master Files\[IGST Master.xlsx]DBF'!$A:$AC,29,FALSE),
   "Error")),
"")</f>
        <v/>
      </c>
      <c r="AC52">
        <f>IF(ORDER!O58&gt;0,ROUND(Y52*AB52/100,2), "")</f>
        <v/>
      </c>
      <c r="AD52">
        <f>IF(ORDER!O58&gt;0,ROUND(SUM(Y52,0)-AC52,2), "")</f>
        <v/>
      </c>
      <c r="AE52" t="inlineStr"/>
      <c r="AF52" t="inlineStr"/>
      <c r="AG52" t="inlineStr"/>
      <c r="AH52" t="inlineStr"/>
      <c r="AI52" t="inlineStr"/>
      <c r="AJ52" t="inlineStr"/>
      <c r="AK52">
        <f>IF(ORDER!O58&gt;0,IF(RIGHT(P52,2)="5%","Output IGST - 5% - Tamilnadu","Output IGST - 12% - Tamilnadu"), "")</f>
        <v/>
      </c>
      <c r="AL52">
        <f>IF(ORDER!O58&gt;0,IF(AK52="Output IGST - 12% - TamilNadu",12,5), "")</f>
        <v/>
      </c>
      <c r="AM52">
        <f>IF(ORDER!O58&gt;0,ROUND(SUM(AD52*AL52/100,0),2), "")</f>
        <v/>
      </c>
      <c r="AN52">
        <f>IF(ORDER!O58&gt;0,+AP52, "")</f>
        <v/>
      </c>
      <c r="AO52">
        <f>IF(ORDER!O58&gt;0,0.00, "")</f>
        <v/>
      </c>
      <c r="AP52">
        <f>IF(ORDER!O58&gt;0,+(Y52-AC52)+AM52, "")</f>
        <v/>
      </c>
      <c r="AQ52">
        <f>IF(ORDER!O58&gt;0,
 IF(ORDER!$D$1="SGST",
 VLOOKUP(H52,'C:\Users\HP\Desktop\TrimphPO\Week\Master Files\[SGST Master.xlsx]DBF'!$A:$AR,44,FALSE),
   IF(ORDER!$D$1="IGST",
   VLOOKUP(H52,'C:\Users\HP\Desktop\TrimphPO\Week\Master Files\[IGST Master.xlsx]DBF'!$A:$AR,44,FALSE),
   "Error")),
"")</f>
        <v/>
      </c>
      <c r="AR52">
        <f>IF(ORDER!O58&gt;0,B52, "")</f>
        <v/>
      </c>
      <c r="AS52">
        <f>IF(ORDER!O58&gt;0,AN52, "")</f>
        <v/>
      </c>
      <c r="AT52">
        <f>IF(ORDER!O58&gt;0,CONCATENATE($B$2," ",$C$2," ","QTY",  " ", $Z$2), "")</f>
        <v/>
      </c>
      <c r="AU52">
        <f>IF(ORDER!O58&gt;0,
 IF(ORDER!$D$1="SGST",
 VLOOKUP(H52,'C:\Users\HP\Desktop\TrimphPO\Week\Master Files\[SGST Master.xlsx]DBF'!$A:$AV,48,FALSE),
   IF(ORDER!$D$1="IGST",
   VLOOKUP(H52,'C:\Users\HP\Desktop\TrimphPO\Week\Master Files\[IGST Master.xlsx]DBF'!$A:$AV,48,FALSE),
   "Error")),
"")</f>
        <v/>
      </c>
      <c r="AV52">
        <f>IF(ORDER!O58&gt;0,
 IF(ORDER!$D$1="SGST",
 VLOOKUP(H52,'C:\Users\HP\Desktop\TrimphPO\Week\Master Files\[SGST Master.xlsx]DBF'!$A:$AW,49,FALSE),
   IF(ORDER!$D$1="IGST",
   VLOOKUP(H52,'C:\Users\HP\Desktop\TrimphPO\Week\Master Files\[IGST Master.xlsx]DBF'!$A:$AW,49,FALSE),
   "Error")),
"")</f>
        <v/>
      </c>
      <c r="AW52">
        <f>IF(ORDER!O58&gt;0,
 IF(ORDER!$D$1="SGST",
 VLOOKUP(H52,'C:\Users\HP\Desktop\TrimphPO\Week\Master Files\[SGST Master.xlsx]DBF'!$A:$AX,50,FALSE),
   IF(ORDER!$D$1="IGST",
   VLOOKUP(H52,'C:\Users\HP\Desktop\TrimphPO\Week\Master Files\[IGST Master.xlsx]DBF'!$A:$AX,50,FALSE),
   "Error")),
"")</f>
        <v/>
      </c>
      <c r="AX52">
        <f>IF(ORDER!O58&gt;0,ORDER!B5, "")</f>
        <v/>
      </c>
      <c r="AY52">
        <f>IF(ORDER!O58&gt;0,ORDER!B1, "")</f>
        <v/>
      </c>
      <c r="AZ52">
        <f>IF(ORDER!O58&gt;0,
 IF(ORDER!$D$1="SGST",
 VLOOKUP(H52,'C:\Users\HP\Desktop\TrimphPO\Week\Master Files\[SGST Master.xlsx]DBF'!$A:$BA,53,FALSE),
   IF(ORDER!$D$1="IGST",
   VLOOKUP(H52,'C:\Users\HP\Desktop\TrimphPO\Week\Master Files\[IGST Master.xlsx]DBF'!$A:$BA,53,FALSE),
   "Error")),
"")</f>
        <v/>
      </c>
      <c r="BA52">
        <f>IF(ORDER!O58&gt;0,
 IF(ORDER!$D$1="SGST",
 VLOOKUP(H52,'C:\Users\HP\Desktop\TrimphPO\Week\Master Files\[SGST Master.xlsx]DBF'!$A:$BB,54,FALSE),
   IF(ORDER!$D$1="IGST",
   VLOOKUP(H52,'C:\Users\HP\Desktop\TrimphPO\Week\Master Files\[IGST Master.xlsx]DBF'!$A:$BB,54,FALSE),
   "Error")),
"")</f>
        <v/>
      </c>
      <c r="BB52">
        <f>IF(ORDER!O58&gt;0,
 IF(ORDER!$D$1="SGST",
 VLOOKUP(H52,'C:\Users\HP\Desktop\TrimphPO\Week\Master Files\[SGST Master.xlsx]DBF'!$A:$BC,55,FALSE),
   IF(ORDER!$D$1="IGST",
   VLOOKUP(H52,'C:\Users\HP\Desktop\TrimphPO\Week\Master Files\[IGST Master.xlsx]DBF'!$A:$BC,55,FALSE),
   "Error")),
"")</f>
        <v/>
      </c>
      <c r="BC52">
        <f>IF(ORDER!O58&gt;0,
 IF(ORDER!$D$1="SGST",
 VLOOKUP(H52,'C:\Users\HP\Desktop\TrimphPO\Week\Master Files\[SGST Master.xlsx]DBF'!$A:$BD,56,FALSE),
   IF(ORDER!$D$1="IGST",
   VLOOKUP(H52,'C:\Users\HP\Desktop\TrimphPO\Week\Master Files\[IGST Master.xlsx]DBF'!$A:$BD,56,FALSE),
   "Error")),
"")</f>
        <v/>
      </c>
      <c r="BD52">
        <f>IF(ORDER!O58&gt;0,
 IF(ORDER!$D$1="SGST",
 VLOOKUP(H52,'C:\Users\HP\Desktop\TrimphPO\Week\Master Files\[SGST Master.xlsx]DBF'!$A:$BE,57,FALSE),
   IF(ORDER!$D$1="IGST",
   VLOOKUP(H52,'C:\Users\HP\Desktop\TrimphPO\Week\Master Files\[IGST Master.xlsx]DBF'!$A:$BE,57,FALSE),
   "Error")),
"")</f>
        <v/>
      </c>
    </row>
    <row r="53">
      <c r="A53">
        <f>IF(ORDER!O59&gt;0,
 IF(ORDER!$D$1="SGST",
 VLOOKUP(H53,'C:\Users\HP\Desktop\TrimphPO\Week\Master Files\[SGST Master.xlsx]DBF'!$A:$B,2,FALSE),
   IF(ORDER!$D$1="IGST",
   VLOOKUP(H53,'C:\Users\HP\Desktop\TrimphPO\Week\Master Files\[IGST Master.xlsx]DBF'!$A:$B,2,FALSE),
   "Error")),
"")</f>
        <v/>
      </c>
      <c r="B53">
        <f>IF(ORDER!O59&gt;0,
 IF(ORDER!$D$1="SGST",
 VLOOKUP(H53,'C:\Users\HP\Desktop\TrimphPO\Week\Master Files\[SGST Master.xlsx]DBF'!$A:$C,3,FALSE),
   IF(ORDER!$D$1="IGST",
   VLOOKUP(H53,'C:\Users\HP\Desktop\TrimphPO\Week\Master Files\[IGST Master.xlsx]DBF'!$A:$C,3,FALSE),
   "Error")),
"")</f>
        <v/>
      </c>
      <c r="C53">
        <f>IF(ORDER!O59&gt;0,ORDER!L59, "")</f>
        <v/>
      </c>
      <c r="D53">
        <f>IF(ORDER!O59&gt;0,ORDER!A59, "")</f>
        <v/>
      </c>
      <c r="E53">
        <f>IF(ORDER!O59&gt;0,
 IF(ORDER!$D$1="SGST",
 VLOOKUP(H53,'C:\Users\HP\Desktop\TrimphPO\Week\Master Files\[SGST Master.xlsx]DBF'!$A:$F,6,FALSE),
   IF(ORDER!$D$1="IGST",
   VLOOKUP(H53,'C:\Users\HP\Desktop\TrimphPO\Week\Master Files\[IGST Master.xlsx]DBF'!$A:$F,6,FALSE),
   "Error")),
"")</f>
        <v/>
      </c>
      <c r="F53">
        <f>IF(ORDER!O59&gt;0,ORDER!C59, "")</f>
        <v/>
      </c>
      <c r="G53">
        <f>IF(ORDER!O59&gt;0,
 IF(ORDER!$D$1="SGST",
 VLOOKUP(H53,'C:\Users\HP\Desktop\TrimphPO\Week\Master Files\[SGST Master.xlsx]DBF'!$A:$H,8,FALSE),
   IF(ORDER!$D$1="IGST",
   VLOOKUP(H53,'C:\Users\HP\Desktop\TrimphPO\Week\Master Files\[IGST Master.xlsx]DBF'!$A:$H,8,FALSE),
   "Error")),
"")</f>
        <v/>
      </c>
      <c r="H53">
        <f>IF(ORDER!O59&gt;0,ORDER!D59, "")</f>
        <v/>
      </c>
      <c r="I53">
        <f>IF(ORDER!O59&gt;0,
 IF(ORDER!$D$1="SGST",
 VLOOKUP(H53,'C:\Users\HP\Desktop\TrimphPO\Week\Master Files\[SGST Master.xlsx]DBF'!$A:$J,10,FALSE),
   IF(ORDER!$D$1="IGST",
   VLOOKUP(H53,'C:\Users\HP\Desktop\TrimphPO\Week\Master Files\[IGST Master.xlsx]DBF'!$A:$J,10,FALSE),
   "Error")),
"")</f>
        <v/>
      </c>
      <c r="J53">
        <f>IF(ORDER!O59&gt;0,SUMIF(ORDER!$D$8:$D$22298,DBF!$H53,ORDER!$G$8:$G$22298), "")</f>
        <v/>
      </c>
      <c r="K53">
        <f>IF(ORDER!O59&gt;0,VLOOKUP($H53,ORDER!D:H,5,FALSE), "")</f>
        <v/>
      </c>
      <c r="L53">
        <f>IF(ORDER!O59&gt;0,ROUND(J53*K53,2), "")</f>
        <v/>
      </c>
      <c r="M53">
        <f>IF(ORDER!O59&gt;0,
 IF(ORDER!$D$1="SGST",
 VLOOKUP(H53,'C:\Users\HP\Desktop\TrimphPO\Week\Master Files\[SGST Master.xlsx]DBF'!$A:$N,14,FALSE),
   IF(ORDER!$D$1="IGST",
   VLOOKUP(H53,'C:\Users\HP\Desktop\TrimphPO\Week\Master Files\[IGST Master.xlsx]DBF'!$A:$N,14,FALSE),
   "Error")),
"")</f>
        <v/>
      </c>
      <c r="N53">
        <f>IF(ORDER!O59&gt;0,ROUND(L53*M53/100,2), "")</f>
        <v/>
      </c>
      <c r="O53">
        <f>IF(ORDER!O59&gt;0,L53-N53, "")</f>
        <v/>
      </c>
      <c r="P53">
        <f>IF(ORDER!O59&gt;0,IF(R53="Corsetry",IF(IFERROR((O53/J53),0)&lt;1000,"CC Sales- Corsetry-Wholesale - IGST 5%","CC Sales- Corsetry-Wholesale - IGST 12%")), "")</f>
        <v/>
      </c>
      <c r="Q53">
        <f>IF(ORDER!O59&gt;0,
 IF(ORDER!$D$1="SGST",
 VLOOKUP(H53,'C:\Users\HP\Desktop\TrimphPO\Week\Master Files\[SGST Master.xlsx]DBF'!$A:$R,18,FALSE),
   IF(ORDER!$D$1="IGST",
   VLOOKUP(H53,'C:\Users\HP\Desktop\TrimphPO\Week\Master Files\[IGST Master.xlsx]DBF'!$A:$R,18,FALSE),
   "Error")),
"")</f>
        <v/>
      </c>
      <c r="R53">
        <f>IF(ORDER!O59&gt;0,
 IF(ORDER!$D$1="SGST",
 VLOOKUP(H53,'C:\Users\HP\Desktop\TrimphPO\Week\Master Files\[SGST Master.xlsx]DBF'!$A:$S,19,FALSE),
   IF(ORDER!$D$1="IGST",
   VLOOKUP(H53,'C:\Users\HP\Desktop\TrimphPO\Week\Master Files\[IGST Master.xlsx]DBF'!$A:$S,19,FALSE),
   "Error")),
"")</f>
        <v/>
      </c>
      <c r="S53">
        <f>IF(ORDER!O59&gt;0,
 IF(ORDER!$D$1="SGST",
 VLOOKUP(H53,'C:\Users\HP\Desktop\TrimphPO\Week\Master Files\[SGST Master.xlsx]DBF'!$A:$T,20,FALSE),
   IF(ORDER!$D$1="IGST",
   VLOOKUP(H53,'C:\Users\HP\Desktop\TrimphPO\Week\Master Files\[IGST Master.xlsx]DBF'!$A:$T,20,FALSE),
   "Error")),
"")</f>
        <v/>
      </c>
      <c r="T53">
        <f>IF(ORDER!O59&gt;0,
 IF(ORDER!$D$1="SGST",
 VLOOKUP(H53,'C:\Users\HP\Desktop\TrimphPO\Week\Master Files\[SGST Master.xlsx]DBF'!$A:$U,21,FALSE),
   IF(ORDER!$D$1="IGST",
   VLOOKUP(H53,'C:\Users\HP\Desktop\TrimphPO\Week\Master Files\[IGST Master.xlsx]DBF'!$A:$U,21,FALSE),
   "Error")),
"")</f>
        <v/>
      </c>
      <c r="U53">
        <f>IF(ORDER!O59&gt;0,
 IF(ORDER!$D$1="SGST",
 VLOOKUP(H53,'C:\Users\HP\Desktop\TrimphPO\Week\Master Files\[SGST Master.xlsx]DBF'!$A:$V,22,FALSE),
   IF(ORDER!$D$1="IGST",
   VLOOKUP(H53,'C:\Users\HP\Desktop\TrimphPO\Week\Master Files\[IGST Master.xlsx]DBF'!$A:$V,22,FALSE),
   "Error")),
"")</f>
        <v/>
      </c>
      <c r="V53">
        <f>IF(ORDER!O59&gt;0,
 IF(ORDER!$D$1="SGST",
 VLOOKUP(H53,'C:\Users\HP\Desktop\TrimphPO\Week\Master Files\[SGST Master.xlsx]DBF'!$A:$W,23,FALSE),
   IF(ORDER!$D$1="IGST",
   VLOOKUP(H53,'C:\Users\HP\Desktop\TrimphPO\Week\Master Files\[IGST Master.xlsx]DBF'!$A:$W,23,FALSE),
   "Error")),
"")</f>
        <v/>
      </c>
      <c r="W53">
        <f>IF(ORDER!O59&gt;0,
 IF(ORDER!$D$1="SGST",
 VLOOKUP(H53,'C:\Users\HP\Desktop\TrimphPO\Week\Master Files\[SGST Master.xlsx]DBF'!$A:$X,24,FALSE),
   IF(ORDER!$D$1="IGST",
   VLOOKUP(H53,'C:\Users\HP\Desktop\TrimphPO\Week\Master Files\[IGST Master.xlsx]DBF'!$A:$X,24,FALSE),
   "Error")),
"")</f>
        <v/>
      </c>
      <c r="X53">
        <f>IF(ORDER!O59&gt;0,
 IF(ORDER!$D$1="SGST",
 VLOOKUP(H53,'C:\Users\HP\Desktop\TrimphPO\Week\Master Files\[SGST Master.xlsx]DBF'!$A:$Y,25,FALSE),
   IF(ORDER!$D$1="IGST",
   VLOOKUP(H53,'C:\Users\HP\Desktop\TrimphPO\Week\Master Files\[IGST Master.xlsx]DBF'!$A:$Y,25,FALSE),
   "Error")),
"")</f>
        <v/>
      </c>
      <c r="Y53">
        <f>IF(ORDER!O59&gt;0,+O53, "")</f>
        <v/>
      </c>
      <c r="Z53">
        <f>IF(ORDER!O59&gt;0,+J53, "")</f>
        <v/>
      </c>
      <c r="AA53">
        <f>IF(ORDER!O59&gt;0,
 IF(ORDER!$D$1="SGST",
 VLOOKUP(H53,'C:\Users\HP\Desktop\TrimphPO\Week\Master Files\[SGST Master.xlsx]DBF'!$A:$AB,28,FALSE),
   IF(ORDER!$D$1="IGST",
   VLOOKUP(H53,'C:\Users\HP\Desktop\TrimphPO\Week\Master Files\[IGST Master.xlsx]DBF'!$A:$AB,28,FALSE),
   "Error")),
"")</f>
        <v/>
      </c>
      <c r="AB53">
        <f>IF(ORDER!O59&gt;0,
 IF(ORDER!$D$1="SGST",
 VLOOKUP(H53,'C:\Users\HP\Desktop\TrimphPO\Week\Master Files\[SGST Master.xlsx]DBF'!$A:$AC,29,FALSE),
   IF(ORDER!$D$1="IGST",
   VLOOKUP(H53,'C:\Users\HP\Desktop\TrimphPO\Week\Master Files\[IGST Master.xlsx]DBF'!$A:$AC,29,FALSE),
   "Error")),
"")</f>
        <v/>
      </c>
      <c r="AC53">
        <f>IF(ORDER!O59&gt;0,ROUND(Y53*AB53/100,2), "")</f>
        <v/>
      </c>
      <c r="AD53">
        <f>IF(ORDER!O59&gt;0,ROUND(SUM(Y53,0)-AC53,2), "")</f>
        <v/>
      </c>
      <c r="AE53" t="inlineStr"/>
      <c r="AF53" t="inlineStr"/>
      <c r="AG53" t="inlineStr"/>
      <c r="AH53" t="inlineStr"/>
      <c r="AI53" t="inlineStr"/>
      <c r="AJ53" t="inlineStr"/>
      <c r="AK53">
        <f>IF(ORDER!O59&gt;0,IF(RIGHT(P53,2)="5%","Output IGST - 5% - Tamilnadu","Output IGST - 12% - Tamilnadu"), "")</f>
        <v/>
      </c>
      <c r="AL53">
        <f>IF(ORDER!O59&gt;0,IF(AK53="Output IGST - 12% - TamilNadu",12,5), "")</f>
        <v/>
      </c>
      <c r="AM53">
        <f>IF(ORDER!O59&gt;0,ROUND(SUM(AD53*AL53/100,0),2), "")</f>
        <v/>
      </c>
      <c r="AN53">
        <f>IF(ORDER!O59&gt;0,+AP53, "")</f>
        <v/>
      </c>
      <c r="AO53">
        <f>IF(ORDER!O59&gt;0,0.00, "")</f>
        <v/>
      </c>
      <c r="AP53">
        <f>IF(ORDER!O59&gt;0,+(Y53-AC53)+AM53, "")</f>
        <v/>
      </c>
      <c r="AQ53">
        <f>IF(ORDER!O59&gt;0,
 IF(ORDER!$D$1="SGST",
 VLOOKUP(H53,'C:\Users\HP\Desktop\TrimphPO\Week\Master Files\[SGST Master.xlsx]DBF'!$A:$AR,44,FALSE),
   IF(ORDER!$D$1="IGST",
   VLOOKUP(H53,'C:\Users\HP\Desktop\TrimphPO\Week\Master Files\[IGST Master.xlsx]DBF'!$A:$AR,44,FALSE),
   "Error")),
"")</f>
        <v/>
      </c>
      <c r="AR53">
        <f>IF(ORDER!O59&gt;0,B53, "")</f>
        <v/>
      </c>
      <c r="AS53">
        <f>IF(ORDER!O59&gt;0,AN53, "")</f>
        <v/>
      </c>
      <c r="AT53">
        <f>IF(ORDER!O59&gt;0,CONCATENATE($B$2," ",$C$2," ","QTY",  " ", $Z$2), "")</f>
        <v/>
      </c>
      <c r="AU53">
        <f>IF(ORDER!O59&gt;0,
 IF(ORDER!$D$1="SGST",
 VLOOKUP(H53,'C:\Users\HP\Desktop\TrimphPO\Week\Master Files\[SGST Master.xlsx]DBF'!$A:$AV,48,FALSE),
   IF(ORDER!$D$1="IGST",
   VLOOKUP(H53,'C:\Users\HP\Desktop\TrimphPO\Week\Master Files\[IGST Master.xlsx]DBF'!$A:$AV,48,FALSE),
   "Error")),
"")</f>
        <v/>
      </c>
      <c r="AV53">
        <f>IF(ORDER!O59&gt;0,
 IF(ORDER!$D$1="SGST",
 VLOOKUP(H53,'C:\Users\HP\Desktop\TrimphPO\Week\Master Files\[SGST Master.xlsx]DBF'!$A:$AW,49,FALSE),
   IF(ORDER!$D$1="IGST",
   VLOOKUP(H53,'C:\Users\HP\Desktop\TrimphPO\Week\Master Files\[IGST Master.xlsx]DBF'!$A:$AW,49,FALSE),
   "Error")),
"")</f>
        <v/>
      </c>
      <c r="AW53">
        <f>IF(ORDER!O59&gt;0,
 IF(ORDER!$D$1="SGST",
 VLOOKUP(H53,'C:\Users\HP\Desktop\TrimphPO\Week\Master Files\[SGST Master.xlsx]DBF'!$A:$AX,50,FALSE),
   IF(ORDER!$D$1="IGST",
   VLOOKUP(H53,'C:\Users\HP\Desktop\TrimphPO\Week\Master Files\[IGST Master.xlsx]DBF'!$A:$AX,50,FALSE),
   "Error")),
"")</f>
        <v/>
      </c>
      <c r="AX53">
        <f>IF(ORDER!O59&gt;0,ORDER!B5, "")</f>
        <v/>
      </c>
      <c r="AY53">
        <f>IF(ORDER!O59&gt;0,ORDER!B1, "")</f>
        <v/>
      </c>
      <c r="AZ53">
        <f>IF(ORDER!O59&gt;0,
 IF(ORDER!$D$1="SGST",
 VLOOKUP(H53,'C:\Users\HP\Desktop\TrimphPO\Week\Master Files\[SGST Master.xlsx]DBF'!$A:$BA,53,FALSE),
   IF(ORDER!$D$1="IGST",
   VLOOKUP(H53,'C:\Users\HP\Desktop\TrimphPO\Week\Master Files\[IGST Master.xlsx]DBF'!$A:$BA,53,FALSE),
   "Error")),
"")</f>
        <v/>
      </c>
      <c r="BA53">
        <f>IF(ORDER!O59&gt;0,
 IF(ORDER!$D$1="SGST",
 VLOOKUP(H53,'C:\Users\HP\Desktop\TrimphPO\Week\Master Files\[SGST Master.xlsx]DBF'!$A:$BB,54,FALSE),
   IF(ORDER!$D$1="IGST",
   VLOOKUP(H53,'C:\Users\HP\Desktop\TrimphPO\Week\Master Files\[IGST Master.xlsx]DBF'!$A:$BB,54,FALSE),
   "Error")),
"")</f>
        <v/>
      </c>
      <c r="BB53">
        <f>IF(ORDER!O59&gt;0,
 IF(ORDER!$D$1="SGST",
 VLOOKUP(H53,'C:\Users\HP\Desktop\TrimphPO\Week\Master Files\[SGST Master.xlsx]DBF'!$A:$BC,55,FALSE),
   IF(ORDER!$D$1="IGST",
   VLOOKUP(H53,'C:\Users\HP\Desktop\TrimphPO\Week\Master Files\[IGST Master.xlsx]DBF'!$A:$BC,55,FALSE),
   "Error")),
"")</f>
        <v/>
      </c>
      <c r="BC53">
        <f>IF(ORDER!O59&gt;0,
 IF(ORDER!$D$1="SGST",
 VLOOKUP(H53,'C:\Users\HP\Desktop\TrimphPO\Week\Master Files\[SGST Master.xlsx]DBF'!$A:$BD,56,FALSE),
   IF(ORDER!$D$1="IGST",
   VLOOKUP(H53,'C:\Users\HP\Desktop\TrimphPO\Week\Master Files\[IGST Master.xlsx]DBF'!$A:$BD,56,FALSE),
   "Error")),
"")</f>
        <v/>
      </c>
      <c r="BD53">
        <f>IF(ORDER!O59&gt;0,
 IF(ORDER!$D$1="SGST",
 VLOOKUP(H53,'C:\Users\HP\Desktop\TrimphPO\Week\Master Files\[SGST Master.xlsx]DBF'!$A:$BE,57,FALSE),
   IF(ORDER!$D$1="IGST",
   VLOOKUP(H53,'C:\Users\HP\Desktop\TrimphPO\Week\Master Files\[IGST Master.xlsx]DBF'!$A:$BE,57,FALSE),
   "Error")),
"")</f>
        <v/>
      </c>
    </row>
    <row r="54">
      <c r="A54">
        <f>IF(ORDER!O60&gt;0,
 IF(ORDER!$D$1="SGST",
 VLOOKUP(H54,'C:\Users\HP\Desktop\TrimphPO\Week\Master Files\[SGST Master.xlsx]DBF'!$A:$B,2,FALSE),
   IF(ORDER!$D$1="IGST",
   VLOOKUP(H54,'C:\Users\HP\Desktop\TrimphPO\Week\Master Files\[IGST Master.xlsx]DBF'!$A:$B,2,FALSE),
   "Error")),
"")</f>
        <v/>
      </c>
      <c r="B54">
        <f>IF(ORDER!O60&gt;0,
 IF(ORDER!$D$1="SGST",
 VLOOKUP(H54,'C:\Users\HP\Desktop\TrimphPO\Week\Master Files\[SGST Master.xlsx]DBF'!$A:$C,3,FALSE),
   IF(ORDER!$D$1="IGST",
   VLOOKUP(H54,'C:\Users\HP\Desktop\TrimphPO\Week\Master Files\[IGST Master.xlsx]DBF'!$A:$C,3,FALSE),
   "Error")),
"")</f>
        <v/>
      </c>
      <c r="C54">
        <f>IF(ORDER!O60&gt;0,ORDER!L60, "")</f>
        <v/>
      </c>
      <c r="D54">
        <f>IF(ORDER!O60&gt;0,ORDER!A60, "")</f>
        <v/>
      </c>
      <c r="E54">
        <f>IF(ORDER!O60&gt;0,
 IF(ORDER!$D$1="SGST",
 VLOOKUP(H54,'C:\Users\HP\Desktop\TrimphPO\Week\Master Files\[SGST Master.xlsx]DBF'!$A:$F,6,FALSE),
   IF(ORDER!$D$1="IGST",
   VLOOKUP(H54,'C:\Users\HP\Desktop\TrimphPO\Week\Master Files\[IGST Master.xlsx]DBF'!$A:$F,6,FALSE),
   "Error")),
"")</f>
        <v/>
      </c>
      <c r="F54">
        <f>IF(ORDER!O60&gt;0,ORDER!C60, "")</f>
        <v/>
      </c>
      <c r="G54">
        <f>IF(ORDER!O60&gt;0,
 IF(ORDER!$D$1="SGST",
 VLOOKUP(H54,'C:\Users\HP\Desktop\TrimphPO\Week\Master Files\[SGST Master.xlsx]DBF'!$A:$H,8,FALSE),
   IF(ORDER!$D$1="IGST",
   VLOOKUP(H54,'C:\Users\HP\Desktop\TrimphPO\Week\Master Files\[IGST Master.xlsx]DBF'!$A:$H,8,FALSE),
   "Error")),
"")</f>
        <v/>
      </c>
      <c r="H54">
        <f>IF(ORDER!O60&gt;0,ORDER!D60, "")</f>
        <v/>
      </c>
      <c r="I54">
        <f>IF(ORDER!O60&gt;0,
 IF(ORDER!$D$1="SGST",
 VLOOKUP(H54,'C:\Users\HP\Desktop\TrimphPO\Week\Master Files\[SGST Master.xlsx]DBF'!$A:$J,10,FALSE),
   IF(ORDER!$D$1="IGST",
   VLOOKUP(H54,'C:\Users\HP\Desktop\TrimphPO\Week\Master Files\[IGST Master.xlsx]DBF'!$A:$J,10,FALSE),
   "Error")),
"")</f>
        <v/>
      </c>
      <c r="J54">
        <f>IF(ORDER!O60&gt;0,SUMIF(ORDER!$D$8:$D$22298,DBF!$H54,ORDER!$G$8:$G$22298), "")</f>
        <v/>
      </c>
      <c r="K54">
        <f>IF(ORDER!O60&gt;0,VLOOKUP($H54,ORDER!D:H,5,FALSE), "")</f>
        <v/>
      </c>
      <c r="L54">
        <f>IF(ORDER!O60&gt;0,ROUND(J54*K54,2), "")</f>
        <v/>
      </c>
      <c r="M54">
        <f>IF(ORDER!O60&gt;0,
 IF(ORDER!$D$1="SGST",
 VLOOKUP(H54,'C:\Users\HP\Desktop\TrimphPO\Week\Master Files\[SGST Master.xlsx]DBF'!$A:$N,14,FALSE),
   IF(ORDER!$D$1="IGST",
   VLOOKUP(H54,'C:\Users\HP\Desktop\TrimphPO\Week\Master Files\[IGST Master.xlsx]DBF'!$A:$N,14,FALSE),
   "Error")),
"")</f>
        <v/>
      </c>
      <c r="N54">
        <f>IF(ORDER!O60&gt;0,ROUND(L54*M54/100,2), "")</f>
        <v/>
      </c>
      <c r="O54">
        <f>IF(ORDER!O60&gt;0,L54-N54, "")</f>
        <v/>
      </c>
      <c r="P54">
        <f>IF(ORDER!O60&gt;0,IF(R54="Corsetry",IF(IFERROR((O54/J54),0)&lt;1000,"CC Sales- Corsetry-Wholesale - IGST 5%","CC Sales- Corsetry-Wholesale - IGST 12%")), "")</f>
        <v/>
      </c>
      <c r="Q54">
        <f>IF(ORDER!O60&gt;0,
 IF(ORDER!$D$1="SGST",
 VLOOKUP(H54,'C:\Users\HP\Desktop\TrimphPO\Week\Master Files\[SGST Master.xlsx]DBF'!$A:$R,18,FALSE),
   IF(ORDER!$D$1="IGST",
   VLOOKUP(H54,'C:\Users\HP\Desktop\TrimphPO\Week\Master Files\[IGST Master.xlsx]DBF'!$A:$R,18,FALSE),
   "Error")),
"")</f>
        <v/>
      </c>
      <c r="R54">
        <f>IF(ORDER!O60&gt;0,
 IF(ORDER!$D$1="SGST",
 VLOOKUP(H54,'C:\Users\HP\Desktop\TrimphPO\Week\Master Files\[SGST Master.xlsx]DBF'!$A:$S,19,FALSE),
   IF(ORDER!$D$1="IGST",
   VLOOKUP(H54,'C:\Users\HP\Desktop\TrimphPO\Week\Master Files\[IGST Master.xlsx]DBF'!$A:$S,19,FALSE),
   "Error")),
"")</f>
        <v/>
      </c>
      <c r="S54">
        <f>IF(ORDER!O60&gt;0,
 IF(ORDER!$D$1="SGST",
 VLOOKUP(H54,'C:\Users\HP\Desktop\TrimphPO\Week\Master Files\[SGST Master.xlsx]DBF'!$A:$T,20,FALSE),
   IF(ORDER!$D$1="IGST",
   VLOOKUP(H54,'C:\Users\HP\Desktop\TrimphPO\Week\Master Files\[IGST Master.xlsx]DBF'!$A:$T,20,FALSE),
   "Error")),
"")</f>
        <v/>
      </c>
      <c r="T54">
        <f>IF(ORDER!O60&gt;0,
 IF(ORDER!$D$1="SGST",
 VLOOKUP(H54,'C:\Users\HP\Desktop\TrimphPO\Week\Master Files\[SGST Master.xlsx]DBF'!$A:$U,21,FALSE),
   IF(ORDER!$D$1="IGST",
   VLOOKUP(H54,'C:\Users\HP\Desktop\TrimphPO\Week\Master Files\[IGST Master.xlsx]DBF'!$A:$U,21,FALSE),
   "Error")),
"")</f>
        <v/>
      </c>
      <c r="U54">
        <f>IF(ORDER!O60&gt;0,
 IF(ORDER!$D$1="SGST",
 VLOOKUP(H54,'C:\Users\HP\Desktop\TrimphPO\Week\Master Files\[SGST Master.xlsx]DBF'!$A:$V,22,FALSE),
   IF(ORDER!$D$1="IGST",
   VLOOKUP(H54,'C:\Users\HP\Desktop\TrimphPO\Week\Master Files\[IGST Master.xlsx]DBF'!$A:$V,22,FALSE),
   "Error")),
"")</f>
        <v/>
      </c>
      <c r="V54">
        <f>IF(ORDER!O60&gt;0,
 IF(ORDER!$D$1="SGST",
 VLOOKUP(H54,'C:\Users\HP\Desktop\TrimphPO\Week\Master Files\[SGST Master.xlsx]DBF'!$A:$W,23,FALSE),
   IF(ORDER!$D$1="IGST",
   VLOOKUP(H54,'C:\Users\HP\Desktop\TrimphPO\Week\Master Files\[IGST Master.xlsx]DBF'!$A:$W,23,FALSE),
   "Error")),
"")</f>
        <v/>
      </c>
      <c r="W54">
        <f>IF(ORDER!O60&gt;0,
 IF(ORDER!$D$1="SGST",
 VLOOKUP(H54,'C:\Users\HP\Desktop\TrimphPO\Week\Master Files\[SGST Master.xlsx]DBF'!$A:$X,24,FALSE),
   IF(ORDER!$D$1="IGST",
   VLOOKUP(H54,'C:\Users\HP\Desktop\TrimphPO\Week\Master Files\[IGST Master.xlsx]DBF'!$A:$X,24,FALSE),
   "Error")),
"")</f>
        <v/>
      </c>
      <c r="X54">
        <f>IF(ORDER!O60&gt;0,
 IF(ORDER!$D$1="SGST",
 VLOOKUP(H54,'C:\Users\HP\Desktop\TrimphPO\Week\Master Files\[SGST Master.xlsx]DBF'!$A:$Y,25,FALSE),
   IF(ORDER!$D$1="IGST",
   VLOOKUP(H54,'C:\Users\HP\Desktop\TrimphPO\Week\Master Files\[IGST Master.xlsx]DBF'!$A:$Y,25,FALSE),
   "Error")),
"")</f>
        <v/>
      </c>
      <c r="Y54">
        <f>IF(ORDER!O60&gt;0,+O54, "")</f>
        <v/>
      </c>
      <c r="Z54">
        <f>IF(ORDER!O60&gt;0,+J54, "")</f>
        <v/>
      </c>
      <c r="AA54">
        <f>IF(ORDER!O60&gt;0,
 IF(ORDER!$D$1="SGST",
 VLOOKUP(H54,'C:\Users\HP\Desktop\TrimphPO\Week\Master Files\[SGST Master.xlsx]DBF'!$A:$AB,28,FALSE),
   IF(ORDER!$D$1="IGST",
   VLOOKUP(H54,'C:\Users\HP\Desktop\TrimphPO\Week\Master Files\[IGST Master.xlsx]DBF'!$A:$AB,28,FALSE),
   "Error")),
"")</f>
        <v/>
      </c>
      <c r="AB54">
        <f>IF(ORDER!O60&gt;0,
 IF(ORDER!$D$1="SGST",
 VLOOKUP(H54,'C:\Users\HP\Desktop\TrimphPO\Week\Master Files\[SGST Master.xlsx]DBF'!$A:$AC,29,FALSE),
   IF(ORDER!$D$1="IGST",
   VLOOKUP(H54,'C:\Users\HP\Desktop\TrimphPO\Week\Master Files\[IGST Master.xlsx]DBF'!$A:$AC,29,FALSE),
   "Error")),
"")</f>
        <v/>
      </c>
      <c r="AC54">
        <f>IF(ORDER!O60&gt;0,ROUND(Y54*AB54/100,2), "")</f>
        <v/>
      </c>
      <c r="AD54">
        <f>IF(ORDER!O60&gt;0,ROUND(SUM(Y54,0)-AC54,2), "")</f>
        <v/>
      </c>
      <c r="AE54" t="inlineStr"/>
      <c r="AF54" t="inlineStr"/>
      <c r="AG54" t="inlineStr"/>
      <c r="AH54" t="inlineStr"/>
      <c r="AI54" t="inlineStr"/>
      <c r="AJ54" t="inlineStr"/>
      <c r="AK54">
        <f>IF(ORDER!O60&gt;0,IF(RIGHT(P54,2)="5%","Output IGST - 5% - Tamilnadu","Output IGST - 12% - Tamilnadu"), "")</f>
        <v/>
      </c>
      <c r="AL54">
        <f>IF(ORDER!O60&gt;0,IF(AK54="Output IGST - 12% - TamilNadu",12,5), "")</f>
        <v/>
      </c>
      <c r="AM54">
        <f>IF(ORDER!O60&gt;0,ROUND(SUM(AD54*AL54/100,0),2), "")</f>
        <v/>
      </c>
      <c r="AN54">
        <f>IF(ORDER!O60&gt;0,+AP54, "")</f>
        <v/>
      </c>
      <c r="AO54">
        <f>IF(ORDER!O60&gt;0,0.00, "")</f>
        <v/>
      </c>
      <c r="AP54">
        <f>IF(ORDER!O60&gt;0,+(Y54-AC54)+AM54, "")</f>
        <v/>
      </c>
      <c r="AQ54">
        <f>IF(ORDER!O60&gt;0,
 IF(ORDER!$D$1="SGST",
 VLOOKUP(H54,'C:\Users\HP\Desktop\TrimphPO\Week\Master Files\[SGST Master.xlsx]DBF'!$A:$AR,44,FALSE),
   IF(ORDER!$D$1="IGST",
   VLOOKUP(H54,'C:\Users\HP\Desktop\TrimphPO\Week\Master Files\[IGST Master.xlsx]DBF'!$A:$AR,44,FALSE),
   "Error")),
"")</f>
        <v/>
      </c>
      <c r="AR54">
        <f>IF(ORDER!O60&gt;0,B54, "")</f>
        <v/>
      </c>
      <c r="AS54">
        <f>IF(ORDER!O60&gt;0,AN54, "")</f>
        <v/>
      </c>
      <c r="AT54">
        <f>IF(ORDER!O60&gt;0,CONCATENATE($B$2," ",$C$2," ","QTY",  " ", $Z$2), "")</f>
        <v/>
      </c>
      <c r="AU54">
        <f>IF(ORDER!O60&gt;0,
 IF(ORDER!$D$1="SGST",
 VLOOKUP(H54,'C:\Users\HP\Desktop\TrimphPO\Week\Master Files\[SGST Master.xlsx]DBF'!$A:$AV,48,FALSE),
   IF(ORDER!$D$1="IGST",
   VLOOKUP(H54,'C:\Users\HP\Desktop\TrimphPO\Week\Master Files\[IGST Master.xlsx]DBF'!$A:$AV,48,FALSE),
   "Error")),
"")</f>
        <v/>
      </c>
      <c r="AV54">
        <f>IF(ORDER!O60&gt;0,
 IF(ORDER!$D$1="SGST",
 VLOOKUP(H54,'C:\Users\HP\Desktop\TrimphPO\Week\Master Files\[SGST Master.xlsx]DBF'!$A:$AW,49,FALSE),
   IF(ORDER!$D$1="IGST",
   VLOOKUP(H54,'C:\Users\HP\Desktop\TrimphPO\Week\Master Files\[IGST Master.xlsx]DBF'!$A:$AW,49,FALSE),
   "Error")),
"")</f>
        <v/>
      </c>
      <c r="AW54">
        <f>IF(ORDER!O60&gt;0,
 IF(ORDER!$D$1="SGST",
 VLOOKUP(H54,'C:\Users\HP\Desktop\TrimphPO\Week\Master Files\[SGST Master.xlsx]DBF'!$A:$AX,50,FALSE),
   IF(ORDER!$D$1="IGST",
   VLOOKUP(H54,'C:\Users\HP\Desktop\TrimphPO\Week\Master Files\[IGST Master.xlsx]DBF'!$A:$AX,50,FALSE),
   "Error")),
"")</f>
        <v/>
      </c>
      <c r="AX54">
        <f>IF(ORDER!O60&gt;0,ORDER!B5, "")</f>
        <v/>
      </c>
      <c r="AY54">
        <f>IF(ORDER!O60&gt;0,ORDER!B1, "")</f>
        <v/>
      </c>
      <c r="AZ54">
        <f>IF(ORDER!O60&gt;0,
 IF(ORDER!$D$1="SGST",
 VLOOKUP(H54,'C:\Users\HP\Desktop\TrimphPO\Week\Master Files\[SGST Master.xlsx]DBF'!$A:$BA,53,FALSE),
   IF(ORDER!$D$1="IGST",
   VLOOKUP(H54,'C:\Users\HP\Desktop\TrimphPO\Week\Master Files\[IGST Master.xlsx]DBF'!$A:$BA,53,FALSE),
   "Error")),
"")</f>
        <v/>
      </c>
      <c r="BA54">
        <f>IF(ORDER!O60&gt;0,
 IF(ORDER!$D$1="SGST",
 VLOOKUP(H54,'C:\Users\HP\Desktop\TrimphPO\Week\Master Files\[SGST Master.xlsx]DBF'!$A:$BB,54,FALSE),
   IF(ORDER!$D$1="IGST",
   VLOOKUP(H54,'C:\Users\HP\Desktop\TrimphPO\Week\Master Files\[IGST Master.xlsx]DBF'!$A:$BB,54,FALSE),
   "Error")),
"")</f>
        <v/>
      </c>
      <c r="BB54">
        <f>IF(ORDER!O60&gt;0,
 IF(ORDER!$D$1="SGST",
 VLOOKUP(H54,'C:\Users\HP\Desktop\TrimphPO\Week\Master Files\[SGST Master.xlsx]DBF'!$A:$BC,55,FALSE),
   IF(ORDER!$D$1="IGST",
   VLOOKUP(H54,'C:\Users\HP\Desktop\TrimphPO\Week\Master Files\[IGST Master.xlsx]DBF'!$A:$BC,55,FALSE),
   "Error")),
"")</f>
        <v/>
      </c>
      <c r="BC54">
        <f>IF(ORDER!O60&gt;0,
 IF(ORDER!$D$1="SGST",
 VLOOKUP(H54,'C:\Users\HP\Desktop\TrimphPO\Week\Master Files\[SGST Master.xlsx]DBF'!$A:$BD,56,FALSE),
   IF(ORDER!$D$1="IGST",
   VLOOKUP(H54,'C:\Users\HP\Desktop\TrimphPO\Week\Master Files\[IGST Master.xlsx]DBF'!$A:$BD,56,FALSE),
   "Error")),
"")</f>
        <v/>
      </c>
      <c r="BD54">
        <f>IF(ORDER!O60&gt;0,
 IF(ORDER!$D$1="SGST",
 VLOOKUP(H54,'C:\Users\HP\Desktop\TrimphPO\Week\Master Files\[SGST Master.xlsx]DBF'!$A:$BE,57,FALSE),
   IF(ORDER!$D$1="IGST",
   VLOOKUP(H54,'C:\Users\HP\Desktop\TrimphPO\Week\Master Files\[IGST Master.xlsx]DBF'!$A:$BE,57,FALSE),
   "Error")),
"")</f>
        <v/>
      </c>
    </row>
    <row r="55">
      <c r="A55">
        <f>IF(ORDER!O61&gt;0,
 IF(ORDER!$D$1="SGST",
 VLOOKUP(H55,'C:\Users\HP\Desktop\TrimphPO\Week\Master Files\[SGST Master.xlsx]DBF'!$A:$B,2,FALSE),
   IF(ORDER!$D$1="IGST",
   VLOOKUP(H55,'C:\Users\HP\Desktop\TrimphPO\Week\Master Files\[IGST Master.xlsx]DBF'!$A:$B,2,FALSE),
   "Error")),
"")</f>
        <v/>
      </c>
      <c r="B55">
        <f>IF(ORDER!O61&gt;0,
 IF(ORDER!$D$1="SGST",
 VLOOKUP(H55,'C:\Users\HP\Desktop\TrimphPO\Week\Master Files\[SGST Master.xlsx]DBF'!$A:$C,3,FALSE),
   IF(ORDER!$D$1="IGST",
   VLOOKUP(H55,'C:\Users\HP\Desktop\TrimphPO\Week\Master Files\[IGST Master.xlsx]DBF'!$A:$C,3,FALSE),
   "Error")),
"")</f>
        <v/>
      </c>
      <c r="C55">
        <f>IF(ORDER!O61&gt;0,ORDER!L61, "")</f>
        <v/>
      </c>
      <c r="D55">
        <f>IF(ORDER!O61&gt;0,ORDER!A61, "")</f>
        <v/>
      </c>
      <c r="E55">
        <f>IF(ORDER!O61&gt;0,
 IF(ORDER!$D$1="SGST",
 VLOOKUP(H55,'C:\Users\HP\Desktop\TrimphPO\Week\Master Files\[SGST Master.xlsx]DBF'!$A:$F,6,FALSE),
   IF(ORDER!$D$1="IGST",
   VLOOKUP(H55,'C:\Users\HP\Desktop\TrimphPO\Week\Master Files\[IGST Master.xlsx]DBF'!$A:$F,6,FALSE),
   "Error")),
"")</f>
        <v/>
      </c>
      <c r="F55">
        <f>IF(ORDER!O61&gt;0,ORDER!C61, "")</f>
        <v/>
      </c>
      <c r="G55">
        <f>IF(ORDER!O61&gt;0,
 IF(ORDER!$D$1="SGST",
 VLOOKUP(H55,'C:\Users\HP\Desktop\TrimphPO\Week\Master Files\[SGST Master.xlsx]DBF'!$A:$H,8,FALSE),
   IF(ORDER!$D$1="IGST",
   VLOOKUP(H55,'C:\Users\HP\Desktop\TrimphPO\Week\Master Files\[IGST Master.xlsx]DBF'!$A:$H,8,FALSE),
   "Error")),
"")</f>
        <v/>
      </c>
      <c r="H55">
        <f>IF(ORDER!O61&gt;0,ORDER!D61, "")</f>
        <v/>
      </c>
      <c r="I55">
        <f>IF(ORDER!O61&gt;0,
 IF(ORDER!$D$1="SGST",
 VLOOKUP(H55,'C:\Users\HP\Desktop\TrimphPO\Week\Master Files\[SGST Master.xlsx]DBF'!$A:$J,10,FALSE),
   IF(ORDER!$D$1="IGST",
   VLOOKUP(H55,'C:\Users\HP\Desktop\TrimphPO\Week\Master Files\[IGST Master.xlsx]DBF'!$A:$J,10,FALSE),
   "Error")),
"")</f>
        <v/>
      </c>
      <c r="J55">
        <f>IF(ORDER!O61&gt;0,SUMIF(ORDER!$D$8:$D$22298,DBF!$H55,ORDER!$G$8:$G$22298), "")</f>
        <v/>
      </c>
      <c r="K55">
        <f>IF(ORDER!O61&gt;0,VLOOKUP($H55,ORDER!D:H,5,FALSE), "")</f>
        <v/>
      </c>
      <c r="L55">
        <f>IF(ORDER!O61&gt;0,ROUND(J55*K55,2), "")</f>
        <v/>
      </c>
      <c r="M55">
        <f>IF(ORDER!O61&gt;0,
 IF(ORDER!$D$1="SGST",
 VLOOKUP(H55,'C:\Users\HP\Desktop\TrimphPO\Week\Master Files\[SGST Master.xlsx]DBF'!$A:$N,14,FALSE),
   IF(ORDER!$D$1="IGST",
   VLOOKUP(H55,'C:\Users\HP\Desktop\TrimphPO\Week\Master Files\[IGST Master.xlsx]DBF'!$A:$N,14,FALSE),
   "Error")),
"")</f>
        <v/>
      </c>
      <c r="N55">
        <f>IF(ORDER!O61&gt;0,ROUND(L55*M55/100,2), "")</f>
        <v/>
      </c>
      <c r="O55">
        <f>IF(ORDER!O61&gt;0,L55-N55, "")</f>
        <v/>
      </c>
      <c r="P55">
        <f>IF(ORDER!O61&gt;0,IF(R55="Corsetry",IF(IFERROR((O55/J55),0)&lt;1000,"CC Sales- Corsetry-Wholesale - IGST 5%","CC Sales- Corsetry-Wholesale - IGST 12%")), "")</f>
        <v/>
      </c>
      <c r="Q55">
        <f>IF(ORDER!O61&gt;0,
 IF(ORDER!$D$1="SGST",
 VLOOKUP(H55,'C:\Users\HP\Desktop\TrimphPO\Week\Master Files\[SGST Master.xlsx]DBF'!$A:$R,18,FALSE),
   IF(ORDER!$D$1="IGST",
   VLOOKUP(H55,'C:\Users\HP\Desktop\TrimphPO\Week\Master Files\[IGST Master.xlsx]DBF'!$A:$R,18,FALSE),
   "Error")),
"")</f>
        <v/>
      </c>
      <c r="R55">
        <f>IF(ORDER!O61&gt;0,
 IF(ORDER!$D$1="SGST",
 VLOOKUP(H55,'C:\Users\HP\Desktop\TrimphPO\Week\Master Files\[SGST Master.xlsx]DBF'!$A:$S,19,FALSE),
   IF(ORDER!$D$1="IGST",
   VLOOKUP(H55,'C:\Users\HP\Desktop\TrimphPO\Week\Master Files\[IGST Master.xlsx]DBF'!$A:$S,19,FALSE),
   "Error")),
"")</f>
        <v/>
      </c>
      <c r="S55">
        <f>IF(ORDER!O61&gt;0,
 IF(ORDER!$D$1="SGST",
 VLOOKUP(H55,'C:\Users\HP\Desktop\TrimphPO\Week\Master Files\[SGST Master.xlsx]DBF'!$A:$T,20,FALSE),
   IF(ORDER!$D$1="IGST",
   VLOOKUP(H55,'C:\Users\HP\Desktop\TrimphPO\Week\Master Files\[IGST Master.xlsx]DBF'!$A:$T,20,FALSE),
   "Error")),
"")</f>
        <v/>
      </c>
      <c r="T55">
        <f>IF(ORDER!O61&gt;0,
 IF(ORDER!$D$1="SGST",
 VLOOKUP(H55,'C:\Users\HP\Desktop\TrimphPO\Week\Master Files\[SGST Master.xlsx]DBF'!$A:$U,21,FALSE),
   IF(ORDER!$D$1="IGST",
   VLOOKUP(H55,'C:\Users\HP\Desktop\TrimphPO\Week\Master Files\[IGST Master.xlsx]DBF'!$A:$U,21,FALSE),
   "Error")),
"")</f>
        <v/>
      </c>
      <c r="U55">
        <f>IF(ORDER!O61&gt;0,
 IF(ORDER!$D$1="SGST",
 VLOOKUP(H55,'C:\Users\HP\Desktop\TrimphPO\Week\Master Files\[SGST Master.xlsx]DBF'!$A:$V,22,FALSE),
   IF(ORDER!$D$1="IGST",
   VLOOKUP(H55,'C:\Users\HP\Desktop\TrimphPO\Week\Master Files\[IGST Master.xlsx]DBF'!$A:$V,22,FALSE),
   "Error")),
"")</f>
        <v/>
      </c>
      <c r="V55">
        <f>IF(ORDER!O61&gt;0,
 IF(ORDER!$D$1="SGST",
 VLOOKUP(H55,'C:\Users\HP\Desktop\TrimphPO\Week\Master Files\[SGST Master.xlsx]DBF'!$A:$W,23,FALSE),
   IF(ORDER!$D$1="IGST",
   VLOOKUP(H55,'C:\Users\HP\Desktop\TrimphPO\Week\Master Files\[IGST Master.xlsx]DBF'!$A:$W,23,FALSE),
   "Error")),
"")</f>
        <v/>
      </c>
      <c r="W55">
        <f>IF(ORDER!O61&gt;0,
 IF(ORDER!$D$1="SGST",
 VLOOKUP(H55,'C:\Users\HP\Desktop\TrimphPO\Week\Master Files\[SGST Master.xlsx]DBF'!$A:$X,24,FALSE),
   IF(ORDER!$D$1="IGST",
   VLOOKUP(H55,'C:\Users\HP\Desktop\TrimphPO\Week\Master Files\[IGST Master.xlsx]DBF'!$A:$X,24,FALSE),
   "Error")),
"")</f>
        <v/>
      </c>
      <c r="X55">
        <f>IF(ORDER!O61&gt;0,
 IF(ORDER!$D$1="SGST",
 VLOOKUP(H55,'C:\Users\HP\Desktop\TrimphPO\Week\Master Files\[SGST Master.xlsx]DBF'!$A:$Y,25,FALSE),
   IF(ORDER!$D$1="IGST",
   VLOOKUP(H55,'C:\Users\HP\Desktop\TrimphPO\Week\Master Files\[IGST Master.xlsx]DBF'!$A:$Y,25,FALSE),
   "Error")),
"")</f>
        <v/>
      </c>
      <c r="Y55">
        <f>IF(ORDER!O61&gt;0,+O55, "")</f>
        <v/>
      </c>
      <c r="Z55">
        <f>IF(ORDER!O61&gt;0,+J55, "")</f>
        <v/>
      </c>
      <c r="AA55">
        <f>IF(ORDER!O61&gt;0,
 IF(ORDER!$D$1="SGST",
 VLOOKUP(H55,'C:\Users\HP\Desktop\TrimphPO\Week\Master Files\[SGST Master.xlsx]DBF'!$A:$AB,28,FALSE),
   IF(ORDER!$D$1="IGST",
   VLOOKUP(H55,'C:\Users\HP\Desktop\TrimphPO\Week\Master Files\[IGST Master.xlsx]DBF'!$A:$AB,28,FALSE),
   "Error")),
"")</f>
        <v/>
      </c>
      <c r="AB55">
        <f>IF(ORDER!O61&gt;0,
 IF(ORDER!$D$1="SGST",
 VLOOKUP(H55,'C:\Users\HP\Desktop\TrimphPO\Week\Master Files\[SGST Master.xlsx]DBF'!$A:$AC,29,FALSE),
   IF(ORDER!$D$1="IGST",
   VLOOKUP(H55,'C:\Users\HP\Desktop\TrimphPO\Week\Master Files\[IGST Master.xlsx]DBF'!$A:$AC,29,FALSE),
   "Error")),
"")</f>
        <v/>
      </c>
      <c r="AC55">
        <f>IF(ORDER!O61&gt;0,ROUND(Y55*AB55/100,2), "")</f>
        <v/>
      </c>
      <c r="AD55">
        <f>IF(ORDER!O61&gt;0,ROUND(SUM(Y55,0)-AC55,2), "")</f>
        <v/>
      </c>
      <c r="AE55" t="inlineStr"/>
      <c r="AF55" t="inlineStr"/>
      <c r="AG55" t="inlineStr"/>
      <c r="AH55" t="inlineStr"/>
      <c r="AI55" t="inlineStr"/>
      <c r="AJ55" t="inlineStr"/>
      <c r="AK55">
        <f>IF(ORDER!O61&gt;0,IF(RIGHT(P55,2)="5%","Output IGST - 5% - Tamilnadu","Output IGST - 12% - Tamilnadu"), "")</f>
        <v/>
      </c>
      <c r="AL55">
        <f>IF(ORDER!O61&gt;0,IF(AK55="Output IGST - 12% - TamilNadu",12,5), "")</f>
        <v/>
      </c>
      <c r="AM55">
        <f>IF(ORDER!O61&gt;0,ROUND(SUM(AD55*AL55/100,0),2), "")</f>
        <v/>
      </c>
      <c r="AN55">
        <f>IF(ORDER!O61&gt;0,+AP55, "")</f>
        <v/>
      </c>
      <c r="AO55">
        <f>IF(ORDER!O61&gt;0,0.00, "")</f>
        <v/>
      </c>
      <c r="AP55">
        <f>IF(ORDER!O61&gt;0,+(Y55-AC55)+AM55, "")</f>
        <v/>
      </c>
      <c r="AQ55">
        <f>IF(ORDER!O61&gt;0,
 IF(ORDER!$D$1="SGST",
 VLOOKUP(H55,'C:\Users\HP\Desktop\TrimphPO\Week\Master Files\[SGST Master.xlsx]DBF'!$A:$AR,44,FALSE),
   IF(ORDER!$D$1="IGST",
   VLOOKUP(H55,'C:\Users\HP\Desktop\TrimphPO\Week\Master Files\[IGST Master.xlsx]DBF'!$A:$AR,44,FALSE),
   "Error")),
"")</f>
        <v/>
      </c>
      <c r="AR55">
        <f>IF(ORDER!O61&gt;0,B55, "")</f>
        <v/>
      </c>
      <c r="AS55">
        <f>IF(ORDER!O61&gt;0,AN55, "")</f>
        <v/>
      </c>
      <c r="AT55">
        <f>IF(ORDER!O61&gt;0,CONCATENATE($B$2," ",$C$2," ","QTY",  " ", $Z$2), "")</f>
        <v/>
      </c>
      <c r="AU55">
        <f>IF(ORDER!O61&gt;0,
 IF(ORDER!$D$1="SGST",
 VLOOKUP(H55,'C:\Users\HP\Desktop\TrimphPO\Week\Master Files\[SGST Master.xlsx]DBF'!$A:$AV,48,FALSE),
   IF(ORDER!$D$1="IGST",
   VLOOKUP(H55,'C:\Users\HP\Desktop\TrimphPO\Week\Master Files\[IGST Master.xlsx]DBF'!$A:$AV,48,FALSE),
   "Error")),
"")</f>
        <v/>
      </c>
      <c r="AV55">
        <f>IF(ORDER!O61&gt;0,
 IF(ORDER!$D$1="SGST",
 VLOOKUP(H55,'C:\Users\HP\Desktop\TrimphPO\Week\Master Files\[SGST Master.xlsx]DBF'!$A:$AW,49,FALSE),
   IF(ORDER!$D$1="IGST",
   VLOOKUP(H55,'C:\Users\HP\Desktop\TrimphPO\Week\Master Files\[IGST Master.xlsx]DBF'!$A:$AW,49,FALSE),
   "Error")),
"")</f>
        <v/>
      </c>
      <c r="AW55">
        <f>IF(ORDER!O61&gt;0,
 IF(ORDER!$D$1="SGST",
 VLOOKUP(H55,'C:\Users\HP\Desktop\TrimphPO\Week\Master Files\[SGST Master.xlsx]DBF'!$A:$AX,50,FALSE),
   IF(ORDER!$D$1="IGST",
   VLOOKUP(H55,'C:\Users\HP\Desktop\TrimphPO\Week\Master Files\[IGST Master.xlsx]DBF'!$A:$AX,50,FALSE),
   "Error")),
"")</f>
        <v/>
      </c>
      <c r="AX55">
        <f>IF(ORDER!O61&gt;0,ORDER!B5, "")</f>
        <v/>
      </c>
      <c r="AY55">
        <f>IF(ORDER!O61&gt;0,ORDER!B1, "")</f>
        <v/>
      </c>
      <c r="AZ55">
        <f>IF(ORDER!O61&gt;0,
 IF(ORDER!$D$1="SGST",
 VLOOKUP(H55,'C:\Users\HP\Desktop\TrimphPO\Week\Master Files\[SGST Master.xlsx]DBF'!$A:$BA,53,FALSE),
   IF(ORDER!$D$1="IGST",
   VLOOKUP(H55,'C:\Users\HP\Desktop\TrimphPO\Week\Master Files\[IGST Master.xlsx]DBF'!$A:$BA,53,FALSE),
   "Error")),
"")</f>
        <v/>
      </c>
      <c r="BA55">
        <f>IF(ORDER!O61&gt;0,
 IF(ORDER!$D$1="SGST",
 VLOOKUP(H55,'C:\Users\HP\Desktop\TrimphPO\Week\Master Files\[SGST Master.xlsx]DBF'!$A:$BB,54,FALSE),
   IF(ORDER!$D$1="IGST",
   VLOOKUP(H55,'C:\Users\HP\Desktop\TrimphPO\Week\Master Files\[IGST Master.xlsx]DBF'!$A:$BB,54,FALSE),
   "Error")),
"")</f>
        <v/>
      </c>
      <c r="BB55">
        <f>IF(ORDER!O61&gt;0,
 IF(ORDER!$D$1="SGST",
 VLOOKUP(H55,'C:\Users\HP\Desktop\TrimphPO\Week\Master Files\[SGST Master.xlsx]DBF'!$A:$BC,55,FALSE),
   IF(ORDER!$D$1="IGST",
   VLOOKUP(H55,'C:\Users\HP\Desktop\TrimphPO\Week\Master Files\[IGST Master.xlsx]DBF'!$A:$BC,55,FALSE),
   "Error")),
"")</f>
        <v/>
      </c>
      <c r="BC55">
        <f>IF(ORDER!O61&gt;0,
 IF(ORDER!$D$1="SGST",
 VLOOKUP(H55,'C:\Users\HP\Desktop\TrimphPO\Week\Master Files\[SGST Master.xlsx]DBF'!$A:$BD,56,FALSE),
   IF(ORDER!$D$1="IGST",
   VLOOKUP(H55,'C:\Users\HP\Desktop\TrimphPO\Week\Master Files\[IGST Master.xlsx]DBF'!$A:$BD,56,FALSE),
   "Error")),
"")</f>
        <v/>
      </c>
      <c r="BD55">
        <f>IF(ORDER!O61&gt;0,
 IF(ORDER!$D$1="SGST",
 VLOOKUP(H55,'C:\Users\HP\Desktop\TrimphPO\Week\Master Files\[SGST Master.xlsx]DBF'!$A:$BE,57,FALSE),
   IF(ORDER!$D$1="IGST",
   VLOOKUP(H55,'C:\Users\HP\Desktop\TrimphPO\Week\Master Files\[IGST Master.xlsx]DBF'!$A:$BE,57,FALSE),
   "Error")),
"")</f>
        <v/>
      </c>
    </row>
    <row r="56">
      <c r="A56">
        <f>IF(ORDER!O62&gt;0,
 IF(ORDER!$D$1="SGST",
 VLOOKUP(H56,'C:\Users\HP\Desktop\TrimphPO\Week\Master Files\[SGST Master.xlsx]DBF'!$A:$B,2,FALSE),
   IF(ORDER!$D$1="IGST",
   VLOOKUP(H56,'C:\Users\HP\Desktop\TrimphPO\Week\Master Files\[IGST Master.xlsx]DBF'!$A:$B,2,FALSE),
   "Error")),
"")</f>
        <v/>
      </c>
      <c r="B56">
        <f>IF(ORDER!O62&gt;0,
 IF(ORDER!$D$1="SGST",
 VLOOKUP(H56,'C:\Users\HP\Desktop\TrimphPO\Week\Master Files\[SGST Master.xlsx]DBF'!$A:$C,3,FALSE),
   IF(ORDER!$D$1="IGST",
   VLOOKUP(H56,'C:\Users\HP\Desktop\TrimphPO\Week\Master Files\[IGST Master.xlsx]DBF'!$A:$C,3,FALSE),
   "Error")),
"")</f>
        <v/>
      </c>
      <c r="C56">
        <f>IF(ORDER!O62&gt;0,ORDER!L62, "")</f>
        <v/>
      </c>
      <c r="D56">
        <f>IF(ORDER!O62&gt;0,ORDER!A62, "")</f>
        <v/>
      </c>
      <c r="E56">
        <f>IF(ORDER!O62&gt;0,
 IF(ORDER!$D$1="SGST",
 VLOOKUP(H56,'C:\Users\HP\Desktop\TrimphPO\Week\Master Files\[SGST Master.xlsx]DBF'!$A:$F,6,FALSE),
   IF(ORDER!$D$1="IGST",
   VLOOKUP(H56,'C:\Users\HP\Desktop\TrimphPO\Week\Master Files\[IGST Master.xlsx]DBF'!$A:$F,6,FALSE),
   "Error")),
"")</f>
        <v/>
      </c>
      <c r="F56">
        <f>IF(ORDER!O62&gt;0,ORDER!C62, "")</f>
        <v/>
      </c>
      <c r="G56">
        <f>IF(ORDER!O62&gt;0,
 IF(ORDER!$D$1="SGST",
 VLOOKUP(H56,'C:\Users\HP\Desktop\TrimphPO\Week\Master Files\[SGST Master.xlsx]DBF'!$A:$H,8,FALSE),
   IF(ORDER!$D$1="IGST",
   VLOOKUP(H56,'C:\Users\HP\Desktop\TrimphPO\Week\Master Files\[IGST Master.xlsx]DBF'!$A:$H,8,FALSE),
   "Error")),
"")</f>
        <v/>
      </c>
      <c r="H56">
        <f>IF(ORDER!O62&gt;0,ORDER!D62, "")</f>
        <v/>
      </c>
      <c r="I56">
        <f>IF(ORDER!O62&gt;0,
 IF(ORDER!$D$1="SGST",
 VLOOKUP(H56,'C:\Users\HP\Desktop\TrimphPO\Week\Master Files\[SGST Master.xlsx]DBF'!$A:$J,10,FALSE),
   IF(ORDER!$D$1="IGST",
   VLOOKUP(H56,'C:\Users\HP\Desktop\TrimphPO\Week\Master Files\[IGST Master.xlsx]DBF'!$A:$J,10,FALSE),
   "Error")),
"")</f>
        <v/>
      </c>
      <c r="J56">
        <f>IF(ORDER!O62&gt;0,SUMIF(ORDER!$D$8:$D$22298,DBF!$H56,ORDER!$G$8:$G$22298), "")</f>
        <v/>
      </c>
      <c r="K56">
        <f>IF(ORDER!O62&gt;0,VLOOKUP($H56,ORDER!D:H,5,FALSE), "")</f>
        <v/>
      </c>
      <c r="L56">
        <f>IF(ORDER!O62&gt;0,ROUND(J56*K56,2), "")</f>
        <v/>
      </c>
      <c r="M56">
        <f>IF(ORDER!O62&gt;0,
 IF(ORDER!$D$1="SGST",
 VLOOKUP(H56,'C:\Users\HP\Desktop\TrimphPO\Week\Master Files\[SGST Master.xlsx]DBF'!$A:$N,14,FALSE),
   IF(ORDER!$D$1="IGST",
   VLOOKUP(H56,'C:\Users\HP\Desktop\TrimphPO\Week\Master Files\[IGST Master.xlsx]DBF'!$A:$N,14,FALSE),
   "Error")),
"")</f>
        <v/>
      </c>
      <c r="N56">
        <f>IF(ORDER!O62&gt;0,ROUND(L56*M56/100,2), "")</f>
        <v/>
      </c>
      <c r="O56">
        <f>IF(ORDER!O62&gt;0,L56-N56, "")</f>
        <v/>
      </c>
      <c r="P56">
        <f>IF(ORDER!O62&gt;0,IF(R56="Corsetry",IF(IFERROR((O56/J56),0)&lt;1000,"CC Sales- Corsetry-Wholesale - IGST 5%","CC Sales- Corsetry-Wholesale - IGST 12%")), "")</f>
        <v/>
      </c>
      <c r="Q56">
        <f>IF(ORDER!O62&gt;0,
 IF(ORDER!$D$1="SGST",
 VLOOKUP(H56,'C:\Users\HP\Desktop\TrimphPO\Week\Master Files\[SGST Master.xlsx]DBF'!$A:$R,18,FALSE),
   IF(ORDER!$D$1="IGST",
   VLOOKUP(H56,'C:\Users\HP\Desktop\TrimphPO\Week\Master Files\[IGST Master.xlsx]DBF'!$A:$R,18,FALSE),
   "Error")),
"")</f>
        <v/>
      </c>
      <c r="R56">
        <f>IF(ORDER!O62&gt;0,
 IF(ORDER!$D$1="SGST",
 VLOOKUP(H56,'C:\Users\HP\Desktop\TrimphPO\Week\Master Files\[SGST Master.xlsx]DBF'!$A:$S,19,FALSE),
   IF(ORDER!$D$1="IGST",
   VLOOKUP(H56,'C:\Users\HP\Desktop\TrimphPO\Week\Master Files\[IGST Master.xlsx]DBF'!$A:$S,19,FALSE),
   "Error")),
"")</f>
        <v/>
      </c>
      <c r="S56">
        <f>IF(ORDER!O62&gt;0,
 IF(ORDER!$D$1="SGST",
 VLOOKUP(H56,'C:\Users\HP\Desktop\TrimphPO\Week\Master Files\[SGST Master.xlsx]DBF'!$A:$T,20,FALSE),
   IF(ORDER!$D$1="IGST",
   VLOOKUP(H56,'C:\Users\HP\Desktop\TrimphPO\Week\Master Files\[IGST Master.xlsx]DBF'!$A:$T,20,FALSE),
   "Error")),
"")</f>
        <v/>
      </c>
      <c r="T56">
        <f>IF(ORDER!O62&gt;0,
 IF(ORDER!$D$1="SGST",
 VLOOKUP(H56,'C:\Users\HP\Desktop\TrimphPO\Week\Master Files\[SGST Master.xlsx]DBF'!$A:$U,21,FALSE),
   IF(ORDER!$D$1="IGST",
   VLOOKUP(H56,'C:\Users\HP\Desktop\TrimphPO\Week\Master Files\[IGST Master.xlsx]DBF'!$A:$U,21,FALSE),
   "Error")),
"")</f>
        <v/>
      </c>
      <c r="U56">
        <f>IF(ORDER!O62&gt;0,
 IF(ORDER!$D$1="SGST",
 VLOOKUP(H56,'C:\Users\HP\Desktop\TrimphPO\Week\Master Files\[SGST Master.xlsx]DBF'!$A:$V,22,FALSE),
   IF(ORDER!$D$1="IGST",
   VLOOKUP(H56,'C:\Users\HP\Desktop\TrimphPO\Week\Master Files\[IGST Master.xlsx]DBF'!$A:$V,22,FALSE),
   "Error")),
"")</f>
        <v/>
      </c>
      <c r="V56">
        <f>IF(ORDER!O62&gt;0,
 IF(ORDER!$D$1="SGST",
 VLOOKUP(H56,'C:\Users\HP\Desktop\TrimphPO\Week\Master Files\[SGST Master.xlsx]DBF'!$A:$W,23,FALSE),
   IF(ORDER!$D$1="IGST",
   VLOOKUP(H56,'C:\Users\HP\Desktop\TrimphPO\Week\Master Files\[IGST Master.xlsx]DBF'!$A:$W,23,FALSE),
   "Error")),
"")</f>
        <v/>
      </c>
      <c r="W56">
        <f>IF(ORDER!O62&gt;0,
 IF(ORDER!$D$1="SGST",
 VLOOKUP(H56,'C:\Users\HP\Desktop\TrimphPO\Week\Master Files\[SGST Master.xlsx]DBF'!$A:$X,24,FALSE),
   IF(ORDER!$D$1="IGST",
   VLOOKUP(H56,'C:\Users\HP\Desktop\TrimphPO\Week\Master Files\[IGST Master.xlsx]DBF'!$A:$X,24,FALSE),
   "Error")),
"")</f>
        <v/>
      </c>
      <c r="X56">
        <f>IF(ORDER!O62&gt;0,
 IF(ORDER!$D$1="SGST",
 VLOOKUP(H56,'C:\Users\HP\Desktop\TrimphPO\Week\Master Files\[SGST Master.xlsx]DBF'!$A:$Y,25,FALSE),
   IF(ORDER!$D$1="IGST",
   VLOOKUP(H56,'C:\Users\HP\Desktop\TrimphPO\Week\Master Files\[IGST Master.xlsx]DBF'!$A:$Y,25,FALSE),
   "Error")),
"")</f>
        <v/>
      </c>
      <c r="Y56">
        <f>IF(ORDER!O62&gt;0,+O56, "")</f>
        <v/>
      </c>
      <c r="Z56">
        <f>IF(ORDER!O62&gt;0,+J56, "")</f>
        <v/>
      </c>
      <c r="AA56">
        <f>IF(ORDER!O62&gt;0,
 IF(ORDER!$D$1="SGST",
 VLOOKUP(H56,'C:\Users\HP\Desktop\TrimphPO\Week\Master Files\[SGST Master.xlsx]DBF'!$A:$AB,28,FALSE),
   IF(ORDER!$D$1="IGST",
   VLOOKUP(H56,'C:\Users\HP\Desktop\TrimphPO\Week\Master Files\[IGST Master.xlsx]DBF'!$A:$AB,28,FALSE),
   "Error")),
"")</f>
        <v/>
      </c>
      <c r="AB56">
        <f>IF(ORDER!O62&gt;0,
 IF(ORDER!$D$1="SGST",
 VLOOKUP(H56,'C:\Users\HP\Desktop\TrimphPO\Week\Master Files\[SGST Master.xlsx]DBF'!$A:$AC,29,FALSE),
   IF(ORDER!$D$1="IGST",
   VLOOKUP(H56,'C:\Users\HP\Desktop\TrimphPO\Week\Master Files\[IGST Master.xlsx]DBF'!$A:$AC,29,FALSE),
   "Error")),
"")</f>
        <v/>
      </c>
      <c r="AC56">
        <f>IF(ORDER!O62&gt;0,ROUND(Y56*AB56/100,2), "")</f>
        <v/>
      </c>
      <c r="AD56">
        <f>IF(ORDER!O62&gt;0,ROUND(SUM(Y56,0)-AC56,2), "")</f>
        <v/>
      </c>
      <c r="AE56" t="inlineStr"/>
      <c r="AF56" t="inlineStr"/>
      <c r="AG56" t="inlineStr"/>
      <c r="AH56" t="inlineStr"/>
      <c r="AI56" t="inlineStr"/>
      <c r="AJ56" t="inlineStr"/>
      <c r="AK56">
        <f>IF(ORDER!O62&gt;0,IF(RIGHT(P56,2)="5%","Output IGST - 5% - Tamilnadu","Output IGST - 12% - Tamilnadu"), "")</f>
        <v/>
      </c>
      <c r="AL56">
        <f>IF(ORDER!O62&gt;0,IF(AK56="Output IGST - 12% - TamilNadu",12,5), "")</f>
        <v/>
      </c>
      <c r="AM56">
        <f>IF(ORDER!O62&gt;0,ROUND(SUM(AD56*AL56/100,0),2), "")</f>
        <v/>
      </c>
      <c r="AN56">
        <f>IF(ORDER!O62&gt;0,+AP56, "")</f>
        <v/>
      </c>
      <c r="AO56">
        <f>IF(ORDER!O62&gt;0,0.00, "")</f>
        <v/>
      </c>
      <c r="AP56">
        <f>IF(ORDER!O62&gt;0,+(Y56-AC56)+AM56, "")</f>
        <v/>
      </c>
      <c r="AQ56">
        <f>IF(ORDER!O62&gt;0,
 IF(ORDER!$D$1="SGST",
 VLOOKUP(H56,'C:\Users\HP\Desktop\TrimphPO\Week\Master Files\[SGST Master.xlsx]DBF'!$A:$AR,44,FALSE),
   IF(ORDER!$D$1="IGST",
   VLOOKUP(H56,'C:\Users\HP\Desktop\TrimphPO\Week\Master Files\[IGST Master.xlsx]DBF'!$A:$AR,44,FALSE),
   "Error")),
"")</f>
        <v/>
      </c>
      <c r="AR56">
        <f>IF(ORDER!O62&gt;0,B56, "")</f>
        <v/>
      </c>
      <c r="AS56">
        <f>IF(ORDER!O62&gt;0,AN56, "")</f>
        <v/>
      </c>
      <c r="AT56">
        <f>IF(ORDER!O62&gt;0,CONCATENATE($B$2," ",$C$2," ","QTY",  " ", $Z$2), "")</f>
        <v/>
      </c>
      <c r="AU56">
        <f>IF(ORDER!O62&gt;0,
 IF(ORDER!$D$1="SGST",
 VLOOKUP(H56,'C:\Users\HP\Desktop\TrimphPO\Week\Master Files\[SGST Master.xlsx]DBF'!$A:$AV,48,FALSE),
   IF(ORDER!$D$1="IGST",
   VLOOKUP(H56,'C:\Users\HP\Desktop\TrimphPO\Week\Master Files\[IGST Master.xlsx]DBF'!$A:$AV,48,FALSE),
   "Error")),
"")</f>
        <v/>
      </c>
      <c r="AV56">
        <f>IF(ORDER!O62&gt;0,
 IF(ORDER!$D$1="SGST",
 VLOOKUP(H56,'C:\Users\HP\Desktop\TrimphPO\Week\Master Files\[SGST Master.xlsx]DBF'!$A:$AW,49,FALSE),
   IF(ORDER!$D$1="IGST",
   VLOOKUP(H56,'C:\Users\HP\Desktop\TrimphPO\Week\Master Files\[IGST Master.xlsx]DBF'!$A:$AW,49,FALSE),
   "Error")),
"")</f>
        <v/>
      </c>
      <c r="AW56">
        <f>IF(ORDER!O62&gt;0,
 IF(ORDER!$D$1="SGST",
 VLOOKUP(H56,'C:\Users\HP\Desktop\TrimphPO\Week\Master Files\[SGST Master.xlsx]DBF'!$A:$AX,50,FALSE),
   IF(ORDER!$D$1="IGST",
   VLOOKUP(H56,'C:\Users\HP\Desktop\TrimphPO\Week\Master Files\[IGST Master.xlsx]DBF'!$A:$AX,50,FALSE),
   "Error")),
"")</f>
        <v/>
      </c>
      <c r="AX56">
        <f>IF(ORDER!O62&gt;0,ORDER!B5, "")</f>
        <v/>
      </c>
      <c r="AY56">
        <f>IF(ORDER!O62&gt;0,ORDER!B1, "")</f>
        <v/>
      </c>
      <c r="AZ56">
        <f>IF(ORDER!O62&gt;0,
 IF(ORDER!$D$1="SGST",
 VLOOKUP(H56,'C:\Users\HP\Desktop\TrimphPO\Week\Master Files\[SGST Master.xlsx]DBF'!$A:$BA,53,FALSE),
   IF(ORDER!$D$1="IGST",
   VLOOKUP(H56,'C:\Users\HP\Desktop\TrimphPO\Week\Master Files\[IGST Master.xlsx]DBF'!$A:$BA,53,FALSE),
   "Error")),
"")</f>
        <v/>
      </c>
      <c r="BA56">
        <f>IF(ORDER!O62&gt;0,
 IF(ORDER!$D$1="SGST",
 VLOOKUP(H56,'C:\Users\HP\Desktop\TrimphPO\Week\Master Files\[SGST Master.xlsx]DBF'!$A:$BB,54,FALSE),
   IF(ORDER!$D$1="IGST",
   VLOOKUP(H56,'C:\Users\HP\Desktop\TrimphPO\Week\Master Files\[IGST Master.xlsx]DBF'!$A:$BB,54,FALSE),
   "Error")),
"")</f>
        <v/>
      </c>
      <c r="BB56">
        <f>IF(ORDER!O62&gt;0,
 IF(ORDER!$D$1="SGST",
 VLOOKUP(H56,'C:\Users\HP\Desktop\TrimphPO\Week\Master Files\[SGST Master.xlsx]DBF'!$A:$BC,55,FALSE),
   IF(ORDER!$D$1="IGST",
   VLOOKUP(H56,'C:\Users\HP\Desktop\TrimphPO\Week\Master Files\[IGST Master.xlsx]DBF'!$A:$BC,55,FALSE),
   "Error")),
"")</f>
        <v/>
      </c>
      <c r="BC56">
        <f>IF(ORDER!O62&gt;0,
 IF(ORDER!$D$1="SGST",
 VLOOKUP(H56,'C:\Users\HP\Desktop\TrimphPO\Week\Master Files\[SGST Master.xlsx]DBF'!$A:$BD,56,FALSE),
   IF(ORDER!$D$1="IGST",
   VLOOKUP(H56,'C:\Users\HP\Desktop\TrimphPO\Week\Master Files\[IGST Master.xlsx]DBF'!$A:$BD,56,FALSE),
   "Error")),
"")</f>
        <v/>
      </c>
      <c r="BD56">
        <f>IF(ORDER!O62&gt;0,
 IF(ORDER!$D$1="SGST",
 VLOOKUP(H56,'C:\Users\HP\Desktop\TrimphPO\Week\Master Files\[SGST Master.xlsx]DBF'!$A:$BE,57,FALSE),
   IF(ORDER!$D$1="IGST",
   VLOOKUP(H56,'C:\Users\HP\Desktop\TrimphPO\Week\Master Files\[IGST Master.xlsx]DBF'!$A:$BE,57,FALSE),
   "Error")),
"")</f>
        <v/>
      </c>
    </row>
    <row r="57">
      <c r="A57">
        <f>IF(ORDER!O63&gt;0,
 IF(ORDER!$D$1="SGST",
 VLOOKUP(H57,'C:\Users\HP\Desktop\TrimphPO\Week\Master Files\[SGST Master.xlsx]DBF'!$A:$B,2,FALSE),
   IF(ORDER!$D$1="IGST",
   VLOOKUP(H57,'C:\Users\HP\Desktop\TrimphPO\Week\Master Files\[IGST Master.xlsx]DBF'!$A:$B,2,FALSE),
   "Error")),
"")</f>
        <v/>
      </c>
      <c r="B57">
        <f>IF(ORDER!O63&gt;0,
 IF(ORDER!$D$1="SGST",
 VLOOKUP(H57,'C:\Users\HP\Desktop\TrimphPO\Week\Master Files\[SGST Master.xlsx]DBF'!$A:$C,3,FALSE),
   IF(ORDER!$D$1="IGST",
   VLOOKUP(H57,'C:\Users\HP\Desktop\TrimphPO\Week\Master Files\[IGST Master.xlsx]DBF'!$A:$C,3,FALSE),
   "Error")),
"")</f>
        <v/>
      </c>
      <c r="C57">
        <f>IF(ORDER!O63&gt;0,ORDER!L63, "")</f>
        <v/>
      </c>
      <c r="D57">
        <f>IF(ORDER!O63&gt;0,ORDER!A63, "")</f>
        <v/>
      </c>
      <c r="E57">
        <f>IF(ORDER!O63&gt;0,
 IF(ORDER!$D$1="SGST",
 VLOOKUP(H57,'C:\Users\HP\Desktop\TrimphPO\Week\Master Files\[SGST Master.xlsx]DBF'!$A:$F,6,FALSE),
   IF(ORDER!$D$1="IGST",
   VLOOKUP(H57,'C:\Users\HP\Desktop\TrimphPO\Week\Master Files\[IGST Master.xlsx]DBF'!$A:$F,6,FALSE),
   "Error")),
"")</f>
        <v/>
      </c>
      <c r="F57">
        <f>IF(ORDER!O63&gt;0,ORDER!C63, "")</f>
        <v/>
      </c>
      <c r="G57">
        <f>IF(ORDER!O63&gt;0,
 IF(ORDER!$D$1="SGST",
 VLOOKUP(H57,'C:\Users\HP\Desktop\TrimphPO\Week\Master Files\[SGST Master.xlsx]DBF'!$A:$H,8,FALSE),
   IF(ORDER!$D$1="IGST",
   VLOOKUP(H57,'C:\Users\HP\Desktop\TrimphPO\Week\Master Files\[IGST Master.xlsx]DBF'!$A:$H,8,FALSE),
   "Error")),
"")</f>
        <v/>
      </c>
      <c r="H57">
        <f>IF(ORDER!O63&gt;0,ORDER!D63, "")</f>
        <v/>
      </c>
      <c r="I57">
        <f>IF(ORDER!O63&gt;0,
 IF(ORDER!$D$1="SGST",
 VLOOKUP(H57,'C:\Users\HP\Desktop\TrimphPO\Week\Master Files\[SGST Master.xlsx]DBF'!$A:$J,10,FALSE),
   IF(ORDER!$D$1="IGST",
   VLOOKUP(H57,'C:\Users\HP\Desktop\TrimphPO\Week\Master Files\[IGST Master.xlsx]DBF'!$A:$J,10,FALSE),
   "Error")),
"")</f>
        <v/>
      </c>
      <c r="J57">
        <f>IF(ORDER!O63&gt;0,SUMIF(ORDER!$D$8:$D$22298,DBF!$H57,ORDER!$G$8:$G$22298), "")</f>
        <v/>
      </c>
      <c r="K57">
        <f>IF(ORDER!O63&gt;0,VLOOKUP($H57,ORDER!D:H,5,FALSE), "")</f>
        <v/>
      </c>
      <c r="L57">
        <f>IF(ORDER!O63&gt;0,ROUND(J57*K57,2), "")</f>
        <v/>
      </c>
      <c r="M57">
        <f>IF(ORDER!O63&gt;0,
 IF(ORDER!$D$1="SGST",
 VLOOKUP(H57,'C:\Users\HP\Desktop\TrimphPO\Week\Master Files\[SGST Master.xlsx]DBF'!$A:$N,14,FALSE),
   IF(ORDER!$D$1="IGST",
   VLOOKUP(H57,'C:\Users\HP\Desktop\TrimphPO\Week\Master Files\[IGST Master.xlsx]DBF'!$A:$N,14,FALSE),
   "Error")),
"")</f>
        <v/>
      </c>
      <c r="N57">
        <f>IF(ORDER!O63&gt;0,ROUND(L57*M57/100,2), "")</f>
        <v/>
      </c>
      <c r="O57">
        <f>IF(ORDER!O63&gt;0,L57-N57, "")</f>
        <v/>
      </c>
      <c r="P57">
        <f>IF(ORDER!O63&gt;0,IF(R57="Corsetry",IF(IFERROR((O57/J57),0)&lt;1000,"CC Sales- Corsetry-Wholesale - IGST 5%","CC Sales- Corsetry-Wholesale - IGST 12%")), "")</f>
        <v/>
      </c>
      <c r="Q57">
        <f>IF(ORDER!O63&gt;0,
 IF(ORDER!$D$1="SGST",
 VLOOKUP(H57,'C:\Users\HP\Desktop\TrimphPO\Week\Master Files\[SGST Master.xlsx]DBF'!$A:$R,18,FALSE),
   IF(ORDER!$D$1="IGST",
   VLOOKUP(H57,'C:\Users\HP\Desktop\TrimphPO\Week\Master Files\[IGST Master.xlsx]DBF'!$A:$R,18,FALSE),
   "Error")),
"")</f>
        <v/>
      </c>
      <c r="R57">
        <f>IF(ORDER!O63&gt;0,
 IF(ORDER!$D$1="SGST",
 VLOOKUP(H57,'C:\Users\HP\Desktop\TrimphPO\Week\Master Files\[SGST Master.xlsx]DBF'!$A:$S,19,FALSE),
   IF(ORDER!$D$1="IGST",
   VLOOKUP(H57,'C:\Users\HP\Desktop\TrimphPO\Week\Master Files\[IGST Master.xlsx]DBF'!$A:$S,19,FALSE),
   "Error")),
"")</f>
        <v/>
      </c>
      <c r="S57">
        <f>IF(ORDER!O63&gt;0,
 IF(ORDER!$D$1="SGST",
 VLOOKUP(H57,'C:\Users\HP\Desktop\TrimphPO\Week\Master Files\[SGST Master.xlsx]DBF'!$A:$T,20,FALSE),
   IF(ORDER!$D$1="IGST",
   VLOOKUP(H57,'C:\Users\HP\Desktop\TrimphPO\Week\Master Files\[IGST Master.xlsx]DBF'!$A:$T,20,FALSE),
   "Error")),
"")</f>
        <v/>
      </c>
      <c r="T57">
        <f>IF(ORDER!O63&gt;0,
 IF(ORDER!$D$1="SGST",
 VLOOKUP(H57,'C:\Users\HP\Desktop\TrimphPO\Week\Master Files\[SGST Master.xlsx]DBF'!$A:$U,21,FALSE),
   IF(ORDER!$D$1="IGST",
   VLOOKUP(H57,'C:\Users\HP\Desktop\TrimphPO\Week\Master Files\[IGST Master.xlsx]DBF'!$A:$U,21,FALSE),
   "Error")),
"")</f>
        <v/>
      </c>
      <c r="U57">
        <f>IF(ORDER!O63&gt;0,
 IF(ORDER!$D$1="SGST",
 VLOOKUP(H57,'C:\Users\HP\Desktop\TrimphPO\Week\Master Files\[SGST Master.xlsx]DBF'!$A:$V,22,FALSE),
   IF(ORDER!$D$1="IGST",
   VLOOKUP(H57,'C:\Users\HP\Desktop\TrimphPO\Week\Master Files\[IGST Master.xlsx]DBF'!$A:$V,22,FALSE),
   "Error")),
"")</f>
        <v/>
      </c>
      <c r="V57">
        <f>IF(ORDER!O63&gt;0,
 IF(ORDER!$D$1="SGST",
 VLOOKUP(H57,'C:\Users\HP\Desktop\TrimphPO\Week\Master Files\[SGST Master.xlsx]DBF'!$A:$W,23,FALSE),
   IF(ORDER!$D$1="IGST",
   VLOOKUP(H57,'C:\Users\HP\Desktop\TrimphPO\Week\Master Files\[IGST Master.xlsx]DBF'!$A:$W,23,FALSE),
   "Error")),
"")</f>
        <v/>
      </c>
      <c r="W57">
        <f>IF(ORDER!O63&gt;0,
 IF(ORDER!$D$1="SGST",
 VLOOKUP(H57,'C:\Users\HP\Desktop\TrimphPO\Week\Master Files\[SGST Master.xlsx]DBF'!$A:$X,24,FALSE),
   IF(ORDER!$D$1="IGST",
   VLOOKUP(H57,'C:\Users\HP\Desktop\TrimphPO\Week\Master Files\[IGST Master.xlsx]DBF'!$A:$X,24,FALSE),
   "Error")),
"")</f>
        <v/>
      </c>
      <c r="X57">
        <f>IF(ORDER!O63&gt;0,
 IF(ORDER!$D$1="SGST",
 VLOOKUP(H57,'C:\Users\HP\Desktop\TrimphPO\Week\Master Files\[SGST Master.xlsx]DBF'!$A:$Y,25,FALSE),
   IF(ORDER!$D$1="IGST",
   VLOOKUP(H57,'C:\Users\HP\Desktop\TrimphPO\Week\Master Files\[IGST Master.xlsx]DBF'!$A:$Y,25,FALSE),
   "Error")),
"")</f>
        <v/>
      </c>
      <c r="Y57">
        <f>IF(ORDER!O63&gt;0,+O57, "")</f>
        <v/>
      </c>
      <c r="Z57">
        <f>IF(ORDER!O63&gt;0,+J57, "")</f>
        <v/>
      </c>
      <c r="AA57">
        <f>IF(ORDER!O63&gt;0,
 IF(ORDER!$D$1="SGST",
 VLOOKUP(H57,'C:\Users\HP\Desktop\TrimphPO\Week\Master Files\[SGST Master.xlsx]DBF'!$A:$AB,28,FALSE),
   IF(ORDER!$D$1="IGST",
   VLOOKUP(H57,'C:\Users\HP\Desktop\TrimphPO\Week\Master Files\[IGST Master.xlsx]DBF'!$A:$AB,28,FALSE),
   "Error")),
"")</f>
        <v/>
      </c>
      <c r="AB57">
        <f>IF(ORDER!O63&gt;0,
 IF(ORDER!$D$1="SGST",
 VLOOKUP(H57,'C:\Users\HP\Desktop\TrimphPO\Week\Master Files\[SGST Master.xlsx]DBF'!$A:$AC,29,FALSE),
   IF(ORDER!$D$1="IGST",
   VLOOKUP(H57,'C:\Users\HP\Desktop\TrimphPO\Week\Master Files\[IGST Master.xlsx]DBF'!$A:$AC,29,FALSE),
   "Error")),
"")</f>
        <v/>
      </c>
      <c r="AC57">
        <f>IF(ORDER!O63&gt;0,ROUND(Y57*AB57/100,2), "")</f>
        <v/>
      </c>
      <c r="AD57">
        <f>IF(ORDER!O63&gt;0,ROUND(SUM(Y57,0)-AC57,2), "")</f>
        <v/>
      </c>
      <c r="AE57" t="inlineStr"/>
      <c r="AF57" t="inlineStr"/>
      <c r="AG57" t="inlineStr"/>
      <c r="AH57" t="inlineStr"/>
      <c r="AI57" t="inlineStr"/>
      <c r="AJ57" t="inlineStr"/>
      <c r="AK57">
        <f>IF(ORDER!O63&gt;0,IF(RIGHT(P57,2)="5%","Output IGST - 5% - Tamilnadu","Output IGST - 12% - Tamilnadu"), "")</f>
        <v/>
      </c>
      <c r="AL57">
        <f>IF(ORDER!O63&gt;0,IF(AK57="Output IGST - 12% - TamilNadu",12,5), "")</f>
        <v/>
      </c>
      <c r="AM57">
        <f>IF(ORDER!O63&gt;0,ROUND(SUM(AD57*AL57/100,0),2), "")</f>
        <v/>
      </c>
      <c r="AN57">
        <f>IF(ORDER!O63&gt;0,+AP57, "")</f>
        <v/>
      </c>
      <c r="AO57">
        <f>IF(ORDER!O63&gt;0,0.00, "")</f>
        <v/>
      </c>
      <c r="AP57">
        <f>IF(ORDER!O63&gt;0,+(Y57-AC57)+AM57, "")</f>
        <v/>
      </c>
      <c r="AQ57">
        <f>IF(ORDER!O63&gt;0,
 IF(ORDER!$D$1="SGST",
 VLOOKUP(H57,'C:\Users\HP\Desktop\TrimphPO\Week\Master Files\[SGST Master.xlsx]DBF'!$A:$AR,44,FALSE),
   IF(ORDER!$D$1="IGST",
   VLOOKUP(H57,'C:\Users\HP\Desktop\TrimphPO\Week\Master Files\[IGST Master.xlsx]DBF'!$A:$AR,44,FALSE),
   "Error")),
"")</f>
        <v/>
      </c>
      <c r="AR57">
        <f>IF(ORDER!O63&gt;0,B57, "")</f>
        <v/>
      </c>
      <c r="AS57">
        <f>IF(ORDER!O63&gt;0,AN57, "")</f>
        <v/>
      </c>
      <c r="AT57">
        <f>IF(ORDER!O63&gt;0,CONCATENATE($B$2," ",$C$2," ","QTY",  " ", $Z$2), "")</f>
        <v/>
      </c>
      <c r="AU57">
        <f>IF(ORDER!O63&gt;0,
 IF(ORDER!$D$1="SGST",
 VLOOKUP(H57,'C:\Users\HP\Desktop\TrimphPO\Week\Master Files\[SGST Master.xlsx]DBF'!$A:$AV,48,FALSE),
   IF(ORDER!$D$1="IGST",
   VLOOKUP(H57,'C:\Users\HP\Desktop\TrimphPO\Week\Master Files\[IGST Master.xlsx]DBF'!$A:$AV,48,FALSE),
   "Error")),
"")</f>
        <v/>
      </c>
      <c r="AV57">
        <f>IF(ORDER!O63&gt;0,
 IF(ORDER!$D$1="SGST",
 VLOOKUP(H57,'C:\Users\HP\Desktop\TrimphPO\Week\Master Files\[SGST Master.xlsx]DBF'!$A:$AW,49,FALSE),
   IF(ORDER!$D$1="IGST",
   VLOOKUP(H57,'C:\Users\HP\Desktop\TrimphPO\Week\Master Files\[IGST Master.xlsx]DBF'!$A:$AW,49,FALSE),
   "Error")),
"")</f>
        <v/>
      </c>
      <c r="AW57">
        <f>IF(ORDER!O63&gt;0,
 IF(ORDER!$D$1="SGST",
 VLOOKUP(H57,'C:\Users\HP\Desktop\TrimphPO\Week\Master Files\[SGST Master.xlsx]DBF'!$A:$AX,50,FALSE),
   IF(ORDER!$D$1="IGST",
   VLOOKUP(H57,'C:\Users\HP\Desktop\TrimphPO\Week\Master Files\[IGST Master.xlsx]DBF'!$A:$AX,50,FALSE),
   "Error")),
"")</f>
        <v/>
      </c>
      <c r="AX57">
        <f>IF(ORDER!O63&gt;0,ORDER!B5, "")</f>
        <v/>
      </c>
      <c r="AY57">
        <f>IF(ORDER!O63&gt;0,ORDER!B1, "")</f>
        <v/>
      </c>
      <c r="AZ57">
        <f>IF(ORDER!O63&gt;0,
 IF(ORDER!$D$1="SGST",
 VLOOKUP(H57,'C:\Users\HP\Desktop\TrimphPO\Week\Master Files\[SGST Master.xlsx]DBF'!$A:$BA,53,FALSE),
   IF(ORDER!$D$1="IGST",
   VLOOKUP(H57,'C:\Users\HP\Desktop\TrimphPO\Week\Master Files\[IGST Master.xlsx]DBF'!$A:$BA,53,FALSE),
   "Error")),
"")</f>
        <v/>
      </c>
      <c r="BA57">
        <f>IF(ORDER!O63&gt;0,
 IF(ORDER!$D$1="SGST",
 VLOOKUP(H57,'C:\Users\HP\Desktop\TrimphPO\Week\Master Files\[SGST Master.xlsx]DBF'!$A:$BB,54,FALSE),
   IF(ORDER!$D$1="IGST",
   VLOOKUP(H57,'C:\Users\HP\Desktop\TrimphPO\Week\Master Files\[IGST Master.xlsx]DBF'!$A:$BB,54,FALSE),
   "Error")),
"")</f>
        <v/>
      </c>
      <c r="BB57">
        <f>IF(ORDER!O63&gt;0,
 IF(ORDER!$D$1="SGST",
 VLOOKUP(H57,'C:\Users\HP\Desktop\TrimphPO\Week\Master Files\[SGST Master.xlsx]DBF'!$A:$BC,55,FALSE),
   IF(ORDER!$D$1="IGST",
   VLOOKUP(H57,'C:\Users\HP\Desktop\TrimphPO\Week\Master Files\[IGST Master.xlsx]DBF'!$A:$BC,55,FALSE),
   "Error")),
"")</f>
        <v/>
      </c>
      <c r="BC57">
        <f>IF(ORDER!O63&gt;0,
 IF(ORDER!$D$1="SGST",
 VLOOKUP(H57,'C:\Users\HP\Desktop\TrimphPO\Week\Master Files\[SGST Master.xlsx]DBF'!$A:$BD,56,FALSE),
   IF(ORDER!$D$1="IGST",
   VLOOKUP(H57,'C:\Users\HP\Desktop\TrimphPO\Week\Master Files\[IGST Master.xlsx]DBF'!$A:$BD,56,FALSE),
   "Error")),
"")</f>
        <v/>
      </c>
      <c r="BD57">
        <f>IF(ORDER!O63&gt;0,
 IF(ORDER!$D$1="SGST",
 VLOOKUP(H57,'C:\Users\HP\Desktop\TrimphPO\Week\Master Files\[SGST Master.xlsx]DBF'!$A:$BE,57,FALSE),
   IF(ORDER!$D$1="IGST",
   VLOOKUP(H57,'C:\Users\HP\Desktop\TrimphPO\Week\Master Files\[IGST Master.xlsx]DBF'!$A:$BE,57,FALSE),
   "Error")),
"")</f>
        <v/>
      </c>
    </row>
    <row r="58">
      <c r="A58">
        <f>IF(ORDER!O64&gt;0,
 IF(ORDER!$D$1="SGST",
 VLOOKUP(H58,'C:\Users\HP\Desktop\TrimphPO\Week\Master Files\[SGST Master.xlsx]DBF'!$A:$B,2,FALSE),
   IF(ORDER!$D$1="IGST",
   VLOOKUP(H58,'C:\Users\HP\Desktop\TrimphPO\Week\Master Files\[IGST Master.xlsx]DBF'!$A:$B,2,FALSE),
   "Error")),
"")</f>
        <v/>
      </c>
      <c r="B58">
        <f>IF(ORDER!O64&gt;0,
 IF(ORDER!$D$1="SGST",
 VLOOKUP(H58,'C:\Users\HP\Desktop\TrimphPO\Week\Master Files\[SGST Master.xlsx]DBF'!$A:$C,3,FALSE),
   IF(ORDER!$D$1="IGST",
   VLOOKUP(H58,'C:\Users\HP\Desktop\TrimphPO\Week\Master Files\[IGST Master.xlsx]DBF'!$A:$C,3,FALSE),
   "Error")),
"")</f>
        <v/>
      </c>
      <c r="C58">
        <f>IF(ORDER!O64&gt;0,ORDER!L64, "")</f>
        <v/>
      </c>
      <c r="D58">
        <f>IF(ORDER!O64&gt;0,ORDER!A64, "")</f>
        <v/>
      </c>
      <c r="E58">
        <f>IF(ORDER!O64&gt;0,
 IF(ORDER!$D$1="SGST",
 VLOOKUP(H58,'C:\Users\HP\Desktop\TrimphPO\Week\Master Files\[SGST Master.xlsx]DBF'!$A:$F,6,FALSE),
   IF(ORDER!$D$1="IGST",
   VLOOKUP(H58,'C:\Users\HP\Desktop\TrimphPO\Week\Master Files\[IGST Master.xlsx]DBF'!$A:$F,6,FALSE),
   "Error")),
"")</f>
        <v/>
      </c>
      <c r="F58">
        <f>IF(ORDER!O64&gt;0,ORDER!C64, "")</f>
        <v/>
      </c>
      <c r="G58">
        <f>IF(ORDER!O64&gt;0,
 IF(ORDER!$D$1="SGST",
 VLOOKUP(H58,'C:\Users\HP\Desktop\TrimphPO\Week\Master Files\[SGST Master.xlsx]DBF'!$A:$H,8,FALSE),
   IF(ORDER!$D$1="IGST",
   VLOOKUP(H58,'C:\Users\HP\Desktop\TrimphPO\Week\Master Files\[IGST Master.xlsx]DBF'!$A:$H,8,FALSE),
   "Error")),
"")</f>
        <v/>
      </c>
      <c r="H58">
        <f>IF(ORDER!O64&gt;0,ORDER!D64, "")</f>
        <v/>
      </c>
      <c r="I58">
        <f>IF(ORDER!O64&gt;0,
 IF(ORDER!$D$1="SGST",
 VLOOKUP(H58,'C:\Users\HP\Desktop\TrimphPO\Week\Master Files\[SGST Master.xlsx]DBF'!$A:$J,10,FALSE),
   IF(ORDER!$D$1="IGST",
   VLOOKUP(H58,'C:\Users\HP\Desktop\TrimphPO\Week\Master Files\[IGST Master.xlsx]DBF'!$A:$J,10,FALSE),
   "Error")),
"")</f>
        <v/>
      </c>
      <c r="J58">
        <f>IF(ORDER!O64&gt;0,SUMIF(ORDER!$D$8:$D$22298,DBF!$H58,ORDER!$G$8:$G$22298), "")</f>
        <v/>
      </c>
      <c r="K58">
        <f>IF(ORDER!O64&gt;0,VLOOKUP($H58,ORDER!D:H,5,FALSE), "")</f>
        <v/>
      </c>
      <c r="L58">
        <f>IF(ORDER!O64&gt;0,ROUND(J58*K58,2), "")</f>
        <v/>
      </c>
      <c r="M58">
        <f>IF(ORDER!O64&gt;0,
 IF(ORDER!$D$1="SGST",
 VLOOKUP(H58,'C:\Users\HP\Desktop\TrimphPO\Week\Master Files\[SGST Master.xlsx]DBF'!$A:$N,14,FALSE),
   IF(ORDER!$D$1="IGST",
   VLOOKUP(H58,'C:\Users\HP\Desktop\TrimphPO\Week\Master Files\[IGST Master.xlsx]DBF'!$A:$N,14,FALSE),
   "Error")),
"")</f>
        <v/>
      </c>
      <c r="N58">
        <f>IF(ORDER!O64&gt;0,ROUND(L58*M58/100,2), "")</f>
        <v/>
      </c>
      <c r="O58">
        <f>IF(ORDER!O64&gt;0,L58-N58, "")</f>
        <v/>
      </c>
      <c r="P58">
        <f>IF(ORDER!O64&gt;0,IF(R58="Corsetry",IF(IFERROR((O58/J58),0)&lt;1000,"CC Sales- Corsetry-Wholesale - IGST 5%","CC Sales- Corsetry-Wholesale - IGST 12%")), "")</f>
        <v/>
      </c>
      <c r="Q58">
        <f>IF(ORDER!O64&gt;0,
 IF(ORDER!$D$1="SGST",
 VLOOKUP(H58,'C:\Users\HP\Desktop\TrimphPO\Week\Master Files\[SGST Master.xlsx]DBF'!$A:$R,18,FALSE),
   IF(ORDER!$D$1="IGST",
   VLOOKUP(H58,'C:\Users\HP\Desktop\TrimphPO\Week\Master Files\[IGST Master.xlsx]DBF'!$A:$R,18,FALSE),
   "Error")),
"")</f>
        <v/>
      </c>
      <c r="R58">
        <f>IF(ORDER!O64&gt;0,
 IF(ORDER!$D$1="SGST",
 VLOOKUP(H58,'C:\Users\HP\Desktop\TrimphPO\Week\Master Files\[SGST Master.xlsx]DBF'!$A:$S,19,FALSE),
   IF(ORDER!$D$1="IGST",
   VLOOKUP(H58,'C:\Users\HP\Desktop\TrimphPO\Week\Master Files\[IGST Master.xlsx]DBF'!$A:$S,19,FALSE),
   "Error")),
"")</f>
        <v/>
      </c>
      <c r="S58">
        <f>IF(ORDER!O64&gt;0,
 IF(ORDER!$D$1="SGST",
 VLOOKUP(H58,'C:\Users\HP\Desktop\TrimphPO\Week\Master Files\[SGST Master.xlsx]DBF'!$A:$T,20,FALSE),
   IF(ORDER!$D$1="IGST",
   VLOOKUP(H58,'C:\Users\HP\Desktop\TrimphPO\Week\Master Files\[IGST Master.xlsx]DBF'!$A:$T,20,FALSE),
   "Error")),
"")</f>
        <v/>
      </c>
      <c r="T58">
        <f>IF(ORDER!O64&gt;0,
 IF(ORDER!$D$1="SGST",
 VLOOKUP(H58,'C:\Users\HP\Desktop\TrimphPO\Week\Master Files\[SGST Master.xlsx]DBF'!$A:$U,21,FALSE),
   IF(ORDER!$D$1="IGST",
   VLOOKUP(H58,'C:\Users\HP\Desktop\TrimphPO\Week\Master Files\[IGST Master.xlsx]DBF'!$A:$U,21,FALSE),
   "Error")),
"")</f>
        <v/>
      </c>
      <c r="U58">
        <f>IF(ORDER!O64&gt;0,
 IF(ORDER!$D$1="SGST",
 VLOOKUP(H58,'C:\Users\HP\Desktop\TrimphPO\Week\Master Files\[SGST Master.xlsx]DBF'!$A:$V,22,FALSE),
   IF(ORDER!$D$1="IGST",
   VLOOKUP(H58,'C:\Users\HP\Desktop\TrimphPO\Week\Master Files\[IGST Master.xlsx]DBF'!$A:$V,22,FALSE),
   "Error")),
"")</f>
        <v/>
      </c>
      <c r="V58">
        <f>IF(ORDER!O64&gt;0,
 IF(ORDER!$D$1="SGST",
 VLOOKUP(H58,'C:\Users\HP\Desktop\TrimphPO\Week\Master Files\[SGST Master.xlsx]DBF'!$A:$W,23,FALSE),
   IF(ORDER!$D$1="IGST",
   VLOOKUP(H58,'C:\Users\HP\Desktop\TrimphPO\Week\Master Files\[IGST Master.xlsx]DBF'!$A:$W,23,FALSE),
   "Error")),
"")</f>
        <v/>
      </c>
      <c r="W58">
        <f>IF(ORDER!O64&gt;0,
 IF(ORDER!$D$1="SGST",
 VLOOKUP(H58,'C:\Users\HP\Desktop\TrimphPO\Week\Master Files\[SGST Master.xlsx]DBF'!$A:$X,24,FALSE),
   IF(ORDER!$D$1="IGST",
   VLOOKUP(H58,'C:\Users\HP\Desktop\TrimphPO\Week\Master Files\[IGST Master.xlsx]DBF'!$A:$X,24,FALSE),
   "Error")),
"")</f>
        <v/>
      </c>
      <c r="X58">
        <f>IF(ORDER!O64&gt;0,
 IF(ORDER!$D$1="SGST",
 VLOOKUP(H58,'C:\Users\HP\Desktop\TrimphPO\Week\Master Files\[SGST Master.xlsx]DBF'!$A:$Y,25,FALSE),
   IF(ORDER!$D$1="IGST",
   VLOOKUP(H58,'C:\Users\HP\Desktop\TrimphPO\Week\Master Files\[IGST Master.xlsx]DBF'!$A:$Y,25,FALSE),
   "Error")),
"")</f>
        <v/>
      </c>
      <c r="Y58">
        <f>IF(ORDER!O64&gt;0,+O58, "")</f>
        <v/>
      </c>
      <c r="Z58">
        <f>IF(ORDER!O64&gt;0,+J58, "")</f>
        <v/>
      </c>
      <c r="AA58">
        <f>IF(ORDER!O64&gt;0,
 IF(ORDER!$D$1="SGST",
 VLOOKUP(H58,'C:\Users\HP\Desktop\TrimphPO\Week\Master Files\[SGST Master.xlsx]DBF'!$A:$AB,28,FALSE),
   IF(ORDER!$D$1="IGST",
   VLOOKUP(H58,'C:\Users\HP\Desktop\TrimphPO\Week\Master Files\[IGST Master.xlsx]DBF'!$A:$AB,28,FALSE),
   "Error")),
"")</f>
        <v/>
      </c>
      <c r="AB58">
        <f>IF(ORDER!O64&gt;0,
 IF(ORDER!$D$1="SGST",
 VLOOKUP(H58,'C:\Users\HP\Desktop\TrimphPO\Week\Master Files\[SGST Master.xlsx]DBF'!$A:$AC,29,FALSE),
   IF(ORDER!$D$1="IGST",
   VLOOKUP(H58,'C:\Users\HP\Desktop\TrimphPO\Week\Master Files\[IGST Master.xlsx]DBF'!$A:$AC,29,FALSE),
   "Error")),
"")</f>
        <v/>
      </c>
      <c r="AC58">
        <f>IF(ORDER!O64&gt;0,ROUND(Y58*AB58/100,2), "")</f>
        <v/>
      </c>
      <c r="AD58">
        <f>IF(ORDER!O64&gt;0,ROUND(SUM(Y58,0)-AC58,2), "")</f>
        <v/>
      </c>
      <c r="AE58" t="inlineStr"/>
      <c r="AF58" t="inlineStr"/>
      <c r="AG58" t="inlineStr"/>
      <c r="AH58" t="inlineStr"/>
      <c r="AI58" t="inlineStr"/>
      <c r="AJ58" t="inlineStr"/>
      <c r="AK58">
        <f>IF(ORDER!O64&gt;0,IF(RIGHT(P58,2)="5%","Output IGST - 5% - Tamilnadu","Output IGST - 12% - Tamilnadu"), "")</f>
        <v/>
      </c>
      <c r="AL58">
        <f>IF(ORDER!O64&gt;0,IF(AK58="Output IGST - 12% - TamilNadu",12,5), "")</f>
        <v/>
      </c>
      <c r="AM58">
        <f>IF(ORDER!O64&gt;0,ROUND(SUM(AD58*AL58/100,0),2), "")</f>
        <v/>
      </c>
      <c r="AN58">
        <f>IF(ORDER!O64&gt;0,+AP58, "")</f>
        <v/>
      </c>
      <c r="AO58">
        <f>IF(ORDER!O64&gt;0,0.00, "")</f>
        <v/>
      </c>
      <c r="AP58">
        <f>IF(ORDER!O64&gt;0,+(Y58-AC58)+AM58, "")</f>
        <v/>
      </c>
      <c r="AQ58">
        <f>IF(ORDER!O64&gt;0,
 IF(ORDER!$D$1="SGST",
 VLOOKUP(H58,'C:\Users\HP\Desktop\TrimphPO\Week\Master Files\[SGST Master.xlsx]DBF'!$A:$AR,44,FALSE),
   IF(ORDER!$D$1="IGST",
   VLOOKUP(H58,'C:\Users\HP\Desktop\TrimphPO\Week\Master Files\[IGST Master.xlsx]DBF'!$A:$AR,44,FALSE),
   "Error")),
"")</f>
        <v/>
      </c>
      <c r="AR58">
        <f>IF(ORDER!O64&gt;0,B58, "")</f>
        <v/>
      </c>
      <c r="AS58">
        <f>IF(ORDER!O64&gt;0,AN58, "")</f>
        <v/>
      </c>
      <c r="AT58">
        <f>IF(ORDER!O64&gt;0,CONCATENATE($B$2," ",$C$2," ","QTY",  " ", $Z$2), "")</f>
        <v/>
      </c>
      <c r="AU58">
        <f>IF(ORDER!O64&gt;0,
 IF(ORDER!$D$1="SGST",
 VLOOKUP(H58,'C:\Users\HP\Desktop\TrimphPO\Week\Master Files\[SGST Master.xlsx]DBF'!$A:$AV,48,FALSE),
   IF(ORDER!$D$1="IGST",
   VLOOKUP(H58,'C:\Users\HP\Desktop\TrimphPO\Week\Master Files\[IGST Master.xlsx]DBF'!$A:$AV,48,FALSE),
   "Error")),
"")</f>
        <v/>
      </c>
      <c r="AV58">
        <f>IF(ORDER!O64&gt;0,
 IF(ORDER!$D$1="SGST",
 VLOOKUP(H58,'C:\Users\HP\Desktop\TrimphPO\Week\Master Files\[SGST Master.xlsx]DBF'!$A:$AW,49,FALSE),
   IF(ORDER!$D$1="IGST",
   VLOOKUP(H58,'C:\Users\HP\Desktop\TrimphPO\Week\Master Files\[IGST Master.xlsx]DBF'!$A:$AW,49,FALSE),
   "Error")),
"")</f>
        <v/>
      </c>
      <c r="AW58">
        <f>IF(ORDER!O64&gt;0,
 IF(ORDER!$D$1="SGST",
 VLOOKUP(H58,'C:\Users\HP\Desktop\TrimphPO\Week\Master Files\[SGST Master.xlsx]DBF'!$A:$AX,50,FALSE),
   IF(ORDER!$D$1="IGST",
   VLOOKUP(H58,'C:\Users\HP\Desktop\TrimphPO\Week\Master Files\[IGST Master.xlsx]DBF'!$A:$AX,50,FALSE),
   "Error")),
"")</f>
        <v/>
      </c>
      <c r="AX58">
        <f>IF(ORDER!O64&gt;0,ORDER!B5, "")</f>
        <v/>
      </c>
      <c r="AY58">
        <f>IF(ORDER!O64&gt;0,ORDER!B1, "")</f>
        <v/>
      </c>
      <c r="AZ58">
        <f>IF(ORDER!O64&gt;0,
 IF(ORDER!$D$1="SGST",
 VLOOKUP(H58,'C:\Users\HP\Desktop\TrimphPO\Week\Master Files\[SGST Master.xlsx]DBF'!$A:$BA,53,FALSE),
   IF(ORDER!$D$1="IGST",
   VLOOKUP(H58,'C:\Users\HP\Desktop\TrimphPO\Week\Master Files\[IGST Master.xlsx]DBF'!$A:$BA,53,FALSE),
   "Error")),
"")</f>
        <v/>
      </c>
      <c r="BA58">
        <f>IF(ORDER!O64&gt;0,
 IF(ORDER!$D$1="SGST",
 VLOOKUP(H58,'C:\Users\HP\Desktop\TrimphPO\Week\Master Files\[SGST Master.xlsx]DBF'!$A:$BB,54,FALSE),
   IF(ORDER!$D$1="IGST",
   VLOOKUP(H58,'C:\Users\HP\Desktop\TrimphPO\Week\Master Files\[IGST Master.xlsx]DBF'!$A:$BB,54,FALSE),
   "Error")),
"")</f>
        <v/>
      </c>
      <c r="BB58">
        <f>IF(ORDER!O64&gt;0,
 IF(ORDER!$D$1="SGST",
 VLOOKUP(H58,'C:\Users\HP\Desktop\TrimphPO\Week\Master Files\[SGST Master.xlsx]DBF'!$A:$BC,55,FALSE),
   IF(ORDER!$D$1="IGST",
   VLOOKUP(H58,'C:\Users\HP\Desktop\TrimphPO\Week\Master Files\[IGST Master.xlsx]DBF'!$A:$BC,55,FALSE),
   "Error")),
"")</f>
        <v/>
      </c>
      <c r="BC58">
        <f>IF(ORDER!O64&gt;0,
 IF(ORDER!$D$1="SGST",
 VLOOKUP(H58,'C:\Users\HP\Desktop\TrimphPO\Week\Master Files\[SGST Master.xlsx]DBF'!$A:$BD,56,FALSE),
   IF(ORDER!$D$1="IGST",
   VLOOKUP(H58,'C:\Users\HP\Desktop\TrimphPO\Week\Master Files\[IGST Master.xlsx]DBF'!$A:$BD,56,FALSE),
   "Error")),
"")</f>
        <v/>
      </c>
      <c r="BD58">
        <f>IF(ORDER!O64&gt;0,
 IF(ORDER!$D$1="SGST",
 VLOOKUP(H58,'C:\Users\HP\Desktop\TrimphPO\Week\Master Files\[SGST Master.xlsx]DBF'!$A:$BE,57,FALSE),
   IF(ORDER!$D$1="IGST",
   VLOOKUP(H58,'C:\Users\HP\Desktop\TrimphPO\Week\Master Files\[IGST Master.xlsx]DBF'!$A:$BE,57,FALSE),
   "Error")),
"")</f>
        <v/>
      </c>
    </row>
    <row r="59">
      <c r="A59">
        <f>IF(ORDER!O65&gt;0,
 IF(ORDER!$D$1="SGST",
 VLOOKUP(H59,'C:\Users\HP\Desktop\TrimphPO\Week\Master Files\[SGST Master.xlsx]DBF'!$A:$B,2,FALSE),
   IF(ORDER!$D$1="IGST",
   VLOOKUP(H59,'C:\Users\HP\Desktop\TrimphPO\Week\Master Files\[IGST Master.xlsx]DBF'!$A:$B,2,FALSE),
   "Error")),
"")</f>
        <v/>
      </c>
      <c r="B59">
        <f>IF(ORDER!O65&gt;0,
 IF(ORDER!$D$1="SGST",
 VLOOKUP(H59,'C:\Users\HP\Desktop\TrimphPO\Week\Master Files\[SGST Master.xlsx]DBF'!$A:$C,3,FALSE),
   IF(ORDER!$D$1="IGST",
   VLOOKUP(H59,'C:\Users\HP\Desktop\TrimphPO\Week\Master Files\[IGST Master.xlsx]DBF'!$A:$C,3,FALSE),
   "Error")),
"")</f>
        <v/>
      </c>
      <c r="C59">
        <f>IF(ORDER!O65&gt;0,ORDER!L65, "")</f>
        <v/>
      </c>
      <c r="D59">
        <f>IF(ORDER!O65&gt;0,ORDER!A65, "")</f>
        <v/>
      </c>
      <c r="E59">
        <f>IF(ORDER!O65&gt;0,
 IF(ORDER!$D$1="SGST",
 VLOOKUP(H59,'C:\Users\HP\Desktop\TrimphPO\Week\Master Files\[SGST Master.xlsx]DBF'!$A:$F,6,FALSE),
   IF(ORDER!$D$1="IGST",
   VLOOKUP(H59,'C:\Users\HP\Desktop\TrimphPO\Week\Master Files\[IGST Master.xlsx]DBF'!$A:$F,6,FALSE),
   "Error")),
"")</f>
        <v/>
      </c>
      <c r="F59">
        <f>IF(ORDER!O65&gt;0,ORDER!C65, "")</f>
        <v/>
      </c>
      <c r="G59">
        <f>IF(ORDER!O65&gt;0,
 IF(ORDER!$D$1="SGST",
 VLOOKUP(H59,'C:\Users\HP\Desktop\TrimphPO\Week\Master Files\[SGST Master.xlsx]DBF'!$A:$H,8,FALSE),
   IF(ORDER!$D$1="IGST",
   VLOOKUP(H59,'C:\Users\HP\Desktop\TrimphPO\Week\Master Files\[IGST Master.xlsx]DBF'!$A:$H,8,FALSE),
   "Error")),
"")</f>
        <v/>
      </c>
      <c r="H59">
        <f>IF(ORDER!O65&gt;0,ORDER!D65, "")</f>
        <v/>
      </c>
      <c r="I59">
        <f>IF(ORDER!O65&gt;0,
 IF(ORDER!$D$1="SGST",
 VLOOKUP(H59,'C:\Users\HP\Desktop\TrimphPO\Week\Master Files\[SGST Master.xlsx]DBF'!$A:$J,10,FALSE),
   IF(ORDER!$D$1="IGST",
   VLOOKUP(H59,'C:\Users\HP\Desktop\TrimphPO\Week\Master Files\[IGST Master.xlsx]DBF'!$A:$J,10,FALSE),
   "Error")),
"")</f>
        <v/>
      </c>
      <c r="J59">
        <f>IF(ORDER!O65&gt;0,SUMIF(ORDER!$D$8:$D$22298,DBF!$H59,ORDER!$G$8:$G$22298), "")</f>
        <v/>
      </c>
      <c r="K59">
        <f>IF(ORDER!O65&gt;0,VLOOKUP($H59,ORDER!D:H,5,FALSE), "")</f>
        <v/>
      </c>
      <c r="L59">
        <f>IF(ORDER!O65&gt;0,ROUND(J59*K59,2), "")</f>
        <v/>
      </c>
      <c r="M59">
        <f>IF(ORDER!O65&gt;0,
 IF(ORDER!$D$1="SGST",
 VLOOKUP(H59,'C:\Users\HP\Desktop\TrimphPO\Week\Master Files\[SGST Master.xlsx]DBF'!$A:$N,14,FALSE),
   IF(ORDER!$D$1="IGST",
   VLOOKUP(H59,'C:\Users\HP\Desktop\TrimphPO\Week\Master Files\[IGST Master.xlsx]DBF'!$A:$N,14,FALSE),
   "Error")),
"")</f>
        <v/>
      </c>
      <c r="N59">
        <f>IF(ORDER!O65&gt;0,ROUND(L59*M59/100,2), "")</f>
        <v/>
      </c>
      <c r="O59">
        <f>IF(ORDER!O65&gt;0,L59-N59, "")</f>
        <v/>
      </c>
      <c r="P59">
        <f>IF(ORDER!O65&gt;0,IF(R59="Corsetry",IF(IFERROR((O59/J59),0)&lt;1000,"CC Sales- Corsetry-Wholesale - IGST 5%","CC Sales- Corsetry-Wholesale - IGST 12%")), "")</f>
        <v/>
      </c>
      <c r="Q59">
        <f>IF(ORDER!O65&gt;0,
 IF(ORDER!$D$1="SGST",
 VLOOKUP(H59,'C:\Users\HP\Desktop\TrimphPO\Week\Master Files\[SGST Master.xlsx]DBF'!$A:$R,18,FALSE),
   IF(ORDER!$D$1="IGST",
   VLOOKUP(H59,'C:\Users\HP\Desktop\TrimphPO\Week\Master Files\[IGST Master.xlsx]DBF'!$A:$R,18,FALSE),
   "Error")),
"")</f>
        <v/>
      </c>
      <c r="R59">
        <f>IF(ORDER!O65&gt;0,
 IF(ORDER!$D$1="SGST",
 VLOOKUP(H59,'C:\Users\HP\Desktop\TrimphPO\Week\Master Files\[SGST Master.xlsx]DBF'!$A:$S,19,FALSE),
   IF(ORDER!$D$1="IGST",
   VLOOKUP(H59,'C:\Users\HP\Desktop\TrimphPO\Week\Master Files\[IGST Master.xlsx]DBF'!$A:$S,19,FALSE),
   "Error")),
"")</f>
        <v/>
      </c>
      <c r="S59">
        <f>IF(ORDER!O65&gt;0,
 IF(ORDER!$D$1="SGST",
 VLOOKUP(H59,'C:\Users\HP\Desktop\TrimphPO\Week\Master Files\[SGST Master.xlsx]DBF'!$A:$T,20,FALSE),
   IF(ORDER!$D$1="IGST",
   VLOOKUP(H59,'C:\Users\HP\Desktop\TrimphPO\Week\Master Files\[IGST Master.xlsx]DBF'!$A:$T,20,FALSE),
   "Error")),
"")</f>
        <v/>
      </c>
      <c r="T59">
        <f>IF(ORDER!O65&gt;0,
 IF(ORDER!$D$1="SGST",
 VLOOKUP(H59,'C:\Users\HP\Desktop\TrimphPO\Week\Master Files\[SGST Master.xlsx]DBF'!$A:$U,21,FALSE),
   IF(ORDER!$D$1="IGST",
   VLOOKUP(H59,'C:\Users\HP\Desktop\TrimphPO\Week\Master Files\[IGST Master.xlsx]DBF'!$A:$U,21,FALSE),
   "Error")),
"")</f>
        <v/>
      </c>
      <c r="U59">
        <f>IF(ORDER!O65&gt;0,
 IF(ORDER!$D$1="SGST",
 VLOOKUP(H59,'C:\Users\HP\Desktop\TrimphPO\Week\Master Files\[SGST Master.xlsx]DBF'!$A:$V,22,FALSE),
   IF(ORDER!$D$1="IGST",
   VLOOKUP(H59,'C:\Users\HP\Desktop\TrimphPO\Week\Master Files\[IGST Master.xlsx]DBF'!$A:$V,22,FALSE),
   "Error")),
"")</f>
        <v/>
      </c>
      <c r="V59">
        <f>IF(ORDER!O65&gt;0,
 IF(ORDER!$D$1="SGST",
 VLOOKUP(H59,'C:\Users\HP\Desktop\TrimphPO\Week\Master Files\[SGST Master.xlsx]DBF'!$A:$W,23,FALSE),
   IF(ORDER!$D$1="IGST",
   VLOOKUP(H59,'C:\Users\HP\Desktop\TrimphPO\Week\Master Files\[IGST Master.xlsx]DBF'!$A:$W,23,FALSE),
   "Error")),
"")</f>
        <v/>
      </c>
      <c r="W59">
        <f>IF(ORDER!O65&gt;0,
 IF(ORDER!$D$1="SGST",
 VLOOKUP(H59,'C:\Users\HP\Desktop\TrimphPO\Week\Master Files\[SGST Master.xlsx]DBF'!$A:$X,24,FALSE),
   IF(ORDER!$D$1="IGST",
   VLOOKUP(H59,'C:\Users\HP\Desktop\TrimphPO\Week\Master Files\[IGST Master.xlsx]DBF'!$A:$X,24,FALSE),
   "Error")),
"")</f>
        <v/>
      </c>
      <c r="X59">
        <f>IF(ORDER!O65&gt;0,
 IF(ORDER!$D$1="SGST",
 VLOOKUP(H59,'C:\Users\HP\Desktop\TrimphPO\Week\Master Files\[SGST Master.xlsx]DBF'!$A:$Y,25,FALSE),
   IF(ORDER!$D$1="IGST",
   VLOOKUP(H59,'C:\Users\HP\Desktop\TrimphPO\Week\Master Files\[IGST Master.xlsx]DBF'!$A:$Y,25,FALSE),
   "Error")),
"")</f>
        <v/>
      </c>
      <c r="Y59">
        <f>IF(ORDER!O65&gt;0,+O59, "")</f>
        <v/>
      </c>
      <c r="Z59">
        <f>IF(ORDER!O65&gt;0,+J59, "")</f>
        <v/>
      </c>
      <c r="AA59">
        <f>IF(ORDER!O65&gt;0,
 IF(ORDER!$D$1="SGST",
 VLOOKUP(H59,'C:\Users\HP\Desktop\TrimphPO\Week\Master Files\[SGST Master.xlsx]DBF'!$A:$AB,28,FALSE),
   IF(ORDER!$D$1="IGST",
   VLOOKUP(H59,'C:\Users\HP\Desktop\TrimphPO\Week\Master Files\[IGST Master.xlsx]DBF'!$A:$AB,28,FALSE),
   "Error")),
"")</f>
        <v/>
      </c>
      <c r="AB59">
        <f>IF(ORDER!O65&gt;0,
 IF(ORDER!$D$1="SGST",
 VLOOKUP(H59,'C:\Users\HP\Desktop\TrimphPO\Week\Master Files\[SGST Master.xlsx]DBF'!$A:$AC,29,FALSE),
   IF(ORDER!$D$1="IGST",
   VLOOKUP(H59,'C:\Users\HP\Desktop\TrimphPO\Week\Master Files\[IGST Master.xlsx]DBF'!$A:$AC,29,FALSE),
   "Error")),
"")</f>
        <v/>
      </c>
      <c r="AC59">
        <f>IF(ORDER!O65&gt;0,ROUND(Y59*AB59/100,2), "")</f>
        <v/>
      </c>
      <c r="AD59">
        <f>IF(ORDER!O65&gt;0,ROUND(SUM(Y59,0)-AC59,2), "")</f>
        <v/>
      </c>
      <c r="AE59" t="inlineStr"/>
      <c r="AF59" t="inlineStr"/>
      <c r="AG59" t="inlineStr"/>
      <c r="AH59" t="inlineStr"/>
      <c r="AI59" t="inlineStr"/>
      <c r="AJ59" t="inlineStr"/>
      <c r="AK59">
        <f>IF(ORDER!O65&gt;0,IF(RIGHT(P59,2)="5%","Output IGST - 5% - Tamilnadu","Output IGST - 12% - Tamilnadu"), "")</f>
        <v/>
      </c>
      <c r="AL59">
        <f>IF(ORDER!O65&gt;0,IF(AK59="Output IGST - 12% - TamilNadu",12,5), "")</f>
        <v/>
      </c>
      <c r="AM59">
        <f>IF(ORDER!O65&gt;0,ROUND(SUM(AD59*AL59/100,0),2), "")</f>
        <v/>
      </c>
      <c r="AN59">
        <f>IF(ORDER!O65&gt;0,+AP59, "")</f>
        <v/>
      </c>
      <c r="AO59">
        <f>IF(ORDER!O65&gt;0,0.00, "")</f>
        <v/>
      </c>
      <c r="AP59">
        <f>IF(ORDER!O65&gt;0,+(Y59-AC59)+AM59, "")</f>
        <v/>
      </c>
      <c r="AQ59">
        <f>IF(ORDER!O65&gt;0,
 IF(ORDER!$D$1="SGST",
 VLOOKUP(H59,'C:\Users\HP\Desktop\TrimphPO\Week\Master Files\[SGST Master.xlsx]DBF'!$A:$AR,44,FALSE),
   IF(ORDER!$D$1="IGST",
   VLOOKUP(H59,'C:\Users\HP\Desktop\TrimphPO\Week\Master Files\[IGST Master.xlsx]DBF'!$A:$AR,44,FALSE),
   "Error")),
"")</f>
        <v/>
      </c>
      <c r="AR59">
        <f>IF(ORDER!O65&gt;0,B59, "")</f>
        <v/>
      </c>
      <c r="AS59">
        <f>IF(ORDER!O65&gt;0,AN59, "")</f>
        <v/>
      </c>
      <c r="AT59">
        <f>IF(ORDER!O65&gt;0,CONCATENATE($B$2," ",$C$2," ","QTY",  " ", $Z$2), "")</f>
        <v/>
      </c>
      <c r="AU59">
        <f>IF(ORDER!O65&gt;0,
 IF(ORDER!$D$1="SGST",
 VLOOKUP(H59,'C:\Users\HP\Desktop\TrimphPO\Week\Master Files\[SGST Master.xlsx]DBF'!$A:$AV,48,FALSE),
   IF(ORDER!$D$1="IGST",
   VLOOKUP(H59,'C:\Users\HP\Desktop\TrimphPO\Week\Master Files\[IGST Master.xlsx]DBF'!$A:$AV,48,FALSE),
   "Error")),
"")</f>
        <v/>
      </c>
      <c r="AV59">
        <f>IF(ORDER!O65&gt;0,
 IF(ORDER!$D$1="SGST",
 VLOOKUP(H59,'C:\Users\HP\Desktop\TrimphPO\Week\Master Files\[SGST Master.xlsx]DBF'!$A:$AW,49,FALSE),
   IF(ORDER!$D$1="IGST",
   VLOOKUP(H59,'C:\Users\HP\Desktop\TrimphPO\Week\Master Files\[IGST Master.xlsx]DBF'!$A:$AW,49,FALSE),
   "Error")),
"")</f>
        <v/>
      </c>
      <c r="AW59">
        <f>IF(ORDER!O65&gt;0,
 IF(ORDER!$D$1="SGST",
 VLOOKUP(H59,'C:\Users\HP\Desktop\TrimphPO\Week\Master Files\[SGST Master.xlsx]DBF'!$A:$AX,50,FALSE),
   IF(ORDER!$D$1="IGST",
   VLOOKUP(H59,'C:\Users\HP\Desktop\TrimphPO\Week\Master Files\[IGST Master.xlsx]DBF'!$A:$AX,50,FALSE),
   "Error")),
"")</f>
        <v/>
      </c>
      <c r="AX59">
        <f>IF(ORDER!O65&gt;0,ORDER!B5, "")</f>
        <v/>
      </c>
      <c r="AY59">
        <f>IF(ORDER!O65&gt;0,ORDER!B1, "")</f>
        <v/>
      </c>
      <c r="AZ59">
        <f>IF(ORDER!O65&gt;0,
 IF(ORDER!$D$1="SGST",
 VLOOKUP(H59,'C:\Users\HP\Desktop\TrimphPO\Week\Master Files\[SGST Master.xlsx]DBF'!$A:$BA,53,FALSE),
   IF(ORDER!$D$1="IGST",
   VLOOKUP(H59,'C:\Users\HP\Desktop\TrimphPO\Week\Master Files\[IGST Master.xlsx]DBF'!$A:$BA,53,FALSE),
   "Error")),
"")</f>
        <v/>
      </c>
      <c r="BA59">
        <f>IF(ORDER!O65&gt;0,
 IF(ORDER!$D$1="SGST",
 VLOOKUP(H59,'C:\Users\HP\Desktop\TrimphPO\Week\Master Files\[SGST Master.xlsx]DBF'!$A:$BB,54,FALSE),
   IF(ORDER!$D$1="IGST",
   VLOOKUP(H59,'C:\Users\HP\Desktop\TrimphPO\Week\Master Files\[IGST Master.xlsx]DBF'!$A:$BB,54,FALSE),
   "Error")),
"")</f>
        <v/>
      </c>
      <c r="BB59">
        <f>IF(ORDER!O65&gt;0,
 IF(ORDER!$D$1="SGST",
 VLOOKUP(H59,'C:\Users\HP\Desktop\TrimphPO\Week\Master Files\[SGST Master.xlsx]DBF'!$A:$BC,55,FALSE),
   IF(ORDER!$D$1="IGST",
   VLOOKUP(H59,'C:\Users\HP\Desktop\TrimphPO\Week\Master Files\[IGST Master.xlsx]DBF'!$A:$BC,55,FALSE),
   "Error")),
"")</f>
        <v/>
      </c>
      <c r="BC59">
        <f>IF(ORDER!O65&gt;0,
 IF(ORDER!$D$1="SGST",
 VLOOKUP(H59,'C:\Users\HP\Desktop\TrimphPO\Week\Master Files\[SGST Master.xlsx]DBF'!$A:$BD,56,FALSE),
   IF(ORDER!$D$1="IGST",
   VLOOKUP(H59,'C:\Users\HP\Desktop\TrimphPO\Week\Master Files\[IGST Master.xlsx]DBF'!$A:$BD,56,FALSE),
   "Error")),
"")</f>
        <v/>
      </c>
      <c r="BD59">
        <f>IF(ORDER!O65&gt;0,
 IF(ORDER!$D$1="SGST",
 VLOOKUP(H59,'C:\Users\HP\Desktop\TrimphPO\Week\Master Files\[SGST Master.xlsx]DBF'!$A:$BE,57,FALSE),
   IF(ORDER!$D$1="IGST",
   VLOOKUP(H59,'C:\Users\HP\Desktop\TrimphPO\Week\Master Files\[IGST Master.xlsx]DBF'!$A:$BE,57,FALSE),
   "Error")),
"")</f>
        <v/>
      </c>
    </row>
    <row r="60">
      <c r="A60">
        <f>IF(ORDER!O66&gt;0,
 IF(ORDER!$D$1="SGST",
 VLOOKUP(H60,'C:\Users\HP\Desktop\TrimphPO\Week\Master Files\[SGST Master.xlsx]DBF'!$A:$B,2,FALSE),
   IF(ORDER!$D$1="IGST",
   VLOOKUP(H60,'C:\Users\HP\Desktop\TrimphPO\Week\Master Files\[IGST Master.xlsx]DBF'!$A:$B,2,FALSE),
   "Error")),
"")</f>
        <v/>
      </c>
      <c r="B60">
        <f>IF(ORDER!O66&gt;0,
 IF(ORDER!$D$1="SGST",
 VLOOKUP(H60,'C:\Users\HP\Desktop\TrimphPO\Week\Master Files\[SGST Master.xlsx]DBF'!$A:$C,3,FALSE),
   IF(ORDER!$D$1="IGST",
   VLOOKUP(H60,'C:\Users\HP\Desktop\TrimphPO\Week\Master Files\[IGST Master.xlsx]DBF'!$A:$C,3,FALSE),
   "Error")),
"")</f>
        <v/>
      </c>
      <c r="C60">
        <f>IF(ORDER!O66&gt;0,ORDER!L66, "")</f>
        <v/>
      </c>
      <c r="D60">
        <f>IF(ORDER!O66&gt;0,ORDER!A66, "")</f>
        <v/>
      </c>
      <c r="E60">
        <f>IF(ORDER!O66&gt;0,
 IF(ORDER!$D$1="SGST",
 VLOOKUP(H60,'C:\Users\HP\Desktop\TrimphPO\Week\Master Files\[SGST Master.xlsx]DBF'!$A:$F,6,FALSE),
   IF(ORDER!$D$1="IGST",
   VLOOKUP(H60,'C:\Users\HP\Desktop\TrimphPO\Week\Master Files\[IGST Master.xlsx]DBF'!$A:$F,6,FALSE),
   "Error")),
"")</f>
        <v/>
      </c>
      <c r="F60">
        <f>IF(ORDER!O66&gt;0,ORDER!C66, "")</f>
        <v/>
      </c>
      <c r="G60">
        <f>IF(ORDER!O66&gt;0,
 IF(ORDER!$D$1="SGST",
 VLOOKUP(H60,'C:\Users\HP\Desktop\TrimphPO\Week\Master Files\[SGST Master.xlsx]DBF'!$A:$H,8,FALSE),
   IF(ORDER!$D$1="IGST",
   VLOOKUP(H60,'C:\Users\HP\Desktop\TrimphPO\Week\Master Files\[IGST Master.xlsx]DBF'!$A:$H,8,FALSE),
   "Error")),
"")</f>
        <v/>
      </c>
      <c r="H60">
        <f>IF(ORDER!O66&gt;0,ORDER!D66, "")</f>
        <v/>
      </c>
      <c r="I60">
        <f>IF(ORDER!O66&gt;0,
 IF(ORDER!$D$1="SGST",
 VLOOKUP(H60,'C:\Users\HP\Desktop\TrimphPO\Week\Master Files\[SGST Master.xlsx]DBF'!$A:$J,10,FALSE),
   IF(ORDER!$D$1="IGST",
   VLOOKUP(H60,'C:\Users\HP\Desktop\TrimphPO\Week\Master Files\[IGST Master.xlsx]DBF'!$A:$J,10,FALSE),
   "Error")),
"")</f>
        <v/>
      </c>
      <c r="J60">
        <f>IF(ORDER!O66&gt;0,SUMIF(ORDER!$D$8:$D$22298,DBF!$H60,ORDER!$G$8:$G$22298), "")</f>
        <v/>
      </c>
      <c r="K60">
        <f>IF(ORDER!O66&gt;0,VLOOKUP($H60,ORDER!D:H,5,FALSE), "")</f>
        <v/>
      </c>
      <c r="L60">
        <f>IF(ORDER!O66&gt;0,ROUND(J60*K60,2), "")</f>
        <v/>
      </c>
      <c r="M60">
        <f>IF(ORDER!O66&gt;0,
 IF(ORDER!$D$1="SGST",
 VLOOKUP(H60,'C:\Users\HP\Desktop\TrimphPO\Week\Master Files\[SGST Master.xlsx]DBF'!$A:$N,14,FALSE),
   IF(ORDER!$D$1="IGST",
   VLOOKUP(H60,'C:\Users\HP\Desktop\TrimphPO\Week\Master Files\[IGST Master.xlsx]DBF'!$A:$N,14,FALSE),
   "Error")),
"")</f>
        <v/>
      </c>
      <c r="N60">
        <f>IF(ORDER!O66&gt;0,ROUND(L60*M60/100,2), "")</f>
        <v/>
      </c>
      <c r="O60">
        <f>IF(ORDER!O66&gt;0,L60-N60, "")</f>
        <v/>
      </c>
      <c r="P60">
        <f>IF(ORDER!O66&gt;0,IF(R60="Corsetry",IF(IFERROR((O60/J60),0)&lt;1000,"CC Sales- Corsetry-Wholesale - IGST 5%","CC Sales- Corsetry-Wholesale - IGST 12%")), "")</f>
        <v/>
      </c>
      <c r="Q60">
        <f>IF(ORDER!O66&gt;0,
 IF(ORDER!$D$1="SGST",
 VLOOKUP(H60,'C:\Users\HP\Desktop\TrimphPO\Week\Master Files\[SGST Master.xlsx]DBF'!$A:$R,18,FALSE),
   IF(ORDER!$D$1="IGST",
   VLOOKUP(H60,'C:\Users\HP\Desktop\TrimphPO\Week\Master Files\[IGST Master.xlsx]DBF'!$A:$R,18,FALSE),
   "Error")),
"")</f>
        <v/>
      </c>
      <c r="R60">
        <f>IF(ORDER!O66&gt;0,
 IF(ORDER!$D$1="SGST",
 VLOOKUP(H60,'C:\Users\HP\Desktop\TrimphPO\Week\Master Files\[SGST Master.xlsx]DBF'!$A:$S,19,FALSE),
   IF(ORDER!$D$1="IGST",
   VLOOKUP(H60,'C:\Users\HP\Desktop\TrimphPO\Week\Master Files\[IGST Master.xlsx]DBF'!$A:$S,19,FALSE),
   "Error")),
"")</f>
        <v/>
      </c>
      <c r="S60">
        <f>IF(ORDER!O66&gt;0,
 IF(ORDER!$D$1="SGST",
 VLOOKUP(H60,'C:\Users\HP\Desktop\TrimphPO\Week\Master Files\[SGST Master.xlsx]DBF'!$A:$T,20,FALSE),
   IF(ORDER!$D$1="IGST",
   VLOOKUP(H60,'C:\Users\HP\Desktop\TrimphPO\Week\Master Files\[IGST Master.xlsx]DBF'!$A:$T,20,FALSE),
   "Error")),
"")</f>
        <v/>
      </c>
      <c r="T60">
        <f>IF(ORDER!O66&gt;0,
 IF(ORDER!$D$1="SGST",
 VLOOKUP(H60,'C:\Users\HP\Desktop\TrimphPO\Week\Master Files\[SGST Master.xlsx]DBF'!$A:$U,21,FALSE),
   IF(ORDER!$D$1="IGST",
   VLOOKUP(H60,'C:\Users\HP\Desktop\TrimphPO\Week\Master Files\[IGST Master.xlsx]DBF'!$A:$U,21,FALSE),
   "Error")),
"")</f>
        <v/>
      </c>
      <c r="U60">
        <f>IF(ORDER!O66&gt;0,
 IF(ORDER!$D$1="SGST",
 VLOOKUP(H60,'C:\Users\HP\Desktop\TrimphPO\Week\Master Files\[SGST Master.xlsx]DBF'!$A:$V,22,FALSE),
   IF(ORDER!$D$1="IGST",
   VLOOKUP(H60,'C:\Users\HP\Desktop\TrimphPO\Week\Master Files\[IGST Master.xlsx]DBF'!$A:$V,22,FALSE),
   "Error")),
"")</f>
        <v/>
      </c>
      <c r="V60">
        <f>IF(ORDER!O66&gt;0,
 IF(ORDER!$D$1="SGST",
 VLOOKUP(H60,'C:\Users\HP\Desktop\TrimphPO\Week\Master Files\[SGST Master.xlsx]DBF'!$A:$W,23,FALSE),
   IF(ORDER!$D$1="IGST",
   VLOOKUP(H60,'C:\Users\HP\Desktop\TrimphPO\Week\Master Files\[IGST Master.xlsx]DBF'!$A:$W,23,FALSE),
   "Error")),
"")</f>
        <v/>
      </c>
      <c r="W60">
        <f>IF(ORDER!O66&gt;0,
 IF(ORDER!$D$1="SGST",
 VLOOKUP(H60,'C:\Users\HP\Desktop\TrimphPO\Week\Master Files\[SGST Master.xlsx]DBF'!$A:$X,24,FALSE),
   IF(ORDER!$D$1="IGST",
   VLOOKUP(H60,'C:\Users\HP\Desktop\TrimphPO\Week\Master Files\[IGST Master.xlsx]DBF'!$A:$X,24,FALSE),
   "Error")),
"")</f>
        <v/>
      </c>
      <c r="X60">
        <f>IF(ORDER!O66&gt;0,
 IF(ORDER!$D$1="SGST",
 VLOOKUP(H60,'C:\Users\HP\Desktop\TrimphPO\Week\Master Files\[SGST Master.xlsx]DBF'!$A:$Y,25,FALSE),
   IF(ORDER!$D$1="IGST",
   VLOOKUP(H60,'C:\Users\HP\Desktop\TrimphPO\Week\Master Files\[IGST Master.xlsx]DBF'!$A:$Y,25,FALSE),
   "Error")),
"")</f>
        <v/>
      </c>
      <c r="Y60">
        <f>IF(ORDER!O66&gt;0,+O60, "")</f>
        <v/>
      </c>
      <c r="Z60">
        <f>IF(ORDER!O66&gt;0,+J60, "")</f>
        <v/>
      </c>
      <c r="AA60">
        <f>IF(ORDER!O66&gt;0,
 IF(ORDER!$D$1="SGST",
 VLOOKUP(H60,'C:\Users\HP\Desktop\TrimphPO\Week\Master Files\[SGST Master.xlsx]DBF'!$A:$AB,28,FALSE),
   IF(ORDER!$D$1="IGST",
   VLOOKUP(H60,'C:\Users\HP\Desktop\TrimphPO\Week\Master Files\[IGST Master.xlsx]DBF'!$A:$AB,28,FALSE),
   "Error")),
"")</f>
        <v/>
      </c>
      <c r="AB60">
        <f>IF(ORDER!O66&gt;0,
 IF(ORDER!$D$1="SGST",
 VLOOKUP(H60,'C:\Users\HP\Desktop\TrimphPO\Week\Master Files\[SGST Master.xlsx]DBF'!$A:$AC,29,FALSE),
   IF(ORDER!$D$1="IGST",
   VLOOKUP(H60,'C:\Users\HP\Desktop\TrimphPO\Week\Master Files\[IGST Master.xlsx]DBF'!$A:$AC,29,FALSE),
   "Error")),
"")</f>
        <v/>
      </c>
      <c r="AC60">
        <f>IF(ORDER!O66&gt;0,ROUND(Y60*AB60/100,2), "")</f>
        <v/>
      </c>
      <c r="AD60">
        <f>IF(ORDER!O66&gt;0,ROUND(SUM(Y60,0)-AC60,2), "")</f>
        <v/>
      </c>
      <c r="AE60" t="inlineStr"/>
      <c r="AF60" t="inlineStr"/>
      <c r="AG60" t="inlineStr"/>
      <c r="AH60" t="inlineStr"/>
      <c r="AI60" t="inlineStr"/>
      <c r="AJ60" t="inlineStr"/>
      <c r="AK60">
        <f>IF(ORDER!O66&gt;0,IF(RIGHT(P60,2)="5%","Output IGST - 5% - Tamilnadu","Output IGST - 12% - Tamilnadu"), "")</f>
        <v/>
      </c>
      <c r="AL60">
        <f>IF(ORDER!O66&gt;0,IF(AK60="Output IGST - 12% - TamilNadu",12,5), "")</f>
        <v/>
      </c>
      <c r="AM60">
        <f>IF(ORDER!O66&gt;0,ROUND(SUM(AD60*AL60/100,0),2), "")</f>
        <v/>
      </c>
      <c r="AN60">
        <f>IF(ORDER!O66&gt;0,+AP60, "")</f>
        <v/>
      </c>
      <c r="AO60">
        <f>IF(ORDER!O66&gt;0,0.00, "")</f>
        <v/>
      </c>
      <c r="AP60">
        <f>IF(ORDER!O66&gt;0,+(Y60-AC60)+AM60, "")</f>
        <v/>
      </c>
      <c r="AQ60">
        <f>IF(ORDER!O66&gt;0,
 IF(ORDER!$D$1="SGST",
 VLOOKUP(H60,'C:\Users\HP\Desktop\TrimphPO\Week\Master Files\[SGST Master.xlsx]DBF'!$A:$AR,44,FALSE),
   IF(ORDER!$D$1="IGST",
   VLOOKUP(H60,'C:\Users\HP\Desktop\TrimphPO\Week\Master Files\[IGST Master.xlsx]DBF'!$A:$AR,44,FALSE),
   "Error")),
"")</f>
        <v/>
      </c>
      <c r="AR60">
        <f>IF(ORDER!O66&gt;0,B60, "")</f>
        <v/>
      </c>
      <c r="AS60">
        <f>IF(ORDER!O66&gt;0,AN60, "")</f>
        <v/>
      </c>
      <c r="AT60">
        <f>IF(ORDER!O66&gt;0,CONCATENATE($B$2," ",$C$2," ","QTY",  " ", $Z$2), "")</f>
        <v/>
      </c>
      <c r="AU60">
        <f>IF(ORDER!O66&gt;0,
 IF(ORDER!$D$1="SGST",
 VLOOKUP(H60,'C:\Users\HP\Desktop\TrimphPO\Week\Master Files\[SGST Master.xlsx]DBF'!$A:$AV,48,FALSE),
   IF(ORDER!$D$1="IGST",
   VLOOKUP(H60,'C:\Users\HP\Desktop\TrimphPO\Week\Master Files\[IGST Master.xlsx]DBF'!$A:$AV,48,FALSE),
   "Error")),
"")</f>
        <v/>
      </c>
      <c r="AV60">
        <f>IF(ORDER!O66&gt;0,
 IF(ORDER!$D$1="SGST",
 VLOOKUP(H60,'C:\Users\HP\Desktop\TrimphPO\Week\Master Files\[SGST Master.xlsx]DBF'!$A:$AW,49,FALSE),
   IF(ORDER!$D$1="IGST",
   VLOOKUP(H60,'C:\Users\HP\Desktop\TrimphPO\Week\Master Files\[IGST Master.xlsx]DBF'!$A:$AW,49,FALSE),
   "Error")),
"")</f>
        <v/>
      </c>
      <c r="AW60">
        <f>IF(ORDER!O66&gt;0,
 IF(ORDER!$D$1="SGST",
 VLOOKUP(H60,'C:\Users\HP\Desktop\TrimphPO\Week\Master Files\[SGST Master.xlsx]DBF'!$A:$AX,50,FALSE),
   IF(ORDER!$D$1="IGST",
   VLOOKUP(H60,'C:\Users\HP\Desktop\TrimphPO\Week\Master Files\[IGST Master.xlsx]DBF'!$A:$AX,50,FALSE),
   "Error")),
"")</f>
        <v/>
      </c>
      <c r="AX60">
        <f>IF(ORDER!O66&gt;0,ORDER!B5, "")</f>
        <v/>
      </c>
      <c r="AY60">
        <f>IF(ORDER!O66&gt;0,ORDER!B1, "")</f>
        <v/>
      </c>
      <c r="AZ60">
        <f>IF(ORDER!O66&gt;0,
 IF(ORDER!$D$1="SGST",
 VLOOKUP(H60,'C:\Users\HP\Desktop\TrimphPO\Week\Master Files\[SGST Master.xlsx]DBF'!$A:$BA,53,FALSE),
   IF(ORDER!$D$1="IGST",
   VLOOKUP(H60,'C:\Users\HP\Desktop\TrimphPO\Week\Master Files\[IGST Master.xlsx]DBF'!$A:$BA,53,FALSE),
   "Error")),
"")</f>
        <v/>
      </c>
      <c r="BA60">
        <f>IF(ORDER!O66&gt;0,
 IF(ORDER!$D$1="SGST",
 VLOOKUP(H60,'C:\Users\HP\Desktop\TrimphPO\Week\Master Files\[SGST Master.xlsx]DBF'!$A:$BB,54,FALSE),
   IF(ORDER!$D$1="IGST",
   VLOOKUP(H60,'C:\Users\HP\Desktop\TrimphPO\Week\Master Files\[IGST Master.xlsx]DBF'!$A:$BB,54,FALSE),
   "Error")),
"")</f>
        <v/>
      </c>
      <c r="BB60">
        <f>IF(ORDER!O66&gt;0,
 IF(ORDER!$D$1="SGST",
 VLOOKUP(H60,'C:\Users\HP\Desktop\TrimphPO\Week\Master Files\[SGST Master.xlsx]DBF'!$A:$BC,55,FALSE),
   IF(ORDER!$D$1="IGST",
   VLOOKUP(H60,'C:\Users\HP\Desktop\TrimphPO\Week\Master Files\[IGST Master.xlsx]DBF'!$A:$BC,55,FALSE),
   "Error")),
"")</f>
        <v/>
      </c>
      <c r="BC60">
        <f>IF(ORDER!O66&gt;0,
 IF(ORDER!$D$1="SGST",
 VLOOKUP(H60,'C:\Users\HP\Desktop\TrimphPO\Week\Master Files\[SGST Master.xlsx]DBF'!$A:$BD,56,FALSE),
   IF(ORDER!$D$1="IGST",
   VLOOKUP(H60,'C:\Users\HP\Desktop\TrimphPO\Week\Master Files\[IGST Master.xlsx]DBF'!$A:$BD,56,FALSE),
   "Error")),
"")</f>
        <v/>
      </c>
      <c r="BD60">
        <f>IF(ORDER!O66&gt;0,
 IF(ORDER!$D$1="SGST",
 VLOOKUP(H60,'C:\Users\HP\Desktop\TrimphPO\Week\Master Files\[SGST Master.xlsx]DBF'!$A:$BE,57,FALSE),
   IF(ORDER!$D$1="IGST",
   VLOOKUP(H60,'C:\Users\HP\Desktop\TrimphPO\Week\Master Files\[IGST Master.xlsx]DBF'!$A:$BE,57,FALSE),
   "Error")),
"")</f>
        <v/>
      </c>
    </row>
    <row r="61">
      <c r="A61">
        <f>IF(ORDER!O67&gt;0,
 IF(ORDER!$D$1="SGST",
 VLOOKUP(H61,'C:\Users\HP\Desktop\TrimphPO\Week\Master Files\[SGST Master.xlsx]DBF'!$A:$B,2,FALSE),
   IF(ORDER!$D$1="IGST",
   VLOOKUP(H61,'C:\Users\HP\Desktop\TrimphPO\Week\Master Files\[IGST Master.xlsx]DBF'!$A:$B,2,FALSE),
   "Error")),
"")</f>
        <v/>
      </c>
      <c r="B61">
        <f>IF(ORDER!O67&gt;0,
 IF(ORDER!$D$1="SGST",
 VLOOKUP(H61,'C:\Users\HP\Desktop\TrimphPO\Week\Master Files\[SGST Master.xlsx]DBF'!$A:$C,3,FALSE),
   IF(ORDER!$D$1="IGST",
   VLOOKUP(H61,'C:\Users\HP\Desktop\TrimphPO\Week\Master Files\[IGST Master.xlsx]DBF'!$A:$C,3,FALSE),
   "Error")),
"")</f>
        <v/>
      </c>
      <c r="C61">
        <f>IF(ORDER!O67&gt;0,ORDER!L67, "")</f>
        <v/>
      </c>
      <c r="D61">
        <f>IF(ORDER!O67&gt;0,ORDER!A67, "")</f>
        <v/>
      </c>
      <c r="E61">
        <f>IF(ORDER!O67&gt;0,
 IF(ORDER!$D$1="SGST",
 VLOOKUP(H61,'C:\Users\HP\Desktop\TrimphPO\Week\Master Files\[SGST Master.xlsx]DBF'!$A:$F,6,FALSE),
   IF(ORDER!$D$1="IGST",
   VLOOKUP(H61,'C:\Users\HP\Desktop\TrimphPO\Week\Master Files\[IGST Master.xlsx]DBF'!$A:$F,6,FALSE),
   "Error")),
"")</f>
        <v/>
      </c>
      <c r="F61">
        <f>IF(ORDER!O67&gt;0,ORDER!C67, "")</f>
        <v/>
      </c>
      <c r="G61">
        <f>IF(ORDER!O67&gt;0,
 IF(ORDER!$D$1="SGST",
 VLOOKUP(H61,'C:\Users\HP\Desktop\TrimphPO\Week\Master Files\[SGST Master.xlsx]DBF'!$A:$H,8,FALSE),
   IF(ORDER!$D$1="IGST",
   VLOOKUP(H61,'C:\Users\HP\Desktop\TrimphPO\Week\Master Files\[IGST Master.xlsx]DBF'!$A:$H,8,FALSE),
   "Error")),
"")</f>
        <v/>
      </c>
      <c r="H61">
        <f>IF(ORDER!O67&gt;0,ORDER!D67, "")</f>
        <v/>
      </c>
      <c r="I61">
        <f>IF(ORDER!O67&gt;0,
 IF(ORDER!$D$1="SGST",
 VLOOKUP(H61,'C:\Users\HP\Desktop\TrimphPO\Week\Master Files\[SGST Master.xlsx]DBF'!$A:$J,10,FALSE),
   IF(ORDER!$D$1="IGST",
   VLOOKUP(H61,'C:\Users\HP\Desktop\TrimphPO\Week\Master Files\[IGST Master.xlsx]DBF'!$A:$J,10,FALSE),
   "Error")),
"")</f>
        <v/>
      </c>
      <c r="J61">
        <f>IF(ORDER!O67&gt;0,SUMIF(ORDER!$D$8:$D$22298,DBF!$H61,ORDER!$G$8:$G$22298), "")</f>
        <v/>
      </c>
      <c r="K61">
        <f>IF(ORDER!O67&gt;0,VLOOKUP($H61,ORDER!D:H,5,FALSE), "")</f>
        <v/>
      </c>
      <c r="L61">
        <f>IF(ORDER!O67&gt;0,ROUND(J61*K61,2), "")</f>
        <v/>
      </c>
      <c r="M61">
        <f>IF(ORDER!O67&gt;0,
 IF(ORDER!$D$1="SGST",
 VLOOKUP(H61,'C:\Users\HP\Desktop\TrimphPO\Week\Master Files\[SGST Master.xlsx]DBF'!$A:$N,14,FALSE),
   IF(ORDER!$D$1="IGST",
   VLOOKUP(H61,'C:\Users\HP\Desktop\TrimphPO\Week\Master Files\[IGST Master.xlsx]DBF'!$A:$N,14,FALSE),
   "Error")),
"")</f>
        <v/>
      </c>
      <c r="N61">
        <f>IF(ORDER!O67&gt;0,ROUND(L61*M61/100,2), "")</f>
        <v/>
      </c>
      <c r="O61">
        <f>IF(ORDER!O67&gt;0,L61-N61, "")</f>
        <v/>
      </c>
      <c r="P61">
        <f>IF(ORDER!O67&gt;0,IF(R61="Corsetry",IF(IFERROR((O61/J61),0)&lt;1000,"CC Sales- Corsetry-Wholesale - IGST 5%","CC Sales- Corsetry-Wholesale - IGST 12%")), "")</f>
        <v/>
      </c>
      <c r="Q61">
        <f>IF(ORDER!O67&gt;0,
 IF(ORDER!$D$1="SGST",
 VLOOKUP(H61,'C:\Users\HP\Desktop\TrimphPO\Week\Master Files\[SGST Master.xlsx]DBF'!$A:$R,18,FALSE),
   IF(ORDER!$D$1="IGST",
   VLOOKUP(H61,'C:\Users\HP\Desktop\TrimphPO\Week\Master Files\[IGST Master.xlsx]DBF'!$A:$R,18,FALSE),
   "Error")),
"")</f>
        <v/>
      </c>
      <c r="R61">
        <f>IF(ORDER!O67&gt;0,
 IF(ORDER!$D$1="SGST",
 VLOOKUP(H61,'C:\Users\HP\Desktop\TrimphPO\Week\Master Files\[SGST Master.xlsx]DBF'!$A:$S,19,FALSE),
   IF(ORDER!$D$1="IGST",
   VLOOKUP(H61,'C:\Users\HP\Desktop\TrimphPO\Week\Master Files\[IGST Master.xlsx]DBF'!$A:$S,19,FALSE),
   "Error")),
"")</f>
        <v/>
      </c>
      <c r="S61">
        <f>IF(ORDER!O67&gt;0,
 IF(ORDER!$D$1="SGST",
 VLOOKUP(H61,'C:\Users\HP\Desktop\TrimphPO\Week\Master Files\[SGST Master.xlsx]DBF'!$A:$T,20,FALSE),
   IF(ORDER!$D$1="IGST",
   VLOOKUP(H61,'C:\Users\HP\Desktop\TrimphPO\Week\Master Files\[IGST Master.xlsx]DBF'!$A:$T,20,FALSE),
   "Error")),
"")</f>
        <v/>
      </c>
      <c r="T61">
        <f>IF(ORDER!O67&gt;0,
 IF(ORDER!$D$1="SGST",
 VLOOKUP(H61,'C:\Users\HP\Desktop\TrimphPO\Week\Master Files\[SGST Master.xlsx]DBF'!$A:$U,21,FALSE),
   IF(ORDER!$D$1="IGST",
   VLOOKUP(H61,'C:\Users\HP\Desktop\TrimphPO\Week\Master Files\[IGST Master.xlsx]DBF'!$A:$U,21,FALSE),
   "Error")),
"")</f>
        <v/>
      </c>
      <c r="U61">
        <f>IF(ORDER!O67&gt;0,
 IF(ORDER!$D$1="SGST",
 VLOOKUP(H61,'C:\Users\HP\Desktop\TrimphPO\Week\Master Files\[SGST Master.xlsx]DBF'!$A:$V,22,FALSE),
   IF(ORDER!$D$1="IGST",
   VLOOKUP(H61,'C:\Users\HP\Desktop\TrimphPO\Week\Master Files\[IGST Master.xlsx]DBF'!$A:$V,22,FALSE),
   "Error")),
"")</f>
        <v/>
      </c>
      <c r="V61">
        <f>IF(ORDER!O67&gt;0,
 IF(ORDER!$D$1="SGST",
 VLOOKUP(H61,'C:\Users\HP\Desktop\TrimphPO\Week\Master Files\[SGST Master.xlsx]DBF'!$A:$W,23,FALSE),
   IF(ORDER!$D$1="IGST",
   VLOOKUP(H61,'C:\Users\HP\Desktop\TrimphPO\Week\Master Files\[IGST Master.xlsx]DBF'!$A:$W,23,FALSE),
   "Error")),
"")</f>
        <v/>
      </c>
      <c r="W61">
        <f>IF(ORDER!O67&gt;0,
 IF(ORDER!$D$1="SGST",
 VLOOKUP(H61,'C:\Users\HP\Desktop\TrimphPO\Week\Master Files\[SGST Master.xlsx]DBF'!$A:$X,24,FALSE),
   IF(ORDER!$D$1="IGST",
   VLOOKUP(H61,'C:\Users\HP\Desktop\TrimphPO\Week\Master Files\[IGST Master.xlsx]DBF'!$A:$X,24,FALSE),
   "Error")),
"")</f>
        <v/>
      </c>
      <c r="X61">
        <f>IF(ORDER!O67&gt;0,
 IF(ORDER!$D$1="SGST",
 VLOOKUP(H61,'C:\Users\HP\Desktop\TrimphPO\Week\Master Files\[SGST Master.xlsx]DBF'!$A:$Y,25,FALSE),
   IF(ORDER!$D$1="IGST",
   VLOOKUP(H61,'C:\Users\HP\Desktop\TrimphPO\Week\Master Files\[IGST Master.xlsx]DBF'!$A:$Y,25,FALSE),
   "Error")),
"")</f>
        <v/>
      </c>
      <c r="Y61">
        <f>IF(ORDER!O67&gt;0,+O61, "")</f>
        <v/>
      </c>
      <c r="Z61">
        <f>IF(ORDER!O67&gt;0,+J61, "")</f>
        <v/>
      </c>
      <c r="AA61">
        <f>IF(ORDER!O67&gt;0,
 IF(ORDER!$D$1="SGST",
 VLOOKUP(H61,'C:\Users\HP\Desktop\TrimphPO\Week\Master Files\[SGST Master.xlsx]DBF'!$A:$AB,28,FALSE),
   IF(ORDER!$D$1="IGST",
   VLOOKUP(H61,'C:\Users\HP\Desktop\TrimphPO\Week\Master Files\[IGST Master.xlsx]DBF'!$A:$AB,28,FALSE),
   "Error")),
"")</f>
        <v/>
      </c>
      <c r="AB61">
        <f>IF(ORDER!O67&gt;0,
 IF(ORDER!$D$1="SGST",
 VLOOKUP(H61,'C:\Users\HP\Desktop\TrimphPO\Week\Master Files\[SGST Master.xlsx]DBF'!$A:$AC,29,FALSE),
   IF(ORDER!$D$1="IGST",
   VLOOKUP(H61,'C:\Users\HP\Desktop\TrimphPO\Week\Master Files\[IGST Master.xlsx]DBF'!$A:$AC,29,FALSE),
   "Error")),
"")</f>
        <v/>
      </c>
      <c r="AC61">
        <f>IF(ORDER!O67&gt;0,ROUND(Y61*AB61/100,2), "")</f>
        <v/>
      </c>
      <c r="AD61">
        <f>IF(ORDER!O67&gt;0,ROUND(SUM(Y61,0)-AC61,2), "")</f>
        <v/>
      </c>
      <c r="AE61" t="inlineStr"/>
      <c r="AF61" t="inlineStr"/>
      <c r="AG61" t="inlineStr"/>
      <c r="AH61" t="inlineStr"/>
      <c r="AI61" t="inlineStr"/>
      <c r="AJ61" t="inlineStr"/>
      <c r="AK61">
        <f>IF(ORDER!O67&gt;0,IF(RIGHT(P61,2)="5%","Output IGST - 5% - Tamilnadu","Output IGST - 12% - Tamilnadu"), "")</f>
        <v/>
      </c>
      <c r="AL61">
        <f>IF(ORDER!O67&gt;0,IF(AK61="Output IGST - 12% - TamilNadu",12,5), "")</f>
        <v/>
      </c>
      <c r="AM61">
        <f>IF(ORDER!O67&gt;0,ROUND(SUM(AD61*AL61/100,0),2), "")</f>
        <v/>
      </c>
      <c r="AN61">
        <f>IF(ORDER!O67&gt;0,+AP61, "")</f>
        <v/>
      </c>
      <c r="AO61">
        <f>IF(ORDER!O67&gt;0,0.00, "")</f>
        <v/>
      </c>
      <c r="AP61">
        <f>IF(ORDER!O67&gt;0,+(Y61-AC61)+AM61, "")</f>
        <v/>
      </c>
      <c r="AQ61">
        <f>IF(ORDER!O67&gt;0,
 IF(ORDER!$D$1="SGST",
 VLOOKUP(H61,'C:\Users\HP\Desktop\TrimphPO\Week\Master Files\[SGST Master.xlsx]DBF'!$A:$AR,44,FALSE),
   IF(ORDER!$D$1="IGST",
   VLOOKUP(H61,'C:\Users\HP\Desktop\TrimphPO\Week\Master Files\[IGST Master.xlsx]DBF'!$A:$AR,44,FALSE),
   "Error")),
"")</f>
        <v/>
      </c>
      <c r="AR61">
        <f>IF(ORDER!O67&gt;0,B61, "")</f>
        <v/>
      </c>
      <c r="AS61">
        <f>IF(ORDER!O67&gt;0,AN61, "")</f>
        <v/>
      </c>
      <c r="AT61">
        <f>IF(ORDER!O67&gt;0,CONCATENATE($B$2," ",$C$2," ","QTY",  " ", $Z$2), "")</f>
        <v/>
      </c>
      <c r="AU61">
        <f>IF(ORDER!O67&gt;0,
 IF(ORDER!$D$1="SGST",
 VLOOKUP(H61,'C:\Users\HP\Desktop\TrimphPO\Week\Master Files\[SGST Master.xlsx]DBF'!$A:$AV,48,FALSE),
   IF(ORDER!$D$1="IGST",
   VLOOKUP(H61,'C:\Users\HP\Desktop\TrimphPO\Week\Master Files\[IGST Master.xlsx]DBF'!$A:$AV,48,FALSE),
   "Error")),
"")</f>
        <v/>
      </c>
      <c r="AV61">
        <f>IF(ORDER!O67&gt;0,
 IF(ORDER!$D$1="SGST",
 VLOOKUP(H61,'C:\Users\HP\Desktop\TrimphPO\Week\Master Files\[SGST Master.xlsx]DBF'!$A:$AW,49,FALSE),
   IF(ORDER!$D$1="IGST",
   VLOOKUP(H61,'C:\Users\HP\Desktop\TrimphPO\Week\Master Files\[IGST Master.xlsx]DBF'!$A:$AW,49,FALSE),
   "Error")),
"")</f>
        <v/>
      </c>
      <c r="AW61">
        <f>IF(ORDER!O67&gt;0,
 IF(ORDER!$D$1="SGST",
 VLOOKUP(H61,'C:\Users\HP\Desktop\TrimphPO\Week\Master Files\[SGST Master.xlsx]DBF'!$A:$AX,50,FALSE),
   IF(ORDER!$D$1="IGST",
   VLOOKUP(H61,'C:\Users\HP\Desktop\TrimphPO\Week\Master Files\[IGST Master.xlsx]DBF'!$A:$AX,50,FALSE),
   "Error")),
"")</f>
        <v/>
      </c>
      <c r="AX61">
        <f>IF(ORDER!O67&gt;0,ORDER!B5, "")</f>
        <v/>
      </c>
      <c r="AY61">
        <f>IF(ORDER!O67&gt;0,ORDER!B1, "")</f>
        <v/>
      </c>
      <c r="AZ61">
        <f>IF(ORDER!O67&gt;0,
 IF(ORDER!$D$1="SGST",
 VLOOKUP(H61,'C:\Users\HP\Desktop\TrimphPO\Week\Master Files\[SGST Master.xlsx]DBF'!$A:$BA,53,FALSE),
   IF(ORDER!$D$1="IGST",
   VLOOKUP(H61,'C:\Users\HP\Desktop\TrimphPO\Week\Master Files\[IGST Master.xlsx]DBF'!$A:$BA,53,FALSE),
   "Error")),
"")</f>
        <v/>
      </c>
      <c r="BA61">
        <f>IF(ORDER!O67&gt;0,
 IF(ORDER!$D$1="SGST",
 VLOOKUP(H61,'C:\Users\HP\Desktop\TrimphPO\Week\Master Files\[SGST Master.xlsx]DBF'!$A:$BB,54,FALSE),
   IF(ORDER!$D$1="IGST",
   VLOOKUP(H61,'C:\Users\HP\Desktop\TrimphPO\Week\Master Files\[IGST Master.xlsx]DBF'!$A:$BB,54,FALSE),
   "Error")),
"")</f>
        <v/>
      </c>
      <c r="BB61">
        <f>IF(ORDER!O67&gt;0,
 IF(ORDER!$D$1="SGST",
 VLOOKUP(H61,'C:\Users\HP\Desktop\TrimphPO\Week\Master Files\[SGST Master.xlsx]DBF'!$A:$BC,55,FALSE),
   IF(ORDER!$D$1="IGST",
   VLOOKUP(H61,'C:\Users\HP\Desktop\TrimphPO\Week\Master Files\[IGST Master.xlsx]DBF'!$A:$BC,55,FALSE),
   "Error")),
"")</f>
        <v/>
      </c>
      <c r="BC61">
        <f>IF(ORDER!O67&gt;0,
 IF(ORDER!$D$1="SGST",
 VLOOKUP(H61,'C:\Users\HP\Desktop\TrimphPO\Week\Master Files\[SGST Master.xlsx]DBF'!$A:$BD,56,FALSE),
   IF(ORDER!$D$1="IGST",
   VLOOKUP(H61,'C:\Users\HP\Desktop\TrimphPO\Week\Master Files\[IGST Master.xlsx]DBF'!$A:$BD,56,FALSE),
   "Error")),
"")</f>
        <v/>
      </c>
      <c r="BD61">
        <f>IF(ORDER!O67&gt;0,
 IF(ORDER!$D$1="SGST",
 VLOOKUP(H61,'C:\Users\HP\Desktop\TrimphPO\Week\Master Files\[SGST Master.xlsx]DBF'!$A:$BE,57,FALSE),
   IF(ORDER!$D$1="IGST",
   VLOOKUP(H61,'C:\Users\HP\Desktop\TrimphPO\Week\Master Files\[IGST Master.xlsx]DBF'!$A:$BE,57,FALSE),
   "Error")),
"")</f>
        <v/>
      </c>
    </row>
    <row r="62">
      <c r="A62">
        <f>IF(ORDER!O68&gt;0,
 IF(ORDER!$D$1="SGST",
 VLOOKUP(H62,'C:\Users\HP\Desktop\TrimphPO\Week\Master Files\[SGST Master.xlsx]DBF'!$A:$B,2,FALSE),
   IF(ORDER!$D$1="IGST",
   VLOOKUP(H62,'C:\Users\HP\Desktop\TrimphPO\Week\Master Files\[IGST Master.xlsx]DBF'!$A:$B,2,FALSE),
   "Error")),
"")</f>
        <v/>
      </c>
      <c r="B62">
        <f>IF(ORDER!O68&gt;0,
 IF(ORDER!$D$1="SGST",
 VLOOKUP(H62,'C:\Users\HP\Desktop\TrimphPO\Week\Master Files\[SGST Master.xlsx]DBF'!$A:$C,3,FALSE),
   IF(ORDER!$D$1="IGST",
   VLOOKUP(H62,'C:\Users\HP\Desktop\TrimphPO\Week\Master Files\[IGST Master.xlsx]DBF'!$A:$C,3,FALSE),
   "Error")),
"")</f>
        <v/>
      </c>
      <c r="C62">
        <f>IF(ORDER!O68&gt;0,ORDER!L68, "")</f>
        <v/>
      </c>
      <c r="D62">
        <f>IF(ORDER!O68&gt;0,ORDER!A68, "")</f>
        <v/>
      </c>
      <c r="E62">
        <f>IF(ORDER!O68&gt;0,
 IF(ORDER!$D$1="SGST",
 VLOOKUP(H62,'C:\Users\HP\Desktop\TrimphPO\Week\Master Files\[SGST Master.xlsx]DBF'!$A:$F,6,FALSE),
   IF(ORDER!$D$1="IGST",
   VLOOKUP(H62,'C:\Users\HP\Desktop\TrimphPO\Week\Master Files\[IGST Master.xlsx]DBF'!$A:$F,6,FALSE),
   "Error")),
"")</f>
        <v/>
      </c>
      <c r="F62">
        <f>IF(ORDER!O68&gt;0,ORDER!C68, "")</f>
        <v/>
      </c>
      <c r="G62">
        <f>IF(ORDER!O68&gt;0,
 IF(ORDER!$D$1="SGST",
 VLOOKUP(H62,'C:\Users\HP\Desktop\TrimphPO\Week\Master Files\[SGST Master.xlsx]DBF'!$A:$H,8,FALSE),
   IF(ORDER!$D$1="IGST",
   VLOOKUP(H62,'C:\Users\HP\Desktop\TrimphPO\Week\Master Files\[IGST Master.xlsx]DBF'!$A:$H,8,FALSE),
   "Error")),
"")</f>
        <v/>
      </c>
      <c r="H62">
        <f>IF(ORDER!O68&gt;0,ORDER!D68, "")</f>
        <v/>
      </c>
      <c r="I62">
        <f>IF(ORDER!O68&gt;0,
 IF(ORDER!$D$1="SGST",
 VLOOKUP(H62,'C:\Users\HP\Desktop\TrimphPO\Week\Master Files\[SGST Master.xlsx]DBF'!$A:$J,10,FALSE),
   IF(ORDER!$D$1="IGST",
   VLOOKUP(H62,'C:\Users\HP\Desktop\TrimphPO\Week\Master Files\[IGST Master.xlsx]DBF'!$A:$J,10,FALSE),
   "Error")),
"")</f>
        <v/>
      </c>
      <c r="J62">
        <f>IF(ORDER!O68&gt;0,SUMIF(ORDER!$D$8:$D$22298,DBF!$H62,ORDER!$G$8:$G$22298), "")</f>
        <v/>
      </c>
      <c r="K62">
        <f>IF(ORDER!O68&gt;0,VLOOKUP($H62,ORDER!D:H,5,FALSE), "")</f>
        <v/>
      </c>
      <c r="L62">
        <f>IF(ORDER!O68&gt;0,ROUND(J62*K62,2), "")</f>
        <v/>
      </c>
      <c r="M62">
        <f>IF(ORDER!O68&gt;0,
 IF(ORDER!$D$1="SGST",
 VLOOKUP(H62,'C:\Users\HP\Desktop\TrimphPO\Week\Master Files\[SGST Master.xlsx]DBF'!$A:$N,14,FALSE),
   IF(ORDER!$D$1="IGST",
   VLOOKUP(H62,'C:\Users\HP\Desktop\TrimphPO\Week\Master Files\[IGST Master.xlsx]DBF'!$A:$N,14,FALSE),
   "Error")),
"")</f>
        <v/>
      </c>
      <c r="N62">
        <f>IF(ORDER!O68&gt;0,ROUND(L62*M62/100,2), "")</f>
        <v/>
      </c>
      <c r="O62">
        <f>IF(ORDER!O68&gt;0,L62-N62, "")</f>
        <v/>
      </c>
      <c r="P62">
        <f>IF(ORDER!O68&gt;0,IF(R62="Corsetry",IF(IFERROR((O62/J62),0)&lt;1000,"CC Sales- Corsetry-Wholesale - IGST 5%","CC Sales- Corsetry-Wholesale - IGST 12%")), "")</f>
        <v/>
      </c>
      <c r="Q62">
        <f>IF(ORDER!O68&gt;0,
 IF(ORDER!$D$1="SGST",
 VLOOKUP(H62,'C:\Users\HP\Desktop\TrimphPO\Week\Master Files\[SGST Master.xlsx]DBF'!$A:$R,18,FALSE),
   IF(ORDER!$D$1="IGST",
   VLOOKUP(H62,'C:\Users\HP\Desktop\TrimphPO\Week\Master Files\[IGST Master.xlsx]DBF'!$A:$R,18,FALSE),
   "Error")),
"")</f>
        <v/>
      </c>
      <c r="R62">
        <f>IF(ORDER!O68&gt;0,
 IF(ORDER!$D$1="SGST",
 VLOOKUP(H62,'C:\Users\HP\Desktop\TrimphPO\Week\Master Files\[SGST Master.xlsx]DBF'!$A:$S,19,FALSE),
   IF(ORDER!$D$1="IGST",
   VLOOKUP(H62,'C:\Users\HP\Desktop\TrimphPO\Week\Master Files\[IGST Master.xlsx]DBF'!$A:$S,19,FALSE),
   "Error")),
"")</f>
        <v/>
      </c>
      <c r="S62">
        <f>IF(ORDER!O68&gt;0,
 IF(ORDER!$D$1="SGST",
 VLOOKUP(H62,'C:\Users\HP\Desktop\TrimphPO\Week\Master Files\[SGST Master.xlsx]DBF'!$A:$T,20,FALSE),
   IF(ORDER!$D$1="IGST",
   VLOOKUP(H62,'C:\Users\HP\Desktop\TrimphPO\Week\Master Files\[IGST Master.xlsx]DBF'!$A:$T,20,FALSE),
   "Error")),
"")</f>
        <v/>
      </c>
      <c r="T62">
        <f>IF(ORDER!O68&gt;0,
 IF(ORDER!$D$1="SGST",
 VLOOKUP(H62,'C:\Users\HP\Desktop\TrimphPO\Week\Master Files\[SGST Master.xlsx]DBF'!$A:$U,21,FALSE),
   IF(ORDER!$D$1="IGST",
   VLOOKUP(H62,'C:\Users\HP\Desktop\TrimphPO\Week\Master Files\[IGST Master.xlsx]DBF'!$A:$U,21,FALSE),
   "Error")),
"")</f>
        <v/>
      </c>
      <c r="U62">
        <f>IF(ORDER!O68&gt;0,
 IF(ORDER!$D$1="SGST",
 VLOOKUP(H62,'C:\Users\HP\Desktop\TrimphPO\Week\Master Files\[SGST Master.xlsx]DBF'!$A:$V,22,FALSE),
   IF(ORDER!$D$1="IGST",
   VLOOKUP(H62,'C:\Users\HP\Desktop\TrimphPO\Week\Master Files\[IGST Master.xlsx]DBF'!$A:$V,22,FALSE),
   "Error")),
"")</f>
        <v/>
      </c>
      <c r="V62">
        <f>IF(ORDER!O68&gt;0,
 IF(ORDER!$D$1="SGST",
 VLOOKUP(H62,'C:\Users\HP\Desktop\TrimphPO\Week\Master Files\[SGST Master.xlsx]DBF'!$A:$W,23,FALSE),
   IF(ORDER!$D$1="IGST",
   VLOOKUP(H62,'C:\Users\HP\Desktop\TrimphPO\Week\Master Files\[IGST Master.xlsx]DBF'!$A:$W,23,FALSE),
   "Error")),
"")</f>
        <v/>
      </c>
      <c r="W62">
        <f>IF(ORDER!O68&gt;0,
 IF(ORDER!$D$1="SGST",
 VLOOKUP(H62,'C:\Users\HP\Desktop\TrimphPO\Week\Master Files\[SGST Master.xlsx]DBF'!$A:$X,24,FALSE),
   IF(ORDER!$D$1="IGST",
   VLOOKUP(H62,'C:\Users\HP\Desktop\TrimphPO\Week\Master Files\[IGST Master.xlsx]DBF'!$A:$X,24,FALSE),
   "Error")),
"")</f>
        <v/>
      </c>
      <c r="X62">
        <f>IF(ORDER!O68&gt;0,
 IF(ORDER!$D$1="SGST",
 VLOOKUP(H62,'C:\Users\HP\Desktop\TrimphPO\Week\Master Files\[SGST Master.xlsx]DBF'!$A:$Y,25,FALSE),
   IF(ORDER!$D$1="IGST",
   VLOOKUP(H62,'C:\Users\HP\Desktop\TrimphPO\Week\Master Files\[IGST Master.xlsx]DBF'!$A:$Y,25,FALSE),
   "Error")),
"")</f>
        <v/>
      </c>
      <c r="Y62">
        <f>IF(ORDER!O68&gt;0,+O62, "")</f>
        <v/>
      </c>
      <c r="Z62">
        <f>IF(ORDER!O68&gt;0,+J62, "")</f>
        <v/>
      </c>
      <c r="AA62">
        <f>IF(ORDER!O68&gt;0,
 IF(ORDER!$D$1="SGST",
 VLOOKUP(H62,'C:\Users\HP\Desktop\TrimphPO\Week\Master Files\[SGST Master.xlsx]DBF'!$A:$AB,28,FALSE),
   IF(ORDER!$D$1="IGST",
   VLOOKUP(H62,'C:\Users\HP\Desktop\TrimphPO\Week\Master Files\[IGST Master.xlsx]DBF'!$A:$AB,28,FALSE),
   "Error")),
"")</f>
        <v/>
      </c>
      <c r="AB62">
        <f>IF(ORDER!O68&gt;0,
 IF(ORDER!$D$1="SGST",
 VLOOKUP(H62,'C:\Users\HP\Desktop\TrimphPO\Week\Master Files\[SGST Master.xlsx]DBF'!$A:$AC,29,FALSE),
   IF(ORDER!$D$1="IGST",
   VLOOKUP(H62,'C:\Users\HP\Desktop\TrimphPO\Week\Master Files\[IGST Master.xlsx]DBF'!$A:$AC,29,FALSE),
   "Error")),
"")</f>
        <v/>
      </c>
      <c r="AC62">
        <f>IF(ORDER!O68&gt;0,ROUND(Y62*AB62/100,2), "")</f>
        <v/>
      </c>
      <c r="AD62">
        <f>IF(ORDER!O68&gt;0,ROUND(SUM(Y62,0)-AC62,2), "")</f>
        <v/>
      </c>
      <c r="AE62" t="inlineStr"/>
      <c r="AF62" t="inlineStr"/>
      <c r="AG62" t="inlineStr"/>
      <c r="AH62" t="inlineStr"/>
      <c r="AI62" t="inlineStr"/>
      <c r="AJ62" t="inlineStr"/>
      <c r="AK62">
        <f>IF(ORDER!O68&gt;0,IF(RIGHT(P62,2)="5%","Output IGST - 5% - Tamilnadu","Output IGST - 12% - Tamilnadu"), "")</f>
        <v/>
      </c>
      <c r="AL62">
        <f>IF(ORDER!O68&gt;0,IF(AK62="Output IGST - 12% - TamilNadu",12,5), "")</f>
        <v/>
      </c>
      <c r="AM62">
        <f>IF(ORDER!O68&gt;0,ROUND(SUM(AD62*AL62/100,0),2), "")</f>
        <v/>
      </c>
      <c r="AN62">
        <f>IF(ORDER!O68&gt;0,+AP62, "")</f>
        <v/>
      </c>
      <c r="AO62">
        <f>IF(ORDER!O68&gt;0,0.00, "")</f>
        <v/>
      </c>
      <c r="AP62">
        <f>IF(ORDER!O68&gt;0,+(Y62-AC62)+AM62, "")</f>
        <v/>
      </c>
      <c r="AQ62">
        <f>IF(ORDER!O68&gt;0,
 IF(ORDER!$D$1="SGST",
 VLOOKUP(H62,'C:\Users\HP\Desktop\TrimphPO\Week\Master Files\[SGST Master.xlsx]DBF'!$A:$AR,44,FALSE),
   IF(ORDER!$D$1="IGST",
   VLOOKUP(H62,'C:\Users\HP\Desktop\TrimphPO\Week\Master Files\[IGST Master.xlsx]DBF'!$A:$AR,44,FALSE),
   "Error")),
"")</f>
        <v/>
      </c>
      <c r="AR62">
        <f>IF(ORDER!O68&gt;0,B62, "")</f>
        <v/>
      </c>
      <c r="AS62">
        <f>IF(ORDER!O68&gt;0,AN62, "")</f>
        <v/>
      </c>
      <c r="AT62">
        <f>IF(ORDER!O68&gt;0,CONCATENATE($B$2," ",$C$2," ","QTY",  " ", $Z$2), "")</f>
        <v/>
      </c>
      <c r="AU62">
        <f>IF(ORDER!O68&gt;0,
 IF(ORDER!$D$1="SGST",
 VLOOKUP(H62,'C:\Users\HP\Desktop\TrimphPO\Week\Master Files\[SGST Master.xlsx]DBF'!$A:$AV,48,FALSE),
   IF(ORDER!$D$1="IGST",
   VLOOKUP(H62,'C:\Users\HP\Desktop\TrimphPO\Week\Master Files\[IGST Master.xlsx]DBF'!$A:$AV,48,FALSE),
   "Error")),
"")</f>
        <v/>
      </c>
      <c r="AV62">
        <f>IF(ORDER!O68&gt;0,
 IF(ORDER!$D$1="SGST",
 VLOOKUP(H62,'C:\Users\HP\Desktop\TrimphPO\Week\Master Files\[SGST Master.xlsx]DBF'!$A:$AW,49,FALSE),
   IF(ORDER!$D$1="IGST",
   VLOOKUP(H62,'C:\Users\HP\Desktop\TrimphPO\Week\Master Files\[IGST Master.xlsx]DBF'!$A:$AW,49,FALSE),
   "Error")),
"")</f>
        <v/>
      </c>
      <c r="AW62">
        <f>IF(ORDER!O68&gt;0,
 IF(ORDER!$D$1="SGST",
 VLOOKUP(H62,'C:\Users\HP\Desktop\TrimphPO\Week\Master Files\[SGST Master.xlsx]DBF'!$A:$AX,50,FALSE),
   IF(ORDER!$D$1="IGST",
   VLOOKUP(H62,'C:\Users\HP\Desktop\TrimphPO\Week\Master Files\[IGST Master.xlsx]DBF'!$A:$AX,50,FALSE),
   "Error")),
"")</f>
        <v/>
      </c>
      <c r="AX62">
        <f>IF(ORDER!O68&gt;0,ORDER!B5, "")</f>
        <v/>
      </c>
      <c r="AY62">
        <f>IF(ORDER!O68&gt;0,ORDER!B1, "")</f>
        <v/>
      </c>
      <c r="AZ62">
        <f>IF(ORDER!O68&gt;0,
 IF(ORDER!$D$1="SGST",
 VLOOKUP(H62,'C:\Users\HP\Desktop\TrimphPO\Week\Master Files\[SGST Master.xlsx]DBF'!$A:$BA,53,FALSE),
   IF(ORDER!$D$1="IGST",
   VLOOKUP(H62,'C:\Users\HP\Desktop\TrimphPO\Week\Master Files\[IGST Master.xlsx]DBF'!$A:$BA,53,FALSE),
   "Error")),
"")</f>
        <v/>
      </c>
      <c r="BA62">
        <f>IF(ORDER!O68&gt;0,
 IF(ORDER!$D$1="SGST",
 VLOOKUP(H62,'C:\Users\HP\Desktop\TrimphPO\Week\Master Files\[SGST Master.xlsx]DBF'!$A:$BB,54,FALSE),
   IF(ORDER!$D$1="IGST",
   VLOOKUP(H62,'C:\Users\HP\Desktop\TrimphPO\Week\Master Files\[IGST Master.xlsx]DBF'!$A:$BB,54,FALSE),
   "Error")),
"")</f>
        <v/>
      </c>
      <c r="BB62">
        <f>IF(ORDER!O68&gt;0,
 IF(ORDER!$D$1="SGST",
 VLOOKUP(H62,'C:\Users\HP\Desktop\TrimphPO\Week\Master Files\[SGST Master.xlsx]DBF'!$A:$BC,55,FALSE),
   IF(ORDER!$D$1="IGST",
   VLOOKUP(H62,'C:\Users\HP\Desktop\TrimphPO\Week\Master Files\[IGST Master.xlsx]DBF'!$A:$BC,55,FALSE),
   "Error")),
"")</f>
        <v/>
      </c>
      <c r="BC62">
        <f>IF(ORDER!O68&gt;0,
 IF(ORDER!$D$1="SGST",
 VLOOKUP(H62,'C:\Users\HP\Desktop\TrimphPO\Week\Master Files\[SGST Master.xlsx]DBF'!$A:$BD,56,FALSE),
   IF(ORDER!$D$1="IGST",
   VLOOKUP(H62,'C:\Users\HP\Desktop\TrimphPO\Week\Master Files\[IGST Master.xlsx]DBF'!$A:$BD,56,FALSE),
   "Error")),
"")</f>
        <v/>
      </c>
      <c r="BD62">
        <f>IF(ORDER!O68&gt;0,
 IF(ORDER!$D$1="SGST",
 VLOOKUP(H62,'C:\Users\HP\Desktop\TrimphPO\Week\Master Files\[SGST Master.xlsx]DBF'!$A:$BE,57,FALSE),
   IF(ORDER!$D$1="IGST",
   VLOOKUP(H62,'C:\Users\HP\Desktop\TrimphPO\Week\Master Files\[IGST Master.xlsx]DBF'!$A:$BE,57,FALSE),
   "Error")),
"")</f>
        <v/>
      </c>
    </row>
    <row r="63">
      <c r="A63">
        <f>IF(ORDER!O69&gt;0,
 IF(ORDER!$D$1="SGST",
 VLOOKUP(H63,'C:\Users\HP\Desktop\TrimphPO\Week\Master Files\[SGST Master.xlsx]DBF'!$A:$B,2,FALSE),
   IF(ORDER!$D$1="IGST",
   VLOOKUP(H63,'C:\Users\HP\Desktop\TrimphPO\Week\Master Files\[IGST Master.xlsx]DBF'!$A:$B,2,FALSE),
   "Error")),
"")</f>
        <v/>
      </c>
      <c r="B63">
        <f>IF(ORDER!O69&gt;0,
 IF(ORDER!$D$1="SGST",
 VLOOKUP(H63,'C:\Users\HP\Desktop\TrimphPO\Week\Master Files\[SGST Master.xlsx]DBF'!$A:$C,3,FALSE),
   IF(ORDER!$D$1="IGST",
   VLOOKUP(H63,'C:\Users\HP\Desktop\TrimphPO\Week\Master Files\[IGST Master.xlsx]DBF'!$A:$C,3,FALSE),
   "Error")),
"")</f>
        <v/>
      </c>
      <c r="C63">
        <f>IF(ORDER!O69&gt;0,ORDER!L69, "")</f>
        <v/>
      </c>
      <c r="D63">
        <f>IF(ORDER!O69&gt;0,ORDER!A69, "")</f>
        <v/>
      </c>
      <c r="E63">
        <f>IF(ORDER!O69&gt;0,
 IF(ORDER!$D$1="SGST",
 VLOOKUP(H63,'C:\Users\HP\Desktop\TrimphPO\Week\Master Files\[SGST Master.xlsx]DBF'!$A:$F,6,FALSE),
   IF(ORDER!$D$1="IGST",
   VLOOKUP(H63,'C:\Users\HP\Desktop\TrimphPO\Week\Master Files\[IGST Master.xlsx]DBF'!$A:$F,6,FALSE),
   "Error")),
"")</f>
        <v/>
      </c>
      <c r="F63">
        <f>IF(ORDER!O69&gt;0,ORDER!C69, "")</f>
        <v/>
      </c>
      <c r="G63">
        <f>IF(ORDER!O69&gt;0,
 IF(ORDER!$D$1="SGST",
 VLOOKUP(H63,'C:\Users\HP\Desktop\TrimphPO\Week\Master Files\[SGST Master.xlsx]DBF'!$A:$H,8,FALSE),
   IF(ORDER!$D$1="IGST",
   VLOOKUP(H63,'C:\Users\HP\Desktop\TrimphPO\Week\Master Files\[IGST Master.xlsx]DBF'!$A:$H,8,FALSE),
   "Error")),
"")</f>
        <v/>
      </c>
      <c r="H63">
        <f>IF(ORDER!O69&gt;0,ORDER!D69, "")</f>
        <v/>
      </c>
      <c r="I63">
        <f>IF(ORDER!O69&gt;0,
 IF(ORDER!$D$1="SGST",
 VLOOKUP(H63,'C:\Users\HP\Desktop\TrimphPO\Week\Master Files\[SGST Master.xlsx]DBF'!$A:$J,10,FALSE),
   IF(ORDER!$D$1="IGST",
   VLOOKUP(H63,'C:\Users\HP\Desktop\TrimphPO\Week\Master Files\[IGST Master.xlsx]DBF'!$A:$J,10,FALSE),
   "Error")),
"")</f>
        <v/>
      </c>
      <c r="J63">
        <f>IF(ORDER!O69&gt;0,SUMIF(ORDER!$D$8:$D$22298,DBF!$H63,ORDER!$G$8:$G$22298), "")</f>
        <v/>
      </c>
      <c r="K63">
        <f>IF(ORDER!O69&gt;0,VLOOKUP($H63,ORDER!D:H,5,FALSE), "")</f>
        <v/>
      </c>
      <c r="L63">
        <f>IF(ORDER!O69&gt;0,ROUND(J63*K63,2), "")</f>
        <v/>
      </c>
      <c r="M63">
        <f>IF(ORDER!O69&gt;0,
 IF(ORDER!$D$1="SGST",
 VLOOKUP(H63,'C:\Users\HP\Desktop\TrimphPO\Week\Master Files\[SGST Master.xlsx]DBF'!$A:$N,14,FALSE),
   IF(ORDER!$D$1="IGST",
   VLOOKUP(H63,'C:\Users\HP\Desktop\TrimphPO\Week\Master Files\[IGST Master.xlsx]DBF'!$A:$N,14,FALSE),
   "Error")),
"")</f>
        <v/>
      </c>
      <c r="N63">
        <f>IF(ORDER!O69&gt;0,ROUND(L63*M63/100,2), "")</f>
        <v/>
      </c>
      <c r="O63">
        <f>IF(ORDER!O69&gt;0,L63-N63, "")</f>
        <v/>
      </c>
      <c r="P63">
        <f>IF(ORDER!O69&gt;0,IF(R63="Corsetry",IF(IFERROR((O63/J63),0)&lt;1000,"CC Sales- Corsetry-Wholesale - IGST 5%","CC Sales- Corsetry-Wholesale - IGST 12%")), "")</f>
        <v/>
      </c>
      <c r="Q63">
        <f>IF(ORDER!O69&gt;0,
 IF(ORDER!$D$1="SGST",
 VLOOKUP(H63,'C:\Users\HP\Desktop\TrimphPO\Week\Master Files\[SGST Master.xlsx]DBF'!$A:$R,18,FALSE),
   IF(ORDER!$D$1="IGST",
   VLOOKUP(H63,'C:\Users\HP\Desktop\TrimphPO\Week\Master Files\[IGST Master.xlsx]DBF'!$A:$R,18,FALSE),
   "Error")),
"")</f>
        <v/>
      </c>
      <c r="R63">
        <f>IF(ORDER!O69&gt;0,
 IF(ORDER!$D$1="SGST",
 VLOOKUP(H63,'C:\Users\HP\Desktop\TrimphPO\Week\Master Files\[SGST Master.xlsx]DBF'!$A:$S,19,FALSE),
   IF(ORDER!$D$1="IGST",
   VLOOKUP(H63,'C:\Users\HP\Desktop\TrimphPO\Week\Master Files\[IGST Master.xlsx]DBF'!$A:$S,19,FALSE),
   "Error")),
"")</f>
        <v/>
      </c>
      <c r="S63">
        <f>IF(ORDER!O69&gt;0,
 IF(ORDER!$D$1="SGST",
 VLOOKUP(H63,'C:\Users\HP\Desktop\TrimphPO\Week\Master Files\[SGST Master.xlsx]DBF'!$A:$T,20,FALSE),
   IF(ORDER!$D$1="IGST",
   VLOOKUP(H63,'C:\Users\HP\Desktop\TrimphPO\Week\Master Files\[IGST Master.xlsx]DBF'!$A:$T,20,FALSE),
   "Error")),
"")</f>
        <v/>
      </c>
      <c r="T63">
        <f>IF(ORDER!O69&gt;0,
 IF(ORDER!$D$1="SGST",
 VLOOKUP(H63,'C:\Users\HP\Desktop\TrimphPO\Week\Master Files\[SGST Master.xlsx]DBF'!$A:$U,21,FALSE),
   IF(ORDER!$D$1="IGST",
   VLOOKUP(H63,'C:\Users\HP\Desktop\TrimphPO\Week\Master Files\[IGST Master.xlsx]DBF'!$A:$U,21,FALSE),
   "Error")),
"")</f>
        <v/>
      </c>
      <c r="U63">
        <f>IF(ORDER!O69&gt;0,
 IF(ORDER!$D$1="SGST",
 VLOOKUP(H63,'C:\Users\HP\Desktop\TrimphPO\Week\Master Files\[SGST Master.xlsx]DBF'!$A:$V,22,FALSE),
   IF(ORDER!$D$1="IGST",
   VLOOKUP(H63,'C:\Users\HP\Desktop\TrimphPO\Week\Master Files\[IGST Master.xlsx]DBF'!$A:$V,22,FALSE),
   "Error")),
"")</f>
        <v/>
      </c>
      <c r="V63">
        <f>IF(ORDER!O69&gt;0,
 IF(ORDER!$D$1="SGST",
 VLOOKUP(H63,'C:\Users\HP\Desktop\TrimphPO\Week\Master Files\[SGST Master.xlsx]DBF'!$A:$W,23,FALSE),
   IF(ORDER!$D$1="IGST",
   VLOOKUP(H63,'C:\Users\HP\Desktop\TrimphPO\Week\Master Files\[IGST Master.xlsx]DBF'!$A:$W,23,FALSE),
   "Error")),
"")</f>
        <v/>
      </c>
      <c r="W63">
        <f>IF(ORDER!O69&gt;0,
 IF(ORDER!$D$1="SGST",
 VLOOKUP(H63,'C:\Users\HP\Desktop\TrimphPO\Week\Master Files\[SGST Master.xlsx]DBF'!$A:$X,24,FALSE),
   IF(ORDER!$D$1="IGST",
   VLOOKUP(H63,'C:\Users\HP\Desktop\TrimphPO\Week\Master Files\[IGST Master.xlsx]DBF'!$A:$X,24,FALSE),
   "Error")),
"")</f>
        <v/>
      </c>
      <c r="X63">
        <f>IF(ORDER!O69&gt;0,
 IF(ORDER!$D$1="SGST",
 VLOOKUP(H63,'C:\Users\HP\Desktop\TrimphPO\Week\Master Files\[SGST Master.xlsx]DBF'!$A:$Y,25,FALSE),
   IF(ORDER!$D$1="IGST",
   VLOOKUP(H63,'C:\Users\HP\Desktop\TrimphPO\Week\Master Files\[IGST Master.xlsx]DBF'!$A:$Y,25,FALSE),
   "Error")),
"")</f>
        <v/>
      </c>
      <c r="Y63">
        <f>IF(ORDER!O69&gt;0,+O63, "")</f>
        <v/>
      </c>
      <c r="Z63">
        <f>IF(ORDER!O69&gt;0,+J63, "")</f>
        <v/>
      </c>
      <c r="AA63">
        <f>IF(ORDER!O69&gt;0,
 IF(ORDER!$D$1="SGST",
 VLOOKUP(H63,'C:\Users\HP\Desktop\TrimphPO\Week\Master Files\[SGST Master.xlsx]DBF'!$A:$AB,28,FALSE),
   IF(ORDER!$D$1="IGST",
   VLOOKUP(H63,'C:\Users\HP\Desktop\TrimphPO\Week\Master Files\[IGST Master.xlsx]DBF'!$A:$AB,28,FALSE),
   "Error")),
"")</f>
        <v/>
      </c>
      <c r="AB63">
        <f>IF(ORDER!O69&gt;0,
 IF(ORDER!$D$1="SGST",
 VLOOKUP(H63,'C:\Users\HP\Desktop\TrimphPO\Week\Master Files\[SGST Master.xlsx]DBF'!$A:$AC,29,FALSE),
   IF(ORDER!$D$1="IGST",
   VLOOKUP(H63,'C:\Users\HP\Desktop\TrimphPO\Week\Master Files\[IGST Master.xlsx]DBF'!$A:$AC,29,FALSE),
   "Error")),
"")</f>
        <v/>
      </c>
      <c r="AC63">
        <f>IF(ORDER!O69&gt;0,ROUND(Y63*AB63/100,2), "")</f>
        <v/>
      </c>
      <c r="AD63">
        <f>IF(ORDER!O69&gt;0,ROUND(SUM(Y63,0)-AC63,2), "")</f>
        <v/>
      </c>
      <c r="AE63" t="inlineStr"/>
      <c r="AF63" t="inlineStr"/>
      <c r="AG63" t="inlineStr"/>
      <c r="AH63" t="inlineStr"/>
      <c r="AI63" t="inlineStr"/>
      <c r="AJ63" t="inlineStr"/>
      <c r="AK63">
        <f>IF(ORDER!O69&gt;0,IF(RIGHT(P63,2)="5%","Output IGST - 5% - Tamilnadu","Output IGST - 12% - Tamilnadu"), "")</f>
        <v/>
      </c>
      <c r="AL63">
        <f>IF(ORDER!O69&gt;0,IF(AK63="Output IGST - 12% - TamilNadu",12,5), "")</f>
        <v/>
      </c>
      <c r="AM63">
        <f>IF(ORDER!O69&gt;0,ROUND(SUM(AD63*AL63/100,0),2), "")</f>
        <v/>
      </c>
      <c r="AN63">
        <f>IF(ORDER!O69&gt;0,+AP63, "")</f>
        <v/>
      </c>
      <c r="AO63">
        <f>IF(ORDER!O69&gt;0,0.00, "")</f>
        <v/>
      </c>
      <c r="AP63">
        <f>IF(ORDER!O69&gt;0,+(Y63-AC63)+AM63, "")</f>
        <v/>
      </c>
      <c r="AQ63">
        <f>IF(ORDER!O69&gt;0,
 IF(ORDER!$D$1="SGST",
 VLOOKUP(H63,'C:\Users\HP\Desktop\TrimphPO\Week\Master Files\[SGST Master.xlsx]DBF'!$A:$AR,44,FALSE),
   IF(ORDER!$D$1="IGST",
   VLOOKUP(H63,'C:\Users\HP\Desktop\TrimphPO\Week\Master Files\[IGST Master.xlsx]DBF'!$A:$AR,44,FALSE),
   "Error")),
"")</f>
        <v/>
      </c>
      <c r="AR63">
        <f>IF(ORDER!O69&gt;0,B63, "")</f>
        <v/>
      </c>
      <c r="AS63">
        <f>IF(ORDER!O69&gt;0,AN63, "")</f>
        <v/>
      </c>
      <c r="AT63">
        <f>IF(ORDER!O69&gt;0,CONCATENATE($B$2," ",$C$2," ","QTY",  " ", $Z$2), "")</f>
        <v/>
      </c>
      <c r="AU63">
        <f>IF(ORDER!O69&gt;0,
 IF(ORDER!$D$1="SGST",
 VLOOKUP(H63,'C:\Users\HP\Desktop\TrimphPO\Week\Master Files\[SGST Master.xlsx]DBF'!$A:$AV,48,FALSE),
   IF(ORDER!$D$1="IGST",
   VLOOKUP(H63,'C:\Users\HP\Desktop\TrimphPO\Week\Master Files\[IGST Master.xlsx]DBF'!$A:$AV,48,FALSE),
   "Error")),
"")</f>
        <v/>
      </c>
      <c r="AV63">
        <f>IF(ORDER!O69&gt;0,
 IF(ORDER!$D$1="SGST",
 VLOOKUP(H63,'C:\Users\HP\Desktop\TrimphPO\Week\Master Files\[SGST Master.xlsx]DBF'!$A:$AW,49,FALSE),
   IF(ORDER!$D$1="IGST",
   VLOOKUP(H63,'C:\Users\HP\Desktop\TrimphPO\Week\Master Files\[IGST Master.xlsx]DBF'!$A:$AW,49,FALSE),
   "Error")),
"")</f>
        <v/>
      </c>
      <c r="AW63">
        <f>IF(ORDER!O69&gt;0,
 IF(ORDER!$D$1="SGST",
 VLOOKUP(H63,'C:\Users\HP\Desktop\TrimphPO\Week\Master Files\[SGST Master.xlsx]DBF'!$A:$AX,50,FALSE),
   IF(ORDER!$D$1="IGST",
   VLOOKUP(H63,'C:\Users\HP\Desktop\TrimphPO\Week\Master Files\[IGST Master.xlsx]DBF'!$A:$AX,50,FALSE),
   "Error")),
"")</f>
        <v/>
      </c>
      <c r="AX63">
        <f>IF(ORDER!O69&gt;0,ORDER!B5, "")</f>
        <v/>
      </c>
      <c r="AY63">
        <f>IF(ORDER!O69&gt;0,ORDER!B1, "")</f>
        <v/>
      </c>
      <c r="AZ63">
        <f>IF(ORDER!O69&gt;0,
 IF(ORDER!$D$1="SGST",
 VLOOKUP(H63,'C:\Users\HP\Desktop\TrimphPO\Week\Master Files\[SGST Master.xlsx]DBF'!$A:$BA,53,FALSE),
   IF(ORDER!$D$1="IGST",
   VLOOKUP(H63,'C:\Users\HP\Desktop\TrimphPO\Week\Master Files\[IGST Master.xlsx]DBF'!$A:$BA,53,FALSE),
   "Error")),
"")</f>
        <v/>
      </c>
      <c r="BA63">
        <f>IF(ORDER!O69&gt;0,
 IF(ORDER!$D$1="SGST",
 VLOOKUP(H63,'C:\Users\HP\Desktop\TrimphPO\Week\Master Files\[SGST Master.xlsx]DBF'!$A:$BB,54,FALSE),
   IF(ORDER!$D$1="IGST",
   VLOOKUP(H63,'C:\Users\HP\Desktop\TrimphPO\Week\Master Files\[IGST Master.xlsx]DBF'!$A:$BB,54,FALSE),
   "Error")),
"")</f>
        <v/>
      </c>
      <c r="BB63">
        <f>IF(ORDER!O69&gt;0,
 IF(ORDER!$D$1="SGST",
 VLOOKUP(H63,'C:\Users\HP\Desktop\TrimphPO\Week\Master Files\[SGST Master.xlsx]DBF'!$A:$BC,55,FALSE),
   IF(ORDER!$D$1="IGST",
   VLOOKUP(H63,'C:\Users\HP\Desktop\TrimphPO\Week\Master Files\[IGST Master.xlsx]DBF'!$A:$BC,55,FALSE),
   "Error")),
"")</f>
        <v/>
      </c>
      <c r="BC63">
        <f>IF(ORDER!O69&gt;0,
 IF(ORDER!$D$1="SGST",
 VLOOKUP(H63,'C:\Users\HP\Desktop\TrimphPO\Week\Master Files\[SGST Master.xlsx]DBF'!$A:$BD,56,FALSE),
   IF(ORDER!$D$1="IGST",
   VLOOKUP(H63,'C:\Users\HP\Desktop\TrimphPO\Week\Master Files\[IGST Master.xlsx]DBF'!$A:$BD,56,FALSE),
   "Error")),
"")</f>
        <v/>
      </c>
      <c r="BD63">
        <f>IF(ORDER!O69&gt;0,
 IF(ORDER!$D$1="SGST",
 VLOOKUP(H63,'C:\Users\HP\Desktop\TrimphPO\Week\Master Files\[SGST Master.xlsx]DBF'!$A:$BE,57,FALSE),
   IF(ORDER!$D$1="IGST",
   VLOOKUP(H63,'C:\Users\HP\Desktop\TrimphPO\Week\Master Files\[IGST Master.xlsx]DBF'!$A:$BE,57,FALSE),
   "Error")),
"")</f>
        <v/>
      </c>
    </row>
    <row r="64">
      <c r="A64">
        <f>IF(ORDER!O70&gt;0,
 IF(ORDER!$D$1="SGST",
 VLOOKUP(H64,'C:\Users\HP\Desktop\TrimphPO\Week\Master Files\[SGST Master.xlsx]DBF'!$A:$B,2,FALSE),
   IF(ORDER!$D$1="IGST",
   VLOOKUP(H64,'C:\Users\HP\Desktop\TrimphPO\Week\Master Files\[IGST Master.xlsx]DBF'!$A:$B,2,FALSE),
   "Error")),
"")</f>
        <v/>
      </c>
      <c r="B64">
        <f>IF(ORDER!O70&gt;0,
 IF(ORDER!$D$1="SGST",
 VLOOKUP(H64,'C:\Users\HP\Desktop\TrimphPO\Week\Master Files\[SGST Master.xlsx]DBF'!$A:$C,3,FALSE),
   IF(ORDER!$D$1="IGST",
   VLOOKUP(H64,'C:\Users\HP\Desktop\TrimphPO\Week\Master Files\[IGST Master.xlsx]DBF'!$A:$C,3,FALSE),
   "Error")),
"")</f>
        <v/>
      </c>
      <c r="C64">
        <f>IF(ORDER!O70&gt;0,ORDER!L70, "")</f>
        <v/>
      </c>
      <c r="D64">
        <f>IF(ORDER!O70&gt;0,ORDER!A70, "")</f>
        <v/>
      </c>
      <c r="E64">
        <f>IF(ORDER!O70&gt;0,
 IF(ORDER!$D$1="SGST",
 VLOOKUP(H64,'C:\Users\HP\Desktop\TrimphPO\Week\Master Files\[SGST Master.xlsx]DBF'!$A:$F,6,FALSE),
   IF(ORDER!$D$1="IGST",
   VLOOKUP(H64,'C:\Users\HP\Desktop\TrimphPO\Week\Master Files\[IGST Master.xlsx]DBF'!$A:$F,6,FALSE),
   "Error")),
"")</f>
        <v/>
      </c>
      <c r="F64">
        <f>IF(ORDER!O70&gt;0,ORDER!C70, "")</f>
        <v/>
      </c>
      <c r="G64">
        <f>IF(ORDER!O70&gt;0,
 IF(ORDER!$D$1="SGST",
 VLOOKUP(H64,'C:\Users\HP\Desktop\TrimphPO\Week\Master Files\[SGST Master.xlsx]DBF'!$A:$H,8,FALSE),
   IF(ORDER!$D$1="IGST",
   VLOOKUP(H64,'C:\Users\HP\Desktop\TrimphPO\Week\Master Files\[IGST Master.xlsx]DBF'!$A:$H,8,FALSE),
   "Error")),
"")</f>
        <v/>
      </c>
      <c r="H64">
        <f>IF(ORDER!O70&gt;0,ORDER!D70, "")</f>
        <v/>
      </c>
      <c r="I64">
        <f>IF(ORDER!O70&gt;0,
 IF(ORDER!$D$1="SGST",
 VLOOKUP(H64,'C:\Users\HP\Desktop\TrimphPO\Week\Master Files\[SGST Master.xlsx]DBF'!$A:$J,10,FALSE),
   IF(ORDER!$D$1="IGST",
   VLOOKUP(H64,'C:\Users\HP\Desktop\TrimphPO\Week\Master Files\[IGST Master.xlsx]DBF'!$A:$J,10,FALSE),
   "Error")),
"")</f>
        <v/>
      </c>
      <c r="J64">
        <f>IF(ORDER!O70&gt;0,SUMIF(ORDER!$D$8:$D$22298,DBF!$H64,ORDER!$G$8:$G$22298), "")</f>
        <v/>
      </c>
      <c r="K64">
        <f>IF(ORDER!O70&gt;0,VLOOKUP($H64,ORDER!D:H,5,FALSE), "")</f>
        <v/>
      </c>
      <c r="L64">
        <f>IF(ORDER!O70&gt;0,ROUND(J64*K64,2), "")</f>
        <v/>
      </c>
      <c r="M64">
        <f>IF(ORDER!O70&gt;0,
 IF(ORDER!$D$1="SGST",
 VLOOKUP(H64,'C:\Users\HP\Desktop\TrimphPO\Week\Master Files\[SGST Master.xlsx]DBF'!$A:$N,14,FALSE),
   IF(ORDER!$D$1="IGST",
   VLOOKUP(H64,'C:\Users\HP\Desktop\TrimphPO\Week\Master Files\[IGST Master.xlsx]DBF'!$A:$N,14,FALSE),
   "Error")),
"")</f>
        <v/>
      </c>
      <c r="N64">
        <f>IF(ORDER!O70&gt;0,ROUND(L64*M64/100,2), "")</f>
        <v/>
      </c>
      <c r="O64">
        <f>IF(ORDER!O70&gt;0,L64-N64, "")</f>
        <v/>
      </c>
      <c r="P64">
        <f>IF(ORDER!O70&gt;0,IF(R64="Corsetry",IF(IFERROR((O64/J64),0)&lt;1000,"CC Sales- Corsetry-Wholesale - IGST 5%","CC Sales- Corsetry-Wholesale - IGST 12%")), "")</f>
        <v/>
      </c>
      <c r="Q64">
        <f>IF(ORDER!O70&gt;0,
 IF(ORDER!$D$1="SGST",
 VLOOKUP(H64,'C:\Users\HP\Desktop\TrimphPO\Week\Master Files\[SGST Master.xlsx]DBF'!$A:$R,18,FALSE),
   IF(ORDER!$D$1="IGST",
   VLOOKUP(H64,'C:\Users\HP\Desktop\TrimphPO\Week\Master Files\[IGST Master.xlsx]DBF'!$A:$R,18,FALSE),
   "Error")),
"")</f>
        <v/>
      </c>
      <c r="R64">
        <f>IF(ORDER!O70&gt;0,
 IF(ORDER!$D$1="SGST",
 VLOOKUP(H64,'C:\Users\HP\Desktop\TrimphPO\Week\Master Files\[SGST Master.xlsx]DBF'!$A:$S,19,FALSE),
   IF(ORDER!$D$1="IGST",
   VLOOKUP(H64,'C:\Users\HP\Desktop\TrimphPO\Week\Master Files\[IGST Master.xlsx]DBF'!$A:$S,19,FALSE),
   "Error")),
"")</f>
        <v/>
      </c>
      <c r="S64">
        <f>IF(ORDER!O70&gt;0,
 IF(ORDER!$D$1="SGST",
 VLOOKUP(H64,'C:\Users\HP\Desktop\TrimphPO\Week\Master Files\[SGST Master.xlsx]DBF'!$A:$T,20,FALSE),
   IF(ORDER!$D$1="IGST",
   VLOOKUP(H64,'C:\Users\HP\Desktop\TrimphPO\Week\Master Files\[IGST Master.xlsx]DBF'!$A:$T,20,FALSE),
   "Error")),
"")</f>
        <v/>
      </c>
      <c r="T64">
        <f>IF(ORDER!O70&gt;0,
 IF(ORDER!$D$1="SGST",
 VLOOKUP(H64,'C:\Users\HP\Desktop\TrimphPO\Week\Master Files\[SGST Master.xlsx]DBF'!$A:$U,21,FALSE),
   IF(ORDER!$D$1="IGST",
   VLOOKUP(H64,'C:\Users\HP\Desktop\TrimphPO\Week\Master Files\[IGST Master.xlsx]DBF'!$A:$U,21,FALSE),
   "Error")),
"")</f>
        <v/>
      </c>
      <c r="U64">
        <f>IF(ORDER!O70&gt;0,
 IF(ORDER!$D$1="SGST",
 VLOOKUP(H64,'C:\Users\HP\Desktop\TrimphPO\Week\Master Files\[SGST Master.xlsx]DBF'!$A:$V,22,FALSE),
   IF(ORDER!$D$1="IGST",
   VLOOKUP(H64,'C:\Users\HP\Desktop\TrimphPO\Week\Master Files\[IGST Master.xlsx]DBF'!$A:$V,22,FALSE),
   "Error")),
"")</f>
        <v/>
      </c>
      <c r="V64">
        <f>IF(ORDER!O70&gt;0,
 IF(ORDER!$D$1="SGST",
 VLOOKUP(H64,'C:\Users\HP\Desktop\TrimphPO\Week\Master Files\[SGST Master.xlsx]DBF'!$A:$W,23,FALSE),
   IF(ORDER!$D$1="IGST",
   VLOOKUP(H64,'C:\Users\HP\Desktop\TrimphPO\Week\Master Files\[IGST Master.xlsx]DBF'!$A:$W,23,FALSE),
   "Error")),
"")</f>
        <v/>
      </c>
      <c r="W64">
        <f>IF(ORDER!O70&gt;0,
 IF(ORDER!$D$1="SGST",
 VLOOKUP(H64,'C:\Users\HP\Desktop\TrimphPO\Week\Master Files\[SGST Master.xlsx]DBF'!$A:$X,24,FALSE),
   IF(ORDER!$D$1="IGST",
   VLOOKUP(H64,'C:\Users\HP\Desktop\TrimphPO\Week\Master Files\[IGST Master.xlsx]DBF'!$A:$X,24,FALSE),
   "Error")),
"")</f>
        <v/>
      </c>
      <c r="X64">
        <f>IF(ORDER!O70&gt;0,
 IF(ORDER!$D$1="SGST",
 VLOOKUP(H64,'C:\Users\HP\Desktop\TrimphPO\Week\Master Files\[SGST Master.xlsx]DBF'!$A:$Y,25,FALSE),
   IF(ORDER!$D$1="IGST",
   VLOOKUP(H64,'C:\Users\HP\Desktop\TrimphPO\Week\Master Files\[IGST Master.xlsx]DBF'!$A:$Y,25,FALSE),
   "Error")),
"")</f>
        <v/>
      </c>
      <c r="Y64">
        <f>IF(ORDER!O70&gt;0,+O64, "")</f>
        <v/>
      </c>
      <c r="Z64">
        <f>IF(ORDER!O70&gt;0,+J64, "")</f>
        <v/>
      </c>
      <c r="AA64">
        <f>IF(ORDER!O70&gt;0,
 IF(ORDER!$D$1="SGST",
 VLOOKUP(H64,'C:\Users\HP\Desktop\TrimphPO\Week\Master Files\[SGST Master.xlsx]DBF'!$A:$AB,28,FALSE),
   IF(ORDER!$D$1="IGST",
   VLOOKUP(H64,'C:\Users\HP\Desktop\TrimphPO\Week\Master Files\[IGST Master.xlsx]DBF'!$A:$AB,28,FALSE),
   "Error")),
"")</f>
        <v/>
      </c>
      <c r="AB64">
        <f>IF(ORDER!O70&gt;0,
 IF(ORDER!$D$1="SGST",
 VLOOKUP(H64,'C:\Users\HP\Desktop\TrimphPO\Week\Master Files\[SGST Master.xlsx]DBF'!$A:$AC,29,FALSE),
   IF(ORDER!$D$1="IGST",
   VLOOKUP(H64,'C:\Users\HP\Desktop\TrimphPO\Week\Master Files\[IGST Master.xlsx]DBF'!$A:$AC,29,FALSE),
   "Error")),
"")</f>
        <v/>
      </c>
      <c r="AC64">
        <f>IF(ORDER!O70&gt;0,ROUND(Y64*AB64/100,2), "")</f>
        <v/>
      </c>
      <c r="AD64">
        <f>IF(ORDER!O70&gt;0,ROUND(SUM(Y64,0)-AC64,2), "")</f>
        <v/>
      </c>
      <c r="AE64" t="inlineStr"/>
      <c r="AF64" t="inlineStr"/>
      <c r="AG64" t="inlineStr"/>
      <c r="AH64" t="inlineStr"/>
      <c r="AI64" t="inlineStr"/>
      <c r="AJ64" t="inlineStr"/>
      <c r="AK64">
        <f>IF(ORDER!O70&gt;0,IF(RIGHT(P64,2)="5%","Output IGST - 5% - Tamilnadu","Output IGST - 12% - Tamilnadu"), "")</f>
        <v/>
      </c>
      <c r="AL64">
        <f>IF(ORDER!O70&gt;0,IF(AK64="Output IGST - 12% - TamilNadu",12,5), "")</f>
        <v/>
      </c>
      <c r="AM64">
        <f>IF(ORDER!O70&gt;0,ROUND(SUM(AD64*AL64/100,0),2), "")</f>
        <v/>
      </c>
      <c r="AN64">
        <f>IF(ORDER!O70&gt;0,+AP64, "")</f>
        <v/>
      </c>
      <c r="AO64">
        <f>IF(ORDER!O70&gt;0,0.00, "")</f>
        <v/>
      </c>
      <c r="AP64">
        <f>IF(ORDER!O70&gt;0,+(Y64-AC64)+AM64, "")</f>
        <v/>
      </c>
      <c r="AQ64">
        <f>IF(ORDER!O70&gt;0,
 IF(ORDER!$D$1="SGST",
 VLOOKUP(H64,'C:\Users\HP\Desktop\TrimphPO\Week\Master Files\[SGST Master.xlsx]DBF'!$A:$AR,44,FALSE),
   IF(ORDER!$D$1="IGST",
   VLOOKUP(H64,'C:\Users\HP\Desktop\TrimphPO\Week\Master Files\[IGST Master.xlsx]DBF'!$A:$AR,44,FALSE),
   "Error")),
"")</f>
        <v/>
      </c>
      <c r="AR64">
        <f>IF(ORDER!O70&gt;0,B64, "")</f>
        <v/>
      </c>
      <c r="AS64">
        <f>IF(ORDER!O70&gt;0,AN64, "")</f>
        <v/>
      </c>
      <c r="AT64">
        <f>IF(ORDER!O70&gt;0,CONCATENATE($B$2," ",$C$2," ","QTY",  " ", $Z$2), "")</f>
        <v/>
      </c>
      <c r="AU64">
        <f>IF(ORDER!O70&gt;0,
 IF(ORDER!$D$1="SGST",
 VLOOKUP(H64,'C:\Users\HP\Desktop\TrimphPO\Week\Master Files\[SGST Master.xlsx]DBF'!$A:$AV,48,FALSE),
   IF(ORDER!$D$1="IGST",
   VLOOKUP(H64,'C:\Users\HP\Desktop\TrimphPO\Week\Master Files\[IGST Master.xlsx]DBF'!$A:$AV,48,FALSE),
   "Error")),
"")</f>
        <v/>
      </c>
      <c r="AV64">
        <f>IF(ORDER!O70&gt;0,
 IF(ORDER!$D$1="SGST",
 VLOOKUP(H64,'C:\Users\HP\Desktop\TrimphPO\Week\Master Files\[SGST Master.xlsx]DBF'!$A:$AW,49,FALSE),
   IF(ORDER!$D$1="IGST",
   VLOOKUP(H64,'C:\Users\HP\Desktop\TrimphPO\Week\Master Files\[IGST Master.xlsx]DBF'!$A:$AW,49,FALSE),
   "Error")),
"")</f>
        <v/>
      </c>
      <c r="AW64">
        <f>IF(ORDER!O70&gt;0,
 IF(ORDER!$D$1="SGST",
 VLOOKUP(H64,'C:\Users\HP\Desktop\TrimphPO\Week\Master Files\[SGST Master.xlsx]DBF'!$A:$AX,50,FALSE),
   IF(ORDER!$D$1="IGST",
   VLOOKUP(H64,'C:\Users\HP\Desktop\TrimphPO\Week\Master Files\[IGST Master.xlsx]DBF'!$A:$AX,50,FALSE),
   "Error")),
"")</f>
        <v/>
      </c>
      <c r="AX64">
        <f>IF(ORDER!O70&gt;0,ORDER!B5, "")</f>
        <v/>
      </c>
      <c r="AY64">
        <f>IF(ORDER!O70&gt;0,ORDER!B1, "")</f>
        <v/>
      </c>
      <c r="AZ64">
        <f>IF(ORDER!O70&gt;0,
 IF(ORDER!$D$1="SGST",
 VLOOKUP(H64,'C:\Users\HP\Desktop\TrimphPO\Week\Master Files\[SGST Master.xlsx]DBF'!$A:$BA,53,FALSE),
   IF(ORDER!$D$1="IGST",
   VLOOKUP(H64,'C:\Users\HP\Desktop\TrimphPO\Week\Master Files\[IGST Master.xlsx]DBF'!$A:$BA,53,FALSE),
   "Error")),
"")</f>
        <v/>
      </c>
      <c r="BA64">
        <f>IF(ORDER!O70&gt;0,
 IF(ORDER!$D$1="SGST",
 VLOOKUP(H64,'C:\Users\HP\Desktop\TrimphPO\Week\Master Files\[SGST Master.xlsx]DBF'!$A:$BB,54,FALSE),
   IF(ORDER!$D$1="IGST",
   VLOOKUP(H64,'C:\Users\HP\Desktop\TrimphPO\Week\Master Files\[IGST Master.xlsx]DBF'!$A:$BB,54,FALSE),
   "Error")),
"")</f>
        <v/>
      </c>
      <c r="BB64">
        <f>IF(ORDER!O70&gt;0,
 IF(ORDER!$D$1="SGST",
 VLOOKUP(H64,'C:\Users\HP\Desktop\TrimphPO\Week\Master Files\[SGST Master.xlsx]DBF'!$A:$BC,55,FALSE),
   IF(ORDER!$D$1="IGST",
   VLOOKUP(H64,'C:\Users\HP\Desktop\TrimphPO\Week\Master Files\[IGST Master.xlsx]DBF'!$A:$BC,55,FALSE),
   "Error")),
"")</f>
        <v/>
      </c>
      <c r="BC64">
        <f>IF(ORDER!O70&gt;0,
 IF(ORDER!$D$1="SGST",
 VLOOKUP(H64,'C:\Users\HP\Desktop\TrimphPO\Week\Master Files\[SGST Master.xlsx]DBF'!$A:$BD,56,FALSE),
   IF(ORDER!$D$1="IGST",
   VLOOKUP(H64,'C:\Users\HP\Desktop\TrimphPO\Week\Master Files\[IGST Master.xlsx]DBF'!$A:$BD,56,FALSE),
   "Error")),
"")</f>
        <v/>
      </c>
      <c r="BD64">
        <f>IF(ORDER!O70&gt;0,
 IF(ORDER!$D$1="SGST",
 VLOOKUP(H64,'C:\Users\HP\Desktop\TrimphPO\Week\Master Files\[SGST Master.xlsx]DBF'!$A:$BE,57,FALSE),
   IF(ORDER!$D$1="IGST",
   VLOOKUP(H64,'C:\Users\HP\Desktop\TrimphPO\Week\Master Files\[IGST Master.xlsx]DBF'!$A:$BE,57,FALSE),
   "Error")),
"")</f>
        <v/>
      </c>
    </row>
    <row r="65">
      <c r="A65">
        <f>IF(ORDER!O71&gt;0,
 IF(ORDER!$D$1="SGST",
 VLOOKUP(H65,'C:\Users\HP\Desktop\TrimphPO\Week\Master Files\[SGST Master.xlsx]DBF'!$A:$B,2,FALSE),
   IF(ORDER!$D$1="IGST",
   VLOOKUP(H65,'C:\Users\HP\Desktop\TrimphPO\Week\Master Files\[IGST Master.xlsx]DBF'!$A:$B,2,FALSE),
   "Error")),
"")</f>
        <v/>
      </c>
      <c r="B65">
        <f>IF(ORDER!O71&gt;0,
 IF(ORDER!$D$1="SGST",
 VLOOKUP(H65,'C:\Users\HP\Desktop\TrimphPO\Week\Master Files\[SGST Master.xlsx]DBF'!$A:$C,3,FALSE),
   IF(ORDER!$D$1="IGST",
   VLOOKUP(H65,'C:\Users\HP\Desktop\TrimphPO\Week\Master Files\[IGST Master.xlsx]DBF'!$A:$C,3,FALSE),
   "Error")),
"")</f>
        <v/>
      </c>
      <c r="C65">
        <f>IF(ORDER!O71&gt;0,ORDER!L71, "")</f>
        <v/>
      </c>
      <c r="D65">
        <f>IF(ORDER!O71&gt;0,ORDER!A71, "")</f>
        <v/>
      </c>
      <c r="E65">
        <f>IF(ORDER!O71&gt;0,
 IF(ORDER!$D$1="SGST",
 VLOOKUP(H65,'C:\Users\HP\Desktop\TrimphPO\Week\Master Files\[SGST Master.xlsx]DBF'!$A:$F,6,FALSE),
   IF(ORDER!$D$1="IGST",
   VLOOKUP(H65,'C:\Users\HP\Desktop\TrimphPO\Week\Master Files\[IGST Master.xlsx]DBF'!$A:$F,6,FALSE),
   "Error")),
"")</f>
        <v/>
      </c>
      <c r="F65">
        <f>IF(ORDER!O71&gt;0,ORDER!C71, "")</f>
        <v/>
      </c>
      <c r="G65">
        <f>IF(ORDER!O71&gt;0,
 IF(ORDER!$D$1="SGST",
 VLOOKUP(H65,'C:\Users\HP\Desktop\TrimphPO\Week\Master Files\[SGST Master.xlsx]DBF'!$A:$H,8,FALSE),
   IF(ORDER!$D$1="IGST",
   VLOOKUP(H65,'C:\Users\HP\Desktop\TrimphPO\Week\Master Files\[IGST Master.xlsx]DBF'!$A:$H,8,FALSE),
   "Error")),
"")</f>
        <v/>
      </c>
      <c r="H65">
        <f>IF(ORDER!O71&gt;0,ORDER!D71, "")</f>
        <v/>
      </c>
      <c r="I65">
        <f>IF(ORDER!O71&gt;0,
 IF(ORDER!$D$1="SGST",
 VLOOKUP(H65,'C:\Users\HP\Desktop\TrimphPO\Week\Master Files\[SGST Master.xlsx]DBF'!$A:$J,10,FALSE),
   IF(ORDER!$D$1="IGST",
   VLOOKUP(H65,'C:\Users\HP\Desktop\TrimphPO\Week\Master Files\[IGST Master.xlsx]DBF'!$A:$J,10,FALSE),
   "Error")),
"")</f>
        <v/>
      </c>
      <c r="J65">
        <f>IF(ORDER!O71&gt;0,SUMIF(ORDER!$D$8:$D$22298,DBF!$H65,ORDER!$G$8:$G$22298), "")</f>
        <v/>
      </c>
      <c r="K65">
        <f>IF(ORDER!O71&gt;0,VLOOKUP($H65,ORDER!D:H,5,FALSE), "")</f>
        <v/>
      </c>
      <c r="L65">
        <f>IF(ORDER!O71&gt;0,ROUND(J65*K65,2), "")</f>
        <v/>
      </c>
      <c r="M65">
        <f>IF(ORDER!O71&gt;0,
 IF(ORDER!$D$1="SGST",
 VLOOKUP(H65,'C:\Users\HP\Desktop\TrimphPO\Week\Master Files\[SGST Master.xlsx]DBF'!$A:$N,14,FALSE),
   IF(ORDER!$D$1="IGST",
   VLOOKUP(H65,'C:\Users\HP\Desktop\TrimphPO\Week\Master Files\[IGST Master.xlsx]DBF'!$A:$N,14,FALSE),
   "Error")),
"")</f>
        <v/>
      </c>
      <c r="N65">
        <f>IF(ORDER!O71&gt;0,ROUND(L65*M65/100,2), "")</f>
        <v/>
      </c>
      <c r="O65">
        <f>IF(ORDER!O71&gt;0,L65-N65, "")</f>
        <v/>
      </c>
      <c r="P65">
        <f>IF(ORDER!O71&gt;0,IF(R65="Corsetry",IF(IFERROR((O65/J65),0)&lt;1000,"CC Sales- Corsetry-Wholesale - IGST 5%","CC Sales- Corsetry-Wholesale - IGST 12%")), "")</f>
        <v/>
      </c>
      <c r="Q65">
        <f>IF(ORDER!O71&gt;0,
 IF(ORDER!$D$1="SGST",
 VLOOKUP(H65,'C:\Users\HP\Desktop\TrimphPO\Week\Master Files\[SGST Master.xlsx]DBF'!$A:$R,18,FALSE),
   IF(ORDER!$D$1="IGST",
   VLOOKUP(H65,'C:\Users\HP\Desktop\TrimphPO\Week\Master Files\[IGST Master.xlsx]DBF'!$A:$R,18,FALSE),
   "Error")),
"")</f>
        <v/>
      </c>
      <c r="R65">
        <f>IF(ORDER!O71&gt;0,
 IF(ORDER!$D$1="SGST",
 VLOOKUP(H65,'C:\Users\HP\Desktop\TrimphPO\Week\Master Files\[SGST Master.xlsx]DBF'!$A:$S,19,FALSE),
   IF(ORDER!$D$1="IGST",
   VLOOKUP(H65,'C:\Users\HP\Desktop\TrimphPO\Week\Master Files\[IGST Master.xlsx]DBF'!$A:$S,19,FALSE),
   "Error")),
"")</f>
        <v/>
      </c>
      <c r="S65">
        <f>IF(ORDER!O71&gt;0,
 IF(ORDER!$D$1="SGST",
 VLOOKUP(H65,'C:\Users\HP\Desktop\TrimphPO\Week\Master Files\[SGST Master.xlsx]DBF'!$A:$T,20,FALSE),
   IF(ORDER!$D$1="IGST",
   VLOOKUP(H65,'C:\Users\HP\Desktop\TrimphPO\Week\Master Files\[IGST Master.xlsx]DBF'!$A:$T,20,FALSE),
   "Error")),
"")</f>
        <v/>
      </c>
      <c r="T65">
        <f>IF(ORDER!O71&gt;0,
 IF(ORDER!$D$1="SGST",
 VLOOKUP(H65,'C:\Users\HP\Desktop\TrimphPO\Week\Master Files\[SGST Master.xlsx]DBF'!$A:$U,21,FALSE),
   IF(ORDER!$D$1="IGST",
   VLOOKUP(H65,'C:\Users\HP\Desktop\TrimphPO\Week\Master Files\[IGST Master.xlsx]DBF'!$A:$U,21,FALSE),
   "Error")),
"")</f>
        <v/>
      </c>
      <c r="U65">
        <f>IF(ORDER!O71&gt;0,
 IF(ORDER!$D$1="SGST",
 VLOOKUP(H65,'C:\Users\HP\Desktop\TrimphPO\Week\Master Files\[SGST Master.xlsx]DBF'!$A:$V,22,FALSE),
   IF(ORDER!$D$1="IGST",
   VLOOKUP(H65,'C:\Users\HP\Desktop\TrimphPO\Week\Master Files\[IGST Master.xlsx]DBF'!$A:$V,22,FALSE),
   "Error")),
"")</f>
        <v/>
      </c>
      <c r="V65">
        <f>IF(ORDER!O71&gt;0,
 IF(ORDER!$D$1="SGST",
 VLOOKUP(H65,'C:\Users\HP\Desktop\TrimphPO\Week\Master Files\[SGST Master.xlsx]DBF'!$A:$W,23,FALSE),
   IF(ORDER!$D$1="IGST",
   VLOOKUP(H65,'C:\Users\HP\Desktop\TrimphPO\Week\Master Files\[IGST Master.xlsx]DBF'!$A:$W,23,FALSE),
   "Error")),
"")</f>
        <v/>
      </c>
      <c r="W65">
        <f>IF(ORDER!O71&gt;0,
 IF(ORDER!$D$1="SGST",
 VLOOKUP(H65,'C:\Users\HP\Desktop\TrimphPO\Week\Master Files\[SGST Master.xlsx]DBF'!$A:$X,24,FALSE),
   IF(ORDER!$D$1="IGST",
   VLOOKUP(H65,'C:\Users\HP\Desktop\TrimphPO\Week\Master Files\[IGST Master.xlsx]DBF'!$A:$X,24,FALSE),
   "Error")),
"")</f>
        <v/>
      </c>
      <c r="X65">
        <f>IF(ORDER!O71&gt;0,
 IF(ORDER!$D$1="SGST",
 VLOOKUP(H65,'C:\Users\HP\Desktop\TrimphPO\Week\Master Files\[SGST Master.xlsx]DBF'!$A:$Y,25,FALSE),
   IF(ORDER!$D$1="IGST",
   VLOOKUP(H65,'C:\Users\HP\Desktop\TrimphPO\Week\Master Files\[IGST Master.xlsx]DBF'!$A:$Y,25,FALSE),
   "Error")),
"")</f>
        <v/>
      </c>
      <c r="Y65">
        <f>IF(ORDER!O71&gt;0,+O65, "")</f>
        <v/>
      </c>
      <c r="Z65">
        <f>IF(ORDER!O71&gt;0,+J65, "")</f>
        <v/>
      </c>
      <c r="AA65">
        <f>IF(ORDER!O71&gt;0,
 IF(ORDER!$D$1="SGST",
 VLOOKUP(H65,'C:\Users\HP\Desktop\TrimphPO\Week\Master Files\[SGST Master.xlsx]DBF'!$A:$AB,28,FALSE),
   IF(ORDER!$D$1="IGST",
   VLOOKUP(H65,'C:\Users\HP\Desktop\TrimphPO\Week\Master Files\[IGST Master.xlsx]DBF'!$A:$AB,28,FALSE),
   "Error")),
"")</f>
        <v/>
      </c>
      <c r="AB65">
        <f>IF(ORDER!O71&gt;0,
 IF(ORDER!$D$1="SGST",
 VLOOKUP(H65,'C:\Users\HP\Desktop\TrimphPO\Week\Master Files\[SGST Master.xlsx]DBF'!$A:$AC,29,FALSE),
   IF(ORDER!$D$1="IGST",
   VLOOKUP(H65,'C:\Users\HP\Desktop\TrimphPO\Week\Master Files\[IGST Master.xlsx]DBF'!$A:$AC,29,FALSE),
   "Error")),
"")</f>
        <v/>
      </c>
      <c r="AC65">
        <f>IF(ORDER!O71&gt;0,ROUND(Y65*AB65/100,2), "")</f>
        <v/>
      </c>
      <c r="AD65">
        <f>IF(ORDER!O71&gt;0,ROUND(SUM(Y65,0)-AC65,2), "")</f>
        <v/>
      </c>
      <c r="AE65" t="inlineStr"/>
      <c r="AF65" t="inlineStr"/>
      <c r="AG65" t="inlineStr"/>
      <c r="AH65" t="inlineStr"/>
      <c r="AI65" t="inlineStr"/>
      <c r="AJ65" t="inlineStr"/>
      <c r="AK65">
        <f>IF(ORDER!O71&gt;0,IF(RIGHT(P65,2)="5%","Output IGST - 5% - Tamilnadu","Output IGST - 12% - Tamilnadu"), "")</f>
        <v/>
      </c>
      <c r="AL65">
        <f>IF(ORDER!O71&gt;0,IF(AK65="Output IGST - 12% - TamilNadu",12,5), "")</f>
        <v/>
      </c>
      <c r="AM65">
        <f>IF(ORDER!O71&gt;0,ROUND(SUM(AD65*AL65/100,0),2), "")</f>
        <v/>
      </c>
      <c r="AN65">
        <f>IF(ORDER!O71&gt;0,+AP65, "")</f>
        <v/>
      </c>
      <c r="AO65">
        <f>IF(ORDER!O71&gt;0,0.00, "")</f>
        <v/>
      </c>
      <c r="AP65">
        <f>IF(ORDER!O71&gt;0,+(Y65-AC65)+AM65, "")</f>
        <v/>
      </c>
      <c r="AQ65">
        <f>IF(ORDER!O71&gt;0,
 IF(ORDER!$D$1="SGST",
 VLOOKUP(H65,'C:\Users\HP\Desktop\TrimphPO\Week\Master Files\[SGST Master.xlsx]DBF'!$A:$AR,44,FALSE),
   IF(ORDER!$D$1="IGST",
   VLOOKUP(H65,'C:\Users\HP\Desktop\TrimphPO\Week\Master Files\[IGST Master.xlsx]DBF'!$A:$AR,44,FALSE),
   "Error")),
"")</f>
        <v/>
      </c>
      <c r="AR65">
        <f>IF(ORDER!O71&gt;0,B65, "")</f>
        <v/>
      </c>
      <c r="AS65">
        <f>IF(ORDER!O71&gt;0,AN65, "")</f>
        <v/>
      </c>
      <c r="AT65">
        <f>IF(ORDER!O71&gt;0,CONCATENATE($B$2," ",$C$2," ","QTY",  " ", $Z$2), "")</f>
        <v/>
      </c>
      <c r="AU65">
        <f>IF(ORDER!O71&gt;0,
 IF(ORDER!$D$1="SGST",
 VLOOKUP(H65,'C:\Users\HP\Desktop\TrimphPO\Week\Master Files\[SGST Master.xlsx]DBF'!$A:$AV,48,FALSE),
   IF(ORDER!$D$1="IGST",
   VLOOKUP(H65,'C:\Users\HP\Desktop\TrimphPO\Week\Master Files\[IGST Master.xlsx]DBF'!$A:$AV,48,FALSE),
   "Error")),
"")</f>
        <v/>
      </c>
      <c r="AV65">
        <f>IF(ORDER!O71&gt;0,
 IF(ORDER!$D$1="SGST",
 VLOOKUP(H65,'C:\Users\HP\Desktop\TrimphPO\Week\Master Files\[SGST Master.xlsx]DBF'!$A:$AW,49,FALSE),
   IF(ORDER!$D$1="IGST",
   VLOOKUP(H65,'C:\Users\HP\Desktop\TrimphPO\Week\Master Files\[IGST Master.xlsx]DBF'!$A:$AW,49,FALSE),
   "Error")),
"")</f>
        <v/>
      </c>
      <c r="AW65">
        <f>IF(ORDER!O71&gt;0,
 IF(ORDER!$D$1="SGST",
 VLOOKUP(H65,'C:\Users\HP\Desktop\TrimphPO\Week\Master Files\[SGST Master.xlsx]DBF'!$A:$AX,50,FALSE),
   IF(ORDER!$D$1="IGST",
   VLOOKUP(H65,'C:\Users\HP\Desktop\TrimphPO\Week\Master Files\[IGST Master.xlsx]DBF'!$A:$AX,50,FALSE),
   "Error")),
"")</f>
        <v/>
      </c>
      <c r="AX65">
        <f>IF(ORDER!O71&gt;0,ORDER!B5, "")</f>
        <v/>
      </c>
      <c r="AY65">
        <f>IF(ORDER!O71&gt;0,ORDER!B1, "")</f>
        <v/>
      </c>
      <c r="AZ65">
        <f>IF(ORDER!O71&gt;0,
 IF(ORDER!$D$1="SGST",
 VLOOKUP(H65,'C:\Users\HP\Desktop\TrimphPO\Week\Master Files\[SGST Master.xlsx]DBF'!$A:$BA,53,FALSE),
   IF(ORDER!$D$1="IGST",
   VLOOKUP(H65,'C:\Users\HP\Desktop\TrimphPO\Week\Master Files\[IGST Master.xlsx]DBF'!$A:$BA,53,FALSE),
   "Error")),
"")</f>
        <v/>
      </c>
      <c r="BA65">
        <f>IF(ORDER!O71&gt;0,
 IF(ORDER!$D$1="SGST",
 VLOOKUP(H65,'C:\Users\HP\Desktop\TrimphPO\Week\Master Files\[SGST Master.xlsx]DBF'!$A:$BB,54,FALSE),
   IF(ORDER!$D$1="IGST",
   VLOOKUP(H65,'C:\Users\HP\Desktop\TrimphPO\Week\Master Files\[IGST Master.xlsx]DBF'!$A:$BB,54,FALSE),
   "Error")),
"")</f>
        <v/>
      </c>
      <c r="BB65">
        <f>IF(ORDER!O71&gt;0,
 IF(ORDER!$D$1="SGST",
 VLOOKUP(H65,'C:\Users\HP\Desktop\TrimphPO\Week\Master Files\[SGST Master.xlsx]DBF'!$A:$BC,55,FALSE),
   IF(ORDER!$D$1="IGST",
   VLOOKUP(H65,'C:\Users\HP\Desktop\TrimphPO\Week\Master Files\[IGST Master.xlsx]DBF'!$A:$BC,55,FALSE),
   "Error")),
"")</f>
        <v/>
      </c>
      <c r="BC65">
        <f>IF(ORDER!O71&gt;0,
 IF(ORDER!$D$1="SGST",
 VLOOKUP(H65,'C:\Users\HP\Desktop\TrimphPO\Week\Master Files\[SGST Master.xlsx]DBF'!$A:$BD,56,FALSE),
   IF(ORDER!$D$1="IGST",
   VLOOKUP(H65,'C:\Users\HP\Desktop\TrimphPO\Week\Master Files\[IGST Master.xlsx]DBF'!$A:$BD,56,FALSE),
   "Error")),
"")</f>
        <v/>
      </c>
      <c r="BD65">
        <f>IF(ORDER!O71&gt;0,
 IF(ORDER!$D$1="SGST",
 VLOOKUP(H65,'C:\Users\HP\Desktop\TrimphPO\Week\Master Files\[SGST Master.xlsx]DBF'!$A:$BE,57,FALSE),
   IF(ORDER!$D$1="IGST",
   VLOOKUP(H65,'C:\Users\HP\Desktop\TrimphPO\Week\Master Files\[IGST Master.xlsx]DBF'!$A:$BE,57,FALSE),
   "Error")),
"")</f>
        <v/>
      </c>
    </row>
    <row r="66">
      <c r="A66">
        <f>IF(ORDER!O72&gt;0,
 IF(ORDER!$D$1="SGST",
 VLOOKUP(H66,'C:\Users\HP\Desktop\TrimphPO\Week\Master Files\[SGST Master.xlsx]DBF'!$A:$B,2,FALSE),
   IF(ORDER!$D$1="IGST",
   VLOOKUP(H66,'C:\Users\HP\Desktop\TrimphPO\Week\Master Files\[IGST Master.xlsx]DBF'!$A:$B,2,FALSE),
   "Error")),
"")</f>
        <v/>
      </c>
      <c r="B66">
        <f>IF(ORDER!O72&gt;0,
 IF(ORDER!$D$1="SGST",
 VLOOKUP(H66,'C:\Users\HP\Desktop\TrimphPO\Week\Master Files\[SGST Master.xlsx]DBF'!$A:$C,3,FALSE),
   IF(ORDER!$D$1="IGST",
   VLOOKUP(H66,'C:\Users\HP\Desktop\TrimphPO\Week\Master Files\[IGST Master.xlsx]DBF'!$A:$C,3,FALSE),
   "Error")),
"")</f>
        <v/>
      </c>
      <c r="C66">
        <f>IF(ORDER!O72&gt;0,ORDER!L72, "")</f>
        <v/>
      </c>
      <c r="D66">
        <f>IF(ORDER!O72&gt;0,ORDER!A72, "")</f>
        <v/>
      </c>
      <c r="E66">
        <f>IF(ORDER!O72&gt;0,
 IF(ORDER!$D$1="SGST",
 VLOOKUP(H66,'C:\Users\HP\Desktop\TrimphPO\Week\Master Files\[SGST Master.xlsx]DBF'!$A:$F,6,FALSE),
   IF(ORDER!$D$1="IGST",
   VLOOKUP(H66,'C:\Users\HP\Desktop\TrimphPO\Week\Master Files\[IGST Master.xlsx]DBF'!$A:$F,6,FALSE),
   "Error")),
"")</f>
        <v/>
      </c>
      <c r="F66">
        <f>IF(ORDER!O72&gt;0,ORDER!C72, "")</f>
        <v/>
      </c>
      <c r="G66">
        <f>IF(ORDER!O72&gt;0,
 IF(ORDER!$D$1="SGST",
 VLOOKUP(H66,'C:\Users\HP\Desktop\TrimphPO\Week\Master Files\[SGST Master.xlsx]DBF'!$A:$H,8,FALSE),
   IF(ORDER!$D$1="IGST",
   VLOOKUP(H66,'C:\Users\HP\Desktop\TrimphPO\Week\Master Files\[IGST Master.xlsx]DBF'!$A:$H,8,FALSE),
   "Error")),
"")</f>
        <v/>
      </c>
      <c r="H66">
        <f>IF(ORDER!O72&gt;0,ORDER!D72, "")</f>
        <v/>
      </c>
      <c r="I66">
        <f>IF(ORDER!O72&gt;0,
 IF(ORDER!$D$1="SGST",
 VLOOKUP(H66,'C:\Users\HP\Desktop\TrimphPO\Week\Master Files\[SGST Master.xlsx]DBF'!$A:$J,10,FALSE),
   IF(ORDER!$D$1="IGST",
   VLOOKUP(H66,'C:\Users\HP\Desktop\TrimphPO\Week\Master Files\[IGST Master.xlsx]DBF'!$A:$J,10,FALSE),
   "Error")),
"")</f>
        <v/>
      </c>
      <c r="J66">
        <f>IF(ORDER!O72&gt;0,SUMIF(ORDER!$D$8:$D$22298,DBF!$H66,ORDER!$G$8:$G$22298), "")</f>
        <v/>
      </c>
      <c r="K66">
        <f>IF(ORDER!O72&gt;0,VLOOKUP($H66,ORDER!D:H,5,FALSE), "")</f>
        <v/>
      </c>
      <c r="L66">
        <f>IF(ORDER!O72&gt;0,ROUND(J66*K66,2), "")</f>
        <v/>
      </c>
      <c r="M66">
        <f>IF(ORDER!O72&gt;0,
 IF(ORDER!$D$1="SGST",
 VLOOKUP(H66,'C:\Users\HP\Desktop\TrimphPO\Week\Master Files\[SGST Master.xlsx]DBF'!$A:$N,14,FALSE),
   IF(ORDER!$D$1="IGST",
   VLOOKUP(H66,'C:\Users\HP\Desktop\TrimphPO\Week\Master Files\[IGST Master.xlsx]DBF'!$A:$N,14,FALSE),
   "Error")),
"")</f>
        <v/>
      </c>
      <c r="N66">
        <f>IF(ORDER!O72&gt;0,ROUND(L66*M66/100,2), "")</f>
        <v/>
      </c>
      <c r="O66">
        <f>IF(ORDER!O72&gt;0,L66-N66, "")</f>
        <v/>
      </c>
      <c r="P66">
        <f>IF(ORDER!O72&gt;0,IF(R66="Corsetry",IF(IFERROR((O66/J66),0)&lt;1000,"CC Sales- Corsetry-Wholesale - IGST 5%","CC Sales- Corsetry-Wholesale - IGST 12%")), "")</f>
        <v/>
      </c>
      <c r="Q66">
        <f>IF(ORDER!O72&gt;0,
 IF(ORDER!$D$1="SGST",
 VLOOKUP(H66,'C:\Users\HP\Desktop\TrimphPO\Week\Master Files\[SGST Master.xlsx]DBF'!$A:$R,18,FALSE),
   IF(ORDER!$D$1="IGST",
   VLOOKUP(H66,'C:\Users\HP\Desktop\TrimphPO\Week\Master Files\[IGST Master.xlsx]DBF'!$A:$R,18,FALSE),
   "Error")),
"")</f>
        <v/>
      </c>
      <c r="R66">
        <f>IF(ORDER!O72&gt;0,
 IF(ORDER!$D$1="SGST",
 VLOOKUP(H66,'C:\Users\HP\Desktop\TrimphPO\Week\Master Files\[SGST Master.xlsx]DBF'!$A:$S,19,FALSE),
   IF(ORDER!$D$1="IGST",
   VLOOKUP(H66,'C:\Users\HP\Desktop\TrimphPO\Week\Master Files\[IGST Master.xlsx]DBF'!$A:$S,19,FALSE),
   "Error")),
"")</f>
        <v/>
      </c>
      <c r="S66">
        <f>IF(ORDER!O72&gt;0,
 IF(ORDER!$D$1="SGST",
 VLOOKUP(H66,'C:\Users\HP\Desktop\TrimphPO\Week\Master Files\[SGST Master.xlsx]DBF'!$A:$T,20,FALSE),
   IF(ORDER!$D$1="IGST",
   VLOOKUP(H66,'C:\Users\HP\Desktop\TrimphPO\Week\Master Files\[IGST Master.xlsx]DBF'!$A:$T,20,FALSE),
   "Error")),
"")</f>
        <v/>
      </c>
      <c r="T66">
        <f>IF(ORDER!O72&gt;0,
 IF(ORDER!$D$1="SGST",
 VLOOKUP(H66,'C:\Users\HP\Desktop\TrimphPO\Week\Master Files\[SGST Master.xlsx]DBF'!$A:$U,21,FALSE),
   IF(ORDER!$D$1="IGST",
   VLOOKUP(H66,'C:\Users\HP\Desktop\TrimphPO\Week\Master Files\[IGST Master.xlsx]DBF'!$A:$U,21,FALSE),
   "Error")),
"")</f>
        <v/>
      </c>
      <c r="U66">
        <f>IF(ORDER!O72&gt;0,
 IF(ORDER!$D$1="SGST",
 VLOOKUP(H66,'C:\Users\HP\Desktop\TrimphPO\Week\Master Files\[SGST Master.xlsx]DBF'!$A:$V,22,FALSE),
   IF(ORDER!$D$1="IGST",
   VLOOKUP(H66,'C:\Users\HP\Desktop\TrimphPO\Week\Master Files\[IGST Master.xlsx]DBF'!$A:$V,22,FALSE),
   "Error")),
"")</f>
        <v/>
      </c>
      <c r="V66">
        <f>IF(ORDER!O72&gt;0,
 IF(ORDER!$D$1="SGST",
 VLOOKUP(H66,'C:\Users\HP\Desktop\TrimphPO\Week\Master Files\[SGST Master.xlsx]DBF'!$A:$W,23,FALSE),
   IF(ORDER!$D$1="IGST",
   VLOOKUP(H66,'C:\Users\HP\Desktop\TrimphPO\Week\Master Files\[IGST Master.xlsx]DBF'!$A:$W,23,FALSE),
   "Error")),
"")</f>
        <v/>
      </c>
      <c r="W66">
        <f>IF(ORDER!O72&gt;0,
 IF(ORDER!$D$1="SGST",
 VLOOKUP(H66,'C:\Users\HP\Desktop\TrimphPO\Week\Master Files\[SGST Master.xlsx]DBF'!$A:$X,24,FALSE),
   IF(ORDER!$D$1="IGST",
   VLOOKUP(H66,'C:\Users\HP\Desktop\TrimphPO\Week\Master Files\[IGST Master.xlsx]DBF'!$A:$X,24,FALSE),
   "Error")),
"")</f>
        <v/>
      </c>
      <c r="X66">
        <f>IF(ORDER!O72&gt;0,
 IF(ORDER!$D$1="SGST",
 VLOOKUP(H66,'C:\Users\HP\Desktop\TrimphPO\Week\Master Files\[SGST Master.xlsx]DBF'!$A:$Y,25,FALSE),
   IF(ORDER!$D$1="IGST",
   VLOOKUP(H66,'C:\Users\HP\Desktop\TrimphPO\Week\Master Files\[IGST Master.xlsx]DBF'!$A:$Y,25,FALSE),
   "Error")),
"")</f>
        <v/>
      </c>
      <c r="Y66">
        <f>IF(ORDER!O72&gt;0,+O66, "")</f>
        <v/>
      </c>
      <c r="Z66">
        <f>IF(ORDER!O72&gt;0,+J66, "")</f>
        <v/>
      </c>
      <c r="AA66">
        <f>IF(ORDER!O72&gt;0,
 IF(ORDER!$D$1="SGST",
 VLOOKUP(H66,'C:\Users\HP\Desktop\TrimphPO\Week\Master Files\[SGST Master.xlsx]DBF'!$A:$AB,28,FALSE),
   IF(ORDER!$D$1="IGST",
   VLOOKUP(H66,'C:\Users\HP\Desktop\TrimphPO\Week\Master Files\[IGST Master.xlsx]DBF'!$A:$AB,28,FALSE),
   "Error")),
"")</f>
        <v/>
      </c>
      <c r="AB66">
        <f>IF(ORDER!O72&gt;0,
 IF(ORDER!$D$1="SGST",
 VLOOKUP(H66,'C:\Users\HP\Desktop\TrimphPO\Week\Master Files\[SGST Master.xlsx]DBF'!$A:$AC,29,FALSE),
   IF(ORDER!$D$1="IGST",
   VLOOKUP(H66,'C:\Users\HP\Desktop\TrimphPO\Week\Master Files\[IGST Master.xlsx]DBF'!$A:$AC,29,FALSE),
   "Error")),
"")</f>
        <v/>
      </c>
      <c r="AC66">
        <f>IF(ORDER!O72&gt;0,ROUND(Y66*AB66/100,2), "")</f>
        <v/>
      </c>
      <c r="AD66">
        <f>IF(ORDER!O72&gt;0,ROUND(SUM(Y66,0)-AC66,2), "")</f>
        <v/>
      </c>
      <c r="AE66" t="inlineStr"/>
      <c r="AF66" t="inlineStr"/>
      <c r="AG66" t="inlineStr"/>
      <c r="AH66" t="inlineStr"/>
      <c r="AI66" t="inlineStr"/>
      <c r="AJ66" t="inlineStr"/>
      <c r="AK66">
        <f>IF(ORDER!O72&gt;0,IF(RIGHT(P66,2)="5%","Output IGST - 5% - Tamilnadu","Output IGST - 12% - Tamilnadu"), "")</f>
        <v/>
      </c>
      <c r="AL66">
        <f>IF(ORDER!O72&gt;0,IF(AK66="Output IGST - 12% - TamilNadu",12,5), "")</f>
        <v/>
      </c>
      <c r="AM66">
        <f>IF(ORDER!O72&gt;0,ROUND(SUM(AD66*AL66/100,0),2), "")</f>
        <v/>
      </c>
      <c r="AN66">
        <f>IF(ORDER!O72&gt;0,+AP66, "")</f>
        <v/>
      </c>
      <c r="AO66">
        <f>IF(ORDER!O72&gt;0,0.00, "")</f>
        <v/>
      </c>
      <c r="AP66">
        <f>IF(ORDER!O72&gt;0,+(Y66-AC66)+AM66, "")</f>
        <v/>
      </c>
      <c r="AQ66">
        <f>IF(ORDER!O72&gt;0,
 IF(ORDER!$D$1="SGST",
 VLOOKUP(H66,'C:\Users\HP\Desktop\TrimphPO\Week\Master Files\[SGST Master.xlsx]DBF'!$A:$AR,44,FALSE),
   IF(ORDER!$D$1="IGST",
   VLOOKUP(H66,'C:\Users\HP\Desktop\TrimphPO\Week\Master Files\[IGST Master.xlsx]DBF'!$A:$AR,44,FALSE),
   "Error")),
"")</f>
        <v/>
      </c>
      <c r="AR66">
        <f>IF(ORDER!O72&gt;0,B66, "")</f>
        <v/>
      </c>
      <c r="AS66">
        <f>IF(ORDER!O72&gt;0,AN66, "")</f>
        <v/>
      </c>
      <c r="AT66">
        <f>IF(ORDER!O72&gt;0,CONCATENATE($B$2," ",$C$2," ","QTY",  " ", $Z$2), "")</f>
        <v/>
      </c>
      <c r="AU66">
        <f>IF(ORDER!O72&gt;0,
 IF(ORDER!$D$1="SGST",
 VLOOKUP(H66,'C:\Users\HP\Desktop\TrimphPO\Week\Master Files\[SGST Master.xlsx]DBF'!$A:$AV,48,FALSE),
   IF(ORDER!$D$1="IGST",
   VLOOKUP(H66,'C:\Users\HP\Desktop\TrimphPO\Week\Master Files\[IGST Master.xlsx]DBF'!$A:$AV,48,FALSE),
   "Error")),
"")</f>
        <v/>
      </c>
      <c r="AV66">
        <f>IF(ORDER!O72&gt;0,
 IF(ORDER!$D$1="SGST",
 VLOOKUP(H66,'C:\Users\HP\Desktop\TrimphPO\Week\Master Files\[SGST Master.xlsx]DBF'!$A:$AW,49,FALSE),
   IF(ORDER!$D$1="IGST",
   VLOOKUP(H66,'C:\Users\HP\Desktop\TrimphPO\Week\Master Files\[IGST Master.xlsx]DBF'!$A:$AW,49,FALSE),
   "Error")),
"")</f>
        <v/>
      </c>
      <c r="AW66">
        <f>IF(ORDER!O72&gt;0,
 IF(ORDER!$D$1="SGST",
 VLOOKUP(H66,'C:\Users\HP\Desktop\TrimphPO\Week\Master Files\[SGST Master.xlsx]DBF'!$A:$AX,50,FALSE),
   IF(ORDER!$D$1="IGST",
   VLOOKUP(H66,'C:\Users\HP\Desktop\TrimphPO\Week\Master Files\[IGST Master.xlsx]DBF'!$A:$AX,50,FALSE),
   "Error")),
"")</f>
        <v/>
      </c>
      <c r="AX66">
        <f>IF(ORDER!O72&gt;0,ORDER!B5, "")</f>
        <v/>
      </c>
      <c r="AY66">
        <f>IF(ORDER!O72&gt;0,ORDER!B1, "")</f>
        <v/>
      </c>
      <c r="AZ66">
        <f>IF(ORDER!O72&gt;0,
 IF(ORDER!$D$1="SGST",
 VLOOKUP(H66,'C:\Users\HP\Desktop\TrimphPO\Week\Master Files\[SGST Master.xlsx]DBF'!$A:$BA,53,FALSE),
   IF(ORDER!$D$1="IGST",
   VLOOKUP(H66,'C:\Users\HP\Desktop\TrimphPO\Week\Master Files\[IGST Master.xlsx]DBF'!$A:$BA,53,FALSE),
   "Error")),
"")</f>
        <v/>
      </c>
      <c r="BA66">
        <f>IF(ORDER!O72&gt;0,
 IF(ORDER!$D$1="SGST",
 VLOOKUP(H66,'C:\Users\HP\Desktop\TrimphPO\Week\Master Files\[SGST Master.xlsx]DBF'!$A:$BB,54,FALSE),
   IF(ORDER!$D$1="IGST",
   VLOOKUP(H66,'C:\Users\HP\Desktop\TrimphPO\Week\Master Files\[IGST Master.xlsx]DBF'!$A:$BB,54,FALSE),
   "Error")),
"")</f>
        <v/>
      </c>
      <c r="BB66">
        <f>IF(ORDER!O72&gt;0,
 IF(ORDER!$D$1="SGST",
 VLOOKUP(H66,'C:\Users\HP\Desktop\TrimphPO\Week\Master Files\[SGST Master.xlsx]DBF'!$A:$BC,55,FALSE),
   IF(ORDER!$D$1="IGST",
   VLOOKUP(H66,'C:\Users\HP\Desktop\TrimphPO\Week\Master Files\[IGST Master.xlsx]DBF'!$A:$BC,55,FALSE),
   "Error")),
"")</f>
        <v/>
      </c>
      <c r="BC66">
        <f>IF(ORDER!O72&gt;0,
 IF(ORDER!$D$1="SGST",
 VLOOKUP(H66,'C:\Users\HP\Desktop\TrimphPO\Week\Master Files\[SGST Master.xlsx]DBF'!$A:$BD,56,FALSE),
   IF(ORDER!$D$1="IGST",
   VLOOKUP(H66,'C:\Users\HP\Desktop\TrimphPO\Week\Master Files\[IGST Master.xlsx]DBF'!$A:$BD,56,FALSE),
   "Error")),
"")</f>
        <v/>
      </c>
      <c r="BD66">
        <f>IF(ORDER!O72&gt;0,
 IF(ORDER!$D$1="SGST",
 VLOOKUP(H66,'C:\Users\HP\Desktop\TrimphPO\Week\Master Files\[SGST Master.xlsx]DBF'!$A:$BE,57,FALSE),
   IF(ORDER!$D$1="IGST",
   VLOOKUP(H66,'C:\Users\HP\Desktop\TrimphPO\Week\Master Files\[IGST Master.xlsx]DBF'!$A:$BE,57,FALSE),
   "Error")),
"")</f>
        <v/>
      </c>
    </row>
    <row r="67">
      <c r="A67">
        <f>IF(ORDER!O73&gt;0,
 IF(ORDER!$D$1="SGST",
 VLOOKUP(H67,'C:\Users\HP\Desktop\TrimphPO\Week\Master Files\[SGST Master.xlsx]DBF'!$A:$B,2,FALSE),
   IF(ORDER!$D$1="IGST",
   VLOOKUP(H67,'C:\Users\HP\Desktop\TrimphPO\Week\Master Files\[IGST Master.xlsx]DBF'!$A:$B,2,FALSE),
   "Error")),
"")</f>
        <v/>
      </c>
      <c r="B67">
        <f>IF(ORDER!O73&gt;0,
 IF(ORDER!$D$1="SGST",
 VLOOKUP(H67,'C:\Users\HP\Desktop\TrimphPO\Week\Master Files\[SGST Master.xlsx]DBF'!$A:$C,3,FALSE),
   IF(ORDER!$D$1="IGST",
   VLOOKUP(H67,'C:\Users\HP\Desktop\TrimphPO\Week\Master Files\[IGST Master.xlsx]DBF'!$A:$C,3,FALSE),
   "Error")),
"")</f>
        <v/>
      </c>
      <c r="C67">
        <f>IF(ORDER!O73&gt;0,ORDER!L73, "")</f>
        <v/>
      </c>
      <c r="D67">
        <f>IF(ORDER!O73&gt;0,ORDER!A73, "")</f>
        <v/>
      </c>
      <c r="E67">
        <f>IF(ORDER!O73&gt;0,
 IF(ORDER!$D$1="SGST",
 VLOOKUP(H67,'C:\Users\HP\Desktop\TrimphPO\Week\Master Files\[SGST Master.xlsx]DBF'!$A:$F,6,FALSE),
   IF(ORDER!$D$1="IGST",
   VLOOKUP(H67,'C:\Users\HP\Desktop\TrimphPO\Week\Master Files\[IGST Master.xlsx]DBF'!$A:$F,6,FALSE),
   "Error")),
"")</f>
        <v/>
      </c>
      <c r="F67">
        <f>IF(ORDER!O73&gt;0,ORDER!C73, "")</f>
        <v/>
      </c>
      <c r="G67">
        <f>IF(ORDER!O73&gt;0,
 IF(ORDER!$D$1="SGST",
 VLOOKUP(H67,'C:\Users\HP\Desktop\TrimphPO\Week\Master Files\[SGST Master.xlsx]DBF'!$A:$H,8,FALSE),
   IF(ORDER!$D$1="IGST",
   VLOOKUP(H67,'C:\Users\HP\Desktop\TrimphPO\Week\Master Files\[IGST Master.xlsx]DBF'!$A:$H,8,FALSE),
   "Error")),
"")</f>
        <v/>
      </c>
      <c r="H67">
        <f>IF(ORDER!O73&gt;0,ORDER!D73, "")</f>
        <v/>
      </c>
      <c r="I67">
        <f>IF(ORDER!O73&gt;0,
 IF(ORDER!$D$1="SGST",
 VLOOKUP(H67,'C:\Users\HP\Desktop\TrimphPO\Week\Master Files\[SGST Master.xlsx]DBF'!$A:$J,10,FALSE),
   IF(ORDER!$D$1="IGST",
   VLOOKUP(H67,'C:\Users\HP\Desktop\TrimphPO\Week\Master Files\[IGST Master.xlsx]DBF'!$A:$J,10,FALSE),
   "Error")),
"")</f>
        <v/>
      </c>
      <c r="J67">
        <f>IF(ORDER!O73&gt;0,SUMIF(ORDER!$D$8:$D$22298,DBF!$H67,ORDER!$G$8:$G$22298), "")</f>
        <v/>
      </c>
      <c r="K67">
        <f>IF(ORDER!O73&gt;0,VLOOKUP($H67,ORDER!D:H,5,FALSE), "")</f>
        <v/>
      </c>
      <c r="L67">
        <f>IF(ORDER!O73&gt;0,ROUND(J67*K67,2), "")</f>
        <v/>
      </c>
      <c r="M67">
        <f>IF(ORDER!O73&gt;0,
 IF(ORDER!$D$1="SGST",
 VLOOKUP(H67,'C:\Users\HP\Desktop\TrimphPO\Week\Master Files\[SGST Master.xlsx]DBF'!$A:$N,14,FALSE),
   IF(ORDER!$D$1="IGST",
   VLOOKUP(H67,'C:\Users\HP\Desktop\TrimphPO\Week\Master Files\[IGST Master.xlsx]DBF'!$A:$N,14,FALSE),
   "Error")),
"")</f>
        <v/>
      </c>
      <c r="N67">
        <f>IF(ORDER!O73&gt;0,ROUND(L67*M67/100,2), "")</f>
        <v/>
      </c>
      <c r="O67">
        <f>IF(ORDER!O73&gt;0,L67-N67, "")</f>
        <v/>
      </c>
      <c r="P67">
        <f>IF(ORDER!O73&gt;0,IF(R67="Corsetry",IF(IFERROR((O67/J67),0)&lt;1000,"CC Sales- Corsetry-Wholesale - IGST 5%","CC Sales- Corsetry-Wholesale - IGST 12%")), "")</f>
        <v/>
      </c>
      <c r="Q67">
        <f>IF(ORDER!O73&gt;0,
 IF(ORDER!$D$1="SGST",
 VLOOKUP(H67,'C:\Users\HP\Desktop\TrimphPO\Week\Master Files\[SGST Master.xlsx]DBF'!$A:$R,18,FALSE),
   IF(ORDER!$D$1="IGST",
   VLOOKUP(H67,'C:\Users\HP\Desktop\TrimphPO\Week\Master Files\[IGST Master.xlsx]DBF'!$A:$R,18,FALSE),
   "Error")),
"")</f>
        <v/>
      </c>
      <c r="R67">
        <f>IF(ORDER!O73&gt;0,
 IF(ORDER!$D$1="SGST",
 VLOOKUP(H67,'C:\Users\HP\Desktop\TrimphPO\Week\Master Files\[SGST Master.xlsx]DBF'!$A:$S,19,FALSE),
   IF(ORDER!$D$1="IGST",
   VLOOKUP(H67,'C:\Users\HP\Desktop\TrimphPO\Week\Master Files\[IGST Master.xlsx]DBF'!$A:$S,19,FALSE),
   "Error")),
"")</f>
        <v/>
      </c>
      <c r="S67">
        <f>IF(ORDER!O73&gt;0,
 IF(ORDER!$D$1="SGST",
 VLOOKUP(H67,'C:\Users\HP\Desktop\TrimphPO\Week\Master Files\[SGST Master.xlsx]DBF'!$A:$T,20,FALSE),
   IF(ORDER!$D$1="IGST",
   VLOOKUP(H67,'C:\Users\HP\Desktop\TrimphPO\Week\Master Files\[IGST Master.xlsx]DBF'!$A:$T,20,FALSE),
   "Error")),
"")</f>
        <v/>
      </c>
      <c r="T67">
        <f>IF(ORDER!O73&gt;0,
 IF(ORDER!$D$1="SGST",
 VLOOKUP(H67,'C:\Users\HP\Desktop\TrimphPO\Week\Master Files\[SGST Master.xlsx]DBF'!$A:$U,21,FALSE),
   IF(ORDER!$D$1="IGST",
   VLOOKUP(H67,'C:\Users\HP\Desktop\TrimphPO\Week\Master Files\[IGST Master.xlsx]DBF'!$A:$U,21,FALSE),
   "Error")),
"")</f>
        <v/>
      </c>
      <c r="U67">
        <f>IF(ORDER!O73&gt;0,
 IF(ORDER!$D$1="SGST",
 VLOOKUP(H67,'C:\Users\HP\Desktop\TrimphPO\Week\Master Files\[SGST Master.xlsx]DBF'!$A:$V,22,FALSE),
   IF(ORDER!$D$1="IGST",
   VLOOKUP(H67,'C:\Users\HP\Desktop\TrimphPO\Week\Master Files\[IGST Master.xlsx]DBF'!$A:$V,22,FALSE),
   "Error")),
"")</f>
        <v/>
      </c>
      <c r="V67">
        <f>IF(ORDER!O73&gt;0,
 IF(ORDER!$D$1="SGST",
 VLOOKUP(H67,'C:\Users\HP\Desktop\TrimphPO\Week\Master Files\[SGST Master.xlsx]DBF'!$A:$W,23,FALSE),
   IF(ORDER!$D$1="IGST",
   VLOOKUP(H67,'C:\Users\HP\Desktop\TrimphPO\Week\Master Files\[IGST Master.xlsx]DBF'!$A:$W,23,FALSE),
   "Error")),
"")</f>
        <v/>
      </c>
      <c r="W67">
        <f>IF(ORDER!O73&gt;0,
 IF(ORDER!$D$1="SGST",
 VLOOKUP(H67,'C:\Users\HP\Desktop\TrimphPO\Week\Master Files\[SGST Master.xlsx]DBF'!$A:$X,24,FALSE),
   IF(ORDER!$D$1="IGST",
   VLOOKUP(H67,'C:\Users\HP\Desktop\TrimphPO\Week\Master Files\[IGST Master.xlsx]DBF'!$A:$X,24,FALSE),
   "Error")),
"")</f>
        <v/>
      </c>
      <c r="X67">
        <f>IF(ORDER!O73&gt;0,
 IF(ORDER!$D$1="SGST",
 VLOOKUP(H67,'C:\Users\HP\Desktop\TrimphPO\Week\Master Files\[SGST Master.xlsx]DBF'!$A:$Y,25,FALSE),
   IF(ORDER!$D$1="IGST",
   VLOOKUP(H67,'C:\Users\HP\Desktop\TrimphPO\Week\Master Files\[IGST Master.xlsx]DBF'!$A:$Y,25,FALSE),
   "Error")),
"")</f>
        <v/>
      </c>
      <c r="Y67">
        <f>IF(ORDER!O73&gt;0,+O67, "")</f>
        <v/>
      </c>
      <c r="Z67">
        <f>IF(ORDER!O73&gt;0,+J67, "")</f>
        <v/>
      </c>
      <c r="AA67">
        <f>IF(ORDER!O73&gt;0,
 IF(ORDER!$D$1="SGST",
 VLOOKUP(H67,'C:\Users\HP\Desktop\TrimphPO\Week\Master Files\[SGST Master.xlsx]DBF'!$A:$AB,28,FALSE),
   IF(ORDER!$D$1="IGST",
   VLOOKUP(H67,'C:\Users\HP\Desktop\TrimphPO\Week\Master Files\[IGST Master.xlsx]DBF'!$A:$AB,28,FALSE),
   "Error")),
"")</f>
        <v/>
      </c>
      <c r="AB67">
        <f>IF(ORDER!O73&gt;0,
 IF(ORDER!$D$1="SGST",
 VLOOKUP(H67,'C:\Users\HP\Desktop\TrimphPO\Week\Master Files\[SGST Master.xlsx]DBF'!$A:$AC,29,FALSE),
   IF(ORDER!$D$1="IGST",
   VLOOKUP(H67,'C:\Users\HP\Desktop\TrimphPO\Week\Master Files\[IGST Master.xlsx]DBF'!$A:$AC,29,FALSE),
   "Error")),
"")</f>
        <v/>
      </c>
      <c r="AC67">
        <f>IF(ORDER!O73&gt;0,ROUND(Y67*AB67/100,2), "")</f>
        <v/>
      </c>
      <c r="AD67">
        <f>IF(ORDER!O73&gt;0,ROUND(SUM(Y67,0)-AC67,2), "")</f>
        <v/>
      </c>
      <c r="AE67" t="inlineStr"/>
      <c r="AF67" t="inlineStr"/>
      <c r="AG67" t="inlineStr"/>
      <c r="AH67" t="inlineStr"/>
      <c r="AI67" t="inlineStr"/>
      <c r="AJ67" t="inlineStr"/>
      <c r="AK67">
        <f>IF(ORDER!O73&gt;0,IF(RIGHT(P67,2)="5%","Output IGST - 5% - Tamilnadu","Output IGST - 12% - Tamilnadu"), "")</f>
        <v/>
      </c>
      <c r="AL67">
        <f>IF(ORDER!O73&gt;0,IF(AK67="Output IGST - 12% - TamilNadu",12,5), "")</f>
        <v/>
      </c>
      <c r="AM67">
        <f>IF(ORDER!O73&gt;0,ROUND(SUM(AD67*AL67/100,0),2), "")</f>
        <v/>
      </c>
      <c r="AN67">
        <f>IF(ORDER!O73&gt;0,+AP67, "")</f>
        <v/>
      </c>
      <c r="AO67">
        <f>IF(ORDER!O73&gt;0,0.00, "")</f>
        <v/>
      </c>
      <c r="AP67">
        <f>IF(ORDER!O73&gt;0,+(Y67-AC67)+AM67, "")</f>
        <v/>
      </c>
      <c r="AQ67">
        <f>IF(ORDER!O73&gt;0,
 IF(ORDER!$D$1="SGST",
 VLOOKUP(H67,'C:\Users\HP\Desktop\TrimphPO\Week\Master Files\[SGST Master.xlsx]DBF'!$A:$AR,44,FALSE),
   IF(ORDER!$D$1="IGST",
   VLOOKUP(H67,'C:\Users\HP\Desktop\TrimphPO\Week\Master Files\[IGST Master.xlsx]DBF'!$A:$AR,44,FALSE),
   "Error")),
"")</f>
        <v/>
      </c>
      <c r="AR67">
        <f>IF(ORDER!O73&gt;0,B67, "")</f>
        <v/>
      </c>
      <c r="AS67">
        <f>IF(ORDER!O73&gt;0,AN67, "")</f>
        <v/>
      </c>
      <c r="AT67">
        <f>IF(ORDER!O73&gt;0,CONCATENATE($B$2," ",$C$2," ","QTY",  " ", $Z$2), "")</f>
        <v/>
      </c>
      <c r="AU67">
        <f>IF(ORDER!O73&gt;0,
 IF(ORDER!$D$1="SGST",
 VLOOKUP(H67,'C:\Users\HP\Desktop\TrimphPO\Week\Master Files\[SGST Master.xlsx]DBF'!$A:$AV,48,FALSE),
   IF(ORDER!$D$1="IGST",
   VLOOKUP(H67,'C:\Users\HP\Desktop\TrimphPO\Week\Master Files\[IGST Master.xlsx]DBF'!$A:$AV,48,FALSE),
   "Error")),
"")</f>
        <v/>
      </c>
      <c r="AV67">
        <f>IF(ORDER!O73&gt;0,
 IF(ORDER!$D$1="SGST",
 VLOOKUP(H67,'C:\Users\HP\Desktop\TrimphPO\Week\Master Files\[SGST Master.xlsx]DBF'!$A:$AW,49,FALSE),
   IF(ORDER!$D$1="IGST",
   VLOOKUP(H67,'C:\Users\HP\Desktop\TrimphPO\Week\Master Files\[IGST Master.xlsx]DBF'!$A:$AW,49,FALSE),
   "Error")),
"")</f>
        <v/>
      </c>
      <c r="AW67">
        <f>IF(ORDER!O73&gt;0,
 IF(ORDER!$D$1="SGST",
 VLOOKUP(H67,'C:\Users\HP\Desktop\TrimphPO\Week\Master Files\[SGST Master.xlsx]DBF'!$A:$AX,50,FALSE),
   IF(ORDER!$D$1="IGST",
   VLOOKUP(H67,'C:\Users\HP\Desktop\TrimphPO\Week\Master Files\[IGST Master.xlsx]DBF'!$A:$AX,50,FALSE),
   "Error")),
"")</f>
        <v/>
      </c>
      <c r="AX67">
        <f>IF(ORDER!O73&gt;0,ORDER!B5, "")</f>
        <v/>
      </c>
      <c r="AY67">
        <f>IF(ORDER!O73&gt;0,ORDER!B1, "")</f>
        <v/>
      </c>
      <c r="AZ67">
        <f>IF(ORDER!O73&gt;0,
 IF(ORDER!$D$1="SGST",
 VLOOKUP(H67,'C:\Users\HP\Desktop\TrimphPO\Week\Master Files\[SGST Master.xlsx]DBF'!$A:$BA,53,FALSE),
   IF(ORDER!$D$1="IGST",
   VLOOKUP(H67,'C:\Users\HP\Desktop\TrimphPO\Week\Master Files\[IGST Master.xlsx]DBF'!$A:$BA,53,FALSE),
   "Error")),
"")</f>
        <v/>
      </c>
      <c r="BA67">
        <f>IF(ORDER!O73&gt;0,
 IF(ORDER!$D$1="SGST",
 VLOOKUP(H67,'C:\Users\HP\Desktop\TrimphPO\Week\Master Files\[SGST Master.xlsx]DBF'!$A:$BB,54,FALSE),
   IF(ORDER!$D$1="IGST",
   VLOOKUP(H67,'C:\Users\HP\Desktop\TrimphPO\Week\Master Files\[IGST Master.xlsx]DBF'!$A:$BB,54,FALSE),
   "Error")),
"")</f>
        <v/>
      </c>
      <c r="BB67">
        <f>IF(ORDER!O73&gt;0,
 IF(ORDER!$D$1="SGST",
 VLOOKUP(H67,'C:\Users\HP\Desktop\TrimphPO\Week\Master Files\[SGST Master.xlsx]DBF'!$A:$BC,55,FALSE),
   IF(ORDER!$D$1="IGST",
   VLOOKUP(H67,'C:\Users\HP\Desktop\TrimphPO\Week\Master Files\[IGST Master.xlsx]DBF'!$A:$BC,55,FALSE),
   "Error")),
"")</f>
        <v/>
      </c>
      <c r="BC67">
        <f>IF(ORDER!O73&gt;0,
 IF(ORDER!$D$1="SGST",
 VLOOKUP(H67,'C:\Users\HP\Desktop\TrimphPO\Week\Master Files\[SGST Master.xlsx]DBF'!$A:$BD,56,FALSE),
   IF(ORDER!$D$1="IGST",
   VLOOKUP(H67,'C:\Users\HP\Desktop\TrimphPO\Week\Master Files\[IGST Master.xlsx]DBF'!$A:$BD,56,FALSE),
   "Error")),
"")</f>
        <v/>
      </c>
      <c r="BD67">
        <f>IF(ORDER!O73&gt;0,
 IF(ORDER!$D$1="SGST",
 VLOOKUP(H67,'C:\Users\HP\Desktop\TrimphPO\Week\Master Files\[SGST Master.xlsx]DBF'!$A:$BE,57,FALSE),
   IF(ORDER!$D$1="IGST",
   VLOOKUP(H67,'C:\Users\HP\Desktop\TrimphPO\Week\Master Files\[IGST Master.xlsx]DBF'!$A:$BE,57,FALSE),
   "Error")),
"")</f>
        <v/>
      </c>
    </row>
    <row r="68">
      <c r="A68">
        <f>IF(ORDER!O74&gt;0,
 IF(ORDER!$D$1="SGST",
 VLOOKUP(H68,'C:\Users\HP\Desktop\TrimphPO\Week\Master Files\[SGST Master.xlsx]DBF'!$A:$B,2,FALSE),
   IF(ORDER!$D$1="IGST",
   VLOOKUP(H68,'C:\Users\HP\Desktop\TrimphPO\Week\Master Files\[IGST Master.xlsx]DBF'!$A:$B,2,FALSE),
   "Error")),
"")</f>
        <v/>
      </c>
      <c r="B68">
        <f>IF(ORDER!O74&gt;0,
 IF(ORDER!$D$1="SGST",
 VLOOKUP(H68,'C:\Users\HP\Desktop\TrimphPO\Week\Master Files\[SGST Master.xlsx]DBF'!$A:$C,3,FALSE),
   IF(ORDER!$D$1="IGST",
   VLOOKUP(H68,'C:\Users\HP\Desktop\TrimphPO\Week\Master Files\[IGST Master.xlsx]DBF'!$A:$C,3,FALSE),
   "Error")),
"")</f>
        <v/>
      </c>
      <c r="C68">
        <f>IF(ORDER!O74&gt;0,ORDER!L74, "")</f>
        <v/>
      </c>
      <c r="D68">
        <f>IF(ORDER!O74&gt;0,ORDER!A74, "")</f>
        <v/>
      </c>
      <c r="E68">
        <f>IF(ORDER!O74&gt;0,
 IF(ORDER!$D$1="SGST",
 VLOOKUP(H68,'C:\Users\HP\Desktop\TrimphPO\Week\Master Files\[SGST Master.xlsx]DBF'!$A:$F,6,FALSE),
   IF(ORDER!$D$1="IGST",
   VLOOKUP(H68,'C:\Users\HP\Desktop\TrimphPO\Week\Master Files\[IGST Master.xlsx]DBF'!$A:$F,6,FALSE),
   "Error")),
"")</f>
        <v/>
      </c>
      <c r="F68">
        <f>IF(ORDER!O74&gt;0,ORDER!C74, "")</f>
        <v/>
      </c>
      <c r="G68">
        <f>IF(ORDER!O74&gt;0,
 IF(ORDER!$D$1="SGST",
 VLOOKUP(H68,'C:\Users\HP\Desktop\TrimphPO\Week\Master Files\[SGST Master.xlsx]DBF'!$A:$H,8,FALSE),
   IF(ORDER!$D$1="IGST",
   VLOOKUP(H68,'C:\Users\HP\Desktop\TrimphPO\Week\Master Files\[IGST Master.xlsx]DBF'!$A:$H,8,FALSE),
   "Error")),
"")</f>
        <v/>
      </c>
      <c r="H68">
        <f>IF(ORDER!O74&gt;0,ORDER!D74, "")</f>
        <v/>
      </c>
      <c r="I68">
        <f>IF(ORDER!O74&gt;0,
 IF(ORDER!$D$1="SGST",
 VLOOKUP(H68,'C:\Users\HP\Desktop\TrimphPO\Week\Master Files\[SGST Master.xlsx]DBF'!$A:$J,10,FALSE),
   IF(ORDER!$D$1="IGST",
   VLOOKUP(H68,'C:\Users\HP\Desktop\TrimphPO\Week\Master Files\[IGST Master.xlsx]DBF'!$A:$J,10,FALSE),
   "Error")),
"")</f>
        <v/>
      </c>
      <c r="J68">
        <f>IF(ORDER!O74&gt;0,SUMIF(ORDER!$D$8:$D$22298,DBF!$H68,ORDER!$G$8:$G$22298), "")</f>
        <v/>
      </c>
      <c r="K68">
        <f>IF(ORDER!O74&gt;0,VLOOKUP($H68,ORDER!D:H,5,FALSE), "")</f>
        <v/>
      </c>
      <c r="L68">
        <f>IF(ORDER!O74&gt;0,ROUND(J68*K68,2), "")</f>
        <v/>
      </c>
      <c r="M68">
        <f>IF(ORDER!O74&gt;0,
 IF(ORDER!$D$1="SGST",
 VLOOKUP(H68,'C:\Users\HP\Desktop\TrimphPO\Week\Master Files\[SGST Master.xlsx]DBF'!$A:$N,14,FALSE),
   IF(ORDER!$D$1="IGST",
   VLOOKUP(H68,'C:\Users\HP\Desktop\TrimphPO\Week\Master Files\[IGST Master.xlsx]DBF'!$A:$N,14,FALSE),
   "Error")),
"")</f>
        <v/>
      </c>
      <c r="N68">
        <f>IF(ORDER!O74&gt;0,ROUND(L68*M68/100,2), "")</f>
        <v/>
      </c>
      <c r="O68">
        <f>IF(ORDER!O74&gt;0,L68-N68, "")</f>
        <v/>
      </c>
      <c r="P68">
        <f>IF(ORDER!O74&gt;0,IF(R68="Corsetry",IF(IFERROR((O68/J68),0)&lt;1000,"CC Sales- Corsetry-Wholesale - IGST 5%","CC Sales- Corsetry-Wholesale - IGST 12%")), "")</f>
        <v/>
      </c>
      <c r="Q68">
        <f>IF(ORDER!O74&gt;0,
 IF(ORDER!$D$1="SGST",
 VLOOKUP(H68,'C:\Users\HP\Desktop\TrimphPO\Week\Master Files\[SGST Master.xlsx]DBF'!$A:$R,18,FALSE),
   IF(ORDER!$D$1="IGST",
   VLOOKUP(H68,'C:\Users\HP\Desktop\TrimphPO\Week\Master Files\[IGST Master.xlsx]DBF'!$A:$R,18,FALSE),
   "Error")),
"")</f>
        <v/>
      </c>
      <c r="R68">
        <f>IF(ORDER!O74&gt;0,
 IF(ORDER!$D$1="SGST",
 VLOOKUP(H68,'C:\Users\HP\Desktop\TrimphPO\Week\Master Files\[SGST Master.xlsx]DBF'!$A:$S,19,FALSE),
   IF(ORDER!$D$1="IGST",
   VLOOKUP(H68,'C:\Users\HP\Desktop\TrimphPO\Week\Master Files\[IGST Master.xlsx]DBF'!$A:$S,19,FALSE),
   "Error")),
"")</f>
        <v/>
      </c>
      <c r="S68">
        <f>IF(ORDER!O74&gt;0,
 IF(ORDER!$D$1="SGST",
 VLOOKUP(H68,'C:\Users\HP\Desktop\TrimphPO\Week\Master Files\[SGST Master.xlsx]DBF'!$A:$T,20,FALSE),
   IF(ORDER!$D$1="IGST",
   VLOOKUP(H68,'C:\Users\HP\Desktop\TrimphPO\Week\Master Files\[IGST Master.xlsx]DBF'!$A:$T,20,FALSE),
   "Error")),
"")</f>
        <v/>
      </c>
      <c r="T68">
        <f>IF(ORDER!O74&gt;0,
 IF(ORDER!$D$1="SGST",
 VLOOKUP(H68,'C:\Users\HP\Desktop\TrimphPO\Week\Master Files\[SGST Master.xlsx]DBF'!$A:$U,21,FALSE),
   IF(ORDER!$D$1="IGST",
   VLOOKUP(H68,'C:\Users\HP\Desktop\TrimphPO\Week\Master Files\[IGST Master.xlsx]DBF'!$A:$U,21,FALSE),
   "Error")),
"")</f>
        <v/>
      </c>
      <c r="U68">
        <f>IF(ORDER!O74&gt;0,
 IF(ORDER!$D$1="SGST",
 VLOOKUP(H68,'C:\Users\HP\Desktop\TrimphPO\Week\Master Files\[SGST Master.xlsx]DBF'!$A:$V,22,FALSE),
   IF(ORDER!$D$1="IGST",
   VLOOKUP(H68,'C:\Users\HP\Desktop\TrimphPO\Week\Master Files\[IGST Master.xlsx]DBF'!$A:$V,22,FALSE),
   "Error")),
"")</f>
        <v/>
      </c>
      <c r="V68">
        <f>IF(ORDER!O74&gt;0,
 IF(ORDER!$D$1="SGST",
 VLOOKUP(H68,'C:\Users\HP\Desktop\TrimphPO\Week\Master Files\[SGST Master.xlsx]DBF'!$A:$W,23,FALSE),
   IF(ORDER!$D$1="IGST",
   VLOOKUP(H68,'C:\Users\HP\Desktop\TrimphPO\Week\Master Files\[IGST Master.xlsx]DBF'!$A:$W,23,FALSE),
   "Error")),
"")</f>
        <v/>
      </c>
      <c r="W68">
        <f>IF(ORDER!O74&gt;0,
 IF(ORDER!$D$1="SGST",
 VLOOKUP(H68,'C:\Users\HP\Desktop\TrimphPO\Week\Master Files\[SGST Master.xlsx]DBF'!$A:$X,24,FALSE),
   IF(ORDER!$D$1="IGST",
   VLOOKUP(H68,'C:\Users\HP\Desktop\TrimphPO\Week\Master Files\[IGST Master.xlsx]DBF'!$A:$X,24,FALSE),
   "Error")),
"")</f>
        <v/>
      </c>
      <c r="X68">
        <f>IF(ORDER!O74&gt;0,
 IF(ORDER!$D$1="SGST",
 VLOOKUP(H68,'C:\Users\HP\Desktop\TrimphPO\Week\Master Files\[SGST Master.xlsx]DBF'!$A:$Y,25,FALSE),
   IF(ORDER!$D$1="IGST",
   VLOOKUP(H68,'C:\Users\HP\Desktop\TrimphPO\Week\Master Files\[IGST Master.xlsx]DBF'!$A:$Y,25,FALSE),
   "Error")),
"")</f>
        <v/>
      </c>
      <c r="Y68">
        <f>IF(ORDER!O74&gt;0,+O68, "")</f>
        <v/>
      </c>
      <c r="Z68">
        <f>IF(ORDER!O74&gt;0,+J68, "")</f>
        <v/>
      </c>
      <c r="AA68">
        <f>IF(ORDER!O74&gt;0,
 IF(ORDER!$D$1="SGST",
 VLOOKUP(H68,'C:\Users\HP\Desktop\TrimphPO\Week\Master Files\[SGST Master.xlsx]DBF'!$A:$AB,28,FALSE),
   IF(ORDER!$D$1="IGST",
   VLOOKUP(H68,'C:\Users\HP\Desktop\TrimphPO\Week\Master Files\[IGST Master.xlsx]DBF'!$A:$AB,28,FALSE),
   "Error")),
"")</f>
        <v/>
      </c>
      <c r="AB68">
        <f>IF(ORDER!O74&gt;0,
 IF(ORDER!$D$1="SGST",
 VLOOKUP(H68,'C:\Users\HP\Desktop\TrimphPO\Week\Master Files\[SGST Master.xlsx]DBF'!$A:$AC,29,FALSE),
   IF(ORDER!$D$1="IGST",
   VLOOKUP(H68,'C:\Users\HP\Desktop\TrimphPO\Week\Master Files\[IGST Master.xlsx]DBF'!$A:$AC,29,FALSE),
   "Error")),
"")</f>
        <v/>
      </c>
      <c r="AC68">
        <f>IF(ORDER!O74&gt;0,ROUND(Y68*AB68/100,2), "")</f>
        <v/>
      </c>
      <c r="AD68">
        <f>IF(ORDER!O74&gt;0,ROUND(SUM(Y68,0)-AC68,2), "")</f>
        <v/>
      </c>
      <c r="AE68" t="inlineStr"/>
      <c r="AF68" t="inlineStr"/>
      <c r="AG68" t="inlineStr"/>
      <c r="AH68" t="inlineStr"/>
      <c r="AI68" t="inlineStr"/>
      <c r="AJ68" t="inlineStr"/>
      <c r="AK68">
        <f>IF(ORDER!O74&gt;0,IF(RIGHT(P68,2)="5%","Output IGST - 5% - Tamilnadu","Output IGST - 12% - Tamilnadu"), "")</f>
        <v/>
      </c>
      <c r="AL68">
        <f>IF(ORDER!O74&gt;0,IF(AK68="Output IGST - 12% - TamilNadu",12,5), "")</f>
        <v/>
      </c>
      <c r="AM68">
        <f>IF(ORDER!O74&gt;0,ROUND(SUM(AD68*AL68/100,0),2), "")</f>
        <v/>
      </c>
      <c r="AN68">
        <f>IF(ORDER!O74&gt;0,+AP68, "")</f>
        <v/>
      </c>
      <c r="AO68">
        <f>IF(ORDER!O74&gt;0,0.00, "")</f>
        <v/>
      </c>
      <c r="AP68">
        <f>IF(ORDER!O74&gt;0,+(Y68-AC68)+AM68, "")</f>
        <v/>
      </c>
      <c r="AQ68">
        <f>IF(ORDER!O74&gt;0,
 IF(ORDER!$D$1="SGST",
 VLOOKUP(H68,'C:\Users\HP\Desktop\TrimphPO\Week\Master Files\[SGST Master.xlsx]DBF'!$A:$AR,44,FALSE),
   IF(ORDER!$D$1="IGST",
   VLOOKUP(H68,'C:\Users\HP\Desktop\TrimphPO\Week\Master Files\[IGST Master.xlsx]DBF'!$A:$AR,44,FALSE),
   "Error")),
"")</f>
        <v/>
      </c>
      <c r="AR68">
        <f>IF(ORDER!O74&gt;0,B68, "")</f>
        <v/>
      </c>
      <c r="AS68">
        <f>IF(ORDER!O74&gt;0,AN68, "")</f>
        <v/>
      </c>
      <c r="AT68">
        <f>IF(ORDER!O74&gt;0,CONCATENATE($B$2," ",$C$2," ","QTY",  " ", $Z$2), "")</f>
        <v/>
      </c>
      <c r="AU68">
        <f>IF(ORDER!O74&gt;0,
 IF(ORDER!$D$1="SGST",
 VLOOKUP(H68,'C:\Users\HP\Desktop\TrimphPO\Week\Master Files\[SGST Master.xlsx]DBF'!$A:$AV,48,FALSE),
   IF(ORDER!$D$1="IGST",
   VLOOKUP(H68,'C:\Users\HP\Desktop\TrimphPO\Week\Master Files\[IGST Master.xlsx]DBF'!$A:$AV,48,FALSE),
   "Error")),
"")</f>
        <v/>
      </c>
      <c r="AV68">
        <f>IF(ORDER!O74&gt;0,
 IF(ORDER!$D$1="SGST",
 VLOOKUP(H68,'C:\Users\HP\Desktop\TrimphPO\Week\Master Files\[SGST Master.xlsx]DBF'!$A:$AW,49,FALSE),
   IF(ORDER!$D$1="IGST",
   VLOOKUP(H68,'C:\Users\HP\Desktop\TrimphPO\Week\Master Files\[IGST Master.xlsx]DBF'!$A:$AW,49,FALSE),
   "Error")),
"")</f>
        <v/>
      </c>
      <c r="AW68">
        <f>IF(ORDER!O74&gt;0,
 IF(ORDER!$D$1="SGST",
 VLOOKUP(H68,'C:\Users\HP\Desktop\TrimphPO\Week\Master Files\[SGST Master.xlsx]DBF'!$A:$AX,50,FALSE),
   IF(ORDER!$D$1="IGST",
   VLOOKUP(H68,'C:\Users\HP\Desktop\TrimphPO\Week\Master Files\[IGST Master.xlsx]DBF'!$A:$AX,50,FALSE),
   "Error")),
"")</f>
        <v/>
      </c>
      <c r="AX68">
        <f>IF(ORDER!O74&gt;0,ORDER!B5, "")</f>
        <v/>
      </c>
      <c r="AY68">
        <f>IF(ORDER!O74&gt;0,ORDER!B1, "")</f>
        <v/>
      </c>
      <c r="AZ68">
        <f>IF(ORDER!O74&gt;0,
 IF(ORDER!$D$1="SGST",
 VLOOKUP(H68,'C:\Users\HP\Desktop\TrimphPO\Week\Master Files\[SGST Master.xlsx]DBF'!$A:$BA,53,FALSE),
   IF(ORDER!$D$1="IGST",
   VLOOKUP(H68,'C:\Users\HP\Desktop\TrimphPO\Week\Master Files\[IGST Master.xlsx]DBF'!$A:$BA,53,FALSE),
   "Error")),
"")</f>
        <v/>
      </c>
      <c r="BA68">
        <f>IF(ORDER!O74&gt;0,
 IF(ORDER!$D$1="SGST",
 VLOOKUP(H68,'C:\Users\HP\Desktop\TrimphPO\Week\Master Files\[SGST Master.xlsx]DBF'!$A:$BB,54,FALSE),
   IF(ORDER!$D$1="IGST",
   VLOOKUP(H68,'C:\Users\HP\Desktop\TrimphPO\Week\Master Files\[IGST Master.xlsx]DBF'!$A:$BB,54,FALSE),
   "Error")),
"")</f>
        <v/>
      </c>
      <c r="BB68">
        <f>IF(ORDER!O74&gt;0,
 IF(ORDER!$D$1="SGST",
 VLOOKUP(H68,'C:\Users\HP\Desktop\TrimphPO\Week\Master Files\[SGST Master.xlsx]DBF'!$A:$BC,55,FALSE),
   IF(ORDER!$D$1="IGST",
   VLOOKUP(H68,'C:\Users\HP\Desktop\TrimphPO\Week\Master Files\[IGST Master.xlsx]DBF'!$A:$BC,55,FALSE),
   "Error")),
"")</f>
        <v/>
      </c>
      <c r="BC68">
        <f>IF(ORDER!O74&gt;0,
 IF(ORDER!$D$1="SGST",
 VLOOKUP(H68,'C:\Users\HP\Desktop\TrimphPO\Week\Master Files\[SGST Master.xlsx]DBF'!$A:$BD,56,FALSE),
   IF(ORDER!$D$1="IGST",
   VLOOKUP(H68,'C:\Users\HP\Desktop\TrimphPO\Week\Master Files\[IGST Master.xlsx]DBF'!$A:$BD,56,FALSE),
   "Error")),
"")</f>
        <v/>
      </c>
      <c r="BD68">
        <f>IF(ORDER!O74&gt;0,
 IF(ORDER!$D$1="SGST",
 VLOOKUP(H68,'C:\Users\HP\Desktop\TrimphPO\Week\Master Files\[SGST Master.xlsx]DBF'!$A:$BE,57,FALSE),
   IF(ORDER!$D$1="IGST",
   VLOOKUP(H68,'C:\Users\HP\Desktop\TrimphPO\Week\Master Files\[IGST Master.xlsx]DBF'!$A:$BE,57,FALSE),
   "Error")),
"")</f>
        <v/>
      </c>
    </row>
    <row r="69">
      <c r="A69">
        <f>IF(ORDER!O75&gt;0,
 IF(ORDER!$D$1="SGST",
 VLOOKUP(H69,'C:\Users\HP\Desktop\TrimphPO\Week\Master Files\[SGST Master.xlsx]DBF'!$A:$B,2,FALSE),
   IF(ORDER!$D$1="IGST",
   VLOOKUP(H69,'C:\Users\HP\Desktop\TrimphPO\Week\Master Files\[IGST Master.xlsx]DBF'!$A:$B,2,FALSE),
   "Error")),
"")</f>
        <v/>
      </c>
      <c r="B69">
        <f>IF(ORDER!O75&gt;0,
 IF(ORDER!$D$1="SGST",
 VLOOKUP(H69,'C:\Users\HP\Desktop\TrimphPO\Week\Master Files\[SGST Master.xlsx]DBF'!$A:$C,3,FALSE),
   IF(ORDER!$D$1="IGST",
   VLOOKUP(H69,'C:\Users\HP\Desktop\TrimphPO\Week\Master Files\[IGST Master.xlsx]DBF'!$A:$C,3,FALSE),
   "Error")),
"")</f>
        <v/>
      </c>
      <c r="C69">
        <f>IF(ORDER!O75&gt;0,ORDER!L75, "")</f>
        <v/>
      </c>
      <c r="D69">
        <f>IF(ORDER!O75&gt;0,ORDER!A75, "")</f>
        <v/>
      </c>
      <c r="E69">
        <f>IF(ORDER!O75&gt;0,
 IF(ORDER!$D$1="SGST",
 VLOOKUP(H69,'C:\Users\HP\Desktop\TrimphPO\Week\Master Files\[SGST Master.xlsx]DBF'!$A:$F,6,FALSE),
   IF(ORDER!$D$1="IGST",
   VLOOKUP(H69,'C:\Users\HP\Desktop\TrimphPO\Week\Master Files\[IGST Master.xlsx]DBF'!$A:$F,6,FALSE),
   "Error")),
"")</f>
        <v/>
      </c>
      <c r="F69">
        <f>IF(ORDER!O75&gt;0,ORDER!C75, "")</f>
        <v/>
      </c>
      <c r="G69">
        <f>IF(ORDER!O75&gt;0,
 IF(ORDER!$D$1="SGST",
 VLOOKUP(H69,'C:\Users\HP\Desktop\TrimphPO\Week\Master Files\[SGST Master.xlsx]DBF'!$A:$H,8,FALSE),
   IF(ORDER!$D$1="IGST",
   VLOOKUP(H69,'C:\Users\HP\Desktop\TrimphPO\Week\Master Files\[IGST Master.xlsx]DBF'!$A:$H,8,FALSE),
   "Error")),
"")</f>
        <v/>
      </c>
      <c r="H69">
        <f>IF(ORDER!O75&gt;0,ORDER!D75, "")</f>
        <v/>
      </c>
      <c r="I69">
        <f>IF(ORDER!O75&gt;0,
 IF(ORDER!$D$1="SGST",
 VLOOKUP(H69,'C:\Users\HP\Desktop\TrimphPO\Week\Master Files\[SGST Master.xlsx]DBF'!$A:$J,10,FALSE),
   IF(ORDER!$D$1="IGST",
   VLOOKUP(H69,'C:\Users\HP\Desktop\TrimphPO\Week\Master Files\[IGST Master.xlsx]DBF'!$A:$J,10,FALSE),
   "Error")),
"")</f>
        <v/>
      </c>
      <c r="J69">
        <f>IF(ORDER!O75&gt;0,SUMIF(ORDER!$D$8:$D$22298,DBF!$H69,ORDER!$G$8:$G$22298), "")</f>
        <v/>
      </c>
      <c r="K69">
        <f>IF(ORDER!O75&gt;0,VLOOKUP($H69,ORDER!D:H,5,FALSE), "")</f>
        <v/>
      </c>
      <c r="L69">
        <f>IF(ORDER!O75&gt;0,ROUND(J69*K69,2), "")</f>
        <v/>
      </c>
      <c r="M69">
        <f>IF(ORDER!O75&gt;0,
 IF(ORDER!$D$1="SGST",
 VLOOKUP(H69,'C:\Users\HP\Desktop\TrimphPO\Week\Master Files\[SGST Master.xlsx]DBF'!$A:$N,14,FALSE),
   IF(ORDER!$D$1="IGST",
   VLOOKUP(H69,'C:\Users\HP\Desktop\TrimphPO\Week\Master Files\[IGST Master.xlsx]DBF'!$A:$N,14,FALSE),
   "Error")),
"")</f>
        <v/>
      </c>
      <c r="N69">
        <f>IF(ORDER!O75&gt;0,ROUND(L69*M69/100,2), "")</f>
        <v/>
      </c>
      <c r="O69">
        <f>IF(ORDER!O75&gt;0,L69-N69, "")</f>
        <v/>
      </c>
      <c r="P69">
        <f>IF(ORDER!O75&gt;0,IF(R69="Corsetry",IF(IFERROR((O69/J69),0)&lt;1000,"CC Sales- Corsetry-Wholesale - IGST 5%","CC Sales- Corsetry-Wholesale - IGST 12%")), "")</f>
        <v/>
      </c>
      <c r="Q69">
        <f>IF(ORDER!O75&gt;0,
 IF(ORDER!$D$1="SGST",
 VLOOKUP(H69,'C:\Users\HP\Desktop\TrimphPO\Week\Master Files\[SGST Master.xlsx]DBF'!$A:$R,18,FALSE),
   IF(ORDER!$D$1="IGST",
   VLOOKUP(H69,'C:\Users\HP\Desktop\TrimphPO\Week\Master Files\[IGST Master.xlsx]DBF'!$A:$R,18,FALSE),
   "Error")),
"")</f>
        <v/>
      </c>
      <c r="R69">
        <f>IF(ORDER!O75&gt;0,
 IF(ORDER!$D$1="SGST",
 VLOOKUP(H69,'C:\Users\HP\Desktop\TrimphPO\Week\Master Files\[SGST Master.xlsx]DBF'!$A:$S,19,FALSE),
   IF(ORDER!$D$1="IGST",
   VLOOKUP(H69,'C:\Users\HP\Desktop\TrimphPO\Week\Master Files\[IGST Master.xlsx]DBF'!$A:$S,19,FALSE),
   "Error")),
"")</f>
        <v/>
      </c>
      <c r="S69">
        <f>IF(ORDER!O75&gt;0,
 IF(ORDER!$D$1="SGST",
 VLOOKUP(H69,'C:\Users\HP\Desktop\TrimphPO\Week\Master Files\[SGST Master.xlsx]DBF'!$A:$T,20,FALSE),
   IF(ORDER!$D$1="IGST",
   VLOOKUP(H69,'C:\Users\HP\Desktop\TrimphPO\Week\Master Files\[IGST Master.xlsx]DBF'!$A:$T,20,FALSE),
   "Error")),
"")</f>
        <v/>
      </c>
      <c r="T69">
        <f>IF(ORDER!O75&gt;0,
 IF(ORDER!$D$1="SGST",
 VLOOKUP(H69,'C:\Users\HP\Desktop\TrimphPO\Week\Master Files\[SGST Master.xlsx]DBF'!$A:$U,21,FALSE),
   IF(ORDER!$D$1="IGST",
   VLOOKUP(H69,'C:\Users\HP\Desktop\TrimphPO\Week\Master Files\[IGST Master.xlsx]DBF'!$A:$U,21,FALSE),
   "Error")),
"")</f>
        <v/>
      </c>
      <c r="U69">
        <f>IF(ORDER!O75&gt;0,
 IF(ORDER!$D$1="SGST",
 VLOOKUP(H69,'C:\Users\HP\Desktop\TrimphPO\Week\Master Files\[SGST Master.xlsx]DBF'!$A:$V,22,FALSE),
   IF(ORDER!$D$1="IGST",
   VLOOKUP(H69,'C:\Users\HP\Desktop\TrimphPO\Week\Master Files\[IGST Master.xlsx]DBF'!$A:$V,22,FALSE),
   "Error")),
"")</f>
        <v/>
      </c>
      <c r="V69">
        <f>IF(ORDER!O75&gt;0,
 IF(ORDER!$D$1="SGST",
 VLOOKUP(H69,'C:\Users\HP\Desktop\TrimphPO\Week\Master Files\[SGST Master.xlsx]DBF'!$A:$W,23,FALSE),
   IF(ORDER!$D$1="IGST",
   VLOOKUP(H69,'C:\Users\HP\Desktop\TrimphPO\Week\Master Files\[IGST Master.xlsx]DBF'!$A:$W,23,FALSE),
   "Error")),
"")</f>
        <v/>
      </c>
      <c r="W69">
        <f>IF(ORDER!O75&gt;0,
 IF(ORDER!$D$1="SGST",
 VLOOKUP(H69,'C:\Users\HP\Desktop\TrimphPO\Week\Master Files\[SGST Master.xlsx]DBF'!$A:$X,24,FALSE),
   IF(ORDER!$D$1="IGST",
   VLOOKUP(H69,'C:\Users\HP\Desktop\TrimphPO\Week\Master Files\[IGST Master.xlsx]DBF'!$A:$X,24,FALSE),
   "Error")),
"")</f>
        <v/>
      </c>
      <c r="X69">
        <f>IF(ORDER!O75&gt;0,
 IF(ORDER!$D$1="SGST",
 VLOOKUP(H69,'C:\Users\HP\Desktop\TrimphPO\Week\Master Files\[SGST Master.xlsx]DBF'!$A:$Y,25,FALSE),
   IF(ORDER!$D$1="IGST",
   VLOOKUP(H69,'C:\Users\HP\Desktop\TrimphPO\Week\Master Files\[IGST Master.xlsx]DBF'!$A:$Y,25,FALSE),
   "Error")),
"")</f>
        <v/>
      </c>
      <c r="Y69">
        <f>IF(ORDER!O75&gt;0,+O69, "")</f>
        <v/>
      </c>
      <c r="Z69">
        <f>IF(ORDER!O75&gt;0,+J69, "")</f>
        <v/>
      </c>
      <c r="AA69">
        <f>IF(ORDER!O75&gt;0,
 IF(ORDER!$D$1="SGST",
 VLOOKUP(H69,'C:\Users\HP\Desktop\TrimphPO\Week\Master Files\[SGST Master.xlsx]DBF'!$A:$AB,28,FALSE),
   IF(ORDER!$D$1="IGST",
   VLOOKUP(H69,'C:\Users\HP\Desktop\TrimphPO\Week\Master Files\[IGST Master.xlsx]DBF'!$A:$AB,28,FALSE),
   "Error")),
"")</f>
        <v/>
      </c>
      <c r="AB69">
        <f>IF(ORDER!O75&gt;0,
 IF(ORDER!$D$1="SGST",
 VLOOKUP(H69,'C:\Users\HP\Desktop\TrimphPO\Week\Master Files\[SGST Master.xlsx]DBF'!$A:$AC,29,FALSE),
   IF(ORDER!$D$1="IGST",
   VLOOKUP(H69,'C:\Users\HP\Desktop\TrimphPO\Week\Master Files\[IGST Master.xlsx]DBF'!$A:$AC,29,FALSE),
   "Error")),
"")</f>
        <v/>
      </c>
      <c r="AC69">
        <f>IF(ORDER!O75&gt;0,ROUND(Y69*AB69/100,2), "")</f>
        <v/>
      </c>
      <c r="AD69">
        <f>IF(ORDER!O75&gt;0,ROUND(SUM(Y69,0)-AC69,2), "")</f>
        <v/>
      </c>
      <c r="AE69" t="inlineStr"/>
      <c r="AF69" t="inlineStr"/>
      <c r="AG69" t="inlineStr"/>
      <c r="AH69" t="inlineStr"/>
      <c r="AI69" t="inlineStr"/>
      <c r="AJ69" t="inlineStr"/>
      <c r="AK69">
        <f>IF(ORDER!O75&gt;0,IF(RIGHT(P69,2)="5%","Output IGST - 5% - Tamilnadu","Output IGST - 12% - Tamilnadu"), "")</f>
        <v/>
      </c>
      <c r="AL69">
        <f>IF(ORDER!O75&gt;0,IF(AK69="Output IGST - 12% - TamilNadu",12,5), "")</f>
        <v/>
      </c>
      <c r="AM69">
        <f>IF(ORDER!O75&gt;0,ROUND(SUM(AD69*AL69/100,0),2), "")</f>
        <v/>
      </c>
      <c r="AN69">
        <f>IF(ORDER!O75&gt;0,+AP69, "")</f>
        <v/>
      </c>
      <c r="AO69">
        <f>IF(ORDER!O75&gt;0,0.00, "")</f>
        <v/>
      </c>
      <c r="AP69">
        <f>IF(ORDER!O75&gt;0,+(Y69-AC69)+AM69, "")</f>
        <v/>
      </c>
      <c r="AQ69">
        <f>IF(ORDER!O75&gt;0,
 IF(ORDER!$D$1="SGST",
 VLOOKUP(H69,'C:\Users\HP\Desktop\TrimphPO\Week\Master Files\[SGST Master.xlsx]DBF'!$A:$AR,44,FALSE),
   IF(ORDER!$D$1="IGST",
   VLOOKUP(H69,'C:\Users\HP\Desktop\TrimphPO\Week\Master Files\[IGST Master.xlsx]DBF'!$A:$AR,44,FALSE),
   "Error")),
"")</f>
        <v/>
      </c>
      <c r="AR69">
        <f>IF(ORDER!O75&gt;0,B69, "")</f>
        <v/>
      </c>
      <c r="AS69">
        <f>IF(ORDER!O75&gt;0,AN69, "")</f>
        <v/>
      </c>
      <c r="AT69">
        <f>IF(ORDER!O75&gt;0,CONCATENATE($B$2," ",$C$2," ","QTY",  " ", $Z$2), "")</f>
        <v/>
      </c>
      <c r="AU69">
        <f>IF(ORDER!O75&gt;0,
 IF(ORDER!$D$1="SGST",
 VLOOKUP(H69,'C:\Users\HP\Desktop\TrimphPO\Week\Master Files\[SGST Master.xlsx]DBF'!$A:$AV,48,FALSE),
   IF(ORDER!$D$1="IGST",
   VLOOKUP(H69,'C:\Users\HP\Desktop\TrimphPO\Week\Master Files\[IGST Master.xlsx]DBF'!$A:$AV,48,FALSE),
   "Error")),
"")</f>
        <v/>
      </c>
      <c r="AV69">
        <f>IF(ORDER!O75&gt;0,
 IF(ORDER!$D$1="SGST",
 VLOOKUP(H69,'C:\Users\HP\Desktop\TrimphPO\Week\Master Files\[SGST Master.xlsx]DBF'!$A:$AW,49,FALSE),
   IF(ORDER!$D$1="IGST",
   VLOOKUP(H69,'C:\Users\HP\Desktop\TrimphPO\Week\Master Files\[IGST Master.xlsx]DBF'!$A:$AW,49,FALSE),
   "Error")),
"")</f>
        <v/>
      </c>
      <c r="AW69">
        <f>IF(ORDER!O75&gt;0,
 IF(ORDER!$D$1="SGST",
 VLOOKUP(H69,'C:\Users\HP\Desktop\TrimphPO\Week\Master Files\[SGST Master.xlsx]DBF'!$A:$AX,50,FALSE),
   IF(ORDER!$D$1="IGST",
   VLOOKUP(H69,'C:\Users\HP\Desktop\TrimphPO\Week\Master Files\[IGST Master.xlsx]DBF'!$A:$AX,50,FALSE),
   "Error")),
"")</f>
        <v/>
      </c>
      <c r="AX69">
        <f>IF(ORDER!O75&gt;0,ORDER!B5, "")</f>
        <v/>
      </c>
      <c r="AY69">
        <f>IF(ORDER!O75&gt;0,ORDER!B1, "")</f>
        <v/>
      </c>
      <c r="AZ69">
        <f>IF(ORDER!O75&gt;0,
 IF(ORDER!$D$1="SGST",
 VLOOKUP(H69,'C:\Users\HP\Desktop\TrimphPO\Week\Master Files\[SGST Master.xlsx]DBF'!$A:$BA,53,FALSE),
   IF(ORDER!$D$1="IGST",
   VLOOKUP(H69,'C:\Users\HP\Desktop\TrimphPO\Week\Master Files\[IGST Master.xlsx]DBF'!$A:$BA,53,FALSE),
   "Error")),
"")</f>
        <v/>
      </c>
      <c r="BA69">
        <f>IF(ORDER!O75&gt;0,
 IF(ORDER!$D$1="SGST",
 VLOOKUP(H69,'C:\Users\HP\Desktop\TrimphPO\Week\Master Files\[SGST Master.xlsx]DBF'!$A:$BB,54,FALSE),
   IF(ORDER!$D$1="IGST",
   VLOOKUP(H69,'C:\Users\HP\Desktop\TrimphPO\Week\Master Files\[IGST Master.xlsx]DBF'!$A:$BB,54,FALSE),
   "Error")),
"")</f>
        <v/>
      </c>
      <c r="BB69">
        <f>IF(ORDER!O75&gt;0,
 IF(ORDER!$D$1="SGST",
 VLOOKUP(H69,'C:\Users\HP\Desktop\TrimphPO\Week\Master Files\[SGST Master.xlsx]DBF'!$A:$BC,55,FALSE),
   IF(ORDER!$D$1="IGST",
   VLOOKUP(H69,'C:\Users\HP\Desktop\TrimphPO\Week\Master Files\[IGST Master.xlsx]DBF'!$A:$BC,55,FALSE),
   "Error")),
"")</f>
        <v/>
      </c>
      <c r="BC69">
        <f>IF(ORDER!O75&gt;0,
 IF(ORDER!$D$1="SGST",
 VLOOKUP(H69,'C:\Users\HP\Desktop\TrimphPO\Week\Master Files\[SGST Master.xlsx]DBF'!$A:$BD,56,FALSE),
   IF(ORDER!$D$1="IGST",
   VLOOKUP(H69,'C:\Users\HP\Desktop\TrimphPO\Week\Master Files\[IGST Master.xlsx]DBF'!$A:$BD,56,FALSE),
   "Error")),
"")</f>
        <v/>
      </c>
      <c r="BD69">
        <f>IF(ORDER!O75&gt;0,
 IF(ORDER!$D$1="SGST",
 VLOOKUP(H69,'C:\Users\HP\Desktop\TrimphPO\Week\Master Files\[SGST Master.xlsx]DBF'!$A:$BE,57,FALSE),
   IF(ORDER!$D$1="IGST",
   VLOOKUP(H69,'C:\Users\HP\Desktop\TrimphPO\Week\Master Files\[IGST Master.xlsx]DBF'!$A:$BE,57,FALSE),
   "Error")),
"")</f>
        <v/>
      </c>
    </row>
    <row r="70">
      <c r="A70">
        <f>IF(ORDER!O76&gt;0,
 IF(ORDER!$D$1="SGST",
 VLOOKUP(H70,'C:\Users\HP\Desktop\TrimphPO\Week\Master Files\[SGST Master.xlsx]DBF'!$A:$B,2,FALSE),
   IF(ORDER!$D$1="IGST",
   VLOOKUP(H70,'C:\Users\HP\Desktop\TrimphPO\Week\Master Files\[IGST Master.xlsx]DBF'!$A:$B,2,FALSE),
   "Error")),
"")</f>
        <v/>
      </c>
      <c r="B70">
        <f>IF(ORDER!O76&gt;0,
 IF(ORDER!$D$1="SGST",
 VLOOKUP(H70,'C:\Users\HP\Desktop\TrimphPO\Week\Master Files\[SGST Master.xlsx]DBF'!$A:$C,3,FALSE),
   IF(ORDER!$D$1="IGST",
   VLOOKUP(H70,'C:\Users\HP\Desktop\TrimphPO\Week\Master Files\[IGST Master.xlsx]DBF'!$A:$C,3,FALSE),
   "Error")),
"")</f>
        <v/>
      </c>
      <c r="C70">
        <f>IF(ORDER!O76&gt;0,ORDER!L76, "")</f>
        <v/>
      </c>
      <c r="D70">
        <f>IF(ORDER!O76&gt;0,ORDER!A76, "")</f>
        <v/>
      </c>
      <c r="E70">
        <f>IF(ORDER!O76&gt;0,
 IF(ORDER!$D$1="SGST",
 VLOOKUP(H70,'C:\Users\HP\Desktop\TrimphPO\Week\Master Files\[SGST Master.xlsx]DBF'!$A:$F,6,FALSE),
   IF(ORDER!$D$1="IGST",
   VLOOKUP(H70,'C:\Users\HP\Desktop\TrimphPO\Week\Master Files\[IGST Master.xlsx]DBF'!$A:$F,6,FALSE),
   "Error")),
"")</f>
        <v/>
      </c>
      <c r="F70">
        <f>IF(ORDER!O76&gt;0,ORDER!C76, "")</f>
        <v/>
      </c>
      <c r="G70">
        <f>IF(ORDER!O76&gt;0,
 IF(ORDER!$D$1="SGST",
 VLOOKUP(H70,'C:\Users\HP\Desktop\TrimphPO\Week\Master Files\[SGST Master.xlsx]DBF'!$A:$H,8,FALSE),
   IF(ORDER!$D$1="IGST",
   VLOOKUP(H70,'C:\Users\HP\Desktop\TrimphPO\Week\Master Files\[IGST Master.xlsx]DBF'!$A:$H,8,FALSE),
   "Error")),
"")</f>
        <v/>
      </c>
      <c r="H70">
        <f>IF(ORDER!O76&gt;0,ORDER!D76, "")</f>
        <v/>
      </c>
      <c r="I70">
        <f>IF(ORDER!O76&gt;0,
 IF(ORDER!$D$1="SGST",
 VLOOKUP(H70,'C:\Users\HP\Desktop\TrimphPO\Week\Master Files\[SGST Master.xlsx]DBF'!$A:$J,10,FALSE),
   IF(ORDER!$D$1="IGST",
   VLOOKUP(H70,'C:\Users\HP\Desktop\TrimphPO\Week\Master Files\[IGST Master.xlsx]DBF'!$A:$J,10,FALSE),
   "Error")),
"")</f>
        <v/>
      </c>
      <c r="J70">
        <f>IF(ORDER!O76&gt;0,SUMIF(ORDER!$D$8:$D$22298,DBF!$H70,ORDER!$G$8:$G$22298), "")</f>
        <v/>
      </c>
      <c r="K70">
        <f>IF(ORDER!O76&gt;0,VLOOKUP($H70,ORDER!D:H,5,FALSE), "")</f>
        <v/>
      </c>
      <c r="L70">
        <f>IF(ORDER!O76&gt;0,ROUND(J70*K70,2), "")</f>
        <v/>
      </c>
      <c r="M70">
        <f>IF(ORDER!O76&gt;0,
 IF(ORDER!$D$1="SGST",
 VLOOKUP(H70,'C:\Users\HP\Desktop\TrimphPO\Week\Master Files\[SGST Master.xlsx]DBF'!$A:$N,14,FALSE),
   IF(ORDER!$D$1="IGST",
   VLOOKUP(H70,'C:\Users\HP\Desktop\TrimphPO\Week\Master Files\[IGST Master.xlsx]DBF'!$A:$N,14,FALSE),
   "Error")),
"")</f>
        <v/>
      </c>
      <c r="N70">
        <f>IF(ORDER!O76&gt;0,ROUND(L70*M70/100,2), "")</f>
        <v/>
      </c>
      <c r="O70">
        <f>IF(ORDER!O76&gt;0,L70-N70, "")</f>
        <v/>
      </c>
      <c r="P70">
        <f>IF(ORDER!O76&gt;0,IF(R70="Corsetry",IF(IFERROR((O70/J70),0)&lt;1000,"CC Sales- Corsetry-Wholesale - IGST 5%","CC Sales- Corsetry-Wholesale - IGST 12%")), "")</f>
        <v/>
      </c>
      <c r="Q70">
        <f>IF(ORDER!O76&gt;0,
 IF(ORDER!$D$1="SGST",
 VLOOKUP(H70,'C:\Users\HP\Desktop\TrimphPO\Week\Master Files\[SGST Master.xlsx]DBF'!$A:$R,18,FALSE),
   IF(ORDER!$D$1="IGST",
   VLOOKUP(H70,'C:\Users\HP\Desktop\TrimphPO\Week\Master Files\[IGST Master.xlsx]DBF'!$A:$R,18,FALSE),
   "Error")),
"")</f>
        <v/>
      </c>
      <c r="R70">
        <f>IF(ORDER!O76&gt;0,
 IF(ORDER!$D$1="SGST",
 VLOOKUP(H70,'C:\Users\HP\Desktop\TrimphPO\Week\Master Files\[SGST Master.xlsx]DBF'!$A:$S,19,FALSE),
   IF(ORDER!$D$1="IGST",
   VLOOKUP(H70,'C:\Users\HP\Desktop\TrimphPO\Week\Master Files\[IGST Master.xlsx]DBF'!$A:$S,19,FALSE),
   "Error")),
"")</f>
        <v/>
      </c>
      <c r="S70">
        <f>IF(ORDER!O76&gt;0,
 IF(ORDER!$D$1="SGST",
 VLOOKUP(H70,'C:\Users\HP\Desktop\TrimphPO\Week\Master Files\[SGST Master.xlsx]DBF'!$A:$T,20,FALSE),
   IF(ORDER!$D$1="IGST",
   VLOOKUP(H70,'C:\Users\HP\Desktop\TrimphPO\Week\Master Files\[IGST Master.xlsx]DBF'!$A:$T,20,FALSE),
   "Error")),
"")</f>
        <v/>
      </c>
      <c r="T70">
        <f>IF(ORDER!O76&gt;0,
 IF(ORDER!$D$1="SGST",
 VLOOKUP(H70,'C:\Users\HP\Desktop\TrimphPO\Week\Master Files\[SGST Master.xlsx]DBF'!$A:$U,21,FALSE),
   IF(ORDER!$D$1="IGST",
   VLOOKUP(H70,'C:\Users\HP\Desktop\TrimphPO\Week\Master Files\[IGST Master.xlsx]DBF'!$A:$U,21,FALSE),
   "Error")),
"")</f>
        <v/>
      </c>
      <c r="U70">
        <f>IF(ORDER!O76&gt;0,
 IF(ORDER!$D$1="SGST",
 VLOOKUP(H70,'C:\Users\HP\Desktop\TrimphPO\Week\Master Files\[SGST Master.xlsx]DBF'!$A:$V,22,FALSE),
   IF(ORDER!$D$1="IGST",
   VLOOKUP(H70,'C:\Users\HP\Desktop\TrimphPO\Week\Master Files\[IGST Master.xlsx]DBF'!$A:$V,22,FALSE),
   "Error")),
"")</f>
        <v/>
      </c>
      <c r="V70">
        <f>IF(ORDER!O76&gt;0,
 IF(ORDER!$D$1="SGST",
 VLOOKUP(H70,'C:\Users\HP\Desktop\TrimphPO\Week\Master Files\[SGST Master.xlsx]DBF'!$A:$W,23,FALSE),
   IF(ORDER!$D$1="IGST",
   VLOOKUP(H70,'C:\Users\HP\Desktop\TrimphPO\Week\Master Files\[IGST Master.xlsx]DBF'!$A:$W,23,FALSE),
   "Error")),
"")</f>
        <v/>
      </c>
      <c r="W70">
        <f>IF(ORDER!O76&gt;0,
 IF(ORDER!$D$1="SGST",
 VLOOKUP(H70,'C:\Users\HP\Desktop\TrimphPO\Week\Master Files\[SGST Master.xlsx]DBF'!$A:$X,24,FALSE),
   IF(ORDER!$D$1="IGST",
   VLOOKUP(H70,'C:\Users\HP\Desktop\TrimphPO\Week\Master Files\[IGST Master.xlsx]DBF'!$A:$X,24,FALSE),
   "Error")),
"")</f>
        <v/>
      </c>
      <c r="X70">
        <f>IF(ORDER!O76&gt;0,
 IF(ORDER!$D$1="SGST",
 VLOOKUP(H70,'C:\Users\HP\Desktop\TrimphPO\Week\Master Files\[SGST Master.xlsx]DBF'!$A:$Y,25,FALSE),
   IF(ORDER!$D$1="IGST",
   VLOOKUP(H70,'C:\Users\HP\Desktop\TrimphPO\Week\Master Files\[IGST Master.xlsx]DBF'!$A:$Y,25,FALSE),
   "Error")),
"")</f>
        <v/>
      </c>
      <c r="Y70">
        <f>IF(ORDER!O76&gt;0,+O70, "")</f>
        <v/>
      </c>
      <c r="Z70">
        <f>IF(ORDER!O76&gt;0,+J70, "")</f>
        <v/>
      </c>
      <c r="AA70">
        <f>IF(ORDER!O76&gt;0,
 IF(ORDER!$D$1="SGST",
 VLOOKUP(H70,'C:\Users\HP\Desktop\TrimphPO\Week\Master Files\[SGST Master.xlsx]DBF'!$A:$AB,28,FALSE),
   IF(ORDER!$D$1="IGST",
   VLOOKUP(H70,'C:\Users\HP\Desktop\TrimphPO\Week\Master Files\[IGST Master.xlsx]DBF'!$A:$AB,28,FALSE),
   "Error")),
"")</f>
        <v/>
      </c>
      <c r="AB70">
        <f>IF(ORDER!O76&gt;0,
 IF(ORDER!$D$1="SGST",
 VLOOKUP(H70,'C:\Users\HP\Desktop\TrimphPO\Week\Master Files\[SGST Master.xlsx]DBF'!$A:$AC,29,FALSE),
   IF(ORDER!$D$1="IGST",
   VLOOKUP(H70,'C:\Users\HP\Desktop\TrimphPO\Week\Master Files\[IGST Master.xlsx]DBF'!$A:$AC,29,FALSE),
   "Error")),
"")</f>
        <v/>
      </c>
      <c r="AC70">
        <f>IF(ORDER!O76&gt;0,ROUND(Y70*AB70/100,2), "")</f>
        <v/>
      </c>
      <c r="AD70">
        <f>IF(ORDER!O76&gt;0,ROUND(SUM(Y70,0)-AC70,2), "")</f>
        <v/>
      </c>
      <c r="AE70" t="inlineStr"/>
      <c r="AF70" t="inlineStr"/>
      <c r="AG70" t="inlineStr"/>
      <c r="AH70" t="inlineStr"/>
      <c r="AI70" t="inlineStr"/>
      <c r="AJ70" t="inlineStr"/>
      <c r="AK70">
        <f>IF(ORDER!O76&gt;0,IF(RIGHT(P70,2)="5%","Output IGST - 5% - Tamilnadu","Output IGST - 12% - Tamilnadu"), "")</f>
        <v/>
      </c>
      <c r="AL70">
        <f>IF(ORDER!O76&gt;0,IF(AK70="Output IGST - 12% - TamilNadu",12,5), "")</f>
        <v/>
      </c>
      <c r="AM70">
        <f>IF(ORDER!O76&gt;0,ROUND(SUM(AD70*AL70/100,0),2), "")</f>
        <v/>
      </c>
      <c r="AN70">
        <f>IF(ORDER!O76&gt;0,+AP70, "")</f>
        <v/>
      </c>
      <c r="AO70">
        <f>IF(ORDER!O76&gt;0,0.00, "")</f>
        <v/>
      </c>
      <c r="AP70">
        <f>IF(ORDER!O76&gt;0,+(Y70-AC70)+AM70, "")</f>
        <v/>
      </c>
      <c r="AQ70">
        <f>IF(ORDER!O76&gt;0,
 IF(ORDER!$D$1="SGST",
 VLOOKUP(H70,'C:\Users\HP\Desktop\TrimphPO\Week\Master Files\[SGST Master.xlsx]DBF'!$A:$AR,44,FALSE),
   IF(ORDER!$D$1="IGST",
   VLOOKUP(H70,'C:\Users\HP\Desktop\TrimphPO\Week\Master Files\[IGST Master.xlsx]DBF'!$A:$AR,44,FALSE),
   "Error")),
"")</f>
        <v/>
      </c>
      <c r="AR70">
        <f>IF(ORDER!O76&gt;0,B70, "")</f>
        <v/>
      </c>
      <c r="AS70">
        <f>IF(ORDER!O76&gt;0,AN70, "")</f>
        <v/>
      </c>
      <c r="AT70">
        <f>IF(ORDER!O76&gt;0,CONCATENATE($B$2," ",$C$2," ","QTY",  " ", $Z$2), "")</f>
        <v/>
      </c>
      <c r="AU70">
        <f>IF(ORDER!O76&gt;0,
 IF(ORDER!$D$1="SGST",
 VLOOKUP(H70,'C:\Users\HP\Desktop\TrimphPO\Week\Master Files\[SGST Master.xlsx]DBF'!$A:$AV,48,FALSE),
   IF(ORDER!$D$1="IGST",
   VLOOKUP(H70,'C:\Users\HP\Desktop\TrimphPO\Week\Master Files\[IGST Master.xlsx]DBF'!$A:$AV,48,FALSE),
   "Error")),
"")</f>
        <v/>
      </c>
      <c r="AV70">
        <f>IF(ORDER!O76&gt;0,
 IF(ORDER!$D$1="SGST",
 VLOOKUP(H70,'C:\Users\HP\Desktop\TrimphPO\Week\Master Files\[SGST Master.xlsx]DBF'!$A:$AW,49,FALSE),
   IF(ORDER!$D$1="IGST",
   VLOOKUP(H70,'C:\Users\HP\Desktop\TrimphPO\Week\Master Files\[IGST Master.xlsx]DBF'!$A:$AW,49,FALSE),
   "Error")),
"")</f>
        <v/>
      </c>
      <c r="AW70">
        <f>IF(ORDER!O76&gt;0,
 IF(ORDER!$D$1="SGST",
 VLOOKUP(H70,'C:\Users\HP\Desktop\TrimphPO\Week\Master Files\[SGST Master.xlsx]DBF'!$A:$AX,50,FALSE),
   IF(ORDER!$D$1="IGST",
   VLOOKUP(H70,'C:\Users\HP\Desktop\TrimphPO\Week\Master Files\[IGST Master.xlsx]DBF'!$A:$AX,50,FALSE),
   "Error")),
"")</f>
        <v/>
      </c>
      <c r="AX70">
        <f>IF(ORDER!O76&gt;0,ORDER!B5, "")</f>
        <v/>
      </c>
      <c r="AY70">
        <f>IF(ORDER!O76&gt;0,ORDER!B1, "")</f>
        <v/>
      </c>
      <c r="AZ70">
        <f>IF(ORDER!O76&gt;0,
 IF(ORDER!$D$1="SGST",
 VLOOKUP(H70,'C:\Users\HP\Desktop\TrimphPO\Week\Master Files\[SGST Master.xlsx]DBF'!$A:$BA,53,FALSE),
   IF(ORDER!$D$1="IGST",
   VLOOKUP(H70,'C:\Users\HP\Desktop\TrimphPO\Week\Master Files\[IGST Master.xlsx]DBF'!$A:$BA,53,FALSE),
   "Error")),
"")</f>
        <v/>
      </c>
      <c r="BA70">
        <f>IF(ORDER!O76&gt;0,
 IF(ORDER!$D$1="SGST",
 VLOOKUP(H70,'C:\Users\HP\Desktop\TrimphPO\Week\Master Files\[SGST Master.xlsx]DBF'!$A:$BB,54,FALSE),
   IF(ORDER!$D$1="IGST",
   VLOOKUP(H70,'C:\Users\HP\Desktop\TrimphPO\Week\Master Files\[IGST Master.xlsx]DBF'!$A:$BB,54,FALSE),
   "Error")),
"")</f>
        <v/>
      </c>
      <c r="BB70">
        <f>IF(ORDER!O76&gt;0,
 IF(ORDER!$D$1="SGST",
 VLOOKUP(H70,'C:\Users\HP\Desktop\TrimphPO\Week\Master Files\[SGST Master.xlsx]DBF'!$A:$BC,55,FALSE),
   IF(ORDER!$D$1="IGST",
   VLOOKUP(H70,'C:\Users\HP\Desktop\TrimphPO\Week\Master Files\[IGST Master.xlsx]DBF'!$A:$BC,55,FALSE),
   "Error")),
"")</f>
        <v/>
      </c>
      <c r="BC70">
        <f>IF(ORDER!O76&gt;0,
 IF(ORDER!$D$1="SGST",
 VLOOKUP(H70,'C:\Users\HP\Desktop\TrimphPO\Week\Master Files\[SGST Master.xlsx]DBF'!$A:$BD,56,FALSE),
   IF(ORDER!$D$1="IGST",
   VLOOKUP(H70,'C:\Users\HP\Desktop\TrimphPO\Week\Master Files\[IGST Master.xlsx]DBF'!$A:$BD,56,FALSE),
   "Error")),
"")</f>
        <v/>
      </c>
      <c r="BD70">
        <f>IF(ORDER!O76&gt;0,
 IF(ORDER!$D$1="SGST",
 VLOOKUP(H70,'C:\Users\HP\Desktop\TrimphPO\Week\Master Files\[SGST Master.xlsx]DBF'!$A:$BE,57,FALSE),
   IF(ORDER!$D$1="IGST",
   VLOOKUP(H70,'C:\Users\HP\Desktop\TrimphPO\Week\Master Files\[IGST Master.xlsx]DBF'!$A:$BE,57,FALSE),
   "Error")),
"")</f>
        <v/>
      </c>
    </row>
    <row r="71">
      <c r="A71">
        <f>IF(ORDER!O77&gt;0,
 IF(ORDER!$D$1="SGST",
 VLOOKUP(H71,'C:\Users\HP\Desktop\TrimphPO\Week\Master Files\[SGST Master.xlsx]DBF'!$A:$B,2,FALSE),
   IF(ORDER!$D$1="IGST",
   VLOOKUP(H71,'C:\Users\HP\Desktop\TrimphPO\Week\Master Files\[IGST Master.xlsx]DBF'!$A:$B,2,FALSE),
   "Error")),
"")</f>
        <v/>
      </c>
      <c r="B71">
        <f>IF(ORDER!O77&gt;0,
 IF(ORDER!$D$1="SGST",
 VLOOKUP(H71,'C:\Users\HP\Desktop\TrimphPO\Week\Master Files\[SGST Master.xlsx]DBF'!$A:$C,3,FALSE),
   IF(ORDER!$D$1="IGST",
   VLOOKUP(H71,'C:\Users\HP\Desktop\TrimphPO\Week\Master Files\[IGST Master.xlsx]DBF'!$A:$C,3,FALSE),
   "Error")),
"")</f>
        <v/>
      </c>
      <c r="C71">
        <f>IF(ORDER!O77&gt;0,ORDER!L77, "")</f>
        <v/>
      </c>
      <c r="D71">
        <f>IF(ORDER!O77&gt;0,ORDER!A77, "")</f>
        <v/>
      </c>
      <c r="E71">
        <f>IF(ORDER!O77&gt;0,
 IF(ORDER!$D$1="SGST",
 VLOOKUP(H71,'C:\Users\HP\Desktop\TrimphPO\Week\Master Files\[SGST Master.xlsx]DBF'!$A:$F,6,FALSE),
   IF(ORDER!$D$1="IGST",
   VLOOKUP(H71,'C:\Users\HP\Desktop\TrimphPO\Week\Master Files\[IGST Master.xlsx]DBF'!$A:$F,6,FALSE),
   "Error")),
"")</f>
        <v/>
      </c>
      <c r="F71">
        <f>IF(ORDER!O77&gt;0,ORDER!C77, "")</f>
        <v/>
      </c>
      <c r="G71">
        <f>IF(ORDER!O77&gt;0,
 IF(ORDER!$D$1="SGST",
 VLOOKUP(H71,'C:\Users\HP\Desktop\TrimphPO\Week\Master Files\[SGST Master.xlsx]DBF'!$A:$H,8,FALSE),
   IF(ORDER!$D$1="IGST",
   VLOOKUP(H71,'C:\Users\HP\Desktop\TrimphPO\Week\Master Files\[IGST Master.xlsx]DBF'!$A:$H,8,FALSE),
   "Error")),
"")</f>
        <v/>
      </c>
      <c r="H71">
        <f>IF(ORDER!O77&gt;0,ORDER!D77, "")</f>
        <v/>
      </c>
      <c r="I71">
        <f>IF(ORDER!O77&gt;0,
 IF(ORDER!$D$1="SGST",
 VLOOKUP(H71,'C:\Users\HP\Desktop\TrimphPO\Week\Master Files\[SGST Master.xlsx]DBF'!$A:$J,10,FALSE),
   IF(ORDER!$D$1="IGST",
   VLOOKUP(H71,'C:\Users\HP\Desktop\TrimphPO\Week\Master Files\[IGST Master.xlsx]DBF'!$A:$J,10,FALSE),
   "Error")),
"")</f>
        <v/>
      </c>
      <c r="J71">
        <f>IF(ORDER!O77&gt;0,SUMIF(ORDER!$D$8:$D$22298,DBF!$H71,ORDER!$G$8:$G$22298), "")</f>
        <v/>
      </c>
      <c r="K71">
        <f>IF(ORDER!O77&gt;0,VLOOKUP($H71,ORDER!D:H,5,FALSE), "")</f>
        <v/>
      </c>
      <c r="L71">
        <f>IF(ORDER!O77&gt;0,ROUND(J71*K71,2), "")</f>
        <v/>
      </c>
      <c r="M71">
        <f>IF(ORDER!O77&gt;0,
 IF(ORDER!$D$1="SGST",
 VLOOKUP(H71,'C:\Users\HP\Desktop\TrimphPO\Week\Master Files\[SGST Master.xlsx]DBF'!$A:$N,14,FALSE),
   IF(ORDER!$D$1="IGST",
   VLOOKUP(H71,'C:\Users\HP\Desktop\TrimphPO\Week\Master Files\[IGST Master.xlsx]DBF'!$A:$N,14,FALSE),
   "Error")),
"")</f>
        <v/>
      </c>
      <c r="N71">
        <f>IF(ORDER!O77&gt;0,ROUND(L71*M71/100,2), "")</f>
        <v/>
      </c>
      <c r="O71">
        <f>IF(ORDER!O77&gt;0,L71-N71, "")</f>
        <v/>
      </c>
      <c r="P71">
        <f>IF(ORDER!O77&gt;0,IF(R71="Corsetry",IF(IFERROR((O71/J71),0)&lt;1000,"CC Sales- Corsetry-Wholesale - IGST 5%","CC Sales- Corsetry-Wholesale - IGST 12%")), "")</f>
        <v/>
      </c>
      <c r="Q71">
        <f>IF(ORDER!O77&gt;0,
 IF(ORDER!$D$1="SGST",
 VLOOKUP(H71,'C:\Users\HP\Desktop\TrimphPO\Week\Master Files\[SGST Master.xlsx]DBF'!$A:$R,18,FALSE),
   IF(ORDER!$D$1="IGST",
   VLOOKUP(H71,'C:\Users\HP\Desktop\TrimphPO\Week\Master Files\[IGST Master.xlsx]DBF'!$A:$R,18,FALSE),
   "Error")),
"")</f>
        <v/>
      </c>
      <c r="R71">
        <f>IF(ORDER!O77&gt;0,
 IF(ORDER!$D$1="SGST",
 VLOOKUP(H71,'C:\Users\HP\Desktop\TrimphPO\Week\Master Files\[SGST Master.xlsx]DBF'!$A:$S,19,FALSE),
   IF(ORDER!$D$1="IGST",
   VLOOKUP(H71,'C:\Users\HP\Desktop\TrimphPO\Week\Master Files\[IGST Master.xlsx]DBF'!$A:$S,19,FALSE),
   "Error")),
"")</f>
        <v/>
      </c>
      <c r="S71">
        <f>IF(ORDER!O77&gt;0,
 IF(ORDER!$D$1="SGST",
 VLOOKUP(H71,'C:\Users\HP\Desktop\TrimphPO\Week\Master Files\[SGST Master.xlsx]DBF'!$A:$T,20,FALSE),
   IF(ORDER!$D$1="IGST",
   VLOOKUP(H71,'C:\Users\HP\Desktop\TrimphPO\Week\Master Files\[IGST Master.xlsx]DBF'!$A:$T,20,FALSE),
   "Error")),
"")</f>
        <v/>
      </c>
      <c r="T71">
        <f>IF(ORDER!O77&gt;0,
 IF(ORDER!$D$1="SGST",
 VLOOKUP(H71,'C:\Users\HP\Desktop\TrimphPO\Week\Master Files\[SGST Master.xlsx]DBF'!$A:$U,21,FALSE),
   IF(ORDER!$D$1="IGST",
   VLOOKUP(H71,'C:\Users\HP\Desktop\TrimphPO\Week\Master Files\[IGST Master.xlsx]DBF'!$A:$U,21,FALSE),
   "Error")),
"")</f>
        <v/>
      </c>
      <c r="U71">
        <f>IF(ORDER!O77&gt;0,
 IF(ORDER!$D$1="SGST",
 VLOOKUP(H71,'C:\Users\HP\Desktop\TrimphPO\Week\Master Files\[SGST Master.xlsx]DBF'!$A:$V,22,FALSE),
   IF(ORDER!$D$1="IGST",
   VLOOKUP(H71,'C:\Users\HP\Desktop\TrimphPO\Week\Master Files\[IGST Master.xlsx]DBF'!$A:$V,22,FALSE),
   "Error")),
"")</f>
        <v/>
      </c>
      <c r="V71">
        <f>IF(ORDER!O77&gt;0,
 IF(ORDER!$D$1="SGST",
 VLOOKUP(H71,'C:\Users\HP\Desktop\TrimphPO\Week\Master Files\[SGST Master.xlsx]DBF'!$A:$W,23,FALSE),
   IF(ORDER!$D$1="IGST",
   VLOOKUP(H71,'C:\Users\HP\Desktop\TrimphPO\Week\Master Files\[IGST Master.xlsx]DBF'!$A:$W,23,FALSE),
   "Error")),
"")</f>
        <v/>
      </c>
      <c r="W71">
        <f>IF(ORDER!O77&gt;0,
 IF(ORDER!$D$1="SGST",
 VLOOKUP(H71,'C:\Users\HP\Desktop\TrimphPO\Week\Master Files\[SGST Master.xlsx]DBF'!$A:$X,24,FALSE),
   IF(ORDER!$D$1="IGST",
   VLOOKUP(H71,'C:\Users\HP\Desktop\TrimphPO\Week\Master Files\[IGST Master.xlsx]DBF'!$A:$X,24,FALSE),
   "Error")),
"")</f>
        <v/>
      </c>
      <c r="X71">
        <f>IF(ORDER!O77&gt;0,
 IF(ORDER!$D$1="SGST",
 VLOOKUP(H71,'C:\Users\HP\Desktop\TrimphPO\Week\Master Files\[SGST Master.xlsx]DBF'!$A:$Y,25,FALSE),
   IF(ORDER!$D$1="IGST",
   VLOOKUP(H71,'C:\Users\HP\Desktop\TrimphPO\Week\Master Files\[IGST Master.xlsx]DBF'!$A:$Y,25,FALSE),
   "Error")),
"")</f>
        <v/>
      </c>
      <c r="Y71">
        <f>IF(ORDER!O77&gt;0,+O71, "")</f>
        <v/>
      </c>
      <c r="Z71">
        <f>IF(ORDER!O77&gt;0,+J71, "")</f>
        <v/>
      </c>
      <c r="AA71">
        <f>IF(ORDER!O77&gt;0,
 IF(ORDER!$D$1="SGST",
 VLOOKUP(H71,'C:\Users\HP\Desktop\TrimphPO\Week\Master Files\[SGST Master.xlsx]DBF'!$A:$AB,28,FALSE),
   IF(ORDER!$D$1="IGST",
   VLOOKUP(H71,'C:\Users\HP\Desktop\TrimphPO\Week\Master Files\[IGST Master.xlsx]DBF'!$A:$AB,28,FALSE),
   "Error")),
"")</f>
        <v/>
      </c>
      <c r="AB71">
        <f>IF(ORDER!O77&gt;0,
 IF(ORDER!$D$1="SGST",
 VLOOKUP(H71,'C:\Users\HP\Desktop\TrimphPO\Week\Master Files\[SGST Master.xlsx]DBF'!$A:$AC,29,FALSE),
   IF(ORDER!$D$1="IGST",
   VLOOKUP(H71,'C:\Users\HP\Desktop\TrimphPO\Week\Master Files\[IGST Master.xlsx]DBF'!$A:$AC,29,FALSE),
   "Error")),
"")</f>
        <v/>
      </c>
      <c r="AC71">
        <f>IF(ORDER!O77&gt;0,ROUND(Y71*AB71/100,2), "")</f>
        <v/>
      </c>
      <c r="AD71">
        <f>IF(ORDER!O77&gt;0,ROUND(SUM(Y71,0)-AC71,2), "")</f>
        <v/>
      </c>
      <c r="AE71" t="inlineStr"/>
      <c r="AF71" t="inlineStr"/>
      <c r="AG71" t="inlineStr"/>
      <c r="AH71" t="inlineStr"/>
      <c r="AI71" t="inlineStr"/>
      <c r="AJ71" t="inlineStr"/>
      <c r="AK71">
        <f>IF(ORDER!O77&gt;0,IF(RIGHT(P71,2)="5%","Output IGST - 5% - Tamilnadu","Output IGST - 12% - Tamilnadu"), "")</f>
        <v/>
      </c>
      <c r="AL71">
        <f>IF(ORDER!O77&gt;0,IF(AK71="Output IGST - 12% - TamilNadu",12,5), "")</f>
        <v/>
      </c>
      <c r="AM71">
        <f>IF(ORDER!O77&gt;0,ROUND(SUM(AD71*AL71/100,0),2), "")</f>
        <v/>
      </c>
      <c r="AN71">
        <f>IF(ORDER!O77&gt;0,+AP71, "")</f>
        <v/>
      </c>
      <c r="AO71">
        <f>IF(ORDER!O77&gt;0,0.00, "")</f>
        <v/>
      </c>
      <c r="AP71">
        <f>IF(ORDER!O77&gt;0,+(Y71-AC71)+AM71, "")</f>
        <v/>
      </c>
      <c r="AQ71">
        <f>IF(ORDER!O77&gt;0,
 IF(ORDER!$D$1="SGST",
 VLOOKUP(H71,'C:\Users\HP\Desktop\TrimphPO\Week\Master Files\[SGST Master.xlsx]DBF'!$A:$AR,44,FALSE),
   IF(ORDER!$D$1="IGST",
   VLOOKUP(H71,'C:\Users\HP\Desktop\TrimphPO\Week\Master Files\[IGST Master.xlsx]DBF'!$A:$AR,44,FALSE),
   "Error")),
"")</f>
        <v/>
      </c>
      <c r="AR71">
        <f>IF(ORDER!O77&gt;0,B71, "")</f>
        <v/>
      </c>
      <c r="AS71">
        <f>IF(ORDER!O77&gt;0,AN71, "")</f>
        <v/>
      </c>
      <c r="AT71">
        <f>IF(ORDER!O77&gt;0,CONCATENATE($B$2," ",$C$2," ","QTY",  " ", $Z$2), "")</f>
        <v/>
      </c>
      <c r="AU71">
        <f>IF(ORDER!O77&gt;0,
 IF(ORDER!$D$1="SGST",
 VLOOKUP(H71,'C:\Users\HP\Desktop\TrimphPO\Week\Master Files\[SGST Master.xlsx]DBF'!$A:$AV,48,FALSE),
   IF(ORDER!$D$1="IGST",
   VLOOKUP(H71,'C:\Users\HP\Desktop\TrimphPO\Week\Master Files\[IGST Master.xlsx]DBF'!$A:$AV,48,FALSE),
   "Error")),
"")</f>
        <v/>
      </c>
      <c r="AV71">
        <f>IF(ORDER!O77&gt;0,
 IF(ORDER!$D$1="SGST",
 VLOOKUP(H71,'C:\Users\HP\Desktop\TrimphPO\Week\Master Files\[SGST Master.xlsx]DBF'!$A:$AW,49,FALSE),
   IF(ORDER!$D$1="IGST",
   VLOOKUP(H71,'C:\Users\HP\Desktop\TrimphPO\Week\Master Files\[IGST Master.xlsx]DBF'!$A:$AW,49,FALSE),
   "Error")),
"")</f>
        <v/>
      </c>
      <c r="AW71">
        <f>IF(ORDER!O77&gt;0,
 IF(ORDER!$D$1="SGST",
 VLOOKUP(H71,'C:\Users\HP\Desktop\TrimphPO\Week\Master Files\[SGST Master.xlsx]DBF'!$A:$AX,50,FALSE),
   IF(ORDER!$D$1="IGST",
   VLOOKUP(H71,'C:\Users\HP\Desktop\TrimphPO\Week\Master Files\[IGST Master.xlsx]DBF'!$A:$AX,50,FALSE),
   "Error")),
"")</f>
        <v/>
      </c>
      <c r="AX71">
        <f>IF(ORDER!O77&gt;0,ORDER!B5, "")</f>
        <v/>
      </c>
      <c r="AY71">
        <f>IF(ORDER!O77&gt;0,ORDER!B1, "")</f>
        <v/>
      </c>
      <c r="AZ71">
        <f>IF(ORDER!O77&gt;0,
 IF(ORDER!$D$1="SGST",
 VLOOKUP(H71,'C:\Users\HP\Desktop\TrimphPO\Week\Master Files\[SGST Master.xlsx]DBF'!$A:$BA,53,FALSE),
   IF(ORDER!$D$1="IGST",
   VLOOKUP(H71,'C:\Users\HP\Desktop\TrimphPO\Week\Master Files\[IGST Master.xlsx]DBF'!$A:$BA,53,FALSE),
   "Error")),
"")</f>
        <v/>
      </c>
      <c r="BA71">
        <f>IF(ORDER!O77&gt;0,
 IF(ORDER!$D$1="SGST",
 VLOOKUP(H71,'C:\Users\HP\Desktop\TrimphPO\Week\Master Files\[SGST Master.xlsx]DBF'!$A:$BB,54,FALSE),
   IF(ORDER!$D$1="IGST",
   VLOOKUP(H71,'C:\Users\HP\Desktop\TrimphPO\Week\Master Files\[IGST Master.xlsx]DBF'!$A:$BB,54,FALSE),
   "Error")),
"")</f>
        <v/>
      </c>
      <c r="BB71">
        <f>IF(ORDER!O77&gt;0,
 IF(ORDER!$D$1="SGST",
 VLOOKUP(H71,'C:\Users\HP\Desktop\TrimphPO\Week\Master Files\[SGST Master.xlsx]DBF'!$A:$BC,55,FALSE),
   IF(ORDER!$D$1="IGST",
   VLOOKUP(H71,'C:\Users\HP\Desktop\TrimphPO\Week\Master Files\[IGST Master.xlsx]DBF'!$A:$BC,55,FALSE),
   "Error")),
"")</f>
        <v/>
      </c>
      <c r="BC71">
        <f>IF(ORDER!O77&gt;0,
 IF(ORDER!$D$1="SGST",
 VLOOKUP(H71,'C:\Users\HP\Desktop\TrimphPO\Week\Master Files\[SGST Master.xlsx]DBF'!$A:$BD,56,FALSE),
   IF(ORDER!$D$1="IGST",
   VLOOKUP(H71,'C:\Users\HP\Desktop\TrimphPO\Week\Master Files\[IGST Master.xlsx]DBF'!$A:$BD,56,FALSE),
   "Error")),
"")</f>
        <v/>
      </c>
      <c r="BD71">
        <f>IF(ORDER!O77&gt;0,
 IF(ORDER!$D$1="SGST",
 VLOOKUP(H71,'C:\Users\HP\Desktop\TrimphPO\Week\Master Files\[SGST Master.xlsx]DBF'!$A:$BE,57,FALSE),
   IF(ORDER!$D$1="IGST",
   VLOOKUP(H71,'C:\Users\HP\Desktop\TrimphPO\Week\Master Files\[IGST Master.xlsx]DBF'!$A:$BE,57,FALSE),
   "Error")),
"")</f>
        <v/>
      </c>
    </row>
    <row r="72">
      <c r="A72">
        <f>IF(ORDER!O78&gt;0,
 IF(ORDER!$D$1="SGST",
 VLOOKUP(H72,'C:\Users\HP\Desktop\TrimphPO\Week\Master Files\[SGST Master.xlsx]DBF'!$A:$B,2,FALSE),
   IF(ORDER!$D$1="IGST",
   VLOOKUP(H72,'C:\Users\HP\Desktop\TrimphPO\Week\Master Files\[IGST Master.xlsx]DBF'!$A:$B,2,FALSE),
   "Error")),
"")</f>
        <v/>
      </c>
      <c r="B72">
        <f>IF(ORDER!O78&gt;0,
 IF(ORDER!$D$1="SGST",
 VLOOKUP(H72,'C:\Users\HP\Desktop\TrimphPO\Week\Master Files\[SGST Master.xlsx]DBF'!$A:$C,3,FALSE),
   IF(ORDER!$D$1="IGST",
   VLOOKUP(H72,'C:\Users\HP\Desktop\TrimphPO\Week\Master Files\[IGST Master.xlsx]DBF'!$A:$C,3,FALSE),
   "Error")),
"")</f>
        <v/>
      </c>
      <c r="C72">
        <f>IF(ORDER!O78&gt;0,ORDER!L78, "")</f>
        <v/>
      </c>
      <c r="D72">
        <f>IF(ORDER!O78&gt;0,ORDER!A78, "")</f>
        <v/>
      </c>
      <c r="E72">
        <f>IF(ORDER!O78&gt;0,
 IF(ORDER!$D$1="SGST",
 VLOOKUP(H72,'C:\Users\HP\Desktop\TrimphPO\Week\Master Files\[SGST Master.xlsx]DBF'!$A:$F,6,FALSE),
   IF(ORDER!$D$1="IGST",
   VLOOKUP(H72,'C:\Users\HP\Desktop\TrimphPO\Week\Master Files\[IGST Master.xlsx]DBF'!$A:$F,6,FALSE),
   "Error")),
"")</f>
        <v/>
      </c>
      <c r="F72">
        <f>IF(ORDER!O78&gt;0,ORDER!C78, "")</f>
        <v/>
      </c>
      <c r="G72">
        <f>IF(ORDER!O78&gt;0,
 IF(ORDER!$D$1="SGST",
 VLOOKUP(H72,'C:\Users\HP\Desktop\TrimphPO\Week\Master Files\[SGST Master.xlsx]DBF'!$A:$H,8,FALSE),
   IF(ORDER!$D$1="IGST",
   VLOOKUP(H72,'C:\Users\HP\Desktop\TrimphPO\Week\Master Files\[IGST Master.xlsx]DBF'!$A:$H,8,FALSE),
   "Error")),
"")</f>
        <v/>
      </c>
      <c r="H72">
        <f>IF(ORDER!O78&gt;0,ORDER!D78, "")</f>
        <v/>
      </c>
      <c r="I72">
        <f>IF(ORDER!O78&gt;0,
 IF(ORDER!$D$1="SGST",
 VLOOKUP(H72,'C:\Users\HP\Desktop\TrimphPO\Week\Master Files\[SGST Master.xlsx]DBF'!$A:$J,10,FALSE),
   IF(ORDER!$D$1="IGST",
   VLOOKUP(H72,'C:\Users\HP\Desktop\TrimphPO\Week\Master Files\[IGST Master.xlsx]DBF'!$A:$J,10,FALSE),
   "Error")),
"")</f>
        <v/>
      </c>
      <c r="J72">
        <f>IF(ORDER!O78&gt;0,SUMIF(ORDER!$D$8:$D$22298,DBF!$H72,ORDER!$G$8:$G$22298), "")</f>
        <v/>
      </c>
      <c r="K72">
        <f>IF(ORDER!O78&gt;0,VLOOKUP($H72,ORDER!D:H,5,FALSE), "")</f>
        <v/>
      </c>
      <c r="L72">
        <f>IF(ORDER!O78&gt;0,ROUND(J72*K72,2), "")</f>
        <v/>
      </c>
      <c r="M72">
        <f>IF(ORDER!O78&gt;0,
 IF(ORDER!$D$1="SGST",
 VLOOKUP(H72,'C:\Users\HP\Desktop\TrimphPO\Week\Master Files\[SGST Master.xlsx]DBF'!$A:$N,14,FALSE),
   IF(ORDER!$D$1="IGST",
   VLOOKUP(H72,'C:\Users\HP\Desktop\TrimphPO\Week\Master Files\[IGST Master.xlsx]DBF'!$A:$N,14,FALSE),
   "Error")),
"")</f>
        <v/>
      </c>
      <c r="N72">
        <f>IF(ORDER!O78&gt;0,ROUND(L72*M72/100,2), "")</f>
        <v/>
      </c>
      <c r="O72">
        <f>IF(ORDER!O78&gt;0,L72-N72, "")</f>
        <v/>
      </c>
      <c r="P72">
        <f>IF(ORDER!O78&gt;0,IF(R72="Corsetry",IF(IFERROR((O72/J72),0)&lt;1000,"CC Sales- Corsetry-Wholesale - IGST 5%","CC Sales- Corsetry-Wholesale - IGST 12%")), "")</f>
        <v/>
      </c>
      <c r="Q72">
        <f>IF(ORDER!O78&gt;0,
 IF(ORDER!$D$1="SGST",
 VLOOKUP(H72,'C:\Users\HP\Desktop\TrimphPO\Week\Master Files\[SGST Master.xlsx]DBF'!$A:$R,18,FALSE),
   IF(ORDER!$D$1="IGST",
   VLOOKUP(H72,'C:\Users\HP\Desktop\TrimphPO\Week\Master Files\[IGST Master.xlsx]DBF'!$A:$R,18,FALSE),
   "Error")),
"")</f>
        <v/>
      </c>
      <c r="R72">
        <f>IF(ORDER!O78&gt;0,
 IF(ORDER!$D$1="SGST",
 VLOOKUP(H72,'C:\Users\HP\Desktop\TrimphPO\Week\Master Files\[SGST Master.xlsx]DBF'!$A:$S,19,FALSE),
   IF(ORDER!$D$1="IGST",
   VLOOKUP(H72,'C:\Users\HP\Desktop\TrimphPO\Week\Master Files\[IGST Master.xlsx]DBF'!$A:$S,19,FALSE),
   "Error")),
"")</f>
        <v/>
      </c>
      <c r="S72">
        <f>IF(ORDER!O78&gt;0,
 IF(ORDER!$D$1="SGST",
 VLOOKUP(H72,'C:\Users\HP\Desktop\TrimphPO\Week\Master Files\[SGST Master.xlsx]DBF'!$A:$T,20,FALSE),
   IF(ORDER!$D$1="IGST",
   VLOOKUP(H72,'C:\Users\HP\Desktop\TrimphPO\Week\Master Files\[IGST Master.xlsx]DBF'!$A:$T,20,FALSE),
   "Error")),
"")</f>
        <v/>
      </c>
      <c r="T72">
        <f>IF(ORDER!O78&gt;0,
 IF(ORDER!$D$1="SGST",
 VLOOKUP(H72,'C:\Users\HP\Desktop\TrimphPO\Week\Master Files\[SGST Master.xlsx]DBF'!$A:$U,21,FALSE),
   IF(ORDER!$D$1="IGST",
   VLOOKUP(H72,'C:\Users\HP\Desktop\TrimphPO\Week\Master Files\[IGST Master.xlsx]DBF'!$A:$U,21,FALSE),
   "Error")),
"")</f>
        <v/>
      </c>
      <c r="U72">
        <f>IF(ORDER!O78&gt;0,
 IF(ORDER!$D$1="SGST",
 VLOOKUP(H72,'C:\Users\HP\Desktop\TrimphPO\Week\Master Files\[SGST Master.xlsx]DBF'!$A:$V,22,FALSE),
   IF(ORDER!$D$1="IGST",
   VLOOKUP(H72,'C:\Users\HP\Desktop\TrimphPO\Week\Master Files\[IGST Master.xlsx]DBF'!$A:$V,22,FALSE),
   "Error")),
"")</f>
        <v/>
      </c>
      <c r="V72">
        <f>IF(ORDER!O78&gt;0,
 IF(ORDER!$D$1="SGST",
 VLOOKUP(H72,'C:\Users\HP\Desktop\TrimphPO\Week\Master Files\[SGST Master.xlsx]DBF'!$A:$W,23,FALSE),
   IF(ORDER!$D$1="IGST",
   VLOOKUP(H72,'C:\Users\HP\Desktop\TrimphPO\Week\Master Files\[IGST Master.xlsx]DBF'!$A:$W,23,FALSE),
   "Error")),
"")</f>
        <v/>
      </c>
      <c r="W72">
        <f>IF(ORDER!O78&gt;0,
 IF(ORDER!$D$1="SGST",
 VLOOKUP(H72,'C:\Users\HP\Desktop\TrimphPO\Week\Master Files\[SGST Master.xlsx]DBF'!$A:$X,24,FALSE),
   IF(ORDER!$D$1="IGST",
   VLOOKUP(H72,'C:\Users\HP\Desktop\TrimphPO\Week\Master Files\[IGST Master.xlsx]DBF'!$A:$X,24,FALSE),
   "Error")),
"")</f>
        <v/>
      </c>
      <c r="X72">
        <f>IF(ORDER!O78&gt;0,
 IF(ORDER!$D$1="SGST",
 VLOOKUP(H72,'C:\Users\HP\Desktop\TrimphPO\Week\Master Files\[SGST Master.xlsx]DBF'!$A:$Y,25,FALSE),
   IF(ORDER!$D$1="IGST",
   VLOOKUP(H72,'C:\Users\HP\Desktop\TrimphPO\Week\Master Files\[IGST Master.xlsx]DBF'!$A:$Y,25,FALSE),
   "Error")),
"")</f>
        <v/>
      </c>
      <c r="Y72">
        <f>IF(ORDER!O78&gt;0,+O72, "")</f>
        <v/>
      </c>
      <c r="Z72">
        <f>IF(ORDER!O78&gt;0,+J72, "")</f>
        <v/>
      </c>
      <c r="AA72">
        <f>IF(ORDER!O78&gt;0,
 IF(ORDER!$D$1="SGST",
 VLOOKUP(H72,'C:\Users\HP\Desktop\TrimphPO\Week\Master Files\[SGST Master.xlsx]DBF'!$A:$AB,28,FALSE),
   IF(ORDER!$D$1="IGST",
   VLOOKUP(H72,'C:\Users\HP\Desktop\TrimphPO\Week\Master Files\[IGST Master.xlsx]DBF'!$A:$AB,28,FALSE),
   "Error")),
"")</f>
        <v/>
      </c>
      <c r="AB72">
        <f>IF(ORDER!O78&gt;0,
 IF(ORDER!$D$1="SGST",
 VLOOKUP(H72,'C:\Users\HP\Desktop\TrimphPO\Week\Master Files\[SGST Master.xlsx]DBF'!$A:$AC,29,FALSE),
   IF(ORDER!$D$1="IGST",
   VLOOKUP(H72,'C:\Users\HP\Desktop\TrimphPO\Week\Master Files\[IGST Master.xlsx]DBF'!$A:$AC,29,FALSE),
   "Error")),
"")</f>
        <v/>
      </c>
      <c r="AC72">
        <f>IF(ORDER!O78&gt;0,ROUND(Y72*AB72/100,2), "")</f>
        <v/>
      </c>
      <c r="AD72">
        <f>IF(ORDER!O78&gt;0,ROUND(SUM(Y72,0)-AC72,2), "")</f>
        <v/>
      </c>
      <c r="AE72" t="inlineStr"/>
      <c r="AF72" t="inlineStr"/>
      <c r="AG72" t="inlineStr"/>
      <c r="AH72" t="inlineStr"/>
      <c r="AI72" t="inlineStr"/>
      <c r="AJ72" t="inlineStr"/>
      <c r="AK72">
        <f>IF(ORDER!O78&gt;0,IF(RIGHT(P72,2)="5%","Output IGST - 5% - Tamilnadu","Output IGST - 12% - Tamilnadu"), "")</f>
        <v/>
      </c>
      <c r="AL72">
        <f>IF(ORDER!O78&gt;0,IF(AK72="Output IGST - 12% - TamilNadu",12,5), "")</f>
        <v/>
      </c>
      <c r="AM72">
        <f>IF(ORDER!O78&gt;0,ROUND(SUM(AD72*AL72/100,0),2), "")</f>
        <v/>
      </c>
      <c r="AN72">
        <f>IF(ORDER!O78&gt;0,+AP72, "")</f>
        <v/>
      </c>
      <c r="AO72">
        <f>IF(ORDER!O78&gt;0,0.00, "")</f>
        <v/>
      </c>
      <c r="AP72">
        <f>IF(ORDER!O78&gt;0,+(Y72-AC72)+AM72, "")</f>
        <v/>
      </c>
      <c r="AQ72">
        <f>IF(ORDER!O78&gt;0,
 IF(ORDER!$D$1="SGST",
 VLOOKUP(H72,'C:\Users\HP\Desktop\TrimphPO\Week\Master Files\[SGST Master.xlsx]DBF'!$A:$AR,44,FALSE),
   IF(ORDER!$D$1="IGST",
   VLOOKUP(H72,'C:\Users\HP\Desktop\TrimphPO\Week\Master Files\[IGST Master.xlsx]DBF'!$A:$AR,44,FALSE),
   "Error")),
"")</f>
        <v/>
      </c>
      <c r="AR72">
        <f>IF(ORDER!O78&gt;0,B72, "")</f>
        <v/>
      </c>
      <c r="AS72">
        <f>IF(ORDER!O78&gt;0,AN72, "")</f>
        <v/>
      </c>
      <c r="AT72">
        <f>IF(ORDER!O78&gt;0,CONCATENATE($B$2," ",$C$2," ","QTY",  " ", $Z$2), "")</f>
        <v/>
      </c>
      <c r="AU72">
        <f>IF(ORDER!O78&gt;0,
 IF(ORDER!$D$1="SGST",
 VLOOKUP(H72,'C:\Users\HP\Desktop\TrimphPO\Week\Master Files\[SGST Master.xlsx]DBF'!$A:$AV,48,FALSE),
   IF(ORDER!$D$1="IGST",
   VLOOKUP(H72,'C:\Users\HP\Desktop\TrimphPO\Week\Master Files\[IGST Master.xlsx]DBF'!$A:$AV,48,FALSE),
   "Error")),
"")</f>
        <v/>
      </c>
      <c r="AV72">
        <f>IF(ORDER!O78&gt;0,
 IF(ORDER!$D$1="SGST",
 VLOOKUP(H72,'C:\Users\HP\Desktop\TrimphPO\Week\Master Files\[SGST Master.xlsx]DBF'!$A:$AW,49,FALSE),
   IF(ORDER!$D$1="IGST",
   VLOOKUP(H72,'C:\Users\HP\Desktop\TrimphPO\Week\Master Files\[IGST Master.xlsx]DBF'!$A:$AW,49,FALSE),
   "Error")),
"")</f>
        <v/>
      </c>
      <c r="AW72">
        <f>IF(ORDER!O78&gt;0,
 IF(ORDER!$D$1="SGST",
 VLOOKUP(H72,'C:\Users\HP\Desktop\TrimphPO\Week\Master Files\[SGST Master.xlsx]DBF'!$A:$AX,50,FALSE),
   IF(ORDER!$D$1="IGST",
   VLOOKUP(H72,'C:\Users\HP\Desktop\TrimphPO\Week\Master Files\[IGST Master.xlsx]DBF'!$A:$AX,50,FALSE),
   "Error")),
"")</f>
        <v/>
      </c>
      <c r="AX72">
        <f>IF(ORDER!O78&gt;0,ORDER!B5, "")</f>
        <v/>
      </c>
      <c r="AY72">
        <f>IF(ORDER!O78&gt;0,ORDER!B1, "")</f>
        <v/>
      </c>
      <c r="AZ72">
        <f>IF(ORDER!O78&gt;0,
 IF(ORDER!$D$1="SGST",
 VLOOKUP(H72,'C:\Users\HP\Desktop\TrimphPO\Week\Master Files\[SGST Master.xlsx]DBF'!$A:$BA,53,FALSE),
   IF(ORDER!$D$1="IGST",
   VLOOKUP(H72,'C:\Users\HP\Desktop\TrimphPO\Week\Master Files\[IGST Master.xlsx]DBF'!$A:$BA,53,FALSE),
   "Error")),
"")</f>
        <v/>
      </c>
      <c r="BA72">
        <f>IF(ORDER!O78&gt;0,
 IF(ORDER!$D$1="SGST",
 VLOOKUP(H72,'C:\Users\HP\Desktop\TrimphPO\Week\Master Files\[SGST Master.xlsx]DBF'!$A:$BB,54,FALSE),
   IF(ORDER!$D$1="IGST",
   VLOOKUP(H72,'C:\Users\HP\Desktop\TrimphPO\Week\Master Files\[IGST Master.xlsx]DBF'!$A:$BB,54,FALSE),
   "Error")),
"")</f>
        <v/>
      </c>
      <c r="BB72">
        <f>IF(ORDER!O78&gt;0,
 IF(ORDER!$D$1="SGST",
 VLOOKUP(H72,'C:\Users\HP\Desktop\TrimphPO\Week\Master Files\[SGST Master.xlsx]DBF'!$A:$BC,55,FALSE),
   IF(ORDER!$D$1="IGST",
   VLOOKUP(H72,'C:\Users\HP\Desktop\TrimphPO\Week\Master Files\[IGST Master.xlsx]DBF'!$A:$BC,55,FALSE),
   "Error")),
"")</f>
        <v/>
      </c>
      <c r="BC72">
        <f>IF(ORDER!O78&gt;0,
 IF(ORDER!$D$1="SGST",
 VLOOKUP(H72,'C:\Users\HP\Desktop\TrimphPO\Week\Master Files\[SGST Master.xlsx]DBF'!$A:$BD,56,FALSE),
   IF(ORDER!$D$1="IGST",
   VLOOKUP(H72,'C:\Users\HP\Desktop\TrimphPO\Week\Master Files\[IGST Master.xlsx]DBF'!$A:$BD,56,FALSE),
   "Error")),
"")</f>
        <v/>
      </c>
      <c r="BD72">
        <f>IF(ORDER!O78&gt;0,
 IF(ORDER!$D$1="SGST",
 VLOOKUP(H72,'C:\Users\HP\Desktop\TrimphPO\Week\Master Files\[SGST Master.xlsx]DBF'!$A:$BE,57,FALSE),
   IF(ORDER!$D$1="IGST",
   VLOOKUP(H72,'C:\Users\HP\Desktop\TrimphPO\Week\Master Files\[IGST Master.xlsx]DBF'!$A:$BE,57,FALSE),
   "Error")),
"")</f>
        <v/>
      </c>
    </row>
    <row r="73">
      <c r="A73">
        <f>IF(ORDER!O79&gt;0,
 IF(ORDER!$D$1="SGST",
 VLOOKUP(H73,'C:\Users\HP\Desktop\TrimphPO\Week\Master Files\[SGST Master.xlsx]DBF'!$A:$B,2,FALSE),
   IF(ORDER!$D$1="IGST",
   VLOOKUP(H73,'C:\Users\HP\Desktop\TrimphPO\Week\Master Files\[IGST Master.xlsx]DBF'!$A:$B,2,FALSE),
   "Error")),
"")</f>
        <v/>
      </c>
      <c r="B73">
        <f>IF(ORDER!O79&gt;0,
 IF(ORDER!$D$1="SGST",
 VLOOKUP(H73,'C:\Users\HP\Desktop\TrimphPO\Week\Master Files\[SGST Master.xlsx]DBF'!$A:$C,3,FALSE),
   IF(ORDER!$D$1="IGST",
   VLOOKUP(H73,'C:\Users\HP\Desktop\TrimphPO\Week\Master Files\[IGST Master.xlsx]DBF'!$A:$C,3,FALSE),
   "Error")),
"")</f>
        <v/>
      </c>
      <c r="C73">
        <f>IF(ORDER!O79&gt;0,ORDER!L79, "")</f>
        <v/>
      </c>
      <c r="D73">
        <f>IF(ORDER!O79&gt;0,ORDER!A79, "")</f>
        <v/>
      </c>
      <c r="E73">
        <f>IF(ORDER!O79&gt;0,
 IF(ORDER!$D$1="SGST",
 VLOOKUP(H73,'C:\Users\HP\Desktop\TrimphPO\Week\Master Files\[SGST Master.xlsx]DBF'!$A:$F,6,FALSE),
   IF(ORDER!$D$1="IGST",
   VLOOKUP(H73,'C:\Users\HP\Desktop\TrimphPO\Week\Master Files\[IGST Master.xlsx]DBF'!$A:$F,6,FALSE),
   "Error")),
"")</f>
        <v/>
      </c>
      <c r="F73">
        <f>IF(ORDER!O79&gt;0,ORDER!C79, "")</f>
        <v/>
      </c>
      <c r="G73">
        <f>IF(ORDER!O79&gt;0,
 IF(ORDER!$D$1="SGST",
 VLOOKUP(H73,'C:\Users\HP\Desktop\TrimphPO\Week\Master Files\[SGST Master.xlsx]DBF'!$A:$H,8,FALSE),
   IF(ORDER!$D$1="IGST",
   VLOOKUP(H73,'C:\Users\HP\Desktop\TrimphPO\Week\Master Files\[IGST Master.xlsx]DBF'!$A:$H,8,FALSE),
   "Error")),
"")</f>
        <v/>
      </c>
      <c r="H73">
        <f>IF(ORDER!O79&gt;0,ORDER!D79, "")</f>
        <v/>
      </c>
      <c r="I73">
        <f>IF(ORDER!O79&gt;0,
 IF(ORDER!$D$1="SGST",
 VLOOKUP(H73,'C:\Users\HP\Desktop\TrimphPO\Week\Master Files\[SGST Master.xlsx]DBF'!$A:$J,10,FALSE),
   IF(ORDER!$D$1="IGST",
   VLOOKUP(H73,'C:\Users\HP\Desktop\TrimphPO\Week\Master Files\[IGST Master.xlsx]DBF'!$A:$J,10,FALSE),
   "Error")),
"")</f>
        <v/>
      </c>
      <c r="J73">
        <f>IF(ORDER!O79&gt;0,SUMIF(ORDER!$D$8:$D$22298,DBF!$H73,ORDER!$G$8:$G$22298), "")</f>
        <v/>
      </c>
      <c r="K73">
        <f>IF(ORDER!O79&gt;0,VLOOKUP($H73,ORDER!D:H,5,FALSE), "")</f>
        <v/>
      </c>
      <c r="L73">
        <f>IF(ORDER!O79&gt;0,ROUND(J73*K73,2), "")</f>
        <v/>
      </c>
      <c r="M73">
        <f>IF(ORDER!O79&gt;0,
 IF(ORDER!$D$1="SGST",
 VLOOKUP(H73,'C:\Users\HP\Desktop\TrimphPO\Week\Master Files\[SGST Master.xlsx]DBF'!$A:$N,14,FALSE),
   IF(ORDER!$D$1="IGST",
   VLOOKUP(H73,'C:\Users\HP\Desktop\TrimphPO\Week\Master Files\[IGST Master.xlsx]DBF'!$A:$N,14,FALSE),
   "Error")),
"")</f>
        <v/>
      </c>
      <c r="N73">
        <f>IF(ORDER!O79&gt;0,ROUND(L73*M73/100,2), "")</f>
        <v/>
      </c>
      <c r="O73">
        <f>IF(ORDER!O79&gt;0,L73-N73, "")</f>
        <v/>
      </c>
      <c r="P73">
        <f>IF(ORDER!O79&gt;0,IF(R73="Corsetry",IF(IFERROR((O73/J73),0)&lt;1000,"CC Sales- Corsetry-Wholesale - IGST 5%","CC Sales- Corsetry-Wholesale - IGST 12%")), "")</f>
        <v/>
      </c>
      <c r="Q73">
        <f>IF(ORDER!O79&gt;0,
 IF(ORDER!$D$1="SGST",
 VLOOKUP(H73,'C:\Users\HP\Desktop\TrimphPO\Week\Master Files\[SGST Master.xlsx]DBF'!$A:$R,18,FALSE),
   IF(ORDER!$D$1="IGST",
   VLOOKUP(H73,'C:\Users\HP\Desktop\TrimphPO\Week\Master Files\[IGST Master.xlsx]DBF'!$A:$R,18,FALSE),
   "Error")),
"")</f>
        <v/>
      </c>
      <c r="R73">
        <f>IF(ORDER!O79&gt;0,
 IF(ORDER!$D$1="SGST",
 VLOOKUP(H73,'C:\Users\HP\Desktop\TrimphPO\Week\Master Files\[SGST Master.xlsx]DBF'!$A:$S,19,FALSE),
   IF(ORDER!$D$1="IGST",
   VLOOKUP(H73,'C:\Users\HP\Desktop\TrimphPO\Week\Master Files\[IGST Master.xlsx]DBF'!$A:$S,19,FALSE),
   "Error")),
"")</f>
        <v/>
      </c>
      <c r="S73">
        <f>IF(ORDER!O79&gt;0,
 IF(ORDER!$D$1="SGST",
 VLOOKUP(H73,'C:\Users\HP\Desktop\TrimphPO\Week\Master Files\[SGST Master.xlsx]DBF'!$A:$T,20,FALSE),
   IF(ORDER!$D$1="IGST",
   VLOOKUP(H73,'C:\Users\HP\Desktop\TrimphPO\Week\Master Files\[IGST Master.xlsx]DBF'!$A:$T,20,FALSE),
   "Error")),
"")</f>
        <v/>
      </c>
      <c r="T73">
        <f>IF(ORDER!O79&gt;0,
 IF(ORDER!$D$1="SGST",
 VLOOKUP(H73,'C:\Users\HP\Desktop\TrimphPO\Week\Master Files\[SGST Master.xlsx]DBF'!$A:$U,21,FALSE),
   IF(ORDER!$D$1="IGST",
   VLOOKUP(H73,'C:\Users\HP\Desktop\TrimphPO\Week\Master Files\[IGST Master.xlsx]DBF'!$A:$U,21,FALSE),
   "Error")),
"")</f>
        <v/>
      </c>
      <c r="U73">
        <f>IF(ORDER!O79&gt;0,
 IF(ORDER!$D$1="SGST",
 VLOOKUP(H73,'C:\Users\HP\Desktop\TrimphPO\Week\Master Files\[SGST Master.xlsx]DBF'!$A:$V,22,FALSE),
   IF(ORDER!$D$1="IGST",
   VLOOKUP(H73,'C:\Users\HP\Desktop\TrimphPO\Week\Master Files\[IGST Master.xlsx]DBF'!$A:$V,22,FALSE),
   "Error")),
"")</f>
        <v/>
      </c>
      <c r="V73">
        <f>IF(ORDER!O79&gt;0,
 IF(ORDER!$D$1="SGST",
 VLOOKUP(H73,'C:\Users\HP\Desktop\TrimphPO\Week\Master Files\[SGST Master.xlsx]DBF'!$A:$W,23,FALSE),
   IF(ORDER!$D$1="IGST",
   VLOOKUP(H73,'C:\Users\HP\Desktop\TrimphPO\Week\Master Files\[IGST Master.xlsx]DBF'!$A:$W,23,FALSE),
   "Error")),
"")</f>
        <v/>
      </c>
      <c r="W73">
        <f>IF(ORDER!O79&gt;0,
 IF(ORDER!$D$1="SGST",
 VLOOKUP(H73,'C:\Users\HP\Desktop\TrimphPO\Week\Master Files\[SGST Master.xlsx]DBF'!$A:$X,24,FALSE),
   IF(ORDER!$D$1="IGST",
   VLOOKUP(H73,'C:\Users\HP\Desktop\TrimphPO\Week\Master Files\[IGST Master.xlsx]DBF'!$A:$X,24,FALSE),
   "Error")),
"")</f>
        <v/>
      </c>
      <c r="X73">
        <f>IF(ORDER!O79&gt;0,
 IF(ORDER!$D$1="SGST",
 VLOOKUP(H73,'C:\Users\HP\Desktop\TrimphPO\Week\Master Files\[SGST Master.xlsx]DBF'!$A:$Y,25,FALSE),
   IF(ORDER!$D$1="IGST",
   VLOOKUP(H73,'C:\Users\HP\Desktop\TrimphPO\Week\Master Files\[IGST Master.xlsx]DBF'!$A:$Y,25,FALSE),
   "Error")),
"")</f>
        <v/>
      </c>
      <c r="Y73">
        <f>IF(ORDER!O79&gt;0,+O73, "")</f>
        <v/>
      </c>
      <c r="Z73">
        <f>IF(ORDER!O79&gt;0,+J73, "")</f>
        <v/>
      </c>
      <c r="AA73">
        <f>IF(ORDER!O79&gt;0,
 IF(ORDER!$D$1="SGST",
 VLOOKUP(H73,'C:\Users\HP\Desktop\TrimphPO\Week\Master Files\[SGST Master.xlsx]DBF'!$A:$AB,28,FALSE),
   IF(ORDER!$D$1="IGST",
   VLOOKUP(H73,'C:\Users\HP\Desktop\TrimphPO\Week\Master Files\[IGST Master.xlsx]DBF'!$A:$AB,28,FALSE),
   "Error")),
"")</f>
        <v/>
      </c>
      <c r="AB73">
        <f>IF(ORDER!O79&gt;0,
 IF(ORDER!$D$1="SGST",
 VLOOKUP(H73,'C:\Users\HP\Desktop\TrimphPO\Week\Master Files\[SGST Master.xlsx]DBF'!$A:$AC,29,FALSE),
   IF(ORDER!$D$1="IGST",
   VLOOKUP(H73,'C:\Users\HP\Desktop\TrimphPO\Week\Master Files\[IGST Master.xlsx]DBF'!$A:$AC,29,FALSE),
   "Error")),
"")</f>
        <v/>
      </c>
      <c r="AC73">
        <f>IF(ORDER!O79&gt;0,ROUND(Y73*AB73/100,2), "")</f>
        <v/>
      </c>
      <c r="AD73">
        <f>IF(ORDER!O79&gt;0,ROUND(SUM(Y73,0)-AC73,2), "")</f>
        <v/>
      </c>
      <c r="AE73" t="inlineStr"/>
      <c r="AF73" t="inlineStr"/>
      <c r="AG73" t="inlineStr"/>
      <c r="AH73" t="inlineStr"/>
      <c r="AI73" t="inlineStr"/>
      <c r="AJ73" t="inlineStr"/>
      <c r="AK73">
        <f>IF(ORDER!O79&gt;0,IF(RIGHT(P73,2)="5%","Output IGST - 5% - Tamilnadu","Output IGST - 12% - Tamilnadu"), "")</f>
        <v/>
      </c>
      <c r="AL73">
        <f>IF(ORDER!O79&gt;0,IF(AK73="Output IGST - 12% - TamilNadu",12,5), "")</f>
        <v/>
      </c>
      <c r="AM73">
        <f>IF(ORDER!O79&gt;0,ROUND(SUM(AD73*AL73/100,0),2), "")</f>
        <v/>
      </c>
      <c r="AN73">
        <f>IF(ORDER!O79&gt;0,+AP73, "")</f>
        <v/>
      </c>
      <c r="AO73">
        <f>IF(ORDER!O79&gt;0,0.00, "")</f>
        <v/>
      </c>
      <c r="AP73">
        <f>IF(ORDER!O79&gt;0,+(Y73-AC73)+AM73, "")</f>
        <v/>
      </c>
      <c r="AQ73">
        <f>IF(ORDER!O79&gt;0,
 IF(ORDER!$D$1="SGST",
 VLOOKUP(H73,'C:\Users\HP\Desktop\TrimphPO\Week\Master Files\[SGST Master.xlsx]DBF'!$A:$AR,44,FALSE),
   IF(ORDER!$D$1="IGST",
   VLOOKUP(H73,'C:\Users\HP\Desktop\TrimphPO\Week\Master Files\[IGST Master.xlsx]DBF'!$A:$AR,44,FALSE),
   "Error")),
"")</f>
        <v/>
      </c>
      <c r="AR73">
        <f>IF(ORDER!O79&gt;0,B73, "")</f>
        <v/>
      </c>
      <c r="AS73">
        <f>IF(ORDER!O79&gt;0,AN73, "")</f>
        <v/>
      </c>
      <c r="AT73">
        <f>IF(ORDER!O79&gt;0,CONCATENATE($B$2," ",$C$2," ","QTY",  " ", $Z$2), "")</f>
        <v/>
      </c>
      <c r="AU73">
        <f>IF(ORDER!O79&gt;0,
 IF(ORDER!$D$1="SGST",
 VLOOKUP(H73,'C:\Users\HP\Desktop\TrimphPO\Week\Master Files\[SGST Master.xlsx]DBF'!$A:$AV,48,FALSE),
   IF(ORDER!$D$1="IGST",
   VLOOKUP(H73,'C:\Users\HP\Desktop\TrimphPO\Week\Master Files\[IGST Master.xlsx]DBF'!$A:$AV,48,FALSE),
   "Error")),
"")</f>
        <v/>
      </c>
      <c r="AV73">
        <f>IF(ORDER!O79&gt;0,
 IF(ORDER!$D$1="SGST",
 VLOOKUP(H73,'C:\Users\HP\Desktop\TrimphPO\Week\Master Files\[SGST Master.xlsx]DBF'!$A:$AW,49,FALSE),
   IF(ORDER!$D$1="IGST",
   VLOOKUP(H73,'C:\Users\HP\Desktop\TrimphPO\Week\Master Files\[IGST Master.xlsx]DBF'!$A:$AW,49,FALSE),
   "Error")),
"")</f>
        <v/>
      </c>
      <c r="AW73">
        <f>IF(ORDER!O79&gt;0,
 IF(ORDER!$D$1="SGST",
 VLOOKUP(H73,'C:\Users\HP\Desktop\TrimphPO\Week\Master Files\[SGST Master.xlsx]DBF'!$A:$AX,50,FALSE),
   IF(ORDER!$D$1="IGST",
   VLOOKUP(H73,'C:\Users\HP\Desktop\TrimphPO\Week\Master Files\[IGST Master.xlsx]DBF'!$A:$AX,50,FALSE),
   "Error")),
"")</f>
        <v/>
      </c>
      <c r="AX73">
        <f>IF(ORDER!O79&gt;0,ORDER!B5, "")</f>
        <v/>
      </c>
      <c r="AY73">
        <f>IF(ORDER!O79&gt;0,ORDER!B1, "")</f>
        <v/>
      </c>
      <c r="AZ73">
        <f>IF(ORDER!O79&gt;0,
 IF(ORDER!$D$1="SGST",
 VLOOKUP(H73,'C:\Users\HP\Desktop\TrimphPO\Week\Master Files\[SGST Master.xlsx]DBF'!$A:$BA,53,FALSE),
   IF(ORDER!$D$1="IGST",
   VLOOKUP(H73,'C:\Users\HP\Desktop\TrimphPO\Week\Master Files\[IGST Master.xlsx]DBF'!$A:$BA,53,FALSE),
   "Error")),
"")</f>
        <v/>
      </c>
      <c r="BA73">
        <f>IF(ORDER!O79&gt;0,
 IF(ORDER!$D$1="SGST",
 VLOOKUP(H73,'C:\Users\HP\Desktop\TrimphPO\Week\Master Files\[SGST Master.xlsx]DBF'!$A:$BB,54,FALSE),
   IF(ORDER!$D$1="IGST",
   VLOOKUP(H73,'C:\Users\HP\Desktop\TrimphPO\Week\Master Files\[IGST Master.xlsx]DBF'!$A:$BB,54,FALSE),
   "Error")),
"")</f>
        <v/>
      </c>
      <c r="BB73">
        <f>IF(ORDER!O79&gt;0,
 IF(ORDER!$D$1="SGST",
 VLOOKUP(H73,'C:\Users\HP\Desktop\TrimphPO\Week\Master Files\[SGST Master.xlsx]DBF'!$A:$BC,55,FALSE),
   IF(ORDER!$D$1="IGST",
   VLOOKUP(H73,'C:\Users\HP\Desktop\TrimphPO\Week\Master Files\[IGST Master.xlsx]DBF'!$A:$BC,55,FALSE),
   "Error")),
"")</f>
        <v/>
      </c>
      <c r="BC73">
        <f>IF(ORDER!O79&gt;0,
 IF(ORDER!$D$1="SGST",
 VLOOKUP(H73,'C:\Users\HP\Desktop\TrimphPO\Week\Master Files\[SGST Master.xlsx]DBF'!$A:$BD,56,FALSE),
   IF(ORDER!$D$1="IGST",
   VLOOKUP(H73,'C:\Users\HP\Desktop\TrimphPO\Week\Master Files\[IGST Master.xlsx]DBF'!$A:$BD,56,FALSE),
   "Error")),
"")</f>
        <v/>
      </c>
      <c r="BD73">
        <f>IF(ORDER!O79&gt;0,
 IF(ORDER!$D$1="SGST",
 VLOOKUP(H73,'C:\Users\HP\Desktop\TrimphPO\Week\Master Files\[SGST Master.xlsx]DBF'!$A:$BE,57,FALSE),
   IF(ORDER!$D$1="IGST",
   VLOOKUP(H73,'C:\Users\HP\Desktop\TrimphPO\Week\Master Files\[IGST Master.xlsx]DBF'!$A:$BE,57,FALSE),
   "Error")),
"")</f>
        <v/>
      </c>
    </row>
    <row r="74">
      <c r="A74">
        <f>IF(ORDER!O80&gt;0,
 IF(ORDER!$D$1="SGST",
 VLOOKUP(H74,'C:\Users\HP\Desktop\TrimphPO\Week\Master Files\[SGST Master.xlsx]DBF'!$A:$B,2,FALSE),
   IF(ORDER!$D$1="IGST",
   VLOOKUP(H74,'C:\Users\HP\Desktop\TrimphPO\Week\Master Files\[IGST Master.xlsx]DBF'!$A:$B,2,FALSE),
   "Error")),
"")</f>
        <v/>
      </c>
      <c r="B74">
        <f>IF(ORDER!O80&gt;0,
 IF(ORDER!$D$1="SGST",
 VLOOKUP(H74,'C:\Users\HP\Desktop\TrimphPO\Week\Master Files\[SGST Master.xlsx]DBF'!$A:$C,3,FALSE),
   IF(ORDER!$D$1="IGST",
   VLOOKUP(H74,'C:\Users\HP\Desktop\TrimphPO\Week\Master Files\[IGST Master.xlsx]DBF'!$A:$C,3,FALSE),
   "Error")),
"")</f>
        <v/>
      </c>
      <c r="C74">
        <f>IF(ORDER!O80&gt;0,ORDER!L80, "")</f>
        <v/>
      </c>
      <c r="D74">
        <f>IF(ORDER!O80&gt;0,ORDER!A80, "")</f>
        <v/>
      </c>
      <c r="E74">
        <f>IF(ORDER!O80&gt;0,
 IF(ORDER!$D$1="SGST",
 VLOOKUP(H74,'C:\Users\HP\Desktop\TrimphPO\Week\Master Files\[SGST Master.xlsx]DBF'!$A:$F,6,FALSE),
   IF(ORDER!$D$1="IGST",
   VLOOKUP(H74,'C:\Users\HP\Desktop\TrimphPO\Week\Master Files\[IGST Master.xlsx]DBF'!$A:$F,6,FALSE),
   "Error")),
"")</f>
        <v/>
      </c>
      <c r="F74">
        <f>IF(ORDER!O80&gt;0,ORDER!C80, "")</f>
        <v/>
      </c>
      <c r="G74">
        <f>IF(ORDER!O80&gt;0,
 IF(ORDER!$D$1="SGST",
 VLOOKUP(H74,'C:\Users\HP\Desktop\TrimphPO\Week\Master Files\[SGST Master.xlsx]DBF'!$A:$H,8,FALSE),
   IF(ORDER!$D$1="IGST",
   VLOOKUP(H74,'C:\Users\HP\Desktop\TrimphPO\Week\Master Files\[IGST Master.xlsx]DBF'!$A:$H,8,FALSE),
   "Error")),
"")</f>
        <v/>
      </c>
      <c r="H74">
        <f>IF(ORDER!O80&gt;0,ORDER!D80, "")</f>
        <v/>
      </c>
      <c r="I74">
        <f>IF(ORDER!O80&gt;0,
 IF(ORDER!$D$1="SGST",
 VLOOKUP(H74,'C:\Users\HP\Desktop\TrimphPO\Week\Master Files\[SGST Master.xlsx]DBF'!$A:$J,10,FALSE),
   IF(ORDER!$D$1="IGST",
   VLOOKUP(H74,'C:\Users\HP\Desktop\TrimphPO\Week\Master Files\[IGST Master.xlsx]DBF'!$A:$J,10,FALSE),
   "Error")),
"")</f>
        <v/>
      </c>
      <c r="J74">
        <f>IF(ORDER!O80&gt;0,SUMIF(ORDER!$D$8:$D$22298,DBF!$H74,ORDER!$G$8:$G$22298), "")</f>
        <v/>
      </c>
      <c r="K74">
        <f>IF(ORDER!O80&gt;0,VLOOKUP($H74,ORDER!D:H,5,FALSE), "")</f>
        <v/>
      </c>
      <c r="L74">
        <f>IF(ORDER!O80&gt;0,ROUND(J74*K74,2), "")</f>
        <v/>
      </c>
      <c r="M74">
        <f>IF(ORDER!O80&gt;0,
 IF(ORDER!$D$1="SGST",
 VLOOKUP(H74,'C:\Users\HP\Desktop\TrimphPO\Week\Master Files\[SGST Master.xlsx]DBF'!$A:$N,14,FALSE),
   IF(ORDER!$D$1="IGST",
   VLOOKUP(H74,'C:\Users\HP\Desktop\TrimphPO\Week\Master Files\[IGST Master.xlsx]DBF'!$A:$N,14,FALSE),
   "Error")),
"")</f>
        <v/>
      </c>
      <c r="N74">
        <f>IF(ORDER!O80&gt;0,ROUND(L74*M74/100,2), "")</f>
        <v/>
      </c>
      <c r="O74">
        <f>IF(ORDER!O80&gt;0,L74-N74, "")</f>
        <v/>
      </c>
      <c r="P74">
        <f>IF(ORDER!O80&gt;0,IF(R74="Corsetry",IF(IFERROR((O74/J74),0)&lt;1000,"CC Sales- Corsetry-Wholesale - IGST 5%","CC Sales- Corsetry-Wholesale - IGST 12%")), "")</f>
        <v/>
      </c>
      <c r="Q74">
        <f>IF(ORDER!O80&gt;0,
 IF(ORDER!$D$1="SGST",
 VLOOKUP(H74,'C:\Users\HP\Desktop\TrimphPO\Week\Master Files\[SGST Master.xlsx]DBF'!$A:$R,18,FALSE),
   IF(ORDER!$D$1="IGST",
   VLOOKUP(H74,'C:\Users\HP\Desktop\TrimphPO\Week\Master Files\[IGST Master.xlsx]DBF'!$A:$R,18,FALSE),
   "Error")),
"")</f>
        <v/>
      </c>
      <c r="R74">
        <f>IF(ORDER!O80&gt;0,
 IF(ORDER!$D$1="SGST",
 VLOOKUP(H74,'C:\Users\HP\Desktop\TrimphPO\Week\Master Files\[SGST Master.xlsx]DBF'!$A:$S,19,FALSE),
   IF(ORDER!$D$1="IGST",
   VLOOKUP(H74,'C:\Users\HP\Desktop\TrimphPO\Week\Master Files\[IGST Master.xlsx]DBF'!$A:$S,19,FALSE),
   "Error")),
"")</f>
        <v/>
      </c>
      <c r="S74">
        <f>IF(ORDER!O80&gt;0,
 IF(ORDER!$D$1="SGST",
 VLOOKUP(H74,'C:\Users\HP\Desktop\TrimphPO\Week\Master Files\[SGST Master.xlsx]DBF'!$A:$T,20,FALSE),
   IF(ORDER!$D$1="IGST",
   VLOOKUP(H74,'C:\Users\HP\Desktop\TrimphPO\Week\Master Files\[IGST Master.xlsx]DBF'!$A:$T,20,FALSE),
   "Error")),
"")</f>
        <v/>
      </c>
      <c r="T74">
        <f>IF(ORDER!O80&gt;0,
 IF(ORDER!$D$1="SGST",
 VLOOKUP(H74,'C:\Users\HP\Desktop\TrimphPO\Week\Master Files\[SGST Master.xlsx]DBF'!$A:$U,21,FALSE),
   IF(ORDER!$D$1="IGST",
   VLOOKUP(H74,'C:\Users\HP\Desktop\TrimphPO\Week\Master Files\[IGST Master.xlsx]DBF'!$A:$U,21,FALSE),
   "Error")),
"")</f>
        <v/>
      </c>
      <c r="U74">
        <f>IF(ORDER!O80&gt;0,
 IF(ORDER!$D$1="SGST",
 VLOOKUP(H74,'C:\Users\HP\Desktop\TrimphPO\Week\Master Files\[SGST Master.xlsx]DBF'!$A:$V,22,FALSE),
   IF(ORDER!$D$1="IGST",
   VLOOKUP(H74,'C:\Users\HP\Desktop\TrimphPO\Week\Master Files\[IGST Master.xlsx]DBF'!$A:$V,22,FALSE),
   "Error")),
"")</f>
        <v/>
      </c>
      <c r="V74">
        <f>IF(ORDER!O80&gt;0,
 IF(ORDER!$D$1="SGST",
 VLOOKUP(H74,'C:\Users\HP\Desktop\TrimphPO\Week\Master Files\[SGST Master.xlsx]DBF'!$A:$W,23,FALSE),
   IF(ORDER!$D$1="IGST",
   VLOOKUP(H74,'C:\Users\HP\Desktop\TrimphPO\Week\Master Files\[IGST Master.xlsx]DBF'!$A:$W,23,FALSE),
   "Error")),
"")</f>
        <v/>
      </c>
      <c r="W74">
        <f>IF(ORDER!O80&gt;0,
 IF(ORDER!$D$1="SGST",
 VLOOKUP(H74,'C:\Users\HP\Desktop\TrimphPO\Week\Master Files\[SGST Master.xlsx]DBF'!$A:$X,24,FALSE),
   IF(ORDER!$D$1="IGST",
   VLOOKUP(H74,'C:\Users\HP\Desktop\TrimphPO\Week\Master Files\[IGST Master.xlsx]DBF'!$A:$X,24,FALSE),
   "Error")),
"")</f>
        <v/>
      </c>
      <c r="X74">
        <f>IF(ORDER!O80&gt;0,
 IF(ORDER!$D$1="SGST",
 VLOOKUP(H74,'C:\Users\HP\Desktop\TrimphPO\Week\Master Files\[SGST Master.xlsx]DBF'!$A:$Y,25,FALSE),
   IF(ORDER!$D$1="IGST",
   VLOOKUP(H74,'C:\Users\HP\Desktop\TrimphPO\Week\Master Files\[IGST Master.xlsx]DBF'!$A:$Y,25,FALSE),
   "Error")),
"")</f>
        <v/>
      </c>
      <c r="Y74">
        <f>IF(ORDER!O80&gt;0,+O74, "")</f>
        <v/>
      </c>
      <c r="Z74">
        <f>IF(ORDER!O80&gt;0,+J74, "")</f>
        <v/>
      </c>
      <c r="AA74">
        <f>IF(ORDER!O80&gt;0,
 IF(ORDER!$D$1="SGST",
 VLOOKUP(H74,'C:\Users\HP\Desktop\TrimphPO\Week\Master Files\[SGST Master.xlsx]DBF'!$A:$AB,28,FALSE),
   IF(ORDER!$D$1="IGST",
   VLOOKUP(H74,'C:\Users\HP\Desktop\TrimphPO\Week\Master Files\[IGST Master.xlsx]DBF'!$A:$AB,28,FALSE),
   "Error")),
"")</f>
        <v/>
      </c>
      <c r="AB74">
        <f>IF(ORDER!O80&gt;0,
 IF(ORDER!$D$1="SGST",
 VLOOKUP(H74,'C:\Users\HP\Desktop\TrimphPO\Week\Master Files\[SGST Master.xlsx]DBF'!$A:$AC,29,FALSE),
   IF(ORDER!$D$1="IGST",
   VLOOKUP(H74,'C:\Users\HP\Desktop\TrimphPO\Week\Master Files\[IGST Master.xlsx]DBF'!$A:$AC,29,FALSE),
   "Error")),
"")</f>
        <v/>
      </c>
      <c r="AC74">
        <f>IF(ORDER!O80&gt;0,ROUND(Y74*AB74/100,2), "")</f>
        <v/>
      </c>
      <c r="AD74">
        <f>IF(ORDER!O80&gt;0,ROUND(SUM(Y74,0)-AC74,2), "")</f>
        <v/>
      </c>
      <c r="AE74" t="inlineStr"/>
      <c r="AF74" t="inlineStr"/>
      <c r="AG74" t="inlineStr"/>
      <c r="AH74" t="inlineStr"/>
      <c r="AI74" t="inlineStr"/>
      <c r="AJ74" t="inlineStr"/>
      <c r="AK74">
        <f>IF(ORDER!O80&gt;0,IF(RIGHT(P74,2)="5%","Output IGST - 5% - Tamilnadu","Output IGST - 12% - Tamilnadu"), "")</f>
        <v/>
      </c>
      <c r="AL74">
        <f>IF(ORDER!O80&gt;0,IF(AK74="Output IGST - 12% - TamilNadu",12,5), "")</f>
        <v/>
      </c>
      <c r="AM74">
        <f>IF(ORDER!O80&gt;0,ROUND(SUM(AD74*AL74/100,0),2), "")</f>
        <v/>
      </c>
      <c r="AN74">
        <f>IF(ORDER!O80&gt;0,+AP74, "")</f>
        <v/>
      </c>
      <c r="AO74">
        <f>IF(ORDER!O80&gt;0,0.00, "")</f>
        <v/>
      </c>
      <c r="AP74">
        <f>IF(ORDER!O80&gt;0,+(Y74-AC74)+AM74, "")</f>
        <v/>
      </c>
      <c r="AQ74">
        <f>IF(ORDER!O80&gt;0,
 IF(ORDER!$D$1="SGST",
 VLOOKUP(H74,'C:\Users\HP\Desktop\TrimphPO\Week\Master Files\[SGST Master.xlsx]DBF'!$A:$AR,44,FALSE),
   IF(ORDER!$D$1="IGST",
   VLOOKUP(H74,'C:\Users\HP\Desktop\TrimphPO\Week\Master Files\[IGST Master.xlsx]DBF'!$A:$AR,44,FALSE),
   "Error")),
"")</f>
        <v/>
      </c>
      <c r="AR74">
        <f>IF(ORDER!O80&gt;0,B74, "")</f>
        <v/>
      </c>
      <c r="AS74">
        <f>IF(ORDER!O80&gt;0,AN74, "")</f>
        <v/>
      </c>
      <c r="AT74">
        <f>IF(ORDER!O80&gt;0,CONCATENATE($B$2," ",$C$2," ","QTY",  " ", $Z$2), "")</f>
        <v/>
      </c>
      <c r="AU74">
        <f>IF(ORDER!O80&gt;0,
 IF(ORDER!$D$1="SGST",
 VLOOKUP(H74,'C:\Users\HP\Desktop\TrimphPO\Week\Master Files\[SGST Master.xlsx]DBF'!$A:$AV,48,FALSE),
   IF(ORDER!$D$1="IGST",
   VLOOKUP(H74,'C:\Users\HP\Desktop\TrimphPO\Week\Master Files\[IGST Master.xlsx]DBF'!$A:$AV,48,FALSE),
   "Error")),
"")</f>
        <v/>
      </c>
      <c r="AV74">
        <f>IF(ORDER!O80&gt;0,
 IF(ORDER!$D$1="SGST",
 VLOOKUP(H74,'C:\Users\HP\Desktop\TrimphPO\Week\Master Files\[SGST Master.xlsx]DBF'!$A:$AW,49,FALSE),
   IF(ORDER!$D$1="IGST",
   VLOOKUP(H74,'C:\Users\HP\Desktop\TrimphPO\Week\Master Files\[IGST Master.xlsx]DBF'!$A:$AW,49,FALSE),
   "Error")),
"")</f>
        <v/>
      </c>
      <c r="AW74">
        <f>IF(ORDER!O80&gt;0,
 IF(ORDER!$D$1="SGST",
 VLOOKUP(H74,'C:\Users\HP\Desktop\TrimphPO\Week\Master Files\[SGST Master.xlsx]DBF'!$A:$AX,50,FALSE),
   IF(ORDER!$D$1="IGST",
   VLOOKUP(H74,'C:\Users\HP\Desktop\TrimphPO\Week\Master Files\[IGST Master.xlsx]DBF'!$A:$AX,50,FALSE),
   "Error")),
"")</f>
        <v/>
      </c>
      <c r="AX74">
        <f>IF(ORDER!O80&gt;0,ORDER!B5, "")</f>
        <v/>
      </c>
      <c r="AY74">
        <f>IF(ORDER!O80&gt;0,ORDER!B1, "")</f>
        <v/>
      </c>
      <c r="AZ74">
        <f>IF(ORDER!O80&gt;0,
 IF(ORDER!$D$1="SGST",
 VLOOKUP(H74,'C:\Users\HP\Desktop\TrimphPO\Week\Master Files\[SGST Master.xlsx]DBF'!$A:$BA,53,FALSE),
   IF(ORDER!$D$1="IGST",
   VLOOKUP(H74,'C:\Users\HP\Desktop\TrimphPO\Week\Master Files\[IGST Master.xlsx]DBF'!$A:$BA,53,FALSE),
   "Error")),
"")</f>
        <v/>
      </c>
      <c r="BA74">
        <f>IF(ORDER!O80&gt;0,
 IF(ORDER!$D$1="SGST",
 VLOOKUP(H74,'C:\Users\HP\Desktop\TrimphPO\Week\Master Files\[SGST Master.xlsx]DBF'!$A:$BB,54,FALSE),
   IF(ORDER!$D$1="IGST",
   VLOOKUP(H74,'C:\Users\HP\Desktop\TrimphPO\Week\Master Files\[IGST Master.xlsx]DBF'!$A:$BB,54,FALSE),
   "Error")),
"")</f>
        <v/>
      </c>
      <c r="BB74">
        <f>IF(ORDER!O80&gt;0,
 IF(ORDER!$D$1="SGST",
 VLOOKUP(H74,'C:\Users\HP\Desktop\TrimphPO\Week\Master Files\[SGST Master.xlsx]DBF'!$A:$BC,55,FALSE),
   IF(ORDER!$D$1="IGST",
   VLOOKUP(H74,'C:\Users\HP\Desktop\TrimphPO\Week\Master Files\[IGST Master.xlsx]DBF'!$A:$BC,55,FALSE),
   "Error")),
"")</f>
        <v/>
      </c>
      <c r="BC74">
        <f>IF(ORDER!O80&gt;0,
 IF(ORDER!$D$1="SGST",
 VLOOKUP(H74,'C:\Users\HP\Desktop\TrimphPO\Week\Master Files\[SGST Master.xlsx]DBF'!$A:$BD,56,FALSE),
   IF(ORDER!$D$1="IGST",
   VLOOKUP(H74,'C:\Users\HP\Desktop\TrimphPO\Week\Master Files\[IGST Master.xlsx]DBF'!$A:$BD,56,FALSE),
   "Error")),
"")</f>
        <v/>
      </c>
      <c r="BD74">
        <f>IF(ORDER!O80&gt;0,
 IF(ORDER!$D$1="SGST",
 VLOOKUP(H74,'C:\Users\HP\Desktop\TrimphPO\Week\Master Files\[SGST Master.xlsx]DBF'!$A:$BE,57,FALSE),
   IF(ORDER!$D$1="IGST",
   VLOOKUP(H74,'C:\Users\HP\Desktop\TrimphPO\Week\Master Files\[IGST Master.xlsx]DBF'!$A:$BE,57,FALSE),
   "Error")),
"")</f>
        <v/>
      </c>
    </row>
    <row r="75">
      <c r="A75">
        <f>IF(ORDER!O81&gt;0,
 IF(ORDER!$D$1="SGST",
 VLOOKUP(H75,'C:\Users\HP\Desktop\TrimphPO\Week\Master Files\[SGST Master.xlsx]DBF'!$A:$B,2,FALSE),
   IF(ORDER!$D$1="IGST",
   VLOOKUP(H75,'C:\Users\HP\Desktop\TrimphPO\Week\Master Files\[IGST Master.xlsx]DBF'!$A:$B,2,FALSE),
   "Error")),
"")</f>
        <v/>
      </c>
      <c r="B75">
        <f>IF(ORDER!O81&gt;0,
 IF(ORDER!$D$1="SGST",
 VLOOKUP(H75,'C:\Users\HP\Desktop\TrimphPO\Week\Master Files\[SGST Master.xlsx]DBF'!$A:$C,3,FALSE),
   IF(ORDER!$D$1="IGST",
   VLOOKUP(H75,'C:\Users\HP\Desktop\TrimphPO\Week\Master Files\[IGST Master.xlsx]DBF'!$A:$C,3,FALSE),
   "Error")),
"")</f>
        <v/>
      </c>
      <c r="C75">
        <f>IF(ORDER!O81&gt;0,ORDER!L81, "")</f>
        <v/>
      </c>
      <c r="D75">
        <f>IF(ORDER!O81&gt;0,ORDER!A81, "")</f>
        <v/>
      </c>
      <c r="E75">
        <f>IF(ORDER!O81&gt;0,
 IF(ORDER!$D$1="SGST",
 VLOOKUP(H75,'C:\Users\HP\Desktop\TrimphPO\Week\Master Files\[SGST Master.xlsx]DBF'!$A:$F,6,FALSE),
   IF(ORDER!$D$1="IGST",
   VLOOKUP(H75,'C:\Users\HP\Desktop\TrimphPO\Week\Master Files\[IGST Master.xlsx]DBF'!$A:$F,6,FALSE),
   "Error")),
"")</f>
        <v/>
      </c>
      <c r="F75">
        <f>IF(ORDER!O81&gt;0,ORDER!C81, "")</f>
        <v/>
      </c>
      <c r="G75">
        <f>IF(ORDER!O81&gt;0,
 IF(ORDER!$D$1="SGST",
 VLOOKUP(H75,'C:\Users\HP\Desktop\TrimphPO\Week\Master Files\[SGST Master.xlsx]DBF'!$A:$H,8,FALSE),
   IF(ORDER!$D$1="IGST",
   VLOOKUP(H75,'C:\Users\HP\Desktop\TrimphPO\Week\Master Files\[IGST Master.xlsx]DBF'!$A:$H,8,FALSE),
   "Error")),
"")</f>
        <v/>
      </c>
      <c r="H75">
        <f>IF(ORDER!O81&gt;0,ORDER!D81, "")</f>
        <v/>
      </c>
      <c r="I75">
        <f>IF(ORDER!O81&gt;0,
 IF(ORDER!$D$1="SGST",
 VLOOKUP(H75,'C:\Users\HP\Desktop\TrimphPO\Week\Master Files\[SGST Master.xlsx]DBF'!$A:$J,10,FALSE),
   IF(ORDER!$D$1="IGST",
   VLOOKUP(H75,'C:\Users\HP\Desktop\TrimphPO\Week\Master Files\[IGST Master.xlsx]DBF'!$A:$J,10,FALSE),
   "Error")),
"")</f>
        <v/>
      </c>
      <c r="J75">
        <f>IF(ORDER!O81&gt;0,SUMIF(ORDER!$D$8:$D$22298,DBF!$H75,ORDER!$G$8:$G$22298), "")</f>
        <v/>
      </c>
      <c r="K75">
        <f>IF(ORDER!O81&gt;0,VLOOKUP($H75,ORDER!D:H,5,FALSE), "")</f>
        <v/>
      </c>
      <c r="L75">
        <f>IF(ORDER!O81&gt;0,ROUND(J75*K75,2), "")</f>
        <v/>
      </c>
      <c r="M75">
        <f>IF(ORDER!O81&gt;0,
 IF(ORDER!$D$1="SGST",
 VLOOKUP(H75,'C:\Users\HP\Desktop\TrimphPO\Week\Master Files\[SGST Master.xlsx]DBF'!$A:$N,14,FALSE),
   IF(ORDER!$D$1="IGST",
   VLOOKUP(H75,'C:\Users\HP\Desktop\TrimphPO\Week\Master Files\[IGST Master.xlsx]DBF'!$A:$N,14,FALSE),
   "Error")),
"")</f>
        <v/>
      </c>
      <c r="N75">
        <f>IF(ORDER!O81&gt;0,ROUND(L75*M75/100,2), "")</f>
        <v/>
      </c>
      <c r="O75">
        <f>IF(ORDER!O81&gt;0,L75-N75, "")</f>
        <v/>
      </c>
      <c r="P75">
        <f>IF(ORDER!O81&gt;0,IF(R75="Corsetry",IF(IFERROR((O75/J75),0)&lt;1000,"CC Sales- Corsetry-Wholesale - IGST 5%","CC Sales- Corsetry-Wholesale - IGST 12%")), "")</f>
        <v/>
      </c>
      <c r="Q75">
        <f>IF(ORDER!O81&gt;0,
 IF(ORDER!$D$1="SGST",
 VLOOKUP(H75,'C:\Users\HP\Desktop\TrimphPO\Week\Master Files\[SGST Master.xlsx]DBF'!$A:$R,18,FALSE),
   IF(ORDER!$D$1="IGST",
   VLOOKUP(H75,'C:\Users\HP\Desktop\TrimphPO\Week\Master Files\[IGST Master.xlsx]DBF'!$A:$R,18,FALSE),
   "Error")),
"")</f>
        <v/>
      </c>
      <c r="R75">
        <f>IF(ORDER!O81&gt;0,
 IF(ORDER!$D$1="SGST",
 VLOOKUP(H75,'C:\Users\HP\Desktop\TrimphPO\Week\Master Files\[SGST Master.xlsx]DBF'!$A:$S,19,FALSE),
   IF(ORDER!$D$1="IGST",
   VLOOKUP(H75,'C:\Users\HP\Desktop\TrimphPO\Week\Master Files\[IGST Master.xlsx]DBF'!$A:$S,19,FALSE),
   "Error")),
"")</f>
        <v/>
      </c>
      <c r="S75">
        <f>IF(ORDER!O81&gt;0,
 IF(ORDER!$D$1="SGST",
 VLOOKUP(H75,'C:\Users\HP\Desktop\TrimphPO\Week\Master Files\[SGST Master.xlsx]DBF'!$A:$T,20,FALSE),
   IF(ORDER!$D$1="IGST",
   VLOOKUP(H75,'C:\Users\HP\Desktop\TrimphPO\Week\Master Files\[IGST Master.xlsx]DBF'!$A:$T,20,FALSE),
   "Error")),
"")</f>
        <v/>
      </c>
      <c r="T75">
        <f>IF(ORDER!O81&gt;0,
 IF(ORDER!$D$1="SGST",
 VLOOKUP(H75,'C:\Users\HP\Desktop\TrimphPO\Week\Master Files\[SGST Master.xlsx]DBF'!$A:$U,21,FALSE),
   IF(ORDER!$D$1="IGST",
   VLOOKUP(H75,'C:\Users\HP\Desktop\TrimphPO\Week\Master Files\[IGST Master.xlsx]DBF'!$A:$U,21,FALSE),
   "Error")),
"")</f>
        <v/>
      </c>
      <c r="U75">
        <f>IF(ORDER!O81&gt;0,
 IF(ORDER!$D$1="SGST",
 VLOOKUP(H75,'C:\Users\HP\Desktop\TrimphPO\Week\Master Files\[SGST Master.xlsx]DBF'!$A:$V,22,FALSE),
   IF(ORDER!$D$1="IGST",
   VLOOKUP(H75,'C:\Users\HP\Desktop\TrimphPO\Week\Master Files\[IGST Master.xlsx]DBF'!$A:$V,22,FALSE),
   "Error")),
"")</f>
        <v/>
      </c>
      <c r="V75">
        <f>IF(ORDER!O81&gt;0,
 IF(ORDER!$D$1="SGST",
 VLOOKUP(H75,'C:\Users\HP\Desktop\TrimphPO\Week\Master Files\[SGST Master.xlsx]DBF'!$A:$W,23,FALSE),
   IF(ORDER!$D$1="IGST",
   VLOOKUP(H75,'C:\Users\HP\Desktop\TrimphPO\Week\Master Files\[IGST Master.xlsx]DBF'!$A:$W,23,FALSE),
   "Error")),
"")</f>
        <v/>
      </c>
      <c r="W75">
        <f>IF(ORDER!O81&gt;0,
 IF(ORDER!$D$1="SGST",
 VLOOKUP(H75,'C:\Users\HP\Desktop\TrimphPO\Week\Master Files\[SGST Master.xlsx]DBF'!$A:$X,24,FALSE),
   IF(ORDER!$D$1="IGST",
   VLOOKUP(H75,'C:\Users\HP\Desktop\TrimphPO\Week\Master Files\[IGST Master.xlsx]DBF'!$A:$X,24,FALSE),
   "Error")),
"")</f>
        <v/>
      </c>
      <c r="X75">
        <f>IF(ORDER!O81&gt;0,
 IF(ORDER!$D$1="SGST",
 VLOOKUP(H75,'C:\Users\HP\Desktop\TrimphPO\Week\Master Files\[SGST Master.xlsx]DBF'!$A:$Y,25,FALSE),
   IF(ORDER!$D$1="IGST",
   VLOOKUP(H75,'C:\Users\HP\Desktop\TrimphPO\Week\Master Files\[IGST Master.xlsx]DBF'!$A:$Y,25,FALSE),
   "Error")),
"")</f>
        <v/>
      </c>
      <c r="Y75">
        <f>IF(ORDER!O81&gt;0,+O75, "")</f>
        <v/>
      </c>
      <c r="Z75">
        <f>IF(ORDER!O81&gt;0,+J75, "")</f>
        <v/>
      </c>
      <c r="AA75">
        <f>IF(ORDER!O81&gt;0,
 IF(ORDER!$D$1="SGST",
 VLOOKUP(H75,'C:\Users\HP\Desktop\TrimphPO\Week\Master Files\[SGST Master.xlsx]DBF'!$A:$AB,28,FALSE),
   IF(ORDER!$D$1="IGST",
   VLOOKUP(H75,'C:\Users\HP\Desktop\TrimphPO\Week\Master Files\[IGST Master.xlsx]DBF'!$A:$AB,28,FALSE),
   "Error")),
"")</f>
        <v/>
      </c>
      <c r="AB75">
        <f>IF(ORDER!O81&gt;0,
 IF(ORDER!$D$1="SGST",
 VLOOKUP(H75,'C:\Users\HP\Desktop\TrimphPO\Week\Master Files\[SGST Master.xlsx]DBF'!$A:$AC,29,FALSE),
   IF(ORDER!$D$1="IGST",
   VLOOKUP(H75,'C:\Users\HP\Desktop\TrimphPO\Week\Master Files\[IGST Master.xlsx]DBF'!$A:$AC,29,FALSE),
   "Error")),
"")</f>
        <v/>
      </c>
      <c r="AC75">
        <f>IF(ORDER!O81&gt;0,ROUND(Y75*AB75/100,2), "")</f>
        <v/>
      </c>
      <c r="AD75">
        <f>IF(ORDER!O81&gt;0,ROUND(SUM(Y75,0)-AC75,2), "")</f>
        <v/>
      </c>
      <c r="AE75" t="inlineStr"/>
      <c r="AF75" t="inlineStr"/>
      <c r="AG75" t="inlineStr"/>
      <c r="AH75" t="inlineStr"/>
      <c r="AI75" t="inlineStr"/>
      <c r="AJ75" t="inlineStr"/>
      <c r="AK75">
        <f>IF(ORDER!O81&gt;0,IF(RIGHT(P75,2)="5%","Output IGST - 5% - Tamilnadu","Output IGST - 12% - Tamilnadu"), "")</f>
        <v/>
      </c>
      <c r="AL75">
        <f>IF(ORDER!O81&gt;0,IF(AK75="Output IGST - 12% - TamilNadu",12,5), "")</f>
        <v/>
      </c>
      <c r="AM75">
        <f>IF(ORDER!O81&gt;0,ROUND(SUM(AD75*AL75/100,0),2), "")</f>
        <v/>
      </c>
      <c r="AN75">
        <f>IF(ORDER!O81&gt;0,+AP75, "")</f>
        <v/>
      </c>
      <c r="AO75">
        <f>IF(ORDER!O81&gt;0,0.00, "")</f>
        <v/>
      </c>
      <c r="AP75">
        <f>IF(ORDER!O81&gt;0,+(Y75-AC75)+AM75, "")</f>
        <v/>
      </c>
      <c r="AQ75">
        <f>IF(ORDER!O81&gt;0,
 IF(ORDER!$D$1="SGST",
 VLOOKUP(H75,'C:\Users\HP\Desktop\TrimphPO\Week\Master Files\[SGST Master.xlsx]DBF'!$A:$AR,44,FALSE),
   IF(ORDER!$D$1="IGST",
   VLOOKUP(H75,'C:\Users\HP\Desktop\TrimphPO\Week\Master Files\[IGST Master.xlsx]DBF'!$A:$AR,44,FALSE),
   "Error")),
"")</f>
        <v/>
      </c>
      <c r="AR75">
        <f>IF(ORDER!O81&gt;0,B75, "")</f>
        <v/>
      </c>
      <c r="AS75">
        <f>IF(ORDER!O81&gt;0,AN75, "")</f>
        <v/>
      </c>
      <c r="AT75">
        <f>IF(ORDER!O81&gt;0,CONCATENATE($B$2," ",$C$2," ","QTY",  " ", $Z$2), "")</f>
        <v/>
      </c>
      <c r="AU75">
        <f>IF(ORDER!O81&gt;0,
 IF(ORDER!$D$1="SGST",
 VLOOKUP(H75,'C:\Users\HP\Desktop\TrimphPO\Week\Master Files\[SGST Master.xlsx]DBF'!$A:$AV,48,FALSE),
   IF(ORDER!$D$1="IGST",
   VLOOKUP(H75,'C:\Users\HP\Desktop\TrimphPO\Week\Master Files\[IGST Master.xlsx]DBF'!$A:$AV,48,FALSE),
   "Error")),
"")</f>
        <v/>
      </c>
      <c r="AV75">
        <f>IF(ORDER!O81&gt;0,
 IF(ORDER!$D$1="SGST",
 VLOOKUP(H75,'C:\Users\HP\Desktop\TrimphPO\Week\Master Files\[SGST Master.xlsx]DBF'!$A:$AW,49,FALSE),
   IF(ORDER!$D$1="IGST",
   VLOOKUP(H75,'C:\Users\HP\Desktop\TrimphPO\Week\Master Files\[IGST Master.xlsx]DBF'!$A:$AW,49,FALSE),
   "Error")),
"")</f>
        <v/>
      </c>
      <c r="AW75">
        <f>IF(ORDER!O81&gt;0,
 IF(ORDER!$D$1="SGST",
 VLOOKUP(H75,'C:\Users\HP\Desktop\TrimphPO\Week\Master Files\[SGST Master.xlsx]DBF'!$A:$AX,50,FALSE),
   IF(ORDER!$D$1="IGST",
   VLOOKUP(H75,'C:\Users\HP\Desktop\TrimphPO\Week\Master Files\[IGST Master.xlsx]DBF'!$A:$AX,50,FALSE),
   "Error")),
"")</f>
        <v/>
      </c>
      <c r="AX75">
        <f>IF(ORDER!O81&gt;0,ORDER!B5, "")</f>
        <v/>
      </c>
      <c r="AY75">
        <f>IF(ORDER!O81&gt;0,ORDER!B1, "")</f>
        <v/>
      </c>
      <c r="AZ75">
        <f>IF(ORDER!O81&gt;0,
 IF(ORDER!$D$1="SGST",
 VLOOKUP(H75,'C:\Users\HP\Desktop\TrimphPO\Week\Master Files\[SGST Master.xlsx]DBF'!$A:$BA,53,FALSE),
   IF(ORDER!$D$1="IGST",
   VLOOKUP(H75,'C:\Users\HP\Desktop\TrimphPO\Week\Master Files\[IGST Master.xlsx]DBF'!$A:$BA,53,FALSE),
   "Error")),
"")</f>
        <v/>
      </c>
      <c r="BA75">
        <f>IF(ORDER!O81&gt;0,
 IF(ORDER!$D$1="SGST",
 VLOOKUP(H75,'C:\Users\HP\Desktop\TrimphPO\Week\Master Files\[SGST Master.xlsx]DBF'!$A:$BB,54,FALSE),
   IF(ORDER!$D$1="IGST",
   VLOOKUP(H75,'C:\Users\HP\Desktop\TrimphPO\Week\Master Files\[IGST Master.xlsx]DBF'!$A:$BB,54,FALSE),
   "Error")),
"")</f>
        <v/>
      </c>
      <c r="BB75">
        <f>IF(ORDER!O81&gt;0,
 IF(ORDER!$D$1="SGST",
 VLOOKUP(H75,'C:\Users\HP\Desktop\TrimphPO\Week\Master Files\[SGST Master.xlsx]DBF'!$A:$BC,55,FALSE),
   IF(ORDER!$D$1="IGST",
   VLOOKUP(H75,'C:\Users\HP\Desktop\TrimphPO\Week\Master Files\[IGST Master.xlsx]DBF'!$A:$BC,55,FALSE),
   "Error")),
"")</f>
        <v/>
      </c>
      <c r="BC75">
        <f>IF(ORDER!O81&gt;0,
 IF(ORDER!$D$1="SGST",
 VLOOKUP(H75,'C:\Users\HP\Desktop\TrimphPO\Week\Master Files\[SGST Master.xlsx]DBF'!$A:$BD,56,FALSE),
   IF(ORDER!$D$1="IGST",
   VLOOKUP(H75,'C:\Users\HP\Desktop\TrimphPO\Week\Master Files\[IGST Master.xlsx]DBF'!$A:$BD,56,FALSE),
   "Error")),
"")</f>
        <v/>
      </c>
      <c r="BD75">
        <f>IF(ORDER!O81&gt;0,
 IF(ORDER!$D$1="SGST",
 VLOOKUP(H75,'C:\Users\HP\Desktop\TrimphPO\Week\Master Files\[SGST Master.xlsx]DBF'!$A:$BE,57,FALSE),
   IF(ORDER!$D$1="IGST",
   VLOOKUP(H75,'C:\Users\HP\Desktop\TrimphPO\Week\Master Files\[IGST Master.xlsx]DBF'!$A:$BE,57,FALSE),
   "Error")),
"")</f>
        <v/>
      </c>
    </row>
    <row r="76">
      <c r="A76">
        <f>IF(ORDER!O82&gt;0,
 IF(ORDER!$D$1="SGST",
 VLOOKUP(H76,'C:\Users\HP\Desktop\TrimphPO\Week\Master Files\[SGST Master.xlsx]DBF'!$A:$B,2,FALSE),
   IF(ORDER!$D$1="IGST",
   VLOOKUP(H76,'C:\Users\HP\Desktop\TrimphPO\Week\Master Files\[IGST Master.xlsx]DBF'!$A:$B,2,FALSE),
   "Error")),
"")</f>
        <v/>
      </c>
      <c r="B76">
        <f>IF(ORDER!O82&gt;0,
 IF(ORDER!$D$1="SGST",
 VLOOKUP(H76,'C:\Users\HP\Desktop\TrimphPO\Week\Master Files\[SGST Master.xlsx]DBF'!$A:$C,3,FALSE),
   IF(ORDER!$D$1="IGST",
   VLOOKUP(H76,'C:\Users\HP\Desktop\TrimphPO\Week\Master Files\[IGST Master.xlsx]DBF'!$A:$C,3,FALSE),
   "Error")),
"")</f>
        <v/>
      </c>
      <c r="C76">
        <f>IF(ORDER!O82&gt;0,ORDER!L82, "")</f>
        <v/>
      </c>
      <c r="D76">
        <f>IF(ORDER!O82&gt;0,ORDER!A82, "")</f>
        <v/>
      </c>
      <c r="E76">
        <f>IF(ORDER!O82&gt;0,
 IF(ORDER!$D$1="SGST",
 VLOOKUP(H76,'C:\Users\HP\Desktop\TrimphPO\Week\Master Files\[SGST Master.xlsx]DBF'!$A:$F,6,FALSE),
   IF(ORDER!$D$1="IGST",
   VLOOKUP(H76,'C:\Users\HP\Desktop\TrimphPO\Week\Master Files\[IGST Master.xlsx]DBF'!$A:$F,6,FALSE),
   "Error")),
"")</f>
        <v/>
      </c>
      <c r="F76">
        <f>IF(ORDER!O82&gt;0,ORDER!C82, "")</f>
        <v/>
      </c>
      <c r="G76">
        <f>IF(ORDER!O82&gt;0,
 IF(ORDER!$D$1="SGST",
 VLOOKUP(H76,'C:\Users\HP\Desktop\TrimphPO\Week\Master Files\[SGST Master.xlsx]DBF'!$A:$H,8,FALSE),
   IF(ORDER!$D$1="IGST",
   VLOOKUP(H76,'C:\Users\HP\Desktop\TrimphPO\Week\Master Files\[IGST Master.xlsx]DBF'!$A:$H,8,FALSE),
   "Error")),
"")</f>
        <v/>
      </c>
      <c r="H76">
        <f>IF(ORDER!O82&gt;0,ORDER!D82, "")</f>
        <v/>
      </c>
      <c r="I76">
        <f>IF(ORDER!O82&gt;0,
 IF(ORDER!$D$1="SGST",
 VLOOKUP(H76,'C:\Users\HP\Desktop\TrimphPO\Week\Master Files\[SGST Master.xlsx]DBF'!$A:$J,10,FALSE),
   IF(ORDER!$D$1="IGST",
   VLOOKUP(H76,'C:\Users\HP\Desktop\TrimphPO\Week\Master Files\[IGST Master.xlsx]DBF'!$A:$J,10,FALSE),
   "Error")),
"")</f>
        <v/>
      </c>
      <c r="J76">
        <f>IF(ORDER!O82&gt;0,SUMIF(ORDER!$D$8:$D$22298,DBF!$H76,ORDER!$G$8:$G$22298), "")</f>
        <v/>
      </c>
      <c r="K76">
        <f>IF(ORDER!O82&gt;0,VLOOKUP($H76,ORDER!D:H,5,FALSE), "")</f>
        <v/>
      </c>
      <c r="L76">
        <f>IF(ORDER!O82&gt;0,ROUND(J76*K76,2), "")</f>
        <v/>
      </c>
      <c r="M76">
        <f>IF(ORDER!O82&gt;0,
 IF(ORDER!$D$1="SGST",
 VLOOKUP(H76,'C:\Users\HP\Desktop\TrimphPO\Week\Master Files\[SGST Master.xlsx]DBF'!$A:$N,14,FALSE),
   IF(ORDER!$D$1="IGST",
   VLOOKUP(H76,'C:\Users\HP\Desktop\TrimphPO\Week\Master Files\[IGST Master.xlsx]DBF'!$A:$N,14,FALSE),
   "Error")),
"")</f>
        <v/>
      </c>
      <c r="N76">
        <f>IF(ORDER!O82&gt;0,ROUND(L76*M76/100,2), "")</f>
        <v/>
      </c>
      <c r="O76">
        <f>IF(ORDER!O82&gt;0,L76-N76, "")</f>
        <v/>
      </c>
      <c r="P76">
        <f>IF(ORDER!O82&gt;0,IF(R76="Corsetry",IF(IFERROR((O76/J76),0)&lt;1000,"CC Sales- Corsetry-Wholesale - IGST 5%","CC Sales- Corsetry-Wholesale - IGST 12%")), "")</f>
        <v/>
      </c>
      <c r="Q76">
        <f>IF(ORDER!O82&gt;0,
 IF(ORDER!$D$1="SGST",
 VLOOKUP(H76,'C:\Users\HP\Desktop\TrimphPO\Week\Master Files\[SGST Master.xlsx]DBF'!$A:$R,18,FALSE),
   IF(ORDER!$D$1="IGST",
   VLOOKUP(H76,'C:\Users\HP\Desktop\TrimphPO\Week\Master Files\[IGST Master.xlsx]DBF'!$A:$R,18,FALSE),
   "Error")),
"")</f>
        <v/>
      </c>
      <c r="R76">
        <f>IF(ORDER!O82&gt;0,
 IF(ORDER!$D$1="SGST",
 VLOOKUP(H76,'C:\Users\HP\Desktop\TrimphPO\Week\Master Files\[SGST Master.xlsx]DBF'!$A:$S,19,FALSE),
   IF(ORDER!$D$1="IGST",
   VLOOKUP(H76,'C:\Users\HP\Desktop\TrimphPO\Week\Master Files\[IGST Master.xlsx]DBF'!$A:$S,19,FALSE),
   "Error")),
"")</f>
        <v/>
      </c>
      <c r="S76">
        <f>IF(ORDER!O82&gt;0,
 IF(ORDER!$D$1="SGST",
 VLOOKUP(H76,'C:\Users\HP\Desktop\TrimphPO\Week\Master Files\[SGST Master.xlsx]DBF'!$A:$T,20,FALSE),
   IF(ORDER!$D$1="IGST",
   VLOOKUP(H76,'C:\Users\HP\Desktop\TrimphPO\Week\Master Files\[IGST Master.xlsx]DBF'!$A:$T,20,FALSE),
   "Error")),
"")</f>
        <v/>
      </c>
      <c r="T76">
        <f>IF(ORDER!O82&gt;0,
 IF(ORDER!$D$1="SGST",
 VLOOKUP(H76,'C:\Users\HP\Desktop\TrimphPO\Week\Master Files\[SGST Master.xlsx]DBF'!$A:$U,21,FALSE),
   IF(ORDER!$D$1="IGST",
   VLOOKUP(H76,'C:\Users\HP\Desktop\TrimphPO\Week\Master Files\[IGST Master.xlsx]DBF'!$A:$U,21,FALSE),
   "Error")),
"")</f>
        <v/>
      </c>
      <c r="U76">
        <f>IF(ORDER!O82&gt;0,
 IF(ORDER!$D$1="SGST",
 VLOOKUP(H76,'C:\Users\HP\Desktop\TrimphPO\Week\Master Files\[SGST Master.xlsx]DBF'!$A:$V,22,FALSE),
   IF(ORDER!$D$1="IGST",
   VLOOKUP(H76,'C:\Users\HP\Desktop\TrimphPO\Week\Master Files\[IGST Master.xlsx]DBF'!$A:$V,22,FALSE),
   "Error")),
"")</f>
        <v/>
      </c>
      <c r="V76">
        <f>IF(ORDER!O82&gt;0,
 IF(ORDER!$D$1="SGST",
 VLOOKUP(H76,'C:\Users\HP\Desktop\TrimphPO\Week\Master Files\[SGST Master.xlsx]DBF'!$A:$W,23,FALSE),
   IF(ORDER!$D$1="IGST",
   VLOOKUP(H76,'C:\Users\HP\Desktop\TrimphPO\Week\Master Files\[IGST Master.xlsx]DBF'!$A:$W,23,FALSE),
   "Error")),
"")</f>
        <v/>
      </c>
      <c r="W76">
        <f>IF(ORDER!O82&gt;0,
 IF(ORDER!$D$1="SGST",
 VLOOKUP(H76,'C:\Users\HP\Desktop\TrimphPO\Week\Master Files\[SGST Master.xlsx]DBF'!$A:$X,24,FALSE),
   IF(ORDER!$D$1="IGST",
   VLOOKUP(H76,'C:\Users\HP\Desktop\TrimphPO\Week\Master Files\[IGST Master.xlsx]DBF'!$A:$X,24,FALSE),
   "Error")),
"")</f>
        <v/>
      </c>
      <c r="X76">
        <f>IF(ORDER!O82&gt;0,
 IF(ORDER!$D$1="SGST",
 VLOOKUP(H76,'C:\Users\HP\Desktop\TrimphPO\Week\Master Files\[SGST Master.xlsx]DBF'!$A:$Y,25,FALSE),
   IF(ORDER!$D$1="IGST",
   VLOOKUP(H76,'C:\Users\HP\Desktop\TrimphPO\Week\Master Files\[IGST Master.xlsx]DBF'!$A:$Y,25,FALSE),
   "Error")),
"")</f>
        <v/>
      </c>
      <c r="Y76">
        <f>IF(ORDER!O82&gt;0,+O76, "")</f>
        <v/>
      </c>
      <c r="Z76">
        <f>IF(ORDER!O82&gt;0,+J76, "")</f>
        <v/>
      </c>
      <c r="AA76">
        <f>IF(ORDER!O82&gt;0,
 IF(ORDER!$D$1="SGST",
 VLOOKUP(H76,'C:\Users\HP\Desktop\TrimphPO\Week\Master Files\[SGST Master.xlsx]DBF'!$A:$AB,28,FALSE),
   IF(ORDER!$D$1="IGST",
   VLOOKUP(H76,'C:\Users\HP\Desktop\TrimphPO\Week\Master Files\[IGST Master.xlsx]DBF'!$A:$AB,28,FALSE),
   "Error")),
"")</f>
        <v/>
      </c>
      <c r="AB76">
        <f>IF(ORDER!O82&gt;0,
 IF(ORDER!$D$1="SGST",
 VLOOKUP(H76,'C:\Users\HP\Desktop\TrimphPO\Week\Master Files\[SGST Master.xlsx]DBF'!$A:$AC,29,FALSE),
   IF(ORDER!$D$1="IGST",
   VLOOKUP(H76,'C:\Users\HP\Desktop\TrimphPO\Week\Master Files\[IGST Master.xlsx]DBF'!$A:$AC,29,FALSE),
   "Error")),
"")</f>
        <v/>
      </c>
      <c r="AC76">
        <f>IF(ORDER!O82&gt;0,ROUND(Y76*AB76/100,2), "")</f>
        <v/>
      </c>
      <c r="AD76">
        <f>IF(ORDER!O82&gt;0,ROUND(SUM(Y76,0)-AC76,2), "")</f>
        <v/>
      </c>
      <c r="AE76" t="inlineStr"/>
      <c r="AF76" t="inlineStr"/>
      <c r="AG76" t="inlineStr"/>
      <c r="AH76" t="inlineStr"/>
      <c r="AI76" t="inlineStr"/>
      <c r="AJ76" t="inlineStr"/>
      <c r="AK76">
        <f>IF(ORDER!O82&gt;0,IF(RIGHT(P76,2)="5%","Output IGST - 5% - Tamilnadu","Output IGST - 12% - Tamilnadu"), "")</f>
        <v/>
      </c>
      <c r="AL76">
        <f>IF(ORDER!O82&gt;0,IF(AK76="Output IGST - 12% - TamilNadu",12,5), "")</f>
        <v/>
      </c>
      <c r="AM76">
        <f>IF(ORDER!O82&gt;0,ROUND(SUM(AD76*AL76/100,0),2), "")</f>
        <v/>
      </c>
      <c r="AN76">
        <f>IF(ORDER!O82&gt;0,+AP76, "")</f>
        <v/>
      </c>
      <c r="AO76">
        <f>IF(ORDER!O82&gt;0,0.00, "")</f>
        <v/>
      </c>
      <c r="AP76">
        <f>IF(ORDER!O82&gt;0,+(Y76-AC76)+AM76, "")</f>
        <v/>
      </c>
      <c r="AQ76">
        <f>IF(ORDER!O82&gt;0,
 IF(ORDER!$D$1="SGST",
 VLOOKUP(H76,'C:\Users\HP\Desktop\TrimphPO\Week\Master Files\[SGST Master.xlsx]DBF'!$A:$AR,44,FALSE),
   IF(ORDER!$D$1="IGST",
   VLOOKUP(H76,'C:\Users\HP\Desktop\TrimphPO\Week\Master Files\[IGST Master.xlsx]DBF'!$A:$AR,44,FALSE),
   "Error")),
"")</f>
        <v/>
      </c>
      <c r="AR76">
        <f>IF(ORDER!O82&gt;0,B76, "")</f>
        <v/>
      </c>
      <c r="AS76">
        <f>IF(ORDER!O82&gt;0,AN76, "")</f>
        <v/>
      </c>
      <c r="AT76">
        <f>IF(ORDER!O82&gt;0,CONCATENATE($B$2," ",$C$2," ","QTY",  " ", $Z$2), "")</f>
        <v/>
      </c>
      <c r="AU76">
        <f>IF(ORDER!O82&gt;0,
 IF(ORDER!$D$1="SGST",
 VLOOKUP(H76,'C:\Users\HP\Desktop\TrimphPO\Week\Master Files\[SGST Master.xlsx]DBF'!$A:$AV,48,FALSE),
   IF(ORDER!$D$1="IGST",
   VLOOKUP(H76,'C:\Users\HP\Desktop\TrimphPO\Week\Master Files\[IGST Master.xlsx]DBF'!$A:$AV,48,FALSE),
   "Error")),
"")</f>
        <v/>
      </c>
      <c r="AV76">
        <f>IF(ORDER!O82&gt;0,
 IF(ORDER!$D$1="SGST",
 VLOOKUP(H76,'C:\Users\HP\Desktop\TrimphPO\Week\Master Files\[SGST Master.xlsx]DBF'!$A:$AW,49,FALSE),
   IF(ORDER!$D$1="IGST",
   VLOOKUP(H76,'C:\Users\HP\Desktop\TrimphPO\Week\Master Files\[IGST Master.xlsx]DBF'!$A:$AW,49,FALSE),
   "Error")),
"")</f>
        <v/>
      </c>
      <c r="AW76">
        <f>IF(ORDER!O82&gt;0,
 IF(ORDER!$D$1="SGST",
 VLOOKUP(H76,'C:\Users\HP\Desktop\TrimphPO\Week\Master Files\[SGST Master.xlsx]DBF'!$A:$AX,50,FALSE),
   IF(ORDER!$D$1="IGST",
   VLOOKUP(H76,'C:\Users\HP\Desktop\TrimphPO\Week\Master Files\[IGST Master.xlsx]DBF'!$A:$AX,50,FALSE),
   "Error")),
"")</f>
        <v/>
      </c>
      <c r="AX76">
        <f>IF(ORDER!O82&gt;0,ORDER!B5, "")</f>
        <v/>
      </c>
      <c r="AY76">
        <f>IF(ORDER!O82&gt;0,ORDER!B1, "")</f>
        <v/>
      </c>
      <c r="AZ76">
        <f>IF(ORDER!O82&gt;0,
 IF(ORDER!$D$1="SGST",
 VLOOKUP(H76,'C:\Users\HP\Desktop\TrimphPO\Week\Master Files\[SGST Master.xlsx]DBF'!$A:$BA,53,FALSE),
   IF(ORDER!$D$1="IGST",
   VLOOKUP(H76,'C:\Users\HP\Desktop\TrimphPO\Week\Master Files\[IGST Master.xlsx]DBF'!$A:$BA,53,FALSE),
   "Error")),
"")</f>
        <v/>
      </c>
      <c r="BA76">
        <f>IF(ORDER!O82&gt;0,
 IF(ORDER!$D$1="SGST",
 VLOOKUP(H76,'C:\Users\HP\Desktop\TrimphPO\Week\Master Files\[SGST Master.xlsx]DBF'!$A:$BB,54,FALSE),
   IF(ORDER!$D$1="IGST",
   VLOOKUP(H76,'C:\Users\HP\Desktop\TrimphPO\Week\Master Files\[IGST Master.xlsx]DBF'!$A:$BB,54,FALSE),
   "Error")),
"")</f>
        <v/>
      </c>
      <c r="BB76">
        <f>IF(ORDER!O82&gt;0,
 IF(ORDER!$D$1="SGST",
 VLOOKUP(H76,'C:\Users\HP\Desktop\TrimphPO\Week\Master Files\[SGST Master.xlsx]DBF'!$A:$BC,55,FALSE),
   IF(ORDER!$D$1="IGST",
   VLOOKUP(H76,'C:\Users\HP\Desktop\TrimphPO\Week\Master Files\[IGST Master.xlsx]DBF'!$A:$BC,55,FALSE),
   "Error")),
"")</f>
        <v/>
      </c>
      <c r="BC76">
        <f>IF(ORDER!O82&gt;0,
 IF(ORDER!$D$1="SGST",
 VLOOKUP(H76,'C:\Users\HP\Desktop\TrimphPO\Week\Master Files\[SGST Master.xlsx]DBF'!$A:$BD,56,FALSE),
   IF(ORDER!$D$1="IGST",
   VLOOKUP(H76,'C:\Users\HP\Desktop\TrimphPO\Week\Master Files\[IGST Master.xlsx]DBF'!$A:$BD,56,FALSE),
   "Error")),
"")</f>
        <v/>
      </c>
      <c r="BD76">
        <f>IF(ORDER!O82&gt;0,
 IF(ORDER!$D$1="SGST",
 VLOOKUP(H76,'C:\Users\HP\Desktop\TrimphPO\Week\Master Files\[SGST Master.xlsx]DBF'!$A:$BE,57,FALSE),
   IF(ORDER!$D$1="IGST",
   VLOOKUP(H76,'C:\Users\HP\Desktop\TrimphPO\Week\Master Files\[IGST Master.xlsx]DBF'!$A:$BE,57,FALSE),
   "Error")),
"")</f>
        <v/>
      </c>
    </row>
    <row r="77">
      <c r="A77">
        <f>IF(ORDER!O83&gt;0,
 IF(ORDER!$D$1="SGST",
 VLOOKUP(H77,'C:\Users\HP\Desktop\TrimphPO\Week\Master Files\[SGST Master.xlsx]DBF'!$A:$B,2,FALSE),
   IF(ORDER!$D$1="IGST",
   VLOOKUP(H77,'C:\Users\HP\Desktop\TrimphPO\Week\Master Files\[IGST Master.xlsx]DBF'!$A:$B,2,FALSE),
   "Error")),
"")</f>
        <v/>
      </c>
      <c r="B77">
        <f>IF(ORDER!O83&gt;0,
 IF(ORDER!$D$1="SGST",
 VLOOKUP(H77,'C:\Users\HP\Desktop\TrimphPO\Week\Master Files\[SGST Master.xlsx]DBF'!$A:$C,3,FALSE),
   IF(ORDER!$D$1="IGST",
   VLOOKUP(H77,'C:\Users\HP\Desktop\TrimphPO\Week\Master Files\[IGST Master.xlsx]DBF'!$A:$C,3,FALSE),
   "Error")),
"")</f>
        <v/>
      </c>
      <c r="C77">
        <f>IF(ORDER!O83&gt;0,ORDER!L83, "")</f>
        <v/>
      </c>
      <c r="D77">
        <f>IF(ORDER!O83&gt;0,ORDER!A83, "")</f>
        <v/>
      </c>
      <c r="E77">
        <f>IF(ORDER!O83&gt;0,
 IF(ORDER!$D$1="SGST",
 VLOOKUP(H77,'C:\Users\HP\Desktop\TrimphPO\Week\Master Files\[SGST Master.xlsx]DBF'!$A:$F,6,FALSE),
   IF(ORDER!$D$1="IGST",
   VLOOKUP(H77,'C:\Users\HP\Desktop\TrimphPO\Week\Master Files\[IGST Master.xlsx]DBF'!$A:$F,6,FALSE),
   "Error")),
"")</f>
        <v/>
      </c>
      <c r="F77">
        <f>IF(ORDER!O83&gt;0,ORDER!C83, "")</f>
        <v/>
      </c>
      <c r="G77">
        <f>IF(ORDER!O83&gt;0,
 IF(ORDER!$D$1="SGST",
 VLOOKUP(H77,'C:\Users\HP\Desktop\TrimphPO\Week\Master Files\[SGST Master.xlsx]DBF'!$A:$H,8,FALSE),
   IF(ORDER!$D$1="IGST",
   VLOOKUP(H77,'C:\Users\HP\Desktop\TrimphPO\Week\Master Files\[IGST Master.xlsx]DBF'!$A:$H,8,FALSE),
   "Error")),
"")</f>
        <v/>
      </c>
      <c r="H77">
        <f>IF(ORDER!O83&gt;0,ORDER!D83, "")</f>
        <v/>
      </c>
      <c r="I77">
        <f>IF(ORDER!O83&gt;0,
 IF(ORDER!$D$1="SGST",
 VLOOKUP(H77,'C:\Users\HP\Desktop\TrimphPO\Week\Master Files\[SGST Master.xlsx]DBF'!$A:$J,10,FALSE),
   IF(ORDER!$D$1="IGST",
   VLOOKUP(H77,'C:\Users\HP\Desktop\TrimphPO\Week\Master Files\[IGST Master.xlsx]DBF'!$A:$J,10,FALSE),
   "Error")),
"")</f>
        <v/>
      </c>
      <c r="J77">
        <f>IF(ORDER!O83&gt;0,SUMIF(ORDER!$D$8:$D$22298,DBF!$H77,ORDER!$G$8:$G$22298), "")</f>
        <v/>
      </c>
      <c r="K77">
        <f>IF(ORDER!O83&gt;0,VLOOKUP($H77,ORDER!D:H,5,FALSE), "")</f>
        <v/>
      </c>
      <c r="L77">
        <f>IF(ORDER!O83&gt;0,ROUND(J77*K77,2), "")</f>
        <v/>
      </c>
      <c r="M77">
        <f>IF(ORDER!O83&gt;0,
 IF(ORDER!$D$1="SGST",
 VLOOKUP(H77,'C:\Users\HP\Desktop\TrimphPO\Week\Master Files\[SGST Master.xlsx]DBF'!$A:$N,14,FALSE),
   IF(ORDER!$D$1="IGST",
   VLOOKUP(H77,'C:\Users\HP\Desktop\TrimphPO\Week\Master Files\[IGST Master.xlsx]DBF'!$A:$N,14,FALSE),
   "Error")),
"")</f>
        <v/>
      </c>
      <c r="N77">
        <f>IF(ORDER!O83&gt;0,ROUND(L77*M77/100,2), "")</f>
        <v/>
      </c>
      <c r="O77">
        <f>IF(ORDER!O83&gt;0,L77-N77, "")</f>
        <v/>
      </c>
      <c r="P77">
        <f>IF(ORDER!O83&gt;0,IF(R77="Corsetry",IF(IFERROR((O77/J77),0)&lt;1000,"CC Sales- Corsetry-Wholesale - IGST 5%","CC Sales- Corsetry-Wholesale - IGST 12%")), "")</f>
        <v/>
      </c>
      <c r="Q77">
        <f>IF(ORDER!O83&gt;0,
 IF(ORDER!$D$1="SGST",
 VLOOKUP(H77,'C:\Users\HP\Desktop\TrimphPO\Week\Master Files\[SGST Master.xlsx]DBF'!$A:$R,18,FALSE),
   IF(ORDER!$D$1="IGST",
   VLOOKUP(H77,'C:\Users\HP\Desktop\TrimphPO\Week\Master Files\[IGST Master.xlsx]DBF'!$A:$R,18,FALSE),
   "Error")),
"")</f>
        <v/>
      </c>
      <c r="R77">
        <f>IF(ORDER!O83&gt;0,
 IF(ORDER!$D$1="SGST",
 VLOOKUP(H77,'C:\Users\HP\Desktop\TrimphPO\Week\Master Files\[SGST Master.xlsx]DBF'!$A:$S,19,FALSE),
   IF(ORDER!$D$1="IGST",
   VLOOKUP(H77,'C:\Users\HP\Desktop\TrimphPO\Week\Master Files\[IGST Master.xlsx]DBF'!$A:$S,19,FALSE),
   "Error")),
"")</f>
        <v/>
      </c>
      <c r="S77">
        <f>IF(ORDER!O83&gt;0,
 IF(ORDER!$D$1="SGST",
 VLOOKUP(H77,'C:\Users\HP\Desktop\TrimphPO\Week\Master Files\[SGST Master.xlsx]DBF'!$A:$T,20,FALSE),
   IF(ORDER!$D$1="IGST",
   VLOOKUP(H77,'C:\Users\HP\Desktop\TrimphPO\Week\Master Files\[IGST Master.xlsx]DBF'!$A:$T,20,FALSE),
   "Error")),
"")</f>
        <v/>
      </c>
      <c r="T77">
        <f>IF(ORDER!O83&gt;0,
 IF(ORDER!$D$1="SGST",
 VLOOKUP(H77,'C:\Users\HP\Desktop\TrimphPO\Week\Master Files\[SGST Master.xlsx]DBF'!$A:$U,21,FALSE),
   IF(ORDER!$D$1="IGST",
   VLOOKUP(H77,'C:\Users\HP\Desktop\TrimphPO\Week\Master Files\[IGST Master.xlsx]DBF'!$A:$U,21,FALSE),
   "Error")),
"")</f>
        <v/>
      </c>
      <c r="U77">
        <f>IF(ORDER!O83&gt;0,
 IF(ORDER!$D$1="SGST",
 VLOOKUP(H77,'C:\Users\HP\Desktop\TrimphPO\Week\Master Files\[SGST Master.xlsx]DBF'!$A:$V,22,FALSE),
   IF(ORDER!$D$1="IGST",
   VLOOKUP(H77,'C:\Users\HP\Desktop\TrimphPO\Week\Master Files\[IGST Master.xlsx]DBF'!$A:$V,22,FALSE),
   "Error")),
"")</f>
        <v/>
      </c>
      <c r="V77">
        <f>IF(ORDER!O83&gt;0,
 IF(ORDER!$D$1="SGST",
 VLOOKUP(H77,'C:\Users\HP\Desktop\TrimphPO\Week\Master Files\[SGST Master.xlsx]DBF'!$A:$W,23,FALSE),
   IF(ORDER!$D$1="IGST",
   VLOOKUP(H77,'C:\Users\HP\Desktop\TrimphPO\Week\Master Files\[IGST Master.xlsx]DBF'!$A:$W,23,FALSE),
   "Error")),
"")</f>
        <v/>
      </c>
      <c r="W77">
        <f>IF(ORDER!O83&gt;0,
 IF(ORDER!$D$1="SGST",
 VLOOKUP(H77,'C:\Users\HP\Desktop\TrimphPO\Week\Master Files\[SGST Master.xlsx]DBF'!$A:$X,24,FALSE),
   IF(ORDER!$D$1="IGST",
   VLOOKUP(H77,'C:\Users\HP\Desktop\TrimphPO\Week\Master Files\[IGST Master.xlsx]DBF'!$A:$X,24,FALSE),
   "Error")),
"")</f>
        <v/>
      </c>
      <c r="X77">
        <f>IF(ORDER!O83&gt;0,
 IF(ORDER!$D$1="SGST",
 VLOOKUP(H77,'C:\Users\HP\Desktop\TrimphPO\Week\Master Files\[SGST Master.xlsx]DBF'!$A:$Y,25,FALSE),
   IF(ORDER!$D$1="IGST",
   VLOOKUP(H77,'C:\Users\HP\Desktop\TrimphPO\Week\Master Files\[IGST Master.xlsx]DBF'!$A:$Y,25,FALSE),
   "Error")),
"")</f>
        <v/>
      </c>
      <c r="Y77">
        <f>IF(ORDER!O83&gt;0,+O77, "")</f>
        <v/>
      </c>
      <c r="Z77">
        <f>IF(ORDER!O83&gt;0,+J77, "")</f>
        <v/>
      </c>
      <c r="AA77">
        <f>IF(ORDER!O83&gt;0,
 IF(ORDER!$D$1="SGST",
 VLOOKUP(H77,'C:\Users\HP\Desktop\TrimphPO\Week\Master Files\[SGST Master.xlsx]DBF'!$A:$AB,28,FALSE),
   IF(ORDER!$D$1="IGST",
   VLOOKUP(H77,'C:\Users\HP\Desktop\TrimphPO\Week\Master Files\[IGST Master.xlsx]DBF'!$A:$AB,28,FALSE),
   "Error")),
"")</f>
        <v/>
      </c>
      <c r="AB77">
        <f>IF(ORDER!O83&gt;0,
 IF(ORDER!$D$1="SGST",
 VLOOKUP(H77,'C:\Users\HP\Desktop\TrimphPO\Week\Master Files\[SGST Master.xlsx]DBF'!$A:$AC,29,FALSE),
   IF(ORDER!$D$1="IGST",
   VLOOKUP(H77,'C:\Users\HP\Desktop\TrimphPO\Week\Master Files\[IGST Master.xlsx]DBF'!$A:$AC,29,FALSE),
   "Error")),
"")</f>
        <v/>
      </c>
      <c r="AC77">
        <f>IF(ORDER!O83&gt;0,ROUND(Y77*AB77/100,2), "")</f>
        <v/>
      </c>
      <c r="AD77">
        <f>IF(ORDER!O83&gt;0,ROUND(SUM(Y77,0)-AC77,2), "")</f>
        <v/>
      </c>
      <c r="AE77" t="inlineStr"/>
      <c r="AF77" t="inlineStr"/>
      <c r="AG77" t="inlineStr"/>
      <c r="AH77" t="inlineStr"/>
      <c r="AI77" t="inlineStr"/>
      <c r="AJ77" t="inlineStr"/>
      <c r="AK77">
        <f>IF(ORDER!O83&gt;0,IF(RIGHT(P77,2)="5%","Output IGST - 5% - Tamilnadu","Output IGST - 12% - Tamilnadu"), "")</f>
        <v/>
      </c>
      <c r="AL77">
        <f>IF(ORDER!O83&gt;0,IF(AK77="Output IGST - 12% - TamilNadu",12,5), "")</f>
        <v/>
      </c>
      <c r="AM77">
        <f>IF(ORDER!O83&gt;0,ROUND(SUM(AD77*AL77/100,0),2), "")</f>
        <v/>
      </c>
      <c r="AN77">
        <f>IF(ORDER!O83&gt;0,+AP77, "")</f>
        <v/>
      </c>
      <c r="AO77">
        <f>IF(ORDER!O83&gt;0,0.00, "")</f>
        <v/>
      </c>
      <c r="AP77">
        <f>IF(ORDER!O83&gt;0,+(Y77-AC77)+AM77, "")</f>
        <v/>
      </c>
      <c r="AQ77">
        <f>IF(ORDER!O83&gt;0,
 IF(ORDER!$D$1="SGST",
 VLOOKUP(H77,'C:\Users\HP\Desktop\TrimphPO\Week\Master Files\[SGST Master.xlsx]DBF'!$A:$AR,44,FALSE),
   IF(ORDER!$D$1="IGST",
   VLOOKUP(H77,'C:\Users\HP\Desktop\TrimphPO\Week\Master Files\[IGST Master.xlsx]DBF'!$A:$AR,44,FALSE),
   "Error")),
"")</f>
        <v/>
      </c>
      <c r="AR77">
        <f>IF(ORDER!O83&gt;0,B77, "")</f>
        <v/>
      </c>
      <c r="AS77">
        <f>IF(ORDER!O83&gt;0,AN77, "")</f>
        <v/>
      </c>
      <c r="AT77">
        <f>IF(ORDER!O83&gt;0,CONCATENATE($B$2," ",$C$2," ","QTY",  " ", $Z$2), "")</f>
        <v/>
      </c>
      <c r="AU77">
        <f>IF(ORDER!O83&gt;0,
 IF(ORDER!$D$1="SGST",
 VLOOKUP(H77,'C:\Users\HP\Desktop\TrimphPO\Week\Master Files\[SGST Master.xlsx]DBF'!$A:$AV,48,FALSE),
   IF(ORDER!$D$1="IGST",
   VLOOKUP(H77,'C:\Users\HP\Desktop\TrimphPO\Week\Master Files\[IGST Master.xlsx]DBF'!$A:$AV,48,FALSE),
   "Error")),
"")</f>
        <v/>
      </c>
      <c r="AV77">
        <f>IF(ORDER!O83&gt;0,
 IF(ORDER!$D$1="SGST",
 VLOOKUP(H77,'C:\Users\HP\Desktop\TrimphPO\Week\Master Files\[SGST Master.xlsx]DBF'!$A:$AW,49,FALSE),
   IF(ORDER!$D$1="IGST",
   VLOOKUP(H77,'C:\Users\HP\Desktop\TrimphPO\Week\Master Files\[IGST Master.xlsx]DBF'!$A:$AW,49,FALSE),
   "Error")),
"")</f>
        <v/>
      </c>
      <c r="AW77">
        <f>IF(ORDER!O83&gt;0,
 IF(ORDER!$D$1="SGST",
 VLOOKUP(H77,'C:\Users\HP\Desktop\TrimphPO\Week\Master Files\[SGST Master.xlsx]DBF'!$A:$AX,50,FALSE),
   IF(ORDER!$D$1="IGST",
   VLOOKUP(H77,'C:\Users\HP\Desktop\TrimphPO\Week\Master Files\[IGST Master.xlsx]DBF'!$A:$AX,50,FALSE),
   "Error")),
"")</f>
        <v/>
      </c>
      <c r="AX77">
        <f>IF(ORDER!O83&gt;0,ORDER!B5, "")</f>
        <v/>
      </c>
      <c r="AY77">
        <f>IF(ORDER!O83&gt;0,ORDER!B1, "")</f>
        <v/>
      </c>
      <c r="AZ77">
        <f>IF(ORDER!O83&gt;0,
 IF(ORDER!$D$1="SGST",
 VLOOKUP(H77,'C:\Users\HP\Desktop\TrimphPO\Week\Master Files\[SGST Master.xlsx]DBF'!$A:$BA,53,FALSE),
   IF(ORDER!$D$1="IGST",
   VLOOKUP(H77,'C:\Users\HP\Desktop\TrimphPO\Week\Master Files\[IGST Master.xlsx]DBF'!$A:$BA,53,FALSE),
   "Error")),
"")</f>
        <v/>
      </c>
      <c r="BA77">
        <f>IF(ORDER!O83&gt;0,
 IF(ORDER!$D$1="SGST",
 VLOOKUP(H77,'C:\Users\HP\Desktop\TrimphPO\Week\Master Files\[SGST Master.xlsx]DBF'!$A:$BB,54,FALSE),
   IF(ORDER!$D$1="IGST",
   VLOOKUP(H77,'C:\Users\HP\Desktop\TrimphPO\Week\Master Files\[IGST Master.xlsx]DBF'!$A:$BB,54,FALSE),
   "Error")),
"")</f>
        <v/>
      </c>
      <c r="BB77">
        <f>IF(ORDER!O83&gt;0,
 IF(ORDER!$D$1="SGST",
 VLOOKUP(H77,'C:\Users\HP\Desktop\TrimphPO\Week\Master Files\[SGST Master.xlsx]DBF'!$A:$BC,55,FALSE),
   IF(ORDER!$D$1="IGST",
   VLOOKUP(H77,'C:\Users\HP\Desktop\TrimphPO\Week\Master Files\[IGST Master.xlsx]DBF'!$A:$BC,55,FALSE),
   "Error")),
"")</f>
        <v/>
      </c>
      <c r="BC77">
        <f>IF(ORDER!O83&gt;0,
 IF(ORDER!$D$1="SGST",
 VLOOKUP(H77,'C:\Users\HP\Desktop\TrimphPO\Week\Master Files\[SGST Master.xlsx]DBF'!$A:$BD,56,FALSE),
   IF(ORDER!$D$1="IGST",
   VLOOKUP(H77,'C:\Users\HP\Desktop\TrimphPO\Week\Master Files\[IGST Master.xlsx]DBF'!$A:$BD,56,FALSE),
   "Error")),
"")</f>
        <v/>
      </c>
      <c r="BD77">
        <f>IF(ORDER!O83&gt;0,
 IF(ORDER!$D$1="SGST",
 VLOOKUP(H77,'C:\Users\HP\Desktop\TrimphPO\Week\Master Files\[SGST Master.xlsx]DBF'!$A:$BE,57,FALSE),
   IF(ORDER!$D$1="IGST",
   VLOOKUP(H77,'C:\Users\HP\Desktop\TrimphPO\Week\Master Files\[IGST Master.xlsx]DBF'!$A:$BE,57,FALSE),
   "Error")),
"")</f>
        <v/>
      </c>
    </row>
    <row r="78">
      <c r="A78">
        <f>IF(ORDER!O84&gt;0,
 IF(ORDER!$D$1="SGST",
 VLOOKUP(H78,'C:\Users\HP\Desktop\TrimphPO\Week\Master Files\[SGST Master.xlsx]DBF'!$A:$B,2,FALSE),
   IF(ORDER!$D$1="IGST",
   VLOOKUP(H78,'C:\Users\HP\Desktop\TrimphPO\Week\Master Files\[IGST Master.xlsx]DBF'!$A:$B,2,FALSE),
   "Error")),
"")</f>
        <v/>
      </c>
      <c r="B78">
        <f>IF(ORDER!O84&gt;0,
 IF(ORDER!$D$1="SGST",
 VLOOKUP(H78,'C:\Users\HP\Desktop\TrimphPO\Week\Master Files\[SGST Master.xlsx]DBF'!$A:$C,3,FALSE),
   IF(ORDER!$D$1="IGST",
   VLOOKUP(H78,'C:\Users\HP\Desktop\TrimphPO\Week\Master Files\[IGST Master.xlsx]DBF'!$A:$C,3,FALSE),
   "Error")),
"")</f>
        <v/>
      </c>
      <c r="C78">
        <f>IF(ORDER!O84&gt;0,ORDER!L84, "")</f>
        <v/>
      </c>
      <c r="D78">
        <f>IF(ORDER!O84&gt;0,ORDER!A84, "")</f>
        <v/>
      </c>
      <c r="E78">
        <f>IF(ORDER!O84&gt;0,
 IF(ORDER!$D$1="SGST",
 VLOOKUP(H78,'C:\Users\HP\Desktop\TrimphPO\Week\Master Files\[SGST Master.xlsx]DBF'!$A:$F,6,FALSE),
   IF(ORDER!$D$1="IGST",
   VLOOKUP(H78,'C:\Users\HP\Desktop\TrimphPO\Week\Master Files\[IGST Master.xlsx]DBF'!$A:$F,6,FALSE),
   "Error")),
"")</f>
        <v/>
      </c>
      <c r="F78">
        <f>IF(ORDER!O84&gt;0,ORDER!C84, "")</f>
        <v/>
      </c>
      <c r="G78">
        <f>IF(ORDER!O84&gt;0,
 IF(ORDER!$D$1="SGST",
 VLOOKUP(H78,'C:\Users\HP\Desktop\TrimphPO\Week\Master Files\[SGST Master.xlsx]DBF'!$A:$H,8,FALSE),
   IF(ORDER!$D$1="IGST",
   VLOOKUP(H78,'C:\Users\HP\Desktop\TrimphPO\Week\Master Files\[IGST Master.xlsx]DBF'!$A:$H,8,FALSE),
   "Error")),
"")</f>
        <v/>
      </c>
      <c r="H78">
        <f>IF(ORDER!O84&gt;0,ORDER!D84, "")</f>
        <v/>
      </c>
      <c r="I78">
        <f>IF(ORDER!O84&gt;0,
 IF(ORDER!$D$1="SGST",
 VLOOKUP(H78,'C:\Users\HP\Desktop\TrimphPO\Week\Master Files\[SGST Master.xlsx]DBF'!$A:$J,10,FALSE),
   IF(ORDER!$D$1="IGST",
   VLOOKUP(H78,'C:\Users\HP\Desktop\TrimphPO\Week\Master Files\[IGST Master.xlsx]DBF'!$A:$J,10,FALSE),
   "Error")),
"")</f>
        <v/>
      </c>
      <c r="J78">
        <f>IF(ORDER!O84&gt;0,SUMIF(ORDER!$D$8:$D$22298,DBF!$H78,ORDER!$G$8:$G$22298), "")</f>
        <v/>
      </c>
      <c r="K78">
        <f>IF(ORDER!O84&gt;0,VLOOKUP($H78,ORDER!D:H,5,FALSE), "")</f>
        <v/>
      </c>
      <c r="L78">
        <f>IF(ORDER!O84&gt;0,ROUND(J78*K78,2), "")</f>
        <v/>
      </c>
      <c r="M78">
        <f>IF(ORDER!O84&gt;0,
 IF(ORDER!$D$1="SGST",
 VLOOKUP(H78,'C:\Users\HP\Desktop\TrimphPO\Week\Master Files\[SGST Master.xlsx]DBF'!$A:$N,14,FALSE),
   IF(ORDER!$D$1="IGST",
   VLOOKUP(H78,'C:\Users\HP\Desktop\TrimphPO\Week\Master Files\[IGST Master.xlsx]DBF'!$A:$N,14,FALSE),
   "Error")),
"")</f>
        <v/>
      </c>
      <c r="N78">
        <f>IF(ORDER!O84&gt;0,ROUND(L78*M78/100,2), "")</f>
        <v/>
      </c>
      <c r="O78">
        <f>IF(ORDER!O84&gt;0,L78-N78, "")</f>
        <v/>
      </c>
      <c r="P78">
        <f>IF(ORDER!O84&gt;0,IF(R78="Corsetry",IF(IFERROR((O78/J78),0)&lt;1000,"CC Sales- Corsetry-Wholesale - IGST 5%","CC Sales- Corsetry-Wholesale - IGST 12%")), "")</f>
        <v/>
      </c>
      <c r="Q78">
        <f>IF(ORDER!O84&gt;0,
 IF(ORDER!$D$1="SGST",
 VLOOKUP(H78,'C:\Users\HP\Desktop\TrimphPO\Week\Master Files\[SGST Master.xlsx]DBF'!$A:$R,18,FALSE),
   IF(ORDER!$D$1="IGST",
   VLOOKUP(H78,'C:\Users\HP\Desktop\TrimphPO\Week\Master Files\[IGST Master.xlsx]DBF'!$A:$R,18,FALSE),
   "Error")),
"")</f>
        <v/>
      </c>
      <c r="R78">
        <f>IF(ORDER!O84&gt;0,
 IF(ORDER!$D$1="SGST",
 VLOOKUP(H78,'C:\Users\HP\Desktop\TrimphPO\Week\Master Files\[SGST Master.xlsx]DBF'!$A:$S,19,FALSE),
   IF(ORDER!$D$1="IGST",
   VLOOKUP(H78,'C:\Users\HP\Desktop\TrimphPO\Week\Master Files\[IGST Master.xlsx]DBF'!$A:$S,19,FALSE),
   "Error")),
"")</f>
        <v/>
      </c>
      <c r="S78">
        <f>IF(ORDER!O84&gt;0,
 IF(ORDER!$D$1="SGST",
 VLOOKUP(H78,'C:\Users\HP\Desktop\TrimphPO\Week\Master Files\[SGST Master.xlsx]DBF'!$A:$T,20,FALSE),
   IF(ORDER!$D$1="IGST",
   VLOOKUP(H78,'C:\Users\HP\Desktop\TrimphPO\Week\Master Files\[IGST Master.xlsx]DBF'!$A:$T,20,FALSE),
   "Error")),
"")</f>
        <v/>
      </c>
      <c r="T78">
        <f>IF(ORDER!O84&gt;0,
 IF(ORDER!$D$1="SGST",
 VLOOKUP(H78,'C:\Users\HP\Desktop\TrimphPO\Week\Master Files\[SGST Master.xlsx]DBF'!$A:$U,21,FALSE),
   IF(ORDER!$D$1="IGST",
   VLOOKUP(H78,'C:\Users\HP\Desktop\TrimphPO\Week\Master Files\[IGST Master.xlsx]DBF'!$A:$U,21,FALSE),
   "Error")),
"")</f>
        <v/>
      </c>
      <c r="U78">
        <f>IF(ORDER!O84&gt;0,
 IF(ORDER!$D$1="SGST",
 VLOOKUP(H78,'C:\Users\HP\Desktop\TrimphPO\Week\Master Files\[SGST Master.xlsx]DBF'!$A:$V,22,FALSE),
   IF(ORDER!$D$1="IGST",
   VLOOKUP(H78,'C:\Users\HP\Desktop\TrimphPO\Week\Master Files\[IGST Master.xlsx]DBF'!$A:$V,22,FALSE),
   "Error")),
"")</f>
        <v/>
      </c>
      <c r="V78">
        <f>IF(ORDER!O84&gt;0,
 IF(ORDER!$D$1="SGST",
 VLOOKUP(H78,'C:\Users\HP\Desktop\TrimphPO\Week\Master Files\[SGST Master.xlsx]DBF'!$A:$W,23,FALSE),
   IF(ORDER!$D$1="IGST",
   VLOOKUP(H78,'C:\Users\HP\Desktop\TrimphPO\Week\Master Files\[IGST Master.xlsx]DBF'!$A:$W,23,FALSE),
   "Error")),
"")</f>
        <v/>
      </c>
      <c r="W78">
        <f>IF(ORDER!O84&gt;0,
 IF(ORDER!$D$1="SGST",
 VLOOKUP(H78,'C:\Users\HP\Desktop\TrimphPO\Week\Master Files\[SGST Master.xlsx]DBF'!$A:$X,24,FALSE),
   IF(ORDER!$D$1="IGST",
   VLOOKUP(H78,'C:\Users\HP\Desktop\TrimphPO\Week\Master Files\[IGST Master.xlsx]DBF'!$A:$X,24,FALSE),
   "Error")),
"")</f>
        <v/>
      </c>
      <c r="X78">
        <f>IF(ORDER!O84&gt;0,
 IF(ORDER!$D$1="SGST",
 VLOOKUP(H78,'C:\Users\HP\Desktop\TrimphPO\Week\Master Files\[SGST Master.xlsx]DBF'!$A:$Y,25,FALSE),
   IF(ORDER!$D$1="IGST",
   VLOOKUP(H78,'C:\Users\HP\Desktop\TrimphPO\Week\Master Files\[IGST Master.xlsx]DBF'!$A:$Y,25,FALSE),
   "Error")),
"")</f>
        <v/>
      </c>
      <c r="Y78">
        <f>IF(ORDER!O84&gt;0,+O78, "")</f>
        <v/>
      </c>
      <c r="Z78">
        <f>IF(ORDER!O84&gt;0,+J78, "")</f>
        <v/>
      </c>
      <c r="AA78">
        <f>IF(ORDER!O84&gt;0,
 IF(ORDER!$D$1="SGST",
 VLOOKUP(H78,'C:\Users\HP\Desktop\TrimphPO\Week\Master Files\[SGST Master.xlsx]DBF'!$A:$AB,28,FALSE),
   IF(ORDER!$D$1="IGST",
   VLOOKUP(H78,'C:\Users\HP\Desktop\TrimphPO\Week\Master Files\[IGST Master.xlsx]DBF'!$A:$AB,28,FALSE),
   "Error")),
"")</f>
        <v/>
      </c>
      <c r="AB78">
        <f>IF(ORDER!O84&gt;0,
 IF(ORDER!$D$1="SGST",
 VLOOKUP(H78,'C:\Users\HP\Desktop\TrimphPO\Week\Master Files\[SGST Master.xlsx]DBF'!$A:$AC,29,FALSE),
   IF(ORDER!$D$1="IGST",
   VLOOKUP(H78,'C:\Users\HP\Desktop\TrimphPO\Week\Master Files\[IGST Master.xlsx]DBF'!$A:$AC,29,FALSE),
   "Error")),
"")</f>
        <v/>
      </c>
      <c r="AC78">
        <f>IF(ORDER!O84&gt;0,ROUND(Y78*AB78/100,2), "")</f>
        <v/>
      </c>
      <c r="AD78">
        <f>IF(ORDER!O84&gt;0,ROUND(SUM(Y78,0)-AC78,2), "")</f>
        <v/>
      </c>
      <c r="AE78" t="inlineStr"/>
      <c r="AF78" t="inlineStr"/>
      <c r="AG78" t="inlineStr"/>
      <c r="AH78" t="inlineStr"/>
      <c r="AI78" t="inlineStr"/>
      <c r="AJ78" t="inlineStr"/>
      <c r="AK78">
        <f>IF(ORDER!O84&gt;0,IF(RIGHT(P78,2)="5%","Output IGST - 5% - Tamilnadu","Output IGST - 12% - Tamilnadu"), "")</f>
        <v/>
      </c>
      <c r="AL78">
        <f>IF(ORDER!O84&gt;0,IF(AK78="Output IGST - 12% - TamilNadu",12,5), "")</f>
        <v/>
      </c>
      <c r="AM78">
        <f>IF(ORDER!O84&gt;0,ROUND(SUM(AD78*AL78/100,0),2), "")</f>
        <v/>
      </c>
      <c r="AN78">
        <f>IF(ORDER!O84&gt;0,+AP78, "")</f>
        <v/>
      </c>
      <c r="AO78">
        <f>IF(ORDER!O84&gt;0,0.00, "")</f>
        <v/>
      </c>
      <c r="AP78">
        <f>IF(ORDER!O84&gt;0,+(Y78-AC78)+AM78, "")</f>
        <v/>
      </c>
      <c r="AQ78">
        <f>IF(ORDER!O84&gt;0,
 IF(ORDER!$D$1="SGST",
 VLOOKUP(H78,'C:\Users\HP\Desktop\TrimphPO\Week\Master Files\[SGST Master.xlsx]DBF'!$A:$AR,44,FALSE),
   IF(ORDER!$D$1="IGST",
   VLOOKUP(H78,'C:\Users\HP\Desktop\TrimphPO\Week\Master Files\[IGST Master.xlsx]DBF'!$A:$AR,44,FALSE),
   "Error")),
"")</f>
        <v/>
      </c>
      <c r="AR78">
        <f>IF(ORDER!O84&gt;0,B78, "")</f>
        <v/>
      </c>
      <c r="AS78">
        <f>IF(ORDER!O84&gt;0,AN78, "")</f>
        <v/>
      </c>
      <c r="AT78">
        <f>IF(ORDER!O84&gt;0,CONCATENATE($B$2," ",$C$2," ","QTY",  " ", $Z$2), "")</f>
        <v/>
      </c>
      <c r="AU78">
        <f>IF(ORDER!O84&gt;0,
 IF(ORDER!$D$1="SGST",
 VLOOKUP(H78,'C:\Users\HP\Desktop\TrimphPO\Week\Master Files\[SGST Master.xlsx]DBF'!$A:$AV,48,FALSE),
   IF(ORDER!$D$1="IGST",
   VLOOKUP(H78,'C:\Users\HP\Desktop\TrimphPO\Week\Master Files\[IGST Master.xlsx]DBF'!$A:$AV,48,FALSE),
   "Error")),
"")</f>
        <v/>
      </c>
      <c r="AV78">
        <f>IF(ORDER!O84&gt;0,
 IF(ORDER!$D$1="SGST",
 VLOOKUP(H78,'C:\Users\HP\Desktop\TrimphPO\Week\Master Files\[SGST Master.xlsx]DBF'!$A:$AW,49,FALSE),
   IF(ORDER!$D$1="IGST",
   VLOOKUP(H78,'C:\Users\HP\Desktop\TrimphPO\Week\Master Files\[IGST Master.xlsx]DBF'!$A:$AW,49,FALSE),
   "Error")),
"")</f>
        <v/>
      </c>
      <c r="AW78">
        <f>IF(ORDER!O84&gt;0,
 IF(ORDER!$D$1="SGST",
 VLOOKUP(H78,'C:\Users\HP\Desktop\TrimphPO\Week\Master Files\[SGST Master.xlsx]DBF'!$A:$AX,50,FALSE),
   IF(ORDER!$D$1="IGST",
   VLOOKUP(H78,'C:\Users\HP\Desktop\TrimphPO\Week\Master Files\[IGST Master.xlsx]DBF'!$A:$AX,50,FALSE),
   "Error")),
"")</f>
        <v/>
      </c>
      <c r="AX78">
        <f>IF(ORDER!O84&gt;0,ORDER!B5, "")</f>
        <v/>
      </c>
      <c r="AY78">
        <f>IF(ORDER!O84&gt;0,ORDER!B1, "")</f>
        <v/>
      </c>
      <c r="AZ78">
        <f>IF(ORDER!O84&gt;0,
 IF(ORDER!$D$1="SGST",
 VLOOKUP(H78,'C:\Users\HP\Desktop\TrimphPO\Week\Master Files\[SGST Master.xlsx]DBF'!$A:$BA,53,FALSE),
   IF(ORDER!$D$1="IGST",
   VLOOKUP(H78,'C:\Users\HP\Desktop\TrimphPO\Week\Master Files\[IGST Master.xlsx]DBF'!$A:$BA,53,FALSE),
   "Error")),
"")</f>
        <v/>
      </c>
      <c r="BA78">
        <f>IF(ORDER!O84&gt;0,
 IF(ORDER!$D$1="SGST",
 VLOOKUP(H78,'C:\Users\HP\Desktop\TrimphPO\Week\Master Files\[SGST Master.xlsx]DBF'!$A:$BB,54,FALSE),
   IF(ORDER!$D$1="IGST",
   VLOOKUP(H78,'C:\Users\HP\Desktop\TrimphPO\Week\Master Files\[IGST Master.xlsx]DBF'!$A:$BB,54,FALSE),
   "Error")),
"")</f>
        <v/>
      </c>
      <c r="BB78">
        <f>IF(ORDER!O84&gt;0,
 IF(ORDER!$D$1="SGST",
 VLOOKUP(H78,'C:\Users\HP\Desktop\TrimphPO\Week\Master Files\[SGST Master.xlsx]DBF'!$A:$BC,55,FALSE),
   IF(ORDER!$D$1="IGST",
   VLOOKUP(H78,'C:\Users\HP\Desktop\TrimphPO\Week\Master Files\[IGST Master.xlsx]DBF'!$A:$BC,55,FALSE),
   "Error")),
"")</f>
        <v/>
      </c>
      <c r="BC78">
        <f>IF(ORDER!O84&gt;0,
 IF(ORDER!$D$1="SGST",
 VLOOKUP(H78,'C:\Users\HP\Desktop\TrimphPO\Week\Master Files\[SGST Master.xlsx]DBF'!$A:$BD,56,FALSE),
   IF(ORDER!$D$1="IGST",
   VLOOKUP(H78,'C:\Users\HP\Desktop\TrimphPO\Week\Master Files\[IGST Master.xlsx]DBF'!$A:$BD,56,FALSE),
   "Error")),
"")</f>
        <v/>
      </c>
      <c r="BD78">
        <f>IF(ORDER!O84&gt;0,
 IF(ORDER!$D$1="SGST",
 VLOOKUP(H78,'C:\Users\HP\Desktop\TrimphPO\Week\Master Files\[SGST Master.xlsx]DBF'!$A:$BE,57,FALSE),
   IF(ORDER!$D$1="IGST",
   VLOOKUP(H78,'C:\Users\HP\Desktop\TrimphPO\Week\Master Files\[IGST Master.xlsx]DBF'!$A:$BE,57,FALSE),
   "Error")),
"")</f>
        <v/>
      </c>
    </row>
    <row r="79">
      <c r="A79">
        <f>IF(ORDER!O85&gt;0,
 IF(ORDER!$D$1="SGST",
 VLOOKUP(H79,'C:\Users\HP\Desktop\TrimphPO\Week\Master Files\[SGST Master.xlsx]DBF'!$A:$B,2,FALSE),
   IF(ORDER!$D$1="IGST",
   VLOOKUP(H79,'C:\Users\HP\Desktop\TrimphPO\Week\Master Files\[IGST Master.xlsx]DBF'!$A:$B,2,FALSE),
   "Error")),
"")</f>
        <v/>
      </c>
      <c r="B79">
        <f>IF(ORDER!O85&gt;0,
 IF(ORDER!$D$1="SGST",
 VLOOKUP(H79,'C:\Users\HP\Desktop\TrimphPO\Week\Master Files\[SGST Master.xlsx]DBF'!$A:$C,3,FALSE),
   IF(ORDER!$D$1="IGST",
   VLOOKUP(H79,'C:\Users\HP\Desktop\TrimphPO\Week\Master Files\[IGST Master.xlsx]DBF'!$A:$C,3,FALSE),
   "Error")),
"")</f>
        <v/>
      </c>
      <c r="C79">
        <f>IF(ORDER!O85&gt;0,ORDER!L85, "")</f>
        <v/>
      </c>
      <c r="D79">
        <f>IF(ORDER!O85&gt;0,ORDER!A85, "")</f>
        <v/>
      </c>
      <c r="E79">
        <f>IF(ORDER!O85&gt;0,
 IF(ORDER!$D$1="SGST",
 VLOOKUP(H79,'C:\Users\HP\Desktop\TrimphPO\Week\Master Files\[SGST Master.xlsx]DBF'!$A:$F,6,FALSE),
   IF(ORDER!$D$1="IGST",
   VLOOKUP(H79,'C:\Users\HP\Desktop\TrimphPO\Week\Master Files\[IGST Master.xlsx]DBF'!$A:$F,6,FALSE),
   "Error")),
"")</f>
        <v/>
      </c>
      <c r="F79">
        <f>IF(ORDER!O85&gt;0,ORDER!C85, "")</f>
        <v/>
      </c>
      <c r="G79">
        <f>IF(ORDER!O85&gt;0,
 IF(ORDER!$D$1="SGST",
 VLOOKUP(H79,'C:\Users\HP\Desktop\TrimphPO\Week\Master Files\[SGST Master.xlsx]DBF'!$A:$H,8,FALSE),
   IF(ORDER!$D$1="IGST",
   VLOOKUP(H79,'C:\Users\HP\Desktop\TrimphPO\Week\Master Files\[IGST Master.xlsx]DBF'!$A:$H,8,FALSE),
   "Error")),
"")</f>
        <v/>
      </c>
      <c r="H79">
        <f>IF(ORDER!O85&gt;0,ORDER!D85, "")</f>
        <v/>
      </c>
      <c r="I79">
        <f>IF(ORDER!O85&gt;0,
 IF(ORDER!$D$1="SGST",
 VLOOKUP(H79,'C:\Users\HP\Desktop\TrimphPO\Week\Master Files\[SGST Master.xlsx]DBF'!$A:$J,10,FALSE),
   IF(ORDER!$D$1="IGST",
   VLOOKUP(H79,'C:\Users\HP\Desktop\TrimphPO\Week\Master Files\[IGST Master.xlsx]DBF'!$A:$J,10,FALSE),
   "Error")),
"")</f>
        <v/>
      </c>
      <c r="J79">
        <f>IF(ORDER!O85&gt;0,SUMIF(ORDER!$D$8:$D$22298,DBF!$H79,ORDER!$G$8:$G$22298), "")</f>
        <v/>
      </c>
      <c r="K79">
        <f>IF(ORDER!O85&gt;0,VLOOKUP($H79,ORDER!D:H,5,FALSE), "")</f>
        <v/>
      </c>
      <c r="L79">
        <f>IF(ORDER!O85&gt;0,ROUND(J79*K79,2), "")</f>
        <v/>
      </c>
      <c r="M79">
        <f>IF(ORDER!O85&gt;0,
 IF(ORDER!$D$1="SGST",
 VLOOKUP(H79,'C:\Users\HP\Desktop\TrimphPO\Week\Master Files\[SGST Master.xlsx]DBF'!$A:$N,14,FALSE),
   IF(ORDER!$D$1="IGST",
   VLOOKUP(H79,'C:\Users\HP\Desktop\TrimphPO\Week\Master Files\[IGST Master.xlsx]DBF'!$A:$N,14,FALSE),
   "Error")),
"")</f>
        <v/>
      </c>
      <c r="N79">
        <f>IF(ORDER!O85&gt;0,ROUND(L79*M79/100,2), "")</f>
        <v/>
      </c>
      <c r="O79">
        <f>IF(ORDER!O85&gt;0,L79-N79, "")</f>
        <v/>
      </c>
      <c r="P79">
        <f>IF(ORDER!O85&gt;0,IF(R79="Corsetry",IF(IFERROR((O79/J79),0)&lt;1000,"CC Sales- Corsetry-Wholesale - IGST 5%","CC Sales- Corsetry-Wholesale - IGST 12%")), "")</f>
        <v/>
      </c>
      <c r="Q79">
        <f>IF(ORDER!O85&gt;0,
 IF(ORDER!$D$1="SGST",
 VLOOKUP(H79,'C:\Users\HP\Desktop\TrimphPO\Week\Master Files\[SGST Master.xlsx]DBF'!$A:$R,18,FALSE),
   IF(ORDER!$D$1="IGST",
   VLOOKUP(H79,'C:\Users\HP\Desktop\TrimphPO\Week\Master Files\[IGST Master.xlsx]DBF'!$A:$R,18,FALSE),
   "Error")),
"")</f>
        <v/>
      </c>
      <c r="R79">
        <f>IF(ORDER!O85&gt;0,
 IF(ORDER!$D$1="SGST",
 VLOOKUP(H79,'C:\Users\HP\Desktop\TrimphPO\Week\Master Files\[SGST Master.xlsx]DBF'!$A:$S,19,FALSE),
   IF(ORDER!$D$1="IGST",
   VLOOKUP(H79,'C:\Users\HP\Desktop\TrimphPO\Week\Master Files\[IGST Master.xlsx]DBF'!$A:$S,19,FALSE),
   "Error")),
"")</f>
        <v/>
      </c>
      <c r="S79">
        <f>IF(ORDER!O85&gt;0,
 IF(ORDER!$D$1="SGST",
 VLOOKUP(H79,'C:\Users\HP\Desktop\TrimphPO\Week\Master Files\[SGST Master.xlsx]DBF'!$A:$T,20,FALSE),
   IF(ORDER!$D$1="IGST",
   VLOOKUP(H79,'C:\Users\HP\Desktop\TrimphPO\Week\Master Files\[IGST Master.xlsx]DBF'!$A:$T,20,FALSE),
   "Error")),
"")</f>
        <v/>
      </c>
      <c r="T79">
        <f>IF(ORDER!O85&gt;0,
 IF(ORDER!$D$1="SGST",
 VLOOKUP(H79,'C:\Users\HP\Desktop\TrimphPO\Week\Master Files\[SGST Master.xlsx]DBF'!$A:$U,21,FALSE),
   IF(ORDER!$D$1="IGST",
   VLOOKUP(H79,'C:\Users\HP\Desktop\TrimphPO\Week\Master Files\[IGST Master.xlsx]DBF'!$A:$U,21,FALSE),
   "Error")),
"")</f>
        <v/>
      </c>
      <c r="U79">
        <f>IF(ORDER!O85&gt;0,
 IF(ORDER!$D$1="SGST",
 VLOOKUP(H79,'C:\Users\HP\Desktop\TrimphPO\Week\Master Files\[SGST Master.xlsx]DBF'!$A:$V,22,FALSE),
   IF(ORDER!$D$1="IGST",
   VLOOKUP(H79,'C:\Users\HP\Desktop\TrimphPO\Week\Master Files\[IGST Master.xlsx]DBF'!$A:$V,22,FALSE),
   "Error")),
"")</f>
        <v/>
      </c>
      <c r="V79">
        <f>IF(ORDER!O85&gt;0,
 IF(ORDER!$D$1="SGST",
 VLOOKUP(H79,'C:\Users\HP\Desktop\TrimphPO\Week\Master Files\[SGST Master.xlsx]DBF'!$A:$W,23,FALSE),
   IF(ORDER!$D$1="IGST",
   VLOOKUP(H79,'C:\Users\HP\Desktop\TrimphPO\Week\Master Files\[IGST Master.xlsx]DBF'!$A:$W,23,FALSE),
   "Error")),
"")</f>
        <v/>
      </c>
      <c r="W79">
        <f>IF(ORDER!O85&gt;0,
 IF(ORDER!$D$1="SGST",
 VLOOKUP(H79,'C:\Users\HP\Desktop\TrimphPO\Week\Master Files\[SGST Master.xlsx]DBF'!$A:$X,24,FALSE),
   IF(ORDER!$D$1="IGST",
   VLOOKUP(H79,'C:\Users\HP\Desktop\TrimphPO\Week\Master Files\[IGST Master.xlsx]DBF'!$A:$X,24,FALSE),
   "Error")),
"")</f>
        <v/>
      </c>
      <c r="X79">
        <f>IF(ORDER!O85&gt;0,
 IF(ORDER!$D$1="SGST",
 VLOOKUP(H79,'C:\Users\HP\Desktop\TrimphPO\Week\Master Files\[SGST Master.xlsx]DBF'!$A:$Y,25,FALSE),
   IF(ORDER!$D$1="IGST",
   VLOOKUP(H79,'C:\Users\HP\Desktop\TrimphPO\Week\Master Files\[IGST Master.xlsx]DBF'!$A:$Y,25,FALSE),
   "Error")),
"")</f>
        <v/>
      </c>
      <c r="Y79">
        <f>IF(ORDER!O85&gt;0,+O79, "")</f>
        <v/>
      </c>
      <c r="Z79">
        <f>IF(ORDER!O85&gt;0,+J79, "")</f>
        <v/>
      </c>
      <c r="AA79">
        <f>IF(ORDER!O85&gt;0,
 IF(ORDER!$D$1="SGST",
 VLOOKUP(H79,'C:\Users\HP\Desktop\TrimphPO\Week\Master Files\[SGST Master.xlsx]DBF'!$A:$AB,28,FALSE),
   IF(ORDER!$D$1="IGST",
   VLOOKUP(H79,'C:\Users\HP\Desktop\TrimphPO\Week\Master Files\[IGST Master.xlsx]DBF'!$A:$AB,28,FALSE),
   "Error")),
"")</f>
        <v/>
      </c>
      <c r="AB79">
        <f>IF(ORDER!O85&gt;0,
 IF(ORDER!$D$1="SGST",
 VLOOKUP(H79,'C:\Users\HP\Desktop\TrimphPO\Week\Master Files\[SGST Master.xlsx]DBF'!$A:$AC,29,FALSE),
   IF(ORDER!$D$1="IGST",
   VLOOKUP(H79,'C:\Users\HP\Desktop\TrimphPO\Week\Master Files\[IGST Master.xlsx]DBF'!$A:$AC,29,FALSE),
   "Error")),
"")</f>
        <v/>
      </c>
      <c r="AC79">
        <f>IF(ORDER!O85&gt;0,ROUND(Y79*AB79/100,2), "")</f>
        <v/>
      </c>
      <c r="AD79">
        <f>IF(ORDER!O85&gt;0,ROUND(SUM(Y79,0)-AC79,2), "")</f>
        <v/>
      </c>
      <c r="AE79" t="inlineStr"/>
      <c r="AF79" t="inlineStr"/>
      <c r="AG79" t="inlineStr"/>
      <c r="AH79" t="inlineStr"/>
      <c r="AI79" t="inlineStr"/>
      <c r="AJ79" t="inlineStr"/>
      <c r="AK79">
        <f>IF(ORDER!O85&gt;0,IF(RIGHT(P79,2)="5%","Output IGST - 5% - Tamilnadu","Output IGST - 12% - Tamilnadu"), "")</f>
        <v/>
      </c>
      <c r="AL79">
        <f>IF(ORDER!O85&gt;0,IF(AK79="Output IGST - 12% - TamilNadu",12,5), "")</f>
        <v/>
      </c>
      <c r="AM79">
        <f>IF(ORDER!O85&gt;0,ROUND(SUM(AD79*AL79/100,0),2), "")</f>
        <v/>
      </c>
      <c r="AN79">
        <f>IF(ORDER!O85&gt;0,+AP79, "")</f>
        <v/>
      </c>
      <c r="AO79">
        <f>IF(ORDER!O85&gt;0,0.00, "")</f>
        <v/>
      </c>
      <c r="AP79">
        <f>IF(ORDER!O85&gt;0,+(Y79-AC79)+AM79, "")</f>
        <v/>
      </c>
      <c r="AQ79">
        <f>IF(ORDER!O85&gt;0,
 IF(ORDER!$D$1="SGST",
 VLOOKUP(H79,'C:\Users\HP\Desktop\TrimphPO\Week\Master Files\[SGST Master.xlsx]DBF'!$A:$AR,44,FALSE),
   IF(ORDER!$D$1="IGST",
   VLOOKUP(H79,'C:\Users\HP\Desktop\TrimphPO\Week\Master Files\[IGST Master.xlsx]DBF'!$A:$AR,44,FALSE),
   "Error")),
"")</f>
        <v/>
      </c>
      <c r="AR79">
        <f>IF(ORDER!O85&gt;0,B79, "")</f>
        <v/>
      </c>
      <c r="AS79">
        <f>IF(ORDER!O85&gt;0,AN79, "")</f>
        <v/>
      </c>
      <c r="AT79">
        <f>IF(ORDER!O85&gt;0,CONCATENATE($B$2," ",$C$2," ","QTY",  " ", $Z$2), "")</f>
        <v/>
      </c>
      <c r="AU79">
        <f>IF(ORDER!O85&gt;0,
 IF(ORDER!$D$1="SGST",
 VLOOKUP(H79,'C:\Users\HP\Desktop\TrimphPO\Week\Master Files\[SGST Master.xlsx]DBF'!$A:$AV,48,FALSE),
   IF(ORDER!$D$1="IGST",
   VLOOKUP(H79,'C:\Users\HP\Desktop\TrimphPO\Week\Master Files\[IGST Master.xlsx]DBF'!$A:$AV,48,FALSE),
   "Error")),
"")</f>
        <v/>
      </c>
      <c r="AV79">
        <f>IF(ORDER!O85&gt;0,
 IF(ORDER!$D$1="SGST",
 VLOOKUP(H79,'C:\Users\HP\Desktop\TrimphPO\Week\Master Files\[SGST Master.xlsx]DBF'!$A:$AW,49,FALSE),
   IF(ORDER!$D$1="IGST",
   VLOOKUP(H79,'C:\Users\HP\Desktop\TrimphPO\Week\Master Files\[IGST Master.xlsx]DBF'!$A:$AW,49,FALSE),
   "Error")),
"")</f>
        <v/>
      </c>
      <c r="AW79">
        <f>IF(ORDER!O85&gt;0,
 IF(ORDER!$D$1="SGST",
 VLOOKUP(H79,'C:\Users\HP\Desktop\TrimphPO\Week\Master Files\[SGST Master.xlsx]DBF'!$A:$AX,50,FALSE),
   IF(ORDER!$D$1="IGST",
   VLOOKUP(H79,'C:\Users\HP\Desktop\TrimphPO\Week\Master Files\[IGST Master.xlsx]DBF'!$A:$AX,50,FALSE),
   "Error")),
"")</f>
        <v/>
      </c>
      <c r="AX79">
        <f>IF(ORDER!O85&gt;0,ORDER!B5, "")</f>
        <v/>
      </c>
      <c r="AY79">
        <f>IF(ORDER!O85&gt;0,ORDER!B1, "")</f>
        <v/>
      </c>
      <c r="AZ79">
        <f>IF(ORDER!O85&gt;0,
 IF(ORDER!$D$1="SGST",
 VLOOKUP(H79,'C:\Users\HP\Desktop\TrimphPO\Week\Master Files\[SGST Master.xlsx]DBF'!$A:$BA,53,FALSE),
   IF(ORDER!$D$1="IGST",
   VLOOKUP(H79,'C:\Users\HP\Desktop\TrimphPO\Week\Master Files\[IGST Master.xlsx]DBF'!$A:$BA,53,FALSE),
   "Error")),
"")</f>
        <v/>
      </c>
      <c r="BA79">
        <f>IF(ORDER!O85&gt;0,
 IF(ORDER!$D$1="SGST",
 VLOOKUP(H79,'C:\Users\HP\Desktop\TrimphPO\Week\Master Files\[SGST Master.xlsx]DBF'!$A:$BB,54,FALSE),
   IF(ORDER!$D$1="IGST",
   VLOOKUP(H79,'C:\Users\HP\Desktop\TrimphPO\Week\Master Files\[IGST Master.xlsx]DBF'!$A:$BB,54,FALSE),
   "Error")),
"")</f>
        <v/>
      </c>
      <c r="BB79">
        <f>IF(ORDER!O85&gt;0,
 IF(ORDER!$D$1="SGST",
 VLOOKUP(H79,'C:\Users\HP\Desktop\TrimphPO\Week\Master Files\[SGST Master.xlsx]DBF'!$A:$BC,55,FALSE),
   IF(ORDER!$D$1="IGST",
   VLOOKUP(H79,'C:\Users\HP\Desktop\TrimphPO\Week\Master Files\[IGST Master.xlsx]DBF'!$A:$BC,55,FALSE),
   "Error")),
"")</f>
        <v/>
      </c>
      <c r="BC79">
        <f>IF(ORDER!O85&gt;0,
 IF(ORDER!$D$1="SGST",
 VLOOKUP(H79,'C:\Users\HP\Desktop\TrimphPO\Week\Master Files\[SGST Master.xlsx]DBF'!$A:$BD,56,FALSE),
   IF(ORDER!$D$1="IGST",
   VLOOKUP(H79,'C:\Users\HP\Desktop\TrimphPO\Week\Master Files\[IGST Master.xlsx]DBF'!$A:$BD,56,FALSE),
   "Error")),
"")</f>
        <v/>
      </c>
      <c r="BD79">
        <f>IF(ORDER!O85&gt;0,
 IF(ORDER!$D$1="SGST",
 VLOOKUP(H79,'C:\Users\HP\Desktop\TrimphPO\Week\Master Files\[SGST Master.xlsx]DBF'!$A:$BE,57,FALSE),
   IF(ORDER!$D$1="IGST",
   VLOOKUP(H79,'C:\Users\HP\Desktop\TrimphPO\Week\Master Files\[IGST Master.xlsx]DBF'!$A:$BE,57,FALSE),
   "Error")),
"")</f>
        <v/>
      </c>
    </row>
    <row r="80">
      <c r="A80">
        <f>IF(ORDER!O86&gt;0,
 IF(ORDER!$D$1="SGST",
 VLOOKUP(H80,'C:\Users\HP\Desktop\TrimphPO\Week\Master Files\[SGST Master.xlsx]DBF'!$A:$B,2,FALSE),
   IF(ORDER!$D$1="IGST",
   VLOOKUP(H80,'C:\Users\HP\Desktop\TrimphPO\Week\Master Files\[IGST Master.xlsx]DBF'!$A:$B,2,FALSE),
   "Error")),
"")</f>
        <v/>
      </c>
      <c r="B80">
        <f>IF(ORDER!O86&gt;0,
 IF(ORDER!$D$1="SGST",
 VLOOKUP(H80,'C:\Users\HP\Desktop\TrimphPO\Week\Master Files\[SGST Master.xlsx]DBF'!$A:$C,3,FALSE),
   IF(ORDER!$D$1="IGST",
   VLOOKUP(H80,'C:\Users\HP\Desktop\TrimphPO\Week\Master Files\[IGST Master.xlsx]DBF'!$A:$C,3,FALSE),
   "Error")),
"")</f>
        <v/>
      </c>
      <c r="C80">
        <f>IF(ORDER!O86&gt;0,ORDER!L86, "")</f>
        <v/>
      </c>
      <c r="D80">
        <f>IF(ORDER!O86&gt;0,ORDER!A86, "")</f>
        <v/>
      </c>
      <c r="E80">
        <f>IF(ORDER!O86&gt;0,
 IF(ORDER!$D$1="SGST",
 VLOOKUP(H80,'C:\Users\HP\Desktop\TrimphPO\Week\Master Files\[SGST Master.xlsx]DBF'!$A:$F,6,FALSE),
   IF(ORDER!$D$1="IGST",
   VLOOKUP(H80,'C:\Users\HP\Desktop\TrimphPO\Week\Master Files\[IGST Master.xlsx]DBF'!$A:$F,6,FALSE),
   "Error")),
"")</f>
        <v/>
      </c>
      <c r="F80">
        <f>IF(ORDER!O86&gt;0,ORDER!C86, "")</f>
        <v/>
      </c>
      <c r="G80">
        <f>IF(ORDER!O86&gt;0,
 IF(ORDER!$D$1="SGST",
 VLOOKUP(H80,'C:\Users\HP\Desktop\TrimphPO\Week\Master Files\[SGST Master.xlsx]DBF'!$A:$H,8,FALSE),
   IF(ORDER!$D$1="IGST",
   VLOOKUP(H80,'C:\Users\HP\Desktop\TrimphPO\Week\Master Files\[IGST Master.xlsx]DBF'!$A:$H,8,FALSE),
   "Error")),
"")</f>
        <v/>
      </c>
      <c r="H80">
        <f>IF(ORDER!O86&gt;0,ORDER!D86, "")</f>
        <v/>
      </c>
      <c r="I80">
        <f>IF(ORDER!O86&gt;0,
 IF(ORDER!$D$1="SGST",
 VLOOKUP(H80,'C:\Users\HP\Desktop\TrimphPO\Week\Master Files\[SGST Master.xlsx]DBF'!$A:$J,10,FALSE),
   IF(ORDER!$D$1="IGST",
   VLOOKUP(H80,'C:\Users\HP\Desktop\TrimphPO\Week\Master Files\[IGST Master.xlsx]DBF'!$A:$J,10,FALSE),
   "Error")),
"")</f>
        <v/>
      </c>
      <c r="J80">
        <f>IF(ORDER!O86&gt;0,SUMIF(ORDER!$D$8:$D$22298,DBF!$H80,ORDER!$G$8:$G$22298), "")</f>
        <v/>
      </c>
      <c r="K80">
        <f>IF(ORDER!O86&gt;0,VLOOKUP($H80,ORDER!D:H,5,FALSE), "")</f>
        <v/>
      </c>
      <c r="L80">
        <f>IF(ORDER!O86&gt;0,ROUND(J80*K80,2), "")</f>
        <v/>
      </c>
      <c r="M80">
        <f>IF(ORDER!O86&gt;0,
 IF(ORDER!$D$1="SGST",
 VLOOKUP(H80,'C:\Users\HP\Desktop\TrimphPO\Week\Master Files\[SGST Master.xlsx]DBF'!$A:$N,14,FALSE),
   IF(ORDER!$D$1="IGST",
   VLOOKUP(H80,'C:\Users\HP\Desktop\TrimphPO\Week\Master Files\[IGST Master.xlsx]DBF'!$A:$N,14,FALSE),
   "Error")),
"")</f>
        <v/>
      </c>
      <c r="N80">
        <f>IF(ORDER!O86&gt;0,ROUND(L80*M80/100,2), "")</f>
        <v/>
      </c>
      <c r="O80">
        <f>IF(ORDER!O86&gt;0,L80-N80, "")</f>
        <v/>
      </c>
      <c r="P80">
        <f>IF(ORDER!O86&gt;0,IF(R80="Corsetry",IF(IFERROR((O80/J80),0)&lt;1000,"CC Sales- Corsetry-Wholesale - IGST 5%","CC Sales- Corsetry-Wholesale - IGST 12%")), "")</f>
        <v/>
      </c>
      <c r="Q80">
        <f>IF(ORDER!O86&gt;0,
 IF(ORDER!$D$1="SGST",
 VLOOKUP(H80,'C:\Users\HP\Desktop\TrimphPO\Week\Master Files\[SGST Master.xlsx]DBF'!$A:$R,18,FALSE),
   IF(ORDER!$D$1="IGST",
   VLOOKUP(H80,'C:\Users\HP\Desktop\TrimphPO\Week\Master Files\[IGST Master.xlsx]DBF'!$A:$R,18,FALSE),
   "Error")),
"")</f>
        <v/>
      </c>
      <c r="R80">
        <f>IF(ORDER!O86&gt;0,
 IF(ORDER!$D$1="SGST",
 VLOOKUP(H80,'C:\Users\HP\Desktop\TrimphPO\Week\Master Files\[SGST Master.xlsx]DBF'!$A:$S,19,FALSE),
   IF(ORDER!$D$1="IGST",
   VLOOKUP(H80,'C:\Users\HP\Desktop\TrimphPO\Week\Master Files\[IGST Master.xlsx]DBF'!$A:$S,19,FALSE),
   "Error")),
"")</f>
        <v/>
      </c>
      <c r="S80">
        <f>IF(ORDER!O86&gt;0,
 IF(ORDER!$D$1="SGST",
 VLOOKUP(H80,'C:\Users\HP\Desktop\TrimphPO\Week\Master Files\[SGST Master.xlsx]DBF'!$A:$T,20,FALSE),
   IF(ORDER!$D$1="IGST",
   VLOOKUP(H80,'C:\Users\HP\Desktop\TrimphPO\Week\Master Files\[IGST Master.xlsx]DBF'!$A:$T,20,FALSE),
   "Error")),
"")</f>
        <v/>
      </c>
      <c r="T80">
        <f>IF(ORDER!O86&gt;0,
 IF(ORDER!$D$1="SGST",
 VLOOKUP(H80,'C:\Users\HP\Desktop\TrimphPO\Week\Master Files\[SGST Master.xlsx]DBF'!$A:$U,21,FALSE),
   IF(ORDER!$D$1="IGST",
   VLOOKUP(H80,'C:\Users\HP\Desktop\TrimphPO\Week\Master Files\[IGST Master.xlsx]DBF'!$A:$U,21,FALSE),
   "Error")),
"")</f>
        <v/>
      </c>
      <c r="U80">
        <f>IF(ORDER!O86&gt;0,
 IF(ORDER!$D$1="SGST",
 VLOOKUP(H80,'C:\Users\HP\Desktop\TrimphPO\Week\Master Files\[SGST Master.xlsx]DBF'!$A:$V,22,FALSE),
   IF(ORDER!$D$1="IGST",
   VLOOKUP(H80,'C:\Users\HP\Desktop\TrimphPO\Week\Master Files\[IGST Master.xlsx]DBF'!$A:$V,22,FALSE),
   "Error")),
"")</f>
        <v/>
      </c>
      <c r="V80">
        <f>IF(ORDER!O86&gt;0,
 IF(ORDER!$D$1="SGST",
 VLOOKUP(H80,'C:\Users\HP\Desktop\TrimphPO\Week\Master Files\[SGST Master.xlsx]DBF'!$A:$W,23,FALSE),
   IF(ORDER!$D$1="IGST",
   VLOOKUP(H80,'C:\Users\HP\Desktop\TrimphPO\Week\Master Files\[IGST Master.xlsx]DBF'!$A:$W,23,FALSE),
   "Error")),
"")</f>
        <v/>
      </c>
      <c r="W80">
        <f>IF(ORDER!O86&gt;0,
 IF(ORDER!$D$1="SGST",
 VLOOKUP(H80,'C:\Users\HP\Desktop\TrimphPO\Week\Master Files\[SGST Master.xlsx]DBF'!$A:$X,24,FALSE),
   IF(ORDER!$D$1="IGST",
   VLOOKUP(H80,'C:\Users\HP\Desktop\TrimphPO\Week\Master Files\[IGST Master.xlsx]DBF'!$A:$X,24,FALSE),
   "Error")),
"")</f>
        <v/>
      </c>
      <c r="X80">
        <f>IF(ORDER!O86&gt;0,
 IF(ORDER!$D$1="SGST",
 VLOOKUP(H80,'C:\Users\HP\Desktop\TrimphPO\Week\Master Files\[SGST Master.xlsx]DBF'!$A:$Y,25,FALSE),
   IF(ORDER!$D$1="IGST",
   VLOOKUP(H80,'C:\Users\HP\Desktop\TrimphPO\Week\Master Files\[IGST Master.xlsx]DBF'!$A:$Y,25,FALSE),
   "Error")),
"")</f>
        <v/>
      </c>
      <c r="Y80">
        <f>IF(ORDER!O86&gt;0,+O80, "")</f>
        <v/>
      </c>
      <c r="Z80">
        <f>IF(ORDER!O86&gt;0,+J80, "")</f>
        <v/>
      </c>
      <c r="AA80">
        <f>IF(ORDER!O86&gt;0,
 IF(ORDER!$D$1="SGST",
 VLOOKUP(H80,'C:\Users\HP\Desktop\TrimphPO\Week\Master Files\[SGST Master.xlsx]DBF'!$A:$AB,28,FALSE),
   IF(ORDER!$D$1="IGST",
   VLOOKUP(H80,'C:\Users\HP\Desktop\TrimphPO\Week\Master Files\[IGST Master.xlsx]DBF'!$A:$AB,28,FALSE),
   "Error")),
"")</f>
        <v/>
      </c>
      <c r="AB80">
        <f>IF(ORDER!O86&gt;0,
 IF(ORDER!$D$1="SGST",
 VLOOKUP(H80,'C:\Users\HP\Desktop\TrimphPO\Week\Master Files\[SGST Master.xlsx]DBF'!$A:$AC,29,FALSE),
   IF(ORDER!$D$1="IGST",
   VLOOKUP(H80,'C:\Users\HP\Desktop\TrimphPO\Week\Master Files\[IGST Master.xlsx]DBF'!$A:$AC,29,FALSE),
   "Error")),
"")</f>
        <v/>
      </c>
      <c r="AC80">
        <f>IF(ORDER!O86&gt;0,ROUND(Y80*AB80/100,2), "")</f>
        <v/>
      </c>
      <c r="AD80">
        <f>IF(ORDER!O86&gt;0,ROUND(SUM(Y80,0)-AC80,2), "")</f>
        <v/>
      </c>
      <c r="AE80" t="inlineStr"/>
      <c r="AF80" t="inlineStr"/>
      <c r="AG80" t="inlineStr"/>
      <c r="AH80" t="inlineStr"/>
      <c r="AI80" t="inlineStr"/>
      <c r="AJ80" t="inlineStr"/>
      <c r="AK80">
        <f>IF(ORDER!O86&gt;0,IF(RIGHT(P80,2)="5%","Output IGST - 5% - Tamilnadu","Output IGST - 12% - Tamilnadu"), "")</f>
        <v/>
      </c>
      <c r="AL80">
        <f>IF(ORDER!O86&gt;0,IF(AK80="Output IGST - 12% - TamilNadu",12,5), "")</f>
        <v/>
      </c>
      <c r="AM80">
        <f>IF(ORDER!O86&gt;0,ROUND(SUM(AD80*AL80/100,0),2), "")</f>
        <v/>
      </c>
      <c r="AN80">
        <f>IF(ORDER!O86&gt;0,+AP80, "")</f>
        <v/>
      </c>
      <c r="AO80">
        <f>IF(ORDER!O86&gt;0,0.00, "")</f>
        <v/>
      </c>
      <c r="AP80">
        <f>IF(ORDER!O86&gt;0,+(Y80-AC80)+AM80, "")</f>
        <v/>
      </c>
      <c r="AQ80">
        <f>IF(ORDER!O86&gt;0,
 IF(ORDER!$D$1="SGST",
 VLOOKUP(H80,'C:\Users\HP\Desktop\TrimphPO\Week\Master Files\[SGST Master.xlsx]DBF'!$A:$AR,44,FALSE),
   IF(ORDER!$D$1="IGST",
   VLOOKUP(H80,'C:\Users\HP\Desktop\TrimphPO\Week\Master Files\[IGST Master.xlsx]DBF'!$A:$AR,44,FALSE),
   "Error")),
"")</f>
        <v/>
      </c>
      <c r="AR80">
        <f>IF(ORDER!O86&gt;0,B80, "")</f>
        <v/>
      </c>
      <c r="AS80">
        <f>IF(ORDER!O86&gt;0,AN80, "")</f>
        <v/>
      </c>
      <c r="AT80">
        <f>IF(ORDER!O86&gt;0,CONCATENATE($B$2," ",$C$2," ","QTY",  " ", $Z$2), "")</f>
        <v/>
      </c>
      <c r="AU80">
        <f>IF(ORDER!O86&gt;0,
 IF(ORDER!$D$1="SGST",
 VLOOKUP(H80,'C:\Users\HP\Desktop\TrimphPO\Week\Master Files\[SGST Master.xlsx]DBF'!$A:$AV,48,FALSE),
   IF(ORDER!$D$1="IGST",
   VLOOKUP(H80,'C:\Users\HP\Desktop\TrimphPO\Week\Master Files\[IGST Master.xlsx]DBF'!$A:$AV,48,FALSE),
   "Error")),
"")</f>
        <v/>
      </c>
      <c r="AV80">
        <f>IF(ORDER!O86&gt;0,
 IF(ORDER!$D$1="SGST",
 VLOOKUP(H80,'C:\Users\HP\Desktop\TrimphPO\Week\Master Files\[SGST Master.xlsx]DBF'!$A:$AW,49,FALSE),
   IF(ORDER!$D$1="IGST",
   VLOOKUP(H80,'C:\Users\HP\Desktop\TrimphPO\Week\Master Files\[IGST Master.xlsx]DBF'!$A:$AW,49,FALSE),
   "Error")),
"")</f>
        <v/>
      </c>
      <c r="AW80">
        <f>IF(ORDER!O86&gt;0,
 IF(ORDER!$D$1="SGST",
 VLOOKUP(H80,'C:\Users\HP\Desktop\TrimphPO\Week\Master Files\[SGST Master.xlsx]DBF'!$A:$AX,50,FALSE),
   IF(ORDER!$D$1="IGST",
   VLOOKUP(H80,'C:\Users\HP\Desktop\TrimphPO\Week\Master Files\[IGST Master.xlsx]DBF'!$A:$AX,50,FALSE),
   "Error")),
"")</f>
        <v/>
      </c>
      <c r="AX80">
        <f>IF(ORDER!O86&gt;0,ORDER!B5, "")</f>
        <v/>
      </c>
      <c r="AY80">
        <f>IF(ORDER!O86&gt;0,ORDER!B1, "")</f>
        <v/>
      </c>
      <c r="AZ80">
        <f>IF(ORDER!O86&gt;0,
 IF(ORDER!$D$1="SGST",
 VLOOKUP(H80,'C:\Users\HP\Desktop\TrimphPO\Week\Master Files\[SGST Master.xlsx]DBF'!$A:$BA,53,FALSE),
   IF(ORDER!$D$1="IGST",
   VLOOKUP(H80,'C:\Users\HP\Desktop\TrimphPO\Week\Master Files\[IGST Master.xlsx]DBF'!$A:$BA,53,FALSE),
   "Error")),
"")</f>
        <v/>
      </c>
      <c r="BA80">
        <f>IF(ORDER!O86&gt;0,
 IF(ORDER!$D$1="SGST",
 VLOOKUP(H80,'C:\Users\HP\Desktop\TrimphPO\Week\Master Files\[SGST Master.xlsx]DBF'!$A:$BB,54,FALSE),
   IF(ORDER!$D$1="IGST",
   VLOOKUP(H80,'C:\Users\HP\Desktop\TrimphPO\Week\Master Files\[IGST Master.xlsx]DBF'!$A:$BB,54,FALSE),
   "Error")),
"")</f>
        <v/>
      </c>
      <c r="BB80">
        <f>IF(ORDER!O86&gt;0,
 IF(ORDER!$D$1="SGST",
 VLOOKUP(H80,'C:\Users\HP\Desktop\TrimphPO\Week\Master Files\[SGST Master.xlsx]DBF'!$A:$BC,55,FALSE),
   IF(ORDER!$D$1="IGST",
   VLOOKUP(H80,'C:\Users\HP\Desktop\TrimphPO\Week\Master Files\[IGST Master.xlsx]DBF'!$A:$BC,55,FALSE),
   "Error")),
"")</f>
        <v/>
      </c>
      <c r="BC80">
        <f>IF(ORDER!O86&gt;0,
 IF(ORDER!$D$1="SGST",
 VLOOKUP(H80,'C:\Users\HP\Desktop\TrimphPO\Week\Master Files\[SGST Master.xlsx]DBF'!$A:$BD,56,FALSE),
   IF(ORDER!$D$1="IGST",
   VLOOKUP(H80,'C:\Users\HP\Desktop\TrimphPO\Week\Master Files\[IGST Master.xlsx]DBF'!$A:$BD,56,FALSE),
   "Error")),
"")</f>
        <v/>
      </c>
      <c r="BD80">
        <f>IF(ORDER!O86&gt;0,
 IF(ORDER!$D$1="SGST",
 VLOOKUP(H80,'C:\Users\HP\Desktop\TrimphPO\Week\Master Files\[SGST Master.xlsx]DBF'!$A:$BE,57,FALSE),
   IF(ORDER!$D$1="IGST",
   VLOOKUP(H80,'C:\Users\HP\Desktop\TrimphPO\Week\Master Files\[IGST Master.xlsx]DBF'!$A:$BE,57,FALSE),
   "Error")),
"")</f>
        <v/>
      </c>
    </row>
    <row r="81">
      <c r="A81">
        <f>IF(ORDER!O87&gt;0,
 IF(ORDER!$D$1="SGST",
 VLOOKUP(H81,'C:\Users\HP\Desktop\TrimphPO\Week\Master Files\[SGST Master.xlsx]DBF'!$A:$B,2,FALSE),
   IF(ORDER!$D$1="IGST",
   VLOOKUP(H81,'C:\Users\HP\Desktop\TrimphPO\Week\Master Files\[IGST Master.xlsx]DBF'!$A:$B,2,FALSE),
   "Error")),
"")</f>
        <v/>
      </c>
      <c r="B81">
        <f>IF(ORDER!O87&gt;0,
 IF(ORDER!$D$1="SGST",
 VLOOKUP(H81,'C:\Users\HP\Desktop\TrimphPO\Week\Master Files\[SGST Master.xlsx]DBF'!$A:$C,3,FALSE),
   IF(ORDER!$D$1="IGST",
   VLOOKUP(H81,'C:\Users\HP\Desktop\TrimphPO\Week\Master Files\[IGST Master.xlsx]DBF'!$A:$C,3,FALSE),
   "Error")),
"")</f>
        <v/>
      </c>
      <c r="C81">
        <f>IF(ORDER!O87&gt;0,ORDER!L87, "")</f>
        <v/>
      </c>
      <c r="D81">
        <f>IF(ORDER!O87&gt;0,ORDER!A87, "")</f>
        <v/>
      </c>
      <c r="E81">
        <f>IF(ORDER!O87&gt;0,
 IF(ORDER!$D$1="SGST",
 VLOOKUP(H81,'C:\Users\HP\Desktop\TrimphPO\Week\Master Files\[SGST Master.xlsx]DBF'!$A:$F,6,FALSE),
   IF(ORDER!$D$1="IGST",
   VLOOKUP(H81,'C:\Users\HP\Desktop\TrimphPO\Week\Master Files\[IGST Master.xlsx]DBF'!$A:$F,6,FALSE),
   "Error")),
"")</f>
        <v/>
      </c>
      <c r="F81">
        <f>IF(ORDER!O87&gt;0,ORDER!C87, "")</f>
        <v/>
      </c>
      <c r="G81">
        <f>IF(ORDER!O87&gt;0,
 IF(ORDER!$D$1="SGST",
 VLOOKUP(H81,'C:\Users\HP\Desktop\TrimphPO\Week\Master Files\[SGST Master.xlsx]DBF'!$A:$H,8,FALSE),
   IF(ORDER!$D$1="IGST",
   VLOOKUP(H81,'C:\Users\HP\Desktop\TrimphPO\Week\Master Files\[IGST Master.xlsx]DBF'!$A:$H,8,FALSE),
   "Error")),
"")</f>
        <v/>
      </c>
      <c r="H81">
        <f>IF(ORDER!O87&gt;0,ORDER!D87, "")</f>
        <v/>
      </c>
      <c r="I81">
        <f>IF(ORDER!O87&gt;0,
 IF(ORDER!$D$1="SGST",
 VLOOKUP(H81,'C:\Users\HP\Desktop\TrimphPO\Week\Master Files\[SGST Master.xlsx]DBF'!$A:$J,10,FALSE),
   IF(ORDER!$D$1="IGST",
   VLOOKUP(H81,'C:\Users\HP\Desktop\TrimphPO\Week\Master Files\[IGST Master.xlsx]DBF'!$A:$J,10,FALSE),
   "Error")),
"")</f>
        <v/>
      </c>
      <c r="J81">
        <f>IF(ORDER!O87&gt;0,SUMIF(ORDER!$D$8:$D$22298,DBF!$H81,ORDER!$G$8:$G$22298), "")</f>
        <v/>
      </c>
      <c r="K81">
        <f>IF(ORDER!O87&gt;0,VLOOKUP($H81,ORDER!D:H,5,FALSE), "")</f>
        <v/>
      </c>
      <c r="L81">
        <f>IF(ORDER!O87&gt;0,ROUND(J81*K81,2), "")</f>
        <v/>
      </c>
      <c r="M81">
        <f>IF(ORDER!O87&gt;0,
 IF(ORDER!$D$1="SGST",
 VLOOKUP(H81,'C:\Users\HP\Desktop\TrimphPO\Week\Master Files\[SGST Master.xlsx]DBF'!$A:$N,14,FALSE),
   IF(ORDER!$D$1="IGST",
   VLOOKUP(H81,'C:\Users\HP\Desktop\TrimphPO\Week\Master Files\[IGST Master.xlsx]DBF'!$A:$N,14,FALSE),
   "Error")),
"")</f>
        <v/>
      </c>
      <c r="N81">
        <f>IF(ORDER!O87&gt;0,ROUND(L81*M81/100,2), "")</f>
        <v/>
      </c>
      <c r="O81">
        <f>IF(ORDER!O87&gt;0,L81-N81, "")</f>
        <v/>
      </c>
      <c r="P81">
        <f>IF(ORDER!O87&gt;0,IF(R81="Corsetry",IF(IFERROR((O81/J81),0)&lt;1000,"CC Sales- Corsetry-Wholesale - IGST 5%","CC Sales- Corsetry-Wholesale - IGST 12%")), "")</f>
        <v/>
      </c>
      <c r="Q81">
        <f>IF(ORDER!O87&gt;0,
 IF(ORDER!$D$1="SGST",
 VLOOKUP(H81,'C:\Users\HP\Desktop\TrimphPO\Week\Master Files\[SGST Master.xlsx]DBF'!$A:$R,18,FALSE),
   IF(ORDER!$D$1="IGST",
   VLOOKUP(H81,'C:\Users\HP\Desktop\TrimphPO\Week\Master Files\[IGST Master.xlsx]DBF'!$A:$R,18,FALSE),
   "Error")),
"")</f>
        <v/>
      </c>
      <c r="R81">
        <f>IF(ORDER!O87&gt;0,
 IF(ORDER!$D$1="SGST",
 VLOOKUP(H81,'C:\Users\HP\Desktop\TrimphPO\Week\Master Files\[SGST Master.xlsx]DBF'!$A:$S,19,FALSE),
   IF(ORDER!$D$1="IGST",
   VLOOKUP(H81,'C:\Users\HP\Desktop\TrimphPO\Week\Master Files\[IGST Master.xlsx]DBF'!$A:$S,19,FALSE),
   "Error")),
"")</f>
        <v/>
      </c>
      <c r="S81">
        <f>IF(ORDER!O87&gt;0,
 IF(ORDER!$D$1="SGST",
 VLOOKUP(H81,'C:\Users\HP\Desktop\TrimphPO\Week\Master Files\[SGST Master.xlsx]DBF'!$A:$T,20,FALSE),
   IF(ORDER!$D$1="IGST",
   VLOOKUP(H81,'C:\Users\HP\Desktop\TrimphPO\Week\Master Files\[IGST Master.xlsx]DBF'!$A:$T,20,FALSE),
   "Error")),
"")</f>
        <v/>
      </c>
      <c r="T81">
        <f>IF(ORDER!O87&gt;0,
 IF(ORDER!$D$1="SGST",
 VLOOKUP(H81,'C:\Users\HP\Desktop\TrimphPO\Week\Master Files\[SGST Master.xlsx]DBF'!$A:$U,21,FALSE),
   IF(ORDER!$D$1="IGST",
   VLOOKUP(H81,'C:\Users\HP\Desktop\TrimphPO\Week\Master Files\[IGST Master.xlsx]DBF'!$A:$U,21,FALSE),
   "Error")),
"")</f>
        <v/>
      </c>
      <c r="U81">
        <f>IF(ORDER!O87&gt;0,
 IF(ORDER!$D$1="SGST",
 VLOOKUP(H81,'C:\Users\HP\Desktop\TrimphPO\Week\Master Files\[SGST Master.xlsx]DBF'!$A:$V,22,FALSE),
   IF(ORDER!$D$1="IGST",
   VLOOKUP(H81,'C:\Users\HP\Desktop\TrimphPO\Week\Master Files\[IGST Master.xlsx]DBF'!$A:$V,22,FALSE),
   "Error")),
"")</f>
        <v/>
      </c>
      <c r="V81">
        <f>IF(ORDER!O87&gt;0,
 IF(ORDER!$D$1="SGST",
 VLOOKUP(H81,'C:\Users\HP\Desktop\TrimphPO\Week\Master Files\[SGST Master.xlsx]DBF'!$A:$W,23,FALSE),
   IF(ORDER!$D$1="IGST",
   VLOOKUP(H81,'C:\Users\HP\Desktop\TrimphPO\Week\Master Files\[IGST Master.xlsx]DBF'!$A:$W,23,FALSE),
   "Error")),
"")</f>
        <v/>
      </c>
      <c r="W81">
        <f>IF(ORDER!O87&gt;0,
 IF(ORDER!$D$1="SGST",
 VLOOKUP(H81,'C:\Users\HP\Desktop\TrimphPO\Week\Master Files\[SGST Master.xlsx]DBF'!$A:$X,24,FALSE),
   IF(ORDER!$D$1="IGST",
   VLOOKUP(H81,'C:\Users\HP\Desktop\TrimphPO\Week\Master Files\[IGST Master.xlsx]DBF'!$A:$X,24,FALSE),
   "Error")),
"")</f>
        <v/>
      </c>
      <c r="X81">
        <f>IF(ORDER!O87&gt;0,
 IF(ORDER!$D$1="SGST",
 VLOOKUP(H81,'C:\Users\HP\Desktop\TrimphPO\Week\Master Files\[SGST Master.xlsx]DBF'!$A:$Y,25,FALSE),
   IF(ORDER!$D$1="IGST",
   VLOOKUP(H81,'C:\Users\HP\Desktop\TrimphPO\Week\Master Files\[IGST Master.xlsx]DBF'!$A:$Y,25,FALSE),
   "Error")),
"")</f>
        <v/>
      </c>
      <c r="Y81">
        <f>IF(ORDER!O87&gt;0,+O81, "")</f>
        <v/>
      </c>
      <c r="Z81">
        <f>IF(ORDER!O87&gt;0,+J81, "")</f>
        <v/>
      </c>
      <c r="AA81">
        <f>IF(ORDER!O87&gt;0,
 IF(ORDER!$D$1="SGST",
 VLOOKUP(H81,'C:\Users\HP\Desktop\TrimphPO\Week\Master Files\[SGST Master.xlsx]DBF'!$A:$AB,28,FALSE),
   IF(ORDER!$D$1="IGST",
   VLOOKUP(H81,'C:\Users\HP\Desktop\TrimphPO\Week\Master Files\[IGST Master.xlsx]DBF'!$A:$AB,28,FALSE),
   "Error")),
"")</f>
        <v/>
      </c>
      <c r="AB81">
        <f>IF(ORDER!O87&gt;0,
 IF(ORDER!$D$1="SGST",
 VLOOKUP(H81,'C:\Users\HP\Desktop\TrimphPO\Week\Master Files\[SGST Master.xlsx]DBF'!$A:$AC,29,FALSE),
   IF(ORDER!$D$1="IGST",
   VLOOKUP(H81,'C:\Users\HP\Desktop\TrimphPO\Week\Master Files\[IGST Master.xlsx]DBF'!$A:$AC,29,FALSE),
   "Error")),
"")</f>
        <v/>
      </c>
      <c r="AC81">
        <f>IF(ORDER!O87&gt;0,ROUND(Y81*AB81/100,2), "")</f>
        <v/>
      </c>
      <c r="AD81">
        <f>IF(ORDER!O87&gt;0,ROUND(SUM(Y81,0)-AC81,2), "")</f>
        <v/>
      </c>
      <c r="AE81" t="inlineStr"/>
      <c r="AF81" t="inlineStr"/>
      <c r="AG81" t="inlineStr"/>
      <c r="AH81" t="inlineStr"/>
      <c r="AI81" t="inlineStr"/>
      <c r="AJ81" t="inlineStr"/>
      <c r="AK81">
        <f>IF(ORDER!O87&gt;0,IF(RIGHT(P81,2)="5%","Output IGST - 5% - Tamilnadu","Output IGST - 12% - Tamilnadu"), "")</f>
        <v/>
      </c>
      <c r="AL81">
        <f>IF(ORDER!O87&gt;0,IF(AK81="Output IGST - 12% - TamilNadu",12,5), "")</f>
        <v/>
      </c>
      <c r="AM81">
        <f>IF(ORDER!O87&gt;0,ROUND(SUM(AD81*AL81/100,0),2), "")</f>
        <v/>
      </c>
      <c r="AN81">
        <f>IF(ORDER!O87&gt;0,+AP81, "")</f>
        <v/>
      </c>
      <c r="AO81">
        <f>IF(ORDER!O87&gt;0,0.00, "")</f>
        <v/>
      </c>
      <c r="AP81">
        <f>IF(ORDER!O87&gt;0,+(Y81-AC81)+AM81, "")</f>
        <v/>
      </c>
      <c r="AQ81">
        <f>IF(ORDER!O87&gt;0,
 IF(ORDER!$D$1="SGST",
 VLOOKUP(H81,'C:\Users\HP\Desktop\TrimphPO\Week\Master Files\[SGST Master.xlsx]DBF'!$A:$AR,44,FALSE),
   IF(ORDER!$D$1="IGST",
   VLOOKUP(H81,'C:\Users\HP\Desktop\TrimphPO\Week\Master Files\[IGST Master.xlsx]DBF'!$A:$AR,44,FALSE),
   "Error")),
"")</f>
        <v/>
      </c>
      <c r="AR81">
        <f>IF(ORDER!O87&gt;0,B81, "")</f>
        <v/>
      </c>
      <c r="AS81">
        <f>IF(ORDER!O87&gt;0,AN81, "")</f>
        <v/>
      </c>
      <c r="AT81">
        <f>IF(ORDER!O87&gt;0,CONCATENATE($B$2," ",$C$2," ","QTY",  " ", $Z$2), "")</f>
        <v/>
      </c>
      <c r="AU81">
        <f>IF(ORDER!O87&gt;0,
 IF(ORDER!$D$1="SGST",
 VLOOKUP(H81,'C:\Users\HP\Desktop\TrimphPO\Week\Master Files\[SGST Master.xlsx]DBF'!$A:$AV,48,FALSE),
   IF(ORDER!$D$1="IGST",
   VLOOKUP(H81,'C:\Users\HP\Desktop\TrimphPO\Week\Master Files\[IGST Master.xlsx]DBF'!$A:$AV,48,FALSE),
   "Error")),
"")</f>
        <v/>
      </c>
      <c r="AV81">
        <f>IF(ORDER!O87&gt;0,
 IF(ORDER!$D$1="SGST",
 VLOOKUP(H81,'C:\Users\HP\Desktop\TrimphPO\Week\Master Files\[SGST Master.xlsx]DBF'!$A:$AW,49,FALSE),
   IF(ORDER!$D$1="IGST",
   VLOOKUP(H81,'C:\Users\HP\Desktop\TrimphPO\Week\Master Files\[IGST Master.xlsx]DBF'!$A:$AW,49,FALSE),
   "Error")),
"")</f>
        <v/>
      </c>
      <c r="AW81">
        <f>IF(ORDER!O87&gt;0,
 IF(ORDER!$D$1="SGST",
 VLOOKUP(H81,'C:\Users\HP\Desktop\TrimphPO\Week\Master Files\[SGST Master.xlsx]DBF'!$A:$AX,50,FALSE),
   IF(ORDER!$D$1="IGST",
   VLOOKUP(H81,'C:\Users\HP\Desktop\TrimphPO\Week\Master Files\[IGST Master.xlsx]DBF'!$A:$AX,50,FALSE),
   "Error")),
"")</f>
        <v/>
      </c>
      <c r="AX81">
        <f>IF(ORDER!O87&gt;0,ORDER!B5, "")</f>
        <v/>
      </c>
      <c r="AY81">
        <f>IF(ORDER!O87&gt;0,ORDER!B1, "")</f>
        <v/>
      </c>
      <c r="AZ81">
        <f>IF(ORDER!O87&gt;0,
 IF(ORDER!$D$1="SGST",
 VLOOKUP(H81,'C:\Users\HP\Desktop\TrimphPO\Week\Master Files\[SGST Master.xlsx]DBF'!$A:$BA,53,FALSE),
   IF(ORDER!$D$1="IGST",
   VLOOKUP(H81,'C:\Users\HP\Desktop\TrimphPO\Week\Master Files\[IGST Master.xlsx]DBF'!$A:$BA,53,FALSE),
   "Error")),
"")</f>
        <v/>
      </c>
      <c r="BA81">
        <f>IF(ORDER!O87&gt;0,
 IF(ORDER!$D$1="SGST",
 VLOOKUP(H81,'C:\Users\HP\Desktop\TrimphPO\Week\Master Files\[SGST Master.xlsx]DBF'!$A:$BB,54,FALSE),
   IF(ORDER!$D$1="IGST",
   VLOOKUP(H81,'C:\Users\HP\Desktop\TrimphPO\Week\Master Files\[IGST Master.xlsx]DBF'!$A:$BB,54,FALSE),
   "Error")),
"")</f>
        <v/>
      </c>
      <c r="BB81">
        <f>IF(ORDER!O87&gt;0,
 IF(ORDER!$D$1="SGST",
 VLOOKUP(H81,'C:\Users\HP\Desktop\TrimphPO\Week\Master Files\[SGST Master.xlsx]DBF'!$A:$BC,55,FALSE),
   IF(ORDER!$D$1="IGST",
   VLOOKUP(H81,'C:\Users\HP\Desktop\TrimphPO\Week\Master Files\[IGST Master.xlsx]DBF'!$A:$BC,55,FALSE),
   "Error")),
"")</f>
        <v/>
      </c>
      <c r="BC81">
        <f>IF(ORDER!O87&gt;0,
 IF(ORDER!$D$1="SGST",
 VLOOKUP(H81,'C:\Users\HP\Desktop\TrimphPO\Week\Master Files\[SGST Master.xlsx]DBF'!$A:$BD,56,FALSE),
   IF(ORDER!$D$1="IGST",
   VLOOKUP(H81,'C:\Users\HP\Desktop\TrimphPO\Week\Master Files\[IGST Master.xlsx]DBF'!$A:$BD,56,FALSE),
   "Error")),
"")</f>
        <v/>
      </c>
      <c r="BD81">
        <f>IF(ORDER!O87&gt;0,
 IF(ORDER!$D$1="SGST",
 VLOOKUP(H81,'C:\Users\HP\Desktop\TrimphPO\Week\Master Files\[SGST Master.xlsx]DBF'!$A:$BE,57,FALSE),
   IF(ORDER!$D$1="IGST",
   VLOOKUP(H81,'C:\Users\HP\Desktop\TrimphPO\Week\Master Files\[IGST Master.xlsx]DBF'!$A:$BE,57,FALSE),
   "Error")),
"")</f>
        <v/>
      </c>
    </row>
    <row r="82">
      <c r="A82">
        <f>IF(ORDER!O88&gt;0,
 IF(ORDER!$D$1="SGST",
 VLOOKUP(H82,'C:\Users\HP\Desktop\TrimphPO\Week\Master Files\[SGST Master.xlsx]DBF'!$A:$B,2,FALSE),
   IF(ORDER!$D$1="IGST",
   VLOOKUP(H82,'C:\Users\HP\Desktop\TrimphPO\Week\Master Files\[IGST Master.xlsx]DBF'!$A:$B,2,FALSE),
   "Error")),
"")</f>
        <v/>
      </c>
      <c r="B82">
        <f>IF(ORDER!O88&gt;0,
 IF(ORDER!$D$1="SGST",
 VLOOKUP(H82,'C:\Users\HP\Desktop\TrimphPO\Week\Master Files\[SGST Master.xlsx]DBF'!$A:$C,3,FALSE),
   IF(ORDER!$D$1="IGST",
   VLOOKUP(H82,'C:\Users\HP\Desktop\TrimphPO\Week\Master Files\[IGST Master.xlsx]DBF'!$A:$C,3,FALSE),
   "Error")),
"")</f>
        <v/>
      </c>
      <c r="C82">
        <f>IF(ORDER!O88&gt;0,ORDER!L88, "")</f>
        <v/>
      </c>
      <c r="D82">
        <f>IF(ORDER!O88&gt;0,ORDER!A88, "")</f>
        <v/>
      </c>
      <c r="E82">
        <f>IF(ORDER!O88&gt;0,
 IF(ORDER!$D$1="SGST",
 VLOOKUP(H82,'C:\Users\HP\Desktop\TrimphPO\Week\Master Files\[SGST Master.xlsx]DBF'!$A:$F,6,FALSE),
   IF(ORDER!$D$1="IGST",
   VLOOKUP(H82,'C:\Users\HP\Desktop\TrimphPO\Week\Master Files\[IGST Master.xlsx]DBF'!$A:$F,6,FALSE),
   "Error")),
"")</f>
        <v/>
      </c>
      <c r="F82">
        <f>IF(ORDER!O88&gt;0,ORDER!C88, "")</f>
        <v/>
      </c>
      <c r="G82">
        <f>IF(ORDER!O88&gt;0,
 IF(ORDER!$D$1="SGST",
 VLOOKUP(H82,'C:\Users\HP\Desktop\TrimphPO\Week\Master Files\[SGST Master.xlsx]DBF'!$A:$H,8,FALSE),
   IF(ORDER!$D$1="IGST",
   VLOOKUP(H82,'C:\Users\HP\Desktop\TrimphPO\Week\Master Files\[IGST Master.xlsx]DBF'!$A:$H,8,FALSE),
   "Error")),
"")</f>
        <v/>
      </c>
      <c r="H82">
        <f>IF(ORDER!O88&gt;0,ORDER!D88, "")</f>
        <v/>
      </c>
      <c r="I82">
        <f>IF(ORDER!O88&gt;0,
 IF(ORDER!$D$1="SGST",
 VLOOKUP(H82,'C:\Users\HP\Desktop\TrimphPO\Week\Master Files\[SGST Master.xlsx]DBF'!$A:$J,10,FALSE),
   IF(ORDER!$D$1="IGST",
   VLOOKUP(H82,'C:\Users\HP\Desktop\TrimphPO\Week\Master Files\[IGST Master.xlsx]DBF'!$A:$J,10,FALSE),
   "Error")),
"")</f>
        <v/>
      </c>
      <c r="J82">
        <f>IF(ORDER!O88&gt;0,SUMIF(ORDER!$D$8:$D$22298,DBF!$H82,ORDER!$G$8:$G$22298), "")</f>
        <v/>
      </c>
      <c r="K82">
        <f>IF(ORDER!O88&gt;0,VLOOKUP($H82,ORDER!D:H,5,FALSE), "")</f>
        <v/>
      </c>
      <c r="L82">
        <f>IF(ORDER!O88&gt;0,ROUND(J82*K82,2), "")</f>
        <v/>
      </c>
      <c r="M82">
        <f>IF(ORDER!O88&gt;0,
 IF(ORDER!$D$1="SGST",
 VLOOKUP(H82,'C:\Users\HP\Desktop\TrimphPO\Week\Master Files\[SGST Master.xlsx]DBF'!$A:$N,14,FALSE),
   IF(ORDER!$D$1="IGST",
   VLOOKUP(H82,'C:\Users\HP\Desktop\TrimphPO\Week\Master Files\[IGST Master.xlsx]DBF'!$A:$N,14,FALSE),
   "Error")),
"")</f>
        <v/>
      </c>
      <c r="N82">
        <f>IF(ORDER!O88&gt;0,ROUND(L82*M82/100,2), "")</f>
        <v/>
      </c>
      <c r="O82">
        <f>IF(ORDER!O88&gt;0,L82-N82, "")</f>
        <v/>
      </c>
      <c r="P82">
        <f>IF(ORDER!O88&gt;0,IF(R82="Corsetry",IF(IFERROR((O82/J82),0)&lt;1000,"CC Sales- Corsetry-Wholesale - IGST 5%","CC Sales- Corsetry-Wholesale - IGST 12%")), "")</f>
        <v/>
      </c>
      <c r="Q82">
        <f>IF(ORDER!O88&gt;0,
 IF(ORDER!$D$1="SGST",
 VLOOKUP(H82,'C:\Users\HP\Desktop\TrimphPO\Week\Master Files\[SGST Master.xlsx]DBF'!$A:$R,18,FALSE),
   IF(ORDER!$D$1="IGST",
   VLOOKUP(H82,'C:\Users\HP\Desktop\TrimphPO\Week\Master Files\[IGST Master.xlsx]DBF'!$A:$R,18,FALSE),
   "Error")),
"")</f>
        <v/>
      </c>
      <c r="R82">
        <f>IF(ORDER!O88&gt;0,
 IF(ORDER!$D$1="SGST",
 VLOOKUP(H82,'C:\Users\HP\Desktop\TrimphPO\Week\Master Files\[SGST Master.xlsx]DBF'!$A:$S,19,FALSE),
   IF(ORDER!$D$1="IGST",
   VLOOKUP(H82,'C:\Users\HP\Desktop\TrimphPO\Week\Master Files\[IGST Master.xlsx]DBF'!$A:$S,19,FALSE),
   "Error")),
"")</f>
        <v/>
      </c>
      <c r="S82">
        <f>IF(ORDER!O88&gt;0,
 IF(ORDER!$D$1="SGST",
 VLOOKUP(H82,'C:\Users\HP\Desktop\TrimphPO\Week\Master Files\[SGST Master.xlsx]DBF'!$A:$T,20,FALSE),
   IF(ORDER!$D$1="IGST",
   VLOOKUP(H82,'C:\Users\HP\Desktop\TrimphPO\Week\Master Files\[IGST Master.xlsx]DBF'!$A:$T,20,FALSE),
   "Error")),
"")</f>
        <v/>
      </c>
      <c r="T82">
        <f>IF(ORDER!O88&gt;0,
 IF(ORDER!$D$1="SGST",
 VLOOKUP(H82,'C:\Users\HP\Desktop\TrimphPO\Week\Master Files\[SGST Master.xlsx]DBF'!$A:$U,21,FALSE),
   IF(ORDER!$D$1="IGST",
   VLOOKUP(H82,'C:\Users\HP\Desktop\TrimphPO\Week\Master Files\[IGST Master.xlsx]DBF'!$A:$U,21,FALSE),
   "Error")),
"")</f>
        <v/>
      </c>
      <c r="U82">
        <f>IF(ORDER!O88&gt;0,
 IF(ORDER!$D$1="SGST",
 VLOOKUP(H82,'C:\Users\HP\Desktop\TrimphPO\Week\Master Files\[SGST Master.xlsx]DBF'!$A:$V,22,FALSE),
   IF(ORDER!$D$1="IGST",
   VLOOKUP(H82,'C:\Users\HP\Desktop\TrimphPO\Week\Master Files\[IGST Master.xlsx]DBF'!$A:$V,22,FALSE),
   "Error")),
"")</f>
        <v/>
      </c>
      <c r="V82">
        <f>IF(ORDER!O88&gt;0,
 IF(ORDER!$D$1="SGST",
 VLOOKUP(H82,'C:\Users\HP\Desktop\TrimphPO\Week\Master Files\[SGST Master.xlsx]DBF'!$A:$W,23,FALSE),
   IF(ORDER!$D$1="IGST",
   VLOOKUP(H82,'C:\Users\HP\Desktop\TrimphPO\Week\Master Files\[IGST Master.xlsx]DBF'!$A:$W,23,FALSE),
   "Error")),
"")</f>
        <v/>
      </c>
      <c r="W82">
        <f>IF(ORDER!O88&gt;0,
 IF(ORDER!$D$1="SGST",
 VLOOKUP(H82,'C:\Users\HP\Desktop\TrimphPO\Week\Master Files\[SGST Master.xlsx]DBF'!$A:$X,24,FALSE),
   IF(ORDER!$D$1="IGST",
   VLOOKUP(H82,'C:\Users\HP\Desktop\TrimphPO\Week\Master Files\[IGST Master.xlsx]DBF'!$A:$X,24,FALSE),
   "Error")),
"")</f>
        <v/>
      </c>
      <c r="X82">
        <f>IF(ORDER!O88&gt;0,
 IF(ORDER!$D$1="SGST",
 VLOOKUP(H82,'C:\Users\HP\Desktop\TrimphPO\Week\Master Files\[SGST Master.xlsx]DBF'!$A:$Y,25,FALSE),
   IF(ORDER!$D$1="IGST",
   VLOOKUP(H82,'C:\Users\HP\Desktop\TrimphPO\Week\Master Files\[IGST Master.xlsx]DBF'!$A:$Y,25,FALSE),
   "Error")),
"")</f>
        <v/>
      </c>
      <c r="Y82">
        <f>IF(ORDER!O88&gt;0,+O82, "")</f>
        <v/>
      </c>
      <c r="Z82">
        <f>IF(ORDER!O88&gt;0,+J82, "")</f>
        <v/>
      </c>
      <c r="AA82">
        <f>IF(ORDER!O88&gt;0,
 IF(ORDER!$D$1="SGST",
 VLOOKUP(H82,'C:\Users\HP\Desktop\TrimphPO\Week\Master Files\[SGST Master.xlsx]DBF'!$A:$AB,28,FALSE),
   IF(ORDER!$D$1="IGST",
   VLOOKUP(H82,'C:\Users\HP\Desktop\TrimphPO\Week\Master Files\[IGST Master.xlsx]DBF'!$A:$AB,28,FALSE),
   "Error")),
"")</f>
        <v/>
      </c>
      <c r="AB82">
        <f>IF(ORDER!O88&gt;0,
 IF(ORDER!$D$1="SGST",
 VLOOKUP(H82,'C:\Users\HP\Desktop\TrimphPO\Week\Master Files\[SGST Master.xlsx]DBF'!$A:$AC,29,FALSE),
   IF(ORDER!$D$1="IGST",
   VLOOKUP(H82,'C:\Users\HP\Desktop\TrimphPO\Week\Master Files\[IGST Master.xlsx]DBF'!$A:$AC,29,FALSE),
   "Error")),
"")</f>
        <v/>
      </c>
      <c r="AC82">
        <f>IF(ORDER!O88&gt;0,ROUND(Y82*AB82/100,2), "")</f>
        <v/>
      </c>
      <c r="AD82">
        <f>IF(ORDER!O88&gt;0,ROUND(SUM(Y82,0)-AC82,2), "")</f>
        <v/>
      </c>
      <c r="AE82" t="inlineStr"/>
      <c r="AF82" t="inlineStr"/>
      <c r="AG82" t="inlineStr"/>
      <c r="AH82" t="inlineStr"/>
      <c r="AI82" t="inlineStr"/>
      <c r="AJ82" t="inlineStr"/>
      <c r="AK82">
        <f>IF(ORDER!O88&gt;0,IF(RIGHT(P82,2)="5%","Output IGST - 5% - Tamilnadu","Output IGST - 12% - Tamilnadu"), "")</f>
        <v/>
      </c>
      <c r="AL82">
        <f>IF(ORDER!O88&gt;0,IF(AK82="Output IGST - 12% - TamilNadu",12,5), "")</f>
        <v/>
      </c>
      <c r="AM82">
        <f>IF(ORDER!O88&gt;0,ROUND(SUM(AD82*AL82/100,0),2), "")</f>
        <v/>
      </c>
      <c r="AN82">
        <f>IF(ORDER!O88&gt;0,+AP82, "")</f>
        <v/>
      </c>
      <c r="AO82">
        <f>IF(ORDER!O88&gt;0,0.00, "")</f>
        <v/>
      </c>
      <c r="AP82">
        <f>IF(ORDER!O88&gt;0,+(Y82-AC82)+AM82, "")</f>
        <v/>
      </c>
      <c r="AQ82">
        <f>IF(ORDER!O88&gt;0,
 IF(ORDER!$D$1="SGST",
 VLOOKUP(H82,'C:\Users\HP\Desktop\TrimphPO\Week\Master Files\[SGST Master.xlsx]DBF'!$A:$AR,44,FALSE),
   IF(ORDER!$D$1="IGST",
   VLOOKUP(H82,'C:\Users\HP\Desktop\TrimphPO\Week\Master Files\[IGST Master.xlsx]DBF'!$A:$AR,44,FALSE),
   "Error")),
"")</f>
        <v/>
      </c>
      <c r="AR82">
        <f>IF(ORDER!O88&gt;0,B82, "")</f>
        <v/>
      </c>
      <c r="AS82">
        <f>IF(ORDER!O88&gt;0,AN82, "")</f>
        <v/>
      </c>
      <c r="AT82">
        <f>IF(ORDER!O88&gt;0,CONCATENATE($B$2," ",$C$2," ","QTY",  " ", $Z$2), "")</f>
        <v/>
      </c>
      <c r="AU82">
        <f>IF(ORDER!O88&gt;0,
 IF(ORDER!$D$1="SGST",
 VLOOKUP(H82,'C:\Users\HP\Desktop\TrimphPO\Week\Master Files\[SGST Master.xlsx]DBF'!$A:$AV,48,FALSE),
   IF(ORDER!$D$1="IGST",
   VLOOKUP(H82,'C:\Users\HP\Desktop\TrimphPO\Week\Master Files\[IGST Master.xlsx]DBF'!$A:$AV,48,FALSE),
   "Error")),
"")</f>
        <v/>
      </c>
      <c r="AV82">
        <f>IF(ORDER!O88&gt;0,
 IF(ORDER!$D$1="SGST",
 VLOOKUP(H82,'C:\Users\HP\Desktop\TrimphPO\Week\Master Files\[SGST Master.xlsx]DBF'!$A:$AW,49,FALSE),
   IF(ORDER!$D$1="IGST",
   VLOOKUP(H82,'C:\Users\HP\Desktop\TrimphPO\Week\Master Files\[IGST Master.xlsx]DBF'!$A:$AW,49,FALSE),
   "Error")),
"")</f>
        <v/>
      </c>
      <c r="AW82">
        <f>IF(ORDER!O88&gt;0,
 IF(ORDER!$D$1="SGST",
 VLOOKUP(H82,'C:\Users\HP\Desktop\TrimphPO\Week\Master Files\[SGST Master.xlsx]DBF'!$A:$AX,50,FALSE),
   IF(ORDER!$D$1="IGST",
   VLOOKUP(H82,'C:\Users\HP\Desktop\TrimphPO\Week\Master Files\[IGST Master.xlsx]DBF'!$A:$AX,50,FALSE),
   "Error")),
"")</f>
        <v/>
      </c>
      <c r="AX82">
        <f>IF(ORDER!O88&gt;0,ORDER!B5, "")</f>
        <v/>
      </c>
      <c r="AY82">
        <f>IF(ORDER!O88&gt;0,ORDER!B1, "")</f>
        <v/>
      </c>
      <c r="AZ82">
        <f>IF(ORDER!O88&gt;0,
 IF(ORDER!$D$1="SGST",
 VLOOKUP(H82,'C:\Users\HP\Desktop\TrimphPO\Week\Master Files\[SGST Master.xlsx]DBF'!$A:$BA,53,FALSE),
   IF(ORDER!$D$1="IGST",
   VLOOKUP(H82,'C:\Users\HP\Desktop\TrimphPO\Week\Master Files\[IGST Master.xlsx]DBF'!$A:$BA,53,FALSE),
   "Error")),
"")</f>
        <v/>
      </c>
      <c r="BA82">
        <f>IF(ORDER!O88&gt;0,
 IF(ORDER!$D$1="SGST",
 VLOOKUP(H82,'C:\Users\HP\Desktop\TrimphPO\Week\Master Files\[SGST Master.xlsx]DBF'!$A:$BB,54,FALSE),
   IF(ORDER!$D$1="IGST",
   VLOOKUP(H82,'C:\Users\HP\Desktop\TrimphPO\Week\Master Files\[IGST Master.xlsx]DBF'!$A:$BB,54,FALSE),
   "Error")),
"")</f>
        <v/>
      </c>
      <c r="BB82">
        <f>IF(ORDER!O88&gt;0,
 IF(ORDER!$D$1="SGST",
 VLOOKUP(H82,'C:\Users\HP\Desktop\TrimphPO\Week\Master Files\[SGST Master.xlsx]DBF'!$A:$BC,55,FALSE),
   IF(ORDER!$D$1="IGST",
   VLOOKUP(H82,'C:\Users\HP\Desktop\TrimphPO\Week\Master Files\[IGST Master.xlsx]DBF'!$A:$BC,55,FALSE),
   "Error")),
"")</f>
        <v/>
      </c>
      <c r="BC82">
        <f>IF(ORDER!O88&gt;0,
 IF(ORDER!$D$1="SGST",
 VLOOKUP(H82,'C:\Users\HP\Desktop\TrimphPO\Week\Master Files\[SGST Master.xlsx]DBF'!$A:$BD,56,FALSE),
   IF(ORDER!$D$1="IGST",
   VLOOKUP(H82,'C:\Users\HP\Desktop\TrimphPO\Week\Master Files\[IGST Master.xlsx]DBF'!$A:$BD,56,FALSE),
   "Error")),
"")</f>
        <v/>
      </c>
      <c r="BD82">
        <f>IF(ORDER!O88&gt;0,
 IF(ORDER!$D$1="SGST",
 VLOOKUP(H82,'C:\Users\HP\Desktop\TrimphPO\Week\Master Files\[SGST Master.xlsx]DBF'!$A:$BE,57,FALSE),
   IF(ORDER!$D$1="IGST",
   VLOOKUP(H82,'C:\Users\HP\Desktop\TrimphPO\Week\Master Files\[IGST Master.xlsx]DBF'!$A:$BE,57,FALSE),
   "Error")),
"")</f>
        <v/>
      </c>
    </row>
    <row r="83">
      <c r="A83">
        <f>IF(ORDER!O89&gt;0,
 IF(ORDER!$D$1="SGST",
 VLOOKUP(H83,'C:\Users\HP\Desktop\TrimphPO\Week\Master Files\[SGST Master.xlsx]DBF'!$A:$B,2,FALSE),
   IF(ORDER!$D$1="IGST",
   VLOOKUP(H83,'C:\Users\HP\Desktop\TrimphPO\Week\Master Files\[IGST Master.xlsx]DBF'!$A:$B,2,FALSE),
   "Error")),
"")</f>
        <v/>
      </c>
      <c r="B83">
        <f>IF(ORDER!O89&gt;0,
 IF(ORDER!$D$1="SGST",
 VLOOKUP(H83,'C:\Users\HP\Desktop\TrimphPO\Week\Master Files\[SGST Master.xlsx]DBF'!$A:$C,3,FALSE),
   IF(ORDER!$D$1="IGST",
   VLOOKUP(H83,'C:\Users\HP\Desktop\TrimphPO\Week\Master Files\[IGST Master.xlsx]DBF'!$A:$C,3,FALSE),
   "Error")),
"")</f>
        <v/>
      </c>
      <c r="C83">
        <f>IF(ORDER!O89&gt;0,ORDER!L89, "")</f>
        <v/>
      </c>
      <c r="D83">
        <f>IF(ORDER!O89&gt;0,ORDER!A89, "")</f>
        <v/>
      </c>
      <c r="E83">
        <f>IF(ORDER!O89&gt;0,
 IF(ORDER!$D$1="SGST",
 VLOOKUP(H83,'C:\Users\HP\Desktop\TrimphPO\Week\Master Files\[SGST Master.xlsx]DBF'!$A:$F,6,FALSE),
   IF(ORDER!$D$1="IGST",
   VLOOKUP(H83,'C:\Users\HP\Desktop\TrimphPO\Week\Master Files\[IGST Master.xlsx]DBF'!$A:$F,6,FALSE),
   "Error")),
"")</f>
        <v/>
      </c>
      <c r="F83">
        <f>IF(ORDER!O89&gt;0,ORDER!C89, "")</f>
        <v/>
      </c>
      <c r="G83">
        <f>IF(ORDER!O89&gt;0,
 IF(ORDER!$D$1="SGST",
 VLOOKUP(H83,'C:\Users\HP\Desktop\TrimphPO\Week\Master Files\[SGST Master.xlsx]DBF'!$A:$H,8,FALSE),
   IF(ORDER!$D$1="IGST",
   VLOOKUP(H83,'C:\Users\HP\Desktop\TrimphPO\Week\Master Files\[IGST Master.xlsx]DBF'!$A:$H,8,FALSE),
   "Error")),
"")</f>
        <v/>
      </c>
      <c r="H83">
        <f>IF(ORDER!O89&gt;0,ORDER!D89, "")</f>
        <v/>
      </c>
      <c r="I83">
        <f>IF(ORDER!O89&gt;0,
 IF(ORDER!$D$1="SGST",
 VLOOKUP(H83,'C:\Users\HP\Desktop\TrimphPO\Week\Master Files\[SGST Master.xlsx]DBF'!$A:$J,10,FALSE),
   IF(ORDER!$D$1="IGST",
   VLOOKUP(H83,'C:\Users\HP\Desktop\TrimphPO\Week\Master Files\[IGST Master.xlsx]DBF'!$A:$J,10,FALSE),
   "Error")),
"")</f>
        <v/>
      </c>
      <c r="J83">
        <f>IF(ORDER!O89&gt;0,SUMIF(ORDER!$D$8:$D$22298,DBF!$H83,ORDER!$G$8:$G$22298), "")</f>
        <v/>
      </c>
      <c r="K83">
        <f>IF(ORDER!O89&gt;0,VLOOKUP($H83,ORDER!D:H,5,FALSE), "")</f>
        <v/>
      </c>
      <c r="L83">
        <f>IF(ORDER!O89&gt;0,ROUND(J83*K83,2), "")</f>
        <v/>
      </c>
      <c r="M83">
        <f>IF(ORDER!O89&gt;0,
 IF(ORDER!$D$1="SGST",
 VLOOKUP(H83,'C:\Users\HP\Desktop\TrimphPO\Week\Master Files\[SGST Master.xlsx]DBF'!$A:$N,14,FALSE),
   IF(ORDER!$D$1="IGST",
   VLOOKUP(H83,'C:\Users\HP\Desktop\TrimphPO\Week\Master Files\[IGST Master.xlsx]DBF'!$A:$N,14,FALSE),
   "Error")),
"")</f>
        <v/>
      </c>
      <c r="N83">
        <f>IF(ORDER!O89&gt;0,ROUND(L83*M83/100,2), "")</f>
        <v/>
      </c>
      <c r="O83">
        <f>IF(ORDER!O89&gt;0,L83-N83, "")</f>
        <v/>
      </c>
      <c r="P83">
        <f>IF(ORDER!O89&gt;0,IF(R83="Corsetry",IF(IFERROR((O83/J83),0)&lt;1000,"CC Sales- Corsetry-Wholesale - IGST 5%","CC Sales- Corsetry-Wholesale - IGST 12%")), "")</f>
        <v/>
      </c>
      <c r="Q83">
        <f>IF(ORDER!O89&gt;0,
 IF(ORDER!$D$1="SGST",
 VLOOKUP(H83,'C:\Users\HP\Desktop\TrimphPO\Week\Master Files\[SGST Master.xlsx]DBF'!$A:$R,18,FALSE),
   IF(ORDER!$D$1="IGST",
   VLOOKUP(H83,'C:\Users\HP\Desktop\TrimphPO\Week\Master Files\[IGST Master.xlsx]DBF'!$A:$R,18,FALSE),
   "Error")),
"")</f>
        <v/>
      </c>
      <c r="R83">
        <f>IF(ORDER!O89&gt;0,
 IF(ORDER!$D$1="SGST",
 VLOOKUP(H83,'C:\Users\HP\Desktop\TrimphPO\Week\Master Files\[SGST Master.xlsx]DBF'!$A:$S,19,FALSE),
   IF(ORDER!$D$1="IGST",
   VLOOKUP(H83,'C:\Users\HP\Desktop\TrimphPO\Week\Master Files\[IGST Master.xlsx]DBF'!$A:$S,19,FALSE),
   "Error")),
"")</f>
        <v/>
      </c>
      <c r="S83">
        <f>IF(ORDER!O89&gt;0,
 IF(ORDER!$D$1="SGST",
 VLOOKUP(H83,'C:\Users\HP\Desktop\TrimphPO\Week\Master Files\[SGST Master.xlsx]DBF'!$A:$T,20,FALSE),
   IF(ORDER!$D$1="IGST",
   VLOOKUP(H83,'C:\Users\HP\Desktop\TrimphPO\Week\Master Files\[IGST Master.xlsx]DBF'!$A:$T,20,FALSE),
   "Error")),
"")</f>
        <v/>
      </c>
      <c r="T83">
        <f>IF(ORDER!O89&gt;0,
 IF(ORDER!$D$1="SGST",
 VLOOKUP(H83,'C:\Users\HP\Desktop\TrimphPO\Week\Master Files\[SGST Master.xlsx]DBF'!$A:$U,21,FALSE),
   IF(ORDER!$D$1="IGST",
   VLOOKUP(H83,'C:\Users\HP\Desktop\TrimphPO\Week\Master Files\[IGST Master.xlsx]DBF'!$A:$U,21,FALSE),
   "Error")),
"")</f>
        <v/>
      </c>
      <c r="U83">
        <f>IF(ORDER!O89&gt;0,
 IF(ORDER!$D$1="SGST",
 VLOOKUP(H83,'C:\Users\HP\Desktop\TrimphPO\Week\Master Files\[SGST Master.xlsx]DBF'!$A:$V,22,FALSE),
   IF(ORDER!$D$1="IGST",
   VLOOKUP(H83,'C:\Users\HP\Desktop\TrimphPO\Week\Master Files\[IGST Master.xlsx]DBF'!$A:$V,22,FALSE),
   "Error")),
"")</f>
        <v/>
      </c>
      <c r="V83">
        <f>IF(ORDER!O89&gt;0,
 IF(ORDER!$D$1="SGST",
 VLOOKUP(H83,'C:\Users\HP\Desktop\TrimphPO\Week\Master Files\[SGST Master.xlsx]DBF'!$A:$W,23,FALSE),
   IF(ORDER!$D$1="IGST",
   VLOOKUP(H83,'C:\Users\HP\Desktop\TrimphPO\Week\Master Files\[IGST Master.xlsx]DBF'!$A:$W,23,FALSE),
   "Error")),
"")</f>
        <v/>
      </c>
      <c r="W83">
        <f>IF(ORDER!O89&gt;0,
 IF(ORDER!$D$1="SGST",
 VLOOKUP(H83,'C:\Users\HP\Desktop\TrimphPO\Week\Master Files\[SGST Master.xlsx]DBF'!$A:$X,24,FALSE),
   IF(ORDER!$D$1="IGST",
   VLOOKUP(H83,'C:\Users\HP\Desktop\TrimphPO\Week\Master Files\[IGST Master.xlsx]DBF'!$A:$X,24,FALSE),
   "Error")),
"")</f>
        <v/>
      </c>
      <c r="X83">
        <f>IF(ORDER!O89&gt;0,
 IF(ORDER!$D$1="SGST",
 VLOOKUP(H83,'C:\Users\HP\Desktop\TrimphPO\Week\Master Files\[SGST Master.xlsx]DBF'!$A:$Y,25,FALSE),
   IF(ORDER!$D$1="IGST",
   VLOOKUP(H83,'C:\Users\HP\Desktop\TrimphPO\Week\Master Files\[IGST Master.xlsx]DBF'!$A:$Y,25,FALSE),
   "Error")),
"")</f>
        <v/>
      </c>
      <c r="Y83">
        <f>IF(ORDER!O89&gt;0,+O83, "")</f>
        <v/>
      </c>
      <c r="Z83">
        <f>IF(ORDER!O89&gt;0,+J83, "")</f>
        <v/>
      </c>
      <c r="AA83">
        <f>IF(ORDER!O89&gt;0,
 IF(ORDER!$D$1="SGST",
 VLOOKUP(H83,'C:\Users\HP\Desktop\TrimphPO\Week\Master Files\[SGST Master.xlsx]DBF'!$A:$AB,28,FALSE),
   IF(ORDER!$D$1="IGST",
   VLOOKUP(H83,'C:\Users\HP\Desktop\TrimphPO\Week\Master Files\[IGST Master.xlsx]DBF'!$A:$AB,28,FALSE),
   "Error")),
"")</f>
        <v/>
      </c>
      <c r="AB83">
        <f>IF(ORDER!O89&gt;0,
 IF(ORDER!$D$1="SGST",
 VLOOKUP(H83,'C:\Users\HP\Desktop\TrimphPO\Week\Master Files\[SGST Master.xlsx]DBF'!$A:$AC,29,FALSE),
   IF(ORDER!$D$1="IGST",
   VLOOKUP(H83,'C:\Users\HP\Desktop\TrimphPO\Week\Master Files\[IGST Master.xlsx]DBF'!$A:$AC,29,FALSE),
   "Error")),
"")</f>
        <v/>
      </c>
      <c r="AC83">
        <f>IF(ORDER!O89&gt;0,ROUND(Y83*AB83/100,2), "")</f>
        <v/>
      </c>
      <c r="AD83">
        <f>IF(ORDER!O89&gt;0,ROUND(SUM(Y83,0)-AC83,2), "")</f>
        <v/>
      </c>
      <c r="AE83" t="inlineStr"/>
      <c r="AF83" t="inlineStr"/>
      <c r="AG83" t="inlineStr"/>
      <c r="AH83" t="inlineStr"/>
      <c r="AI83" t="inlineStr"/>
      <c r="AJ83" t="inlineStr"/>
      <c r="AK83">
        <f>IF(ORDER!O89&gt;0,IF(RIGHT(P83,2)="5%","Output IGST - 5% - Tamilnadu","Output IGST - 12% - Tamilnadu"), "")</f>
        <v/>
      </c>
      <c r="AL83">
        <f>IF(ORDER!O89&gt;0,IF(AK83="Output IGST - 12% - TamilNadu",12,5), "")</f>
        <v/>
      </c>
      <c r="AM83">
        <f>IF(ORDER!O89&gt;0,ROUND(SUM(AD83*AL83/100,0),2), "")</f>
        <v/>
      </c>
      <c r="AN83">
        <f>IF(ORDER!O89&gt;0,+AP83, "")</f>
        <v/>
      </c>
      <c r="AO83">
        <f>IF(ORDER!O89&gt;0,0.00, "")</f>
        <v/>
      </c>
      <c r="AP83">
        <f>IF(ORDER!O89&gt;0,+(Y83-AC83)+AM83, "")</f>
        <v/>
      </c>
      <c r="AQ83">
        <f>IF(ORDER!O89&gt;0,
 IF(ORDER!$D$1="SGST",
 VLOOKUP(H83,'C:\Users\HP\Desktop\TrimphPO\Week\Master Files\[SGST Master.xlsx]DBF'!$A:$AR,44,FALSE),
   IF(ORDER!$D$1="IGST",
   VLOOKUP(H83,'C:\Users\HP\Desktop\TrimphPO\Week\Master Files\[IGST Master.xlsx]DBF'!$A:$AR,44,FALSE),
   "Error")),
"")</f>
        <v/>
      </c>
      <c r="AR83">
        <f>IF(ORDER!O89&gt;0,B83, "")</f>
        <v/>
      </c>
      <c r="AS83">
        <f>IF(ORDER!O89&gt;0,AN83, "")</f>
        <v/>
      </c>
      <c r="AT83">
        <f>IF(ORDER!O89&gt;0,CONCATENATE($B$2," ",$C$2," ","QTY",  " ", $Z$2), "")</f>
        <v/>
      </c>
      <c r="AU83">
        <f>IF(ORDER!O89&gt;0,
 IF(ORDER!$D$1="SGST",
 VLOOKUP(H83,'C:\Users\HP\Desktop\TrimphPO\Week\Master Files\[SGST Master.xlsx]DBF'!$A:$AV,48,FALSE),
   IF(ORDER!$D$1="IGST",
   VLOOKUP(H83,'C:\Users\HP\Desktop\TrimphPO\Week\Master Files\[IGST Master.xlsx]DBF'!$A:$AV,48,FALSE),
   "Error")),
"")</f>
        <v/>
      </c>
      <c r="AV83">
        <f>IF(ORDER!O89&gt;0,
 IF(ORDER!$D$1="SGST",
 VLOOKUP(H83,'C:\Users\HP\Desktop\TrimphPO\Week\Master Files\[SGST Master.xlsx]DBF'!$A:$AW,49,FALSE),
   IF(ORDER!$D$1="IGST",
   VLOOKUP(H83,'C:\Users\HP\Desktop\TrimphPO\Week\Master Files\[IGST Master.xlsx]DBF'!$A:$AW,49,FALSE),
   "Error")),
"")</f>
        <v/>
      </c>
      <c r="AW83">
        <f>IF(ORDER!O89&gt;0,
 IF(ORDER!$D$1="SGST",
 VLOOKUP(H83,'C:\Users\HP\Desktop\TrimphPO\Week\Master Files\[SGST Master.xlsx]DBF'!$A:$AX,50,FALSE),
   IF(ORDER!$D$1="IGST",
   VLOOKUP(H83,'C:\Users\HP\Desktop\TrimphPO\Week\Master Files\[IGST Master.xlsx]DBF'!$A:$AX,50,FALSE),
   "Error")),
"")</f>
        <v/>
      </c>
      <c r="AX83">
        <f>IF(ORDER!O89&gt;0,ORDER!B5, "")</f>
        <v/>
      </c>
      <c r="AY83">
        <f>IF(ORDER!O89&gt;0,ORDER!B1, "")</f>
        <v/>
      </c>
      <c r="AZ83">
        <f>IF(ORDER!O89&gt;0,
 IF(ORDER!$D$1="SGST",
 VLOOKUP(H83,'C:\Users\HP\Desktop\TrimphPO\Week\Master Files\[SGST Master.xlsx]DBF'!$A:$BA,53,FALSE),
   IF(ORDER!$D$1="IGST",
   VLOOKUP(H83,'C:\Users\HP\Desktop\TrimphPO\Week\Master Files\[IGST Master.xlsx]DBF'!$A:$BA,53,FALSE),
   "Error")),
"")</f>
        <v/>
      </c>
      <c r="BA83">
        <f>IF(ORDER!O89&gt;0,
 IF(ORDER!$D$1="SGST",
 VLOOKUP(H83,'C:\Users\HP\Desktop\TrimphPO\Week\Master Files\[SGST Master.xlsx]DBF'!$A:$BB,54,FALSE),
   IF(ORDER!$D$1="IGST",
   VLOOKUP(H83,'C:\Users\HP\Desktop\TrimphPO\Week\Master Files\[IGST Master.xlsx]DBF'!$A:$BB,54,FALSE),
   "Error")),
"")</f>
        <v/>
      </c>
      <c r="BB83">
        <f>IF(ORDER!O89&gt;0,
 IF(ORDER!$D$1="SGST",
 VLOOKUP(H83,'C:\Users\HP\Desktop\TrimphPO\Week\Master Files\[SGST Master.xlsx]DBF'!$A:$BC,55,FALSE),
   IF(ORDER!$D$1="IGST",
   VLOOKUP(H83,'C:\Users\HP\Desktop\TrimphPO\Week\Master Files\[IGST Master.xlsx]DBF'!$A:$BC,55,FALSE),
   "Error")),
"")</f>
        <v/>
      </c>
      <c r="BC83">
        <f>IF(ORDER!O89&gt;0,
 IF(ORDER!$D$1="SGST",
 VLOOKUP(H83,'C:\Users\HP\Desktop\TrimphPO\Week\Master Files\[SGST Master.xlsx]DBF'!$A:$BD,56,FALSE),
   IF(ORDER!$D$1="IGST",
   VLOOKUP(H83,'C:\Users\HP\Desktop\TrimphPO\Week\Master Files\[IGST Master.xlsx]DBF'!$A:$BD,56,FALSE),
   "Error")),
"")</f>
        <v/>
      </c>
      <c r="BD83">
        <f>IF(ORDER!O89&gt;0,
 IF(ORDER!$D$1="SGST",
 VLOOKUP(H83,'C:\Users\HP\Desktop\TrimphPO\Week\Master Files\[SGST Master.xlsx]DBF'!$A:$BE,57,FALSE),
   IF(ORDER!$D$1="IGST",
   VLOOKUP(H83,'C:\Users\HP\Desktop\TrimphPO\Week\Master Files\[IGST Master.xlsx]DBF'!$A:$BE,57,FALSE),
   "Error")),
"")</f>
        <v/>
      </c>
    </row>
    <row r="84">
      <c r="A84">
        <f>IF(ORDER!O90&gt;0,
 IF(ORDER!$D$1="SGST",
 VLOOKUP(H84,'C:\Users\HP\Desktop\TrimphPO\Week\Master Files\[SGST Master.xlsx]DBF'!$A:$B,2,FALSE),
   IF(ORDER!$D$1="IGST",
   VLOOKUP(H84,'C:\Users\HP\Desktop\TrimphPO\Week\Master Files\[IGST Master.xlsx]DBF'!$A:$B,2,FALSE),
   "Error")),
"")</f>
        <v/>
      </c>
      <c r="B84">
        <f>IF(ORDER!O90&gt;0,
 IF(ORDER!$D$1="SGST",
 VLOOKUP(H84,'C:\Users\HP\Desktop\TrimphPO\Week\Master Files\[SGST Master.xlsx]DBF'!$A:$C,3,FALSE),
   IF(ORDER!$D$1="IGST",
   VLOOKUP(H84,'C:\Users\HP\Desktop\TrimphPO\Week\Master Files\[IGST Master.xlsx]DBF'!$A:$C,3,FALSE),
   "Error")),
"")</f>
        <v/>
      </c>
      <c r="C84">
        <f>IF(ORDER!O90&gt;0,ORDER!L90, "")</f>
        <v/>
      </c>
      <c r="D84">
        <f>IF(ORDER!O90&gt;0,ORDER!A90, "")</f>
        <v/>
      </c>
      <c r="E84">
        <f>IF(ORDER!O90&gt;0,
 IF(ORDER!$D$1="SGST",
 VLOOKUP(H84,'C:\Users\HP\Desktop\TrimphPO\Week\Master Files\[SGST Master.xlsx]DBF'!$A:$F,6,FALSE),
   IF(ORDER!$D$1="IGST",
   VLOOKUP(H84,'C:\Users\HP\Desktop\TrimphPO\Week\Master Files\[IGST Master.xlsx]DBF'!$A:$F,6,FALSE),
   "Error")),
"")</f>
        <v/>
      </c>
      <c r="F84">
        <f>IF(ORDER!O90&gt;0,ORDER!C90, "")</f>
        <v/>
      </c>
      <c r="G84">
        <f>IF(ORDER!O90&gt;0,
 IF(ORDER!$D$1="SGST",
 VLOOKUP(H84,'C:\Users\HP\Desktop\TrimphPO\Week\Master Files\[SGST Master.xlsx]DBF'!$A:$H,8,FALSE),
   IF(ORDER!$D$1="IGST",
   VLOOKUP(H84,'C:\Users\HP\Desktop\TrimphPO\Week\Master Files\[IGST Master.xlsx]DBF'!$A:$H,8,FALSE),
   "Error")),
"")</f>
        <v/>
      </c>
      <c r="H84">
        <f>IF(ORDER!O90&gt;0,ORDER!D90, "")</f>
        <v/>
      </c>
      <c r="I84">
        <f>IF(ORDER!O90&gt;0,
 IF(ORDER!$D$1="SGST",
 VLOOKUP(H84,'C:\Users\HP\Desktop\TrimphPO\Week\Master Files\[SGST Master.xlsx]DBF'!$A:$J,10,FALSE),
   IF(ORDER!$D$1="IGST",
   VLOOKUP(H84,'C:\Users\HP\Desktop\TrimphPO\Week\Master Files\[IGST Master.xlsx]DBF'!$A:$J,10,FALSE),
   "Error")),
"")</f>
        <v/>
      </c>
      <c r="J84">
        <f>IF(ORDER!O90&gt;0,SUMIF(ORDER!$D$8:$D$22298,DBF!$H84,ORDER!$G$8:$G$22298), "")</f>
        <v/>
      </c>
      <c r="K84">
        <f>IF(ORDER!O90&gt;0,VLOOKUP($H84,ORDER!D:H,5,FALSE), "")</f>
        <v/>
      </c>
      <c r="L84">
        <f>IF(ORDER!O90&gt;0,ROUND(J84*K84,2), "")</f>
        <v/>
      </c>
      <c r="M84">
        <f>IF(ORDER!O90&gt;0,
 IF(ORDER!$D$1="SGST",
 VLOOKUP(H84,'C:\Users\HP\Desktop\TrimphPO\Week\Master Files\[SGST Master.xlsx]DBF'!$A:$N,14,FALSE),
   IF(ORDER!$D$1="IGST",
   VLOOKUP(H84,'C:\Users\HP\Desktop\TrimphPO\Week\Master Files\[IGST Master.xlsx]DBF'!$A:$N,14,FALSE),
   "Error")),
"")</f>
        <v/>
      </c>
      <c r="N84">
        <f>IF(ORDER!O90&gt;0,ROUND(L84*M84/100,2), "")</f>
        <v/>
      </c>
      <c r="O84">
        <f>IF(ORDER!O90&gt;0,L84-N84, "")</f>
        <v/>
      </c>
      <c r="P84">
        <f>IF(ORDER!O90&gt;0,IF(R84="Corsetry",IF(IFERROR((O84/J84),0)&lt;1000,"CC Sales- Corsetry-Wholesale - IGST 5%","CC Sales- Corsetry-Wholesale - IGST 12%")), "")</f>
        <v/>
      </c>
      <c r="Q84">
        <f>IF(ORDER!O90&gt;0,
 IF(ORDER!$D$1="SGST",
 VLOOKUP(H84,'C:\Users\HP\Desktop\TrimphPO\Week\Master Files\[SGST Master.xlsx]DBF'!$A:$R,18,FALSE),
   IF(ORDER!$D$1="IGST",
   VLOOKUP(H84,'C:\Users\HP\Desktop\TrimphPO\Week\Master Files\[IGST Master.xlsx]DBF'!$A:$R,18,FALSE),
   "Error")),
"")</f>
        <v/>
      </c>
      <c r="R84">
        <f>IF(ORDER!O90&gt;0,
 IF(ORDER!$D$1="SGST",
 VLOOKUP(H84,'C:\Users\HP\Desktop\TrimphPO\Week\Master Files\[SGST Master.xlsx]DBF'!$A:$S,19,FALSE),
   IF(ORDER!$D$1="IGST",
   VLOOKUP(H84,'C:\Users\HP\Desktop\TrimphPO\Week\Master Files\[IGST Master.xlsx]DBF'!$A:$S,19,FALSE),
   "Error")),
"")</f>
        <v/>
      </c>
      <c r="S84">
        <f>IF(ORDER!O90&gt;0,
 IF(ORDER!$D$1="SGST",
 VLOOKUP(H84,'C:\Users\HP\Desktop\TrimphPO\Week\Master Files\[SGST Master.xlsx]DBF'!$A:$T,20,FALSE),
   IF(ORDER!$D$1="IGST",
   VLOOKUP(H84,'C:\Users\HP\Desktop\TrimphPO\Week\Master Files\[IGST Master.xlsx]DBF'!$A:$T,20,FALSE),
   "Error")),
"")</f>
        <v/>
      </c>
      <c r="T84">
        <f>IF(ORDER!O90&gt;0,
 IF(ORDER!$D$1="SGST",
 VLOOKUP(H84,'C:\Users\HP\Desktop\TrimphPO\Week\Master Files\[SGST Master.xlsx]DBF'!$A:$U,21,FALSE),
   IF(ORDER!$D$1="IGST",
   VLOOKUP(H84,'C:\Users\HP\Desktop\TrimphPO\Week\Master Files\[IGST Master.xlsx]DBF'!$A:$U,21,FALSE),
   "Error")),
"")</f>
        <v/>
      </c>
      <c r="U84">
        <f>IF(ORDER!O90&gt;0,
 IF(ORDER!$D$1="SGST",
 VLOOKUP(H84,'C:\Users\HP\Desktop\TrimphPO\Week\Master Files\[SGST Master.xlsx]DBF'!$A:$V,22,FALSE),
   IF(ORDER!$D$1="IGST",
   VLOOKUP(H84,'C:\Users\HP\Desktop\TrimphPO\Week\Master Files\[IGST Master.xlsx]DBF'!$A:$V,22,FALSE),
   "Error")),
"")</f>
        <v/>
      </c>
      <c r="V84">
        <f>IF(ORDER!O90&gt;0,
 IF(ORDER!$D$1="SGST",
 VLOOKUP(H84,'C:\Users\HP\Desktop\TrimphPO\Week\Master Files\[SGST Master.xlsx]DBF'!$A:$W,23,FALSE),
   IF(ORDER!$D$1="IGST",
   VLOOKUP(H84,'C:\Users\HP\Desktop\TrimphPO\Week\Master Files\[IGST Master.xlsx]DBF'!$A:$W,23,FALSE),
   "Error")),
"")</f>
        <v/>
      </c>
      <c r="W84">
        <f>IF(ORDER!O90&gt;0,
 IF(ORDER!$D$1="SGST",
 VLOOKUP(H84,'C:\Users\HP\Desktop\TrimphPO\Week\Master Files\[SGST Master.xlsx]DBF'!$A:$X,24,FALSE),
   IF(ORDER!$D$1="IGST",
   VLOOKUP(H84,'C:\Users\HP\Desktop\TrimphPO\Week\Master Files\[IGST Master.xlsx]DBF'!$A:$X,24,FALSE),
   "Error")),
"")</f>
        <v/>
      </c>
      <c r="X84">
        <f>IF(ORDER!O90&gt;0,
 IF(ORDER!$D$1="SGST",
 VLOOKUP(H84,'C:\Users\HP\Desktop\TrimphPO\Week\Master Files\[SGST Master.xlsx]DBF'!$A:$Y,25,FALSE),
   IF(ORDER!$D$1="IGST",
   VLOOKUP(H84,'C:\Users\HP\Desktop\TrimphPO\Week\Master Files\[IGST Master.xlsx]DBF'!$A:$Y,25,FALSE),
   "Error")),
"")</f>
        <v/>
      </c>
      <c r="Y84">
        <f>IF(ORDER!O90&gt;0,+O84, "")</f>
        <v/>
      </c>
      <c r="Z84">
        <f>IF(ORDER!O90&gt;0,+J84, "")</f>
        <v/>
      </c>
      <c r="AA84">
        <f>IF(ORDER!O90&gt;0,
 IF(ORDER!$D$1="SGST",
 VLOOKUP(H84,'C:\Users\HP\Desktop\TrimphPO\Week\Master Files\[SGST Master.xlsx]DBF'!$A:$AB,28,FALSE),
   IF(ORDER!$D$1="IGST",
   VLOOKUP(H84,'C:\Users\HP\Desktop\TrimphPO\Week\Master Files\[IGST Master.xlsx]DBF'!$A:$AB,28,FALSE),
   "Error")),
"")</f>
        <v/>
      </c>
      <c r="AB84">
        <f>IF(ORDER!O90&gt;0,
 IF(ORDER!$D$1="SGST",
 VLOOKUP(H84,'C:\Users\HP\Desktop\TrimphPO\Week\Master Files\[SGST Master.xlsx]DBF'!$A:$AC,29,FALSE),
   IF(ORDER!$D$1="IGST",
   VLOOKUP(H84,'C:\Users\HP\Desktop\TrimphPO\Week\Master Files\[IGST Master.xlsx]DBF'!$A:$AC,29,FALSE),
   "Error")),
"")</f>
        <v/>
      </c>
      <c r="AC84">
        <f>IF(ORDER!O90&gt;0,ROUND(Y84*AB84/100,2), "")</f>
        <v/>
      </c>
      <c r="AD84">
        <f>IF(ORDER!O90&gt;0,ROUND(SUM(Y84,0)-AC84,2), "")</f>
        <v/>
      </c>
      <c r="AE84" t="inlineStr"/>
      <c r="AF84" t="inlineStr"/>
      <c r="AG84" t="inlineStr"/>
      <c r="AH84" t="inlineStr"/>
      <c r="AI84" t="inlineStr"/>
      <c r="AJ84" t="inlineStr"/>
      <c r="AK84">
        <f>IF(ORDER!O90&gt;0,IF(RIGHT(P84,2)="5%","Output IGST - 5% - Tamilnadu","Output IGST - 12% - Tamilnadu"), "")</f>
        <v/>
      </c>
      <c r="AL84">
        <f>IF(ORDER!O90&gt;0,IF(AK84="Output IGST - 12% - TamilNadu",12,5), "")</f>
        <v/>
      </c>
      <c r="AM84">
        <f>IF(ORDER!O90&gt;0,ROUND(SUM(AD84*AL84/100,0),2), "")</f>
        <v/>
      </c>
      <c r="AN84">
        <f>IF(ORDER!O90&gt;0,+AP84, "")</f>
        <v/>
      </c>
      <c r="AO84">
        <f>IF(ORDER!O90&gt;0,0.00, "")</f>
        <v/>
      </c>
      <c r="AP84">
        <f>IF(ORDER!O90&gt;0,+(Y84-AC84)+AM84, "")</f>
        <v/>
      </c>
      <c r="AQ84">
        <f>IF(ORDER!O90&gt;0,
 IF(ORDER!$D$1="SGST",
 VLOOKUP(H84,'C:\Users\HP\Desktop\TrimphPO\Week\Master Files\[SGST Master.xlsx]DBF'!$A:$AR,44,FALSE),
   IF(ORDER!$D$1="IGST",
   VLOOKUP(H84,'C:\Users\HP\Desktop\TrimphPO\Week\Master Files\[IGST Master.xlsx]DBF'!$A:$AR,44,FALSE),
   "Error")),
"")</f>
        <v/>
      </c>
      <c r="AR84">
        <f>IF(ORDER!O90&gt;0,B84, "")</f>
        <v/>
      </c>
      <c r="AS84">
        <f>IF(ORDER!O90&gt;0,AN84, "")</f>
        <v/>
      </c>
      <c r="AT84">
        <f>IF(ORDER!O90&gt;0,CONCATENATE($B$2," ",$C$2," ","QTY",  " ", $Z$2), "")</f>
        <v/>
      </c>
      <c r="AU84">
        <f>IF(ORDER!O90&gt;0,
 IF(ORDER!$D$1="SGST",
 VLOOKUP(H84,'C:\Users\HP\Desktop\TrimphPO\Week\Master Files\[SGST Master.xlsx]DBF'!$A:$AV,48,FALSE),
   IF(ORDER!$D$1="IGST",
   VLOOKUP(H84,'C:\Users\HP\Desktop\TrimphPO\Week\Master Files\[IGST Master.xlsx]DBF'!$A:$AV,48,FALSE),
   "Error")),
"")</f>
        <v/>
      </c>
      <c r="AV84">
        <f>IF(ORDER!O90&gt;0,
 IF(ORDER!$D$1="SGST",
 VLOOKUP(H84,'C:\Users\HP\Desktop\TrimphPO\Week\Master Files\[SGST Master.xlsx]DBF'!$A:$AW,49,FALSE),
   IF(ORDER!$D$1="IGST",
   VLOOKUP(H84,'C:\Users\HP\Desktop\TrimphPO\Week\Master Files\[IGST Master.xlsx]DBF'!$A:$AW,49,FALSE),
   "Error")),
"")</f>
        <v/>
      </c>
      <c r="AW84">
        <f>IF(ORDER!O90&gt;0,
 IF(ORDER!$D$1="SGST",
 VLOOKUP(H84,'C:\Users\HP\Desktop\TrimphPO\Week\Master Files\[SGST Master.xlsx]DBF'!$A:$AX,50,FALSE),
   IF(ORDER!$D$1="IGST",
   VLOOKUP(H84,'C:\Users\HP\Desktop\TrimphPO\Week\Master Files\[IGST Master.xlsx]DBF'!$A:$AX,50,FALSE),
   "Error")),
"")</f>
        <v/>
      </c>
      <c r="AX84">
        <f>IF(ORDER!O90&gt;0,ORDER!B5, "")</f>
        <v/>
      </c>
      <c r="AY84">
        <f>IF(ORDER!O90&gt;0,ORDER!B1, "")</f>
        <v/>
      </c>
      <c r="AZ84">
        <f>IF(ORDER!O90&gt;0,
 IF(ORDER!$D$1="SGST",
 VLOOKUP(H84,'C:\Users\HP\Desktop\TrimphPO\Week\Master Files\[SGST Master.xlsx]DBF'!$A:$BA,53,FALSE),
   IF(ORDER!$D$1="IGST",
   VLOOKUP(H84,'C:\Users\HP\Desktop\TrimphPO\Week\Master Files\[IGST Master.xlsx]DBF'!$A:$BA,53,FALSE),
   "Error")),
"")</f>
        <v/>
      </c>
      <c r="BA84">
        <f>IF(ORDER!O90&gt;0,
 IF(ORDER!$D$1="SGST",
 VLOOKUP(H84,'C:\Users\HP\Desktop\TrimphPO\Week\Master Files\[SGST Master.xlsx]DBF'!$A:$BB,54,FALSE),
   IF(ORDER!$D$1="IGST",
   VLOOKUP(H84,'C:\Users\HP\Desktop\TrimphPO\Week\Master Files\[IGST Master.xlsx]DBF'!$A:$BB,54,FALSE),
   "Error")),
"")</f>
        <v/>
      </c>
      <c r="BB84">
        <f>IF(ORDER!O90&gt;0,
 IF(ORDER!$D$1="SGST",
 VLOOKUP(H84,'C:\Users\HP\Desktop\TrimphPO\Week\Master Files\[SGST Master.xlsx]DBF'!$A:$BC,55,FALSE),
   IF(ORDER!$D$1="IGST",
   VLOOKUP(H84,'C:\Users\HP\Desktop\TrimphPO\Week\Master Files\[IGST Master.xlsx]DBF'!$A:$BC,55,FALSE),
   "Error")),
"")</f>
        <v/>
      </c>
      <c r="BC84">
        <f>IF(ORDER!O90&gt;0,
 IF(ORDER!$D$1="SGST",
 VLOOKUP(H84,'C:\Users\HP\Desktop\TrimphPO\Week\Master Files\[SGST Master.xlsx]DBF'!$A:$BD,56,FALSE),
   IF(ORDER!$D$1="IGST",
   VLOOKUP(H84,'C:\Users\HP\Desktop\TrimphPO\Week\Master Files\[IGST Master.xlsx]DBF'!$A:$BD,56,FALSE),
   "Error")),
"")</f>
        <v/>
      </c>
      <c r="BD84">
        <f>IF(ORDER!O90&gt;0,
 IF(ORDER!$D$1="SGST",
 VLOOKUP(H84,'C:\Users\HP\Desktop\TrimphPO\Week\Master Files\[SGST Master.xlsx]DBF'!$A:$BE,57,FALSE),
   IF(ORDER!$D$1="IGST",
   VLOOKUP(H84,'C:\Users\HP\Desktop\TrimphPO\Week\Master Files\[IGST Master.xlsx]DBF'!$A:$BE,57,FALSE),
   "Error")),
"")</f>
        <v/>
      </c>
    </row>
    <row r="85">
      <c r="A85">
        <f>IF(ORDER!O91&gt;0,
 IF(ORDER!$D$1="SGST",
 VLOOKUP(H85,'C:\Users\HP\Desktop\TrimphPO\Week\Master Files\[SGST Master.xlsx]DBF'!$A:$B,2,FALSE),
   IF(ORDER!$D$1="IGST",
   VLOOKUP(H85,'C:\Users\HP\Desktop\TrimphPO\Week\Master Files\[IGST Master.xlsx]DBF'!$A:$B,2,FALSE),
   "Error")),
"")</f>
        <v/>
      </c>
      <c r="B85">
        <f>IF(ORDER!O91&gt;0,
 IF(ORDER!$D$1="SGST",
 VLOOKUP(H85,'C:\Users\HP\Desktop\TrimphPO\Week\Master Files\[SGST Master.xlsx]DBF'!$A:$C,3,FALSE),
   IF(ORDER!$D$1="IGST",
   VLOOKUP(H85,'C:\Users\HP\Desktop\TrimphPO\Week\Master Files\[IGST Master.xlsx]DBF'!$A:$C,3,FALSE),
   "Error")),
"")</f>
        <v/>
      </c>
      <c r="C85">
        <f>IF(ORDER!O91&gt;0,ORDER!L91, "")</f>
        <v/>
      </c>
      <c r="D85">
        <f>IF(ORDER!O91&gt;0,ORDER!A91, "")</f>
        <v/>
      </c>
      <c r="E85">
        <f>IF(ORDER!O91&gt;0,
 IF(ORDER!$D$1="SGST",
 VLOOKUP(H85,'C:\Users\HP\Desktop\TrimphPO\Week\Master Files\[SGST Master.xlsx]DBF'!$A:$F,6,FALSE),
   IF(ORDER!$D$1="IGST",
   VLOOKUP(H85,'C:\Users\HP\Desktop\TrimphPO\Week\Master Files\[IGST Master.xlsx]DBF'!$A:$F,6,FALSE),
   "Error")),
"")</f>
        <v/>
      </c>
      <c r="F85">
        <f>IF(ORDER!O91&gt;0,ORDER!C91, "")</f>
        <v/>
      </c>
      <c r="G85">
        <f>IF(ORDER!O91&gt;0,
 IF(ORDER!$D$1="SGST",
 VLOOKUP(H85,'C:\Users\HP\Desktop\TrimphPO\Week\Master Files\[SGST Master.xlsx]DBF'!$A:$H,8,FALSE),
   IF(ORDER!$D$1="IGST",
   VLOOKUP(H85,'C:\Users\HP\Desktop\TrimphPO\Week\Master Files\[IGST Master.xlsx]DBF'!$A:$H,8,FALSE),
   "Error")),
"")</f>
        <v/>
      </c>
      <c r="H85">
        <f>IF(ORDER!O91&gt;0,ORDER!D91, "")</f>
        <v/>
      </c>
      <c r="I85">
        <f>IF(ORDER!O91&gt;0,
 IF(ORDER!$D$1="SGST",
 VLOOKUP(H85,'C:\Users\HP\Desktop\TrimphPO\Week\Master Files\[SGST Master.xlsx]DBF'!$A:$J,10,FALSE),
   IF(ORDER!$D$1="IGST",
   VLOOKUP(H85,'C:\Users\HP\Desktop\TrimphPO\Week\Master Files\[IGST Master.xlsx]DBF'!$A:$J,10,FALSE),
   "Error")),
"")</f>
        <v/>
      </c>
      <c r="J85">
        <f>IF(ORDER!O91&gt;0,SUMIF(ORDER!$D$8:$D$22298,DBF!$H85,ORDER!$G$8:$G$22298), "")</f>
        <v/>
      </c>
      <c r="K85">
        <f>IF(ORDER!O91&gt;0,VLOOKUP($H85,ORDER!D:H,5,FALSE), "")</f>
        <v/>
      </c>
      <c r="L85">
        <f>IF(ORDER!O91&gt;0,ROUND(J85*K85,2), "")</f>
        <v/>
      </c>
      <c r="M85">
        <f>IF(ORDER!O91&gt;0,
 IF(ORDER!$D$1="SGST",
 VLOOKUP(H85,'C:\Users\HP\Desktop\TrimphPO\Week\Master Files\[SGST Master.xlsx]DBF'!$A:$N,14,FALSE),
   IF(ORDER!$D$1="IGST",
   VLOOKUP(H85,'C:\Users\HP\Desktop\TrimphPO\Week\Master Files\[IGST Master.xlsx]DBF'!$A:$N,14,FALSE),
   "Error")),
"")</f>
        <v/>
      </c>
      <c r="N85">
        <f>IF(ORDER!O91&gt;0,ROUND(L85*M85/100,2), "")</f>
        <v/>
      </c>
      <c r="O85">
        <f>IF(ORDER!O91&gt;0,L85-N85, "")</f>
        <v/>
      </c>
      <c r="P85">
        <f>IF(ORDER!O91&gt;0,IF(R85="Corsetry",IF(IFERROR((O85/J85),0)&lt;1000,"CC Sales- Corsetry-Wholesale - IGST 5%","CC Sales- Corsetry-Wholesale - IGST 12%")), "")</f>
        <v/>
      </c>
      <c r="Q85">
        <f>IF(ORDER!O91&gt;0,
 IF(ORDER!$D$1="SGST",
 VLOOKUP(H85,'C:\Users\HP\Desktop\TrimphPO\Week\Master Files\[SGST Master.xlsx]DBF'!$A:$R,18,FALSE),
   IF(ORDER!$D$1="IGST",
   VLOOKUP(H85,'C:\Users\HP\Desktop\TrimphPO\Week\Master Files\[IGST Master.xlsx]DBF'!$A:$R,18,FALSE),
   "Error")),
"")</f>
        <v/>
      </c>
      <c r="R85">
        <f>IF(ORDER!O91&gt;0,
 IF(ORDER!$D$1="SGST",
 VLOOKUP(H85,'C:\Users\HP\Desktop\TrimphPO\Week\Master Files\[SGST Master.xlsx]DBF'!$A:$S,19,FALSE),
   IF(ORDER!$D$1="IGST",
   VLOOKUP(H85,'C:\Users\HP\Desktop\TrimphPO\Week\Master Files\[IGST Master.xlsx]DBF'!$A:$S,19,FALSE),
   "Error")),
"")</f>
        <v/>
      </c>
      <c r="S85">
        <f>IF(ORDER!O91&gt;0,
 IF(ORDER!$D$1="SGST",
 VLOOKUP(H85,'C:\Users\HP\Desktop\TrimphPO\Week\Master Files\[SGST Master.xlsx]DBF'!$A:$T,20,FALSE),
   IF(ORDER!$D$1="IGST",
   VLOOKUP(H85,'C:\Users\HP\Desktop\TrimphPO\Week\Master Files\[IGST Master.xlsx]DBF'!$A:$T,20,FALSE),
   "Error")),
"")</f>
        <v/>
      </c>
      <c r="T85">
        <f>IF(ORDER!O91&gt;0,
 IF(ORDER!$D$1="SGST",
 VLOOKUP(H85,'C:\Users\HP\Desktop\TrimphPO\Week\Master Files\[SGST Master.xlsx]DBF'!$A:$U,21,FALSE),
   IF(ORDER!$D$1="IGST",
   VLOOKUP(H85,'C:\Users\HP\Desktop\TrimphPO\Week\Master Files\[IGST Master.xlsx]DBF'!$A:$U,21,FALSE),
   "Error")),
"")</f>
        <v/>
      </c>
      <c r="U85">
        <f>IF(ORDER!O91&gt;0,
 IF(ORDER!$D$1="SGST",
 VLOOKUP(H85,'C:\Users\HP\Desktop\TrimphPO\Week\Master Files\[SGST Master.xlsx]DBF'!$A:$V,22,FALSE),
   IF(ORDER!$D$1="IGST",
   VLOOKUP(H85,'C:\Users\HP\Desktop\TrimphPO\Week\Master Files\[IGST Master.xlsx]DBF'!$A:$V,22,FALSE),
   "Error")),
"")</f>
        <v/>
      </c>
      <c r="V85">
        <f>IF(ORDER!O91&gt;0,
 IF(ORDER!$D$1="SGST",
 VLOOKUP(H85,'C:\Users\HP\Desktop\TrimphPO\Week\Master Files\[SGST Master.xlsx]DBF'!$A:$W,23,FALSE),
   IF(ORDER!$D$1="IGST",
   VLOOKUP(H85,'C:\Users\HP\Desktop\TrimphPO\Week\Master Files\[IGST Master.xlsx]DBF'!$A:$W,23,FALSE),
   "Error")),
"")</f>
        <v/>
      </c>
      <c r="W85">
        <f>IF(ORDER!O91&gt;0,
 IF(ORDER!$D$1="SGST",
 VLOOKUP(H85,'C:\Users\HP\Desktop\TrimphPO\Week\Master Files\[SGST Master.xlsx]DBF'!$A:$X,24,FALSE),
   IF(ORDER!$D$1="IGST",
   VLOOKUP(H85,'C:\Users\HP\Desktop\TrimphPO\Week\Master Files\[IGST Master.xlsx]DBF'!$A:$X,24,FALSE),
   "Error")),
"")</f>
        <v/>
      </c>
      <c r="X85">
        <f>IF(ORDER!O91&gt;0,
 IF(ORDER!$D$1="SGST",
 VLOOKUP(H85,'C:\Users\HP\Desktop\TrimphPO\Week\Master Files\[SGST Master.xlsx]DBF'!$A:$Y,25,FALSE),
   IF(ORDER!$D$1="IGST",
   VLOOKUP(H85,'C:\Users\HP\Desktop\TrimphPO\Week\Master Files\[IGST Master.xlsx]DBF'!$A:$Y,25,FALSE),
   "Error")),
"")</f>
        <v/>
      </c>
      <c r="Y85">
        <f>IF(ORDER!O91&gt;0,+O85, "")</f>
        <v/>
      </c>
      <c r="Z85">
        <f>IF(ORDER!O91&gt;0,+J85, "")</f>
        <v/>
      </c>
      <c r="AA85">
        <f>IF(ORDER!O91&gt;0,
 IF(ORDER!$D$1="SGST",
 VLOOKUP(H85,'C:\Users\HP\Desktop\TrimphPO\Week\Master Files\[SGST Master.xlsx]DBF'!$A:$AB,28,FALSE),
   IF(ORDER!$D$1="IGST",
   VLOOKUP(H85,'C:\Users\HP\Desktop\TrimphPO\Week\Master Files\[IGST Master.xlsx]DBF'!$A:$AB,28,FALSE),
   "Error")),
"")</f>
        <v/>
      </c>
      <c r="AB85">
        <f>IF(ORDER!O91&gt;0,
 IF(ORDER!$D$1="SGST",
 VLOOKUP(H85,'C:\Users\HP\Desktop\TrimphPO\Week\Master Files\[SGST Master.xlsx]DBF'!$A:$AC,29,FALSE),
   IF(ORDER!$D$1="IGST",
   VLOOKUP(H85,'C:\Users\HP\Desktop\TrimphPO\Week\Master Files\[IGST Master.xlsx]DBF'!$A:$AC,29,FALSE),
   "Error")),
"")</f>
        <v/>
      </c>
      <c r="AC85">
        <f>IF(ORDER!O91&gt;0,ROUND(Y85*AB85/100,2), "")</f>
        <v/>
      </c>
      <c r="AD85">
        <f>IF(ORDER!O91&gt;0,ROUND(SUM(Y85,0)-AC85,2), "")</f>
        <v/>
      </c>
      <c r="AE85" t="inlineStr"/>
      <c r="AF85" t="inlineStr"/>
      <c r="AG85" t="inlineStr"/>
      <c r="AH85" t="inlineStr"/>
      <c r="AI85" t="inlineStr"/>
      <c r="AJ85" t="inlineStr"/>
      <c r="AK85">
        <f>IF(ORDER!O91&gt;0,IF(RIGHT(P85,2)="5%","Output IGST - 5% - Tamilnadu","Output IGST - 12% - Tamilnadu"), "")</f>
        <v/>
      </c>
      <c r="AL85">
        <f>IF(ORDER!O91&gt;0,IF(AK85="Output IGST - 12% - TamilNadu",12,5), "")</f>
        <v/>
      </c>
      <c r="AM85">
        <f>IF(ORDER!O91&gt;0,ROUND(SUM(AD85*AL85/100,0),2), "")</f>
        <v/>
      </c>
      <c r="AN85">
        <f>IF(ORDER!O91&gt;0,+AP85, "")</f>
        <v/>
      </c>
      <c r="AO85">
        <f>IF(ORDER!O91&gt;0,0.00, "")</f>
        <v/>
      </c>
      <c r="AP85">
        <f>IF(ORDER!O91&gt;0,+(Y85-AC85)+AM85, "")</f>
        <v/>
      </c>
      <c r="AQ85">
        <f>IF(ORDER!O91&gt;0,
 IF(ORDER!$D$1="SGST",
 VLOOKUP(H85,'C:\Users\HP\Desktop\TrimphPO\Week\Master Files\[SGST Master.xlsx]DBF'!$A:$AR,44,FALSE),
   IF(ORDER!$D$1="IGST",
   VLOOKUP(H85,'C:\Users\HP\Desktop\TrimphPO\Week\Master Files\[IGST Master.xlsx]DBF'!$A:$AR,44,FALSE),
   "Error")),
"")</f>
        <v/>
      </c>
      <c r="AR85">
        <f>IF(ORDER!O91&gt;0,B85, "")</f>
        <v/>
      </c>
      <c r="AS85">
        <f>IF(ORDER!O91&gt;0,AN85, "")</f>
        <v/>
      </c>
      <c r="AT85">
        <f>IF(ORDER!O91&gt;0,CONCATENATE($B$2," ",$C$2," ","QTY",  " ", $Z$2), "")</f>
        <v/>
      </c>
      <c r="AU85">
        <f>IF(ORDER!O91&gt;0,
 IF(ORDER!$D$1="SGST",
 VLOOKUP(H85,'C:\Users\HP\Desktop\TrimphPO\Week\Master Files\[SGST Master.xlsx]DBF'!$A:$AV,48,FALSE),
   IF(ORDER!$D$1="IGST",
   VLOOKUP(H85,'C:\Users\HP\Desktop\TrimphPO\Week\Master Files\[IGST Master.xlsx]DBF'!$A:$AV,48,FALSE),
   "Error")),
"")</f>
        <v/>
      </c>
      <c r="AV85">
        <f>IF(ORDER!O91&gt;0,
 IF(ORDER!$D$1="SGST",
 VLOOKUP(H85,'C:\Users\HP\Desktop\TrimphPO\Week\Master Files\[SGST Master.xlsx]DBF'!$A:$AW,49,FALSE),
   IF(ORDER!$D$1="IGST",
   VLOOKUP(H85,'C:\Users\HP\Desktop\TrimphPO\Week\Master Files\[IGST Master.xlsx]DBF'!$A:$AW,49,FALSE),
   "Error")),
"")</f>
        <v/>
      </c>
      <c r="AW85">
        <f>IF(ORDER!O91&gt;0,
 IF(ORDER!$D$1="SGST",
 VLOOKUP(H85,'C:\Users\HP\Desktop\TrimphPO\Week\Master Files\[SGST Master.xlsx]DBF'!$A:$AX,50,FALSE),
   IF(ORDER!$D$1="IGST",
   VLOOKUP(H85,'C:\Users\HP\Desktop\TrimphPO\Week\Master Files\[IGST Master.xlsx]DBF'!$A:$AX,50,FALSE),
   "Error")),
"")</f>
        <v/>
      </c>
      <c r="AX85">
        <f>IF(ORDER!O91&gt;0,ORDER!B5, "")</f>
        <v/>
      </c>
      <c r="AY85">
        <f>IF(ORDER!O91&gt;0,ORDER!B1, "")</f>
        <v/>
      </c>
      <c r="AZ85">
        <f>IF(ORDER!O91&gt;0,
 IF(ORDER!$D$1="SGST",
 VLOOKUP(H85,'C:\Users\HP\Desktop\TrimphPO\Week\Master Files\[SGST Master.xlsx]DBF'!$A:$BA,53,FALSE),
   IF(ORDER!$D$1="IGST",
   VLOOKUP(H85,'C:\Users\HP\Desktop\TrimphPO\Week\Master Files\[IGST Master.xlsx]DBF'!$A:$BA,53,FALSE),
   "Error")),
"")</f>
        <v/>
      </c>
      <c r="BA85">
        <f>IF(ORDER!O91&gt;0,
 IF(ORDER!$D$1="SGST",
 VLOOKUP(H85,'C:\Users\HP\Desktop\TrimphPO\Week\Master Files\[SGST Master.xlsx]DBF'!$A:$BB,54,FALSE),
   IF(ORDER!$D$1="IGST",
   VLOOKUP(H85,'C:\Users\HP\Desktop\TrimphPO\Week\Master Files\[IGST Master.xlsx]DBF'!$A:$BB,54,FALSE),
   "Error")),
"")</f>
        <v/>
      </c>
      <c r="BB85">
        <f>IF(ORDER!O91&gt;0,
 IF(ORDER!$D$1="SGST",
 VLOOKUP(H85,'C:\Users\HP\Desktop\TrimphPO\Week\Master Files\[SGST Master.xlsx]DBF'!$A:$BC,55,FALSE),
   IF(ORDER!$D$1="IGST",
   VLOOKUP(H85,'C:\Users\HP\Desktop\TrimphPO\Week\Master Files\[IGST Master.xlsx]DBF'!$A:$BC,55,FALSE),
   "Error")),
"")</f>
        <v/>
      </c>
      <c r="BC85">
        <f>IF(ORDER!O91&gt;0,
 IF(ORDER!$D$1="SGST",
 VLOOKUP(H85,'C:\Users\HP\Desktop\TrimphPO\Week\Master Files\[SGST Master.xlsx]DBF'!$A:$BD,56,FALSE),
   IF(ORDER!$D$1="IGST",
   VLOOKUP(H85,'C:\Users\HP\Desktop\TrimphPO\Week\Master Files\[IGST Master.xlsx]DBF'!$A:$BD,56,FALSE),
   "Error")),
"")</f>
        <v/>
      </c>
      <c r="BD85">
        <f>IF(ORDER!O91&gt;0,
 IF(ORDER!$D$1="SGST",
 VLOOKUP(H85,'C:\Users\HP\Desktop\TrimphPO\Week\Master Files\[SGST Master.xlsx]DBF'!$A:$BE,57,FALSE),
   IF(ORDER!$D$1="IGST",
   VLOOKUP(H85,'C:\Users\HP\Desktop\TrimphPO\Week\Master Files\[IGST Master.xlsx]DBF'!$A:$BE,57,FALSE),
   "Error")),
"")</f>
        <v/>
      </c>
    </row>
    <row r="86">
      <c r="A86">
        <f>IF(ORDER!O92&gt;0,
 IF(ORDER!$D$1="SGST",
 VLOOKUP(H86,'C:\Users\HP\Desktop\TrimphPO\Week\Master Files\[SGST Master.xlsx]DBF'!$A:$B,2,FALSE),
   IF(ORDER!$D$1="IGST",
   VLOOKUP(H86,'C:\Users\HP\Desktop\TrimphPO\Week\Master Files\[IGST Master.xlsx]DBF'!$A:$B,2,FALSE),
   "Error")),
"")</f>
        <v/>
      </c>
      <c r="B86">
        <f>IF(ORDER!O92&gt;0,
 IF(ORDER!$D$1="SGST",
 VLOOKUP(H86,'C:\Users\HP\Desktop\TrimphPO\Week\Master Files\[SGST Master.xlsx]DBF'!$A:$C,3,FALSE),
   IF(ORDER!$D$1="IGST",
   VLOOKUP(H86,'C:\Users\HP\Desktop\TrimphPO\Week\Master Files\[IGST Master.xlsx]DBF'!$A:$C,3,FALSE),
   "Error")),
"")</f>
        <v/>
      </c>
      <c r="C86">
        <f>IF(ORDER!O92&gt;0,ORDER!L92, "")</f>
        <v/>
      </c>
      <c r="D86">
        <f>IF(ORDER!O92&gt;0,ORDER!A92, "")</f>
        <v/>
      </c>
      <c r="E86">
        <f>IF(ORDER!O92&gt;0,
 IF(ORDER!$D$1="SGST",
 VLOOKUP(H86,'C:\Users\HP\Desktop\TrimphPO\Week\Master Files\[SGST Master.xlsx]DBF'!$A:$F,6,FALSE),
   IF(ORDER!$D$1="IGST",
   VLOOKUP(H86,'C:\Users\HP\Desktop\TrimphPO\Week\Master Files\[IGST Master.xlsx]DBF'!$A:$F,6,FALSE),
   "Error")),
"")</f>
        <v/>
      </c>
      <c r="F86">
        <f>IF(ORDER!O92&gt;0,ORDER!C92, "")</f>
        <v/>
      </c>
      <c r="G86">
        <f>IF(ORDER!O92&gt;0,
 IF(ORDER!$D$1="SGST",
 VLOOKUP(H86,'C:\Users\HP\Desktop\TrimphPO\Week\Master Files\[SGST Master.xlsx]DBF'!$A:$H,8,FALSE),
   IF(ORDER!$D$1="IGST",
   VLOOKUP(H86,'C:\Users\HP\Desktop\TrimphPO\Week\Master Files\[IGST Master.xlsx]DBF'!$A:$H,8,FALSE),
   "Error")),
"")</f>
        <v/>
      </c>
      <c r="H86">
        <f>IF(ORDER!O92&gt;0,ORDER!D92, "")</f>
        <v/>
      </c>
      <c r="I86">
        <f>IF(ORDER!O92&gt;0,
 IF(ORDER!$D$1="SGST",
 VLOOKUP(H86,'C:\Users\HP\Desktop\TrimphPO\Week\Master Files\[SGST Master.xlsx]DBF'!$A:$J,10,FALSE),
   IF(ORDER!$D$1="IGST",
   VLOOKUP(H86,'C:\Users\HP\Desktop\TrimphPO\Week\Master Files\[IGST Master.xlsx]DBF'!$A:$J,10,FALSE),
   "Error")),
"")</f>
        <v/>
      </c>
      <c r="J86">
        <f>IF(ORDER!O92&gt;0,SUMIF(ORDER!$D$8:$D$22298,DBF!$H86,ORDER!$G$8:$G$22298), "")</f>
        <v/>
      </c>
      <c r="K86">
        <f>IF(ORDER!O92&gt;0,VLOOKUP($H86,ORDER!D:H,5,FALSE), "")</f>
        <v/>
      </c>
      <c r="L86">
        <f>IF(ORDER!O92&gt;0,ROUND(J86*K86,2), "")</f>
        <v/>
      </c>
      <c r="M86">
        <f>IF(ORDER!O92&gt;0,
 IF(ORDER!$D$1="SGST",
 VLOOKUP(H86,'C:\Users\HP\Desktop\TrimphPO\Week\Master Files\[SGST Master.xlsx]DBF'!$A:$N,14,FALSE),
   IF(ORDER!$D$1="IGST",
   VLOOKUP(H86,'C:\Users\HP\Desktop\TrimphPO\Week\Master Files\[IGST Master.xlsx]DBF'!$A:$N,14,FALSE),
   "Error")),
"")</f>
        <v/>
      </c>
      <c r="N86">
        <f>IF(ORDER!O92&gt;0,ROUND(L86*M86/100,2), "")</f>
        <v/>
      </c>
      <c r="O86">
        <f>IF(ORDER!O92&gt;0,L86-N86, "")</f>
        <v/>
      </c>
      <c r="P86">
        <f>IF(ORDER!O92&gt;0,IF(R86="Corsetry",IF(IFERROR((O86/J86),0)&lt;1000,"CC Sales- Corsetry-Wholesale - IGST 5%","CC Sales- Corsetry-Wholesale - IGST 12%")), "")</f>
        <v/>
      </c>
      <c r="Q86">
        <f>IF(ORDER!O92&gt;0,
 IF(ORDER!$D$1="SGST",
 VLOOKUP(H86,'C:\Users\HP\Desktop\TrimphPO\Week\Master Files\[SGST Master.xlsx]DBF'!$A:$R,18,FALSE),
   IF(ORDER!$D$1="IGST",
   VLOOKUP(H86,'C:\Users\HP\Desktop\TrimphPO\Week\Master Files\[IGST Master.xlsx]DBF'!$A:$R,18,FALSE),
   "Error")),
"")</f>
        <v/>
      </c>
      <c r="R86">
        <f>IF(ORDER!O92&gt;0,
 IF(ORDER!$D$1="SGST",
 VLOOKUP(H86,'C:\Users\HP\Desktop\TrimphPO\Week\Master Files\[SGST Master.xlsx]DBF'!$A:$S,19,FALSE),
   IF(ORDER!$D$1="IGST",
   VLOOKUP(H86,'C:\Users\HP\Desktop\TrimphPO\Week\Master Files\[IGST Master.xlsx]DBF'!$A:$S,19,FALSE),
   "Error")),
"")</f>
        <v/>
      </c>
      <c r="S86">
        <f>IF(ORDER!O92&gt;0,
 IF(ORDER!$D$1="SGST",
 VLOOKUP(H86,'C:\Users\HP\Desktop\TrimphPO\Week\Master Files\[SGST Master.xlsx]DBF'!$A:$T,20,FALSE),
   IF(ORDER!$D$1="IGST",
   VLOOKUP(H86,'C:\Users\HP\Desktop\TrimphPO\Week\Master Files\[IGST Master.xlsx]DBF'!$A:$T,20,FALSE),
   "Error")),
"")</f>
        <v/>
      </c>
      <c r="T86">
        <f>IF(ORDER!O92&gt;0,
 IF(ORDER!$D$1="SGST",
 VLOOKUP(H86,'C:\Users\HP\Desktop\TrimphPO\Week\Master Files\[SGST Master.xlsx]DBF'!$A:$U,21,FALSE),
   IF(ORDER!$D$1="IGST",
   VLOOKUP(H86,'C:\Users\HP\Desktop\TrimphPO\Week\Master Files\[IGST Master.xlsx]DBF'!$A:$U,21,FALSE),
   "Error")),
"")</f>
        <v/>
      </c>
      <c r="U86">
        <f>IF(ORDER!O92&gt;0,
 IF(ORDER!$D$1="SGST",
 VLOOKUP(H86,'C:\Users\HP\Desktop\TrimphPO\Week\Master Files\[SGST Master.xlsx]DBF'!$A:$V,22,FALSE),
   IF(ORDER!$D$1="IGST",
   VLOOKUP(H86,'C:\Users\HP\Desktop\TrimphPO\Week\Master Files\[IGST Master.xlsx]DBF'!$A:$V,22,FALSE),
   "Error")),
"")</f>
        <v/>
      </c>
      <c r="V86">
        <f>IF(ORDER!O92&gt;0,
 IF(ORDER!$D$1="SGST",
 VLOOKUP(H86,'C:\Users\HP\Desktop\TrimphPO\Week\Master Files\[SGST Master.xlsx]DBF'!$A:$W,23,FALSE),
   IF(ORDER!$D$1="IGST",
   VLOOKUP(H86,'C:\Users\HP\Desktop\TrimphPO\Week\Master Files\[IGST Master.xlsx]DBF'!$A:$W,23,FALSE),
   "Error")),
"")</f>
        <v/>
      </c>
      <c r="W86">
        <f>IF(ORDER!O92&gt;0,
 IF(ORDER!$D$1="SGST",
 VLOOKUP(H86,'C:\Users\HP\Desktop\TrimphPO\Week\Master Files\[SGST Master.xlsx]DBF'!$A:$X,24,FALSE),
   IF(ORDER!$D$1="IGST",
   VLOOKUP(H86,'C:\Users\HP\Desktop\TrimphPO\Week\Master Files\[IGST Master.xlsx]DBF'!$A:$X,24,FALSE),
   "Error")),
"")</f>
        <v/>
      </c>
      <c r="X86">
        <f>IF(ORDER!O92&gt;0,
 IF(ORDER!$D$1="SGST",
 VLOOKUP(H86,'C:\Users\HP\Desktop\TrimphPO\Week\Master Files\[SGST Master.xlsx]DBF'!$A:$Y,25,FALSE),
   IF(ORDER!$D$1="IGST",
   VLOOKUP(H86,'C:\Users\HP\Desktop\TrimphPO\Week\Master Files\[IGST Master.xlsx]DBF'!$A:$Y,25,FALSE),
   "Error")),
"")</f>
        <v/>
      </c>
      <c r="Y86">
        <f>IF(ORDER!O92&gt;0,+O86, "")</f>
        <v/>
      </c>
      <c r="Z86">
        <f>IF(ORDER!O92&gt;0,+J86, "")</f>
        <v/>
      </c>
      <c r="AA86">
        <f>IF(ORDER!O92&gt;0,
 IF(ORDER!$D$1="SGST",
 VLOOKUP(H86,'C:\Users\HP\Desktop\TrimphPO\Week\Master Files\[SGST Master.xlsx]DBF'!$A:$AB,28,FALSE),
   IF(ORDER!$D$1="IGST",
   VLOOKUP(H86,'C:\Users\HP\Desktop\TrimphPO\Week\Master Files\[IGST Master.xlsx]DBF'!$A:$AB,28,FALSE),
   "Error")),
"")</f>
        <v/>
      </c>
      <c r="AB86">
        <f>IF(ORDER!O92&gt;0,
 IF(ORDER!$D$1="SGST",
 VLOOKUP(H86,'C:\Users\HP\Desktop\TrimphPO\Week\Master Files\[SGST Master.xlsx]DBF'!$A:$AC,29,FALSE),
   IF(ORDER!$D$1="IGST",
   VLOOKUP(H86,'C:\Users\HP\Desktop\TrimphPO\Week\Master Files\[IGST Master.xlsx]DBF'!$A:$AC,29,FALSE),
   "Error")),
"")</f>
        <v/>
      </c>
      <c r="AC86">
        <f>IF(ORDER!O92&gt;0,ROUND(Y86*AB86/100,2), "")</f>
        <v/>
      </c>
      <c r="AD86">
        <f>IF(ORDER!O92&gt;0,ROUND(SUM(Y86,0)-AC86,2), "")</f>
        <v/>
      </c>
      <c r="AE86" t="inlineStr"/>
      <c r="AF86" t="inlineStr"/>
      <c r="AG86" t="inlineStr"/>
      <c r="AH86" t="inlineStr"/>
      <c r="AI86" t="inlineStr"/>
      <c r="AJ86" t="inlineStr"/>
      <c r="AK86">
        <f>IF(ORDER!O92&gt;0,IF(RIGHT(P86,2)="5%","Output IGST - 5% - Tamilnadu","Output IGST - 12% - Tamilnadu"), "")</f>
        <v/>
      </c>
      <c r="AL86">
        <f>IF(ORDER!O92&gt;0,IF(AK86="Output IGST - 12% - TamilNadu",12,5), "")</f>
        <v/>
      </c>
      <c r="AM86">
        <f>IF(ORDER!O92&gt;0,ROUND(SUM(AD86*AL86/100,0),2), "")</f>
        <v/>
      </c>
      <c r="AN86">
        <f>IF(ORDER!O92&gt;0,+AP86, "")</f>
        <v/>
      </c>
      <c r="AO86">
        <f>IF(ORDER!O92&gt;0,0.00, "")</f>
        <v/>
      </c>
      <c r="AP86">
        <f>IF(ORDER!O92&gt;0,+(Y86-AC86)+AM86, "")</f>
        <v/>
      </c>
      <c r="AQ86">
        <f>IF(ORDER!O92&gt;0,
 IF(ORDER!$D$1="SGST",
 VLOOKUP(H86,'C:\Users\HP\Desktop\TrimphPO\Week\Master Files\[SGST Master.xlsx]DBF'!$A:$AR,44,FALSE),
   IF(ORDER!$D$1="IGST",
   VLOOKUP(H86,'C:\Users\HP\Desktop\TrimphPO\Week\Master Files\[IGST Master.xlsx]DBF'!$A:$AR,44,FALSE),
   "Error")),
"")</f>
        <v/>
      </c>
      <c r="AR86">
        <f>IF(ORDER!O92&gt;0,B86, "")</f>
        <v/>
      </c>
      <c r="AS86">
        <f>IF(ORDER!O92&gt;0,AN86, "")</f>
        <v/>
      </c>
      <c r="AT86">
        <f>IF(ORDER!O92&gt;0,CONCATENATE($B$2," ",$C$2," ","QTY",  " ", $Z$2), "")</f>
        <v/>
      </c>
      <c r="AU86">
        <f>IF(ORDER!O92&gt;0,
 IF(ORDER!$D$1="SGST",
 VLOOKUP(H86,'C:\Users\HP\Desktop\TrimphPO\Week\Master Files\[SGST Master.xlsx]DBF'!$A:$AV,48,FALSE),
   IF(ORDER!$D$1="IGST",
   VLOOKUP(H86,'C:\Users\HP\Desktop\TrimphPO\Week\Master Files\[IGST Master.xlsx]DBF'!$A:$AV,48,FALSE),
   "Error")),
"")</f>
        <v/>
      </c>
      <c r="AV86">
        <f>IF(ORDER!O92&gt;0,
 IF(ORDER!$D$1="SGST",
 VLOOKUP(H86,'C:\Users\HP\Desktop\TrimphPO\Week\Master Files\[SGST Master.xlsx]DBF'!$A:$AW,49,FALSE),
   IF(ORDER!$D$1="IGST",
   VLOOKUP(H86,'C:\Users\HP\Desktop\TrimphPO\Week\Master Files\[IGST Master.xlsx]DBF'!$A:$AW,49,FALSE),
   "Error")),
"")</f>
        <v/>
      </c>
      <c r="AW86">
        <f>IF(ORDER!O92&gt;0,
 IF(ORDER!$D$1="SGST",
 VLOOKUP(H86,'C:\Users\HP\Desktop\TrimphPO\Week\Master Files\[SGST Master.xlsx]DBF'!$A:$AX,50,FALSE),
   IF(ORDER!$D$1="IGST",
   VLOOKUP(H86,'C:\Users\HP\Desktop\TrimphPO\Week\Master Files\[IGST Master.xlsx]DBF'!$A:$AX,50,FALSE),
   "Error")),
"")</f>
        <v/>
      </c>
      <c r="AX86">
        <f>IF(ORDER!O92&gt;0,ORDER!B5, "")</f>
        <v/>
      </c>
      <c r="AY86">
        <f>IF(ORDER!O92&gt;0,ORDER!B1, "")</f>
        <v/>
      </c>
      <c r="AZ86">
        <f>IF(ORDER!O92&gt;0,
 IF(ORDER!$D$1="SGST",
 VLOOKUP(H86,'C:\Users\HP\Desktop\TrimphPO\Week\Master Files\[SGST Master.xlsx]DBF'!$A:$BA,53,FALSE),
   IF(ORDER!$D$1="IGST",
   VLOOKUP(H86,'C:\Users\HP\Desktop\TrimphPO\Week\Master Files\[IGST Master.xlsx]DBF'!$A:$BA,53,FALSE),
   "Error")),
"")</f>
        <v/>
      </c>
      <c r="BA86">
        <f>IF(ORDER!O92&gt;0,
 IF(ORDER!$D$1="SGST",
 VLOOKUP(H86,'C:\Users\HP\Desktop\TrimphPO\Week\Master Files\[SGST Master.xlsx]DBF'!$A:$BB,54,FALSE),
   IF(ORDER!$D$1="IGST",
   VLOOKUP(H86,'C:\Users\HP\Desktop\TrimphPO\Week\Master Files\[IGST Master.xlsx]DBF'!$A:$BB,54,FALSE),
   "Error")),
"")</f>
        <v/>
      </c>
      <c r="BB86">
        <f>IF(ORDER!O92&gt;0,
 IF(ORDER!$D$1="SGST",
 VLOOKUP(H86,'C:\Users\HP\Desktop\TrimphPO\Week\Master Files\[SGST Master.xlsx]DBF'!$A:$BC,55,FALSE),
   IF(ORDER!$D$1="IGST",
   VLOOKUP(H86,'C:\Users\HP\Desktop\TrimphPO\Week\Master Files\[IGST Master.xlsx]DBF'!$A:$BC,55,FALSE),
   "Error")),
"")</f>
        <v/>
      </c>
      <c r="BC86">
        <f>IF(ORDER!O92&gt;0,
 IF(ORDER!$D$1="SGST",
 VLOOKUP(H86,'C:\Users\HP\Desktop\TrimphPO\Week\Master Files\[SGST Master.xlsx]DBF'!$A:$BD,56,FALSE),
   IF(ORDER!$D$1="IGST",
   VLOOKUP(H86,'C:\Users\HP\Desktop\TrimphPO\Week\Master Files\[IGST Master.xlsx]DBF'!$A:$BD,56,FALSE),
   "Error")),
"")</f>
        <v/>
      </c>
      <c r="BD86">
        <f>IF(ORDER!O92&gt;0,
 IF(ORDER!$D$1="SGST",
 VLOOKUP(H86,'C:\Users\HP\Desktop\TrimphPO\Week\Master Files\[SGST Master.xlsx]DBF'!$A:$BE,57,FALSE),
   IF(ORDER!$D$1="IGST",
   VLOOKUP(H86,'C:\Users\HP\Desktop\TrimphPO\Week\Master Files\[IGST Master.xlsx]DBF'!$A:$BE,57,FALSE),
   "Error")),
"")</f>
        <v/>
      </c>
    </row>
    <row r="87">
      <c r="A87">
        <f>IF(ORDER!O93&gt;0,
 IF(ORDER!$D$1="SGST",
 VLOOKUP(H87,'C:\Users\HP\Desktop\TrimphPO\Week\Master Files\[SGST Master.xlsx]DBF'!$A:$B,2,FALSE),
   IF(ORDER!$D$1="IGST",
   VLOOKUP(H87,'C:\Users\HP\Desktop\TrimphPO\Week\Master Files\[IGST Master.xlsx]DBF'!$A:$B,2,FALSE),
   "Error")),
"")</f>
        <v/>
      </c>
      <c r="B87">
        <f>IF(ORDER!O93&gt;0,
 IF(ORDER!$D$1="SGST",
 VLOOKUP(H87,'C:\Users\HP\Desktop\TrimphPO\Week\Master Files\[SGST Master.xlsx]DBF'!$A:$C,3,FALSE),
   IF(ORDER!$D$1="IGST",
   VLOOKUP(H87,'C:\Users\HP\Desktop\TrimphPO\Week\Master Files\[IGST Master.xlsx]DBF'!$A:$C,3,FALSE),
   "Error")),
"")</f>
        <v/>
      </c>
      <c r="C87">
        <f>IF(ORDER!O93&gt;0,ORDER!L93, "")</f>
        <v/>
      </c>
      <c r="D87">
        <f>IF(ORDER!O93&gt;0,ORDER!A93, "")</f>
        <v/>
      </c>
      <c r="E87">
        <f>IF(ORDER!O93&gt;0,
 IF(ORDER!$D$1="SGST",
 VLOOKUP(H87,'C:\Users\HP\Desktop\TrimphPO\Week\Master Files\[SGST Master.xlsx]DBF'!$A:$F,6,FALSE),
   IF(ORDER!$D$1="IGST",
   VLOOKUP(H87,'C:\Users\HP\Desktop\TrimphPO\Week\Master Files\[IGST Master.xlsx]DBF'!$A:$F,6,FALSE),
   "Error")),
"")</f>
        <v/>
      </c>
      <c r="F87">
        <f>IF(ORDER!O93&gt;0,ORDER!C93, "")</f>
        <v/>
      </c>
      <c r="G87">
        <f>IF(ORDER!O93&gt;0,
 IF(ORDER!$D$1="SGST",
 VLOOKUP(H87,'C:\Users\HP\Desktop\TrimphPO\Week\Master Files\[SGST Master.xlsx]DBF'!$A:$H,8,FALSE),
   IF(ORDER!$D$1="IGST",
   VLOOKUP(H87,'C:\Users\HP\Desktop\TrimphPO\Week\Master Files\[IGST Master.xlsx]DBF'!$A:$H,8,FALSE),
   "Error")),
"")</f>
        <v/>
      </c>
      <c r="H87">
        <f>IF(ORDER!O93&gt;0,ORDER!D93, "")</f>
        <v/>
      </c>
      <c r="I87">
        <f>IF(ORDER!O93&gt;0,
 IF(ORDER!$D$1="SGST",
 VLOOKUP(H87,'C:\Users\HP\Desktop\TrimphPO\Week\Master Files\[SGST Master.xlsx]DBF'!$A:$J,10,FALSE),
   IF(ORDER!$D$1="IGST",
   VLOOKUP(H87,'C:\Users\HP\Desktop\TrimphPO\Week\Master Files\[IGST Master.xlsx]DBF'!$A:$J,10,FALSE),
   "Error")),
"")</f>
        <v/>
      </c>
      <c r="J87">
        <f>IF(ORDER!O93&gt;0,SUMIF(ORDER!$D$8:$D$22298,DBF!$H87,ORDER!$G$8:$G$22298), "")</f>
        <v/>
      </c>
      <c r="K87">
        <f>IF(ORDER!O93&gt;0,VLOOKUP($H87,ORDER!D:H,5,FALSE), "")</f>
        <v/>
      </c>
      <c r="L87">
        <f>IF(ORDER!O93&gt;0,ROUND(J87*K87,2), "")</f>
        <v/>
      </c>
      <c r="M87">
        <f>IF(ORDER!O93&gt;0,
 IF(ORDER!$D$1="SGST",
 VLOOKUP(H87,'C:\Users\HP\Desktop\TrimphPO\Week\Master Files\[SGST Master.xlsx]DBF'!$A:$N,14,FALSE),
   IF(ORDER!$D$1="IGST",
   VLOOKUP(H87,'C:\Users\HP\Desktop\TrimphPO\Week\Master Files\[IGST Master.xlsx]DBF'!$A:$N,14,FALSE),
   "Error")),
"")</f>
        <v/>
      </c>
      <c r="N87">
        <f>IF(ORDER!O93&gt;0,ROUND(L87*M87/100,2), "")</f>
        <v/>
      </c>
      <c r="O87">
        <f>IF(ORDER!O93&gt;0,L87-N87, "")</f>
        <v/>
      </c>
      <c r="P87">
        <f>IF(ORDER!O93&gt;0,IF(R87="Corsetry",IF(IFERROR((O87/J87),0)&lt;1000,"CC Sales- Corsetry-Wholesale - IGST 5%","CC Sales- Corsetry-Wholesale - IGST 12%")), "")</f>
        <v/>
      </c>
      <c r="Q87">
        <f>IF(ORDER!O93&gt;0,
 IF(ORDER!$D$1="SGST",
 VLOOKUP(H87,'C:\Users\HP\Desktop\TrimphPO\Week\Master Files\[SGST Master.xlsx]DBF'!$A:$R,18,FALSE),
   IF(ORDER!$D$1="IGST",
   VLOOKUP(H87,'C:\Users\HP\Desktop\TrimphPO\Week\Master Files\[IGST Master.xlsx]DBF'!$A:$R,18,FALSE),
   "Error")),
"")</f>
        <v/>
      </c>
      <c r="R87">
        <f>IF(ORDER!O93&gt;0,
 IF(ORDER!$D$1="SGST",
 VLOOKUP(H87,'C:\Users\HP\Desktop\TrimphPO\Week\Master Files\[SGST Master.xlsx]DBF'!$A:$S,19,FALSE),
   IF(ORDER!$D$1="IGST",
   VLOOKUP(H87,'C:\Users\HP\Desktop\TrimphPO\Week\Master Files\[IGST Master.xlsx]DBF'!$A:$S,19,FALSE),
   "Error")),
"")</f>
        <v/>
      </c>
      <c r="S87">
        <f>IF(ORDER!O93&gt;0,
 IF(ORDER!$D$1="SGST",
 VLOOKUP(H87,'C:\Users\HP\Desktop\TrimphPO\Week\Master Files\[SGST Master.xlsx]DBF'!$A:$T,20,FALSE),
   IF(ORDER!$D$1="IGST",
   VLOOKUP(H87,'C:\Users\HP\Desktop\TrimphPO\Week\Master Files\[IGST Master.xlsx]DBF'!$A:$T,20,FALSE),
   "Error")),
"")</f>
        <v/>
      </c>
      <c r="T87">
        <f>IF(ORDER!O93&gt;0,
 IF(ORDER!$D$1="SGST",
 VLOOKUP(H87,'C:\Users\HP\Desktop\TrimphPO\Week\Master Files\[SGST Master.xlsx]DBF'!$A:$U,21,FALSE),
   IF(ORDER!$D$1="IGST",
   VLOOKUP(H87,'C:\Users\HP\Desktop\TrimphPO\Week\Master Files\[IGST Master.xlsx]DBF'!$A:$U,21,FALSE),
   "Error")),
"")</f>
        <v/>
      </c>
      <c r="U87">
        <f>IF(ORDER!O93&gt;0,
 IF(ORDER!$D$1="SGST",
 VLOOKUP(H87,'C:\Users\HP\Desktop\TrimphPO\Week\Master Files\[SGST Master.xlsx]DBF'!$A:$V,22,FALSE),
   IF(ORDER!$D$1="IGST",
   VLOOKUP(H87,'C:\Users\HP\Desktop\TrimphPO\Week\Master Files\[IGST Master.xlsx]DBF'!$A:$V,22,FALSE),
   "Error")),
"")</f>
        <v/>
      </c>
      <c r="V87">
        <f>IF(ORDER!O93&gt;0,
 IF(ORDER!$D$1="SGST",
 VLOOKUP(H87,'C:\Users\HP\Desktop\TrimphPO\Week\Master Files\[SGST Master.xlsx]DBF'!$A:$W,23,FALSE),
   IF(ORDER!$D$1="IGST",
   VLOOKUP(H87,'C:\Users\HP\Desktop\TrimphPO\Week\Master Files\[IGST Master.xlsx]DBF'!$A:$W,23,FALSE),
   "Error")),
"")</f>
        <v/>
      </c>
      <c r="W87">
        <f>IF(ORDER!O93&gt;0,
 IF(ORDER!$D$1="SGST",
 VLOOKUP(H87,'C:\Users\HP\Desktop\TrimphPO\Week\Master Files\[SGST Master.xlsx]DBF'!$A:$X,24,FALSE),
   IF(ORDER!$D$1="IGST",
   VLOOKUP(H87,'C:\Users\HP\Desktop\TrimphPO\Week\Master Files\[IGST Master.xlsx]DBF'!$A:$X,24,FALSE),
   "Error")),
"")</f>
        <v/>
      </c>
      <c r="X87">
        <f>IF(ORDER!O93&gt;0,
 IF(ORDER!$D$1="SGST",
 VLOOKUP(H87,'C:\Users\HP\Desktop\TrimphPO\Week\Master Files\[SGST Master.xlsx]DBF'!$A:$Y,25,FALSE),
   IF(ORDER!$D$1="IGST",
   VLOOKUP(H87,'C:\Users\HP\Desktop\TrimphPO\Week\Master Files\[IGST Master.xlsx]DBF'!$A:$Y,25,FALSE),
   "Error")),
"")</f>
        <v/>
      </c>
      <c r="Y87">
        <f>IF(ORDER!O93&gt;0,+O87, "")</f>
        <v/>
      </c>
      <c r="Z87">
        <f>IF(ORDER!O93&gt;0,+J87, "")</f>
        <v/>
      </c>
      <c r="AA87">
        <f>IF(ORDER!O93&gt;0,
 IF(ORDER!$D$1="SGST",
 VLOOKUP(H87,'C:\Users\HP\Desktop\TrimphPO\Week\Master Files\[SGST Master.xlsx]DBF'!$A:$AB,28,FALSE),
   IF(ORDER!$D$1="IGST",
   VLOOKUP(H87,'C:\Users\HP\Desktop\TrimphPO\Week\Master Files\[IGST Master.xlsx]DBF'!$A:$AB,28,FALSE),
   "Error")),
"")</f>
        <v/>
      </c>
      <c r="AB87">
        <f>IF(ORDER!O93&gt;0,
 IF(ORDER!$D$1="SGST",
 VLOOKUP(H87,'C:\Users\HP\Desktop\TrimphPO\Week\Master Files\[SGST Master.xlsx]DBF'!$A:$AC,29,FALSE),
   IF(ORDER!$D$1="IGST",
   VLOOKUP(H87,'C:\Users\HP\Desktop\TrimphPO\Week\Master Files\[IGST Master.xlsx]DBF'!$A:$AC,29,FALSE),
   "Error")),
"")</f>
        <v/>
      </c>
      <c r="AC87">
        <f>IF(ORDER!O93&gt;0,ROUND(Y87*AB87/100,2), "")</f>
        <v/>
      </c>
      <c r="AD87">
        <f>IF(ORDER!O93&gt;0,ROUND(SUM(Y87,0)-AC87,2), "")</f>
        <v/>
      </c>
      <c r="AE87" t="inlineStr"/>
      <c r="AF87" t="inlineStr"/>
      <c r="AG87" t="inlineStr"/>
      <c r="AH87" t="inlineStr"/>
      <c r="AI87" t="inlineStr"/>
      <c r="AJ87" t="inlineStr"/>
      <c r="AK87">
        <f>IF(ORDER!O93&gt;0,IF(RIGHT(P87,2)="5%","Output IGST - 5% - Tamilnadu","Output IGST - 12% - Tamilnadu"), "")</f>
        <v/>
      </c>
      <c r="AL87">
        <f>IF(ORDER!O93&gt;0,IF(AK87="Output IGST - 12% - TamilNadu",12,5), "")</f>
        <v/>
      </c>
      <c r="AM87">
        <f>IF(ORDER!O93&gt;0,ROUND(SUM(AD87*AL87/100,0),2), "")</f>
        <v/>
      </c>
      <c r="AN87">
        <f>IF(ORDER!O93&gt;0,+AP87, "")</f>
        <v/>
      </c>
      <c r="AO87">
        <f>IF(ORDER!O93&gt;0,0.00, "")</f>
        <v/>
      </c>
      <c r="AP87">
        <f>IF(ORDER!O93&gt;0,+(Y87-AC87)+AM87, "")</f>
        <v/>
      </c>
      <c r="AQ87">
        <f>IF(ORDER!O93&gt;0,
 IF(ORDER!$D$1="SGST",
 VLOOKUP(H87,'C:\Users\HP\Desktop\TrimphPO\Week\Master Files\[SGST Master.xlsx]DBF'!$A:$AR,44,FALSE),
   IF(ORDER!$D$1="IGST",
   VLOOKUP(H87,'C:\Users\HP\Desktop\TrimphPO\Week\Master Files\[IGST Master.xlsx]DBF'!$A:$AR,44,FALSE),
   "Error")),
"")</f>
        <v/>
      </c>
      <c r="AR87">
        <f>IF(ORDER!O93&gt;0,B87, "")</f>
        <v/>
      </c>
      <c r="AS87">
        <f>IF(ORDER!O93&gt;0,AN87, "")</f>
        <v/>
      </c>
      <c r="AT87">
        <f>IF(ORDER!O93&gt;0,CONCATENATE($B$2," ",$C$2," ","QTY",  " ", $Z$2), "")</f>
        <v/>
      </c>
      <c r="AU87">
        <f>IF(ORDER!O93&gt;0,
 IF(ORDER!$D$1="SGST",
 VLOOKUP(H87,'C:\Users\HP\Desktop\TrimphPO\Week\Master Files\[SGST Master.xlsx]DBF'!$A:$AV,48,FALSE),
   IF(ORDER!$D$1="IGST",
   VLOOKUP(H87,'C:\Users\HP\Desktop\TrimphPO\Week\Master Files\[IGST Master.xlsx]DBF'!$A:$AV,48,FALSE),
   "Error")),
"")</f>
        <v/>
      </c>
      <c r="AV87">
        <f>IF(ORDER!O93&gt;0,
 IF(ORDER!$D$1="SGST",
 VLOOKUP(H87,'C:\Users\HP\Desktop\TrimphPO\Week\Master Files\[SGST Master.xlsx]DBF'!$A:$AW,49,FALSE),
   IF(ORDER!$D$1="IGST",
   VLOOKUP(H87,'C:\Users\HP\Desktop\TrimphPO\Week\Master Files\[IGST Master.xlsx]DBF'!$A:$AW,49,FALSE),
   "Error")),
"")</f>
        <v/>
      </c>
      <c r="AW87">
        <f>IF(ORDER!O93&gt;0,
 IF(ORDER!$D$1="SGST",
 VLOOKUP(H87,'C:\Users\HP\Desktop\TrimphPO\Week\Master Files\[SGST Master.xlsx]DBF'!$A:$AX,50,FALSE),
   IF(ORDER!$D$1="IGST",
   VLOOKUP(H87,'C:\Users\HP\Desktop\TrimphPO\Week\Master Files\[IGST Master.xlsx]DBF'!$A:$AX,50,FALSE),
   "Error")),
"")</f>
        <v/>
      </c>
      <c r="AX87">
        <f>IF(ORDER!O93&gt;0,ORDER!B5, "")</f>
        <v/>
      </c>
      <c r="AY87">
        <f>IF(ORDER!O93&gt;0,ORDER!B1, "")</f>
        <v/>
      </c>
      <c r="AZ87">
        <f>IF(ORDER!O93&gt;0,
 IF(ORDER!$D$1="SGST",
 VLOOKUP(H87,'C:\Users\HP\Desktop\TrimphPO\Week\Master Files\[SGST Master.xlsx]DBF'!$A:$BA,53,FALSE),
   IF(ORDER!$D$1="IGST",
   VLOOKUP(H87,'C:\Users\HP\Desktop\TrimphPO\Week\Master Files\[IGST Master.xlsx]DBF'!$A:$BA,53,FALSE),
   "Error")),
"")</f>
        <v/>
      </c>
      <c r="BA87">
        <f>IF(ORDER!O93&gt;0,
 IF(ORDER!$D$1="SGST",
 VLOOKUP(H87,'C:\Users\HP\Desktop\TrimphPO\Week\Master Files\[SGST Master.xlsx]DBF'!$A:$BB,54,FALSE),
   IF(ORDER!$D$1="IGST",
   VLOOKUP(H87,'C:\Users\HP\Desktop\TrimphPO\Week\Master Files\[IGST Master.xlsx]DBF'!$A:$BB,54,FALSE),
   "Error")),
"")</f>
        <v/>
      </c>
      <c r="BB87">
        <f>IF(ORDER!O93&gt;0,
 IF(ORDER!$D$1="SGST",
 VLOOKUP(H87,'C:\Users\HP\Desktop\TrimphPO\Week\Master Files\[SGST Master.xlsx]DBF'!$A:$BC,55,FALSE),
   IF(ORDER!$D$1="IGST",
   VLOOKUP(H87,'C:\Users\HP\Desktop\TrimphPO\Week\Master Files\[IGST Master.xlsx]DBF'!$A:$BC,55,FALSE),
   "Error")),
"")</f>
        <v/>
      </c>
      <c r="BC87">
        <f>IF(ORDER!O93&gt;0,
 IF(ORDER!$D$1="SGST",
 VLOOKUP(H87,'C:\Users\HP\Desktop\TrimphPO\Week\Master Files\[SGST Master.xlsx]DBF'!$A:$BD,56,FALSE),
   IF(ORDER!$D$1="IGST",
   VLOOKUP(H87,'C:\Users\HP\Desktop\TrimphPO\Week\Master Files\[IGST Master.xlsx]DBF'!$A:$BD,56,FALSE),
   "Error")),
"")</f>
        <v/>
      </c>
      <c r="BD87">
        <f>IF(ORDER!O93&gt;0,
 IF(ORDER!$D$1="SGST",
 VLOOKUP(H87,'C:\Users\HP\Desktop\TrimphPO\Week\Master Files\[SGST Master.xlsx]DBF'!$A:$BE,57,FALSE),
   IF(ORDER!$D$1="IGST",
   VLOOKUP(H87,'C:\Users\HP\Desktop\TrimphPO\Week\Master Files\[IGST Master.xlsx]DBF'!$A:$BE,57,FALSE),
   "Error")),
"")</f>
        <v/>
      </c>
    </row>
    <row r="88">
      <c r="A88">
        <f>IF(ORDER!O94&gt;0,
 IF(ORDER!$D$1="SGST",
 VLOOKUP(H88,'C:\Users\HP\Desktop\TrimphPO\Week\Master Files\[SGST Master.xlsx]DBF'!$A:$B,2,FALSE),
   IF(ORDER!$D$1="IGST",
   VLOOKUP(H88,'C:\Users\HP\Desktop\TrimphPO\Week\Master Files\[IGST Master.xlsx]DBF'!$A:$B,2,FALSE),
   "Error")),
"")</f>
        <v/>
      </c>
      <c r="B88">
        <f>IF(ORDER!O94&gt;0,
 IF(ORDER!$D$1="SGST",
 VLOOKUP(H88,'C:\Users\HP\Desktop\TrimphPO\Week\Master Files\[SGST Master.xlsx]DBF'!$A:$C,3,FALSE),
   IF(ORDER!$D$1="IGST",
   VLOOKUP(H88,'C:\Users\HP\Desktop\TrimphPO\Week\Master Files\[IGST Master.xlsx]DBF'!$A:$C,3,FALSE),
   "Error")),
"")</f>
        <v/>
      </c>
      <c r="C88">
        <f>IF(ORDER!O94&gt;0,ORDER!L94, "")</f>
        <v/>
      </c>
      <c r="D88">
        <f>IF(ORDER!O94&gt;0,ORDER!A94, "")</f>
        <v/>
      </c>
      <c r="E88">
        <f>IF(ORDER!O94&gt;0,
 IF(ORDER!$D$1="SGST",
 VLOOKUP(H88,'C:\Users\HP\Desktop\TrimphPO\Week\Master Files\[SGST Master.xlsx]DBF'!$A:$F,6,FALSE),
   IF(ORDER!$D$1="IGST",
   VLOOKUP(H88,'C:\Users\HP\Desktop\TrimphPO\Week\Master Files\[IGST Master.xlsx]DBF'!$A:$F,6,FALSE),
   "Error")),
"")</f>
        <v/>
      </c>
      <c r="F88">
        <f>IF(ORDER!O94&gt;0,ORDER!C94, "")</f>
        <v/>
      </c>
      <c r="G88">
        <f>IF(ORDER!O94&gt;0,
 IF(ORDER!$D$1="SGST",
 VLOOKUP(H88,'C:\Users\HP\Desktop\TrimphPO\Week\Master Files\[SGST Master.xlsx]DBF'!$A:$H,8,FALSE),
   IF(ORDER!$D$1="IGST",
   VLOOKUP(H88,'C:\Users\HP\Desktop\TrimphPO\Week\Master Files\[IGST Master.xlsx]DBF'!$A:$H,8,FALSE),
   "Error")),
"")</f>
        <v/>
      </c>
      <c r="H88">
        <f>IF(ORDER!O94&gt;0,ORDER!D94, "")</f>
        <v/>
      </c>
      <c r="I88">
        <f>IF(ORDER!O94&gt;0,
 IF(ORDER!$D$1="SGST",
 VLOOKUP(H88,'C:\Users\HP\Desktop\TrimphPO\Week\Master Files\[SGST Master.xlsx]DBF'!$A:$J,10,FALSE),
   IF(ORDER!$D$1="IGST",
   VLOOKUP(H88,'C:\Users\HP\Desktop\TrimphPO\Week\Master Files\[IGST Master.xlsx]DBF'!$A:$J,10,FALSE),
   "Error")),
"")</f>
        <v/>
      </c>
      <c r="J88">
        <f>IF(ORDER!O94&gt;0,SUMIF(ORDER!$D$8:$D$22298,DBF!$H88,ORDER!$G$8:$G$22298), "")</f>
        <v/>
      </c>
      <c r="K88">
        <f>IF(ORDER!O94&gt;0,VLOOKUP($H88,ORDER!D:H,5,FALSE), "")</f>
        <v/>
      </c>
      <c r="L88">
        <f>IF(ORDER!O94&gt;0,ROUND(J88*K88,2), "")</f>
        <v/>
      </c>
      <c r="M88">
        <f>IF(ORDER!O94&gt;0,
 IF(ORDER!$D$1="SGST",
 VLOOKUP(H88,'C:\Users\HP\Desktop\TrimphPO\Week\Master Files\[SGST Master.xlsx]DBF'!$A:$N,14,FALSE),
   IF(ORDER!$D$1="IGST",
   VLOOKUP(H88,'C:\Users\HP\Desktop\TrimphPO\Week\Master Files\[IGST Master.xlsx]DBF'!$A:$N,14,FALSE),
   "Error")),
"")</f>
        <v/>
      </c>
      <c r="N88">
        <f>IF(ORDER!O94&gt;0,ROUND(L88*M88/100,2), "")</f>
        <v/>
      </c>
      <c r="O88">
        <f>IF(ORDER!O94&gt;0,L88-N88, "")</f>
        <v/>
      </c>
      <c r="P88">
        <f>IF(ORDER!O94&gt;0,IF(R88="Corsetry",IF(IFERROR((O88/J88),0)&lt;1000,"CC Sales- Corsetry-Wholesale - IGST 5%","CC Sales- Corsetry-Wholesale - IGST 12%")), "")</f>
        <v/>
      </c>
      <c r="Q88">
        <f>IF(ORDER!O94&gt;0,
 IF(ORDER!$D$1="SGST",
 VLOOKUP(H88,'C:\Users\HP\Desktop\TrimphPO\Week\Master Files\[SGST Master.xlsx]DBF'!$A:$R,18,FALSE),
   IF(ORDER!$D$1="IGST",
   VLOOKUP(H88,'C:\Users\HP\Desktop\TrimphPO\Week\Master Files\[IGST Master.xlsx]DBF'!$A:$R,18,FALSE),
   "Error")),
"")</f>
        <v/>
      </c>
      <c r="R88">
        <f>IF(ORDER!O94&gt;0,
 IF(ORDER!$D$1="SGST",
 VLOOKUP(H88,'C:\Users\HP\Desktop\TrimphPO\Week\Master Files\[SGST Master.xlsx]DBF'!$A:$S,19,FALSE),
   IF(ORDER!$D$1="IGST",
   VLOOKUP(H88,'C:\Users\HP\Desktop\TrimphPO\Week\Master Files\[IGST Master.xlsx]DBF'!$A:$S,19,FALSE),
   "Error")),
"")</f>
        <v/>
      </c>
      <c r="S88">
        <f>IF(ORDER!O94&gt;0,
 IF(ORDER!$D$1="SGST",
 VLOOKUP(H88,'C:\Users\HP\Desktop\TrimphPO\Week\Master Files\[SGST Master.xlsx]DBF'!$A:$T,20,FALSE),
   IF(ORDER!$D$1="IGST",
   VLOOKUP(H88,'C:\Users\HP\Desktop\TrimphPO\Week\Master Files\[IGST Master.xlsx]DBF'!$A:$T,20,FALSE),
   "Error")),
"")</f>
        <v/>
      </c>
      <c r="T88">
        <f>IF(ORDER!O94&gt;0,
 IF(ORDER!$D$1="SGST",
 VLOOKUP(H88,'C:\Users\HP\Desktop\TrimphPO\Week\Master Files\[SGST Master.xlsx]DBF'!$A:$U,21,FALSE),
   IF(ORDER!$D$1="IGST",
   VLOOKUP(H88,'C:\Users\HP\Desktop\TrimphPO\Week\Master Files\[IGST Master.xlsx]DBF'!$A:$U,21,FALSE),
   "Error")),
"")</f>
        <v/>
      </c>
      <c r="U88">
        <f>IF(ORDER!O94&gt;0,
 IF(ORDER!$D$1="SGST",
 VLOOKUP(H88,'C:\Users\HP\Desktop\TrimphPO\Week\Master Files\[SGST Master.xlsx]DBF'!$A:$V,22,FALSE),
   IF(ORDER!$D$1="IGST",
   VLOOKUP(H88,'C:\Users\HP\Desktop\TrimphPO\Week\Master Files\[IGST Master.xlsx]DBF'!$A:$V,22,FALSE),
   "Error")),
"")</f>
        <v/>
      </c>
      <c r="V88">
        <f>IF(ORDER!O94&gt;0,
 IF(ORDER!$D$1="SGST",
 VLOOKUP(H88,'C:\Users\HP\Desktop\TrimphPO\Week\Master Files\[SGST Master.xlsx]DBF'!$A:$W,23,FALSE),
   IF(ORDER!$D$1="IGST",
   VLOOKUP(H88,'C:\Users\HP\Desktop\TrimphPO\Week\Master Files\[IGST Master.xlsx]DBF'!$A:$W,23,FALSE),
   "Error")),
"")</f>
        <v/>
      </c>
      <c r="W88">
        <f>IF(ORDER!O94&gt;0,
 IF(ORDER!$D$1="SGST",
 VLOOKUP(H88,'C:\Users\HP\Desktop\TrimphPO\Week\Master Files\[SGST Master.xlsx]DBF'!$A:$X,24,FALSE),
   IF(ORDER!$D$1="IGST",
   VLOOKUP(H88,'C:\Users\HP\Desktop\TrimphPO\Week\Master Files\[IGST Master.xlsx]DBF'!$A:$X,24,FALSE),
   "Error")),
"")</f>
        <v/>
      </c>
      <c r="X88">
        <f>IF(ORDER!O94&gt;0,
 IF(ORDER!$D$1="SGST",
 VLOOKUP(H88,'C:\Users\HP\Desktop\TrimphPO\Week\Master Files\[SGST Master.xlsx]DBF'!$A:$Y,25,FALSE),
   IF(ORDER!$D$1="IGST",
   VLOOKUP(H88,'C:\Users\HP\Desktop\TrimphPO\Week\Master Files\[IGST Master.xlsx]DBF'!$A:$Y,25,FALSE),
   "Error")),
"")</f>
        <v/>
      </c>
      <c r="Y88">
        <f>IF(ORDER!O94&gt;0,+O88, "")</f>
        <v/>
      </c>
      <c r="Z88">
        <f>IF(ORDER!O94&gt;0,+J88, "")</f>
        <v/>
      </c>
      <c r="AA88">
        <f>IF(ORDER!O94&gt;0,
 IF(ORDER!$D$1="SGST",
 VLOOKUP(H88,'C:\Users\HP\Desktop\TrimphPO\Week\Master Files\[SGST Master.xlsx]DBF'!$A:$AB,28,FALSE),
   IF(ORDER!$D$1="IGST",
   VLOOKUP(H88,'C:\Users\HP\Desktop\TrimphPO\Week\Master Files\[IGST Master.xlsx]DBF'!$A:$AB,28,FALSE),
   "Error")),
"")</f>
        <v/>
      </c>
      <c r="AB88">
        <f>IF(ORDER!O94&gt;0,
 IF(ORDER!$D$1="SGST",
 VLOOKUP(H88,'C:\Users\HP\Desktop\TrimphPO\Week\Master Files\[SGST Master.xlsx]DBF'!$A:$AC,29,FALSE),
   IF(ORDER!$D$1="IGST",
   VLOOKUP(H88,'C:\Users\HP\Desktop\TrimphPO\Week\Master Files\[IGST Master.xlsx]DBF'!$A:$AC,29,FALSE),
   "Error")),
"")</f>
        <v/>
      </c>
      <c r="AC88">
        <f>IF(ORDER!O94&gt;0,ROUND(Y88*AB88/100,2), "")</f>
        <v/>
      </c>
      <c r="AD88">
        <f>IF(ORDER!O94&gt;0,ROUND(SUM(Y88,0)-AC88,2), "")</f>
        <v/>
      </c>
      <c r="AE88" t="inlineStr"/>
      <c r="AF88" t="inlineStr"/>
      <c r="AG88" t="inlineStr"/>
      <c r="AH88" t="inlineStr"/>
      <c r="AI88" t="inlineStr"/>
      <c r="AJ88" t="inlineStr"/>
      <c r="AK88">
        <f>IF(ORDER!O94&gt;0,IF(RIGHT(P88,2)="5%","Output IGST - 5% - Tamilnadu","Output IGST - 12% - Tamilnadu"), "")</f>
        <v/>
      </c>
      <c r="AL88">
        <f>IF(ORDER!O94&gt;0,IF(AK88="Output IGST - 12% - TamilNadu",12,5), "")</f>
        <v/>
      </c>
      <c r="AM88">
        <f>IF(ORDER!O94&gt;0,ROUND(SUM(AD88*AL88/100,0),2), "")</f>
        <v/>
      </c>
      <c r="AN88">
        <f>IF(ORDER!O94&gt;0,+AP88, "")</f>
        <v/>
      </c>
      <c r="AO88">
        <f>IF(ORDER!O94&gt;0,0.00, "")</f>
        <v/>
      </c>
      <c r="AP88">
        <f>IF(ORDER!O94&gt;0,+(Y88-AC88)+AM88, "")</f>
        <v/>
      </c>
      <c r="AQ88">
        <f>IF(ORDER!O94&gt;0,
 IF(ORDER!$D$1="SGST",
 VLOOKUP(H88,'C:\Users\HP\Desktop\TrimphPO\Week\Master Files\[SGST Master.xlsx]DBF'!$A:$AR,44,FALSE),
   IF(ORDER!$D$1="IGST",
   VLOOKUP(H88,'C:\Users\HP\Desktop\TrimphPO\Week\Master Files\[IGST Master.xlsx]DBF'!$A:$AR,44,FALSE),
   "Error")),
"")</f>
        <v/>
      </c>
      <c r="AR88">
        <f>IF(ORDER!O94&gt;0,B88, "")</f>
        <v/>
      </c>
      <c r="AS88">
        <f>IF(ORDER!O94&gt;0,AN88, "")</f>
        <v/>
      </c>
      <c r="AT88">
        <f>IF(ORDER!O94&gt;0,CONCATENATE($B$2," ",$C$2," ","QTY",  " ", $Z$2), "")</f>
        <v/>
      </c>
      <c r="AU88">
        <f>IF(ORDER!O94&gt;0,
 IF(ORDER!$D$1="SGST",
 VLOOKUP(H88,'C:\Users\HP\Desktop\TrimphPO\Week\Master Files\[SGST Master.xlsx]DBF'!$A:$AV,48,FALSE),
   IF(ORDER!$D$1="IGST",
   VLOOKUP(H88,'C:\Users\HP\Desktop\TrimphPO\Week\Master Files\[IGST Master.xlsx]DBF'!$A:$AV,48,FALSE),
   "Error")),
"")</f>
        <v/>
      </c>
      <c r="AV88">
        <f>IF(ORDER!O94&gt;0,
 IF(ORDER!$D$1="SGST",
 VLOOKUP(H88,'C:\Users\HP\Desktop\TrimphPO\Week\Master Files\[SGST Master.xlsx]DBF'!$A:$AW,49,FALSE),
   IF(ORDER!$D$1="IGST",
   VLOOKUP(H88,'C:\Users\HP\Desktop\TrimphPO\Week\Master Files\[IGST Master.xlsx]DBF'!$A:$AW,49,FALSE),
   "Error")),
"")</f>
        <v/>
      </c>
      <c r="AW88">
        <f>IF(ORDER!O94&gt;0,
 IF(ORDER!$D$1="SGST",
 VLOOKUP(H88,'C:\Users\HP\Desktop\TrimphPO\Week\Master Files\[SGST Master.xlsx]DBF'!$A:$AX,50,FALSE),
   IF(ORDER!$D$1="IGST",
   VLOOKUP(H88,'C:\Users\HP\Desktop\TrimphPO\Week\Master Files\[IGST Master.xlsx]DBF'!$A:$AX,50,FALSE),
   "Error")),
"")</f>
        <v/>
      </c>
      <c r="AX88">
        <f>IF(ORDER!O94&gt;0,ORDER!B5, "")</f>
        <v/>
      </c>
      <c r="AY88">
        <f>IF(ORDER!O94&gt;0,ORDER!B1, "")</f>
        <v/>
      </c>
      <c r="AZ88">
        <f>IF(ORDER!O94&gt;0,
 IF(ORDER!$D$1="SGST",
 VLOOKUP(H88,'C:\Users\HP\Desktop\TrimphPO\Week\Master Files\[SGST Master.xlsx]DBF'!$A:$BA,53,FALSE),
   IF(ORDER!$D$1="IGST",
   VLOOKUP(H88,'C:\Users\HP\Desktop\TrimphPO\Week\Master Files\[IGST Master.xlsx]DBF'!$A:$BA,53,FALSE),
   "Error")),
"")</f>
        <v/>
      </c>
      <c r="BA88">
        <f>IF(ORDER!O94&gt;0,
 IF(ORDER!$D$1="SGST",
 VLOOKUP(H88,'C:\Users\HP\Desktop\TrimphPO\Week\Master Files\[SGST Master.xlsx]DBF'!$A:$BB,54,FALSE),
   IF(ORDER!$D$1="IGST",
   VLOOKUP(H88,'C:\Users\HP\Desktop\TrimphPO\Week\Master Files\[IGST Master.xlsx]DBF'!$A:$BB,54,FALSE),
   "Error")),
"")</f>
        <v/>
      </c>
      <c r="BB88">
        <f>IF(ORDER!O94&gt;0,
 IF(ORDER!$D$1="SGST",
 VLOOKUP(H88,'C:\Users\HP\Desktop\TrimphPO\Week\Master Files\[SGST Master.xlsx]DBF'!$A:$BC,55,FALSE),
   IF(ORDER!$D$1="IGST",
   VLOOKUP(H88,'C:\Users\HP\Desktop\TrimphPO\Week\Master Files\[IGST Master.xlsx]DBF'!$A:$BC,55,FALSE),
   "Error")),
"")</f>
        <v/>
      </c>
      <c r="BC88">
        <f>IF(ORDER!O94&gt;0,
 IF(ORDER!$D$1="SGST",
 VLOOKUP(H88,'C:\Users\HP\Desktop\TrimphPO\Week\Master Files\[SGST Master.xlsx]DBF'!$A:$BD,56,FALSE),
   IF(ORDER!$D$1="IGST",
   VLOOKUP(H88,'C:\Users\HP\Desktop\TrimphPO\Week\Master Files\[IGST Master.xlsx]DBF'!$A:$BD,56,FALSE),
   "Error")),
"")</f>
        <v/>
      </c>
      <c r="BD88">
        <f>IF(ORDER!O94&gt;0,
 IF(ORDER!$D$1="SGST",
 VLOOKUP(H88,'C:\Users\HP\Desktop\TrimphPO\Week\Master Files\[SGST Master.xlsx]DBF'!$A:$BE,57,FALSE),
   IF(ORDER!$D$1="IGST",
   VLOOKUP(H88,'C:\Users\HP\Desktop\TrimphPO\Week\Master Files\[IGST Master.xlsx]DBF'!$A:$BE,57,FALSE),
   "Error")),
"")</f>
        <v/>
      </c>
    </row>
    <row r="89">
      <c r="A89">
        <f>IF(ORDER!O95&gt;0,
 IF(ORDER!$D$1="SGST",
 VLOOKUP(H89,'C:\Users\HP\Desktop\TrimphPO\Week\Master Files\[SGST Master.xlsx]DBF'!$A:$B,2,FALSE),
   IF(ORDER!$D$1="IGST",
   VLOOKUP(H89,'C:\Users\HP\Desktop\TrimphPO\Week\Master Files\[IGST Master.xlsx]DBF'!$A:$B,2,FALSE),
   "Error")),
"")</f>
        <v/>
      </c>
      <c r="B89">
        <f>IF(ORDER!O95&gt;0,
 IF(ORDER!$D$1="SGST",
 VLOOKUP(H89,'C:\Users\HP\Desktop\TrimphPO\Week\Master Files\[SGST Master.xlsx]DBF'!$A:$C,3,FALSE),
   IF(ORDER!$D$1="IGST",
   VLOOKUP(H89,'C:\Users\HP\Desktop\TrimphPO\Week\Master Files\[IGST Master.xlsx]DBF'!$A:$C,3,FALSE),
   "Error")),
"")</f>
        <v/>
      </c>
      <c r="C89">
        <f>IF(ORDER!O95&gt;0,ORDER!L95, "")</f>
        <v/>
      </c>
      <c r="D89">
        <f>IF(ORDER!O95&gt;0,ORDER!A95, "")</f>
        <v/>
      </c>
      <c r="E89">
        <f>IF(ORDER!O95&gt;0,
 IF(ORDER!$D$1="SGST",
 VLOOKUP(H89,'C:\Users\HP\Desktop\TrimphPO\Week\Master Files\[SGST Master.xlsx]DBF'!$A:$F,6,FALSE),
   IF(ORDER!$D$1="IGST",
   VLOOKUP(H89,'C:\Users\HP\Desktop\TrimphPO\Week\Master Files\[IGST Master.xlsx]DBF'!$A:$F,6,FALSE),
   "Error")),
"")</f>
        <v/>
      </c>
      <c r="F89">
        <f>IF(ORDER!O95&gt;0,ORDER!C95, "")</f>
        <v/>
      </c>
      <c r="G89">
        <f>IF(ORDER!O95&gt;0,
 IF(ORDER!$D$1="SGST",
 VLOOKUP(H89,'C:\Users\HP\Desktop\TrimphPO\Week\Master Files\[SGST Master.xlsx]DBF'!$A:$H,8,FALSE),
   IF(ORDER!$D$1="IGST",
   VLOOKUP(H89,'C:\Users\HP\Desktop\TrimphPO\Week\Master Files\[IGST Master.xlsx]DBF'!$A:$H,8,FALSE),
   "Error")),
"")</f>
        <v/>
      </c>
      <c r="H89">
        <f>IF(ORDER!O95&gt;0,ORDER!D95, "")</f>
        <v/>
      </c>
      <c r="I89">
        <f>IF(ORDER!O95&gt;0,
 IF(ORDER!$D$1="SGST",
 VLOOKUP(H89,'C:\Users\HP\Desktop\TrimphPO\Week\Master Files\[SGST Master.xlsx]DBF'!$A:$J,10,FALSE),
   IF(ORDER!$D$1="IGST",
   VLOOKUP(H89,'C:\Users\HP\Desktop\TrimphPO\Week\Master Files\[IGST Master.xlsx]DBF'!$A:$J,10,FALSE),
   "Error")),
"")</f>
        <v/>
      </c>
      <c r="J89">
        <f>IF(ORDER!O95&gt;0,SUMIF(ORDER!$D$8:$D$22298,DBF!$H89,ORDER!$G$8:$G$22298), "")</f>
        <v/>
      </c>
      <c r="K89">
        <f>IF(ORDER!O95&gt;0,VLOOKUP($H89,ORDER!D:H,5,FALSE), "")</f>
        <v/>
      </c>
      <c r="L89">
        <f>IF(ORDER!O95&gt;0,ROUND(J89*K89,2), "")</f>
        <v/>
      </c>
      <c r="M89">
        <f>IF(ORDER!O95&gt;0,
 IF(ORDER!$D$1="SGST",
 VLOOKUP(H89,'C:\Users\HP\Desktop\TrimphPO\Week\Master Files\[SGST Master.xlsx]DBF'!$A:$N,14,FALSE),
   IF(ORDER!$D$1="IGST",
   VLOOKUP(H89,'C:\Users\HP\Desktop\TrimphPO\Week\Master Files\[IGST Master.xlsx]DBF'!$A:$N,14,FALSE),
   "Error")),
"")</f>
        <v/>
      </c>
      <c r="N89">
        <f>IF(ORDER!O95&gt;0,ROUND(L89*M89/100,2), "")</f>
        <v/>
      </c>
      <c r="O89">
        <f>IF(ORDER!O95&gt;0,L89-N89, "")</f>
        <v/>
      </c>
      <c r="P89">
        <f>IF(ORDER!O95&gt;0,IF(R89="Corsetry",IF(IFERROR((O89/J89),0)&lt;1000,"CC Sales- Corsetry-Wholesale - IGST 5%","CC Sales- Corsetry-Wholesale - IGST 12%")), "")</f>
        <v/>
      </c>
      <c r="Q89">
        <f>IF(ORDER!O95&gt;0,
 IF(ORDER!$D$1="SGST",
 VLOOKUP(H89,'C:\Users\HP\Desktop\TrimphPO\Week\Master Files\[SGST Master.xlsx]DBF'!$A:$R,18,FALSE),
   IF(ORDER!$D$1="IGST",
   VLOOKUP(H89,'C:\Users\HP\Desktop\TrimphPO\Week\Master Files\[IGST Master.xlsx]DBF'!$A:$R,18,FALSE),
   "Error")),
"")</f>
        <v/>
      </c>
      <c r="R89">
        <f>IF(ORDER!O95&gt;0,
 IF(ORDER!$D$1="SGST",
 VLOOKUP(H89,'C:\Users\HP\Desktop\TrimphPO\Week\Master Files\[SGST Master.xlsx]DBF'!$A:$S,19,FALSE),
   IF(ORDER!$D$1="IGST",
   VLOOKUP(H89,'C:\Users\HP\Desktop\TrimphPO\Week\Master Files\[IGST Master.xlsx]DBF'!$A:$S,19,FALSE),
   "Error")),
"")</f>
        <v/>
      </c>
      <c r="S89">
        <f>IF(ORDER!O95&gt;0,
 IF(ORDER!$D$1="SGST",
 VLOOKUP(H89,'C:\Users\HP\Desktop\TrimphPO\Week\Master Files\[SGST Master.xlsx]DBF'!$A:$T,20,FALSE),
   IF(ORDER!$D$1="IGST",
   VLOOKUP(H89,'C:\Users\HP\Desktop\TrimphPO\Week\Master Files\[IGST Master.xlsx]DBF'!$A:$T,20,FALSE),
   "Error")),
"")</f>
        <v/>
      </c>
      <c r="T89">
        <f>IF(ORDER!O95&gt;0,
 IF(ORDER!$D$1="SGST",
 VLOOKUP(H89,'C:\Users\HP\Desktop\TrimphPO\Week\Master Files\[SGST Master.xlsx]DBF'!$A:$U,21,FALSE),
   IF(ORDER!$D$1="IGST",
   VLOOKUP(H89,'C:\Users\HP\Desktop\TrimphPO\Week\Master Files\[IGST Master.xlsx]DBF'!$A:$U,21,FALSE),
   "Error")),
"")</f>
        <v/>
      </c>
      <c r="U89">
        <f>IF(ORDER!O95&gt;0,
 IF(ORDER!$D$1="SGST",
 VLOOKUP(H89,'C:\Users\HP\Desktop\TrimphPO\Week\Master Files\[SGST Master.xlsx]DBF'!$A:$V,22,FALSE),
   IF(ORDER!$D$1="IGST",
   VLOOKUP(H89,'C:\Users\HP\Desktop\TrimphPO\Week\Master Files\[IGST Master.xlsx]DBF'!$A:$V,22,FALSE),
   "Error")),
"")</f>
        <v/>
      </c>
      <c r="V89">
        <f>IF(ORDER!O95&gt;0,
 IF(ORDER!$D$1="SGST",
 VLOOKUP(H89,'C:\Users\HP\Desktop\TrimphPO\Week\Master Files\[SGST Master.xlsx]DBF'!$A:$W,23,FALSE),
   IF(ORDER!$D$1="IGST",
   VLOOKUP(H89,'C:\Users\HP\Desktop\TrimphPO\Week\Master Files\[IGST Master.xlsx]DBF'!$A:$W,23,FALSE),
   "Error")),
"")</f>
        <v/>
      </c>
      <c r="W89">
        <f>IF(ORDER!O95&gt;0,
 IF(ORDER!$D$1="SGST",
 VLOOKUP(H89,'C:\Users\HP\Desktop\TrimphPO\Week\Master Files\[SGST Master.xlsx]DBF'!$A:$X,24,FALSE),
   IF(ORDER!$D$1="IGST",
   VLOOKUP(H89,'C:\Users\HP\Desktop\TrimphPO\Week\Master Files\[IGST Master.xlsx]DBF'!$A:$X,24,FALSE),
   "Error")),
"")</f>
        <v/>
      </c>
      <c r="X89">
        <f>IF(ORDER!O95&gt;0,
 IF(ORDER!$D$1="SGST",
 VLOOKUP(H89,'C:\Users\HP\Desktop\TrimphPO\Week\Master Files\[SGST Master.xlsx]DBF'!$A:$Y,25,FALSE),
   IF(ORDER!$D$1="IGST",
   VLOOKUP(H89,'C:\Users\HP\Desktop\TrimphPO\Week\Master Files\[IGST Master.xlsx]DBF'!$A:$Y,25,FALSE),
   "Error")),
"")</f>
        <v/>
      </c>
      <c r="Y89">
        <f>IF(ORDER!O95&gt;0,+O89, "")</f>
        <v/>
      </c>
      <c r="Z89">
        <f>IF(ORDER!O95&gt;0,+J89, "")</f>
        <v/>
      </c>
      <c r="AA89">
        <f>IF(ORDER!O95&gt;0,
 IF(ORDER!$D$1="SGST",
 VLOOKUP(H89,'C:\Users\HP\Desktop\TrimphPO\Week\Master Files\[SGST Master.xlsx]DBF'!$A:$AB,28,FALSE),
   IF(ORDER!$D$1="IGST",
   VLOOKUP(H89,'C:\Users\HP\Desktop\TrimphPO\Week\Master Files\[IGST Master.xlsx]DBF'!$A:$AB,28,FALSE),
   "Error")),
"")</f>
        <v/>
      </c>
      <c r="AB89">
        <f>IF(ORDER!O95&gt;0,
 IF(ORDER!$D$1="SGST",
 VLOOKUP(H89,'C:\Users\HP\Desktop\TrimphPO\Week\Master Files\[SGST Master.xlsx]DBF'!$A:$AC,29,FALSE),
   IF(ORDER!$D$1="IGST",
   VLOOKUP(H89,'C:\Users\HP\Desktop\TrimphPO\Week\Master Files\[IGST Master.xlsx]DBF'!$A:$AC,29,FALSE),
   "Error")),
"")</f>
        <v/>
      </c>
      <c r="AC89">
        <f>IF(ORDER!O95&gt;0,ROUND(Y89*AB89/100,2), "")</f>
        <v/>
      </c>
      <c r="AD89">
        <f>IF(ORDER!O95&gt;0,ROUND(SUM(Y89,0)-AC89,2), "")</f>
        <v/>
      </c>
      <c r="AE89" t="inlineStr"/>
      <c r="AF89" t="inlineStr"/>
      <c r="AG89" t="inlineStr"/>
      <c r="AH89" t="inlineStr"/>
      <c r="AI89" t="inlineStr"/>
      <c r="AJ89" t="inlineStr"/>
      <c r="AK89">
        <f>IF(ORDER!O95&gt;0,IF(RIGHT(P89,2)="5%","Output IGST - 5% - Tamilnadu","Output IGST - 12% - Tamilnadu"), "")</f>
        <v/>
      </c>
      <c r="AL89">
        <f>IF(ORDER!O95&gt;0,IF(AK89="Output IGST - 12% - TamilNadu",12,5), "")</f>
        <v/>
      </c>
      <c r="AM89">
        <f>IF(ORDER!O95&gt;0,ROUND(SUM(AD89*AL89/100,0),2), "")</f>
        <v/>
      </c>
      <c r="AN89">
        <f>IF(ORDER!O95&gt;0,+AP89, "")</f>
        <v/>
      </c>
      <c r="AO89">
        <f>IF(ORDER!O95&gt;0,0.00, "")</f>
        <v/>
      </c>
      <c r="AP89">
        <f>IF(ORDER!O95&gt;0,+(Y89-AC89)+AM89, "")</f>
        <v/>
      </c>
      <c r="AQ89">
        <f>IF(ORDER!O95&gt;0,
 IF(ORDER!$D$1="SGST",
 VLOOKUP(H89,'C:\Users\HP\Desktop\TrimphPO\Week\Master Files\[SGST Master.xlsx]DBF'!$A:$AR,44,FALSE),
   IF(ORDER!$D$1="IGST",
   VLOOKUP(H89,'C:\Users\HP\Desktop\TrimphPO\Week\Master Files\[IGST Master.xlsx]DBF'!$A:$AR,44,FALSE),
   "Error")),
"")</f>
        <v/>
      </c>
      <c r="AR89">
        <f>IF(ORDER!O95&gt;0,B89, "")</f>
        <v/>
      </c>
      <c r="AS89">
        <f>IF(ORDER!O95&gt;0,AN89, "")</f>
        <v/>
      </c>
      <c r="AT89">
        <f>IF(ORDER!O95&gt;0,CONCATENATE($B$2," ",$C$2," ","QTY",  " ", $Z$2), "")</f>
        <v/>
      </c>
      <c r="AU89">
        <f>IF(ORDER!O95&gt;0,
 IF(ORDER!$D$1="SGST",
 VLOOKUP(H89,'C:\Users\HP\Desktop\TrimphPO\Week\Master Files\[SGST Master.xlsx]DBF'!$A:$AV,48,FALSE),
   IF(ORDER!$D$1="IGST",
   VLOOKUP(H89,'C:\Users\HP\Desktop\TrimphPO\Week\Master Files\[IGST Master.xlsx]DBF'!$A:$AV,48,FALSE),
   "Error")),
"")</f>
        <v/>
      </c>
      <c r="AV89">
        <f>IF(ORDER!O95&gt;0,
 IF(ORDER!$D$1="SGST",
 VLOOKUP(H89,'C:\Users\HP\Desktop\TrimphPO\Week\Master Files\[SGST Master.xlsx]DBF'!$A:$AW,49,FALSE),
   IF(ORDER!$D$1="IGST",
   VLOOKUP(H89,'C:\Users\HP\Desktop\TrimphPO\Week\Master Files\[IGST Master.xlsx]DBF'!$A:$AW,49,FALSE),
   "Error")),
"")</f>
        <v/>
      </c>
      <c r="AW89">
        <f>IF(ORDER!O95&gt;0,
 IF(ORDER!$D$1="SGST",
 VLOOKUP(H89,'C:\Users\HP\Desktop\TrimphPO\Week\Master Files\[SGST Master.xlsx]DBF'!$A:$AX,50,FALSE),
   IF(ORDER!$D$1="IGST",
   VLOOKUP(H89,'C:\Users\HP\Desktop\TrimphPO\Week\Master Files\[IGST Master.xlsx]DBF'!$A:$AX,50,FALSE),
   "Error")),
"")</f>
        <v/>
      </c>
      <c r="AX89">
        <f>IF(ORDER!O95&gt;0,ORDER!B5, "")</f>
        <v/>
      </c>
      <c r="AY89">
        <f>IF(ORDER!O95&gt;0,ORDER!B1, "")</f>
        <v/>
      </c>
      <c r="AZ89">
        <f>IF(ORDER!O95&gt;0,
 IF(ORDER!$D$1="SGST",
 VLOOKUP(H89,'C:\Users\HP\Desktop\TrimphPO\Week\Master Files\[SGST Master.xlsx]DBF'!$A:$BA,53,FALSE),
   IF(ORDER!$D$1="IGST",
   VLOOKUP(H89,'C:\Users\HP\Desktop\TrimphPO\Week\Master Files\[IGST Master.xlsx]DBF'!$A:$BA,53,FALSE),
   "Error")),
"")</f>
        <v/>
      </c>
      <c r="BA89">
        <f>IF(ORDER!O95&gt;0,
 IF(ORDER!$D$1="SGST",
 VLOOKUP(H89,'C:\Users\HP\Desktop\TrimphPO\Week\Master Files\[SGST Master.xlsx]DBF'!$A:$BB,54,FALSE),
   IF(ORDER!$D$1="IGST",
   VLOOKUP(H89,'C:\Users\HP\Desktop\TrimphPO\Week\Master Files\[IGST Master.xlsx]DBF'!$A:$BB,54,FALSE),
   "Error")),
"")</f>
        <v/>
      </c>
      <c r="BB89">
        <f>IF(ORDER!O95&gt;0,
 IF(ORDER!$D$1="SGST",
 VLOOKUP(H89,'C:\Users\HP\Desktop\TrimphPO\Week\Master Files\[SGST Master.xlsx]DBF'!$A:$BC,55,FALSE),
   IF(ORDER!$D$1="IGST",
   VLOOKUP(H89,'C:\Users\HP\Desktop\TrimphPO\Week\Master Files\[IGST Master.xlsx]DBF'!$A:$BC,55,FALSE),
   "Error")),
"")</f>
        <v/>
      </c>
      <c r="BC89">
        <f>IF(ORDER!O95&gt;0,
 IF(ORDER!$D$1="SGST",
 VLOOKUP(H89,'C:\Users\HP\Desktop\TrimphPO\Week\Master Files\[SGST Master.xlsx]DBF'!$A:$BD,56,FALSE),
   IF(ORDER!$D$1="IGST",
   VLOOKUP(H89,'C:\Users\HP\Desktop\TrimphPO\Week\Master Files\[IGST Master.xlsx]DBF'!$A:$BD,56,FALSE),
   "Error")),
"")</f>
        <v/>
      </c>
      <c r="BD89">
        <f>IF(ORDER!O95&gt;0,
 IF(ORDER!$D$1="SGST",
 VLOOKUP(H89,'C:\Users\HP\Desktop\TrimphPO\Week\Master Files\[SGST Master.xlsx]DBF'!$A:$BE,57,FALSE),
   IF(ORDER!$D$1="IGST",
   VLOOKUP(H89,'C:\Users\HP\Desktop\TrimphPO\Week\Master Files\[IGST Master.xlsx]DBF'!$A:$BE,57,FALSE),
   "Error")),
"")</f>
        <v/>
      </c>
    </row>
    <row r="90">
      <c r="A90">
        <f>IF(ORDER!O96&gt;0,
 IF(ORDER!$D$1="SGST",
 VLOOKUP(H90,'C:\Users\HP\Desktop\TrimphPO\Week\Master Files\[SGST Master.xlsx]DBF'!$A:$B,2,FALSE),
   IF(ORDER!$D$1="IGST",
   VLOOKUP(H90,'C:\Users\HP\Desktop\TrimphPO\Week\Master Files\[IGST Master.xlsx]DBF'!$A:$B,2,FALSE),
   "Error")),
"")</f>
        <v/>
      </c>
      <c r="B90">
        <f>IF(ORDER!O96&gt;0,
 IF(ORDER!$D$1="SGST",
 VLOOKUP(H90,'C:\Users\HP\Desktop\TrimphPO\Week\Master Files\[SGST Master.xlsx]DBF'!$A:$C,3,FALSE),
   IF(ORDER!$D$1="IGST",
   VLOOKUP(H90,'C:\Users\HP\Desktop\TrimphPO\Week\Master Files\[IGST Master.xlsx]DBF'!$A:$C,3,FALSE),
   "Error")),
"")</f>
        <v/>
      </c>
      <c r="C90">
        <f>IF(ORDER!O96&gt;0,ORDER!L96, "")</f>
        <v/>
      </c>
      <c r="D90">
        <f>IF(ORDER!O96&gt;0,ORDER!A96, "")</f>
        <v/>
      </c>
      <c r="E90">
        <f>IF(ORDER!O96&gt;0,
 IF(ORDER!$D$1="SGST",
 VLOOKUP(H90,'C:\Users\HP\Desktop\TrimphPO\Week\Master Files\[SGST Master.xlsx]DBF'!$A:$F,6,FALSE),
   IF(ORDER!$D$1="IGST",
   VLOOKUP(H90,'C:\Users\HP\Desktop\TrimphPO\Week\Master Files\[IGST Master.xlsx]DBF'!$A:$F,6,FALSE),
   "Error")),
"")</f>
        <v/>
      </c>
      <c r="F90">
        <f>IF(ORDER!O96&gt;0,ORDER!C96, "")</f>
        <v/>
      </c>
      <c r="G90">
        <f>IF(ORDER!O96&gt;0,
 IF(ORDER!$D$1="SGST",
 VLOOKUP(H90,'C:\Users\HP\Desktop\TrimphPO\Week\Master Files\[SGST Master.xlsx]DBF'!$A:$H,8,FALSE),
   IF(ORDER!$D$1="IGST",
   VLOOKUP(H90,'C:\Users\HP\Desktop\TrimphPO\Week\Master Files\[IGST Master.xlsx]DBF'!$A:$H,8,FALSE),
   "Error")),
"")</f>
        <v/>
      </c>
      <c r="H90">
        <f>IF(ORDER!O96&gt;0,ORDER!D96, "")</f>
        <v/>
      </c>
      <c r="I90">
        <f>IF(ORDER!O96&gt;0,
 IF(ORDER!$D$1="SGST",
 VLOOKUP(H90,'C:\Users\HP\Desktop\TrimphPO\Week\Master Files\[SGST Master.xlsx]DBF'!$A:$J,10,FALSE),
   IF(ORDER!$D$1="IGST",
   VLOOKUP(H90,'C:\Users\HP\Desktop\TrimphPO\Week\Master Files\[IGST Master.xlsx]DBF'!$A:$J,10,FALSE),
   "Error")),
"")</f>
        <v/>
      </c>
      <c r="J90">
        <f>IF(ORDER!O96&gt;0,SUMIF(ORDER!$D$8:$D$22298,DBF!$H90,ORDER!$G$8:$G$22298), "")</f>
        <v/>
      </c>
      <c r="K90">
        <f>IF(ORDER!O96&gt;0,VLOOKUP($H90,ORDER!D:H,5,FALSE), "")</f>
        <v/>
      </c>
      <c r="L90">
        <f>IF(ORDER!O96&gt;0,ROUND(J90*K90,2), "")</f>
        <v/>
      </c>
      <c r="M90">
        <f>IF(ORDER!O96&gt;0,
 IF(ORDER!$D$1="SGST",
 VLOOKUP(H90,'C:\Users\HP\Desktop\TrimphPO\Week\Master Files\[SGST Master.xlsx]DBF'!$A:$N,14,FALSE),
   IF(ORDER!$D$1="IGST",
   VLOOKUP(H90,'C:\Users\HP\Desktop\TrimphPO\Week\Master Files\[IGST Master.xlsx]DBF'!$A:$N,14,FALSE),
   "Error")),
"")</f>
        <v/>
      </c>
      <c r="N90">
        <f>IF(ORDER!O96&gt;0,ROUND(L90*M90/100,2), "")</f>
        <v/>
      </c>
      <c r="O90">
        <f>IF(ORDER!O96&gt;0,L90-N90, "")</f>
        <v/>
      </c>
      <c r="P90">
        <f>IF(ORDER!O96&gt;0,IF(R90="Corsetry",IF(IFERROR((O90/J90),0)&lt;1000,"CC Sales- Corsetry-Wholesale - IGST 5%","CC Sales- Corsetry-Wholesale - IGST 12%")), "")</f>
        <v/>
      </c>
      <c r="Q90">
        <f>IF(ORDER!O96&gt;0,
 IF(ORDER!$D$1="SGST",
 VLOOKUP(H90,'C:\Users\HP\Desktop\TrimphPO\Week\Master Files\[SGST Master.xlsx]DBF'!$A:$R,18,FALSE),
   IF(ORDER!$D$1="IGST",
   VLOOKUP(H90,'C:\Users\HP\Desktop\TrimphPO\Week\Master Files\[IGST Master.xlsx]DBF'!$A:$R,18,FALSE),
   "Error")),
"")</f>
        <v/>
      </c>
      <c r="R90">
        <f>IF(ORDER!O96&gt;0,
 IF(ORDER!$D$1="SGST",
 VLOOKUP(H90,'C:\Users\HP\Desktop\TrimphPO\Week\Master Files\[SGST Master.xlsx]DBF'!$A:$S,19,FALSE),
   IF(ORDER!$D$1="IGST",
   VLOOKUP(H90,'C:\Users\HP\Desktop\TrimphPO\Week\Master Files\[IGST Master.xlsx]DBF'!$A:$S,19,FALSE),
   "Error")),
"")</f>
        <v/>
      </c>
      <c r="S90">
        <f>IF(ORDER!O96&gt;0,
 IF(ORDER!$D$1="SGST",
 VLOOKUP(H90,'C:\Users\HP\Desktop\TrimphPO\Week\Master Files\[SGST Master.xlsx]DBF'!$A:$T,20,FALSE),
   IF(ORDER!$D$1="IGST",
   VLOOKUP(H90,'C:\Users\HP\Desktop\TrimphPO\Week\Master Files\[IGST Master.xlsx]DBF'!$A:$T,20,FALSE),
   "Error")),
"")</f>
        <v/>
      </c>
      <c r="T90">
        <f>IF(ORDER!O96&gt;0,
 IF(ORDER!$D$1="SGST",
 VLOOKUP(H90,'C:\Users\HP\Desktop\TrimphPO\Week\Master Files\[SGST Master.xlsx]DBF'!$A:$U,21,FALSE),
   IF(ORDER!$D$1="IGST",
   VLOOKUP(H90,'C:\Users\HP\Desktop\TrimphPO\Week\Master Files\[IGST Master.xlsx]DBF'!$A:$U,21,FALSE),
   "Error")),
"")</f>
        <v/>
      </c>
      <c r="U90">
        <f>IF(ORDER!O96&gt;0,
 IF(ORDER!$D$1="SGST",
 VLOOKUP(H90,'C:\Users\HP\Desktop\TrimphPO\Week\Master Files\[SGST Master.xlsx]DBF'!$A:$V,22,FALSE),
   IF(ORDER!$D$1="IGST",
   VLOOKUP(H90,'C:\Users\HP\Desktop\TrimphPO\Week\Master Files\[IGST Master.xlsx]DBF'!$A:$V,22,FALSE),
   "Error")),
"")</f>
        <v/>
      </c>
      <c r="V90">
        <f>IF(ORDER!O96&gt;0,
 IF(ORDER!$D$1="SGST",
 VLOOKUP(H90,'C:\Users\HP\Desktop\TrimphPO\Week\Master Files\[SGST Master.xlsx]DBF'!$A:$W,23,FALSE),
   IF(ORDER!$D$1="IGST",
   VLOOKUP(H90,'C:\Users\HP\Desktop\TrimphPO\Week\Master Files\[IGST Master.xlsx]DBF'!$A:$W,23,FALSE),
   "Error")),
"")</f>
        <v/>
      </c>
      <c r="W90">
        <f>IF(ORDER!O96&gt;0,
 IF(ORDER!$D$1="SGST",
 VLOOKUP(H90,'C:\Users\HP\Desktop\TrimphPO\Week\Master Files\[SGST Master.xlsx]DBF'!$A:$X,24,FALSE),
   IF(ORDER!$D$1="IGST",
   VLOOKUP(H90,'C:\Users\HP\Desktop\TrimphPO\Week\Master Files\[IGST Master.xlsx]DBF'!$A:$X,24,FALSE),
   "Error")),
"")</f>
        <v/>
      </c>
      <c r="X90">
        <f>IF(ORDER!O96&gt;0,
 IF(ORDER!$D$1="SGST",
 VLOOKUP(H90,'C:\Users\HP\Desktop\TrimphPO\Week\Master Files\[SGST Master.xlsx]DBF'!$A:$Y,25,FALSE),
   IF(ORDER!$D$1="IGST",
   VLOOKUP(H90,'C:\Users\HP\Desktop\TrimphPO\Week\Master Files\[IGST Master.xlsx]DBF'!$A:$Y,25,FALSE),
   "Error")),
"")</f>
        <v/>
      </c>
      <c r="Y90">
        <f>IF(ORDER!O96&gt;0,+O90, "")</f>
        <v/>
      </c>
      <c r="Z90">
        <f>IF(ORDER!O96&gt;0,+J90, "")</f>
        <v/>
      </c>
      <c r="AA90">
        <f>IF(ORDER!O96&gt;0,
 IF(ORDER!$D$1="SGST",
 VLOOKUP(H90,'C:\Users\HP\Desktop\TrimphPO\Week\Master Files\[SGST Master.xlsx]DBF'!$A:$AB,28,FALSE),
   IF(ORDER!$D$1="IGST",
   VLOOKUP(H90,'C:\Users\HP\Desktop\TrimphPO\Week\Master Files\[IGST Master.xlsx]DBF'!$A:$AB,28,FALSE),
   "Error")),
"")</f>
        <v/>
      </c>
      <c r="AB90">
        <f>IF(ORDER!O96&gt;0,
 IF(ORDER!$D$1="SGST",
 VLOOKUP(H90,'C:\Users\HP\Desktop\TrimphPO\Week\Master Files\[SGST Master.xlsx]DBF'!$A:$AC,29,FALSE),
   IF(ORDER!$D$1="IGST",
   VLOOKUP(H90,'C:\Users\HP\Desktop\TrimphPO\Week\Master Files\[IGST Master.xlsx]DBF'!$A:$AC,29,FALSE),
   "Error")),
"")</f>
        <v/>
      </c>
      <c r="AC90">
        <f>IF(ORDER!O96&gt;0,ROUND(Y90*AB90/100,2), "")</f>
        <v/>
      </c>
      <c r="AD90">
        <f>IF(ORDER!O96&gt;0,ROUND(SUM(Y90,0)-AC90,2), "")</f>
        <v/>
      </c>
      <c r="AE90" t="inlineStr"/>
      <c r="AF90" t="inlineStr"/>
      <c r="AG90" t="inlineStr"/>
      <c r="AH90" t="inlineStr"/>
      <c r="AI90" t="inlineStr"/>
      <c r="AJ90" t="inlineStr"/>
      <c r="AK90">
        <f>IF(ORDER!O96&gt;0,IF(RIGHT(P90,2)="5%","Output IGST - 5% - Tamilnadu","Output IGST - 12% - Tamilnadu"), "")</f>
        <v/>
      </c>
      <c r="AL90">
        <f>IF(ORDER!O96&gt;0,IF(AK90="Output IGST - 12% - TamilNadu",12,5), "")</f>
        <v/>
      </c>
      <c r="AM90">
        <f>IF(ORDER!O96&gt;0,ROUND(SUM(AD90*AL90/100,0),2), "")</f>
        <v/>
      </c>
      <c r="AN90">
        <f>IF(ORDER!O96&gt;0,+AP90, "")</f>
        <v/>
      </c>
      <c r="AO90">
        <f>IF(ORDER!O96&gt;0,0.00, "")</f>
        <v/>
      </c>
      <c r="AP90">
        <f>IF(ORDER!O96&gt;0,+(Y90-AC90)+AM90, "")</f>
        <v/>
      </c>
      <c r="AQ90">
        <f>IF(ORDER!O96&gt;0,
 IF(ORDER!$D$1="SGST",
 VLOOKUP(H90,'C:\Users\HP\Desktop\TrimphPO\Week\Master Files\[SGST Master.xlsx]DBF'!$A:$AR,44,FALSE),
   IF(ORDER!$D$1="IGST",
   VLOOKUP(H90,'C:\Users\HP\Desktop\TrimphPO\Week\Master Files\[IGST Master.xlsx]DBF'!$A:$AR,44,FALSE),
   "Error")),
"")</f>
        <v/>
      </c>
      <c r="AR90">
        <f>IF(ORDER!O96&gt;0,B90, "")</f>
        <v/>
      </c>
      <c r="AS90">
        <f>IF(ORDER!O96&gt;0,AN90, "")</f>
        <v/>
      </c>
      <c r="AT90">
        <f>IF(ORDER!O96&gt;0,CONCATENATE($B$2," ",$C$2," ","QTY",  " ", $Z$2), "")</f>
        <v/>
      </c>
      <c r="AU90">
        <f>IF(ORDER!O96&gt;0,
 IF(ORDER!$D$1="SGST",
 VLOOKUP(H90,'C:\Users\HP\Desktop\TrimphPO\Week\Master Files\[SGST Master.xlsx]DBF'!$A:$AV,48,FALSE),
   IF(ORDER!$D$1="IGST",
   VLOOKUP(H90,'C:\Users\HP\Desktop\TrimphPO\Week\Master Files\[IGST Master.xlsx]DBF'!$A:$AV,48,FALSE),
   "Error")),
"")</f>
        <v/>
      </c>
      <c r="AV90">
        <f>IF(ORDER!O96&gt;0,
 IF(ORDER!$D$1="SGST",
 VLOOKUP(H90,'C:\Users\HP\Desktop\TrimphPO\Week\Master Files\[SGST Master.xlsx]DBF'!$A:$AW,49,FALSE),
   IF(ORDER!$D$1="IGST",
   VLOOKUP(H90,'C:\Users\HP\Desktop\TrimphPO\Week\Master Files\[IGST Master.xlsx]DBF'!$A:$AW,49,FALSE),
   "Error")),
"")</f>
        <v/>
      </c>
      <c r="AW90">
        <f>IF(ORDER!O96&gt;0,
 IF(ORDER!$D$1="SGST",
 VLOOKUP(H90,'C:\Users\HP\Desktop\TrimphPO\Week\Master Files\[SGST Master.xlsx]DBF'!$A:$AX,50,FALSE),
   IF(ORDER!$D$1="IGST",
   VLOOKUP(H90,'C:\Users\HP\Desktop\TrimphPO\Week\Master Files\[IGST Master.xlsx]DBF'!$A:$AX,50,FALSE),
   "Error")),
"")</f>
        <v/>
      </c>
      <c r="AX90">
        <f>IF(ORDER!O96&gt;0,ORDER!B5, "")</f>
        <v/>
      </c>
      <c r="AY90">
        <f>IF(ORDER!O96&gt;0,ORDER!B1, "")</f>
        <v/>
      </c>
      <c r="AZ90">
        <f>IF(ORDER!O96&gt;0,
 IF(ORDER!$D$1="SGST",
 VLOOKUP(H90,'C:\Users\HP\Desktop\TrimphPO\Week\Master Files\[SGST Master.xlsx]DBF'!$A:$BA,53,FALSE),
   IF(ORDER!$D$1="IGST",
   VLOOKUP(H90,'C:\Users\HP\Desktop\TrimphPO\Week\Master Files\[IGST Master.xlsx]DBF'!$A:$BA,53,FALSE),
   "Error")),
"")</f>
        <v/>
      </c>
      <c r="BA90">
        <f>IF(ORDER!O96&gt;0,
 IF(ORDER!$D$1="SGST",
 VLOOKUP(H90,'C:\Users\HP\Desktop\TrimphPO\Week\Master Files\[SGST Master.xlsx]DBF'!$A:$BB,54,FALSE),
   IF(ORDER!$D$1="IGST",
   VLOOKUP(H90,'C:\Users\HP\Desktop\TrimphPO\Week\Master Files\[IGST Master.xlsx]DBF'!$A:$BB,54,FALSE),
   "Error")),
"")</f>
        <v/>
      </c>
      <c r="BB90">
        <f>IF(ORDER!O96&gt;0,
 IF(ORDER!$D$1="SGST",
 VLOOKUP(H90,'C:\Users\HP\Desktop\TrimphPO\Week\Master Files\[SGST Master.xlsx]DBF'!$A:$BC,55,FALSE),
   IF(ORDER!$D$1="IGST",
   VLOOKUP(H90,'C:\Users\HP\Desktop\TrimphPO\Week\Master Files\[IGST Master.xlsx]DBF'!$A:$BC,55,FALSE),
   "Error")),
"")</f>
        <v/>
      </c>
      <c r="BC90">
        <f>IF(ORDER!O96&gt;0,
 IF(ORDER!$D$1="SGST",
 VLOOKUP(H90,'C:\Users\HP\Desktop\TrimphPO\Week\Master Files\[SGST Master.xlsx]DBF'!$A:$BD,56,FALSE),
   IF(ORDER!$D$1="IGST",
   VLOOKUP(H90,'C:\Users\HP\Desktop\TrimphPO\Week\Master Files\[IGST Master.xlsx]DBF'!$A:$BD,56,FALSE),
   "Error")),
"")</f>
        <v/>
      </c>
      <c r="BD90">
        <f>IF(ORDER!O96&gt;0,
 IF(ORDER!$D$1="SGST",
 VLOOKUP(H90,'C:\Users\HP\Desktop\TrimphPO\Week\Master Files\[SGST Master.xlsx]DBF'!$A:$BE,57,FALSE),
   IF(ORDER!$D$1="IGST",
   VLOOKUP(H90,'C:\Users\HP\Desktop\TrimphPO\Week\Master Files\[IGST Master.xlsx]DBF'!$A:$BE,57,FALSE),
   "Error")),
"")</f>
        <v/>
      </c>
    </row>
    <row r="91">
      <c r="A91">
        <f>IF(ORDER!O97&gt;0,
 IF(ORDER!$D$1="SGST",
 VLOOKUP(H91,'C:\Users\HP\Desktop\TrimphPO\Week\Master Files\[SGST Master.xlsx]DBF'!$A:$B,2,FALSE),
   IF(ORDER!$D$1="IGST",
   VLOOKUP(H91,'C:\Users\HP\Desktop\TrimphPO\Week\Master Files\[IGST Master.xlsx]DBF'!$A:$B,2,FALSE),
   "Error")),
"")</f>
        <v/>
      </c>
      <c r="B91">
        <f>IF(ORDER!O97&gt;0,
 IF(ORDER!$D$1="SGST",
 VLOOKUP(H91,'C:\Users\HP\Desktop\TrimphPO\Week\Master Files\[SGST Master.xlsx]DBF'!$A:$C,3,FALSE),
   IF(ORDER!$D$1="IGST",
   VLOOKUP(H91,'C:\Users\HP\Desktop\TrimphPO\Week\Master Files\[IGST Master.xlsx]DBF'!$A:$C,3,FALSE),
   "Error")),
"")</f>
        <v/>
      </c>
      <c r="C91">
        <f>IF(ORDER!O97&gt;0,ORDER!L97, "")</f>
        <v/>
      </c>
      <c r="D91">
        <f>IF(ORDER!O97&gt;0,ORDER!A97, "")</f>
        <v/>
      </c>
      <c r="E91">
        <f>IF(ORDER!O97&gt;0,
 IF(ORDER!$D$1="SGST",
 VLOOKUP(H91,'C:\Users\HP\Desktop\TrimphPO\Week\Master Files\[SGST Master.xlsx]DBF'!$A:$F,6,FALSE),
   IF(ORDER!$D$1="IGST",
   VLOOKUP(H91,'C:\Users\HP\Desktop\TrimphPO\Week\Master Files\[IGST Master.xlsx]DBF'!$A:$F,6,FALSE),
   "Error")),
"")</f>
        <v/>
      </c>
      <c r="F91">
        <f>IF(ORDER!O97&gt;0,ORDER!C97, "")</f>
        <v/>
      </c>
      <c r="G91">
        <f>IF(ORDER!O97&gt;0,
 IF(ORDER!$D$1="SGST",
 VLOOKUP(H91,'C:\Users\HP\Desktop\TrimphPO\Week\Master Files\[SGST Master.xlsx]DBF'!$A:$H,8,FALSE),
   IF(ORDER!$D$1="IGST",
   VLOOKUP(H91,'C:\Users\HP\Desktop\TrimphPO\Week\Master Files\[IGST Master.xlsx]DBF'!$A:$H,8,FALSE),
   "Error")),
"")</f>
        <v/>
      </c>
      <c r="H91">
        <f>IF(ORDER!O97&gt;0,ORDER!D97, "")</f>
        <v/>
      </c>
      <c r="I91">
        <f>IF(ORDER!O97&gt;0,
 IF(ORDER!$D$1="SGST",
 VLOOKUP(H91,'C:\Users\HP\Desktop\TrimphPO\Week\Master Files\[SGST Master.xlsx]DBF'!$A:$J,10,FALSE),
   IF(ORDER!$D$1="IGST",
   VLOOKUP(H91,'C:\Users\HP\Desktop\TrimphPO\Week\Master Files\[IGST Master.xlsx]DBF'!$A:$J,10,FALSE),
   "Error")),
"")</f>
        <v/>
      </c>
      <c r="J91">
        <f>IF(ORDER!O97&gt;0,SUMIF(ORDER!$D$8:$D$22298,DBF!$H91,ORDER!$G$8:$G$22298), "")</f>
        <v/>
      </c>
      <c r="K91">
        <f>IF(ORDER!O97&gt;0,VLOOKUP($H91,ORDER!D:H,5,FALSE), "")</f>
        <v/>
      </c>
      <c r="L91">
        <f>IF(ORDER!O97&gt;0,ROUND(J91*K91,2), "")</f>
        <v/>
      </c>
      <c r="M91">
        <f>IF(ORDER!O97&gt;0,
 IF(ORDER!$D$1="SGST",
 VLOOKUP(H91,'C:\Users\HP\Desktop\TrimphPO\Week\Master Files\[SGST Master.xlsx]DBF'!$A:$N,14,FALSE),
   IF(ORDER!$D$1="IGST",
   VLOOKUP(H91,'C:\Users\HP\Desktop\TrimphPO\Week\Master Files\[IGST Master.xlsx]DBF'!$A:$N,14,FALSE),
   "Error")),
"")</f>
        <v/>
      </c>
      <c r="N91">
        <f>IF(ORDER!O97&gt;0,ROUND(L91*M91/100,2), "")</f>
        <v/>
      </c>
      <c r="O91">
        <f>IF(ORDER!O97&gt;0,L91-N91, "")</f>
        <v/>
      </c>
      <c r="P91">
        <f>IF(ORDER!O97&gt;0,IF(R91="Corsetry",IF(IFERROR((O91/J91),0)&lt;1000,"CC Sales- Corsetry-Wholesale - IGST 5%","CC Sales- Corsetry-Wholesale - IGST 12%")), "")</f>
        <v/>
      </c>
      <c r="Q91">
        <f>IF(ORDER!O97&gt;0,
 IF(ORDER!$D$1="SGST",
 VLOOKUP(H91,'C:\Users\HP\Desktop\TrimphPO\Week\Master Files\[SGST Master.xlsx]DBF'!$A:$R,18,FALSE),
   IF(ORDER!$D$1="IGST",
   VLOOKUP(H91,'C:\Users\HP\Desktop\TrimphPO\Week\Master Files\[IGST Master.xlsx]DBF'!$A:$R,18,FALSE),
   "Error")),
"")</f>
        <v/>
      </c>
      <c r="R91">
        <f>IF(ORDER!O97&gt;0,
 IF(ORDER!$D$1="SGST",
 VLOOKUP(H91,'C:\Users\HP\Desktop\TrimphPO\Week\Master Files\[SGST Master.xlsx]DBF'!$A:$S,19,FALSE),
   IF(ORDER!$D$1="IGST",
   VLOOKUP(H91,'C:\Users\HP\Desktop\TrimphPO\Week\Master Files\[IGST Master.xlsx]DBF'!$A:$S,19,FALSE),
   "Error")),
"")</f>
        <v/>
      </c>
      <c r="S91">
        <f>IF(ORDER!O97&gt;0,
 IF(ORDER!$D$1="SGST",
 VLOOKUP(H91,'C:\Users\HP\Desktop\TrimphPO\Week\Master Files\[SGST Master.xlsx]DBF'!$A:$T,20,FALSE),
   IF(ORDER!$D$1="IGST",
   VLOOKUP(H91,'C:\Users\HP\Desktop\TrimphPO\Week\Master Files\[IGST Master.xlsx]DBF'!$A:$T,20,FALSE),
   "Error")),
"")</f>
        <v/>
      </c>
      <c r="T91">
        <f>IF(ORDER!O97&gt;0,
 IF(ORDER!$D$1="SGST",
 VLOOKUP(H91,'C:\Users\HP\Desktop\TrimphPO\Week\Master Files\[SGST Master.xlsx]DBF'!$A:$U,21,FALSE),
   IF(ORDER!$D$1="IGST",
   VLOOKUP(H91,'C:\Users\HP\Desktop\TrimphPO\Week\Master Files\[IGST Master.xlsx]DBF'!$A:$U,21,FALSE),
   "Error")),
"")</f>
        <v/>
      </c>
      <c r="U91">
        <f>IF(ORDER!O97&gt;0,
 IF(ORDER!$D$1="SGST",
 VLOOKUP(H91,'C:\Users\HP\Desktop\TrimphPO\Week\Master Files\[SGST Master.xlsx]DBF'!$A:$V,22,FALSE),
   IF(ORDER!$D$1="IGST",
   VLOOKUP(H91,'C:\Users\HP\Desktop\TrimphPO\Week\Master Files\[IGST Master.xlsx]DBF'!$A:$V,22,FALSE),
   "Error")),
"")</f>
        <v/>
      </c>
      <c r="V91">
        <f>IF(ORDER!O97&gt;0,
 IF(ORDER!$D$1="SGST",
 VLOOKUP(H91,'C:\Users\HP\Desktop\TrimphPO\Week\Master Files\[SGST Master.xlsx]DBF'!$A:$W,23,FALSE),
   IF(ORDER!$D$1="IGST",
   VLOOKUP(H91,'C:\Users\HP\Desktop\TrimphPO\Week\Master Files\[IGST Master.xlsx]DBF'!$A:$W,23,FALSE),
   "Error")),
"")</f>
        <v/>
      </c>
      <c r="W91">
        <f>IF(ORDER!O97&gt;0,
 IF(ORDER!$D$1="SGST",
 VLOOKUP(H91,'C:\Users\HP\Desktop\TrimphPO\Week\Master Files\[SGST Master.xlsx]DBF'!$A:$X,24,FALSE),
   IF(ORDER!$D$1="IGST",
   VLOOKUP(H91,'C:\Users\HP\Desktop\TrimphPO\Week\Master Files\[IGST Master.xlsx]DBF'!$A:$X,24,FALSE),
   "Error")),
"")</f>
        <v/>
      </c>
      <c r="X91">
        <f>IF(ORDER!O97&gt;0,
 IF(ORDER!$D$1="SGST",
 VLOOKUP(H91,'C:\Users\HP\Desktop\TrimphPO\Week\Master Files\[SGST Master.xlsx]DBF'!$A:$Y,25,FALSE),
   IF(ORDER!$D$1="IGST",
   VLOOKUP(H91,'C:\Users\HP\Desktop\TrimphPO\Week\Master Files\[IGST Master.xlsx]DBF'!$A:$Y,25,FALSE),
   "Error")),
"")</f>
        <v/>
      </c>
      <c r="Y91">
        <f>IF(ORDER!O97&gt;0,+O91, "")</f>
        <v/>
      </c>
      <c r="Z91">
        <f>IF(ORDER!O97&gt;0,+J91, "")</f>
        <v/>
      </c>
      <c r="AA91">
        <f>IF(ORDER!O97&gt;0,
 IF(ORDER!$D$1="SGST",
 VLOOKUP(H91,'C:\Users\HP\Desktop\TrimphPO\Week\Master Files\[SGST Master.xlsx]DBF'!$A:$AB,28,FALSE),
   IF(ORDER!$D$1="IGST",
   VLOOKUP(H91,'C:\Users\HP\Desktop\TrimphPO\Week\Master Files\[IGST Master.xlsx]DBF'!$A:$AB,28,FALSE),
   "Error")),
"")</f>
        <v/>
      </c>
      <c r="AB91">
        <f>IF(ORDER!O97&gt;0,
 IF(ORDER!$D$1="SGST",
 VLOOKUP(H91,'C:\Users\HP\Desktop\TrimphPO\Week\Master Files\[SGST Master.xlsx]DBF'!$A:$AC,29,FALSE),
   IF(ORDER!$D$1="IGST",
   VLOOKUP(H91,'C:\Users\HP\Desktop\TrimphPO\Week\Master Files\[IGST Master.xlsx]DBF'!$A:$AC,29,FALSE),
   "Error")),
"")</f>
        <v/>
      </c>
      <c r="AC91">
        <f>IF(ORDER!O97&gt;0,ROUND(Y91*AB91/100,2), "")</f>
        <v/>
      </c>
      <c r="AD91">
        <f>IF(ORDER!O97&gt;0,ROUND(SUM(Y91,0)-AC91,2), "")</f>
        <v/>
      </c>
      <c r="AE91" t="inlineStr"/>
      <c r="AF91" t="inlineStr"/>
      <c r="AG91" t="inlineStr"/>
      <c r="AH91" t="inlineStr"/>
      <c r="AI91" t="inlineStr"/>
      <c r="AJ91" t="inlineStr"/>
      <c r="AK91">
        <f>IF(ORDER!O97&gt;0,IF(RIGHT(P91,2)="5%","Output IGST - 5% - Tamilnadu","Output IGST - 12% - Tamilnadu"), "")</f>
        <v/>
      </c>
      <c r="AL91">
        <f>IF(ORDER!O97&gt;0,IF(AK91="Output IGST - 12% - TamilNadu",12,5), "")</f>
        <v/>
      </c>
      <c r="AM91">
        <f>IF(ORDER!O97&gt;0,ROUND(SUM(AD91*AL91/100,0),2), "")</f>
        <v/>
      </c>
      <c r="AN91">
        <f>IF(ORDER!O97&gt;0,+AP91, "")</f>
        <v/>
      </c>
      <c r="AO91">
        <f>IF(ORDER!O97&gt;0,0.00, "")</f>
        <v/>
      </c>
      <c r="AP91">
        <f>IF(ORDER!O97&gt;0,+(Y91-AC91)+AM91, "")</f>
        <v/>
      </c>
      <c r="AQ91">
        <f>IF(ORDER!O97&gt;0,
 IF(ORDER!$D$1="SGST",
 VLOOKUP(H91,'C:\Users\HP\Desktop\TrimphPO\Week\Master Files\[SGST Master.xlsx]DBF'!$A:$AR,44,FALSE),
   IF(ORDER!$D$1="IGST",
   VLOOKUP(H91,'C:\Users\HP\Desktop\TrimphPO\Week\Master Files\[IGST Master.xlsx]DBF'!$A:$AR,44,FALSE),
   "Error")),
"")</f>
        <v/>
      </c>
      <c r="AR91">
        <f>IF(ORDER!O97&gt;0,B91, "")</f>
        <v/>
      </c>
      <c r="AS91">
        <f>IF(ORDER!O97&gt;0,AN91, "")</f>
        <v/>
      </c>
      <c r="AT91">
        <f>IF(ORDER!O97&gt;0,CONCATENATE($B$2," ",$C$2," ","QTY",  " ", $Z$2), "")</f>
        <v/>
      </c>
      <c r="AU91">
        <f>IF(ORDER!O97&gt;0,
 IF(ORDER!$D$1="SGST",
 VLOOKUP(H91,'C:\Users\HP\Desktop\TrimphPO\Week\Master Files\[SGST Master.xlsx]DBF'!$A:$AV,48,FALSE),
   IF(ORDER!$D$1="IGST",
   VLOOKUP(H91,'C:\Users\HP\Desktop\TrimphPO\Week\Master Files\[IGST Master.xlsx]DBF'!$A:$AV,48,FALSE),
   "Error")),
"")</f>
        <v/>
      </c>
      <c r="AV91">
        <f>IF(ORDER!O97&gt;0,
 IF(ORDER!$D$1="SGST",
 VLOOKUP(H91,'C:\Users\HP\Desktop\TrimphPO\Week\Master Files\[SGST Master.xlsx]DBF'!$A:$AW,49,FALSE),
   IF(ORDER!$D$1="IGST",
   VLOOKUP(H91,'C:\Users\HP\Desktop\TrimphPO\Week\Master Files\[IGST Master.xlsx]DBF'!$A:$AW,49,FALSE),
   "Error")),
"")</f>
        <v/>
      </c>
      <c r="AW91">
        <f>IF(ORDER!O97&gt;0,
 IF(ORDER!$D$1="SGST",
 VLOOKUP(H91,'C:\Users\HP\Desktop\TrimphPO\Week\Master Files\[SGST Master.xlsx]DBF'!$A:$AX,50,FALSE),
   IF(ORDER!$D$1="IGST",
   VLOOKUP(H91,'C:\Users\HP\Desktop\TrimphPO\Week\Master Files\[IGST Master.xlsx]DBF'!$A:$AX,50,FALSE),
   "Error")),
"")</f>
        <v/>
      </c>
      <c r="AX91">
        <f>IF(ORDER!O97&gt;0,ORDER!B5, "")</f>
        <v/>
      </c>
      <c r="AY91">
        <f>IF(ORDER!O97&gt;0,ORDER!B1, "")</f>
        <v/>
      </c>
      <c r="AZ91">
        <f>IF(ORDER!O97&gt;0,
 IF(ORDER!$D$1="SGST",
 VLOOKUP(H91,'C:\Users\HP\Desktop\TrimphPO\Week\Master Files\[SGST Master.xlsx]DBF'!$A:$BA,53,FALSE),
   IF(ORDER!$D$1="IGST",
   VLOOKUP(H91,'C:\Users\HP\Desktop\TrimphPO\Week\Master Files\[IGST Master.xlsx]DBF'!$A:$BA,53,FALSE),
   "Error")),
"")</f>
        <v/>
      </c>
      <c r="BA91">
        <f>IF(ORDER!O97&gt;0,
 IF(ORDER!$D$1="SGST",
 VLOOKUP(H91,'C:\Users\HP\Desktop\TrimphPO\Week\Master Files\[SGST Master.xlsx]DBF'!$A:$BB,54,FALSE),
   IF(ORDER!$D$1="IGST",
   VLOOKUP(H91,'C:\Users\HP\Desktop\TrimphPO\Week\Master Files\[IGST Master.xlsx]DBF'!$A:$BB,54,FALSE),
   "Error")),
"")</f>
        <v/>
      </c>
      <c r="BB91">
        <f>IF(ORDER!O97&gt;0,
 IF(ORDER!$D$1="SGST",
 VLOOKUP(H91,'C:\Users\HP\Desktop\TrimphPO\Week\Master Files\[SGST Master.xlsx]DBF'!$A:$BC,55,FALSE),
   IF(ORDER!$D$1="IGST",
   VLOOKUP(H91,'C:\Users\HP\Desktop\TrimphPO\Week\Master Files\[IGST Master.xlsx]DBF'!$A:$BC,55,FALSE),
   "Error")),
"")</f>
        <v/>
      </c>
      <c r="BC91">
        <f>IF(ORDER!O97&gt;0,
 IF(ORDER!$D$1="SGST",
 VLOOKUP(H91,'C:\Users\HP\Desktop\TrimphPO\Week\Master Files\[SGST Master.xlsx]DBF'!$A:$BD,56,FALSE),
   IF(ORDER!$D$1="IGST",
   VLOOKUP(H91,'C:\Users\HP\Desktop\TrimphPO\Week\Master Files\[IGST Master.xlsx]DBF'!$A:$BD,56,FALSE),
   "Error")),
"")</f>
        <v/>
      </c>
      <c r="BD91">
        <f>IF(ORDER!O97&gt;0,
 IF(ORDER!$D$1="SGST",
 VLOOKUP(H91,'C:\Users\HP\Desktop\TrimphPO\Week\Master Files\[SGST Master.xlsx]DBF'!$A:$BE,57,FALSE),
   IF(ORDER!$D$1="IGST",
   VLOOKUP(H91,'C:\Users\HP\Desktop\TrimphPO\Week\Master Files\[IGST Master.xlsx]DBF'!$A:$BE,57,FALSE),
   "Error")),
"")</f>
        <v/>
      </c>
    </row>
    <row r="92">
      <c r="A92">
        <f>IF(ORDER!O98&gt;0,
 IF(ORDER!$D$1="SGST",
 VLOOKUP(H92,'C:\Users\HP\Desktop\TrimphPO\Week\Master Files\[SGST Master.xlsx]DBF'!$A:$B,2,FALSE),
   IF(ORDER!$D$1="IGST",
   VLOOKUP(H92,'C:\Users\HP\Desktop\TrimphPO\Week\Master Files\[IGST Master.xlsx]DBF'!$A:$B,2,FALSE),
   "Error")),
"")</f>
        <v/>
      </c>
      <c r="B92">
        <f>IF(ORDER!O98&gt;0,
 IF(ORDER!$D$1="SGST",
 VLOOKUP(H92,'C:\Users\HP\Desktop\TrimphPO\Week\Master Files\[SGST Master.xlsx]DBF'!$A:$C,3,FALSE),
   IF(ORDER!$D$1="IGST",
   VLOOKUP(H92,'C:\Users\HP\Desktop\TrimphPO\Week\Master Files\[IGST Master.xlsx]DBF'!$A:$C,3,FALSE),
   "Error")),
"")</f>
        <v/>
      </c>
      <c r="C92">
        <f>IF(ORDER!O98&gt;0,ORDER!L98, "")</f>
        <v/>
      </c>
      <c r="D92">
        <f>IF(ORDER!O98&gt;0,ORDER!A98, "")</f>
        <v/>
      </c>
      <c r="E92">
        <f>IF(ORDER!O98&gt;0,
 IF(ORDER!$D$1="SGST",
 VLOOKUP(H92,'C:\Users\HP\Desktop\TrimphPO\Week\Master Files\[SGST Master.xlsx]DBF'!$A:$F,6,FALSE),
   IF(ORDER!$D$1="IGST",
   VLOOKUP(H92,'C:\Users\HP\Desktop\TrimphPO\Week\Master Files\[IGST Master.xlsx]DBF'!$A:$F,6,FALSE),
   "Error")),
"")</f>
        <v/>
      </c>
      <c r="F92">
        <f>IF(ORDER!O98&gt;0,ORDER!C98, "")</f>
        <v/>
      </c>
      <c r="G92">
        <f>IF(ORDER!O98&gt;0,
 IF(ORDER!$D$1="SGST",
 VLOOKUP(H92,'C:\Users\HP\Desktop\TrimphPO\Week\Master Files\[SGST Master.xlsx]DBF'!$A:$H,8,FALSE),
   IF(ORDER!$D$1="IGST",
   VLOOKUP(H92,'C:\Users\HP\Desktop\TrimphPO\Week\Master Files\[IGST Master.xlsx]DBF'!$A:$H,8,FALSE),
   "Error")),
"")</f>
        <v/>
      </c>
      <c r="H92">
        <f>IF(ORDER!O98&gt;0,ORDER!D98, "")</f>
        <v/>
      </c>
      <c r="I92">
        <f>IF(ORDER!O98&gt;0,
 IF(ORDER!$D$1="SGST",
 VLOOKUP(H92,'C:\Users\HP\Desktop\TrimphPO\Week\Master Files\[SGST Master.xlsx]DBF'!$A:$J,10,FALSE),
   IF(ORDER!$D$1="IGST",
   VLOOKUP(H92,'C:\Users\HP\Desktop\TrimphPO\Week\Master Files\[IGST Master.xlsx]DBF'!$A:$J,10,FALSE),
   "Error")),
"")</f>
        <v/>
      </c>
      <c r="J92">
        <f>IF(ORDER!O98&gt;0,SUMIF(ORDER!$D$8:$D$22298,DBF!$H92,ORDER!$G$8:$G$22298), "")</f>
        <v/>
      </c>
      <c r="K92">
        <f>IF(ORDER!O98&gt;0,VLOOKUP($H92,ORDER!D:H,5,FALSE), "")</f>
        <v/>
      </c>
      <c r="L92">
        <f>IF(ORDER!O98&gt;0,ROUND(J92*K92,2), "")</f>
        <v/>
      </c>
      <c r="M92">
        <f>IF(ORDER!O98&gt;0,
 IF(ORDER!$D$1="SGST",
 VLOOKUP(H92,'C:\Users\HP\Desktop\TrimphPO\Week\Master Files\[SGST Master.xlsx]DBF'!$A:$N,14,FALSE),
   IF(ORDER!$D$1="IGST",
   VLOOKUP(H92,'C:\Users\HP\Desktop\TrimphPO\Week\Master Files\[IGST Master.xlsx]DBF'!$A:$N,14,FALSE),
   "Error")),
"")</f>
        <v/>
      </c>
      <c r="N92">
        <f>IF(ORDER!O98&gt;0,ROUND(L92*M92/100,2), "")</f>
        <v/>
      </c>
      <c r="O92">
        <f>IF(ORDER!O98&gt;0,L92-N92, "")</f>
        <v/>
      </c>
      <c r="P92">
        <f>IF(ORDER!O98&gt;0,IF(R92="Corsetry",IF(IFERROR((O92/J92),0)&lt;1000,"CC Sales- Corsetry-Wholesale - IGST 5%","CC Sales- Corsetry-Wholesale - IGST 12%")), "")</f>
        <v/>
      </c>
      <c r="Q92">
        <f>IF(ORDER!O98&gt;0,
 IF(ORDER!$D$1="SGST",
 VLOOKUP(H92,'C:\Users\HP\Desktop\TrimphPO\Week\Master Files\[SGST Master.xlsx]DBF'!$A:$R,18,FALSE),
   IF(ORDER!$D$1="IGST",
   VLOOKUP(H92,'C:\Users\HP\Desktop\TrimphPO\Week\Master Files\[IGST Master.xlsx]DBF'!$A:$R,18,FALSE),
   "Error")),
"")</f>
        <v/>
      </c>
      <c r="R92">
        <f>IF(ORDER!O98&gt;0,
 IF(ORDER!$D$1="SGST",
 VLOOKUP(H92,'C:\Users\HP\Desktop\TrimphPO\Week\Master Files\[SGST Master.xlsx]DBF'!$A:$S,19,FALSE),
   IF(ORDER!$D$1="IGST",
   VLOOKUP(H92,'C:\Users\HP\Desktop\TrimphPO\Week\Master Files\[IGST Master.xlsx]DBF'!$A:$S,19,FALSE),
   "Error")),
"")</f>
        <v/>
      </c>
      <c r="S92">
        <f>IF(ORDER!O98&gt;0,
 IF(ORDER!$D$1="SGST",
 VLOOKUP(H92,'C:\Users\HP\Desktop\TrimphPO\Week\Master Files\[SGST Master.xlsx]DBF'!$A:$T,20,FALSE),
   IF(ORDER!$D$1="IGST",
   VLOOKUP(H92,'C:\Users\HP\Desktop\TrimphPO\Week\Master Files\[IGST Master.xlsx]DBF'!$A:$T,20,FALSE),
   "Error")),
"")</f>
        <v/>
      </c>
      <c r="T92">
        <f>IF(ORDER!O98&gt;0,
 IF(ORDER!$D$1="SGST",
 VLOOKUP(H92,'C:\Users\HP\Desktop\TrimphPO\Week\Master Files\[SGST Master.xlsx]DBF'!$A:$U,21,FALSE),
   IF(ORDER!$D$1="IGST",
   VLOOKUP(H92,'C:\Users\HP\Desktop\TrimphPO\Week\Master Files\[IGST Master.xlsx]DBF'!$A:$U,21,FALSE),
   "Error")),
"")</f>
        <v/>
      </c>
      <c r="U92">
        <f>IF(ORDER!O98&gt;0,
 IF(ORDER!$D$1="SGST",
 VLOOKUP(H92,'C:\Users\HP\Desktop\TrimphPO\Week\Master Files\[SGST Master.xlsx]DBF'!$A:$V,22,FALSE),
   IF(ORDER!$D$1="IGST",
   VLOOKUP(H92,'C:\Users\HP\Desktop\TrimphPO\Week\Master Files\[IGST Master.xlsx]DBF'!$A:$V,22,FALSE),
   "Error")),
"")</f>
        <v/>
      </c>
      <c r="V92">
        <f>IF(ORDER!O98&gt;0,
 IF(ORDER!$D$1="SGST",
 VLOOKUP(H92,'C:\Users\HP\Desktop\TrimphPO\Week\Master Files\[SGST Master.xlsx]DBF'!$A:$W,23,FALSE),
   IF(ORDER!$D$1="IGST",
   VLOOKUP(H92,'C:\Users\HP\Desktop\TrimphPO\Week\Master Files\[IGST Master.xlsx]DBF'!$A:$W,23,FALSE),
   "Error")),
"")</f>
        <v/>
      </c>
      <c r="W92">
        <f>IF(ORDER!O98&gt;0,
 IF(ORDER!$D$1="SGST",
 VLOOKUP(H92,'C:\Users\HP\Desktop\TrimphPO\Week\Master Files\[SGST Master.xlsx]DBF'!$A:$X,24,FALSE),
   IF(ORDER!$D$1="IGST",
   VLOOKUP(H92,'C:\Users\HP\Desktop\TrimphPO\Week\Master Files\[IGST Master.xlsx]DBF'!$A:$X,24,FALSE),
   "Error")),
"")</f>
        <v/>
      </c>
      <c r="X92">
        <f>IF(ORDER!O98&gt;0,
 IF(ORDER!$D$1="SGST",
 VLOOKUP(H92,'C:\Users\HP\Desktop\TrimphPO\Week\Master Files\[SGST Master.xlsx]DBF'!$A:$Y,25,FALSE),
   IF(ORDER!$D$1="IGST",
   VLOOKUP(H92,'C:\Users\HP\Desktop\TrimphPO\Week\Master Files\[IGST Master.xlsx]DBF'!$A:$Y,25,FALSE),
   "Error")),
"")</f>
        <v/>
      </c>
      <c r="Y92">
        <f>IF(ORDER!O98&gt;0,+O92, "")</f>
        <v/>
      </c>
      <c r="Z92">
        <f>IF(ORDER!O98&gt;0,+J92, "")</f>
        <v/>
      </c>
      <c r="AA92">
        <f>IF(ORDER!O98&gt;0,
 IF(ORDER!$D$1="SGST",
 VLOOKUP(H92,'C:\Users\HP\Desktop\TrimphPO\Week\Master Files\[SGST Master.xlsx]DBF'!$A:$AB,28,FALSE),
   IF(ORDER!$D$1="IGST",
   VLOOKUP(H92,'C:\Users\HP\Desktop\TrimphPO\Week\Master Files\[IGST Master.xlsx]DBF'!$A:$AB,28,FALSE),
   "Error")),
"")</f>
        <v/>
      </c>
      <c r="AB92">
        <f>IF(ORDER!O98&gt;0,
 IF(ORDER!$D$1="SGST",
 VLOOKUP(H92,'C:\Users\HP\Desktop\TrimphPO\Week\Master Files\[SGST Master.xlsx]DBF'!$A:$AC,29,FALSE),
   IF(ORDER!$D$1="IGST",
   VLOOKUP(H92,'C:\Users\HP\Desktop\TrimphPO\Week\Master Files\[IGST Master.xlsx]DBF'!$A:$AC,29,FALSE),
   "Error")),
"")</f>
        <v/>
      </c>
      <c r="AC92">
        <f>IF(ORDER!O98&gt;0,ROUND(Y92*AB92/100,2), "")</f>
        <v/>
      </c>
      <c r="AD92">
        <f>IF(ORDER!O98&gt;0,ROUND(SUM(Y92,0)-AC92,2), "")</f>
        <v/>
      </c>
      <c r="AE92" t="inlineStr"/>
      <c r="AF92" t="inlineStr"/>
      <c r="AG92" t="inlineStr"/>
      <c r="AH92" t="inlineStr"/>
      <c r="AI92" t="inlineStr"/>
      <c r="AJ92" t="inlineStr"/>
      <c r="AK92">
        <f>IF(ORDER!O98&gt;0,IF(RIGHT(P92,2)="5%","Output IGST - 5% - Tamilnadu","Output IGST - 12% - Tamilnadu"), "")</f>
        <v/>
      </c>
      <c r="AL92">
        <f>IF(ORDER!O98&gt;0,IF(AK92="Output IGST - 12% - TamilNadu",12,5), "")</f>
        <v/>
      </c>
      <c r="AM92">
        <f>IF(ORDER!O98&gt;0,ROUND(SUM(AD92*AL92/100,0),2), "")</f>
        <v/>
      </c>
      <c r="AN92">
        <f>IF(ORDER!O98&gt;0,+AP92, "")</f>
        <v/>
      </c>
      <c r="AO92">
        <f>IF(ORDER!O98&gt;0,0.00, "")</f>
        <v/>
      </c>
      <c r="AP92">
        <f>IF(ORDER!O98&gt;0,+(Y92-AC92)+AM92, "")</f>
        <v/>
      </c>
      <c r="AQ92">
        <f>IF(ORDER!O98&gt;0,
 IF(ORDER!$D$1="SGST",
 VLOOKUP(H92,'C:\Users\HP\Desktop\TrimphPO\Week\Master Files\[SGST Master.xlsx]DBF'!$A:$AR,44,FALSE),
   IF(ORDER!$D$1="IGST",
   VLOOKUP(H92,'C:\Users\HP\Desktop\TrimphPO\Week\Master Files\[IGST Master.xlsx]DBF'!$A:$AR,44,FALSE),
   "Error")),
"")</f>
        <v/>
      </c>
      <c r="AR92">
        <f>IF(ORDER!O98&gt;0,B92, "")</f>
        <v/>
      </c>
      <c r="AS92">
        <f>IF(ORDER!O98&gt;0,AN92, "")</f>
        <v/>
      </c>
      <c r="AT92">
        <f>IF(ORDER!O98&gt;0,CONCATENATE($B$2," ",$C$2," ","QTY",  " ", $Z$2), "")</f>
        <v/>
      </c>
      <c r="AU92">
        <f>IF(ORDER!O98&gt;0,
 IF(ORDER!$D$1="SGST",
 VLOOKUP(H92,'C:\Users\HP\Desktop\TrimphPO\Week\Master Files\[SGST Master.xlsx]DBF'!$A:$AV,48,FALSE),
   IF(ORDER!$D$1="IGST",
   VLOOKUP(H92,'C:\Users\HP\Desktop\TrimphPO\Week\Master Files\[IGST Master.xlsx]DBF'!$A:$AV,48,FALSE),
   "Error")),
"")</f>
        <v/>
      </c>
      <c r="AV92">
        <f>IF(ORDER!O98&gt;0,
 IF(ORDER!$D$1="SGST",
 VLOOKUP(H92,'C:\Users\HP\Desktop\TrimphPO\Week\Master Files\[SGST Master.xlsx]DBF'!$A:$AW,49,FALSE),
   IF(ORDER!$D$1="IGST",
   VLOOKUP(H92,'C:\Users\HP\Desktop\TrimphPO\Week\Master Files\[IGST Master.xlsx]DBF'!$A:$AW,49,FALSE),
   "Error")),
"")</f>
        <v/>
      </c>
      <c r="AW92">
        <f>IF(ORDER!O98&gt;0,
 IF(ORDER!$D$1="SGST",
 VLOOKUP(H92,'C:\Users\HP\Desktop\TrimphPO\Week\Master Files\[SGST Master.xlsx]DBF'!$A:$AX,50,FALSE),
   IF(ORDER!$D$1="IGST",
   VLOOKUP(H92,'C:\Users\HP\Desktop\TrimphPO\Week\Master Files\[IGST Master.xlsx]DBF'!$A:$AX,50,FALSE),
   "Error")),
"")</f>
        <v/>
      </c>
      <c r="AX92">
        <f>IF(ORDER!O98&gt;0,ORDER!B5, "")</f>
        <v/>
      </c>
      <c r="AY92">
        <f>IF(ORDER!O98&gt;0,ORDER!B1, "")</f>
        <v/>
      </c>
      <c r="AZ92">
        <f>IF(ORDER!O98&gt;0,
 IF(ORDER!$D$1="SGST",
 VLOOKUP(H92,'C:\Users\HP\Desktop\TrimphPO\Week\Master Files\[SGST Master.xlsx]DBF'!$A:$BA,53,FALSE),
   IF(ORDER!$D$1="IGST",
   VLOOKUP(H92,'C:\Users\HP\Desktop\TrimphPO\Week\Master Files\[IGST Master.xlsx]DBF'!$A:$BA,53,FALSE),
   "Error")),
"")</f>
        <v/>
      </c>
      <c r="BA92">
        <f>IF(ORDER!O98&gt;0,
 IF(ORDER!$D$1="SGST",
 VLOOKUP(H92,'C:\Users\HP\Desktop\TrimphPO\Week\Master Files\[SGST Master.xlsx]DBF'!$A:$BB,54,FALSE),
   IF(ORDER!$D$1="IGST",
   VLOOKUP(H92,'C:\Users\HP\Desktop\TrimphPO\Week\Master Files\[IGST Master.xlsx]DBF'!$A:$BB,54,FALSE),
   "Error")),
"")</f>
        <v/>
      </c>
      <c r="BB92">
        <f>IF(ORDER!O98&gt;0,
 IF(ORDER!$D$1="SGST",
 VLOOKUP(H92,'C:\Users\HP\Desktop\TrimphPO\Week\Master Files\[SGST Master.xlsx]DBF'!$A:$BC,55,FALSE),
   IF(ORDER!$D$1="IGST",
   VLOOKUP(H92,'C:\Users\HP\Desktop\TrimphPO\Week\Master Files\[IGST Master.xlsx]DBF'!$A:$BC,55,FALSE),
   "Error")),
"")</f>
        <v/>
      </c>
      <c r="BC92">
        <f>IF(ORDER!O98&gt;0,
 IF(ORDER!$D$1="SGST",
 VLOOKUP(H92,'C:\Users\HP\Desktop\TrimphPO\Week\Master Files\[SGST Master.xlsx]DBF'!$A:$BD,56,FALSE),
   IF(ORDER!$D$1="IGST",
   VLOOKUP(H92,'C:\Users\HP\Desktop\TrimphPO\Week\Master Files\[IGST Master.xlsx]DBF'!$A:$BD,56,FALSE),
   "Error")),
"")</f>
        <v/>
      </c>
      <c r="BD92">
        <f>IF(ORDER!O98&gt;0,
 IF(ORDER!$D$1="SGST",
 VLOOKUP(H92,'C:\Users\HP\Desktop\TrimphPO\Week\Master Files\[SGST Master.xlsx]DBF'!$A:$BE,57,FALSE),
   IF(ORDER!$D$1="IGST",
   VLOOKUP(H92,'C:\Users\HP\Desktop\TrimphPO\Week\Master Files\[IGST Master.xlsx]DBF'!$A:$BE,57,FALSE),
   "Error")),
"")</f>
        <v/>
      </c>
    </row>
    <row r="93">
      <c r="A93">
        <f>IF(ORDER!O99&gt;0,
 IF(ORDER!$D$1="SGST",
 VLOOKUP(H93,'C:\Users\HP\Desktop\TrimphPO\Week\Master Files\[SGST Master.xlsx]DBF'!$A:$B,2,FALSE),
   IF(ORDER!$D$1="IGST",
   VLOOKUP(H93,'C:\Users\HP\Desktop\TrimphPO\Week\Master Files\[IGST Master.xlsx]DBF'!$A:$B,2,FALSE),
   "Error")),
"")</f>
        <v/>
      </c>
      <c r="B93">
        <f>IF(ORDER!O99&gt;0,
 IF(ORDER!$D$1="SGST",
 VLOOKUP(H93,'C:\Users\HP\Desktop\TrimphPO\Week\Master Files\[SGST Master.xlsx]DBF'!$A:$C,3,FALSE),
   IF(ORDER!$D$1="IGST",
   VLOOKUP(H93,'C:\Users\HP\Desktop\TrimphPO\Week\Master Files\[IGST Master.xlsx]DBF'!$A:$C,3,FALSE),
   "Error")),
"")</f>
        <v/>
      </c>
      <c r="C93">
        <f>IF(ORDER!O99&gt;0,ORDER!L99, "")</f>
        <v/>
      </c>
      <c r="D93">
        <f>IF(ORDER!O99&gt;0,ORDER!A99, "")</f>
        <v/>
      </c>
      <c r="E93">
        <f>IF(ORDER!O99&gt;0,
 IF(ORDER!$D$1="SGST",
 VLOOKUP(H93,'C:\Users\HP\Desktop\TrimphPO\Week\Master Files\[SGST Master.xlsx]DBF'!$A:$F,6,FALSE),
   IF(ORDER!$D$1="IGST",
   VLOOKUP(H93,'C:\Users\HP\Desktop\TrimphPO\Week\Master Files\[IGST Master.xlsx]DBF'!$A:$F,6,FALSE),
   "Error")),
"")</f>
        <v/>
      </c>
      <c r="F93">
        <f>IF(ORDER!O99&gt;0,ORDER!C99, "")</f>
        <v/>
      </c>
      <c r="G93">
        <f>IF(ORDER!O99&gt;0,
 IF(ORDER!$D$1="SGST",
 VLOOKUP(H93,'C:\Users\HP\Desktop\TrimphPO\Week\Master Files\[SGST Master.xlsx]DBF'!$A:$H,8,FALSE),
   IF(ORDER!$D$1="IGST",
   VLOOKUP(H93,'C:\Users\HP\Desktop\TrimphPO\Week\Master Files\[IGST Master.xlsx]DBF'!$A:$H,8,FALSE),
   "Error")),
"")</f>
        <v/>
      </c>
      <c r="H93">
        <f>IF(ORDER!O99&gt;0,ORDER!D99, "")</f>
        <v/>
      </c>
      <c r="I93">
        <f>IF(ORDER!O99&gt;0,
 IF(ORDER!$D$1="SGST",
 VLOOKUP(H93,'C:\Users\HP\Desktop\TrimphPO\Week\Master Files\[SGST Master.xlsx]DBF'!$A:$J,10,FALSE),
   IF(ORDER!$D$1="IGST",
   VLOOKUP(H93,'C:\Users\HP\Desktop\TrimphPO\Week\Master Files\[IGST Master.xlsx]DBF'!$A:$J,10,FALSE),
   "Error")),
"")</f>
        <v/>
      </c>
      <c r="J93">
        <f>IF(ORDER!O99&gt;0,SUMIF(ORDER!$D$8:$D$22298,DBF!$H93,ORDER!$G$8:$G$22298), "")</f>
        <v/>
      </c>
      <c r="K93">
        <f>IF(ORDER!O99&gt;0,VLOOKUP($H93,ORDER!D:H,5,FALSE), "")</f>
        <v/>
      </c>
      <c r="L93">
        <f>IF(ORDER!O99&gt;0,ROUND(J93*K93,2), "")</f>
        <v/>
      </c>
      <c r="M93">
        <f>IF(ORDER!O99&gt;0,
 IF(ORDER!$D$1="SGST",
 VLOOKUP(H93,'C:\Users\HP\Desktop\TrimphPO\Week\Master Files\[SGST Master.xlsx]DBF'!$A:$N,14,FALSE),
   IF(ORDER!$D$1="IGST",
   VLOOKUP(H93,'C:\Users\HP\Desktop\TrimphPO\Week\Master Files\[IGST Master.xlsx]DBF'!$A:$N,14,FALSE),
   "Error")),
"")</f>
        <v/>
      </c>
      <c r="N93">
        <f>IF(ORDER!O99&gt;0,ROUND(L93*M93/100,2), "")</f>
        <v/>
      </c>
      <c r="O93">
        <f>IF(ORDER!O99&gt;0,L93-N93, "")</f>
        <v/>
      </c>
      <c r="P93">
        <f>IF(ORDER!O99&gt;0,IF(R93="Corsetry",IF(IFERROR((O93/J93),0)&lt;1000,"CC Sales- Corsetry-Wholesale - IGST 5%","CC Sales- Corsetry-Wholesale - IGST 12%")), "")</f>
        <v/>
      </c>
      <c r="Q93">
        <f>IF(ORDER!O99&gt;0,
 IF(ORDER!$D$1="SGST",
 VLOOKUP(H93,'C:\Users\HP\Desktop\TrimphPO\Week\Master Files\[SGST Master.xlsx]DBF'!$A:$R,18,FALSE),
   IF(ORDER!$D$1="IGST",
   VLOOKUP(H93,'C:\Users\HP\Desktop\TrimphPO\Week\Master Files\[IGST Master.xlsx]DBF'!$A:$R,18,FALSE),
   "Error")),
"")</f>
        <v/>
      </c>
      <c r="R93">
        <f>IF(ORDER!O99&gt;0,
 IF(ORDER!$D$1="SGST",
 VLOOKUP(H93,'C:\Users\HP\Desktop\TrimphPO\Week\Master Files\[SGST Master.xlsx]DBF'!$A:$S,19,FALSE),
   IF(ORDER!$D$1="IGST",
   VLOOKUP(H93,'C:\Users\HP\Desktop\TrimphPO\Week\Master Files\[IGST Master.xlsx]DBF'!$A:$S,19,FALSE),
   "Error")),
"")</f>
        <v/>
      </c>
      <c r="S93">
        <f>IF(ORDER!O99&gt;0,
 IF(ORDER!$D$1="SGST",
 VLOOKUP(H93,'C:\Users\HP\Desktop\TrimphPO\Week\Master Files\[SGST Master.xlsx]DBF'!$A:$T,20,FALSE),
   IF(ORDER!$D$1="IGST",
   VLOOKUP(H93,'C:\Users\HP\Desktop\TrimphPO\Week\Master Files\[IGST Master.xlsx]DBF'!$A:$T,20,FALSE),
   "Error")),
"")</f>
        <v/>
      </c>
      <c r="T93">
        <f>IF(ORDER!O99&gt;0,
 IF(ORDER!$D$1="SGST",
 VLOOKUP(H93,'C:\Users\HP\Desktop\TrimphPO\Week\Master Files\[SGST Master.xlsx]DBF'!$A:$U,21,FALSE),
   IF(ORDER!$D$1="IGST",
   VLOOKUP(H93,'C:\Users\HP\Desktop\TrimphPO\Week\Master Files\[IGST Master.xlsx]DBF'!$A:$U,21,FALSE),
   "Error")),
"")</f>
        <v/>
      </c>
      <c r="U93">
        <f>IF(ORDER!O99&gt;0,
 IF(ORDER!$D$1="SGST",
 VLOOKUP(H93,'C:\Users\HP\Desktop\TrimphPO\Week\Master Files\[SGST Master.xlsx]DBF'!$A:$V,22,FALSE),
   IF(ORDER!$D$1="IGST",
   VLOOKUP(H93,'C:\Users\HP\Desktop\TrimphPO\Week\Master Files\[IGST Master.xlsx]DBF'!$A:$V,22,FALSE),
   "Error")),
"")</f>
        <v/>
      </c>
      <c r="V93">
        <f>IF(ORDER!O99&gt;0,
 IF(ORDER!$D$1="SGST",
 VLOOKUP(H93,'C:\Users\HP\Desktop\TrimphPO\Week\Master Files\[SGST Master.xlsx]DBF'!$A:$W,23,FALSE),
   IF(ORDER!$D$1="IGST",
   VLOOKUP(H93,'C:\Users\HP\Desktop\TrimphPO\Week\Master Files\[IGST Master.xlsx]DBF'!$A:$W,23,FALSE),
   "Error")),
"")</f>
        <v/>
      </c>
      <c r="W93">
        <f>IF(ORDER!O99&gt;0,
 IF(ORDER!$D$1="SGST",
 VLOOKUP(H93,'C:\Users\HP\Desktop\TrimphPO\Week\Master Files\[SGST Master.xlsx]DBF'!$A:$X,24,FALSE),
   IF(ORDER!$D$1="IGST",
   VLOOKUP(H93,'C:\Users\HP\Desktop\TrimphPO\Week\Master Files\[IGST Master.xlsx]DBF'!$A:$X,24,FALSE),
   "Error")),
"")</f>
        <v/>
      </c>
      <c r="X93">
        <f>IF(ORDER!O99&gt;0,
 IF(ORDER!$D$1="SGST",
 VLOOKUP(H93,'C:\Users\HP\Desktop\TrimphPO\Week\Master Files\[SGST Master.xlsx]DBF'!$A:$Y,25,FALSE),
   IF(ORDER!$D$1="IGST",
   VLOOKUP(H93,'C:\Users\HP\Desktop\TrimphPO\Week\Master Files\[IGST Master.xlsx]DBF'!$A:$Y,25,FALSE),
   "Error")),
"")</f>
        <v/>
      </c>
      <c r="Y93">
        <f>IF(ORDER!O99&gt;0,+O93, "")</f>
        <v/>
      </c>
      <c r="Z93">
        <f>IF(ORDER!O99&gt;0,+J93, "")</f>
        <v/>
      </c>
      <c r="AA93">
        <f>IF(ORDER!O99&gt;0,
 IF(ORDER!$D$1="SGST",
 VLOOKUP(H93,'C:\Users\HP\Desktop\TrimphPO\Week\Master Files\[SGST Master.xlsx]DBF'!$A:$AB,28,FALSE),
   IF(ORDER!$D$1="IGST",
   VLOOKUP(H93,'C:\Users\HP\Desktop\TrimphPO\Week\Master Files\[IGST Master.xlsx]DBF'!$A:$AB,28,FALSE),
   "Error")),
"")</f>
        <v/>
      </c>
      <c r="AB93">
        <f>IF(ORDER!O99&gt;0,
 IF(ORDER!$D$1="SGST",
 VLOOKUP(H93,'C:\Users\HP\Desktop\TrimphPO\Week\Master Files\[SGST Master.xlsx]DBF'!$A:$AC,29,FALSE),
   IF(ORDER!$D$1="IGST",
   VLOOKUP(H93,'C:\Users\HP\Desktop\TrimphPO\Week\Master Files\[IGST Master.xlsx]DBF'!$A:$AC,29,FALSE),
   "Error")),
"")</f>
        <v/>
      </c>
      <c r="AC93">
        <f>IF(ORDER!O99&gt;0,ROUND(Y93*AB93/100,2), "")</f>
        <v/>
      </c>
      <c r="AD93">
        <f>IF(ORDER!O99&gt;0,ROUND(SUM(Y93,0)-AC93,2), "")</f>
        <v/>
      </c>
      <c r="AE93" t="inlineStr"/>
      <c r="AF93" t="inlineStr"/>
      <c r="AG93" t="inlineStr"/>
      <c r="AH93" t="inlineStr"/>
      <c r="AI93" t="inlineStr"/>
      <c r="AJ93" t="inlineStr"/>
      <c r="AK93">
        <f>IF(ORDER!O99&gt;0,IF(RIGHT(P93,2)="5%","Output IGST - 5% - Tamilnadu","Output IGST - 12% - Tamilnadu"), "")</f>
        <v/>
      </c>
      <c r="AL93">
        <f>IF(ORDER!O99&gt;0,IF(AK93="Output IGST - 12% - TamilNadu",12,5), "")</f>
        <v/>
      </c>
      <c r="AM93">
        <f>IF(ORDER!O99&gt;0,ROUND(SUM(AD93*AL93/100,0),2), "")</f>
        <v/>
      </c>
      <c r="AN93">
        <f>IF(ORDER!O99&gt;0,+AP93, "")</f>
        <v/>
      </c>
      <c r="AO93">
        <f>IF(ORDER!O99&gt;0,0.00, "")</f>
        <v/>
      </c>
      <c r="AP93">
        <f>IF(ORDER!O99&gt;0,+(Y93-AC93)+AM93, "")</f>
        <v/>
      </c>
      <c r="AQ93">
        <f>IF(ORDER!O99&gt;0,
 IF(ORDER!$D$1="SGST",
 VLOOKUP(H93,'C:\Users\HP\Desktop\TrimphPO\Week\Master Files\[SGST Master.xlsx]DBF'!$A:$AR,44,FALSE),
   IF(ORDER!$D$1="IGST",
   VLOOKUP(H93,'C:\Users\HP\Desktop\TrimphPO\Week\Master Files\[IGST Master.xlsx]DBF'!$A:$AR,44,FALSE),
   "Error")),
"")</f>
        <v/>
      </c>
      <c r="AR93">
        <f>IF(ORDER!O99&gt;0,B93, "")</f>
        <v/>
      </c>
      <c r="AS93">
        <f>IF(ORDER!O99&gt;0,AN93, "")</f>
        <v/>
      </c>
      <c r="AT93">
        <f>IF(ORDER!O99&gt;0,CONCATENATE($B$2," ",$C$2," ","QTY",  " ", $Z$2), "")</f>
        <v/>
      </c>
      <c r="AU93">
        <f>IF(ORDER!O99&gt;0,
 IF(ORDER!$D$1="SGST",
 VLOOKUP(H93,'C:\Users\HP\Desktop\TrimphPO\Week\Master Files\[SGST Master.xlsx]DBF'!$A:$AV,48,FALSE),
   IF(ORDER!$D$1="IGST",
   VLOOKUP(H93,'C:\Users\HP\Desktop\TrimphPO\Week\Master Files\[IGST Master.xlsx]DBF'!$A:$AV,48,FALSE),
   "Error")),
"")</f>
        <v/>
      </c>
      <c r="AV93">
        <f>IF(ORDER!O99&gt;0,
 IF(ORDER!$D$1="SGST",
 VLOOKUP(H93,'C:\Users\HP\Desktop\TrimphPO\Week\Master Files\[SGST Master.xlsx]DBF'!$A:$AW,49,FALSE),
   IF(ORDER!$D$1="IGST",
   VLOOKUP(H93,'C:\Users\HP\Desktop\TrimphPO\Week\Master Files\[IGST Master.xlsx]DBF'!$A:$AW,49,FALSE),
   "Error")),
"")</f>
        <v/>
      </c>
      <c r="AW93">
        <f>IF(ORDER!O99&gt;0,
 IF(ORDER!$D$1="SGST",
 VLOOKUP(H93,'C:\Users\HP\Desktop\TrimphPO\Week\Master Files\[SGST Master.xlsx]DBF'!$A:$AX,50,FALSE),
   IF(ORDER!$D$1="IGST",
   VLOOKUP(H93,'C:\Users\HP\Desktop\TrimphPO\Week\Master Files\[IGST Master.xlsx]DBF'!$A:$AX,50,FALSE),
   "Error")),
"")</f>
        <v/>
      </c>
      <c r="AX93">
        <f>IF(ORDER!O99&gt;0,ORDER!B5, "")</f>
        <v/>
      </c>
      <c r="AY93">
        <f>IF(ORDER!O99&gt;0,ORDER!B1, "")</f>
        <v/>
      </c>
      <c r="AZ93">
        <f>IF(ORDER!O99&gt;0,
 IF(ORDER!$D$1="SGST",
 VLOOKUP(H93,'C:\Users\HP\Desktop\TrimphPO\Week\Master Files\[SGST Master.xlsx]DBF'!$A:$BA,53,FALSE),
   IF(ORDER!$D$1="IGST",
   VLOOKUP(H93,'C:\Users\HP\Desktop\TrimphPO\Week\Master Files\[IGST Master.xlsx]DBF'!$A:$BA,53,FALSE),
   "Error")),
"")</f>
        <v/>
      </c>
      <c r="BA93">
        <f>IF(ORDER!O99&gt;0,
 IF(ORDER!$D$1="SGST",
 VLOOKUP(H93,'C:\Users\HP\Desktop\TrimphPO\Week\Master Files\[SGST Master.xlsx]DBF'!$A:$BB,54,FALSE),
   IF(ORDER!$D$1="IGST",
   VLOOKUP(H93,'C:\Users\HP\Desktop\TrimphPO\Week\Master Files\[IGST Master.xlsx]DBF'!$A:$BB,54,FALSE),
   "Error")),
"")</f>
        <v/>
      </c>
      <c r="BB93">
        <f>IF(ORDER!O99&gt;0,
 IF(ORDER!$D$1="SGST",
 VLOOKUP(H93,'C:\Users\HP\Desktop\TrimphPO\Week\Master Files\[SGST Master.xlsx]DBF'!$A:$BC,55,FALSE),
   IF(ORDER!$D$1="IGST",
   VLOOKUP(H93,'C:\Users\HP\Desktop\TrimphPO\Week\Master Files\[IGST Master.xlsx]DBF'!$A:$BC,55,FALSE),
   "Error")),
"")</f>
        <v/>
      </c>
      <c r="BC93">
        <f>IF(ORDER!O99&gt;0,
 IF(ORDER!$D$1="SGST",
 VLOOKUP(H93,'C:\Users\HP\Desktop\TrimphPO\Week\Master Files\[SGST Master.xlsx]DBF'!$A:$BD,56,FALSE),
   IF(ORDER!$D$1="IGST",
   VLOOKUP(H93,'C:\Users\HP\Desktop\TrimphPO\Week\Master Files\[IGST Master.xlsx]DBF'!$A:$BD,56,FALSE),
   "Error")),
"")</f>
        <v/>
      </c>
      <c r="BD93">
        <f>IF(ORDER!O99&gt;0,
 IF(ORDER!$D$1="SGST",
 VLOOKUP(H93,'C:\Users\HP\Desktop\TrimphPO\Week\Master Files\[SGST Master.xlsx]DBF'!$A:$BE,57,FALSE),
   IF(ORDER!$D$1="IGST",
   VLOOKUP(H93,'C:\Users\HP\Desktop\TrimphPO\Week\Master Files\[IGST Master.xlsx]DBF'!$A:$BE,57,FALSE),
   "Error")),
"")</f>
        <v/>
      </c>
    </row>
    <row r="94">
      <c r="A94">
        <f>IF(ORDER!O100&gt;0,
 IF(ORDER!$D$1="SGST",
 VLOOKUP(H94,'C:\Users\HP\Desktop\TrimphPO\Week\Master Files\[SGST Master.xlsx]DBF'!$A:$B,2,FALSE),
   IF(ORDER!$D$1="IGST",
   VLOOKUP(H94,'C:\Users\HP\Desktop\TrimphPO\Week\Master Files\[IGST Master.xlsx]DBF'!$A:$B,2,FALSE),
   "Error")),
"")</f>
        <v/>
      </c>
      <c r="B94">
        <f>IF(ORDER!O100&gt;0,
 IF(ORDER!$D$1="SGST",
 VLOOKUP(H94,'C:\Users\HP\Desktop\TrimphPO\Week\Master Files\[SGST Master.xlsx]DBF'!$A:$C,3,FALSE),
   IF(ORDER!$D$1="IGST",
   VLOOKUP(H94,'C:\Users\HP\Desktop\TrimphPO\Week\Master Files\[IGST Master.xlsx]DBF'!$A:$C,3,FALSE),
   "Error")),
"")</f>
        <v/>
      </c>
      <c r="C94">
        <f>IF(ORDER!O100&gt;0,ORDER!L100, "")</f>
        <v/>
      </c>
      <c r="D94">
        <f>IF(ORDER!O100&gt;0,ORDER!A100, "")</f>
        <v/>
      </c>
      <c r="E94">
        <f>IF(ORDER!O100&gt;0,
 IF(ORDER!$D$1="SGST",
 VLOOKUP(H94,'C:\Users\HP\Desktop\TrimphPO\Week\Master Files\[SGST Master.xlsx]DBF'!$A:$F,6,FALSE),
   IF(ORDER!$D$1="IGST",
   VLOOKUP(H94,'C:\Users\HP\Desktop\TrimphPO\Week\Master Files\[IGST Master.xlsx]DBF'!$A:$F,6,FALSE),
   "Error")),
"")</f>
        <v/>
      </c>
      <c r="F94">
        <f>IF(ORDER!O100&gt;0,ORDER!C100, "")</f>
        <v/>
      </c>
      <c r="G94">
        <f>IF(ORDER!O100&gt;0,
 IF(ORDER!$D$1="SGST",
 VLOOKUP(H94,'C:\Users\HP\Desktop\TrimphPO\Week\Master Files\[SGST Master.xlsx]DBF'!$A:$H,8,FALSE),
   IF(ORDER!$D$1="IGST",
   VLOOKUP(H94,'C:\Users\HP\Desktop\TrimphPO\Week\Master Files\[IGST Master.xlsx]DBF'!$A:$H,8,FALSE),
   "Error")),
"")</f>
        <v/>
      </c>
      <c r="H94">
        <f>IF(ORDER!O100&gt;0,ORDER!D100, "")</f>
        <v/>
      </c>
      <c r="I94">
        <f>IF(ORDER!O100&gt;0,
 IF(ORDER!$D$1="SGST",
 VLOOKUP(H94,'C:\Users\HP\Desktop\TrimphPO\Week\Master Files\[SGST Master.xlsx]DBF'!$A:$J,10,FALSE),
   IF(ORDER!$D$1="IGST",
   VLOOKUP(H94,'C:\Users\HP\Desktop\TrimphPO\Week\Master Files\[IGST Master.xlsx]DBF'!$A:$J,10,FALSE),
   "Error")),
"")</f>
        <v/>
      </c>
      <c r="J94">
        <f>IF(ORDER!O100&gt;0,SUMIF(ORDER!$D$8:$D$22298,DBF!$H94,ORDER!$G$8:$G$22298), "")</f>
        <v/>
      </c>
      <c r="K94">
        <f>IF(ORDER!O100&gt;0,VLOOKUP($H94,ORDER!D:H,5,FALSE), "")</f>
        <v/>
      </c>
      <c r="L94">
        <f>IF(ORDER!O100&gt;0,ROUND(J94*K94,2), "")</f>
        <v/>
      </c>
      <c r="M94">
        <f>IF(ORDER!O100&gt;0,
 IF(ORDER!$D$1="SGST",
 VLOOKUP(H94,'C:\Users\HP\Desktop\TrimphPO\Week\Master Files\[SGST Master.xlsx]DBF'!$A:$N,14,FALSE),
   IF(ORDER!$D$1="IGST",
   VLOOKUP(H94,'C:\Users\HP\Desktop\TrimphPO\Week\Master Files\[IGST Master.xlsx]DBF'!$A:$N,14,FALSE),
   "Error")),
"")</f>
        <v/>
      </c>
      <c r="N94">
        <f>IF(ORDER!O100&gt;0,ROUND(L94*M94/100,2), "")</f>
        <v/>
      </c>
      <c r="O94">
        <f>IF(ORDER!O100&gt;0,L94-N94, "")</f>
        <v/>
      </c>
      <c r="P94">
        <f>IF(ORDER!O100&gt;0,IF(R94="Corsetry",IF(IFERROR((O94/J94),0)&lt;1000,"CC Sales- Corsetry-Wholesale - IGST 5%","CC Sales- Corsetry-Wholesale - IGST 12%")), "")</f>
        <v/>
      </c>
      <c r="Q94">
        <f>IF(ORDER!O100&gt;0,
 IF(ORDER!$D$1="SGST",
 VLOOKUP(H94,'C:\Users\HP\Desktop\TrimphPO\Week\Master Files\[SGST Master.xlsx]DBF'!$A:$R,18,FALSE),
   IF(ORDER!$D$1="IGST",
   VLOOKUP(H94,'C:\Users\HP\Desktop\TrimphPO\Week\Master Files\[IGST Master.xlsx]DBF'!$A:$R,18,FALSE),
   "Error")),
"")</f>
        <v/>
      </c>
      <c r="R94">
        <f>IF(ORDER!O100&gt;0,
 IF(ORDER!$D$1="SGST",
 VLOOKUP(H94,'C:\Users\HP\Desktop\TrimphPO\Week\Master Files\[SGST Master.xlsx]DBF'!$A:$S,19,FALSE),
   IF(ORDER!$D$1="IGST",
   VLOOKUP(H94,'C:\Users\HP\Desktop\TrimphPO\Week\Master Files\[IGST Master.xlsx]DBF'!$A:$S,19,FALSE),
   "Error")),
"")</f>
        <v/>
      </c>
      <c r="S94">
        <f>IF(ORDER!O100&gt;0,
 IF(ORDER!$D$1="SGST",
 VLOOKUP(H94,'C:\Users\HP\Desktop\TrimphPO\Week\Master Files\[SGST Master.xlsx]DBF'!$A:$T,20,FALSE),
   IF(ORDER!$D$1="IGST",
   VLOOKUP(H94,'C:\Users\HP\Desktop\TrimphPO\Week\Master Files\[IGST Master.xlsx]DBF'!$A:$T,20,FALSE),
   "Error")),
"")</f>
        <v/>
      </c>
      <c r="T94">
        <f>IF(ORDER!O100&gt;0,
 IF(ORDER!$D$1="SGST",
 VLOOKUP(H94,'C:\Users\HP\Desktop\TrimphPO\Week\Master Files\[SGST Master.xlsx]DBF'!$A:$U,21,FALSE),
   IF(ORDER!$D$1="IGST",
   VLOOKUP(H94,'C:\Users\HP\Desktop\TrimphPO\Week\Master Files\[IGST Master.xlsx]DBF'!$A:$U,21,FALSE),
   "Error")),
"")</f>
        <v/>
      </c>
      <c r="U94">
        <f>IF(ORDER!O100&gt;0,
 IF(ORDER!$D$1="SGST",
 VLOOKUP(H94,'C:\Users\HP\Desktop\TrimphPO\Week\Master Files\[SGST Master.xlsx]DBF'!$A:$V,22,FALSE),
   IF(ORDER!$D$1="IGST",
   VLOOKUP(H94,'C:\Users\HP\Desktop\TrimphPO\Week\Master Files\[IGST Master.xlsx]DBF'!$A:$V,22,FALSE),
   "Error")),
"")</f>
        <v/>
      </c>
      <c r="V94">
        <f>IF(ORDER!O100&gt;0,
 IF(ORDER!$D$1="SGST",
 VLOOKUP(H94,'C:\Users\HP\Desktop\TrimphPO\Week\Master Files\[SGST Master.xlsx]DBF'!$A:$W,23,FALSE),
   IF(ORDER!$D$1="IGST",
   VLOOKUP(H94,'C:\Users\HP\Desktop\TrimphPO\Week\Master Files\[IGST Master.xlsx]DBF'!$A:$W,23,FALSE),
   "Error")),
"")</f>
        <v/>
      </c>
      <c r="W94">
        <f>IF(ORDER!O100&gt;0,
 IF(ORDER!$D$1="SGST",
 VLOOKUP(H94,'C:\Users\HP\Desktop\TrimphPO\Week\Master Files\[SGST Master.xlsx]DBF'!$A:$X,24,FALSE),
   IF(ORDER!$D$1="IGST",
   VLOOKUP(H94,'C:\Users\HP\Desktop\TrimphPO\Week\Master Files\[IGST Master.xlsx]DBF'!$A:$X,24,FALSE),
   "Error")),
"")</f>
        <v/>
      </c>
      <c r="X94">
        <f>IF(ORDER!O100&gt;0,
 IF(ORDER!$D$1="SGST",
 VLOOKUP(H94,'C:\Users\HP\Desktop\TrimphPO\Week\Master Files\[SGST Master.xlsx]DBF'!$A:$Y,25,FALSE),
   IF(ORDER!$D$1="IGST",
   VLOOKUP(H94,'C:\Users\HP\Desktop\TrimphPO\Week\Master Files\[IGST Master.xlsx]DBF'!$A:$Y,25,FALSE),
   "Error")),
"")</f>
        <v/>
      </c>
      <c r="Y94">
        <f>IF(ORDER!O100&gt;0,+O94, "")</f>
        <v/>
      </c>
      <c r="Z94">
        <f>IF(ORDER!O100&gt;0,+J94, "")</f>
        <v/>
      </c>
      <c r="AA94">
        <f>IF(ORDER!O100&gt;0,
 IF(ORDER!$D$1="SGST",
 VLOOKUP(H94,'C:\Users\HP\Desktop\TrimphPO\Week\Master Files\[SGST Master.xlsx]DBF'!$A:$AB,28,FALSE),
   IF(ORDER!$D$1="IGST",
   VLOOKUP(H94,'C:\Users\HP\Desktop\TrimphPO\Week\Master Files\[IGST Master.xlsx]DBF'!$A:$AB,28,FALSE),
   "Error")),
"")</f>
        <v/>
      </c>
      <c r="AB94">
        <f>IF(ORDER!O100&gt;0,
 IF(ORDER!$D$1="SGST",
 VLOOKUP(H94,'C:\Users\HP\Desktop\TrimphPO\Week\Master Files\[SGST Master.xlsx]DBF'!$A:$AC,29,FALSE),
   IF(ORDER!$D$1="IGST",
   VLOOKUP(H94,'C:\Users\HP\Desktop\TrimphPO\Week\Master Files\[IGST Master.xlsx]DBF'!$A:$AC,29,FALSE),
   "Error")),
"")</f>
        <v/>
      </c>
      <c r="AC94">
        <f>IF(ORDER!O100&gt;0,ROUND(Y94*AB94/100,2), "")</f>
        <v/>
      </c>
      <c r="AD94">
        <f>IF(ORDER!O100&gt;0,ROUND(SUM(Y94,0)-AC94,2), "")</f>
        <v/>
      </c>
      <c r="AE94" t="inlineStr"/>
      <c r="AF94" t="inlineStr"/>
      <c r="AG94" t="inlineStr"/>
      <c r="AH94" t="inlineStr"/>
      <c r="AI94" t="inlineStr"/>
      <c r="AJ94" t="inlineStr"/>
      <c r="AK94">
        <f>IF(ORDER!O100&gt;0,IF(RIGHT(P94,2)="5%","Output IGST - 5% - Tamilnadu","Output IGST - 12% - Tamilnadu"), "")</f>
        <v/>
      </c>
      <c r="AL94">
        <f>IF(ORDER!O100&gt;0,IF(AK94="Output IGST - 12% - TamilNadu",12,5), "")</f>
        <v/>
      </c>
      <c r="AM94">
        <f>IF(ORDER!O100&gt;0,ROUND(SUM(AD94*AL94/100,0),2), "")</f>
        <v/>
      </c>
      <c r="AN94">
        <f>IF(ORDER!O100&gt;0,+AP94, "")</f>
        <v/>
      </c>
      <c r="AO94">
        <f>IF(ORDER!O100&gt;0,0.00, "")</f>
        <v/>
      </c>
      <c r="AP94">
        <f>IF(ORDER!O100&gt;0,+(Y94-AC94)+AM94, "")</f>
        <v/>
      </c>
      <c r="AQ94">
        <f>IF(ORDER!O100&gt;0,
 IF(ORDER!$D$1="SGST",
 VLOOKUP(H94,'C:\Users\HP\Desktop\TrimphPO\Week\Master Files\[SGST Master.xlsx]DBF'!$A:$AR,44,FALSE),
   IF(ORDER!$D$1="IGST",
   VLOOKUP(H94,'C:\Users\HP\Desktop\TrimphPO\Week\Master Files\[IGST Master.xlsx]DBF'!$A:$AR,44,FALSE),
   "Error")),
"")</f>
        <v/>
      </c>
      <c r="AR94">
        <f>IF(ORDER!O100&gt;0,B94, "")</f>
        <v/>
      </c>
      <c r="AS94">
        <f>IF(ORDER!O100&gt;0,AN94, "")</f>
        <v/>
      </c>
      <c r="AT94">
        <f>IF(ORDER!O100&gt;0,CONCATENATE($B$2," ",$C$2," ","QTY",  " ", $Z$2), "")</f>
        <v/>
      </c>
      <c r="AU94">
        <f>IF(ORDER!O100&gt;0,
 IF(ORDER!$D$1="SGST",
 VLOOKUP(H94,'C:\Users\HP\Desktop\TrimphPO\Week\Master Files\[SGST Master.xlsx]DBF'!$A:$AV,48,FALSE),
   IF(ORDER!$D$1="IGST",
   VLOOKUP(H94,'C:\Users\HP\Desktop\TrimphPO\Week\Master Files\[IGST Master.xlsx]DBF'!$A:$AV,48,FALSE),
   "Error")),
"")</f>
        <v/>
      </c>
      <c r="AV94">
        <f>IF(ORDER!O100&gt;0,
 IF(ORDER!$D$1="SGST",
 VLOOKUP(H94,'C:\Users\HP\Desktop\TrimphPO\Week\Master Files\[SGST Master.xlsx]DBF'!$A:$AW,49,FALSE),
   IF(ORDER!$D$1="IGST",
   VLOOKUP(H94,'C:\Users\HP\Desktop\TrimphPO\Week\Master Files\[IGST Master.xlsx]DBF'!$A:$AW,49,FALSE),
   "Error")),
"")</f>
        <v/>
      </c>
      <c r="AW94">
        <f>IF(ORDER!O100&gt;0,
 IF(ORDER!$D$1="SGST",
 VLOOKUP(H94,'C:\Users\HP\Desktop\TrimphPO\Week\Master Files\[SGST Master.xlsx]DBF'!$A:$AX,50,FALSE),
   IF(ORDER!$D$1="IGST",
   VLOOKUP(H94,'C:\Users\HP\Desktop\TrimphPO\Week\Master Files\[IGST Master.xlsx]DBF'!$A:$AX,50,FALSE),
   "Error")),
"")</f>
        <v/>
      </c>
      <c r="AX94">
        <f>IF(ORDER!O100&gt;0,ORDER!B5, "")</f>
        <v/>
      </c>
      <c r="AY94">
        <f>IF(ORDER!O100&gt;0,ORDER!B1, "")</f>
        <v/>
      </c>
      <c r="AZ94">
        <f>IF(ORDER!O100&gt;0,
 IF(ORDER!$D$1="SGST",
 VLOOKUP(H94,'C:\Users\HP\Desktop\TrimphPO\Week\Master Files\[SGST Master.xlsx]DBF'!$A:$BA,53,FALSE),
   IF(ORDER!$D$1="IGST",
   VLOOKUP(H94,'C:\Users\HP\Desktop\TrimphPO\Week\Master Files\[IGST Master.xlsx]DBF'!$A:$BA,53,FALSE),
   "Error")),
"")</f>
        <v/>
      </c>
      <c r="BA94">
        <f>IF(ORDER!O100&gt;0,
 IF(ORDER!$D$1="SGST",
 VLOOKUP(H94,'C:\Users\HP\Desktop\TrimphPO\Week\Master Files\[SGST Master.xlsx]DBF'!$A:$BB,54,FALSE),
   IF(ORDER!$D$1="IGST",
   VLOOKUP(H94,'C:\Users\HP\Desktop\TrimphPO\Week\Master Files\[IGST Master.xlsx]DBF'!$A:$BB,54,FALSE),
   "Error")),
"")</f>
        <v/>
      </c>
      <c r="BB94">
        <f>IF(ORDER!O100&gt;0,
 IF(ORDER!$D$1="SGST",
 VLOOKUP(H94,'C:\Users\HP\Desktop\TrimphPO\Week\Master Files\[SGST Master.xlsx]DBF'!$A:$BC,55,FALSE),
   IF(ORDER!$D$1="IGST",
   VLOOKUP(H94,'C:\Users\HP\Desktop\TrimphPO\Week\Master Files\[IGST Master.xlsx]DBF'!$A:$BC,55,FALSE),
   "Error")),
"")</f>
        <v/>
      </c>
      <c r="BC94">
        <f>IF(ORDER!O100&gt;0,
 IF(ORDER!$D$1="SGST",
 VLOOKUP(H94,'C:\Users\HP\Desktop\TrimphPO\Week\Master Files\[SGST Master.xlsx]DBF'!$A:$BD,56,FALSE),
   IF(ORDER!$D$1="IGST",
   VLOOKUP(H94,'C:\Users\HP\Desktop\TrimphPO\Week\Master Files\[IGST Master.xlsx]DBF'!$A:$BD,56,FALSE),
   "Error")),
"")</f>
        <v/>
      </c>
      <c r="BD94">
        <f>IF(ORDER!O100&gt;0,
 IF(ORDER!$D$1="SGST",
 VLOOKUP(H94,'C:\Users\HP\Desktop\TrimphPO\Week\Master Files\[SGST Master.xlsx]DBF'!$A:$BE,57,FALSE),
   IF(ORDER!$D$1="IGST",
   VLOOKUP(H94,'C:\Users\HP\Desktop\TrimphPO\Week\Master Files\[IGST Master.xlsx]DBF'!$A:$BE,57,FALSE),
   "Error")),
"")</f>
        <v/>
      </c>
    </row>
    <row r="95">
      <c r="A95">
        <f>IF(ORDER!O101&gt;0,
 IF(ORDER!$D$1="SGST",
 VLOOKUP(H95,'C:\Users\HP\Desktop\TrimphPO\Week\Master Files\[SGST Master.xlsx]DBF'!$A:$B,2,FALSE),
   IF(ORDER!$D$1="IGST",
   VLOOKUP(H95,'C:\Users\HP\Desktop\TrimphPO\Week\Master Files\[IGST Master.xlsx]DBF'!$A:$B,2,FALSE),
   "Error")),
"")</f>
        <v/>
      </c>
      <c r="B95">
        <f>IF(ORDER!O101&gt;0,
 IF(ORDER!$D$1="SGST",
 VLOOKUP(H95,'C:\Users\HP\Desktop\TrimphPO\Week\Master Files\[SGST Master.xlsx]DBF'!$A:$C,3,FALSE),
   IF(ORDER!$D$1="IGST",
   VLOOKUP(H95,'C:\Users\HP\Desktop\TrimphPO\Week\Master Files\[IGST Master.xlsx]DBF'!$A:$C,3,FALSE),
   "Error")),
"")</f>
        <v/>
      </c>
      <c r="C95">
        <f>IF(ORDER!O101&gt;0,ORDER!L101, "")</f>
        <v/>
      </c>
      <c r="D95">
        <f>IF(ORDER!O101&gt;0,ORDER!A101, "")</f>
        <v/>
      </c>
      <c r="E95">
        <f>IF(ORDER!O101&gt;0,
 IF(ORDER!$D$1="SGST",
 VLOOKUP(H95,'C:\Users\HP\Desktop\TrimphPO\Week\Master Files\[SGST Master.xlsx]DBF'!$A:$F,6,FALSE),
   IF(ORDER!$D$1="IGST",
   VLOOKUP(H95,'C:\Users\HP\Desktop\TrimphPO\Week\Master Files\[IGST Master.xlsx]DBF'!$A:$F,6,FALSE),
   "Error")),
"")</f>
        <v/>
      </c>
      <c r="F95">
        <f>IF(ORDER!O101&gt;0,ORDER!C101, "")</f>
        <v/>
      </c>
      <c r="G95">
        <f>IF(ORDER!O101&gt;0,
 IF(ORDER!$D$1="SGST",
 VLOOKUP(H95,'C:\Users\HP\Desktop\TrimphPO\Week\Master Files\[SGST Master.xlsx]DBF'!$A:$H,8,FALSE),
   IF(ORDER!$D$1="IGST",
   VLOOKUP(H95,'C:\Users\HP\Desktop\TrimphPO\Week\Master Files\[IGST Master.xlsx]DBF'!$A:$H,8,FALSE),
   "Error")),
"")</f>
        <v/>
      </c>
      <c r="H95">
        <f>IF(ORDER!O101&gt;0,ORDER!D101, "")</f>
        <v/>
      </c>
      <c r="I95">
        <f>IF(ORDER!O101&gt;0,
 IF(ORDER!$D$1="SGST",
 VLOOKUP(H95,'C:\Users\HP\Desktop\TrimphPO\Week\Master Files\[SGST Master.xlsx]DBF'!$A:$J,10,FALSE),
   IF(ORDER!$D$1="IGST",
   VLOOKUP(H95,'C:\Users\HP\Desktop\TrimphPO\Week\Master Files\[IGST Master.xlsx]DBF'!$A:$J,10,FALSE),
   "Error")),
"")</f>
        <v/>
      </c>
      <c r="J95">
        <f>IF(ORDER!O101&gt;0,SUMIF(ORDER!$D$8:$D$22298,DBF!$H95,ORDER!$G$8:$G$22298), "")</f>
        <v/>
      </c>
      <c r="K95">
        <f>IF(ORDER!O101&gt;0,VLOOKUP($H95,ORDER!D:H,5,FALSE), "")</f>
        <v/>
      </c>
      <c r="L95">
        <f>IF(ORDER!O101&gt;0,ROUND(J95*K95,2), "")</f>
        <v/>
      </c>
      <c r="M95">
        <f>IF(ORDER!O101&gt;0,
 IF(ORDER!$D$1="SGST",
 VLOOKUP(H95,'C:\Users\HP\Desktop\TrimphPO\Week\Master Files\[SGST Master.xlsx]DBF'!$A:$N,14,FALSE),
   IF(ORDER!$D$1="IGST",
   VLOOKUP(H95,'C:\Users\HP\Desktop\TrimphPO\Week\Master Files\[IGST Master.xlsx]DBF'!$A:$N,14,FALSE),
   "Error")),
"")</f>
        <v/>
      </c>
      <c r="N95">
        <f>IF(ORDER!O101&gt;0,ROUND(L95*M95/100,2), "")</f>
        <v/>
      </c>
      <c r="O95">
        <f>IF(ORDER!O101&gt;0,L95-N95, "")</f>
        <v/>
      </c>
      <c r="P95">
        <f>IF(ORDER!O101&gt;0,IF(R95="Corsetry",IF(IFERROR((O95/J95),0)&lt;1000,"CC Sales- Corsetry-Wholesale - IGST 5%","CC Sales- Corsetry-Wholesale - IGST 12%")), "")</f>
        <v/>
      </c>
      <c r="Q95">
        <f>IF(ORDER!O101&gt;0,
 IF(ORDER!$D$1="SGST",
 VLOOKUP(H95,'C:\Users\HP\Desktop\TrimphPO\Week\Master Files\[SGST Master.xlsx]DBF'!$A:$R,18,FALSE),
   IF(ORDER!$D$1="IGST",
   VLOOKUP(H95,'C:\Users\HP\Desktop\TrimphPO\Week\Master Files\[IGST Master.xlsx]DBF'!$A:$R,18,FALSE),
   "Error")),
"")</f>
        <v/>
      </c>
      <c r="R95">
        <f>IF(ORDER!O101&gt;0,
 IF(ORDER!$D$1="SGST",
 VLOOKUP(H95,'C:\Users\HP\Desktop\TrimphPO\Week\Master Files\[SGST Master.xlsx]DBF'!$A:$S,19,FALSE),
   IF(ORDER!$D$1="IGST",
   VLOOKUP(H95,'C:\Users\HP\Desktop\TrimphPO\Week\Master Files\[IGST Master.xlsx]DBF'!$A:$S,19,FALSE),
   "Error")),
"")</f>
        <v/>
      </c>
      <c r="S95">
        <f>IF(ORDER!O101&gt;0,
 IF(ORDER!$D$1="SGST",
 VLOOKUP(H95,'C:\Users\HP\Desktop\TrimphPO\Week\Master Files\[SGST Master.xlsx]DBF'!$A:$T,20,FALSE),
   IF(ORDER!$D$1="IGST",
   VLOOKUP(H95,'C:\Users\HP\Desktop\TrimphPO\Week\Master Files\[IGST Master.xlsx]DBF'!$A:$T,20,FALSE),
   "Error")),
"")</f>
        <v/>
      </c>
      <c r="T95">
        <f>IF(ORDER!O101&gt;0,
 IF(ORDER!$D$1="SGST",
 VLOOKUP(H95,'C:\Users\HP\Desktop\TrimphPO\Week\Master Files\[SGST Master.xlsx]DBF'!$A:$U,21,FALSE),
   IF(ORDER!$D$1="IGST",
   VLOOKUP(H95,'C:\Users\HP\Desktop\TrimphPO\Week\Master Files\[IGST Master.xlsx]DBF'!$A:$U,21,FALSE),
   "Error")),
"")</f>
        <v/>
      </c>
      <c r="U95">
        <f>IF(ORDER!O101&gt;0,
 IF(ORDER!$D$1="SGST",
 VLOOKUP(H95,'C:\Users\HP\Desktop\TrimphPO\Week\Master Files\[SGST Master.xlsx]DBF'!$A:$V,22,FALSE),
   IF(ORDER!$D$1="IGST",
   VLOOKUP(H95,'C:\Users\HP\Desktop\TrimphPO\Week\Master Files\[IGST Master.xlsx]DBF'!$A:$V,22,FALSE),
   "Error")),
"")</f>
        <v/>
      </c>
      <c r="V95">
        <f>IF(ORDER!O101&gt;0,
 IF(ORDER!$D$1="SGST",
 VLOOKUP(H95,'C:\Users\HP\Desktop\TrimphPO\Week\Master Files\[SGST Master.xlsx]DBF'!$A:$W,23,FALSE),
   IF(ORDER!$D$1="IGST",
   VLOOKUP(H95,'C:\Users\HP\Desktop\TrimphPO\Week\Master Files\[IGST Master.xlsx]DBF'!$A:$W,23,FALSE),
   "Error")),
"")</f>
        <v/>
      </c>
      <c r="W95">
        <f>IF(ORDER!O101&gt;0,
 IF(ORDER!$D$1="SGST",
 VLOOKUP(H95,'C:\Users\HP\Desktop\TrimphPO\Week\Master Files\[SGST Master.xlsx]DBF'!$A:$X,24,FALSE),
   IF(ORDER!$D$1="IGST",
   VLOOKUP(H95,'C:\Users\HP\Desktop\TrimphPO\Week\Master Files\[IGST Master.xlsx]DBF'!$A:$X,24,FALSE),
   "Error")),
"")</f>
        <v/>
      </c>
      <c r="X95">
        <f>IF(ORDER!O101&gt;0,
 IF(ORDER!$D$1="SGST",
 VLOOKUP(H95,'C:\Users\HP\Desktop\TrimphPO\Week\Master Files\[SGST Master.xlsx]DBF'!$A:$Y,25,FALSE),
   IF(ORDER!$D$1="IGST",
   VLOOKUP(H95,'C:\Users\HP\Desktop\TrimphPO\Week\Master Files\[IGST Master.xlsx]DBF'!$A:$Y,25,FALSE),
   "Error")),
"")</f>
        <v/>
      </c>
      <c r="Y95">
        <f>IF(ORDER!O101&gt;0,+O95, "")</f>
        <v/>
      </c>
      <c r="Z95">
        <f>IF(ORDER!O101&gt;0,+J95, "")</f>
        <v/>
      </c>
      <c r="AA95">
        <f>IF(ORDER!O101&gt;0,
 IF(ORDER!$D$1="SGST",
 VLOOKUP(H95,'C:\Users\HP\Desktop\TrimphPO\Week\Master Files\[SGST Master.xlsx]DBF'!$A:$AB,28,FALSE),
   IF(ORDER!$D$1="IGST",
   VLOOKUP(H95,'C:\Users\HP\Desktop\TrimphPO\Week\Master Files\[IGST Master.xlsx]DBF'!$A:$AB,28,FALSE),
   "Error")),
"")</f>
        <v/>
      </c>
      <c r="AB95">
        <f>IF(ORDER!O101&gt;0,
 IF(ORDER!$D$1="SGST",
 VLOOKUP(H95,'C:\Users\HP\Desktop\TrimphPO\Week\Master Files\[SGST Master.xlsx]DBF'!$A:$AC,29,FALSE),
   IF(ORDER!$D$1="IGST",
   VLOOKUP(H95,'C:\Users\HP\Desktop\TrimphPO\Week\Master Files\[IGST Master.xlsx]DBF'!$A:$AC,29,FALSE),
   "Error")),
"")</f>
        <v/>
      </c>
      <c r="AC95">
        <f>IF(ORDER!O101&gt;0,ROUND(Y95*AB95/100,2), "")</f>
        <v/>
      </c>
      <c r="AD95">
        <f>IF(ORDER!O101&gt;0,ROUND(SUM(Y95,0)-AC95,2), "")</f>
        <v/>
      </c>
      <c r="AE95" t="inlineStr"/>
      <c r="AF95" t="inlineStr"/>
      <c r="AG95" t="inlineStr"/>
      <c r="AH95" t="inlineStr"/>
      <c r="AI95" t="inlineStr"/>
      <c r="AJ95" t="inlineStr"/>
      <c r="AK95">
        <f>IF(ORDER!O101&gt;0,IF(RIGHT(P95,2)="5%","Output IGST - 5% - Tamilnadu","Output IGST - 12% - Tamilnadu"), "")</f>
        <v/>
      </c>
      <c r="AL95">
        <f>IF(ORDER!O101&gt;0,IF(AK95="Output IGST - 12% - TamilNadu",12,5), "")</f>
        <v/>
      </c>
      <c r="AM95">
        <f>IF(ORDER!O101&gt;0,ROUND(SUM(AD95*AL95/100,0),2), "")</f>
        <v/>
      </c>
      <c r="AN95">
        <f>IF(ORDER!O101&gt;0,+AP95, "")</f>
        <v/>
      </c>
      <c r="AO95">
        <f>IF(ORDER!O101&gt;0,0.00, "")</f>
        <v/>
      </c>
      <c r="AP95">
        <f>IF(ORDER!O101&gt;0,+(Y95-AC95)+AM95, "")</f>
        <v/>
      </c>
      <c r="AQ95">
        <f>IF(ORDER!O101&gt;0,
 IF(ORDER!$D$1="SGST",
 VLOOKUP(H95,'C:\Users\HP\Desktop\TrimphPO\Week\Master Files\[SGST Master.xlsx]DBF'!$A:$AR,44,FALSE),
   IF(ORDER!$D$1="IGST",
   VLOOKUP(H95,'C:\Users\HP\Desktop\TrimphPO\Week\Master Files\[IGST Master.xlsx]DBF'!$A:$AR,44,FALSE),
   "Error")),
"")</f>
        <v/>
      </c>
      <c r="AR95">
        <f>IF(ORDER!O101&gt;0,B95, "")</f>
        <v/>
      </c>
      <c r="AS95">
        <f>IF(ORDER!O101&gt;0,AN95, "")</f>
        <v/>
      </c>
      <c r="AT95">
        <f>IF(ORDER!O101&gt;0,CONCATENATE($B$2," ",$C$2," ","QTY",  " ", $Z$2), "")</f>
        <v/>
      </c>
      <c r="AU95">
        <f>IF(ORDER!O101&gt;0,
 IF(ORDER!$D$1="SGST",
 VLOOKUP(H95,'C:\Users\HP\Desktop\TrimphPO\Week\Master Files\[SGST Master.xlsx]DBF'!$A:$AV,48,FALSE),
   IF(ORDER!$D$1="IGST",
   VLOOKUP(H95,'C:\Users\HP\Desktop\TrimphPO\Week\Master Files\[IGST Master.xlsx]DBF'!$A:$AV,48,FALSE),
   "Error")),
"")</f>
        <v/>
      </c>
      <c r="AV95">
        <f>IF(ORDER!O101&gt;0,
 IF(ORDER!$D$1="SGST",
 VLOOKUP(H95,'C:\Users\HP\Desktop\TrimphPO\Week\Master Files\[SGST Master.xlsx]DBF'!$A:$AW,49,FALSE),
   IF(ORDER!$D$1="IGST",
   VLOOKUP(H95,'C:\Users\HP\Desktop\TrimphPO\Week\Master Files\[IGST Master.xlsx]DBF'!$A:$AW,49,FALSE),
   "Error")),
"")</f>
        <v/>
      </c>
      <c r="AW95">
        <f>IF(ORDER!O101&gt;0,
 IF(ORDER!$D$1="SGST",
 VLOOKUP(H95,'C:\Users\HP\Desktop\TrimphPO\Week\Master Files\[SGST Master.xlsx]DBF'!$A:$AX,50,FALSE),
   IF(ORDER!$D$1="IGST",
   VLOOKUP(H95,'C:\Users\HP\Desktop\TrimphPO\Week\Master Files\[IGST Master.xlsx]DBF'!$A:$AX,50,FALSE),
   "Error")),
"")</f>
        <v/>
      </c>
      <c r="AX95">
        <f>IF(ORDER!O101&gt;0,ORDER!B5, "")</f>
        <v/>
      </c>
      <c r="AY95">
        <f>IF(ORDER!O101&gt;0,ORDER!B1, "")</f>
        <v/>
      </c>
      <c r="AZ95">
        <f>IF(ORDER!O101&gt;0,
 IF(ORDER!$D$1="SGST",
 VLOOKUP(H95,'C:\Users\HP\Desktop\TrimphPO\Week\Master Files\[SGST Master.xlsx]DBF'!$A:$BA,53,FALSE),
   IF(ORDER!$D$1="IGST",
   VLOOKUP(H95,'C:\Users\HP\Desktop\TrimphPO\Week\Master Files\[IGST Master.xlsx]DBF'!$A:$BA,53,FALSE),
   "Error")),
"")</f>
        <v/>
      </c>
      <c r="BA95">
        <f>IF(ORDER!O101&gt;0,
 IF(ORDER!$D$1="SGST",
 VLOOKUP(H95,'C:\Users\HP\Desktop\TrimphPO\Week\Master Files\[SGST Master.xlsx]DBF'!$A:$BB,54,FALSE),
   IF(ORDER!$D$1="IGST",
   VLOOKUP(H95,'C:\Users\HP\Desktop\TrimphPO\Week\Master Files\[IGST Master.xlsx]DBF'!$A:$BB,54,FALSE),
   "Error")),
"")</f>
        <v/>
      </c>
      <c r="BB95">
        <f>IF(ORDER!O101&gt;0,
 IF(ORDER!$D$1="SGST",
 VLOOKUP(H95,'C:\Users\HP\Desktop\TrimphPO\Week\Master Files\[SGST Master.xlsx]DBF'!$A:$BC,55,FALSE),
   IF(ORDER!$D$1="IGST",
   VLOOKUP(H95,'C:\Users\HP\Desktop\TrimphPO\Week\Master Files\[IGST Master.xlsx]DBF'!$A:$BC,55,FALSE),
   "Error")),
"")</f>
        <v/>
      </c>
      <c r="BC95">
        <f>IF(ORDER!O101&gt;0,
 IF(ORDER!$D$1="SGST",
 VLOOKUP(H95,'C:\Users\HP\Desktop\TrimphPO\Week\Master Files\[SGST Master.xlsx]DBF'!$A:$BD,56,FALSE),
   IF(ORDER!$D$1="IGST",
   VLOOKUP(H95,'C:\Users\HP\Desktop\TrimphPO\Week\Master Files\[IGST Master.xlsx]DBF'!$A:$BD,56,FALSE),
   "Error")),
"")</f>
        <v/>
      </c>
      <c r="BD95">
        <f>IF(ORDER!O101&gt;0,
 IF(ORDER!$D$1="SGST",
 VLOOKUP(H95,'C:\Users\HP\Desktop\TrimphPO\Week\Master Files\[SGST Master.xlsx]DBF'!$A:$BE,57,FALSE),
   IF(ORDER!$D$1="IGST",
   VLOOKUP(H95,'C:\Users\HP\Desktop\TrimphPO\Week\Master Files\[IGST Master.xlsx]DBF'!$A:$BE,57,FALSE),
   "Error")),
"")</f>
        <v/>
      </c>
    </row>
    <row r="96">
      <c r="A96">
        <f>IF(ORDER!O102&gt;0,
 IF(ORDER!$D$1="SGST",
 VLOOKUP(H96,'C:\Users\HP\Desktop\TrimphPO\Week\Master Files\[SGST Master.xlsx]DBF'!$A:$B,2,FALSE),
   IF(ORDER!$D$1="IGST",
   VLOOKUP(H96,'C:\Users\HP\Desktop\TrimphPO\Week\Master Files\[IGST Master.xlsx]DBF'!$A:$B,2,FALSE),
   "Error")),
"")</f>
        <v/>
      </c>
      <c r="B96">
        <f>IF(ORDER!O102&gt;0,
 IF(ORDER!$D$1="SGST",
 VLOOKUP(H96,'C:\Users\HP\Desktop\TrimphPO\Week\Master Files\[SGST Master.xlsx]DBF'!$A:$C,3,FALSE),
   IF(ORDER!$D$1="IGST",
   VLOOKUP(H96,'C:\Users\HP\Desktop\TrimphPO\Week\Master Files\[IGST Master.xlsx]DBF'!$A:$C,3,FALSE),
   "Error")),
"")</f>
        <v/>
      </c>
      <c r="C96">
        <f>IF(ORDER!O102&gt;0,ORDER!L102, "")</f>
        <v/>
      </c>
      <c r="D96">
        <f>IF(ORDER!O102&gt;0,ORDER!A102, "")</f>
        <v/>
      </c>
      <c r="E96">
        <f>IF(ORDER!O102&gt;0,
 IF(ORDER!$D$1="SGST",
 VLOOKUP(H96,'C:\Users\HP\Desktop\TrimphPO\Week\Master Files\[SGST Master.xlsx]DBF'!$A:$F,6,FALSE),
   IF(ORDER!$D$1="IGST",
   VLOOKUP(H96,'C:\Users\HP\Desktop\TrimphPO\Week\Master Files\[IGST Master.xlsx]DBF'!$A:$F,6,FALSE),
   "Error")),
"")</f>
        <v/>
      </c>
      <c r="F96">
        <f>IF(ORDER!O102&gt;0,ORDER!C102, "")</f>
        <v/>
      </c>
      <c r="G96">
        <f>IF(ORDER!O102&gt;0,
 IF(ORDER!$D$1="SGST",
 VLOOKUP(H96,'C:\Users\HP\Desktop\TrimphPO\Week\Master Files\[SGST Master.xlsx]DBF'!$A:$H,8,FALSE),
   IF(ORDER!$D$1="IGST",
   VLOOKUP(H96,'C:\Users\HP\Desktop\TrimphPO\Week\Master Files\[IGST Master.xlsx]DBF'!$A:$H,8,FALSE),
   "Error")),
"")</f>
        <v/>
      </c>
      <c r="H96">
        <f>IF(ORDER!O102&gt;0,ORDER!D102, "")</f>
        <v/>
      </c>
      <c r="I96">
        <f>IF(ORDER!O102&gt;0,
 IF(ORDER!$D$1="SGST",
 VLOOKUP(H96,'C:\Users\HP\Desktop\TrimphPO\Week\Master Files\[SGST Master.xlsx]DBF'!$A:$J,10,FALSE),
   IF(ORDER!$D$1="IGST",
   VLOOKUP(H96,'C:\Users\HP\Desktop\TrimphPO\Week\Master Files\[IGST Master.xlsx]DBF'!$A:$J,10,FALSE),
   "Error")),
"")</f>
        <v/>
      </c>
      <c r="J96">
        <f>IF(ORDER!O102&gt;0,SUMIF(ORDER!$D$8:$D$22298,DBF!$H96,ORDER!$G$8:$G$22298), "")</f>
        <v/>
      </c>
      <c r="K96">
        <f>IF(ORDER!O102&gt;0,VLOOKUP($H96,ORDER!D:H,5,FALSE), "")</f>
        <v/>
      </c>
      <c r="L96">
        <f>IF(ORDER!O102&gt;0,ROUND(J96*K96,2), "")</f>
        <v/>
      </c>
      <c r="M96">
        <f>IF(ORDER!O102&gt;0,
 IF(ORDER!$D$1="SGST",
 VLOOKUP(H96,'C:\Users\HP\Desktop\TrimphPO\Week\Master Files\[SGST Master.xlsx]DBF'!$A:$N,14,FALSE),
   IF(ORDER!$D$1="IGST",
   VLOOKUP(H96,'C:\Users\HP\Desktop\TrimphPO\Week\Master Files\[IGST Master.xlsx]DBF'!$A:$N,14,FALSE),
   "Error")),
"")</f>
        <v/>
      </c>
      <c r="N96">
        <f>IF(ORDER!O102&gt;0,ROUND(L96*M96/100,2), "")</f>
        <v/>
      </c>
      <c r="O96">
        <f>IF(ORDER!O102&gt;0,L96-N96, "")</f>
        <v/>
      </c>
      <c r="P96">
        <f>IF(ORDER!O102&gt;0,IF(R96="Corsetry",IF(IFERROR((O96/J96),0)&lt;1000,"CC Sales- Corsetry-Wholesale - IGST 5%","CC Sales- Corsetry-Wholesale - IGST 12%")), "")</f>
        <v/>
      </c>
      <c r="Q96">
        <f>IF(ORDER!O102&gt;0,
 IF(ORDER!$D$1="SGST",
 VLOOKUP(H96,'C:\Users\HP\Desktop\TrimphPO\Week\Master Files\[SGST Master.xlsx]DBF'!$A:$R,18,FALSE),
   IF(ORDER!$D$1="IGST",
   VLOOKUP(H96,'C:\Users\HP\Desktop\TrimphPO\Week\Master Files\[IGST Master.xlsx]DBF'!$A:$R,18,FALSE),
   "Error")),
"")</f>
        <v/>
      </c>
      <c r="R96">
        <f>IF(ORDER!O102&gt;0,
 IF(ORDER!$D$1="SGST",
 VLOOKUP(H96,'C:\Users\HP\Desktop\TrimphPO\Week\Master Files\[SGST Master.xlsx]DBF'!$A:$S,19,FALSE),
   IF(ORDER!$D$1="IGST",
   VLOOKUP(H96,'C:\Users\HP\Desktop\TrimphPO\Week\Master Files\[IGST Master.xlsx]DBF'!$A:$S,19,FALSE),
   "Error")),
"")</f>
        <v/>
      </c>
      <c r="S96">
        <f>IF(ORDER!O102&gt;0,
 IF(ORDER!$D$1="SGST",
 VLOOKUP(H96,'C:\Users\HP\Desktop\TrimphPO\Week\Master Files\[SGST Master.xlsx]DBF'!$A:$T,20,FALSE),
   IF(ORDER!$D$1="IGST",
   VLOOKUP(H96,'C:\Users\HP\Desktop\TrimphPO\Week\Master Files\[IGST Master.xlsx]DBF'!$A:$T,20,FALSE),
   "Error")),
"")</f>
        <v/>
      </c>
      <c r="T96">
        <f>IF(ORDER!O102&gt;0,
 IF(ORDER!$D$1="SGST",
 VLOOKUP(H96,'C:\Users\HP\Desktop\TrimphPO\Week\Master Files\[SGST Master.xlsx]DBF'!$A:$U,21,FALSE),
   IF(ORDER!$D$1="IGST",
   VLOOKUP(H96,'C:\Users\HP\Desktop\TrimphPO\Week\Master Files\[IGST Master.xlsx]DBF'!$A:$U,21,FALSE),
   "Error")),
"")</f>
        <v/>
      </c>
      <c r="U96">
        <f>IF(ORDER!O102&gt;0,
 IF(ORDER!$D$1="SGST",
 VLOOKUP(H96,'C:\Users\HP\Desktop\TrimphPO\Week\Master Files\[SGST Master.xlsx]DBF'!$A:$V,22,FALSE),
   IF(ORDER!$D$1="IGST",
   VLOOKUP(H96,'C:\Users\HP\Desktop\TrimphPO\Week\Master Files\[IGST Master.xlsx]DBF'!$A:$V,22,FALSE),
   "Error")),
"")</f>
        <v/>
      </c>
      <c r="V96">
        <f>IF(ORDER!O102&gt;0,
 IF(ORDER!$D$1="SGST",
 VLOOKUP(H96,'C:\Users\HP\Desktop\TrimphPO\Week\Master Files\[SGST Master.xlsx]DBF'!$A:$W,23,FALSE),
   IF(ORDER!$D$1="IGST",
   VLOOKUP(H96,'C:\Users\HP\Desktop\TrimphPO\Week\Master Files\[IGST Master.xlsx]DBF'!$A:$W,23,FALSE),
   "Error")),
"")</f>
        <v/>
      </c>
      <c r="W96">
        <f>IF(ORDER!O102&gt;0,
 IF(ORDER!$D$1="SGST",
 VLOOKUP(H96,'C:\Users\HP\Desktop\TrimphPO\Week\Master Files\[SGST Master.xlsx]DBF'!$A:$X,24,FALSE),
   IF(ORDER!$D$1="IGST",
   VLOOKUP(H96,'C:\Users\HP\Desktop\TrimphPO\Week\Master Files\[IGST Master.xlsx]DBF'!$A:$X,24,FALSE),
   "Error")),
"")</f>
        <v/>
      </c>
      <c r="X96">
        <f>IF(ORDER!O102&gt;0,
 IF(ORDER!$D$1="SGST",
 VLOOKUP(H96,'C:\Users\HP\Desktop\TrimphPO\Week\Master Files\[SGST Master.xlsx]DBF'!$A:$Y,25,FALSE),
   IF(ORDER!$D$1="IGST",
   VLOOKUP(H96,'C:\Users\HP\Desktop\TrimphPO\Week\Master Files\[IGST Master.xlsx]DBF'!$A:$Y,25,FALSE),
   "Error")),
"")</f>
        <v/>
      </c>
      <c r="Y96">
        <f>IF(ORDER!O102&gt;0,+O96, "")</f>
        <v/>
      </c>
      <c r="Z96">
        <f>IF(ORDER!O102&gt;0,+J96, "")</f>
        <v/>
      </c>
      <c r="AA96">
        <f>IF(ORDER!O102&gt;0,
 IF(ORDER!$D$1="SGST",
 VLOOKUP(H96,'C:\Users\HP\Desktop\TrimphPO\Week\Master Files\[SGST Master.xlsx]DBF'!$A:$AB,28,FALSE),
   IF(ORDER!$D$1="IGST",
   VLOOKUP(H96,'C:\Users\HP\Desktop\TrimphPO\Week\Master Files\[IGST Master.xlsx]DBF'!$A:$AB,28,FALSE),
   "Error")),
"")</f>
        <v/>
      </c>
      <c r="AB96">
        <f>IF(ORDER!O102&gt;0,
 IF(ORDER!$D$1="SGST",
 VLOOKUP(H96,'C:\Users\HP\Desktop\TrimphPO\Week\Master Files\[SGST Master.xlsx]DBF'!$A:$AC,29,FALSE),
   IF(ORDER!$D$1="IGST",
   VLOOKUP(H96,'C:\Users\HP\Desktop\TrimphPO\Week\Master Files\[IGST Master.xlsx]DBF'!$A:$AC,29,FALSE),
   "Error")),
"")</f>
        <v/>
      </c>
      <c r="AC96">
        <f>IF(ORDER!O102&gt;0,ROUND(Y96*AB96/100,2), "")</f>
        <v/>
      </c>
      <c r="AD96">
        <f>IF(ORDER!O102&gt;0,ROUND(SUM(Y96,0)-AC96,2), "")</f>
        <v/>
      </c>
      <c r="AE96" t="inlineStr"/>
      <c r="AF96" t="inlineStr"/>
      <c r="AG96" t="inlineStr"/>
      <c r="AH96" t="inlineStr"/>
      <c r="AI96" t="inlineStr"/>
      <c r="AJ96" t="inlineStr"/>
      <c r="AK96">
        <f>IF(ORDER!O102&gt;0,IF(RIGHT(P96,2)="5%","Output IGST - 5% - Tamilnadu","Output IGST - 12% - Tamilnadu"), "")</f>
        <v/>
      </c>
      <c r="AL96">
        <f>IF(ORDER!O102&gt;0,IF(AK96="Output IGST - 12% - TamilNadu",12,5), "")</f>
        <v/>
      </c>
      <c r="AM96">
        <f>IF(ORDER!O102&gt;0,ROUND(SUM(AD96*AL96/100,0),2), "")</f>
        <v/>
      </c>
      <c r="AN96">
        <f>IF(ORDER!O102&gt;0,+AP96, "")</f>
        <v/>
      </c>
      <c r="AO96">
        <f>IF(ORDER!O102&gt;0,0.00, "")</f>
        <v/>
      </c>
      <c r="AP96">
        <f>IF(ORDER!O102&gt;0,+(Y96-AC96)+AM96, "")</f>
        <v/>
      </c>
      <c r="AQ96">
        <f>IF(ORDER!O102&gt;0,
 IF(ORDER!$D$1="SGST",
 VLOOKUP(H96,'C:\Users\HP\Desktop\TrimphPO\Week\Master Files\[SGST Master.xlsx]DBF'!$A:$AR,44,FALSE),
   IF(ORDER!$D$1="IGST",
   VLOOKUP(H96,'C:\Users\HP\Desktop\TrimphPO\Week\Master Files\[IGST Master.xlsx]DBF'!$A:$AR,44,FALSE),
   "Error")),
"")</f>
        <v/>
      </c>
      <c r="AR96">
        <f>IF(ORDER!O102&gt;0,B96, "")</f>
        <v/>
      </c>
      <c r="AS96">
        <f>IF(ORDER!O102&gt;0,AN96, "")</f>
        <v/>
      </c>
      <c r="AT96">
        <f>IF(ORDER!O102&gt;0,CONCATENATE($B$2," ",$C$2," ","QTY",  " ", $Z$2), "")</f>
        <v/>
      </c>
      <c r="AU96">
        <f>IF(ORDER!O102&gt;0,
 IF(ORDER!$D$1="SGST",
 VLOOKUP(H96,'C:\Users\HP\Desktop\TrimphPO\Week\Master Files\[SGST Master.xlsx]DBF'!$A:$AV,48,FALSE),
   IF(ORDER!$D$1="IGST",
   VLOOKUP(H96,'C:\Users\HP\Desktop\TrimphPO\Week\Master Files\[IGST Master.xlsx]DBF'!$A:$AV,48,FALSE),
   "Error")),
"")</f>
        <v/>
      </c>
      <c r="AV96">
        <f>IF(ORDER!O102&gt;0,
 IF(ORDER!$D$1="SGST",
 VLOOKUP(H96,'C:\Users\HP\Desktop\TrimphPO\Week\Master Files\[SGST Master.xlsx]DBF'!$A:$AW,49,FALSE),
   IF(ORDER!$D$1="IGST",
   VLOOKUP(H96,'C:\Users\HP\Desktop\TrimphPO\Week\Master Files\[IGST Master.xlsx]DBF'!$A:$AW,49,FALSE),
   "Error")),
"")</f>
        <v/>
      </c>
      <c r="AW96">
        <f>IF(ORDER!O102&gt;0,
 IF(ORDER!$D$1="SGST",
 VLOOKUP(H96,'C:\Users\HP\Desktop\TrimphPO\Week\Master Files\[SGST Master.xlsx]DBF'!$A:$AX,50,FALSE),
   IF(ORDER!$D$1="IGST",
   VLOOKUP(H96,'C:\Users\HP\Desktop\TrimphPO\Week\Master Files\[IGST Master.xlsx]DBF'!$A:$AX,50,FALSE),
   "Error")),
"")</f>
        <v/>
      </c>
      <c r="AX96">
        <f>IF(ORDER!O102&gt;0,ORDER!B5, "")</f>
        <v/>
      </c>
      <c r="AY96">
        <f>IF(ORDER!O102&gt;0,ORDER!B1, "")</f>
        <v/>
      </c>
      <c r="AZ96">
        <f>IF(ORDER!O102&gt;0,
 IF(ORDER!$D$1="SGST",
 VLOOKUP(H96,'C:\Users\HP\Desktop\TrimphPO\Week\Master Files\[SGST Master.xlsx]DBF'!$A:$BA,53,FALSE),
   IF(ORDER!$D$1="IGST",
   VLOOKUP(H96,'C:\Users\HP\Desktop\TrimphPO\Week\Master Files\[IGST Master.xlsx]DBF'!$A:$BA,53,FALSE),
   "Error")),
"")</f>
        <v/>
      </c>
      <c r="BA96">
        <f>IF(ORDER!O102&gt;0,
 IF(ORDER!$D$1="SGST",
 VLOOKUP(H96,'C:\Users\HP\Desktop\TrimphPO\Week\Master Files\[SGST Master.xlsx]DBF'!$A:$BB,54,FALSE),
   IF(ORDER!$D$1="IGST",
   VLOOKUP(H96,'C:\Users\HP\Desktop\TrimphPO\Week\Master Files\[IGST Master.xlsx]DBF'!$A:$BB,54,FALSE),
   "Error")),
"")</f>
        <v/>
      </c>
      <c r="BB96">
        <f>IF(ORDER!O102&gt;0,
 IF(ORDER!$D$1="SGST",
 VLOOKUP(H96,'C:\Users\HP\Desktop\TrimphPO\Week\Master Files\[SGST Master.xlsx]DBF'!$A:$BC,55,FALSE),
   IF(ORDER!$D$1="IGST",
   VLOOKUP(H96,'C:\Users\HP\Desktop\TrimphPO\Week\Master Files\[IGST Master.xlsx]DBF'!$A:$BC,55,FALSE),
   "Error")),
"")</f>
        <v/>
      </c>
      <c r="BC96">
        <f>IF(ORDER!O102&gt;0,
 IF(ORDER!$D$1="SGST",
 VLOOKUP(H96,'C:\Users\HP\Desktop\TrimphPO\Week\Master Files\[SGST Master.xlsx]DBF'!$A:$BD,56,FALSE),
   IF(ORDER!$D$1="IGST",
   VLOOKUP(H96,'C:\Users\HP\Desktop\TrimphPO\Week\Master Files\[IGST Master.xlsx]DBF'!$A:$BD,56,FALSE),
   "Error")),
"")</f>
        <v/>
      </c>
      <c r="BD96">
        <f>IF(ORDER!O102&gt;0,
 IF(ORDER!$D$1="SGST",
 VLOOKUP(H96,'C:\Users\HP\Desktop\TrimphPO\Week\Master Files\[SGST Master.xlsx]DBF'!$A:$BE,57,FALSE),
   IF(ORDER!$D$1="IGST",
   VLOOKUP(H96,'C:\Users\HP\Desktop\TrimphPO\Week\Master Files\[IGST Master.xlsx]DBF'!$A:$BE,57,FALSE),
   "Error")),
"")</f>
        <v/>
      </c>
    </row>
    <row r="97">
      <c r="A97">
        <f>IF(ORDER!O103&gt;0,
 IF(ORDER!$D$1="SGST",
 VLOOKUP(H97,'C:\Users\HP\Desktop\TrimphPO\Week\Master Files\[SGST Master.xlsx]DBF'!$A:$B,2,FALSE),
   IF(ORDER!$D$1="IGST",
   VLOOKUP(H97,'C:\Users\HP\Desktop\TrimphPO\Week\Master Files\[IGST Master.xlsx]DBF'!$A:$B,2,FALSE),
   "Error")),
"")</f>
        <v/>
      </c>
      <c r="B97">
        <f>IF(ORDER!O103&gt;0,
 IF(ORDER!$D$1="SGST",
 VLOOKUP(H97,'C:\Users\HP\Desktop\TrimphPO\Week\Master Files\[SGST Master.xlsx]DBF'!$A:$C,3,FALSE),
   IF(ORDER!$D$1="IGST",
   VLOOKUP(H97,'C:\Users\HP\Desktop\TrimphPO\Week\Master Files\[IGST Master.xlsx]DBF'!$A:$C,3,FALSE),
   "Error")),
"")</f>
        <v/>
      </c>
      <c r="C97">
        <f>IF(ORDER!O103&gt;0,ORDER!L103, "")</f>
        <v/>
      </c>
      <c r="D97">
        <f>IF(ORDER!O103&gt;0,ORDER!A103, "")</f>
        <v/>
      </c>
      <c r="E97">
        <f>IF(ORDER!O103&gt;0,
 IF(ORDER!$D$1="SGST",
 VLOOKUP(H97,'C:\Users\HP\Desktop\TrimphPO\Week\Master Files\[SGST Master.xlsx]DBF'!$A:$F,6,FALSE),
   IF(ORDER!$D$1="IGST",
   VLOOKUP(H97,'C:\Users\HP\Desktop\TrimphPO\Week\Master Files\[IGST Master.xlsx]DBF'!$A:$F,6,FALSE),
   "Error")),
"")</f>
        <v/>
      </c>
      <c r="F97">
        <f>IF(ORDER!O103&gt;0,ORDER!C103, "")</f>
        <v/>
      </c>
      <c r="G97">
        <f>IF(ORDER!O103&gt;0,
 IF(ORDER!$D$1="SGST",
 VLOOKUP(H97,'C:\Users\HP\Desktop\TrimphPO\Week\Master Files\[SGST Master.xlsx]DBF'!$A:$H,8,FALSE),
   IF(ORDER!$D$1="IGST",
   VLOOKUP(H97,'C:\Users\HP\Desktop\TrimphPO\Week\Master Files\[IGST Master.xlsx]DBF'!$A:$H,8,FALSE),
   "Error")),
"")</f>
        <v/>
      </c>
      <c r="H97">
        <f>IF(ORDER!O103&gt;0,ORDER!D103, "")</f>
        <v/>
      </c>
      <c r="I97">
        <f>IF(ORDER!O103&gt;0,
 IF(ORDER!$D$1="SGST",
 VLOOKUP(H97,'C:\Users\HP\Desktop\TrimphPO\Week\Master Files\[SGST Master.xlsx]DBF'!$A:$J,10,FALSE),
   IF(ORDER!$D$1="IGST",
   VLOOKUP(H97,'C:\Users\HP\Desktop\TrimphPO\Week\Master Files\[IGST Master.xlsx]DBF'!$A:$J,10,FALSE),
   "Error")),
"")</f>
        <v/>
      </c>
      <c r="J97">
        <f>IF(ORDER!O103&gt;0,SUMIF(ORDER!$D$8:$D$22298,DBF!$H97,ORDER!$G$8:$G$22298), "")</f>
        <v/>
      </c>
      <c r="K97">
        <f>IF(ORDER!O103&gt;0,VLOOKUP($H97,ORDER!D:H,5,FALSE), "")</f>
        <v/>
      </c>
      <c r="L97">
        <f>IF(ORDER!O103&gt;0,ROUND(J97*K97,2), "")</f>
        <v/>
      </c>
      <c r="M97">
        <f>IF(ORDER!O103&gt;0,
 IF(ORDER!$D$1="SGST",
 VLOOKUP(H97,'C:\Users\HP\Desktop\TrimphPO\Week\Master Files\[SGST Master.xlsx]DBF'!$A:$N,14,FALSE),
   IF(ORDER!$D$1="IGST",
   VLOOKUP(H97,'C:\Users\HP\Desktop\TrimphPO\Week\Master Files\[IGST Master.xlsx]DBF'!$A:$N,14,FALSE),
   "Error")),
"")</f>
        <v/>
      </c>
      <c r="N97">
        <f>IF(ORDER!O103&gt;0,ROUND(L97*M97/100,2), "")</f>
        <v/>
      </c>
      <c r="O97">
        <f>IF(ORDER!O103&gt;0,L97-N97, "")</f>
        <v/>
      </c>
      <c r="P97">
        <f>IF(ORDER!O103&gt;0,IF(R97="Corsetry",IF(IFERROR((O97/J97),0)&lt;1000,"CC Sales- Corsetry-Wholesale - IGST 5%","CC Sales- Corsetry-Wholesale - IGST 12%")), "")</f>
        <v/>
      </c>
      <c r="Q97">
        <f>IF(ORDER!O103&gt;0,
 IF(ORDER!$D$1="SGST",
 VLOOKUP(H97,'C:\Users\HP\Desktop\TrimphPO\Week\Master Files\[SGST Master.xlsx]DBF'!$A:$R,18,FALSE),
   IF(ORDER!$D$1="IGST",
   VLOOKUP(H97,'C:\Users\HP\Desktop\TrimphPO\Week\Master Files\[IGST Master.xlsx]DBF'!$A:$R,18,FALSE),
   "Error")),
"")</f>
        <v/>
      </c>
      <c r="R97">
        <f>IF(ORDER!O103&gt;0,
 IF(ORDER!$D$1="SGST",
 VLOOKUP(H97,'C:\Users\HP\Desktop\TrimphPO\Week\Master Files\[SGST Master.xlsx]DBF'!$A:$S,19,FALSE),
   IF(ORDER!$D$1="IGST",
   VLOOKUP(H97,'C:\Users\HP\Desktop\TrimphPO\Week\Master Files\[IGST Master.xlsx]DBF'!$A:$S,19,FALSE),
   "Error")),
"")</f>
        <v/>
      </c>
      <c r="S97">
        <f>IF(ORDER!O103&gt;0,
 IF(ORDER!$D$1="SGST",
 VLOOKUP(H97,'C:\Users\HP\Desktop\TrimphPO\Week\Master Files\[SGST Master.xlsx]DBF'!$A:$T,20,FALSE),
   IF(ORDER!$D$1="IGST",
   VLOOKUP(H97,'C:\Users\HP\Desktop\TrimphPO\Week\Master Files\[IGST Master.xlsx]DBF'!$A:$T,20,FALSE),
   "Error")),
"")</f>
        <v/>
      </c>
      <c r="T97">
        <f>IF(ORDER!O103&gt;0,
 IF(ORDER!$D$1="SGST",
 VLOOKUP(H97,'C:\Users\HP\Desktop\TrimphPO\Week\Master Files\[SGST Master.xlsx]DBF'!$A:$U,21,FALSE),
   IF(ORDER!$D$1="IGST",
   VLOOKUP(H97,'C:\Users\HP\Desktop\TrimphPO\Week\Master Files\[IGST Master.xlsx]DBF'!$A:$U,21,FALSE),
   "Error")),
"")</f>
        <v/>
      </c>
      <c r="U97">
        <f>IF(ORDER!O103&gt;0,
 IF(ORDER!$D$1="SGST",
 VLOOKUP(H97,'C:\Users\HP\Desktop\TrimphPO\Week\Master Files\[SGST Master.xlsx]DBF'!$A:$V,22,FALSE),
   IF(ORDER!$D$1="IGST",
   VLOOKUP(H97,'C:\Users\HP\Desktop\TrimphPO\Week\Master Files\[IGST Master.xlsx]DBF'!$A:$V,22,FALSE),
   "Error")),
"")</f>
        <v/>
      </c>
      <c r="V97">
        <f>IF(ORDER!O103&gt;0,
 IF(ORDER!$D$1="SGST",
 VLOOKUP(H97,'C:\Users\HP\Desktop\TrimphPO\Week\Master Files\[SGST Master.xlsx]DBF'!$A:$W,23,FALSE),
   IF(ORDER!$D$1="IGST",
   VLOOKUP(H97,'C:\Users\HP\Desktop\TrimphPO\Week\Master Files\[IGST Master.xlsx]DBF'!$A:$W,23,FALSE),
   "Error")),
"")</f>
        <v/>
      </c>
      <c r="W97">
        <f>IF(ORDER!O103&gt;0,
 IF(ORDER!$D$1="SGST",
 VLOOKUP(H97,'C:\Users\HP\Desktop\TrimphPO\Week\Master Files\[SGST Master.xlsx]DBF'!$A:$X,24,FALSE),
   IF(ORDER!$D$1="IGST",
   VLOOKUP(H97,'C:\Users\HP\Desktop\TrimphPO\Week\Master Files\[IGST Master.xlsx]DBF'!$A:$X,24,FALSE),
   "Error")),
"")</f>
        <v/>
      </c>
      <c r="X97">
        <f>IF(ORDER!O103&gt;0,
 IF(ORDER!$D$1="SGST",
 VLOOKUP(H97,'C:\Users\HP\Desktop\TrimphPO\Week\Master Files\[SGST Master.xlsx]DBF'!$A:$Y,25,FALSE),
   IF(ORDER!$D$1="IGST",
   VLOOKUP(H97,'C:\Users\HP\Desktop\TrimphPO\Week\Master Files\[IGST Master.xlsx]DBF'!$A:$Y,25,FALSE),
   "Error")),
"")</f>
        <v/>
      </c>
      <c r="Y97">
        <f>IF(ORDER!O103&gt;0,+O97, "")</f>
        <v/>
      </c>
      <c r="Z97">
        <f>IF(ORDER!O103&gt;0,+J97, "")</f>
        <v/>
      </c>
      <c r="AA97">
        <f>IF(ORDER!O103&gt;0,
 IF(ORDER!$D$1="SGST",
 VLOOKUP(H97,'C:\Users\HP\Desktop\TrimphPO\Week\Master Files\[SGST Master.xlsx]DBF'!$A:$AB,28,FALSE),
   IF(ORDER!$D$1="IGST",
   VLOOKUP(H97,'C:\Users\HP\Desktop\TrimphPO\Week\Master Files\[IGST Master.xlsx]DBF'!$A:$AB,28,FALSE),
   "Error")),
"")</f>
        <v/>
      </c>
      <c r="AB97">
        <f>IF(ORDER!O103&gt;0,
 IF(ORDER!$D$1="SGST",
 VLOOKUP(H97,'C:\Users\HP\Desktop\TrimphPO\Week\Master Files\[SGST Master.xlsx]DBF'!$A:$AC,29,FALSE),
   IF(ORDER!$D$1="IGST",
   VLOOKUP(H97,'C:\Users\HP\Desktop\TrimphPO\Week\Master Files\[IGST Master.xlsx]DBF'!$A:$AC,29,FALSE),
   "Error")),
"")</f>
        <v/>
      </c>
      <c r="AC97">
        <f>IF(ORDER!O103&gt;0,ROUND(Y97*AB97/100,2), "")</f>
        <v/>
      </c>
      <c r="AD97">
        <f>IF(ORDER!O103&gt;0,ROUND(SUM(Y97,0)-AC97,2), "")</f>
        <v/>
      </c>
      <c r="AE97" t="inlineStr"/>
      <c r="AF97" t="inlineStr"/>
      <c r="AG97" t="inlineStr"/>
      <c r="AH97" t="inlineStr"/>
      <c r="AI97" t="inlineStr"/>
      <c r="AJ97" t="inlineStr"/>
      <c r="AK97">
        <f>IF(ORDER!O103&gt;0,IF(RIGHT(P97,2)="5%","Output IGST - 5% - Tamilnadu","Output IGST - 12% - Tamilnadu"), "")</f>
        <v/>
      </c>
      <c r="AL97">
        <f>IF(ORDER!O103&gt;0,IF(AK97="Output IGST - 12% - TamilNadu",12,5), "")</f>
        <v/>
      </c>
      <c r="AM97">
        <f>IF(ORDER!O103&gt;0,ROUND(SUM(AD97*AL97/100,0),2), "")</f>
        <v/>
      </c>
      <c r="AN97">
        <f>IF(ORDER!O103&gt;0,+AP97, "")</f>
        <v/>
      </c>
      <c r="AO97">
        <f>IF(ORDER!O103&gt;0,0.00, "")</f>
        <v/>
      </c>
      <c r="AP97">
        <f>IF(ORDER!O103&gt;0,+(Y97-AC97)+AM97, "")</f>
        <v/>
      </c>
      <c r="AQ97">
        <f>IF(ORDER!O103&gt;0,
 IF(ORDER!$D$1="SGST",
 VLOOKUP(H97,'C:\Users\HP\Desktop\TrimphPO\Week\Master Files\[SGST Master.xlsx]DBF'!$A:$AR,44,FALSE),
   IF(ORDER!$D$1="IGST",
   VLOOKUP(H97,'C:\Users\HP\Desktop\TrimphPO\Week\Master Files\[IGST Master.xlsx]DBF'!$A:$AR,44,FALSE),
   "Error")),
"")</f>
        <v/>
      </c>
      <c r="AR97">
        <f>IF(ORDER!O103&gt;0,B97, "")</f>
        <v/>
      </c>
      <c r="AS97">
        <f>IF(ORDER!O103&gt;0,AN97, "")</f>
        <v/>
      </c>
      <c r="AT97">
        <f>IF(ORDER!O103&gt;0,CONCATENATE($B$2," ",$C$2," ","QTY",  " ", $Z$2), "")</f>
        <v/>
      </c>
      <c r="AU97">
        <f>IF(ORDER!O103&gt;0,
 IF(ORDER!$D$1="SGST",
 VLOOKUP(H97,'C:\Users\HP\Desktop\TrimphPO\Week\Master Files\[SGST Master.xlsx]DBF'!$A:$AV,48,FALSE),
   IF(ORDER!$D$1="IGST",
   VLOOKUP(H97,'C:\Users\HP\Desktop\TrimphPO\Week\Master Files\[IGST Master.xlsx]DBF'!$A:$AV,48,FALSE),
   "Error")),
"")</f>
        <v/>
      </c>
      <c r="AV97">
        <f>IF(ORDER!O103&gt;0,
 IF(ORDER!$D$1="SGST",
 VLOOKUP(H97,'C:\Users\HP\Desktop\TrimphPO\Week\Master Files\[SGST Master.xlsx]DBF'!$A:$AW,49,FALSE),
   IF(ORDER!$D$1="IGST",
   VLOOKUP(H97,'C:\Users\HP\Desktop\TrimphPO\Week\Master Files\[IGST Master.xlsx]DBF'!$A:$AW,49,FALSE),
   "Error")),
"")</f>
        <v/>
      </c>
      <c r="AW97">
        <f>IF(ORDER!O103&gt;0,
 IF(ORDER!$D$1="SGST",
 VLOOKUP(H97,'C:\Users\HP\Desktop\TrimphPO\Week\Master Files\[SGST Master.xlsx]DBF'!$A:$AX,50,FALSE),
   IF(ORDER!$D$1="IGST",
   VLOOKUP(H97,'C:\Users\HP\Desktop\TrimphPO\Week\Master Files\[IGST Master.xlsx]DBF'!$A:$AX,50,FALSE),
   "Error")),
"")</f>
        <v/>
      </c>
      <c r="AX97">
        <f>IF(ORDER!O103&gt;0,ORDER!B5, "")</f>
        <v/>
      </c>
      <c r="AY97">
        <f>IF(ORDER!O103&gt;0,ORDER!B1, "")</f>
        <v/>
      </c>
      <c r="AZ97">
        <f>IF(ORDER!O103&gt;0,
 IF(ORDER!$D$1="SGST",
 VLOOKUP(H97,'C:\Users\HP\Desktop\TrimphPO\Week\Master Files\[SGST Master.xlsx]DBF'!$A:$BA,53,FALSE),
   IF(ORDER!$D$1="IGST",
   VLOOKUP(H97,'C:\Users\HP\Desktop\TrimphPO\Week\Master Files\[IGST Master.xlsx]DBF'!$A:$BA,53,FALSE),
   "Error")),
"")</f>
        <v/>
      </c>
      <c r="BA97">
        <f>IF(ORDER!O103&gt;0,
 IF(ORDER!$D$1="SGST",
 VLOOKUP(H97,'C:\Users\HP\Desktop\TrimphPO\Week\Master Files\[SGST Master.xlsx]DBF'!$A:$BB,54,FALSE),
   IF(ORDER!$D$1="IGST",
   VLOOKUP(H97,'C:\Users\HP\Desktop\TrimphPO\Week\Master Files\[IGST Master.xlsx]DBF'!$A:$BB,54,FALSE),
   "Error")),
"")</f>
        <v/>
      </c>
      <c r="BB97">
        <f>IF(ORDER!O103&gt;0,
 IF(ORDER!$D$1="SGST",
 VLOOKUP(H97,'C:\Users\HP\Desktop\TrimphPO\Week\Master Files\[SGST Master.xlsx]DBF'!$A:$BC,55,FALSE),
   IF(ORDER!$D$1="IGST",
   VLOOKUP(H97,'C:\Users\HP\Desktop\TrimphPO\Week\Master Files\[IGST Master.xlsx]DBF'!$A:$BC,55,FALSE),
   "Error")),
"")</f>
        <v/>
      </c>
      <c r="BC97">
        <f>IF(ORDER!O103&gt;0,
 IF(ORDER!$D$1="SGST",
 VLOOKUP(H97,'C:\Users\HP\Desktop\TrimphPO\Week\Master Files\[SGST Master.xlsx]DBF'!$A:$BD,56,FALSE),
   IF(ORDER!$D$1="IGST",
   VLOOKUP(H97,'C:\Users\HP\Desktop\TrimphPO\Week\Master Files\[IGST Master.xlsx]DBF'!$A:$BD,56,FALSE),
   "Error")),
"")</f>
        <v/>
      </c>
      <c r="BD97">
        <f>IF(ORDER!O103&gt;0,
 IF(ORDER!$D$1="SGST",
 VLOOKUP(H97,'C:\Users\HP\Desktop\TrimphPO\Week\Master Files\[SGST Master.xlsx]DBF'!$A:$BE,57,FALSE),
   IF(ORDER!$D$1="IGST",
   VLOOKUP(H97,'C:\Users\HP\Desktop\TrimphPO\Week\Master Files\[IGST Master.xlsx]DBF'!$A:$BE,57,FALSE),
   "Error")),
"")</f>
        <v/>
      </c>
    </row>
    <row r="98">
      <c r="A98">
        <f>IF(ORDER!O104&gt;0,
 IF(ORDER!$D$1="SGST",
 VLOOKUP(H98,'C:\Users\HP\Desktop\TrimphPO\Week\Master Files\[SGST Master.xlsx]DBF'!$A:$B,2,FALSE),
   IF(ORDER!$D$1="IGST",
   VLOOKUP(H98,'C:\Users\HP\Desktop\TrimphPO\Week\Master Files\[IGST Master.xlsx]DBF'!$A:$B,2,FALSE),
   "Error")),
"")</f>
        <v/>
      </c>
      <c r="B98">
        <f>IF(ORDER!O104&gt;0,
 IF(ORDER!$D$1="SGST",
 VLOOKUP(H98,'C:\Users\HP\Desktop\TrimphPO\Week\Master Files\[SGST Master.xlsx]DBF'!$A:$C,3,FALSE),
   IF(ORDER!$D$1="IGST",
   VLOOKUP(H98,'C:\Users\HP\Desktop\TrimphPO\Week\Master Files\[IGST Master.xlsx]DBF'!$A:$C,3,FALSE),
   "Error")),
"")</f>
        <v/>
      </c>
      <c r="C98">
        <f>IF(ORDER!O104&gt;0,ORDER!L104, "")</f>
        <v/>
      </c>
      <c r="D98">
        <f>IF(ORDER!O104&gt;0,ORDER!A104, "")</f>
        <v/>
      </c>
      <c r="E98">
        <f>IF(ORDER!O104&gt;0,
 IF(ORDER!$D$1="SGST",
 VLOOKUP(H98,'C:\Users\HP\Desktop\TrimphPO\Week\Master Files\[SGST Master.xlsx]DBF'!$A:$F,6,FALSE),
   IF(ORDER!$D$1="IGST",
   VLOOKUP(H98,'C:\Users\HP\Desktop\TrimphPO\Week\Master Files\[IGST Master.xlsx]DBF'!$A:$F,6,FALSE),
   "Error")),
"")</f>
        <v/>
      </c>
      <c r="F98">
        <f>IF(ORDER!O104&gt;0,ORDER!C104, "")</f>
        <v/>
      </c>
      <c r="G98">
        <f>IF(ORDER!O104&gt;0,
 IF(ORDER!$D$1="SGST",
 VLOOKUP(H98,'C:\Users\HP\Desktop\TrimphPO\Week\Master Files\[SGST Master.xlsx]DBF'!$A:$H,8,FALSE),
   IF(ORDER!$D$1="IGST",
   VLOOKUP(H98,'C:\Users\HP\Desktop\TrimphPO\Week\Master Files\[IGST Master.xlsx]DBF'!$A:$H,8,FALSE),
   "Error")),
"")</f>
        <v/>
      </c>
      <c r="H98">
        <f>IF(ORDER!O104&gt;0,ORDER!D104, "")</f>
        <v/>
      </c>
      <c r="I98">
        <f>IF(ORDER!O104&gt;0,
 IF(ORDER!$D$1="SGST",
 VLOOKUP(H98,'C:\Users\HP\Desktop\TrimphPO\Week\Master Files\[SGST Master.xlsx]DBF'!$A:$J,10,FALSE),
   IF(ORDER!$D$1="IGST",
   VLOOKUP(H98,'C:\Users\HP\Desktop\TrimphPO\Week\Master Files\[IGST Master.xlsx]DBF'!$A:$J,10,FALSE),
   "Error")),
"")</f>
        <v/>
      </c>
      <c r="J98">
        <f>IF(ORDER!O104&gt;0,SUMIF(ORDER!$D$8:$D$22298,DBF!$H98,ORDER!$G$8:$G$22298), "")</f>
        <v/>
      </c>
      <c r="K98">
        <f>IF(ORDER!O104&gt;0,VLOOKUP($H98,ORDER!D:H,5,FALSE), "")</f>
        <v/>
      </c>
      <c r="L98">
        <f>IF(ORDER!O104&gt;0,ROUND(J98*K98,2), "")</f>
        <v/>
      </c>
      <c r="M98">
        <f>IF(ORDER!O104&gt;0,
 IF(ORDER!$D$1="SGST",
 VLOOKUP(H98,'C:\Users\HP\Desktop\TrimphPO\Week\Master Files\[SGST Master.xlsx]DBF'!$A:$N,14,FALSE),
   IF(ORDER!$D$1="IGST",
   VLOOKUP(H98,'C:\Users\HP\Desktop\TrimphPO\Week\Master Files\[IGST Master.xlsx]DBF'!$A:$N,14,FALSE),
   "Error")),
"")</f>
        <v/>
      </c>
      <c r="N98">
        <f>IF(ORDER!O104&gt;0,ROUND(L98*M98/100,2), "")</f>
        <v/>
      </c>
      <c r="O98">
        <f>IF(ORDER!O104&gt;0,L98-N98, "")</f>
        <v/>
      </c>
      <c r="P98">
        <f>IF(ORDER!O104&gt;0,IF(R98="Corsetry",IF(IFERROR((O98/J98),0)&lt;1000,"CC Sales- Corsetry-Wholesale - IGST 5%","CC Sales- Corsetry-Wholesale - IGST 12%")), "")</f>
        <v/>
      </c>
      <c r="Q98">
        <f>IF(ORDER!O104&gt;0,
 IF(ORDER!$D$1="SGST",
 VLOOKUP(H98,'C:\Users\HP\Desktop\TrimphPO\Week\Master Files\[SGST Master.xlsx]DBF'!$A:$R,18,FALSE),
   IF(ORDER!$D$1="IGST",
   VLOOKUP(H98,'C:\Users\HP\Desktop\TrimphPO\Week\Master Files\[IGST Master.xlsx]DBF'!$A:$R,18,FALSE),
   "Error")),
"")</f>
        <v/>
      </c>
      <c r="R98">
        <f>IF(ORDER!O104&gt;0,
 IF(ORDER!$D$1="SGST",
 VLOOKUP(H98,'C:\Users\HP\Desktop\TrimphPO\Week\Master Files\[SGST Master.xlsx]DBF'!$A:$S,19,FALSE),
   IF(ORDER!$D$1="IGST",
   VLOOKUP(H98,'C:\Users\HP\Desktop\TrimphPO\Week\Master Files\[IGST Master.xlsx]DBF'!$A:$S,19,FALSE),
   "Error")),
"")</f>
        <v/>
      </c>
      <c r="S98">
        <f>IF(ORDER!O104&gt;0,
 IF(ORDER!$D$1="SGST",
 VLOOKUP(H98,'C:\Users\HP\Desktop\TrimphPO\Week\Master Files\[SGST Master.xlsx]DBF'!$A:$T,20,FALSE),
   IF(ORDER!$D$1="IGST",
   VLOOKUP(H98,'C:\Users\HP\Desktop\TrimphPO\Week\Master Files\[IGST Master.xlsx]DBF'!$A:$T,20,FALSE),
   "Error")),
"")</f>
        <v/>
      </c>
      <c r="T98">
        <f>IF(ORDER!O104&gt;0,
 IF(ORDER!$D$1="SGST",
 VLOOKUP(H98,'C:\Users\HP\Desktop\TrimphPO\Week\Master Files\[SGST Master.xlsx]DBF'!$A:$U,21,FALSE),
   IF(ORDER!$D$1="IGST",
   VLOOKUP(H98,'C:\Users\HP\Desktop\TrimphPO\Week\Master Files\[IGST Master.xlsx]DBF'!$A:$U,21,FALSE),
   "Error")),
"")</f>
        <v/>
      </c>
      <c r="U98">
        <f>IF(ORDER!O104&gt;0,
 IF(ORDER!$D$1="SGST",
 VLOOKUP(H98,'C:\Users\HP\Desktop\TrimphPO\Week\Master Files\[SGST Master.xlsx]DBF'!$A:$V,22,FALSE),
   IF(ORDER!$D$1="IGST",
   VLOOKUP(H98,'C:\Users\HP\Desktop\TrimphPO\Week\Master Files\[IGST Master.xlsx]DBF'!$A:$V,22,FALSE),
   "Error")),
"")</f>
        <v/>
      </c>
      <c r="V98">
        <f>IF(ORDER!O104&gt;0,
 IF(ORDER!$D$1="SGST",
 VLOOKUP(H98,'C:\Users\HP\Desktop\TrimphPO\Week\Master Files\[SGST Master.xlsx]DBF'!$A:$W,23,FALSE),
   IF(ORDER!$D$1="IGST",
   VLOOKUP(H98,'C:\Users\HP\Desktop\TrimphPO\Week\Master Files\[IGST Master.xlsx]DBF'!$A:$W,23,FALSE),
   "Error")),
"")</f>
        <v/>
      </c>
      <c r="W98">
        <f>IF(ORDER!O104&gt;0,
 IF(ORDER!$D$1="SGST",
 VLOOKUP(H98,'C:\Users\HP\Desktop\TrimphPO\Week\Master Files\[SGST Master.xlsx]DBF'!$A:$X,24,FALSE),
   IF(ORDER!$D$1="IGST",
   VLOOKUP(H98,'C:\Users\HP\Desktop\TrimphPO\Week\Master Files\[IGST Master.xlsx]DBF'!$A:$X,24,FALSE),
   "Error")),
"")</f>
        <v/>
      </c>
      <c r="X98">
        <f>IF(ORDER!O104&gt;0,
 IF(ORDER!$D$1="SGST",
 VLOOKUP(H98,'C:\Users\HP\Desktop\TrimphPO\Week\Master Files\[SGST Master.xlsx]DBF'!$A:$Y,25,FALSE),
   IF(ORDER!$D$1="IGST",
   VLOOKUP(H98,'C:\Users\HP\Desktop\TrimphPO\Week\Master Files\[IGST Master.xlsx]DBF'!$A:$Y,25,FALSE),
   "Error")),
"")</f>
        <v/>
      </c>
      <c r="Y98">
        <f>IF(ORDER!O104&gt;0,+O98, "")</f>
        <v/>
      </c>
      <c r="Z98">
        <f>IF(ORDER!O104&gt;0,+J98, "")</f>
        <v/>
      </c>
      <c r="AA98">
        <f>IF(ORDER!O104&gt;0,
 IF(ORDER!$D$1="SGST",
 VLOOKUP(H98,'C:\Users\HP\Desktop\TrimphPO\Week\Master Files\[SGST Master.xlsx]DBF'!$A:$AB,28,FALSE),
   IF(ORDER!$D$1="IGST",
   VLOOKUP(H98,'C:\Users\HP\Desktop\TrimphPO\Week\Master Files\[IGST Master.xlsx]DBF'!$A:$AB,28,FALSE),
   "Error")),
"")</f>
        <v/>
      </c>
      <c r="AB98">
        <f>IF(ORDER!O104&gt;0,
 IF(ORDER!$D$1="SGST",
 VLOOKUP(H98,'C:\Users\HP\Desktop\TrimphPO\Week\Master Files\[SGST Master.xlsx]DBF'!$A:$AC,29,FALSE),
   IF(ORDER!$D$1="IGST",
   VLOOKUP(H98,'C:\Users\HP\Desktop\TrimphPO\Week\Master Files\[IGST Master.xlsx]DBF'!$A:$AC,29,FALSE),
   "Error")),
"")</f>
        <v/>
      </c>
      <c r="AC98">
        <f>IF(ORDER!O104&gt;0,ROUND(Y98*AB98/100,2), "")</f>
        <v/>
      </c>
      <c r="AD98">
        <f>IF(ORDER!O104&gt;0,ROUND(SUM(Y98,0)-AC98,2), "")</f>
        <v/>
      </c>
      <c r="AE98" t="inlineStr"/>
      <c r="AF98" t="inlineStr"/>
      <c r="AG98" t="inlineStr"/>
      <c r="AH98" t="inlineStr"/>
      <c r="AI98" t="inlineStr"/>
      <c r="AJ98" t="inlineStr"/>
      <c r="AK98">
        <f>IF(ORDER!O104&gt;0,IF(RIGHT(P98,2)="5%","Output IGST - 5% - Tamilnadu","Output IGST - 12% - Tamilnadu"), "")</f>
        <v/>
      </c>
      <c r="AL98">
        <f>IF(ORDER!O104&gt;0,IF(AK98="Output IGST - 12% - TamilNadu",12,5), "")</f>
        <v/>
      </c>
      <c r="AM98">
        <f>IF(ORDER!O104&gt;0,ROUND(SUM(AD98*AL98/100,0),2), "")</f>
        <v/>
      </c>
      <c r="AN98">
        <f>IF(ORDER!O104&gt;0,+AP98, "")</f>
        <v/>
      </c>
      <c r="AO98">
        <f>IF(ORDER!O104&gt;0,0.00, "")</f>
        <v/>
      </c>
      <c r="AP98">
        <f>IF(ORDER!O104&gt;0,+(Y98-AC98)+AM98, "")</f>
        <v/>
      </c>
      <c r="AQ98">
        <f>IF(ORDER!O104&gt;0,
 IF(ORDER!$D$1="SGST",
 VLOOKUP(H98,'C:\Users\HP\Desktop\TrimphPO\Week\Master Files\[SGST Master.xlsx]DBF'!$A:$AR,44,FALSE),
   IF(ORDER!$D$1="IGST",
   VLOOKUP(H98,'C:\Users\HP\Desktop\TrimphPO\Week\Master Files\[IGST Master.xlsx]DBF'!$A:$AR,44,FALSE),
   "Error")),
"")</f>
        <v/>
      </c>
      <c r="AR98">
        <f>IF(ORDER!O104&gt;0,B98, "")</f>
        <v/>
      </c>
      <c r="AS98">
        <f>IF(ORDER!O104&gt;0,AN98, "")</f>
        <v/>
      </c>
      <c r="AT98">
        <f>IF(ORDER!O104&gt;0,CONCATENATE($B$2," ",$C$2," ","QTY",  " ", $Z$2), "")</f>
        <v/>
      </c>
      <c r="AU98">
        <f>IF(ORDER!O104&gt;0,
 IF(ORDER!$D$1="SGST",
 VLOOKUP(H98,'C:\Users\HP\Desktop\TrimphPO\Week\Master Files\[SGST Master.xlsx]DBF'!$A:$AV,48,FALSE),
   IF(ORDER!$D$1="IGST",
   VLOOKUP(H98,'C:\Users\HP\Desktop\TrimphPO\Week\Master Files\[IGST Master.xlsx]DBF'!$A:$AV,48,FALSE),
   "Error")),
"")</f>
        <v/>
      </c>
      <c r="AV98">
        <f>IF(ORDER!O104&gt;0,
 IF(ORDER!$D$1="SGST",
 VLOOKUP(H98,'C:\Users\HP\Desktop\TrimphPO\Week\Master Files\[SGST Master.xlsx]DBF'!$A:$AW,49,FALSE),
   IF(ORDER!$D$1="IGST",
   VLOOKUP(H98,'C:\Users\HP\Desktop\TrimphPO\Week\Master Files\[IGST Master.xlsx]DBF'!$A:$AW,49,FALSE),
   "Error")),
"")</f>
        <v/>
      </c>
      <c r="AW98">
        <f>IF(ORDER!O104&gt;0,
 IF(ORDER!$D$1="SGST",
 VLOOKUP(H98,'C:\Users\HP\Desktop\TrimphPO\Week\Master Files\[SGST Master.xlsx]DBF'!$A:$AX,50,FALSE),
   IF(ORDER!$D$1="IGST",
   VLOOKUP(H98,'C:\Users\HP\Desktop\TrimphPO\Week\Master Files\[IGST Master.xlsx]DBF'!$A:$AX,50,FALSE),
   "Error")),
"")</f>
        <v/>
      </c>
      <c r="AX98">
        <f>IF(ORDER!O104&gt;0,ORDER!B5, "")</f>
        <v/>
      </c>
      <c r="AY98">
        <f>IF(ORDER!O104&gt;0,ORDER!B1, "")</f>
        <v/>
      </c>
      <c r="AZ98">
        <f>IF(ORDER!O104&gt;0,
 IF(ORDER!$D$1="SGST",
 VLOOKUP(H98,'C:\Users\HP\Desktop\TrimphPO\Week\Master Files\[SGST Master.xlsx]DBF'!$A:$BA,53,FALSE),
   IF(ORDER!$D$1="IGST",
   VLOOKUP(H98,'C:\Users\HP\Desktop\TrimphPO\Week\Master Files\[IGST Master.xlsx]DBF'!$A:$BA,53,FALSE),
   "Error")),
"")</f>
        <v/>
      </c>
      <c r="BA98">
        <f>IF(ORDER!O104&gt;0,
 IF(ORDER!$D$1="SGST",
 VLOOKUP(H98,'C:\Users\HP\Desktop\TrimphPO\Week\Master Files\[SGST Master.xlsx]DBF'!$A:$BB,54,FALSE),
   IF(ORDER!$D$1="IGST",
   VLOOKUP(H98,'C:\Users\HP\Desktop\TrimphPO\Week\Master Files\[IGST Master.xlsx]DBF'!$A:$BB,54,FALSE),
   "Error")),
"")</f>
        <v/>
      </c>
      <c r="BB98">
        <f>IF(ORDER!O104&gt;0,
 IF(ORDER!$D$1="SGST",
 VLOOKUP(H98,'C:\Users\HP\Desktop\TrimphPO\Week\Master Files\[SGST Master.xlsx]DBF'!$A:$BC,55,FALSE),
   IF(ORDER!$D$1="IGST",
   VLOOKUP(H98,'C:\Users\HP\Desktop\TrimphPO\Week\Master Files\[IGST Master.xlsx]DBF'!$A:$BC,55,FALSE),
   "Error")),
"")</f>
        <v/>
      </c>
      <c r="BC98">
        <f>IF(ORDER!O104&gt;0,
 IF(ORDER!$D$1="SGST",
 VLOOKUP(H98,'C:\Users\HP\Desktop\TrimphPO\Week\Master Files\[SGST Master.xlsx]DBF'!$A:$BD,56,FALSE),
   IF(ORDER!$D$1="IGST",
   VLOOKUP(H98,'C:\Users\HP\Desktop\TrimphPO\Week\Master Files\[IGST Master.xlsx]DBF'!$A:$BD,56,FALSE),
   "Error")),
"")</f>
        <v/>
      </c>
      <c r="BD98">
        <f>IF(ORDER!O104&gt;0,
 IF(ORDER!$D$1="SGST",
 VLOOKUP(H98,'C:\Users\HP\Desktop\TrimphPO\Week\Master Files\[SGST Master.xlsx]DBF'!$A:$BE,57,FALSE),
   IF(ORDER!$D$1="IGST",
   VLOOKUP(H98,'C:\Users\HP\Desktop\TrimphPO\Week\Master Files\[IGST Master.xlsx]DBF'!$A:$BE,57,FALSE),
   "Error")),
"")</f>
        <v/>
      </c>
    </row>
    <row r="99">
      <c r="A99">
        <f>IF(ORDER!O105&gt;0,
 IF(ORDER!$D$1="SGST",
 VLOOKUP(H99,'C:\Users\HP\Desktop\TrimphPO\Week\Master Files\[SGST Master.xlsx]DBF'!$A:$B,2,FALSE),
   IF(ORDER!$D$1="IGST",
   VLOOKUP(H99,'C:\Users\HP\Desktop\TrimphPO\Week\Master Files\[IGST Master.xlsx]DBF'!$A:$B,2,FALSE),
   "Error")),
"")</f>
        <v/>
      </c>
      <c r="B99">
        <f>IF(ORDER!O105&gt;0,
 IF(ORDER!$D$1="SGST",
 VLOOKUP(H99,'C:\Users\HP\Desktop\TrimphPO\Week\Master Files\[SGST Master.xlsx]DBF'!$A:$C,3,FALSE),
   IF(ORDER!$D$1="IGST",
   VLOOKUP(H99,'C:\Users\HP\Desktop\TrimphPO\Week\Master Files\[IGST Master.xlsx]DBF'!$A:$C,3,FALSE),
   "Error")),
"")</f>
        <v/>
      </c>
      <c r="C99">
        <f>IF(ORDER!O105&gt;0,ORDER!L105, "")</f>
        <v/>
      </c>
      <c r="D99">
        <f>IF(ORDER!O105&gt;0,ORDER!A105, "")</f>
        <v/>
      </c>
      <c r="E99">
        <f>IF(ORDER!O105&gt;0,
 IF(ORDER!$D$1="SGST",
 VLOOKUP(H99,'C:\Users\HP\Desktop\TrimphPO\Week\Master Files\[SGST Master.xlsx]DBF'!$A:$F,6,FALSE),
   IF(ORDER!$D$1="IGST",
   VLOOKUP(H99,'C:\Users\HP\Desktop\TrimphPO\Week\Master Files\[IGST Master.xlsx]DBF'!$A:$F,6,FALSE),
   "Error")),
"")</f>
        <v/>
      </c>
      <c r="F99">
        <f>IF(ORDER!O105&gt;0,ORDER!C105, "")</f>
        <v/>
      </c>
      <c r="G99">
        <f>IF(ORDER!O105&gt;0,
 IF(ORDER!$D$1="SGST",
 VLOOKUP(H99,'C:\Users\HP\Desktop\TrimphPO\Week\Master Files\[SGST Master.xlsx]DBF'!$A:$H,8,FALSE),
   IF(ORDER!$D$1="IGST",
   VLOOKUP(H99,'C:\Users\HP\Desktop\TrimphPO\Week\Master Files\[IGST Master.xlsx]DBF'!$A:$H,8,FALSE),
   "Error")),
"")</f>
        <v/>
      </c>
      <c r="H99">
        <f>IF(ORDER!O105&gt;0,ORDER!D105, "")</f>
        <v/>
      </c>
      <c r="I99">
        <f>IF(ORDER!O105&gt;0,
 IF(ORDER!$D$1="SGST",
 VLOOKUP(H99,'C:\Users\HP\Desktop\TrimphPO\Week\Master Files\[SGST Master.xlsx]DBF'!$A:$J,10,FALSE),
   IF(ORDER!$D$1="IGST",
   VLOOKUP(H99,'C:\Users\HP\Desktop\TrimphPO\Week\Master Files\[IGST Master.xlsx]DBF'!$A:$J,10,FALSE),
   "Error")),
"")</f>
        <v/>
      </c>
      <c r="J99">
        <f>IF(ORDER!O105&gt;0,SUMIF(ORDER!$D$8:$D$22298,DBF!$H99,ORDER!$G$8:$G$22298), "")</f>
        <v/>
      </c>
      <c r="K99">
        <f>IF(ORDER!O105&gt;0,VLOOKUP($H99,ORDER!D:H,5,FALSE), "")</f>
        <v/>
      </c>
      <c r="L99">
        <f>IF(ORDER!O105&gt;0,ROUND(J99*K99,2), "")</f>
        <v/>
      </c>
      <c r="M99">
        <f>IF(ORDER!O105&gt;0,
 IF(ORDER!$D$1="SGST",
 VLOOKUP(H99,'C:\Users\HP\Desktop\TrimphPO\Week\Master Files\[SGST Master.xlsx]DBF'!$A:$N,14,FALSE),
   IF(ORDER!$D$1="IGST",
   VLOOKUP(H99,'C:\Users\HP\Desktop\TrimphPO\Week\Master Files\[IGST Master.xlsx]DBF'!$A:$N,14,FALSE),
   "Error")),
"")</f>
        <v/>
      </c>
      <c r="N99">
        <f>IF(ORDER!O105&gt;0,ROUND(L99*M99/100,2), "")</f>
        <v/>
      </c>
      <c r="O99">
        <f>IF(ORDER!O105&gt;0,L99-N99, "")</f>
        <v/>
      </c>
      <c r="P99">
        <f>IF(ORDER!O105&gt;0,IF(R99="Corsetry",IF(IFERROR((O99/J99),0)&lt;1000,"CC Sales- Corsetry-Wholesale - IGST 5%","CC Sales- Corsetry-Wholesale - IGST 12%")), "")</f>
        <v/>
      </c>
      <c r="Q99">
        <f>IF(ORDER!O105&gt;0,
 IF(ORDER!$D$1="SGST",
 VLOOKUP(H99,'C:\Users\HP\Desktop\TrimphPO\Week\Master Files\[SGST Master.xlsx]DBF'!$A:$R,18,FALSE),
   IF(ORDER!$D$1="IGST",
   VLOOKUP(H99,'C:\Users\HP\Desktop\TrimphPO\Week\Master Files\[IGST Master.xlsx]DBF'!$A:$R,18,FALSE),
   "Error")),
"")</f>
        <v/>
      </c>
      <c r="R99">
        <f>IF(ORDER!O105&gt;0,
 IF(ORDER!$D$1="SGST",
 VLOOKUP(H99,'C:\Users\HP\Desktop\TrimphPO\Week\Master Files\[SGST Master.xlsx]DBF'!$A:$S,19,FALSE),
   IF(ORDER!$D$1="IGST",
   VLOOKUP(H99,'C:\Users\HP\Desktop\TrimphPO\Week\Master Files\[IGST Master.xlsx]DBF'!$A:$S,19,FALSE),
   "Error")),
"")</f>
        <v/>
      </c>
      <c r="S99">
        <f>IF(ORDER!O105&gt;0,
 IF(ORDER!$D$1="SGST",
 VLOOKUP(H99,'C:\Users\HP\Desktop\TrimphPO\Week\Master Files\[SGST Master.xlsx]DBF'!$A:$T,20,FALSE),
   IF(ORDER!$D$1="IGST",
   VLOOKUP(H99,'C:\Users\HP\Desktop\TrimphPO\Week\Master Files\[IGST Master.xlsx]DBF'!$A:$T,20,FALSE),
   "Error")),
"")</f>
        <v/>
      </c>
      <c r="T99">
        <f>IF(ORDER!O105&gt;0,
 IF(ORDER!$D$1="SGST",
 VLOOKUP(H99,'C:\Users\HP\Desktop\TrimphPO\Week\Master Files\[SGST Master.xlsx]DBF'!$A:$U,21,FALSE),
   IF(ORDER!$D$1="IGST",
   VLOOKUP(H99,'C:\Users\HP\Desktop\TrimphPO\Week\Master Files\[IGST Master.xlsx]DBF'!$A:$U,21,FALSE),
   "Error")),
"")</f>
        <v/>
      </c>
      <c r="U99">
        <f>IF(ORDER!O105&gt;0,
 IF(ORDER!$D$1="SGST",
 VLOOKUP(H99,'C:\Users\HP\Desktop\TrimphPO\Week\Master Files\[SGST Master.xlsx]DBF'!$A:$V,22,FALSE),
   IF(ORDER!$D$1="IGST",
   VLOOKUP(H99,'C:\Users\HP\Desktop\TrimphPO\Week\Master Files\[IGST Master.xlsx]DBF'!$A:$V,22,FALSE),
   "Error")),
"")</f>
        <v/>
      </c>
      <c r="V99">
        <f>IF(ORDER!O105&gt;0,
 IF(ORDER!$D$1="SGST",
 VLOOKUP(H99,'C:\Users\HP\Desktop\TrimphPO\Week\Master Files\[SGST Master.xlsx]DBF'!$A:$W,23,FALSE),
   IF(ORDER!$D$1="IGST",
   VLOOKUP(H99,'C:\Users\HP\Desktop\TrimphPO\Week\Master Files\[IGST Master.xlsx]DBF'!$A:$W,23,FALSE),
   "Error")),
"")</f>
        <v/>
      </c>
      <c r="W99">
        <f>IF(ORDER!O105&gt;0,
 IF(ORDER!$D$1="SGST",
 VLOOKUP(H99,'C:\Users\HP\Desktop\TrimphPO\Week\Master Files\[SGST Master.xlsx]DBF'!$A:$X,24,FALSE),
   IF(ORDER!$D$1="IGST",
   VLOOKUP(H99,'C:\Users\HP\Desktop\TrimphPO\Week\Master Files\[IGST Master.xlsx]DBF'!$A:$X,24,FALSE),
   "Error")),
"")</f>
        <v/>
      </c>
      <c r="X99">
        <f>IF(ORDER!O105&gt;0,
 IF(ORDER!$D$1="SGST",
 VLOOKUP(H99,'C:\Users\HP\Desktop\TrimphPO\Week\Master Files\[SGST Master.xlsx]DBF'!$A:$Y,25,FALSE),
   IF(ORDER!$D$1="IGST",
   VLOOKUP(H99,'C:\Users\HP\Desktop\TrimphPO\Week\Master Files\[IGST Master.xlsx]DBF'!$A:$Y,25,FALSE),
   "Error")),
"")</f>
        <v/>
      </c>
      <c r="Y99">
        <f>IF(ORDER!O105&gt;0,+O99, "")</f>
        <v/>
      </c>
      <c r="Z99">
        <f>IF(ORDER!O105&gt;0,+J99, "")</f>
        <v/>
      </c>
      <c r="AA99">
        <f>IF(ORDER!O105&gt;0,
 IF(ORDER!$D$1="SGST",
 VLOOKUP(H99,'C:\Users\HP\Desktop\TrimphPO\Week\Master Files\[SGST Master.xlsx]DBF'!$A:$AB,28,FALSE),
   IF(ORDER!$D$1="IGST",
   VLOOKUP(H99,'C:\Users\HP\Desktop\TrimphPO\Week\Master Files\[IGST Master.xlsx]DBF'!$A:$AB,28,FALSE),
   "Error")),
"")</f>
        <v/>
      </c>
      <c r="AB99">
        <f>IF(ORDER!O105&gt;0,
 IF(ORDER!$D$1="SGST",
 VLOOKUP(H99,'C:\Users\HP\Desktop\TrimphPO\Week\Master Files\[SGST Master.xlsx]DBF'!$A:$AC,29,FALSE),
   IF(ORDER!$D$1="IGST",
   VLOOKUP(H99,'C:\Users\HP\Desktop\TrimphPO\Week\Master Files\[IGST Master.xlsx]DBF'!$A:$AC,29,FALSE),
   "Error")),
"")</f>
        <v/>
      </c>
      <c r="AC99">
        <f>IF(ORDER!O105&gt;0,ROUND(Y99*AB99/100,2), "")</f>
        <v/>
      </c>
      <c r="AD99">
        <f>IF(ORDER!O105&gt;0,ROUND(SUM(Y99,0)-AC99,2), "")</f>
        <v/>
      </c>
      <c r="AE99" t="inlineStr"/>
      <c r="AF99" t="inlineStr"/>
      <c r="AG99" t="inlineStr"/>
      <c r="AH99" t="inlineStr"/>
      <c r="AI99" t="inlineStr"/>
      <c r="AJ99" t="inlineStr"/>
      <c r="AK99">
        <f>IF(ORDER!O105&gt;0,IF(RIGHT(P99,2)="5%","Output IGST - 5% - Tamilnadu","Output IGST - 12% - Tamilnadu"), "")</f>
        <v/>
      </c>
      <c r="AL99">
        <f>IF(ORDER!O105&gt;0,IF(AK99="Output IGST - 12% - TamilNadu",12,5), "")</f>
        <v/>
      </c>
      <c r="AM99">
        <f>IF(ORDER!O105&gt;0,ROUND(SUM(AD99*AL99/100,0),2), "")</f>
        <v/>
      </c>
      <c r="AN99">
        <f>IF(ORDER!O105&gt;0,+AP99, "")</f>
        <v/>
      </c>
      <c r="AO99">
        <f>IF(ORDER!O105&gt;0,0.00, "")</f>
        <v/>
      </c>
      <c r="AP99">
        <f>IF(ORDER!O105&gt;0,+(Y99-AC99)+AM99, "")</f>
        <v/>
      </c>
      <c r="AQ99">
        <f>IF(ORDER!O105&gt;0,
 IF(ORDER!$D$1="SGST",
 VLOOKUP(H99,'C:\Users\HP\Desktop\TrimphPO\Week\Master Files\[SGST Master.xlsx]DBF'!$A:$AR,44,FALSE),
   IF(ORDER!$D$1="IGST",
   VLOOKUP(H99,'C:\Users\HP\Desktop\TrimphPO\Week\Master Files\[IGST Master.xlsx]DBF'!$A:$AR,44,FALSE),
   "Error")),
"")</f>
        <v/>
      </c>
      <c r="AR99">
        <f>IF(ORDER!O105&gt;0,B99, "")</f>
        <v/>
      </c>
      <c r="AS99">
        <f>IF(ORDER!O105&gt;0,AN99, "")</f>
        <v/>
      </c>
      <c r="AT99">
        <f>IF(ORDER!O105&gt;0,CONCATENATE($B$2," ",$C$2," ","QTY",  " ", $Z$2), "")</f>
        <v/>
      </c>
      <c r="AU99">
        <f>IF(ORDER!O105&gt;0,
 IF(ORDER!$D$1="SGST",
 VLOOKUP(H99,'C:\Users\HP\Desktop\TrimphPO\Week\Master Files\[SGST Master.xlsx]DBF'!$A:$AV,48,FALSE),
   IF(ORDER!$D$1="IGST",
   VLOOKUP(H99,'C:\Users\HP\Desktop\TrimphPO\Week\Master Files\[IGST Master.xlsx]DBF'!$A:$AV,48,FALSE),
   "Error")),
"")</f>
        <v/>
      </c>
      <c r="AV99">
        <f>IF(ORDER!O105&gt;0,
 IF(ORDER!$D$1="SGST",
 VLOOKUP(H99,'C:\Users\HP\Desktop\TrimphPO\Week\Master Files\[SGST Master.xlsx]DBF'!$A:$AW,49,FALSE),
   IF(ORDER!$D$1="IGST",
   VLOOKUP(H99,'C:\Users\HP\Desktop\TrimphPO\Week\Master Files\[IGST Master.xlsx]DBF'!$A:$AW,49,FALSE),
   "Error")),
"")</f>
        <v/>
      </c>
      <c r="AW99">
        <f>IF(ORDER!O105&gt;0,
 IF(ORDER!$D$1="SGST",
 VLOOKUP(H99,'C:\Users\HP\Desktop\TrimphPO\Week\Master Files\[SGST Master.xlsx]DBF'!$A:$AX,50,FALSE),
   IF(ORDER!$D$1="IGST",
   VLOOKUP(H99,'C:\Users\HP\Desktop\TrimphPO\Week\Master Files\[IGST Master.xlsx]DBF'!$A:$AX,50,FALSE),
   "Error")),
"")</f>
        <v/>
      </c>
      <c r="AX99">
        <f>IF(ORDER!O105&gt;0,ORDER!B5, "")</f>
        <v/>
      </c>
      <c r="AY99">
        <f>IF(ORDER!O105&gt;0,ORDER!B1, "")</f>
        <v/>
      </c>
      <c r="AZ99">
        <f>IF(ORDER!O105&gt;0,
 IF(ORDER!$D$1="SGST",
 VLOOKUP(H99,'C:\Users\HP\Desktop\TrimphPO\Week\Master Files\[SGST Master.xlsx]DBF'!$A:$BA,53,FALSE),
   IF(ORDER!$D$1="IGST",
   VLOOKUP(H99,'C:\Users\HP\Desktop\TrimphPO\Week\Master Files\[IGST Master.xlsx]DBF'!$A:$BA,53,FALSE),
   "Error")),
"")</f>
        <v/>
      </c>
      <c r="BA99">
        <f>IF(ORDER!O105&gt;0,
 IF(ORDER!$D$1="SGST",
 VLOOKUP(H99,'C:\Users\HP\Desktop\TrimphPO\Week\Master Files\[SGST Master.xlsx]DBF'!$A:$BB,54,FALSE),
   IF(ORDER!$D$1="IGST",
   VLOOKUP(H99,'C:\Users\HP\Desktop\TrimphPO\Week\Master Files\[IGST Master.xlsx]DBF'!$A:$BB,54,FALSE),
   "Error")),
"")</f>
        <v/>
      </c>
      <c r="BB99">
        <f>IF(ORDER!O105&gt;0,
 IF(ORDER!$D$1="SGST",
 VLOOKUP(H99,'C:\Users\HP\Desktop\TrimphPO\Week\Master Files\[SGST Master.xlsx]DBF'!$A:$BC,55,FALSE),
   IF(ORDER!$D$1="IGST",
   VLOOKUP(H99,'C:\Users\HP\Desktop\TrimphPO\Week\Master Files\[IGST Master.xlsx]DBF'!$A:$BC,55,FALSE),
   "Error")),
"")</f>
        <v/>
      </c>
      <c r="BC99">
        <f>IF(ORDER!O105&gt;0,
 IF(ORDER!$D$1="SGST",
 VLOOKUP(H99,'C:\Users\HP\Desktop\TrimphPO\Week\Master Files\[SGST Master.xlsx]DBF'!$A:$BD,56,FALSE),
   IF(ORDER!$D$1="IGST",
   VLOOKUP(H99,'C:\Users\HP\Desktop\TrimphPO\Week\Master Files\[IGST Master.xlsx]DBF'!$A:$BD,56,FALSE),
   "Error")),
"")</f>
        <v/>
      </c>
      <c r="BD99">
        <f>IF(ORDER!O105&gt;0,
 IF(ORDER!$D$1="SGST",
 VLOOKUP(H99,'C:\Users\HP\Desktop\TrimphPO\Week\Master Files\[SGST Master.xlsx]DBF'!$A:$BE,57,FALSE),
   IF(ORDER!$D$1="IGST",
   VLOOKUP(H99,'C:\Users\HP\Desktop\TrimphPO\Week\Master Files\[IGST Master.xlsx]DBF'!$A:$BE,57,FALSE),
   "Error")),
"")</f>
        <v/>
      </c>
    </row>
    <row r="100">
      <c r="A100">
        <f>IF(ORDER!O106&gt;0,
 IF(ORDER!$D$1="SGST",
 VLOOKUP(H100,'C:\Users\HP\Desktop\TrimphPO\Week\Master Files\[SGST Master.xlsx]DBF'!$A:$B,2,FALSE),
   IF(ORDER!$D$1="IGST",
   VLOOKUP(H100,'C:\Users\HP\Desktop\TrimphPO\Week\Master Files\[IGST Master.xlsx]DBF'!$A:$B,2,FALSE),
   "Error")),
"")</f>
        <v/>
      </c>
      <c r="B100">
        <f>IF(ORDER!O106&gt;0,
 IF(ORDER!$D$1="SGST",
 VLOOKUP(H100,'C:\Users\HP\Desktop\TrimphPO\Week\Master Files\[SGST Master.xlsx]DBF'!$A:$C,3,FALSE),
   IF(ORDER!$D$1="IGST",
   VLOOKUP(H100,'C:\Users\HP\Desktop\TrimphPO\Week\Master Files\[IGST Master.xlsx]DBF'!$A:$C,3,FALSE),
   "Error")),
"")</f>
        <v/>
      </c>
      <c r="C100">
        <f>IF(ORDER!O106&gt;0,ORDER!L106, "")</f>
        <v/>
      </c>
      <c r="D100">
        <f>IF(ORDER!O106&gt;0,ORDER!A106, "")</f>
        <v/>
      </c>
      <c r="E100">
        <f>IF(ORDER!O106&gt;0,
 IF(ORDER!$D$1="SGST",
 VLOOKUP(H100,'C:\Users\HP\Desktop\TrimphPO\Week\Master Files\[SGST Master.xlsx]DBF'!$A:$F,6,FALSE),
   IF(ORDER!$D$1="IGST",
   VLOOKUP(H100,'C:\Users\HP\Desktop\TrimphPO\Week\Master Files\[IGST Master.xlsx]DBF'!$A:$F,6,FALSE),
   "Error")),
"")</f>
        <v/>
      </c>
      <c r="F100">
        <f>IF(ORDER!O106&gt;0,ORDER!C106, "")</f>
        <v/>
      </c>
      <c r="G100">
        <f>IF(ORDER!O106&gt;0,
 IF(ORDER!$D$1="SGST",
 VLOOKUP(H100,'C:\Users\HP\Desktop\TrimphPO\Week\Master Files\[SGST Master.xlsx]DBF'!$A:$H,8,FALSE),
   IF(ORDER!$D$1="IGST",
   VLOOKUP(H100,'C:\Users\HP\Desktop\TrimphPO\Week\Master Files\[IGST Master.xlsx]DBF'!$A:$H,8,FALSE),
   "Error")),
"")</f>
        <v/>
      </c>
      <c r="H100">
        <f>IF(ORDER!O106&gt;0,ORDER!D106, "")</f>
        <v/>
      </c>
      <c r="I100">
        <f>IF(ORDER!O106&gt;0,
 IF(ORDER!$D$1="SGST",
 VLOOKUP(H100,'C:\Users\HP\Desktop\TrimphPO\Week\Master Files\[SGST Master.xlsx]DBF'!$A:$J,10,FALSE),
   IF(ORDER!$D$1="IGST",
   VLOOKUP(H100,'C:\Users\HP\Desktop\TrimphPO\Week\Master Files\[IGST Master.xlsx]DBF'!$A:$J,10,FALSE),
   "Error")),
"")</f>
        <v/>
      </c>
      <c r="J100">
        <f>IF(ORDER!O106&gt;0,SUMIF(ORDER!$D$8:$D$22298,DBF!$H100,ORDER!$G$8:$G$22298), "")</f>
        <v/>
      </c>
      <c r="K100">
        <f>IF(ORDER!O106&gt;0,VLOOKUP($H100,ORDER!D:H,5,FALSE), "")</f>
        <v/>
      </c>
      <c r="L100">
        <f>IF(ORDER!O106&gt;0,ROUND(J100*K100,2), "")</f>
        <v/>
      </c>
      <c r="M100">
        <f>IF(ORDER!O106&gt;0,
 IF(ORDER!$D$1="SGST",
 VLOOKUP(H100,'C:\Users\HP\Desktop\TrimphPO\Week\Master Files\[SGST Master.xlsx]DBF'!$A:$N,14,FALSE),
   IF(ORDER!$D$1="IGST",
   VLOOKUP(H100,'C:\Users\HP\Desktop\TrimphPO\Week\Master Files\[IGST Master.xlsx]DBF'!$A:$N,14,FALSE),
   "Error")),
"")</f>
        <v/>
      </c>
      <c r="N100">
        <f>IF(ORDER!O106&gt;0,ROUND(L100*M100/100,2), "")</f>
        <v/>
      </c>
      <c r="O100">
        <f>IF(ORDER!O106&gt;0,L100-N100, "")</f>
        <v/>
      </c>
      <c r="P100">
        <f>IF(ORDER!O106&gt;0,IF(R100="Corsetry",IF(IFERROR((O100/J100),0)&lt;1000,"CC Sales- Corsetry-Wholesale - IGST 5%","CC Sales- Corsetry-Wholesale - IGST 12%")), "")</f>
        <v/>
      </c>
      <c r="Q100">
        <f>IF(ORDER!O106&gt;0,
 IF(ORDER!$D$1="SGST",
 VLOOKUP(H100,'C:\Users\HP\Desktop\TrimphPO\Week\Master Files\[SGST Master.xlsx]DBF'!$A:$R,18,FALSE),
   IF(ORDER!$D$1="IGST",
   VLOOKUP(H100,'C:\Users\HP\Desktop\TrimphPO\Week\Master Files\[IGST Master.xlsx]DBF'!$A:$R,18,FALSE),
   "Error")),
"")</f>
        <v/>
      </c>
      <c r="R100">
        <f>IF(ORDER!O106&gt;0,
 IF(ORDER!$D$1="SGST",
 VLOOKUP(H100,'C:\Users\HP\Desktop\TrimphPO\Week\Master Files\[SGST Master.xlsx]DBF'!$A:$S,19,FALSE),
   IF(ORDER!$D$1="IGST",
   VLOOKUP(H100,'C:\Users\HP\Desktop\TrimphPO\Week\Master Files\[IGST Master.xlsx]DBF'!$A:$S,19,FALSE),
   "Error")),
"")</f>
        <v/>
      </c>
      <c r="S100">
        <f>IF(ORDER!O106&gt;0,
 IF(ORDER!$D$1="SGST",
 VLOOKUP(H100,'C:\Users\HP\Desktop\TrimphPO\Week\Master Files\[SGST Master.xlsx]DBF'!$A:$T,20,FALSE),
   IF(ORDER!$D$1="IGST",
   VLOOKUP(H100,'C:\Users\HP\Desktop\TrimphPO\Week\Master Files\[IGST Master.xlsx]DBF'!$A:$T,20,FALSE),
   "Error")),
"")</f>
        <v/>
      </c>
      <c r="T100">
        <f>IF(ORDER!O106&gt;0,
 IF(ORDER!$D$1="SGST",
 VLOOKUP(H100,'C:\Users\HP\Desktop\TrimphPO\Week\Master Files\[SGST Master.xlsx]DBF'!$A:$U,21,FALSE),
   IF(ORDER!$D$1="IGST",
   VLOOKUP(H100,'C:\Users\HP\Desktop\TrimphPO\Week\Master Files\[IGST Master.xlsx]DBF'!$A:$U,21,FALSE),
   "Error")),
"")</f>
        <v/>
      </c>
      <c r="U100">
        <f>IF(ORDER!O106&gt;0,
 IF(ORDER!$D$1="SGST",
 VLOOKUP(H100,'C:\Users\HP\Desktop\TrimphPO\Week\Master Files\[SGST Master.xlsx]DBF'!$A:$V,22,FALSE),
   IF(ORDER!$D$1="IGST",
   VLOOKUP(H100,'C:\Users\HP\Desktop\TrimphPO\Week\Master Files\[IGST Master.xlsx]DBF'!$A:$V,22,FALSE),
   "Error")),
"")</f>
        <v/>
      </c>
      <c r="V100">
        <f>IF(ORDER!O106&gt;0,
 IF(ORDER!$D$1="SGST",
 VLOOKUP(H100,'C:\Users\HP\Desktop\TrimphPO\Week\Master Files\[SGST Master.xlsx]DBF'!$A:$W,23,FALSE),
   IF(ORDER!$D$1="IGST",
   VLOOKUP(H100,'C:\Users\HP\Desktop\TrimphPO\Week\Master Files\[IGST Master.xlsx]DBF'!$A:$W,23,FALSE),
   "Error")),
"")</f>
        <v/>
      </c>
      <c r="W100">
        <f>IF(ORDER!O106&gt;0,
 IF(ORDER!$D$1="SGST",
 VLOOKUP(H100,'C:\Users\HP\Desktop\TrimphPO\Week\Master Files\[SGST Master.xlsx]DBF'!$A:$X,24,FALSE),
   IF(ORDER!$D$1="IGST",
   VLOOKUP(H100,'C:\Users\HP\Desktop\TrimphPO\Week\Master Files\[IGST Master.xlsx]DBF'!$A:$X,24,FALSE),
   "Error")),
"")</f>
        <v/>
      </c>
      <c r="X100">
        <f>IF(ORDER!O106&gt;0,
 IF(ORDER!$D$1="SGST",
 VLOOKUP(H100,'C:\Users\HP\Desktop\TrimphPO\Week\Master Files\[SGST Master.xlsx]DBF'!$A:$Y,25,FALSE),
   IF(ORDER!$D$1="IGST",
   VLOOKUP(H100,'C:\Users\HP\Desktop\TrimphPO\Week\Master Files\[IGST Master.xlsx]DBF'!$A:$Y,25,FALSE),
   "Error")),
"")</f>
        <v/>
      </c>
      <c r="Y100">
        <f>IF(ORDER!O106&gt;0,+O100, "")</f>
        <v/>
      </c>
      <c r="Z100">
        <f>IF(ORDER!O106&gt;0,+J100, "")</f>
        <v/>
      </c>
      <c r="AA100">
        <f>IF(ORDER!O106&gt;0,
 IF(ORDER!$D$1="SGST",
 VLOOKUP(H100,'C:\Users\HP\Desktop\TrimphPO\Week\Master Files\[SGST Master.xlsx]DBF'!$A:$AB,28,FALSE),
   IF(ORDER!$D$1="IGST",
   VLOOKUP(H100,'C:\Users\HP\Desktop\TrimphPO\Week\Master Files\[IGST Master.xlsx]DBF'!$A:$AB,28,FALSE),
   "Error")),
"")</f>
        <v/>
      </c>
      <c r="AB100">
        <f>IF(ORDER!O106&gt;0,
 IF(ORDER!$D$1="SGST",
 VLOOKUP(H100,'C:\Users\HP\Desktop\TrimphPO\Week\Master Files\[SGST Master.xlsx]DBF'!$A:$AC,29,FALSE),
   IF(ORDER!$D$1="IGST",
   VLOOKUP(H100,'C:\Users\HP\Desktop\TrimphPO\Week\Master Files\[IGST Master.xlsx]DBF'!$A:$AC,29,FALSE),
   "Error")),
"")</f>
        <v/>
      </c>
      <c r="AC100">
        <f>IF(ORDER!O106&gt;0,ROUND(Y100*AB100/100,2), "")</f>
        <v/>
      </c>
      <c r="AD100">
        <f>IF(ORDER!O106&gt;0,ROUND(SUM(Y100,0)-AC100,2), "")</f>
        <v/>
      </c>
      <c r="AE100" t="inlineStr"/>
      <c r="AF100" t="inlineStr"/>
      <c r="AG100" t="inlineStr"/>
      <c r="AH100" t="inlineStr"/>
      <c r="AI100" t="inlineStr"/>
      <c r="AJ100" t="inlineStr"/>
      <c r="AK100">
        <f>IF(ORDER!O106&gt;0,IF(RIGHT(P100,2)="5%","Output IGST - 5% - Tamilnadu","Output IGST - 12% - Tamilnadu"), "")</f>
        <v/>
      </c>
      <c r="AL100">
        <f>IF(ORDER!O106&gt;0,IF(AK100="Output IGST - 12% - TamilNadu",12,5), "")</f>
        <v/>
      </c>
      <c r="AM100">
        <f>IF(ORDER!O106&gt;0,ROUND(SUM(AD100*AL100/100,0),2), "")</f>
        <v/>
      </c>
      <c r="AN100">
        <f>IF(ORDER!O106&gt;0,+AP100, "")</f>
        <v/>
      </c>
      <c r="AO100">
        <f>IF(ORDER!O106&gt;0,0.00, "")</f>
        <v/>
      </c>
      <c r="AP100">
        <f>IF(ORDER!O106&gt;0,+(Y100-AC100)+AM100, "")</f>
        <v/>
      </c>
      <c r="AQ100">
        <f>IF(ORDER!O106&gt;0,
 IF(ORDER!$D$1="SGST",
 VLOOKUP(H100,'C:\Users\HP\Desktop\TrimphPO\Week\Master Files\[SGST Master.xlsx]DBF'!$A:$AR,44,FALSE),
   IF(ORDER!$D$1="IGST",
   VLOOKUP(H100,'C:\Users\HP\Desktop\TrimphPO\Week\Master Files\[IGST Master.xlsx]DBF'!$A:$AR,44,FALSE),
   "Error")),
"")</f>
        <v/>
      </c>
      <c r="AR100">
        <f>IF(ORDER!O106&gt;0,B100, "")</f>
        <v/>
      </c>
      <c r="AS100">
        <f>IF(ORDER!O106&gt;0,AN100, "")</f>
        <v/>
      </c>
      <c r="AT100">
        <f>IF(ORDER!O106&gt;0,CONCATENATE($B$2," ",$C$2," ","QTY",  " ", $Z$2), "")</f>
        <v/>
      </c>
      <c r="AU100">
        <f>IF(ORDER!O106&gt;0,
 IF(ORDER!$D$1="SGST",
 VLOOKUP(H100,'C:\Users\HP\Desktop\TrimphPO\Week\Master Files\[SGST Master.xlsx]DBF'!$A:$AV,48,FALSE),
   IF(ORDER!$D$1="IGST",
   VLOOKUP(H100,'C:\Users\HP\Desktop\TrimphPO\Week\Master Files\[IGST Master.xlsx]DBF'!$A:$AV,48,FALSE),
   "Error")),
"")</f>
        <v/>
      </c>
      <c r="AV100">
        <f>IF(ORDER!O106&gt;0,
 IF(ORDER!$D$1="SGST",
 VLOOKUP(H100,'C:\Users\HP\Desktop\TrimphPO\Week\Master Files\[SGST Master.xlsx]DBF'!$A:$AW,49,FALSE),
   IF(ORDER!$D$1="IGST",
   VLOOKUP(H100,'C:\Users\HP\Desktop\TrimphPO\Week\Master Files\[IGST Master.xlsx]DBF'!$A:$AW,49,FALSE),
   "Error")),
"")</f>
        <v/>
      </c>
      <c r="AW100">
        <f>IF(ORDER!O106&gt;0,
 IF(ORDER!$D$1="SGST",
 VLOOKUP(H100,'C:\Users\HP\Desktop\TrimphPO\Week\Master Files\[SGST Master.xlsx]DBF'!$A:$AX,50,FALSE),
   IF(ORDER!$D$1="IGST",
   VLOOKUP(H100,'C:\Users\HP\Desktop\TrimphPO\Week\Master Files\[IGST Master.xlsx]DBF'!$A:$AX,50,FALSE),
   "Error")),
"")</f>
        <v/>
      </c>
      <c r="AX100">
        <f>IF(ORDER!O106&gt;0,ORDER!B5, "")</f>
        <v/>
      </c>
      <c r="AY100">
        <f>IF(ORDER!O106&gt;0,ORDER!B1, "")</f>
        <v/>
      </c>
      <c r="AZ100">
        <f>IF(ORDER!O106&gt;0,
 IF(ORDER!$D$1="SGST",
 VLOOKUP(H100,'C:\Users\HP\Desktop\TrimphPO\Week\Master Files\[SGST Master.xlsx]DBF'!$A:$BA,53,FALSE),
   IF(ORDER!$D$1="IGST",
   VLOOKUP(H100,'C:\Users\HP\Desktop\TrimphPO\Week\Master Files\[IGST Master.xlsx]DBF'!$A:$BA,53,FALSE),
   "Error")),
"")</f>
        <v/>
      </c>
      <c r="BA100">
        <f>IF(ORDER!O106&gt;0,
 IF(ORDER!$D$1="SGST",
 VLOOKUP(H100,'C:\Users\HP\Desktop\TrimphPO\Week\Master Files\[SGST Master.xlsx]DBF'!$A:$BB,54,FALSE),
   IF(ORDER!$D$1="IGST",
   VLOOKUP(H100,'C:\Users\HP\Desktop\TrimphPO\Week\Master Files\[IGST Master.xlsx]DBF'!$A:$BB,54,FALSE),
   "Error")),
"")</f>
        <v/>
      </c>
      <c r="BB100">
        <f>IF(ORDER!O106&gt;0,
 IF(ORDER!$D$1="SGST",
 VLOOKUP(H100,'C:\Users\HP\Desktop\TrimphPO\Week\Master Files\[SGST Master.xlsx]DBF'!$A:$BC,55,FALSE),
   IF(ORDER!$D$1="IGST",
   VLOOKUP(H100,'C:\Users\HP\Desktop\TrimphPO\Week\Master Files\[IGST Master.xlsx]DBF'!$A:$BC,55,FALSE),
   "Error")),
"")</f>
        <v/>
      </c>
      <c r="BC100">
        <f>IF(ORDER!O106&gt;0,
 IF(ORDER!$D$1="SGST",
 VLOOKUP(H100,'C:\Users\HP\Desktop\TrimphPO\Week\Master Files\[SGST Master.xlsx]DBF'!$A:$BD,56,FALSE),
   IF(ORDER!$D$1="IGST",
   VLOOKUP(H100,'C:\Users\HP\Desktop\TrimphPO\Week\Master Files\[IGST Master.xlsx]DBF'!$A:$BD,56,FALSE),
   "Error")),
"")</f>
        <v/>
      </c>
      <c r="BD100">
        <f>IF(ORDER!O106&gt;0,
 IF(ORDER!$D$1="SGST",
 VLOOKUP(H100,'C:\Users\HP\Desktop\TrimphPO\Week\Master Files\[SGST Master.xlsx]DBF'!$A:$BE,57,FALSE),
   IF(ORDER!$D$1="IGST",
   VLOOKUP(H100,'C:\Users\HP\Desktop\TrimphPO\Week\Master Files\[IGST Master.xlsx]DBF'!$A:$BE,57,FALSE),
   "Error")),
"")</f>
        <v/>
      </c>
    </row>
    <row r="101">
      <c r="A101">
        <f>IF(ORDER!O107&gt;0,
 IF(ORDER!$D$1="SGST",
 VLOOKUP(H101,'C:\Users\HP\Desktop\TrimphPO\Week\Master Files\[SGST Master.xlsx]DBF'!$A:$B,2,FALSE),
   IF(ORDER!$D$1="IGST",
   VLOOKUP(H101,'C:\Users\HP\Desktop\TrimphPO\Week\Master Files\[IGST Master.xlsx]DBF'!$A:$B,2,FALSE),
   "Error")),
"")</f>
        <v/>
      </c>
      <c r="B101">
        <f>IF(ORDER!O107&gt;0,
 IF(ORDER!$D$1="SGST",
 VLOOKUP(H101,'C:\Users\HP\Desktop\TrimphPO\Week\Master Files\[SGST Master.xlsx]DBF'!$A:$C,3,FALSE),
   IF(ORDER!$D$1="IGST",
   VLOOKUP(H101,'C:\Users\HP\Desktop\TrimphPO\Week\Master Files\[IGST Master.xlsx]DBF'!$A:$C,3,FALSE),
   "Error")),
"")</f>
        <v/>
      </c>
      <c r="C101">
        <f>IF(ORDER!O107&gt;0,ORDER!L107, "")</f>
        <v/>
      </c>
      <c r="D101">
        <f>IF(ORDER!O107&gt;0,ORDER!A107, "")</f>
        <v/>
      </c>
      <c r="E101">
        <f>IF(ORDER!O107&gt;0,
 IF(ORDER!$D$1="SGST",
 VLOOKUP(H101,'C:\Users\HP\Desktop\TrimphPO\Week\Master Files\[SGST Master.xlsx]DBF'!$A:$F,6,FALSE),
   IF(ORDER!$D$1="IGST",
   VLOOKUP(H101,'C:\Users\HP\Desktop\TrimphPO\Week\Master Files\[IGST Master.xlsx]DBF'!$A:$F,6,FALSE),
   "Error")),
"")</f>
        <v/>
      </c>
      <c r="F101">
        <f>IF(ORDER!O107&gt;0,ORDER!C107, "")</f>
        <v/>
      </c>
      <c r="G101">
        <f>IF(ORDER!O107&gt;0,
 IF(ORDER!$D$1="SGST",
 VLOOKUP(H101,'C:\Users\HP\Desktop\TrimphPO\Week\Master Files\[SGST Master.xlsx]DBF'!$A:$H,8,FALSE),
   IF(ORDER!$D$1="IGST",
   VLOOKUP(H101,'C:\Users\HP\Desktop\TrimphPO\Week\Master Files\[IGST Master.xlsx]DBF'!$A:$H,8,FALSE),
   "Error")),
"")</f>
        <v/>
      </c>
      <c r="H101">
        <f>IF(ORDER!O107&gt;0,ORDER!D107, "")</f>
        <v/>
      </c>
      <c r="I101">
        <f>IF(ORDER!O107&gt;0,
 IF(ORDER!$D$1="SGST",
 VLOOKUP(H101,'C:\Users\HP\Desktop\TrimphPO\Week\Master Files\[SGST Master.xlsx]DBF'!$A:$J,10,FALSE),
   IF(ORDER!$D$1="IGST",
   VLOOKUP(H101,'C:\Users\HP\Desktop\TrimphPO\Week\Master Files\[IGST Master.xlsx]DBF'!$A:$J,10,FALSE),
   "Error")),
"")</f>
        <v/>
      </c>
      <c r="J101">
        <f>IF(ORDER!O107&gt;0,SUMIF(ORDER!$D$8:$D$22298,DBF!$H101,ORDER!$G$8:$G$22298), "")</f>
        <v/>
      </c>
      <c r="K101">
        <f>IF(ORDER!O107&gt;0,VLOOKUP($H101,ORDER!D:H,5,FALSE), "")</f>
        <v/>
      </c>
      <c r="L101">
        <f>IF(ORDER!O107&gt;0,ROUND(J101*K101,2), "")</f>
        <v/>
      </c>
      <c r="M101">
        <f>IF(ORDER!O107&gt;0,
 IF(ORDER!$D$1="SGST",
 VLOOKUP(H101,'C:\Users\HP\Desktop\TrimphPO\Week\Master Files\[SGST Master.xlsx]DBF'!$A:$N,14,FALSE),
   IF(ORDER!$D$1="IGST",
   VLOOKUP(H101,'C:\Users\HP\Desktop\TrimphPO\Week\Master Files\[IGST Master.xlsx]DBF'!$A:$N,14,FALSE),
   "Error")),
"")</f>
        <v/>
      </c>
      <c r="N101">
        <f>IF(ORDER!O107&gt;0,ROUND(L101*M101/100,2), "")</f>
        <v/>
      </c>
      <c r="O101">
        <f>IF(ORDER!O107&gt;0,L101-N101, "")</f>
        <v/>
      </c>
      <c r="P101">
        <f>IF(ORDER!O107&gt;0,IF(R101="Corsetry",IF(IFERROR((O101/J101),0)&lt;1000,"CC Sales- Corsetry-Wholesale - IGST 5%","CC Sales- Corsetry-Wholesale - IGST 12%")), "")</f>
        <v/>
      </c>
      <c r="Q101">
        <f>IF(ORDER!O107&gt;0,
 IF(ORDER!$D$1="SGST",
 VLOOKUP(H101,'C:\Users\HP\Desktop\TrimphPO\Week\Master Files\[SGST Master.xlsx]DBF'!$A:$R,18,FALSE),
   IF(ORDER!$D$1="IGST",
   VLOOKUP(H101,'C:\Users\HP\Desktop\TrimphPO\Week\Master Files\[IGST Master.xlsx]DBF'!$A:$R,18,FALSE),
   "Error")),
"")</f>
        <v/>
      </c>
      <c r="R101">
        <f>IF(ORDER!O107&gt;0,
 IF(ORDER!$D$1="SGST",
 VLOOKUP(H101,'C:\Users\HP\Desktop\TrimphPO\Week\Master Files\[SGST Master.xlsx]DBF'!$A:$S,19,FALSE),
   IF(ORDER!$D$1="IGST",
   VLOOKUP(H101,'C:\Users\HP\Desktop\TrimphPO\Week\Master Files\[IGST Master.xlsx]DBF'!$A:$S,19,FALSE),
   "Error")),
"")</f>
        <v/>
      </c>
      <c r="S101">
        <f>IF(ORDER!O107&gt;0,
 IF(ORDER!$D$1="SGST",
 VLOOKUP(H101,'C:\Users\HP\Desktop\TrimphPO\Week\Master Files\[SGST Master.xlsx]DBF'!$A:$T,20,FALSE),
   IF(ORDER!$D$1="IGST",
   VLOOKUP(H101,'C:\Users\HP\Desktop\TrimphPO\Week\Master Files\[IGST Master.xlsx]DBF'!$A:$T,20,FALSE),
   "Error")),
"")</f>
        <v/>
      </c>
      <c r="T101">
        <f>IF(ORDER!O107&gt;0,
 IF(ORDER!$D$1="SGST",
 VLOOKUP(H101,'C:\Users\HP\Desktop\TrimphPO\Week\Master Files\[SGST Master.xlsx]DBF'!$A:$U,21,FALSE),
   IF(ORDER!$D$1="IGST",
   VLOOKUP(H101,'C:\Users\HP\Desktop\TrimphPO\Week\Master Files\[IGST Master.xlsx]DBF'!$A:$U,21,FALSE),
   "Error")),
"")</f>
        <v/>
      </c>
      <c r="U101">
        <f>IF(ORDER!O107&gt;0,
 IF(ORDER!$D$1="SGST",
 VLOOKUP(H101,'C:\Users\HP\Desktop\TrimphPO\Week\Master Files\[SGST Master.xlsx]DBF'!$A:$V,22,FALSE),
   IF(ORDER!$D$1="IGST",
   VLOOKUP(H101,'C:\Users\HP\Desktop\TrimphPO\Week\Master Files\[IGST Master.xlsx]DBF'!$A:$V,22,FALSE),
   "Error")),
"")</f>
        <v/>
      </c>
      <c r="V101">
        <f>IF(ORDER!O107&gt;0,
 IF(ORDER!$D$1="SGST",
 VLOOKUP(H101,'C:\Users\HP\Desktop\TrimphPO\Week\Master Files\[SGST Master.xlsx]DBF'!$A:$W,23,FALSE),
   IF(ORDER!$D$1="IGST",
   VLOOKUP(H101,'C:\Users\HP\Desktop\TrimphPO\Week\Master Files\[IGST Master.xlsx]DBF'!$A:$W,23,FALSE),
   "Error")),
"")</f>
        <v/>
      </c>
      <c r="W101">
        <f>IF(ORDER!O107&gt;0,
 IF(ORDER!$D$1="SGST",
 VLOOKUP(H101,'C:\Users\HP\Desktop\TrimphPO\Week\Master Files\[SGST Master.xlsx]DBF'!$A:$X,24,FALSE),
   IF(ORDER!$D$1="IGST",
   VLOOKUP(H101,'C:\Users\HP\Desktop\TrimphPO\Week\Master Files\[IGST Master.xlsx]DBF'!$A:$X,24,FALSE),
   "Error")),
"")</f>
        <v/>
      </c>
      <c r="X101">
        <f>IF(ORDER!O107&gt;0,
 IF(ORDER!$D$1="SGST",
 VLOOKUP(H101,'C:\Users\HP\Desktop\TrimphPO\Week\Master Files\[SGST Master.xlsx]DBF'!$A:$Y,25,FALSE),
   IF(ORDER!$D$1="IGST",
   VLOOKUP(H101,'C:\Users\HP\Desktop\TrimphPO\Week\Master Files\[IGST Master.xlsx]DBF'!$A:$Y,25,FALSE),
   "Error")),
"")</f>
        <v/>
      </c>
      <c r="Y101">
        <f>IF(ORDER!O107&gt;0,+O101, "")</f>
        <v/>
      </c>
      <c r="Z101">
        <f>IF(ORDER!O107&gt;0,+J101, "")</f>
        <v/>
      </c>
      <c r="AA101">
        <f>IF(ORDER!O107&gt;0,
 IF(ORDER!$D$1="SGST",
 VLOOKUP(H101,'C:\Users\HP\Desktop\TrimphPO\Week\Master Files\[SGST Master.xlsx]DBF'!$A:$AB,28,FALSE),
   IF(ORDER!$D$1="IGST",
   VLOOKUP(H101,'C:\Users\HP\Desktop\TrimphPO\Week\Master Files\[IGST Master.xlsx]DBF'!$A:$AB,28,FALSE),
   "Error")),
"")</f>
        <v/>
      </c>
      <c r="AB101">
        <f>IF(ORDER!O107&gt;0,
 IF(ORDER!$D$1="SGST",
 VLOOKUP(H101,'C:\Users\HP\Desktop\TrimphPO\Week\Master Files\[SGST Master.xlsx]DBF'!$A:$AC,29,FALSE),
   IF(ORDER!$D$1="IGST",
   VLOOKUP(H101,'C:\Users\HP\Desktop\TrimphPO\Week\Master Files\[IGST Master.xlsx]DBF'!$A:$AC,29,FALSE),
   "Error")),
"")</f>
        <v/>
      </c>
      <c r="AC101">
        <f>IF(ORDER!O107&gt;0,ROUND(Y101*AB101/100,2), "")</f>
        <v/>
      </c>
      <c r="AD101">
        <f>IF(ORDER!O107&gt;0,ROUND(SUM(Y101,0)-AC101,2), "")</f>
        <v/>
      </c>
      <c r="AE101" t="inlineStr"/>
      <c r="AF101" t="inlineStr"/>
      <c r="AG101" t="inlineStr"/>
      <c r="AH101" t="inlineStr"/>
      <c r="AI101" t="inlineStr"/>
      <c r="AJ101" t="inlineStr"/>
      <c r="AK101">
        <f>IF(ORDER!O107&gt;0,IF(RIGHT(P101,2)="5%","Output IGST - 5% - Tamilnadu","Output IGST - 12% - Tamilnadu"), "")</f>
        <v/>
      </c>
      <c r="AL101">
        <f>IF(ORDER!O107&gt;0,IF(AK101="Output IGST - 12% - TamilNadu",12,5), "")</f>
        <v/>
      </c>
      <c r="AM101">
        <f>IF(ORDER!O107&gt;0,ROUND(SUM(AD101*AL101/100,0),2), "")</f>
        <v/>
      </c>
      <c r="AN101">
        <f>IF(ORDER!O107&gt;0,+AP101, "")</f>
        <v/>
      </c>
      <c r="AO101">
        <f>IF(ORDER!O107&gt;0,0.00, "")</f>
        <v/>
      </c>
      <c r="AP101">
        <f>IF(ORDER!O107&gt;0,+(Y101-AC101)+AM101, "")</f>
        <v/>
      </c>
      <c r="AQ101">
        <f>IF(ORDER!O107&gt;0,
 IF(ORDER!$D$1="SGST",
 VLOOKUP(H101,'C:\Users\HP\Desktop\TrimphPO\Week\Master Files\[SGST Master.xlsx]DBF'!$A:$AR,44,FALSE),
   IF(ORDER!$D$1="IGST",
   VLOOKUP(H101,'C:\Users\HP\Desktop\TrimphPO\Week\Master Files\[IGST Master.xlsx]DBF'!$A:$AR,44,FALSE),
   "Error")),
"")</f>
        <v/>
      </c>
      <c r="AR101">
        <f>IF(ORDER!O107&gt;0,B101, "")</f>
        <v/>
      </c>
      <c r="AS101">
        <f>IF(ORDER!O107&gt;0,AN101, "")</f>
        <v/>
      </c>
      <c r="AT101">
        <f>IF(ORDER!O107&gt;0,CONCATENATE($B$2," ",$C$2," ","QTY",  " ", $Z$2), "")</f>
        <v/>
      </c>
      <c r="AU101">
        <f>IF(ORDER!O107&gt;0,
 IF(ORDER!$D$1="SGST",
 VLOOKUP(H101,'C:\Users\HP\Desktop\TrimphPO\Week\Master Files\[SGST Master.xlsx]DBF'!$A:$AV,48,FALSE),
   IF(ORDER!$D$1="IGST",
   VLOOKUP(H101,'C:\Users\HP\Desktop\TrimphPO\Week\Master Files\[IGST Master.xlsx]DBF'!$A:$AV,48,FALSE),
   "Error")),
"")</f>
        <v/>
      </c>
      <c r="AV101">
        <f>IF(ORDER!O107&gt;0,
 IF(ORDER!$D$1="SGST",
 VLOOKUP(H101,'C:\Users\HP\Desktop\TrimphPO\Week\Master Files\[SGST Master.xlsx]DBF'!$A:$AW,49,FALSE),
   IF(ORDER!$D$1="IGST",
   VLOOKUP(H101,'C:\Users\HP\Desktop\TrimphPO\Week\Master Files\[IGST Master.xlsx]DBF'!$A:$AW,49,FALSE),
   "Error")),
"")</f>
        <v/>
      </c>
      <c r="AW101">
        <f>IF(ORDER!O107&gt;0,
 IF(ORDER!$D$1="SGST",
 VLOOKUP(H101,'C:\Users\HP\Desktop\TrimphPO\Week\Master Files\[SGST Master.xlsx]DBF'!$A:$AX,50,FALSE),
   IF(ORDER!$D$1="IGST",
   VLOOKUP(H101,'C:\Users\HP\Desktop\TrimphPO\Week\Master Files\[IGST Master.xlsx]DBF'!$A:$AX,50,FALSE),
   "Error")),
"")</f>
        <v/>
      </c>
      <c r="AX101">
        <f>IF(ORDER!O107&gt;0,ORDER!B5, "")</f>
        <v/>
      </c>
      <c r="AY101">
        <f>IF(ORDER!O107&gt;0,ORDER!B1, "")</f>
        <v/>
      </c>
      <c r="AZ101">
        <f>IF(ORDER!O107&gt;0,
 IF(ORDER!$D$1="SGST",
 VLOOKUP(H101,'C:\Users\HP\Desktop\TrimphPO\Week\Master Files\[SGST Master.xlsx]DBF'!$A:$BA,53,FALSE),
   IF(ORDER!$D$1="IGST",
   VLOOKUP(H101,'C:\Users\HP\Desktop\TrimphPO\Week\Master Files\[IGST Master.xlsx]DBF'!$A:$BA,53,FALSE),
   "Error")),
"")</f>
        <v/>
      </c>
      <c r="BA101">
        <f>IF(ORDER!O107&gt;0,
 IF(ORDER!$D$1="SGST",
 VLOOKUP(H101,'C:\Users\HP\Desktop\TrimphPO\Week\Master Files\[SGST Master.xlsx]DBF'!$A:$BB,54,FALSE),
   IF(ORDER!$D$1="IGST",
   VLOOKUP(H101,'C:\Users\HP\Desktop\TrimphPO\Week\Master Files\[IGST Master.xlsx]DBF'!$A:$BB,54,FALSE),
   "Error")),
"")</f>
        <v/>
      </c>
      <c r="BB101">
        <f>IF(ORDER!O107&gt;0,
 IF(ORDER!$D$1="SGST",
 VLOOKUP(H101,'C:\Users\HP\Desktop\TrimphPO\Week\Master Files\[SGST Master.xlsx]DBF'!$A:$BC,55,FALSE),
   IF(ORDER!$D$1="IGST",
   VLOOKUP(H101,'C:\Users\HP\Desktop\TrimphPO\Week\Master Files\[IGST Master.xlsx]DBF'!$A:$BC,55,FALSE),
   "Error")),
"")</f>
        <v/>
      </c>
      <c r="BC101">
        <f>IF(ORDER!O107&gt;0,
 IF(ORDER!$D$1="SGST",
 VLOOKUP(H101,'C:\Users\HP\Desktop\TrimphPO\Week\Master Files\[SGST Master.xlsx]DBF'!$A:$BD,56,FALSE),
   IF(ORDER!$D$1="IGST",
   VLOOKUP(H101,'C:\Users\HP\Desktop\TrimphPO\Week\Master Files\[IGST Master.xlsx]DBF'!$A:$BD,56,FALSE),
   "Error")),
"")</f>
        <v/>
      </c>
      <c r="BD101">
        <f>IF(ORDER!O107&gt;0,
 IF(ORDER!$D$1="SGST",
 VLOOKUP(H101,'C:\Users\HP\Desktop\TrimphPO\Week\Master Files\[SGST Master.xlsx]DBF'!$A:$BE,57,FALSE),
   IF(ORDER!$D$1="IGST",
   VLOOKUP(H101,'C:\Users\HP\Desktop\TrimphPO\Week\Master Files\[IGST Master.xlsx]DBF'!$A:$BE,57,FALSE),
   "Error")),
"")</f>
        <v/>
      </c>
    </row>
    <row r="102">
      <c r="A102">
        <f>IF(ORDER!O108&gt;0,
 IF(ORDER!$D$1="SGST",
 VLOOKUP(H102,'C:\Users\HP\Desktop\TrimphPO\Week\Master Files\[SGST Master.xlsx]DBF'!$A:$B,2,FALSE),
   IF(ORDER!$D$1="IGST",
   VLOOKUP(H102,'C:\Users\HP\Desktop\TrimphPO\Week\Master Files\[IGST Master.xlsx]DBF'!$A:$B,2,FALSE),
   "Error")),
"")</f>
        <v/>
      </c>
      <c r="B102">
        <f>IF(ORDER!O108&gt;0,
 IF(ORDER!$D$1="SGST",
 VLOOKUP(H102,'C:\Users\HP\Desktop\TrimphPO\Week\Master Files\[SGST Master.xlsx]DBF'!$A:$C,3,FALSE),
   IF(ORDER!$D$1="IGST",
   VLOOKUP(H102,'C:\Users\HP\Desktop\TrimphPO\Week\Master Files\[IGST Master.xlsx]DBF'!$A:$C,3,FALSE),
   "Error")),
"")</f>
        <v/>
      </c>
      <c r="C102">
        <f>IF(ORDER!O108&gt;0,ORDER!L108, "")</f>
        <v/>
      </c>
      <c r="D102">
        <f>IF(ORDER!O108&gt;0,ORDER!A108, "")</f>
        <v/>
      </c>
      <c r="E102">
        <f>IF(ORDER!O108&gt;0,
 IF(ORDER!$D$1="SGST",
 VLOOKUP(H102,'C:\Users\HP\Desktop\TrimphPO\Week\Master Files\[SGST Master.xlsx]DBF'!$A:$F,6,FALSE),
   IF(ORDER!$D$1="IGST",
   VLOOKUP(H102,'C:\Users\HP\Desktop\TrimphPO\Week\Master Files\[IGST Master.xlsx]DBF'!$A:$F,6,FALSE),
   "Error")),
"")</f>
        <v/>
      </c>
      <c r="F102">
        <f>IF(ORDER!O108&gt;0,ORDER!C108, "")</f>
        <v/>
      </c>
      <c r="G102">
        <f>IF(ORDER!O108&gt;0,
 IF(ORDER!$D$1="SGST",
 VLOOKUP(H102,'C:\Users\HP\Desktop\TrimphPO\Week\Master Files\[SGST Master.xlsx]DBF'!$A:$H,8,FALSE),
   IF(ORDER!$D$1="IGST",
   VLOOKUP(H102,'C:\Users\HP\Desktop\TrimphPO\Week\Master Files\[IGST Master.xlsx]DBF'!$A:$H,8,FALSE),
   "Error")),
"")</f>
        <v/>
      </c>
      <c r="H102">
        <f>IF(ORDER!O108&gt;0,ORDER!D108, "")</f>
        <v/>
      </c>
      <c r="I102">
        <f>IF(ORDER!O108&gt;0,
 IF(ORDER!$D$1="SGST",
 VLOOKUP(H102,'C:\Users\HP\Desktop\TrimphPO\Week\Master Files\[SGST Master.xlsx]DBF'!$A:$J,10,FALSE),
   IF(ORDER!$D$1="IGST",
   VLOOKUP(H102,'C:\Users\HP\Desktop\TrimphPO\Week\Master Files\[IGST Master.xlsx]DBF'!$A:$J,10,FALSE),
   "Error")),
"")</f>
        <v/>
      </c>
      <c r="J102">
        <f>IF(ORDER!O108&gt;0,SUMIF(ORDER!$D$8:$D$22298,DBF!$H102,ORDER!$G$8:$G$22298), "")</f>
        <v/>
      </c>
      <c r="K102">
        <f>IF(ORDER!O108&gt;0,VLOOKUP($H102,ORDER!D:H,5,FALSE), "")</f>
        <v/>
      </c>
      <c r="L102">
        <f>IF(ORDER!O108&gt;0,ROUND(J102*K102,2), "")</f>
        <v/>
      </c>
      <c r="M102">
        <f>IF(ORDER!O108&gt;0,
 IF(ORDER!$D$1="SGST",
 VLOOKUP(H102,'C:\Users\HP\Desktop\TrimphPO\Week\Master Files\[SGST Master.xlsx]DBF'!$A:$N,14,FALSE),
   IF(ORDER!$D$1="IGST",
   VLOOKUP(H102,'C:\Users\HP\Desktop\TrimphPO\Week\Master Files\[IGST Master.xlsx]DBF'!$A:$N,14,FALSE),
   "Error")),
"")</f>
        <v/>
      </c>
      <c r="N102">
        <f>IF(ORDER!O108&gt;0,ROUND(L102*M102/100,2), "")</f>
        <v/>
      </c>
      <c r="O102">
        <f>IF(ORDER!O108&gt;0,L102-N102, "")</f>
        <v/>
      </c>
      <c r="P102">
        <f>IF(ORDER!O108&gt;0,IF(R102="Corsetry",IF(IFERROR((O102/J102),0)&lt;1000,"CC Sales- Corsetry-Wholesale - IGST 5%","CC Sales- Corsetry-Wholesale - IGST 12%")), "")</f>
        <v/>
      </c>
      <c r="Q102">
        <f>IF(ORDER!O108&gt;0,
 IF(ORDER!$D$1="SGST",
 VLOOKUP(H102,'C:\Users\HP\Desktop\TrimphPO\Week\Master Files\[SGST Master.xlsx]DBF'!$A:$R,18,FALSE),
   IF(ORDER!$D$1="IGST",
   VLOOKUP(H102,'C:\Users\HP\Desktop\TrimphPO\Week\Master Files\[IGST Master.xlsx]DBF'!$A:$R,18,FALSE),
   "Error")),
"")</f>
        <v/>
      </c>
      <c r="R102">
        <f>IF(ORDER!O108&gt;0,
 IF(ORDER!$D$1="SGST",
 VLOOKUP(H102,'C:\Users\HP\Desktop\TrimphPO\Week\Master Files\[SGST Master.xlsx]DBF'!$A:$S,19,FALSE),
   IF(ORDER!$D$1="IGST",
   VLOOKUP(H102,'C:\Users\HP\Desktop\TrimphPO\Week\Master Files\[IGST Master.xlsx]DBF'!$A:$S,19,FALSE),
   "Error")),
"")</f>
        <v/>
      </c>
      <c r="S102">
        <f>IF(ORDER!O108&gt;0,
 IF(ORDER!$D$1="SGST",
 VLOOKUP(H102,'C:\Users\HP\Desktop\TrimphPO\Week\Master Files\[SGST Master.xlsx]DBF'!$A:$T,20,FALSE),
   IF(ORDER!$D$1="IGST",
   VLOOKUP(H102,'C:\Users\HP\Desktop\TrimphPO\Week\Master Files\[IGST Master.xlsx]DBF'!$A:$T,20,FALSE),
   "Error")),
"")</f>
        <v/>
      </c>
      <c r="T102">
        <f>IF(ORDER!O108&gt;0,
 IF(ORDER!$D$1="SGST",
 VLOOKUP(H102,'C:\Users\HP\Desktop\TrimphPO\Week\Master Files\[SGST Master.xlsx]DBF'!$A:$U,21,FALSE),
   IF(ORDER!$D$1="IGST",
   VLOOKUP(H102,'C:\Users\HP\Desktop\TrimphPO\Week\Master Files\[IGST Master.xlsx]DBF'!$A:$U,21,FALSE),
   "Error")),
"")</f>
        <v/>
      </c>
      <c r="U102">
        <f>IF(ORDER!O108&gt;0,
 IF(ORDER!$D$1="SGST",
 VLOOKUP(H102,'C:\Users\HP\Desktop\TrimphPO\Week\Master Files\[SGST Master.xlsx]DBF'!$A:$V,22,FALSE),
   IF(ORDER!$D$1="IGST",
   VLOOKUP(H102,'C:\Users\HP\Desktop\TrimphPO\Week\Master Files\[IGST Master.xlsx]DBF'!$A:$V,22,FALSE),
   "Error")),
"")</f>
        <v/>
      </c>
      <c r="V102">
        <f>IF(ORDER!O108&gt;0,
 IF(ORDER!$D$1="SGST",
 VLOOKUP(H102,'C:\Users\HP\Desktop\TrimphPO\Week\Master Files\[SGST Master.xlsx]DBF'!$A:$W,23,FALSE),
   IF(ORDER!$D$1="IGST",
   VLOOKUP(H102,'C:\Users\HP\Desktop\TrimphPO\Week\Master Files\[IGST Master.xlsx]DBF'!$A:$W,23,FALSE),
   "Error")),
"")</f>
        <v/>
      </c>
      <c r="W102">
        <f>IF(ORDER!O108&gt;0,
 IF(ORDER!$D$1="SGST",
 VLOOKUP(H102,'C:\Users\HP\Desktop\TrimphPO\Week\Master Files\[SGST Master.xlsx]DBF'!$A:$X,24,FALSE),
   IF(ORDER!$D$1="IGST",
   VLOOKUP(H102,'C:\Users\HP\Desktop\TrimphPO\Week\Master Files\[IGST Master.xlsx]DBF'!$A:$X,24,FALSE),
   "Error")),
"")</f>
        <v/>
      </c>
      <c r="X102">
        <f>IF(ORDER!O108&gt;0,
 IF(ORDER!$D$1="SGST",
 VLOOKUP(H102,'C:\Users\HP\Desktop\TrimphPO\Week\Master Files\[SGST Master.xlsx]DBF'!$A:$Y,25,FALSE),
   IF(ORDER!$D$1="IGST",
   VLOOKUP(H102,'C:\Users\HP\Desktop\TrimphPO\Week\Master Files\[IGST Master.xlsx]DBF'!$A:$Y,25,FALSE),
   "Error")),
"")</f>
        <v/>
      </c>
      <c r="Y102">
        <f>IF(ORDER!O108&gt;0,+O102, "")</f>
        <v/>
      </c>
      <c r="Z102">
        <f>IF(ORDER!O108&gt;0,+J102, "")</f>
        <v/>
      </c>
      <c r="AA102">
        <f>IF(ORDER!O108&gt;0,
 IF(ORDER!$D$1="SGST",
 VLOOKUP(H102,'C:\Users\HP\Desktop\TrimphPO\Week\Master Files\[SGST Master.xlsx]DBF'!$A:$AB,28,FALSE),
   IF(ORDER!$D$1="IGST",
   VLOOKUP(H102,'C:\Users\HP\Desktop\TrimphPO\Week\Master Files\[IGST Master.xlsx]DBF'!$A:$AB,28,FALSE),
   "Error")),
"")</f>
        <v/>
      </c>
      <c r="AB102">
        <f>IF(ORDER!O108&gt;0,
 IF(ORDER!$D$1="SGST",
 VLOOKUP(H102,'C:\Users\HP\Desktop\TrimphPO\Week\Master Files\[SGST Master.xlsx]DBF'!$A:$AC,29,FALSE),
   IF(ORDER!$D$1="IGST",
   VLOOKUP(H102,'C:\Users\HP\Desktop\TrimphPO\Week\Master Files\[IGST Master.xlsx]DBF'!$A:$AC,29,FALSE),
   "Error")),
"")</f>
        <v/>
      </c>
      <c r="AC102">
        <f>IF(ORDER!O108&gt;0,ROUND(Y102*AB102/100,2), "")</f>
        <v/>
      </c>
      <c r="AD102">
        <f>IF(ORDER!O108&gt;0,ROUND(SUM(Y102,0)-AC102,2), "")</f>
        <v/>
      </c>
      <c r="AE102" t="inlineStr"/>
      <c r="AF102" t="inlineStr"/>
      <c r="AG102" t="inlineStr"/>
      <c r="AH102" t="inlineStr"/>
      <c r="AI102" t="inlineStr"/>
      <c r="AJ102" t="inlineStr"/>
      <c r="AK102">
        <f>IF(ORDER!O108&gt;0,IF(RIGHT(P102,2)="5%","Output IGST - 5% - Tamilnadu","Output IGST - 12% - Tamilnadu"), "")</f>
        <v/>
      </c>
      <c r="AL102">
        <f>IF(ORDER!O108&gt;0,IF(AK102="Output IGST - 12% - TamilNadu",12,5), "")</f>
        <v/>
      </c>
      <c r="AM102">
        <f>IF(ORDER!O108&gt;0,ROUND(SUM(AD102*AL102/100,0),2), "")</f>
        <v/>
      </c>
      <c r="AN102">
        <f>IF(ORDER!O108&gt;0,+AP102, "")</f>
        <v/>
      </c>
      <c r="AO102">
        <f>IF(ORDER!O108&gt;0,0.00, "")</f>
        <v/>
      </c>
      <c r="AP102">
        <f>IF(ORDER!O108&gt;0,+(Y102-AC102)+AM102, "")</f>
        <v/>
      </c>
      <c r="AQ102">
        <f>IF(ORDER!O108&gt;0,
 IF(ORDER!$D$1="SGST",
 VLOOKUP(H102,'C:\Users\HP\Desktop\TrimphPO\Week\Master Files\[SGST Master.xlsx]DBF'!$A:$AR,44,FALSE),
   IF(ORDER!$D$1="IGST",
   VLOOKUP(H102,'C:\Users\HP\Desktop\TrimphPO\Week\Master Files\[IGST Master.xlsx]DBF'!$A:$AR,44,FALSE),
   "Error")),
"")</f>
        <v/>
      </c>
      <c r="AR102">
        <f>IF(ORDER!O108&gt;0,B102, "")</f>
        <v/>
      </c>
      <c r="AS102">
        <f>IF(ORDER!O108&gt;0,AN102, "")</f>
        <v/>
      </c>
      <c r="AT102">
        <f>IF(ORDER!O108&gt;0,CONCATENATE($B$2," ",$C$2," ","QTY",  " ", $Z$2), "")</f>
        <v/>
      </c>
      <c r="AU102">
        <f>IF(ORDER!O108&gt;0,
 IF(ORDER!$D$1="SGST",
 VLOOKUP(H102,'C:\Users\HP\Desktop\TrimphPO\Week\Master Files\[SGST Master.xlsx]DBF'!$A:$AV,48,FALSE),
   IF(ORDER!$D$1="IGST",
   VLOOKUP(H102,'C:\Users\HP\Desktop\TrimphPO\Week\Master Files\[IGST Master.xlsx]DBF'!$A:$AV,48,FALSE),
   "Error")),
"")</f>
        <v/>
      </c>
      <c r="AV102">
        <f>IF(ORDER!O108&gt;0,
 IF(ORDER!$D$1="SGST",
 VLOOKUP(H102,'C:\Users\HP\Desktop\TrimphPO\Week\Master Files\[SGST Master.xlsx]DBF'!$A:$AW,49,FALSE),
   IF(ORDER!$D$1="IGST",
   VLOOKUP(H102,'C:\Users\HP\Desktop\TrimphPO\Week\Master Files\[IGST Master.xlsx]DBF'!$A:$AW,49,FALSE),
   "Error")),
"")</f>
        <v/>
      </c>
      <c r="AW102">
        <f>IF(ORDER!O108&gt;0,
 IF(ORDER!$D$1="SGST",
 VLOOKUP(H102,'C:\Users\HP\Desktop\TrimphPO\Week\Master Files\[SGST Master.xlsx]DBF'!$A:$AX,50,FALSE),
   IF(ORDER!$D$1="IGST",
   VLOOKUP(H102,'C:\Users\HP\Desktop\TrimphPO\Week\Master Files\[IGST Master.xlsx]DBF'!$A:$AX,50,FALSE),
   "Error")),
"")</f>
        <v/>
      </c>
      <c r="AX102">
        <f>IF(ORDER!O108&gt;0,ORDER!B5, "")</f>
        <v/>
      </c>
      <c r="AY102">
        <f>IF(ORDER!O108&gt;0,ORDER!B1, "")</f>
        <v/>
      </c>
      <c r="AZ102">
        <f>IF(ORDER!O108&gt;0,
 IF(ORDER!$D$1="SGST",
 VLOOKUP(H102,'C:\Users\HP\Desktop\TrimphPO\Week\Master Files\[SGST Master.xlsx]DBF'!$A:$BA,53,FALSE),
   IF(ORDER!$D$1="IGST",
   VLOOKUP(H102,'C:\Users\HP\Desktop\TrimphPO\Week\Master Files\[IGST Master.xlsx]DBF'!$A:$BA,53,FALSE),
   "Error")),
"")</f>
        <v/>
      </c>
      <c r="BA102">
        <f>IF(ORDER!O108&gt;0,
 IF(ORDER!$D$1="SGST",
 VLOOKUP(H102,'C:\Users\HP\Desktop\TrimphPO\Week\Master Files\[SGST Master.xlsx]DBF'!$A:$BB,54,FALSE),
   IF(ORDER!$D$1="IGST",
   VLOOKUP(H102,'C:\Users\HP\Desktop\TrimphPO\Week\Master Files\[IGST Master.xlsx]DBF'!$A:$BB,54,FALSE),
   "Error")),
"")</f>
        <v/>
      </c>
      <c r="BB102">
        <f>IF(ORDER!O108&gt;0,
 IF(ORDER!$D$1="SGST",
 VLOOKUP(H102,'C:\Users\HP\Desktop\TrimphPO\Week\Master Files\[SGST Master.xlsx]DBF'!$A:$BC,55,FALSE),
   IF(ORDER!$D$1="IGST",
   VLOOKUP(H102,'C:\Users\HP\Desktop\TrimphPO\Week\Master Files\[IGST Master.xlsx]DBF'!$A:$BC,55,FALSE),
   "Error")),
"")</f>
        <v/>
      </c>
      <c r="BC102">
        <f>IF(ORDER!O108&gt;0,
 IF(ORDER!$D$1="SGST",
 VLOOKUP(H102,'C:\Users\HP\Desktop\TrimphPO\Week\Master Files\[SGST Master.xlsx]DBF'!$A:$BD,56,FALSE),
   IF(ORDER!$D$1="IGST",
   VLOOKUP(H102,'C:\Users\HP\Desktop\TrimphPO\Week\Master Files\[IGST Master.xlsx]DBF'!$A:$BD,56,FALSE),
   "Error")),
"")</f>
        <v/>
      </c>
      <c r="BD102">
        <f>IF(ORDER!O108&gt;0,
 IF(ORDER!$D$1="SGST",
 VLOOKUP(H102,'C:\Users\HP\Desktop\TrimphPO\Week\Master Files\[SGST Master.xlsx]DBF'!$A:$BE,57,FALSE),
   IF(ORDER!$D$1="IGST",
   VLOOKUP(H102,'C:\Users\HP\Desktop\TrimphPO\Week\Master Files\[IGST Master.xlsx]DBF'!$A:$BE,57,FALSE),
   "Error")),
"")</f>
        <v/>
      </c>
    </row>
    <row r="103">
      <c r="A103">
        <f>IF(ORDER!O109&gt;0,
 IF(ORDER!$D$1="SGST",
 VLOOKUP(H103,'C:\Users\HP\Desktop\TrimphPO\Week\Master Files\[SGST Master.xlsx]DBF'!$A:$B,2,FALSE),
   IF(ORDER!$D$1="IGST",
   VLOOKUP(H103,'C:\Users\HP\Desktop\TrimphPO\Week\Master Files\[IGST Master.xlsx]DBF'!$A:$B,2,FALSE),
   "Error")),
"")</f>
        <v/>
      </c>
      <c r="B103">
        <f>IF(ORDER!O109&gt;0,
 IF(ORDER!$D$1="SGST",
 VLOOKUP(H103,'C:\Users\HP\Desktop\TrimphPO\Week\Master Files\[SGST Master.xlsx]DBF'!$A:$C,3,FALSE),
   IF(ORDER!$D$1="IGST",
   VLOOKUP(H103,'C:\Users\HP\Desktop\TrimphPO\Week\Master Files\[IGST Master.xlsx]DBF'!$A:$C,3,FALSE),
   "Error")),
"")</f>
        <v/>
      </c>
      <c r="C103">
        <f>IF(ORDER!O109&gt;0,ORDER!L109, "")</f>
        <v/>
      </c>
      <c r="D103">
        <f>IF(ORDER!O109&gt;0,ORDER!A109, "")</f>
        <v/>
      </c>
      <c r="E103">
        <f>IF(ORDER!O109&gt;0,
 IF(ORDER!$D$1="SGST",
 VLOOKUP(H103,'C:\Users\HP\Desktop\TrimphPO\Week\Master Files\[SGST Master.xlsx]DBF'!$A:$F,6,FALSE),
   IF(ORDER!$D$1="IGST",
   VLOOKUP(H103,'C:\Users\HP\Desktop\TrimphPO\Week\Master Files\[IGST Master.xlsx]DBF'!$A:$F,6,FALSE),
   "Error")),
"")</f>
        <v/>
      </c>
      <c r="F103">
        <f>IF(ORDER!O109&gt;0,ORDER!C109, "")</f>
        <v/>
      </c>
      <c r="G103">
        <f>IF(ORDER!O109&gt;0,
 IF(ORDER!$D$1="SGST",
 VLOOKUP(H103,'C:\Users\HP\Desktop\TrimphPO\Week\Master Files\[SGST Master.xlsx]DBF'!$A:$H,8,FALSE),
   IF(ORDER!$D$1="IGST",
   VLOOKUP(H103,'C:\Users\HP\Desktop\TrimphPO\Week\Master Files\[IGST Master.xlsx]DBF'!$A:$H,8,FALSE),
   "Error")),
"")</f>
        <v/>
      </c>
      <c r="H103">
        <f>IF(ORDER!O109&gt;0,ORDER!D109, "")</f>
        <v/>
      </c>
      <c r="I103">
        <f>IF(ORDER!O109&gt;0,
 IF(ORDER!$D$1="SGST",
 VLOOKUP(H103,'C:\Users\HP\Desktop\TrimphPO\Week\Master Files\[SGST Master.xlsx]DBF'!$A:$J,10,FALSE),
   IF(ORDER!$D$1="IGST",
   VLOOKUP(H103,'C:\Users\HP\Desktop\TrimphPO\Week\Master Files\[IGST Master.xlsx]DBF'!$A:$J,10,FALSE),
   "Error")),
"")</f>
        <v/>
      </c>
      <c r="J103">
        <f>IF(ORDER!O109&gt;0,SUMIF(ORDER!$D$8:$D$22298,DBF!$H103,ORDER!$G$8:$G$22298), "")</f>
        <v/>
      </c>
      <c r="K103">
        <f>IF(ORDER!O109&gt;0,VLOOKUP($H103,ORDER!D:H,5,FALSE), "")</f>
        <v/>
      </c>
      <c r="L103">
        <f>IF(ORDER!O109&gt;0,ROUND(J103*K103,2), "")</f>
        <v/>
      </c>
      <c r="M103">
        <f>IF(ORDER!O109&gt;0,
 IF(ORDER!$D$1="SGST",
 VLOOKUP(H103,'C:\Users\HP\Desktop\TrimphPO\Week\Master Files\[SGST Master.xlsx]DBF'!$A:$N,14,FALSE),
   IF(ORDER!$D$1="IGST",
   VLOOKUP(H103,'C:\Users\HP\Desktop\TrimphPO\Week\Master Files\[IGST Master.xlsx]DBF'!$A:$N,14,FALSE),
   "Error")),
"")</f>
        <v/>
      </c>
      <c r="N103">
        <f>IF(ORDER!O109&gt;0,ROUND(L103*M103/100,2), "")</f>
        <v/>
      </c>
      <c r="O103">
        <f>IF(ORDER!O109&gt;0,L103-N103, "")</f>
        <v/>
      </c>
      <c r="P103">
        <f>IF(ORDER!O109&gt;0,IF(R103="Corsetry",IF(IFERROR((O103/J103),0)&lt;1000,"CC Sales- Corsetry-Wholesale - IGST 5%","CC Sales- Corsetry-Wholesale - IGST 12%")), "")</f>
        <v/>
      </c>
      <c r="Q103">
        <f>IF(ORDER!O109&gt;0,
 IF(ORDER!$D$1="SGST",
 VLOOKUP(H103,'C:\Users\HP\Desktop\TrimphPO\Week\Master Files\[SGST Master.xlsx]DBF'!$A:$R,18,FALSE),
   IF(ORDER!$D$1="IGST",
   VLOOKUP(H103,'C:\Users\HP\Desktop\TrimphPO\Week\Master Files\[IGST Master.xlsx]DBF'!$A:$R,18,FALSE),
   "Error")),
"")</f>
        <v/>
      </c>
      <c r="R103">
        <f>IF(ORDER!O109&gt;0,
 IF(ORDER!$D$1="SGST",
 VLOOKUP(H103,'C:\Users\HP\Desktop\TrimphPO\Week\Master Files\[SGST Master.xlsx]DBF'!$A:$S,19,FALSE),
   IF(ORDER!$D$1="IGST",
   VLOOKUP(H103,'C:\Users\HP\Desktop\TrimphPO\Week\Master Files\[IGST Master.xlsx]DBF'!$A:$S,19,FALSE),
   "Error")),
"")</f>
        <v/>
      </c>
      <c r="S103">
        <f>IF(ORDER!O109&gt;0,
 IF(ORDER!$D$1="SGST",
 VLOOKUP(H103,'C:\Users\HP\Desktop\TrimphPO\Week\Master Files\[SGST Master.xlsx]DBF'!$A:$T,20,FALSE),
   IF(ORDER!$D$1="IGST",
   VLOOKUP(H103,'C:\Users\HP\Desktop\TrimphPO\Week\Master Files\[IGST Master.xlsx]DBF'!$A:$T,20,FALSE),
   "Error")),
"")</f>
        <v/>
      </c>
      <c r="T103">
        <f>IF(ORDER!O109&gt;0,
 IF(ORDER!$D$1="SGST",
 VLOOKUP(H103,'C:\Users\HP\Desktop\TrimphPO\Week\Master Files\[SGST Master.xlsx]DBF'!$A:$U,21,FALSE),
   IF(ORDER!$D$1="IGST",
   VLOOKUP(H103,'C:\Users\HP\Desktop\TrimphPO\Week\Master Files\[IGST Master.xlsx]DBF'!$A:$U,21,FALSE),
   "Error")),
"")</f>
        <v/>
      </c>
      <c r="U103">
        <f>IF(ORDER!O109&gt;0,
 IF(ORDER!$D$1="SGST",
 VLOOKUP(H103,'C:\Users\HP\Desktop\TrimphPO\Week\Master Files\[SGST Master.xlsx]DBF'!$A:$V,22,FALSE),
   IF(ORDER!$D$1="IGST",
   VLOOKUP(H103,'C:\Users\HP\Desktop\TrimphPO\Week\Master Files\[IGST Master.xlsx]DBF'!$A:$V,22,FALSE),
   "Error")),
"")</f>
        <v/>
      </c>
      <c r="V103">
        <f>IF(ORDER!O109&gt;0,
 IF(ORDER!$D$1="SGST",
 VLOOKUP(H103,'C:\Users\HP\Desktop\TrimphPO\Week\Master Files\[SGST Master.xlsx]DBF'!$A:$W,23,FALSE),
   IF(ORDER!$D$1="IGST",
   VLOOKUP(H103,'C:\Users\HP\Desktop\TrimphPO\Week\Master Files\[IGST Master.xlsx]DBF'!$A:$W,23,FALSE),
   "Error")),
"")</f>
        <v/>
      </c>
      <c r="W103">
        <f>IF(ORDER!O109&gt;0,
 IF(ORDER!$D$1="SGST",
 VLOOKUP(H103,'C:\Users\HP\Desktop\TrimphPO\Week\Master Files\[SGST Master.xlsx]DBF'!$A:$X,24,FALSE),
   IF(ORDER!$D$1="IGST",
   VLOOKUP(H103,'C:\Users\HP\Desktop\TrimphPO\Week\Master Files\[IGST Master.xlsx]DBF'!$A:$X,24,FALSE),
   "Error")),
"")</f>
        <v/>
      </c>
      <c r="X103">
        <f>IF(ORDER!O109&gt;0,
 IF(ORDER!$D$1="SGST",
 VLOOKUP(H103,'C:\Users\HP\Desktop\TrimphPO\Week\Master Files\[SGST Master.xlsx]DBF'!$A:$Y,25,FALSE),
   IF(ORDER!$D$1="IGST",
   VLOOKUP(H103,'C:\Users\HP\Desktop\TrimphPO\Week\Master Files\[IGST Master.xlsx]DBF'!$A:$Y,25,FALSE),
   "Error")),
"")</f>
        <v/>
      </c>
      <c r="Y103">
        <f>IF(ORDER!O109&gt;0,+O103, "")</f>
        <v/>
      </c>
      <c r="Z103">
        <f>IF(ORDER!O109&gt;0,+J103, "")</f>
        <v/>
      </c>
      <c r="AA103">
        <f>IF(ORDER!O109&gt;0,
 IF(ORDER!$D$1="SGST",
 VLOOKUP(H103,'C:\Users\HP\Desktop\TrimphPO\Week\Master Files\[SGST Master.xlsx]DBF'!$A:$AB,28,FALSE),
   IF(ORDER!$D$1="IGST",
   VLOOKUP(H103,'C:\Users\HP\Desktop\TrimphPO\Week\Master Files\[IGST Master.xlsx]DBF'!$A:$AB,28,FALSE),
   "Error")),
"")</f>
        <v/>
      </c>
      <c r="AB103">
        <f>IF(ORDER!O109&gt;0,
 IF(ORDER!$D$1="SGST",
 VLOOKUP(H103,'C:\Users\HP\Desktop\TrimphPO\Week\Master Files\[SGST Master.xlsx]DBF'!$A:$AC,29,FALSE),
   IF(ORDER!$D$1="IGST",
   VLOOKUP(H103,'C:\Users\HP\Desktop\TrimphPO\Week\Master Files\[IGST Master.xlsx]DBF'!$A:$AC,29,FALSE),
   "Error")),
"")</f>
        <v/>
      </c>
      <c r="AC103">
        <f>IF(ORDER!O109&gt;0,ROUND(Y103*AB103/100,2), "")</f>
        <v/>
      </c>
      <c r="AD103">
        <f>IF(ORDER!O109&gt;0,ROUND(SUM(Y103,0)-AC103,2), "")</f>
        <v/>
      </c>
      <c r="AE103" t="inlineStr"/>
      <c r="AF103" t="inlineStr"/>
      <c r="AG103" t="inlineStr"/>
      <c r="AH103" t="inlineStr"/>
      <c r="AI103" t="inlineStr"/>
      <c r="AJ103" t="inlineStr"/>
      <c r="AK103">
        <f>IF(ORDER!O109&gt;0,IF(RIGHT(P103,2)="5%","Output IGST - 5% - Tamilnadu","Output IGST - 12% - Tamilnadu"), "")</f>
        <v/>
      </c>
      <c r="AL103">
        <f>IF(ORDER!O109&gt;0,IF(AK103="Output IGST - 12% - TamilNadu",12,5), "")</f>
        <v/>
      </c>
      <c r="AM103">
        <f>IF(ORDER!O109&gt;0,ROUND(SUM(AD103*AL103/100,0),2), "")</f>
        <v/>
      </c>
      <c r="AN103">
        <f>IF(ORDER!O109&gt;0,+AP103, "")</f>
        <v/>
      </c>
      <c r="AO103">
        <f>IF(ORDER!O109&gt;0,0.00, "")</f>
        <v/>
      </c>
      <c r="AP103">
        <f>IF(ORDER!O109&gt;0,+(Y103-AC103)+AM103, "")</f>
        <v/>
      </c>
      <c r="AQ103">
        <f>IF(ORDER!O109&gt;0,
 IF(ORDER!$D$1="SGST",
 VLOOKUP(H103,'C:\Users\HP\Desktop\TrimphPO\Week\Master Files\[SGST Master.xlsx]DBF'!$A:$AR,44,FALSE),
   IF(ORDER!$D$1="IGST",
   VLOOKUP(H103,'C:\Users\HP\Desktop\TrimphPO\Week\Master Files\[IGST Master.xlsx]DBF'!$A:$AR,44,FALSE),
   "Error")),
"")</f>
        <v/>
      </c>
      <c r="AR103">
        <f>IF(ORDER!O109&gt;0,B103, "")</f>
        <v/>
      </c>
      <c r="AS103">
        <f>IF(ORDER!O109&gt;0,AN103, "")</f>
        <v/>
      </c>
      <c r="AT103">
        <f>IF(ORDER!O109&gt;0,CONCATENATE($B$2," ",$C$2," ","QTY",  " ", $Z$2), "")</f>
        <v/>
      </c>
      <c r="AU103">
        <f>IF(ORDER!O109&gt;0,
 IF(ORDER!$D$1="SGST",
 VLOOKUP(H103,'C:\Users\HP\Desktop\TrimphPO\Week\Master Files\[SGST Master.xlsx]DBF'!$A:$AV,48,FALSE),
   IF(ORDER!$D$1="IGST",
   VLOOKUP(H103,'C:\Users\HP\Desktop\TrimphPO\Week\Master Files\[IGST Master.xlsx]DBF'!$A:$AV,48,FALSE),
   "Error")),
"")</f>
        <v/>
      </c>
      <c r="AV103">
        <f>IF(ORDER!O109&gt;0,
 IF(ORDER!$D$1="SGST",
 VLOOKUP(H103,'C:\Users\HP\Desktop\TrimphPO\Week\Master Files\[SGST Master.xlsx]DBF'!$A:$AW,49,FALSE),
   IF(ORDER!$D$1="IGST",
   VLOOKUP(H103,'C:\Users\HP\Desktop\TrimphPO\Week\Master Files\[IGST Master.xlsx]DBF'!$A:$AW,49,FALSE),
   "Error")),
"")</f>
        <v/>
      </c>
      <c r="AW103">
        <f>IF(ORDER!O109&gt;0,
 IF(ORDER!$D$1="SGST",
 VLOOKUP(H103,'C:\Users\HP\Desktop\TrimphPO\Week\Master Files\[SGST Master.xlsx]DBF'!$A:$AX,50,FALSE),
   IF(ORDER!$D$1="IGST",
   VLOOKUP(H103,'C:\Users\HP\Desktop\TrimphPO\Week\Master Files\[IGST Master.xlsx]DBF'!$A:$AX,50,FALSE),
   "Error")),
"")</f>
        <v/>
      </c>
      <c r="AX103">
        <f>IF(ORDER!O109&gt;0,ORDER!B5, "")</f>
        <v/>
      </c>
      <c r="AY103">
        <f>IF(ORDER!O109&gt;0,ORDER!B1, "")</f>
        <v/>
      </c>
      <c r="AZ103">
        <f>IF(ORDER!O109&gt;0,
 IF(ORDER!$D$1="SGST",
 VLOOKUP(H103,'C:\Users\HP\Desktop\TrimphPO\Week\Master Files\[SGST Master.xlsx]DBF'!$A:$BA,53,FALSE),
   IF(ORDER!$D$1="IGST",
   VLOOKUP(H103,'C:\Users\HP\Desktop\TrimphPO\Week\Master Files\[IGST Master.xlsx]DBF'!$A:$BA,53,FALSE),
   "Error")),
"")</f>
        <v/>
      </c>
      <c r="BA103">
        <f>IF(ORDER!O109&gt;0,
 IF(ORDER!$D$1="SGST",
 VLOOKUP(H103,'C:\Users\HP\Desktop\TrimphPO\Week\Master Files\[SGST Master.xlsx]DBF'!$A:$BB,54,FALSE),
   IF(ORDER!$D$1="IGST",
   VLOOKUP(H103,'C:\Users\HP\Desktop\TrimphPO\Week\Master Files\[IGST Master.xlsx]DBF'!$A:$BB,54,FALSE),
   "Error")),
"")</f>
        <v/>
      </c>
      <c r="BB103">
        <f>IF(ORDER!O109&gt;0,
 IF(ORDER!$D$1="SGST",
 VLOOKUP(H103,'C:\Users\HP\Desktop\TrimphPO\Week\Master Files\[SGST Master.xlsx]DBF'!$A:$BC,55,FALSE),
   IF(ORDER!$D$1="IGST",
   VLOOKUP(H103,'C:\Users\HP\Desktop\TrimphPO\Week\Master Files\[IGST Master.xlsx]DBF'!$A:$BC,55,FALSE),
   "Error")),
"")</f>
        <v/>
      </c>
      <c r="BC103">
        <f>IF(ORDER!O109&gt;0,
 IF(ORDER!$D$1="SGST",
 VLOOKUP(H103,'C:\Users\HP\Desktop\TrimphPO\Week\Master Files\[SGST Master.xlsx]DBF'!$A:$BD,56,FALSE),
   IF(ORDER!$D$1="IGST",
   VLOOKUP(H103,'C:\Users\HP\Desktop\TrimphPO\Week\Master Files\[IGST Master.xlsx]DBF'!$A:$BD,56,FALSE),
   "Error")),
"")</f>
        <v/>
      </c>
      <c r="BD103">
        <f>IF(ORDER!O109&gt;0,
 IF(ORDER!$D$1="SGST",
 VLOOKUP(H103,'C:\Users\HP\Desktop\TrimphPO\Week\Master Files\[SGST Master.xlsx]DBF'!$A:$BE,57,FALSE),
   IF(ORDER!$D$1="IGST",
   VLOOKUP(H103,'C:\Users\HP\Desktop\TrimphPO\Week\Master Files\[IGST Master.xlsx]DBF'!$A:$BE,57,FALSE),
   "Error")),
"")</f>
        <v/>
      </c>
    </row>
    <row r="104">
      <c r="A104">
        <f>IF(ORDER!O110&gt;0,
 IF(ORDER!$D$1="SGST",
 VLOOKUP(H104,'C:\Users\HP\Desktop\TrimphPO\Week\Master Files\[SGST Master.xlsx]DBF'!$A:$B,2,FALSE),
   IF(ORDER!$D$1="IGST",
   VLOOKUP(H104,'C:\Users\HP\Desktop\TrimphPO\Week\Master Files\[IGST Master.xlsx]DBF'!$A:$B,2,FALSE),
   "Error")),
"")</f>
        <v/>
      </c>
      <c r="B104">
        <f>IF(ORDER!O110&gt;0,
 IF(ORDER!$D$1="SGST",
 VLOOKUP(H104,'C:\Users\HP\Desktop\TrimphPO\Week\Master Files\[SGST Master.xlsx]DBF'!$A:$C,3,FALSE),
   IF(ORDER!$D$1="IGST",
   VLOOKUP(H104,'C:\Users\HP\Desktop\TrimphPO\Week\Master Files\[IGST Master.xlsx]DBF'!$A:$C,3,FALSE),
   "Error")),
"")</f>
        <v/>
      </c>
      <c r="C104">
        <f>IF(ORDER!O110&gt;0,ORDER!L110, "")</f>
        <v/>
      </c>
      <c r="D104">
        <f>IF(ORDER!O110&gt;0,ORDER!A110, "")</f>
        <v/>
      </c>
      <c r="E104">
        <f>IF(ORDER!O110&gt;0,
 IF(ORDER!$D$1="SGST",
 VLOOKUP(H104,'C:\Users\HP\Desktop\TrimphPO\Week\Master Files\[SGST Master.xlsx]DBF'!$A:$F,6,FALSE),
   IF(ORDER!$D$1="IGST",
   VLOOKUP(H104,'C:\Users\HP\Desktop\TrimphPO\Week\Master Files\[IGST Master.xlsx]DBF'!$A:$F,6,FALSE),
   "Error")),
"")</f>
        <v/>
      </c>
      <c r="F104">
        <f>IF(ORDER!O110&gt;0,ORDER!C110, "")</f>
        <v/>
      </c>
      <c r="G104">
        <f>IF(ORDER!O110&gt;0,
 IF(ORDER!$D$1="SGST",
 VLOOKUP(H104,'C:\Users\HP\Desktop\TrimphPO\Week\Master Files\[SGST Master.xlsx]DBF'!$A:$H,8,FALSE),
   IF(ORDER!$D$1="IGST",
   VLOOKUP(H104,'C:\Users\HP\Desktop\TrimphPO\Week\Master Files\[IGST Master.xlsx]DBF'!$A:$H,8,FALSE),
   "Error")),
"")</f>
        <v/>
      </c>
      <c r="H104">
        <f>IF(ORDER!O110&gt;0,ORDER!D110, "")</f>
        <v/>
      </c>
      <c r="I104">
        <f>IF(ORDER!O110&gt;0,
 IF(ORDER!$D$1="SGST",
 VLOOKUP(H104,'C:\Users\HP\Desktop\TrimphPO\Week\Master Files\[SGST Master.xlsx]DBF'!$A:$J,10,FALSE),
   IF(ORDER!$D$1="IGST",
   VLOOKUP(H104,'C:\Users\HP\Desktop\TrimphPO\Week\Master Files\[IGST Master.xlsx]DBF'!$A:$J,10,FALSE),
   "Error")),
"")</f>
        <v/>
      </c>
      <c r="J104">
        <f>IF(ORDER!O110&gt;0,SUMIF(ORDER!$D$8:$D$22298,DBF!$H104,ORDER!$G$8:$G$22298), "")</f>
        <v/>
      </c>
      <c r="K104">
        <f>IF(ORDER!O110&gt;0,VLOOKUP($H104,ORDER!D:H,5,FALSE), "")</f>
        <v/>
      </c>
      <c r="L104">
        <f>IF(ORDER!O110&gt;0,ROUND(J104*K104,2), "")</f>
        <v/>
      </c>
      <c r="M104">
        <f>IF(ORDER!O110&gt;0,
 IF(ORDER!$D$1="SGST",
 VLOOKUP(H104,'C:\Users\HP\Desktop\TrimphPO\Week\Master Files\[SGST Master.xlsx]DBF'!$A:$N,14,FALSE),
   IF(ORDER!$D$1="IGST",
   VLOOKUP(H104,'C:\Users\HP\Desktop\TrimphPO\Week\Master Files\[IGST Master.xlsx]DBF'!$A:$N,14,FALSE),
   "Error")),
"")</f>
        <v/>
      </c>
      <c r="N104">
        <f>IF(ORDER!O110&gt;0,ROUND(L104*M104/100,2), "")</f>
        <v/>
      </c>
      <c r="O104">
        <f>IF(ORDER!O110&gt;0,L104-N104, "")</f>
        <v/>
      </c>
      <c r="P104">
        <f>IF(ORDER!O110&gt;0,IF(R104="Corsetry",IF(IFERROR((O104/J104),0)&lt;1000,"CC Sales- Corsetry-Wholesale - IGST 5%","CC Sales- Corsetry-Wholesale - IGST 12%")), "")</f>
        <v/>
      </c>
      <c r="Q104">
        <f>IF(ORDER!O110&gt;0,
 IF(ORDER!$D$1="SGST",
 VLOOKUP(H104,'C:\Users\HP\Desktop\TrimphPO\Week\Master Files\[SGST Master.xlsx]DBF'!$A:$R,18,FALSE),
   IF(ORDER!$D$1="IGST",
   VLOOKUP(H104,'C:\Users\HP\Desktop\TrimphPO\Week\Master Files\[IGST Master.xlsx]DBF'!$A:$R,18,FALSE),
   "Error")),
"")</f>
        <v/>
      </c>
      <c r="R104">
        <f>IF(ORDER!O110&gt;0,
 IF(ORDER!$D$1="SGST",
 VLOOKUP(H104,'C:\Users\HP\Desktop\TrimphPO\Week\Master Files\[SGST Master.xlsx]DBF'!$A:$S,19,FALSE),
   IF(ORDER!$D$1="IGST",
   VLOOKUP(H104,'C:\Users\HP\Desktop\TrimphPO\Week\Master Files\[IGST Master.xlsx]DBF'!$A:$S,19,FALSE),
   "Error")),
"")</f>
        <v/>
      </c>
      <c r="S104">
        <f>IF(ORDER!O110&gt;0,
 IF(ORDER!$D$1="SGST",
 VLOOKUP(H104,'C:\Users\HP\Desktop\TrimphPO\Week\Master Files\[SGST Master.xlsx]DBF'!$A:$T,20,FALSE),
   IF(ORDER!$D$1="IGST",
   VLOOKUP(H104,'C:\Users\HP\Desktop\TrimphPO\Week\Master Files\[IGST Master.xlsx]DBF'!$A:$T,20,FALSE),
   "Error")),
"")</f>
        <v/>
      </c>
      <c r="T104">
        <f>IF(ORDER!O110&gt;0,
 IF(ORDER!$D$1="SGST",
 VLOOKUP(H104,'C:\Users\HP\Desktop\TrimphPO\Week\Master Files\[SGST Master.xlsx]DBF'!$A:$U,21,FALSE),
   IF(ORDER!$D$1="IGST",
   VLOOKUP(H104,'C:\Users\HP\Desktop\TrimphPO\Week\Master Files\[IGST Master.xlsx]DBF'!$A:$U,21,FALSE),
   "Error")),
"")</f>
        <v/>
      </c>
      <c r="U104">
        <f>IF(ORDER!O110&gt;0,
 IF(ORDER!$D$1="SGST",
 VLOOKUP(H104,'C:\Users\HP\Desktop\TrimphPO\Week\Master Files\[SGST Master.xlsx]DBF'!$A:$V,22,FALSE),
   IF(ORDER!$D$1="IGST",
   VLOOKUP(H104,'C:\Users\HP\Desktop\TrimphPO\Week\Master Files\[IGST Master.xlsx]DBF'!$A:$V,22,FALSE),
   "Error")),
"")</f>
        <v/>
      </c>
      <c r="V104">
        <f>IF(ORDER!O110&gt;0,
 IF(ORDER!$D$1="SGST",
 VLOOKUP(H104,'C:\Users\HP\Desktop\TrimphPO\Week\Master Files\[SGST Master.xlsx]DBF'!$A:$W,23,FALSE),
   IF(ORDER!$D$1="IGST",
   VLOOKUP(H104,'C:\Users\HP\Desktop\TrimphPO\Week\Master Files\[IGST Master.xlsx]DBF'!$A:$W,23,FALSE),
   "Error")),
"")</f>
        <v/>
      </c>
      <c r="W104">
        <f>IF(ORDER!O110&gt;0,
 IF(ORDER!$D$1="SGST",
 VLOOKUP(H104,'C:\Users\HP\Desktop\TrimphPO\Week\Master Files\[SGST Master.xlsx]DBF'!$A:$X,24,FALSE),
   IF(ORDER!$D$1="IGST",
   VLOOKUP(H104,'C:\Users\HP\Desktop\TrimphPO\Week\Master Files\[IGST Master.xlsx]DBF'!$A:$X,24,FALSE),
   "Error")),
"")</f>
        <v/>
      </c>
      <c r="X104">
        <f>IF(ORDER!O110&gt;0,
 IF(ORDER!$D$1="SGST",
 VLOOKUP(H104,'C:\Users\HP\Desktop\TrimphPO\Week\Master Files\[SGST Master.xlsx]DBF'!$A:$Y,25,FALSE),
   IF(ORDER!$D$1="IGST",
   VLOOKUP(H104,'C:\Users\HP\Desktop\TrimphPO\Week\Master Files\[IGST Master.xlsx]DBF'!$A:$Y,25,FALSE),
   "Error")),
"")</f>
        <v/>
      </c>
      <c r="Y104">
        <f>IF(ORDER!O110&gt;0,+O104, "")</f>
        <v/>
      </c>
      <c r="Z104">
        <f>IF(ORDER!O110&gt;0,+J104, "")</f>
        <v/>
      </c>
      <c r="AA104">
        <f>IF(ORDER!O110&gt;0,
 IF(ORDER!$D$1="SGST",
 VLOOKUP(H104,'C:\Users\HP\Desktop\TrimphPO\Week\Master Files\[SGST Master.xlsx]DBF'!$A:$AB,28,FALSE),
   IF(ORDER!$D$1="IGST",
   VLOOKUP(H104,'C:\Users\HP\Desktop\TrimphPO\Week\Master Files\[IGST Master.xlsx]DBF'!$A:$AB,28,FALSE),
   "Error")),
"")</f>
        <v/>
      </c>
      <c r="AB104">
        <f>IF(ORDER!O110&gt;0,
 IF(ORDER!$D$1="SGST",
 VLOOKUP(H104,'C:\Users\HP\Desktop\TrimphPO\Week\Master Files\[SGST Master.xlsx]DBF'!$A:$AC,29,FALSE),
   IF(ORDER!$D$1="IGST",
   VLOOKUP(H104,'C:\Users\HP\Desktop\TrimphPO\Week\Master Files\[IGST Master.xlsx]DBF'!$A:$AC,29,FALSE),
   "Error")),
"")</f>
        <v/>
      </c>
      <c r="AC104">
        <f>IF(ORDER!O110&gt;0,ROUND(Y104*AB104/100,2), "")</f>
        <v/>
      </c>
      <c r="AD104">
        <f>IF(ORDER!O110&gt;0,ROUND(SUM(Y104,0)-AC104,2), "")</f>
        <v/>
      </c>
      <c r="AE104" t="inlineStr"/>
      <c r="AF104" t="inlineStr"/>
      <c r="AG104" t="inlineStr"/>
      <c r="AH104" t="inlineStr"/>
      <c r="AI104" t="inlineStr"/>
      <c r="AJ104" t="inlineStr"/>
      <c r="AK104">
        <f>IF(ORDER!O110&gt;0,IF(RIGHT(P104,2)="5%","Output IGST - 5% - Tamilnadu","Output IGST - 12% - Tamilnadu"), "")</f>
        <v/>
      </c>
      <c r="AL104">
        <f>IF(ORDER!O110&gt;0,IF(AK104="Output IGST - 12% - TamilNadu",12,5), "")</f>
        <v/>
      </c>
      <c r="AM104">
        <f>IF(ORDER!O110&gt;0,ROUND(SUM(AD104*AL104/100,0),2), "")</f>
        <v/>
      </c>
      <c r="AN104">
        <f>IF(ORDER!O110&gt;0,+AP104, "")</f>
        <v/>
      </c>
      <c r="AO104">
        <f>IF(ORDER!O110&gt;0,0.00, "")</f>
        <v/>
      </c>
      <c r="AP104">
        <f>IF(ORDER!O110&gt;0,+(Y104-AC104)+AM104, "")</f>
        <v/>
      </c>
      <c r="AQ104">
        <f>IF(ORDER!O110&gt;0,
 IF(ORDER!$D$1="SGST",
 VLOOKUP(H104,'C:\Users\HP\Desktop\TrimphPO\Week\Master Files\[SGST Master.xlsx]DBF'!$A:$AR,44,FALSE),
   IF(ORDER!$D$1="IGST",
   VLOOKUP(H104,'C:\Users\HP\Desktop\TrimphPO\Week\Master Files\[IGST Master.xlsx]DBF'!$A:$AR,44,FALSE),
   "Error")),
"")</f>
        <v/>
      </c>
      <c r="AR104">
        <f>IF(ORDER!O110&gt;0,B104, "")</f>
        <v/>
      </c>
      <c r="AS104">
        <f>IF(ORDER!O110&gt;0,AN104, "")</f>
        <v/>
      </c>
      <c r="AT104">
        <f>IF(ORDER!O110&gt;0,CONCATENATE($B$2," ",$C$2," ","QTY",  " ", $Z$2), "")</f>
        <v/>
      </c>
      <c r="AU104">
        <f>IF(ORDER!O110&gt;0,
 IF(ORDER!$D$1="SGST",
 VLOOKUP(H104,'C:\Users\HP\Desktop\TrimphPO\Week\Master Files\[SGST Master.xlsx]DBF'!$A:$AV,48,FALSE),
   IF(ORDER!$D$1="IGST",
   VLOOKUP(H104,'C:\Users\HP\Desktop\TrimphPO\Week\Master Files\[IGST Master.xlsx]DBF'!$A:$AV,48,FALSE),
   "Error")),
"")</f>
        <v/>
      </c>
      <c r="AV104">
        <f>IF(ORDER!O110&gt;0,
 IF(ORDER!$D$1="SGST",
 VLOOKUP(H104,'C:\Users\HP\Desktop\TrimphPO\Week\Master Files\[SGST Master.xlsx]DBF'!$A:$AW,49,FALSE),
   IF(ORDER!$D$1="IGST",
   VLOOKUP(H104,'C:\Users\HP\Desktop\TrimphPO\Week\Master Files\[IGST Master.xlsx]DBF'!$A:$AW,49,FALSE),
   "Error")),
"")</f>
        <v/>
      </c>
      <c r="AW104">
        <f>IF(ORDER!O110&gt;0,
 IF(ORDER!$D$1="SGST",
 VLOOKUP(H104,'C:\Users\HP\Desktop\TrimphPO\Week\Master Files\[SGST Master.xlsx]DBF'!$A:$AX,50,FALSE),
   IF(ORDER!$D$1="IGST",
   VLOOKUP(H104,'C:\Users\HP\Desktop\TrimphPO\Week\Master Files\[IGST Master.xlsx]DBF'!$A:$AX,50,FALSE),
   "Error")),
"")</f>
        <v/>
      </c>
      <c r="AX104">
        <f>IF(ORDER!O110&gt;0,ORDER!B5, "")</f>
        <v/>
      </c>
      <c r="AY104">
        <f>IF(ORDER!O110&gt;0,ORDER!B1, "")</f>
        <v/>
      </c>
      <c r="AZ104">
        <f>IF(ORDER!O110&gt;0,
 IF(ORDER!$D$1="SGST",
 VLOOKUP(H104,'C:\Users\HP\Desktop\TrimphPO\Week\Master Files\[SGST Master.xlsx]DBF'!$A:$BA,53,FALSE),
   IF(ORDER!$D$1="IGST",
   VLOOKUP(H104,'C:\Users\HP\Desktop\TrimphPO\Week\Master Files\[IGST Master.xlsx]DBF'!$A:$BA,53,FALSE),
   "Error")),
"")</f>
        <v/>
      </c>
      <c r="BA104">
        <f>IF(ORDER!O110&gt;0,
 IF(ORDER!$D$1="SGST",
 VLOOKUP(H104,'C:\Users\HP\Desktop\TrimphPO\Week\Master Files\[SGST Master.xlsx]DBF'!$A:$BB,54,FALSE),
   IF(ORDER!$D$1="IGST",
   VLOOKUP(H104,'C:\Users\HP\Desktop\TrimphPO\Week\Master Files\[IGST Master.xlsx]DBF'!$A:$BB,54,FALSE),
   "Error")),
"")</f>
        <v/>
      </c>
      <c r="BB104">
        <f>IF(ORDER!O110&gt;0,
 IF(ORDER!$D$1="SGST",
 VLOOKUP(H104,'C:\Users\HP\Desktop\TrimphPO\Week\Master Files\[SGST Master.xlsx]DBF'!$A:$BC,55,FALSE),
   IF(ORDER!$D$1="IGST",
   VLOOKUP(H104,'C:\Users\HP\Desktop\TrimphPO\Week\Master Files\[IGST Master.xlsx]DBF'!$A:$BC,55,FALSE),
   "Error")),
"")</f>
        <v/>
      </c>
      <c r="BC104">
        <f>IF(ORDER!O110&gt;0,
 IF(ORDER!$D$1="SGST",
 VLOOKUP(H104,'C:\Users\HP\Desktop\TrimphPO\Week\Master Files\[SGST Master.xlsx]DBF'!$A:$BD,56,FALSE),
   IF(ORDER!$D$1="IGST",
   VLOOKUP(H104,'C:\Users\HP\Desktop\TrimphPO\Week\Master Files\[IGST Master.xlsx]DBF'!$A:$BD,56,FALSE),
   "Error")),
"")</f>
        <v/>
      </c>
      <c r="BD104">
        <f>IF(ORDER!O110&gt;0,
 IF(ORDER!$D$1="SGST",
 VLOOKUP(H104,'C:\Users\HP\Desktop\TrimphPO\Week\Master Files\[SGST Master.xlsx]DBF'!$A:$BE,57,FALSE),
   IF(ORDER!$D$1="IGST",
   VLOOKUP(H104,'C:\Users\HP\Desktop\TrimphPO\Week\Master Files\[IGST Master.xlsx]DBF'!$A:$BE,57,FALSE),
   "Error")),
"")</f>
        <v/>
      </c>
    </row>
    <row r="105">
      <c r="A105">
        <f>IF(ORDER!O111&gt;0,
 IF(ORDER!$D$1="SGST",
 VLOOKUP(H105,'C:\Users\HP\Desktop\TrimphPO\Week\Master Files\[SGST Master.xlsx]DBF'!$A:$B,2,FALSE),
   IF(ORDER!$D$1="IGST",
   VLOOKUP(H105,'C:\Users\HP\Desktop\TrimphPO\Week\Master Files\[IGST Master.xlsx]DBF'!$A:$B,2,FALSE),
   "Error")),
"")</f>
        <v/>
      </c>
      <c r="B105">
        <f>IF(ORDER!O111&gt;0,
 IF(ORDER!$D$1="SGST",
 VLOOKUP(H105,'C:\Users\HP\Desktop\TrimphPO\Week\Master Files\[SGST Master.xlsx]DBF'!$A:$C,3,FALSE),
   IF(ORDER!$D$1="IGST",
   VLOOKUP(H105,'C:\Users\HP\Desktop\TrimphPO\Week\Master Files\[IGST Master.xlsx]DBF'!$A:$C,3,FALSE),
   "Error")),
"")</f>
        <v/>
      </c>
      <c r="C105">
        <f>IF(ORDER!O111&gt;0,ORDER!L111, "")</f>
        <v/>
      </c>
      <c r="D105">
        <f>IF(ORDER!O111&gt;0,ORDER!A111, "")</f>
        <v/>
      </c>
      <c r="E105">
        <f>IF(ORDER!O111&gt;0,
 IF(ORDER!$D$1="SGST",
 VLOOKUP(H105,'C:\Users\HP\Desktop\TrimphPO\Week\Master Files\[SGST Master.xlsx]DBF'!$A:$F,6,FALSE),
   IF(ORDER!$D$1="IGST",
   VLOOKUP(H105,'C:\Users\HP\Desktop\TrimphPO\Week\Master Files\[IGST Master.xlsx]DBF'!$A:$F,6,FALSE),
   "Error")),
"")</f>
        <v/>
      </c>
      <c r="F105">
        <f>IF(ORDER!O111&gt;0,ORDER!C111, "")</f>
        <v/>
      </c>
      <c r="G105">
        <f>IF(ORDER!O111&gt;0,
 IF(ORDER!$D$1="SGST",
 VLOOKUP(H105,'C:\Users\HP\Desktop\TrimphPO\Week\Master Files\[SGST Master.xlsx]DBF'!$A:$H,8,FALSE),
   IF(ORDER!$D$1="IGST",
   VLOOKUP(H105,'C:\Users\HP\Desktop\TrimphPO\Week\Master Files\[IGST Master.xlsx]DBF'!$A:$H,8,FALSE),
   "Error")),
"")</f>
        <v/>
      </c>
      <c r="H105">
        <f>IF(ORDER!O111&gt;0,ORDER!D111, "")</f>
        <v/>
      </c>
      <c r="I105">
        <f>IF(ORDER!O111&gt;0,
 IF(ORDER!$D$1="SGST",
 VLOOKUP(H105,'C:\Users\HP\Desktop\TrimphPO\Week\Master Files\[SGST Master.xlsx]DBF'!$A:$J,10,FALSE),
   IF(ORDER!$D$1="IGST",
   VLOOKUP(H105,'C:\Users\HP\Desktop\TrimphPO\Week\Master Files\[IGST Master.xlsx]DBF'!$A:$J,10,FALSE),
   "Error")),
"")</f>
        <v/>
      </c>
      <c r="J105">
        <f>IF(ORDER!O111&gt;0,SUMIF(ORDER!$D$8:$D$22298,DBF!$H105,ORDER!$G$8:$G$22298), "")</f>
        <v/>
      </c>
      <c r="K105">
        <f>IF(ORDER!O111&gt;0,VLOOKUP($H105,ORDER!D:H,5,FALSE), "")</f>
        <v/>
      </c>
      <c r="L105">
        <f>IF(ORDER!O111&gt;0,ROUND(J105*K105,2), "")</f>
        <v/>
      </c>
      <c r="M105">
        <f>IF(ORDER!O111&gt;0,
 IF(ORDER!$D$1="SGST",
 VLOOKUP(H105,'C:\Users\HP\Desktop\TrimphPO\Week\Master Files\[SGST Master.xlsx]DBF'!$A:$N,14,FALSE),
   IF(ORDER!$D$1="IGST",
   VLOOKUP(H105,'C:\Users\HP\Desktop\TrimphPO\Week\Master Files\[IGST Master.xlsx]DBF'!$A:$N,14,FALSE),
   "Error")),
"")</f>
        <v/>
      </c>
      <c r="N105">
        <f>IF(ORDER!O111&gt;0,ROUND(L105*M105/100,2), "")</f>
        <v/>
      </c>
      <c r="O105">
        <f>IF(ORDER!O111&gt;0,L105-N105, "")</f>
        <v/>
      </c>
      <c r="P105">
        <f>IF(ORDER!O111&gt;0,IF(R105="Corsetry",IF(IFERROR((O105/J105),0)&lt;1000,"CC Sales- Corsetry-Wholesale - IGST 5%","CC Sales- Corsetry-Wholesale - IGST 12%")), "")</f>
        <v/>
      </c>
      <c r="Q105">
        <f>IF(ORDER!O111&gt;0,
 IF(ORDER!$D$1="SGST",
 VLOOKUP(H105,'C:\Users\HP\Desktop\TrimphPO\Week\Master Files\[SGST Master.xlsx]DBF'!$A:$R,18,FALSE),
   IF(ORDER!$D$1="IGST",
   VLOOKUP(H105,'C:\Users\HP\Desktop\TrimphPO\Week\Master Files\[IGST Master.xlsx]DBF'!$A:$R,18,FALSE),
   "Error")),
"")</f>
        <v/>
      </c>
      <c r="R105">
        <f>IF(ORDER!O111&gt;0,
 IF(ORDER!$D$1="SGST",
 VLOOKUP(H105,'C:\Users\HP\Desktop\TrimphPO\Week\Master Files\[SGST Master.xlsx]DBF'!$A:$S,19,FALSE),
   IF(ORDER!$D$1="IGST",
   VLOOKUP(H105,'C:\Users\HP\Desktop\TrimphPO\Week\Master Files\[IGST Master.xlsx]DBF'!$A:$S,19,FALSE),
   "Error")),
"")</f>
        <v/>
      </c>
      <c r="S105">
        <f>IF(ORDER!O111&gt;0,
 IF(ORDER!$D$1="SGST",
 VLOOKUP(H105,'C:\Users\HP\Desktop\TrimphPO\Week\Master Files\[SGST Master.xlsx]DBF'!$A:$T,20,FALSE),
   IF(ORDER!$D$1="IGST",
   VLOOKUP(H105,'C:\Users\HP\Desktop\TrimphPO\Week\Master Files\[IGST Master.xlsx]DBF'!$A:$T,20,FALSE),
   "Error")),
"")</f>
        <v/>
      </c>
      <c r="T105">
        <f>IF(ORDER!O111&gt;0,
 IF(ORDER!$D$1="SGST",
 VLOOKUP(H105,'C:\Users\HP\Desktop\TrimphPO\Week\Master Files\[SGST Master.xlsx]DBF'!$A:$U,21,FALSE),
   IF(ORDER!$D$1="IGST",
   VLOOKUP(H105,'C:\Users\HP\Desktop\TrimphPO\Week\Master Files\[IGST Master.xlsx]DBF'!$A:$U,21,FALSE),
   "Error")),
"")</f>
        <v/>
      </c>
      <c r="U105">
        <f>IF(ORDER!O111&gt;0,
 IF(ORDER!$D$1="SGST",
 VLOOKUP(H105,'C:\Users\HP\Desktop\TrimphPO\Week\Master Files\[SGST Master.xlsx]DBF'!$A:$V,22,FALSE),
   IF(ORDER!$D$1="IGST",
   VLOOKUP(H105,'C:\Users\HP\Desktop\TrimphPO\Week\Master Files\[IGST Master.xlsx]DBF'!$A:$V,22,FALSE),
   "Error")),
"")</f>
        <v/>
      </c>
      <c r="V105">
        <f>IF(ORDER!O111&gt;0,
 IF(ORDER!$D$1="SGST",
 VLOOKUP(H105,'C:\Users\HP\Desktop\TrimphPO\Week\Master Files\[SGST Master.xlsx]DBF'!$A:$W,23,FALSE),
   IF(ORDER!$D$1="IGST",
   VLOOKUP(H105,'C:\Users\HP\Desktop\TrimphPO\Week\Master Files\[IGST Master.xlsx]DBF'!$A:$W,23,FALSE),
   "Error")),
"")</f>
        <v/>
      </c>
      <c r="W105">
        <f>IF(ORDER!O111&gt;0,
 IF(ORDER!$D$1="SGST",
 VLOOKUP(H105,'C:\Users\HP\Desktop\TrimphPO\Week\Master Files\[SGST Master.xlsx]DBF'!$A:$X,24,FALSE),
   IF(ORDER!$D$1="IGST",
   VLOOKUP(H105,'C:\Users\HP\Desktop\TrimphPO\Week\Master Files\[IGST Master.xlsx]DBF'!$A:$X,24,FALSE),
   "Error")),
"")</f>
        <v/>
      </c>
      <c r="X105">
        <f>IF(ORDER!O111&gt;0,
 IF(ORDER!$D$1="SGST",
 VLOOKUP(H105,'C:\Users\HP\Desktop\TrimphPO\Week\Master Files\[SGST Master.xlsx]DBF'!$A:$Y,25,FALSE),
   IF(ORDER!$D$1="IGST",
   VLOOKUP(H105,'C:\Users\HP\Desktop\TrimphPO\Week\Master Files\[IGST Master.xlsx]DBF'!$A:$Y,25,FALSE),
   "Error")),
"")</f>
        <v/>
      </c>
      <c r="Y105">
        <f>IF(ORDER!O111&gt;0,+O105, "")</f>
        <v/>
      </c>
      <c r="Z105">
        <f>IF(ORDER!O111&gt;0,+J105, "")</f>
        <v/>
      </c>
      <c r="AA105">
        <f>IF(ORDER!O111&gt;0,
 IF(ORDER!$D$1="SGST",
 VLOOKUP(H105,'C:\Users\HP\Desktop\TrimphPO\Week\Master Files\[SGST Master.xlsx]DBF'!$A:$AB,28,FALSE),
   IF(ORDER!$D$1="IGST",
   VLOOKUP(H105,'C:\Users\HP\Desktop\TrimphPO\Week\Master Files\[IGST Master.xlsx]DBF'!$A:$AB,28,FALSE),
   "Error")),
"")</f>
        <v/>
      </c>
      <c r="AB105">
        <f>IF(ORDER!O111&gt;0,
 IF(ORDER!$D$1="SGST",
 VLOOKUP(H105,'C:\Users\HP\Desktop\TrimphPO\Week\Master Files\[SGST Master.xlsx]DBF'!$A:$AC,29,FALSE),
   IF(ORDER!$D$1="IGST",
   VLOOKUP(H105,'C:\Users\HP\Desktop\TrimphPO\Week\Master Files\[IGST Master.xlsx]DBF'!$A:$AC,29,FALSE),
   "Error")),
"")</f>
        <v/>
      </c>
      <c r="AC105">
        <f>IF(ORDER!O111&gt;0,ROUND(Y105*AB105/100,2), "")</f>
        <v/>
      </c>
      <c r="AD105">
        <f>IF(ORDER!O111&gt;0,ROUND(SUM(Y105,0)-AC105,2), "")</f>
        <v/>
      </c>
      <c r="AE105" t="inlineStr"/>
      <c r="AF105" t="inlineStr"/>
      <c r="AG105" t="inlineStr"/>
      <c r="AH105" t="inlineStr"/>
      <c r="AI105" t="inlineStr"/>
      <c r="AJ105" t="inlineStr"/>
      <c r="AK105">
        <f>IF(ORDER!O111&gt;0,IF(RIGHT(P105,2)="5%","Output IGST - 5% - Tamilnadu","Output IGST - 12% - Tamilnadu"), "")</f>
        <v/>
      </c>
      <c r="AL105">
        <f>IF(ORDER!O111&gt;0,IF(AK105="Output IGST - 12% - TamilNadu",12,5), "")</f>
        <v/>
      </c>
      <c r="AM105">
        <f>IF(ORDER!O111&gt;0,ROUND(SUM(AD105*AL105/100,0),2), "")</f>
        <v/>
      </c>
      <c r="AN105">
        <f>IF(ORDER!O111&gt;0,+AP105, "")</f>
        <v/>
      </c>
      <c r="AO105">
        <f>IF(ORDER!O111&gt;0,0.00, "")</f>
        <v/>
      </c>
      <c r="AP105">
        <f>IF(ORDER!O111&gt;0,+(Y105-AC105)+AM105, "")</f>
        <v/>
      </c>
      <c r="AQ105">
        <f>IF(ORDER!O111&gt;0,
 IF(ORDER!$D$1="SGST",
 VLOOKUP(H105,'C:\Users\HP\Desktop\TrimphPO\Week\Master Files\[SGST Master.xlsx]DBF'!$A:$AR,44,FALSE),
   IF(ORDER!$D$1="IGST",
   VLOOKUP(H105,'C:\Users\HP\Desktop\TrimphPO\Week\Master Files\[IGST Master.xlsx]DBF'!$A:$AR,44,FALSE),
   "Error")),
"")</f>
        <v/>
      </c>
      <c r="AR105">
        <f>IF(ORDER!O111&gt;0,B105, "")</f>
        <v/>
      </c>
      <c r="AS105">
        <f>IF(ORDER!O111&gt;0,AN105, "")</f>
        <v/>
      </c>
      <c r="AT105">
        <f>IF(ORDER!O111&gt;0,CONCATENATE($B$2," ",$C$2," ","QTY",  " ", $Z$2), "")</f>
        <v/>
      </c>
      <c r="AU105">
        <f>IF(ORDER!O111&gt;0,
 IF(ORDER!$D$1="SGST",
 VLOOKUP(H105,'C:\Users\HP\Desktop\TrimphPO\Week\Master Files\[SGST Master.xlsx]DBF'!$A:$AV,48,FALSE),
   IF(ORDER!$D$1="IGST",
   VLOOKUP(H105,'C:\Users\HP\Desktop\TrimphPO\Week\Master Files\[IGST Master.xlsx]DBF'!$A:$AV,48,FALSE),
   "Error")),
"")</f>
        <v/>
      </c>
      <c r="AV105">
        <f>IF(ORDER!O111&gt;0,
 IF(ORDER!$D$1="SGST",
 VLOOKUP(H105,'C:\Users\HP\Desktop\TrimphPO\Week\Master Files\[SGST Master.xlsx]DBF'!$A:$AW,49,FALSE),
   IF(ORDER!$D$1="IGST",
   VLOOKUP(H105,'C:\Users\HP\Desktop\TrimphPO\Week\Master Files\[IGST Master.xlsx]DBF'!$A:$AW,49,FALSE),
   "Error")),
"")</f>
        <v/>
      </c>
      <c r="AW105">
        <f>IF(ORDER!O111&gt;0,
 IF(ORDER!$D$1="SGST",
 VLOOKUP(H105,'C:\Users\HP\Desktop\TrimphPO\Week\Master Files\[SGST Master.xlsx]DBF'!$A:$AX,50,FALSE),
   IF(ORDER!$D$1="IGST",
   VLOOKUP(H105,'C:\Users\HP\Desktop\TrimphPO\Week\Master Files\[IGST Master.xlsx]DBF'!$A:$AX,50,FALSE),
   "Error")),
"")</f>
        <v/>
      </c>
      <c r="AX105">
        <f>IF(ORDER!O111&gt;0,ORDER!B5, "")</f>
        <v/>
      </c>
      <c r="AY105">
        <f>IF(ORDER!O111&gt;0,ORDER!B1, "")</f>
        <v/>
      </c>
      <c r="AZ105">
        <f>IF(ORDER!O111&gt;0,
 IF(ORDER!$D$1="SGST",
 VLOOKUP(H105,'C:\Users\HP\Desktop\TrimphPO\Week\Master Files\[SGST Master.xlsx]DBF'!$A:$BA,53,FALSE),
   IF(ORDER!$D$1="IGST",
   VLOOKUP(H105,'C:\Users\HP\Desktop\TrimphPO\Week\Master Files\[IGST Master.xlsx]DBF'!$A:$BA,53,FALSE),
   "Error")),
"")</f>
        <v/>
      </c>
      <c r="BA105">
        <f>IF(ORDER!O111&gt;0,
 IF(ORDER!$D$1="SGST",
 VLOOKUP(H105,'C:\Users\HP\Desktop\TrimphPO\Week\Master Files\[SGST Master.xlsx]DBF'!$A:$BB,54,FALSE),
   IF(ORDER!$D$1="IGST",
   VLOOKUP(H105,'C:\Users\HP\Desktop\TrimphPO\Week\Master Files\[IGST Master.xlsx]DBF'!$A:$BB,54,FALSE),
   "Error")),
"")</f>
        <v/>
      </c>
      <c r="BB105">
        <f>IF(ORDER!O111&gt;0,
 IF(ORDER!$D$1="SGST",
 VLOOKUP(H105,'C:\Users\HP\Desktop\TrimphPO\Week\Master Files\[SGST Master.xlsx]DBF'!$A:$BC,55,FALSE),
   IF(ORDER!$D$1="IGST",
   VLOOKUP(H105,'C:\Users\HP\Desktop\TrimphPO\Week\Master Files\[IGST Master.xlsx]DBF'!$A:$BC,55,FALSE),
   "Error")),
"")</f>
        <v/>
      </c>
      <c r="BC105">
        <f>IF(ORDER!O111&gt;0,
 IF(ORDER!$D$1="SGST",
 VLOOKUP(H105,'C:\Users\HP\Desktop\TrimphPO\Week\Master Files\[SGST Master.xlsx]DBF'!$A:$BD,56,FALSE),
   IF(ORDER!$D$1="IGST",
   VLOOKUP(H105,'C:\Users\HP\Desktop\TrimphPO\Week\Master Files\[IGST Master.xlsx]DBF'!$A:$BD,56,FALSE),
   "Error")),
"")</f>
        <v/>
      </c>
      <c r="BD105">
        <f>IF(ORDER!O111&gt;0,
 IF(ORDER!$D$1="SGST",
 VLOOKUP(H105,'C:\Users\HP\Desktop\TrimphPO\Week\Master Files\[SGST Master.xlsx]DBF'!$A:$BE,57,FALSE),
   IF(ORDER!$D$1="IGST",
   VLOOKUP(H105,'C:\Users\HP\Desktop\TrimphPO\Week\Master Files\[IGST Master.xlsx]DBF'!$A:$BE,57,FALSE),
   "Error")),
"")</f>
        <v/>
      </c>
    </row>
    <row r="106">
      <c r="A106">
        <f>IF(ORDER!O112&gt;0,
 IF(ORDER!$D$1="SGST",
 VLOOKUP(H106,'C:\Users\HP\Desktop\TrimphPO\Week\Master Files\[SGST Master.xlsx]DBF'!$A:$B,2,FALSE),
   IF(ORDER!$D$1="IGST",
   VLOOKUP(H106,'C:\Users\HP\Desktop\TrimphPO\Week\Master Files\[IGST Master.xlsx]DBF'!$A:$B,2,FALSE),
   "Error")),
"")</f>
        <v/>
      </c>
      <c r="B106">
        <f>IF(ORDER!O112&gt;0,
 IF(ORDER!$D$1="SGST",
 VLOOKUP(H106,'C:\Users\HP\Desktop\TrimphPO\Week\Master Files\[SGST Master.xlsx]DBF'!$A:$C,3,FALSE),
   IF(ORDER!$D$1="IGST",
   VLOOKUP(H106,'C:\Users\HP\Desktop\TrimphPO\Week\Master Files\[IGST Master.xlsx]DBF'!$A:$C,3,FALSE),
   "Error")),
"")</f>
        <v/>
      </c>
      <c r="C106">
        <f>IF(ORDER!O112&gt;0,ORDER!L112, "")</f>
        <v/>
      </c>
      <c r="D106">
        <f>IF(ORDER!O112&gt;0,ORDER!A112, "")</f>
        <v/>
      </c>
      <c r="E106">
        <f>IF(ORDER!O112&gt;0,
 IF(ORDER!$D$1="SGST",
 VLOOKUP(H106,'C:\Users\HP\Desktop\TrimphPO\Week\Master Files\[SGST Master.xlsx]DBF'!$A:$F,6,FALSE),
   IF(ORDER!$D$1="IGST",
   VLOOKUP(H106,'C:\Users\HP\Desktop\TrimphPO\Week\Master Files\[IGST Master.xlsx]DBF'!$A:$F,6,FALSE),
   "Error")),
"")</f>
        <v/>
      </c>
      <c r="F106">
        <f>IF(ORDER!O112&gt;0,ORDER!C112, "")</f>
        <v/>
      </c>
      <c r="G106">
        <f>IF(ORDER!O112&gt;0,
 IF(ORDER!$D$1="SGST",
 VLOOKUP(H106,'C:\Users\HP\Desktop\TrimphPO\Week\Master Files\[SGST Master.xlsx]DBF'!$A:$H,8,FALSE),
   IF(ORDER!$D$1="IGST",
   VLOOKUP(H106,'C:\Users\HP\Desktop\TrimphPO\Week\Master Files\[IGST Master.xlsx]DBF'!$A:$H,8,FALSE),
   "Error")),
"")</f>
        <v/>
      </c>
      <c r="H106">
        <f>IF(ORDER!O112&gt;0,ORDER!D112, "")</f>
        <v/>
      </c>
      <c r="I106">
        <f>IF(ORDER!O112&gt;0,
 IF(ORDER!$D$1="SGST",
 VLOOKUP(H106,'C:\Users\HP\Desktop\TrimphPO\Week\Master Files\[SGST Master.xlsx]DBF'!$A:$J,10,FALSE),
   IF(ORDER!$D$1="IGST",
   VLOOKUP(H106,'C:\Users\HP\Desktop\TrimphPO\Week\Master Files\[IGST Master.xlsx]DBF'!$A:$J,10,FALSE),
   "Error")),
"")</f>
        <v/>
      </c>
      <c r="J106">
        <f>IF(ORDER!O112&gt;0,SUMIF(ORDER!$D$8:$D$22298,DBF!$H106,ORDER!$G$8:$G$22298), "")</f>
        <v/>
      </c>
      <c r="K106">
        <f>IF(ORDER!O112&gt;0,VLOOKUP($H106,ORDER!D:H,5,FALSE), "")</f>
        <v/>
      </c>
      <c r="L106">
        <f>IF(ORDER!O112&gt;0,ROUND(J106*K106,2), "")</f>
        <v/>
      </c>
      <c r="M106">
        <f>IF(ORDER!O112&gt;0,
 IF(ORDER!$D$1="SGST",
 VLOOKUP(H106,'C:\Users\HP\Desktop\TrimphPO\Week\Master Files\[SGST Master.xlsx]DBF'!$A:$N,14,FALSE),
   IF(ORDER!$D$1="IGST",
   VLOOKUP(H106,'C:\Users\HP\Desktop\TrimphPO\Week\Master Files\[IGST Master.xlsx]DBF'!$A:$N,14,FALSE),
   "Error")),
"")</f>
        <v/>
      </c>
      <c r="N106">
        <f>IF(ORDER!O112&gt;0,ROUND(L106*M106/100,2), "")</f>
        <v/>
      </c>
      <c r="O106">
        <f>IF(ORDER!O112&gt;0,L106-N106, "")</f>
        <v/>
      </c>
      <c r="P106">
        <f>IF(ORDER!O112&gt;0,IF(R106="Corsetry",IF(IFERROR((O106/J106),0)&lt;1000,"CC Sales- Corsetry-Wholesale - IGST 5%","CC Sales- Corsetry-Wholesale - IGST 12%")), "")</f>
        <v/>
      </c>
      <c r="Q106">
        <f>IF(ORDER!O112&gt;0,
 IF(ORDER!$D$1="SGST",
 VLOOKUP(H106,'C:\Users\HP\Desktop\TrimphPO\Week\Master Files\[SGST Master.xlsx]DBF'!$A:$R,18,FALSE),
   IF(ORDER!$D$1="IGST",
   VLOOKUP(H106,'C:\Users\HP\Desktop\TrimphPO\Week\Master Files\[IGST Master.xlsx]DBF'!$A:$R,18,FALSE),
   "Error")),
"")</f>
        <v/>
      </c>
      <c r="R106">
        <f>IF(ORDER!O112&gt;0,
 IF(ORDER!$D$1="SGST",
 VLOOKUP(H106,'C:\Users\HP\Desktop\TrimphPO\Week\Master Files\[SGST Master.xlsx]DBF'!$A:$S,19,FALSE),
   IF(ORDER!$D$1="IGST",
   VLOOKUP(H106,'C:\Users\HP\Desktop\TrimphPO\Week\Master Files\[IGST Master.xlsx]DBF'!$A:$S,19,FALSE),
   "Error")),
"")</f>
        <v/>
      </c>
      <c r="S106">
        <f>IF(ORDER!O112&gt;0,
 IF(ORDER!$D$1="SGST",
 VLOOKUP(H106,'C:\Users\HP\Desktop\TrimphPO\Week\Master Files\[SGST Master.xlsx]DBF'!$A:$T,20,FALSE),
   IF(ORDER!$D$1="IGST",
   VLOOKUP(H106,'C:\Users\HP\Desktop\TrimphPO\Week\Master Files\[IGST Master.xlsx]DBF'!$A:$T,20,FALSE),
   "Error")),
"")</f>
        <v/>
      </c>
      <c r="T106">
        <f>IF(ORDER!O112&gt;0,
 IF(ORDER!$D$1="SGST",
 VLOOKUP(H106,'C:\Users\HP\Desktop\TrimphPO\Week\Master Files\[SGST Master.xlsx]DBF'!$A:$U,21,FALSE),
   IF(ORDER!$D$1="IGST",
   VLOOKUP(H106,'C:\Users\HP\Desktop\TrimphPO\Week\Master Files\[IGST Master.xlsx]DBF'!$A:$U,21,FALSE),
   "Error")),
"")</f>
        <v/>
      </c>
      <c r="U106">
        <f>IF(ORDER!O112&gt;0,
 IF(ORDER!$D$1="SGST",
 VLOOKUP(H106,'C:\Users\HP\Desktop\TrimphPO\Week\Master Files\[SGST Master.xlsx]DBF'!$A:$V,22,FALSE),
   IF(ORDER!$D$1="IGST",
   VLOOKUP(H106,'C:\Users\HP\Desktop\TrimphPO\Week\Master Files\[IGST Master.xlsx]DBF'!$A:$V,22,FALSE),
   "Error")),
"")</f>
        <v/>
      </c>
      <c r="V106">
        <f>IF(ORDER!O112&gt;0,
 IF(ORDER!$D$1="SGST",
 VLOOKUP(H106,'C:\Users\HP\Desktop\TrimphPO\Week\Master Files\[SGST Master.xlsx]DBF'!$A:$W,23,FALSE),
   IF(ORDER!$D$1="IGST",
   VLOOKUP(H106,'C:\Users\HP\Desktop\TrimphPO\Week\Master Files\[IGST Master.xlsx]DBF'!$A:$W,23,FALSE),
   "Error")),
"")</f>
        <v/>
      </c>
      <c r="W106">
        <f>IF(ORDER!O112&gt;0,
 IF(ORDER!$D$1="SGST",
 VLOOKUP(H106,'C:\Users\HP\Desktop\TrimphPO\Week\Master Files\[SGST Master.xlsx]DBF'!$A:$X,24,FALSE),
   IF(ORDER!$D$1="IGST",
   VLOOKUP(H106,'C:\Users\HP\Desktop\TrimphPO\Week\Master Files\[IGST Master.xlsx]DBF'!$A:$X,24,FALSE),
   "Error")),
"")</f>
        <v/>
      </c>
      <c r="X106">
        <f>IF(ORDER!O112&gt;0,
 IF(ORDER!$D$1="SGST",
 VLOOKUP(H106,'C:\Users\HP\Desktop\TrimphPO\Week\Master Files\[SGST Master.xlsx]DBF'!$A:$Y,25,FALSE),
   IF(ORDER!$D$1="IGST",
   VLOOKUP(H106,'C:\Users\HP\Desktop\TrimphPO\Week\Master Files\[IGST Master.xlsx]DBF'!$A:$Y,25,FALSE),
   "Error")),
"")</f>
        <v/>
      </c>
      <c r="Y106">
        <f>IF(ORDER!O112&gt;0,+O106, "")</f>
        <v/>
      </c>
      <c r="Z106">
        <f>IF(ORDER!O112&gt;0,+J106, "")</f>
        <v/>
      </c>
      <c r="AA106">
        <f>IF(ORDER!O112&gt;0,
 IF(ORDER!$D$1="SGST",
 VLOOKUP(H106,'C:\Users\HP\Desktop\TrimphPO\Week\Master Files\[SGST Master.xlsx]DBF'!$A:$AB,28,FALSE),
   IF(ORDER!$D$1="IGST",
   VLOOKUP(H106,'C:\Users\HP\Desktop\TrimphPO\Week\Master Files\[IGST Master.xlsx]DBF'!$A:$AB,28,FALSE),
   "Error")),
"")</f>
        <v/>
      </c>
      <c r="AB106">
        <f>IF(ORDER!O112&gt;0,
 IF(ORDER!$D$1="SGST",
 VLOOKUP(H106,'C:\Users\HP\Desktop\TrimphPO\Week\Master Files\[SGST Master.xlsx]DBF'!$A:$AC,29,FALSE),
   IF(ORDER!$D$1="IGST",
   VLOOKUP(H106,'C:\Users\HP\Desktop\TrimphPO\Week\Master Files\[IGST Master.xlsx]DBF'!$A:$AC,29,FALSE),
   "Error")),
"")</f>
        <v/>
      </c>
      <c r="AC106">
        <f>IF(ORDER!O112&gt;0,ROUND(Y106*AB106/100,2), "")</f>
        <v/>
      </c>
      <c r="AD106">
        <f>IF(ORDER!O112&gt;0,ROUND(SUM(Y106,0)-AC106,2), "")</f>
        <v/>
      </c>
      <c r="AE106" t="inlineStr"/>
      <c r="AF106" t="inlineStr"/>
      <c r="AG106" t="inlineStr"/>
      <c r="AH106" t="inlineStr"/>
      <c r="AI106" t="inlineStr"/>
      <c r="AJ106" t="inlineStr"/>
      <c r="AK106">
        <f>IF(ORDER!O112&gt;0,IF(RIGHT(P106,2)="5%","Output IGST - 5% - Tamilnadu","Output IGST - 12% - Tamilnadu"), "")</f>
        <v/>
      </c>
      <c r="AL106">
        <f>IF(ORDER!O112&gt;0,IF(AK106="Output IGST - 12% - TamilNadu",12,5), "")</f>
        <v/>
      </c>
      <c r="AM106">
        <f>IF(ORDER!O112&gt;0,ROUND(SUM(AD106*AL106/100,0),2), "")</f>
        <v/>
      </c>
      <c r="AN106">
        <f>IF(ORDER!O112&gt;0,+AP106, "")</f>
        <v/>
      </c>
      <c r="AO106">
        <f>IF(ORDER!O112&gt;0,0.00, "")</f>
        <v/>
      </c>
      <c r="AP106">
        <f>IF(ORDER!O112&gt;0,+(Y106-AC106)+AM106, "")</f>
        <v/>
      </c>
      <c r="AQ106">
        <f>IF(ORDER!O112&gt;0,
 IF(ORDER!$D$1="SGST",
 VLOOKUP(H106,'C:\Users\HP\Desktop\TrimphPO\Week\Master Files\[SGST Master.xlsx]DBF'!$A:$AR,44,FALSE),
   IF(ORDER!$D$1="IGST",
   VLOOKUP(H106,'C:\Users\HP\Desktop\TrimphPO\Week\Master Files\[IGST Master.xlsx]DBF'!$A:$AR,44,FALSE),
   "Error")),
"")</f>
        <v/>
      </c>
      <c r="AR106">
        <f>IF(ORDER!O112&gt;0,B106, "")</f>
        <v/>
      </c>
      <c r="AS106">
        <f>IF(ORDER!O112&gt;0,AN106, "")</f>
        <v/>
      </c>
      <c r="AT106">
        <f>IF(ORDER!O112&gt;0,CONCATENATE($B$2," ",$C$2," ","QTY",  " ", $Z$2), "")</f>
        <v/>
      </c>
      <c r="AU106">
        <f>IF(ORDER!O112&gt;0,
 IF(ORDER!$D$1="SGST",
 VLOOKUP(H106,'C:\Users\HP\Desktop\TrimphPO\Week\Master Files\[SGST Master.xlsx]DBF'!$A:$AV,48,FALSE),
   IF(ORDER!$D$1="IGST",
   VLOOKUP(H106,'C:\Users\HP\Desktop\TrimphPO\Week\Master Files\[IGST Master.xlsx]DBF'!$A:$AV,48,FALSE),
   "Error")),
"")</f>
        <v/>
      </c>
      <c r="AV106">
        <f>IF(ORDER!O112&gt;0,
 IF(ORDER!$D$1="SGST",
 VLOOKUP(H106,'C:\Users\HP\Desktop\TrimphPO\Week\Master Files\[SGST Master.xlsx]DBF'!$A:$AW,49,FALSE),
   IF(ORDER!$D$1="IGST",
   VLOOKUP(H106,'C:\Users\HP\Desktop\TrimphPO\Week\Master Files\[IGST Master.xlsx]DBF'!$A:$AW,49,FALSE),
   "Error")),
"")</f>
        <v/>
      </c>
      <c r="AW106">
        <f>IF(ORDER!O112&gt;0,
 IF(ORDER!$D$1="SGST",
 VLOOKUP(H106,'C:\Users\HP\Desktop\TrimphPO\Week\Master Files\[SGST Master.xlsx]DBF'!$A:$AX,50,FALSE),
   IF(ORDER!$D$1="IGST",
   VLOOKUP(H106,'C:\Users\HP\Desktop\TrimphPO\Week\Master Files\[IGST Master.xlsx]DBF'!$A:$AX,50,FALSE),
   "Error")),
"")</f>
        <v/>
      </c>
      <c r="AX106">
        <f>IF(ORDER!O112&gt;0,ORDER!B5, "")</f>
        <v/>
      </c>
      <c r="AY106">
        <f>IF(ORDER!O112&gt;0,ORDER!B1, "")</f>
        <v/>
      </c>
      <c r="AZ106">
        <f>IF(ORDER!O112&gt;0,
 IF(ORDER!$D$1="SGST",
 VLOOKUP(H106,'C:\Users\HP\Desktop\TrimphPO\Week\Master Files\[SGST Master.xlsx]DBF'!$A:$BA,53,FALSE),
   IF(ORDER!$D$1="IGST",
   VLOOKUP(H106,'C:\Users\HP\Desktop\TrimphPO\Week\Master Files\[IGST Master.xlsx]DBF'!$A:$BA,53,FALSE),
   "Error")),
"")</f>
        <v/>
      </c>
      <c r="BA106">
        <f>IF(ORDER!O112&gt;0,
 IF(ORDER!$D$1="SGST",
 VLOOKUP(H106,'C:\Users\HP\Desktop\TrimphPO\Week\Master Files\[SGST Master.xlsx]DBF'!$A:$BB,54,FALSE),
   IF(ORDER!$D$1="IGST",
   VLOOKUP(H106,'C:\Users\HP\Desktop\TrimphPO\Week\Master Files\[IGST Master.xlsx]DBF'!$A:$BB,54,FALSE),
   "Error")),
"")</f>
        <v/>
      </c>
      <c r="BB106">
        <f>IF(ORDER!O112&gt;0,
 IF(ORDER!$D$1="SGST",
 VLOOKUP(H106,'C:\Users\HP\Desktop\TrimphPO\Week\Master Files\[SGST Master.xlsx]DBF'!$A:$BC,55,FALSE),
   IF(ORDER!$D$1="IGST",
   VLOOKUP(H106,'C:\Users\HP\Desktop\TrimphPO\Week\Master Files\[IGST Master.xlsx]DBF'!$A:$BC,55,FALSE),
   "Error")),
"")</f>
        <v/>
      </c>
      <c r="BC106">
        <f>IF(ORDER!O112&gt;0,
 IF(ORDER!$D$1="SGST",
 VLOOKUP(H106,'C:\Users\HP\Desktop\TrimphPO\Week\Master Files\[SGST Master.xlsx]DBF'!$A:$BD,56,FALSE),
   IF(ORDER!$D$1="IGST",
   VLOOKUP(H106,'C:\Users\HP\Desktop\TrimphPO\Week\Master Files\[IGST Master.xlsx]DBF'!$A:$BD,56,FALSE),
   "Error")),
"")</f>
        <v/>
      </c>
      <c r="BD106">
        <f>IF(ORDER!O112&gt;0,
 IF(ORDER!$D$1="SGST",
 VLOOKUP(H106,'C:\Users\HP\Desktop\TrimphPO\Week\Master Files\[SGST Master.xlsx]DBF'!$A:$BE,57,FALSE),
   IF(ORDER!$D$1="IGST",
   VLOOKUP(H106,'C:\Users\HP\Desktop\TrimphPO\Week\Master Files\[IGST Master.xlsx]DBF'!$A:$BE,57,FALSE),
   "Error")),
"")</f>
        <v/>
      </c>
    </row>
    <row r="107">
      <c r="A107">
        <f>IF(ORDER!O113&gt;0,
 IF(ORDER!$D$1="SGST",
 VLOOKUP(H107,'C:\Users\HP\Desktop\TrimphPO\Week\Master Files\[SGST Master.xlsx]DBF'!$A:$B,2,FALSE),
   IF(ORDER!$D$1="IGST",
   VLOOKUP(H107,'C:\Users\HP\Desktop\TrimphPO\Week\Master Files\[IGST Master.xlsx]DBF'!$A:$B,2,FALSE),
   "Error")),
"")</f>
        <v/>
      </c>
      <c r="B107">
        <f>IF(ORDER!O113&gt;0,
 IF(ORDER!$D$1="SGST",
 VLOOKUP(H107,'C:\Users\HP\Desktop\TrimphPO\Week\Master Files\[SGST Master.xlsx]DBF'!$A:$C,3,FALSE),
   IF(ORDER!$D$1="IGST",
   VLOOKUP(H107,'C:\Users\HP\Desktop\TrimphPO\Week\Master Files\[IGST Master.xlsx]DBF'!$A:$C,3,FALSE),
   "Error")),
"")</f>
        <v/>
      </c>
      <c r="C107">
        <f>IF(ORDER!O113&gt;0,ORDER!L113, "")</f>
        <v/>
      </c>
      <c r="D107">
        <f>IF(ORDER!O113&gt;0,ORDER!A113, "")</f>
        <v/>
      </c>
      <c r="E107">
        <f>IF(ORDER!O113&gt;0,
 IF(ORDER!$D$1="SGST",
 VLOOKUP(H107,'C:\Users\HP\Desktop\TrimphPO\Week\Master Files\[SGST Master.xlsx]DBF'!$A:$F,6,FALSE),
   IF(ORDER!$D$1="IGST",
   VLOOKUP(H107,'C:\Users\HP\Desktop\TrimphPO\Week\Master Files\[IGST Master.xlsx]DBF'!$A:$F,6,FALSE),
   "Error")),
"")</f>
        <v/>
      </c>
      <c r="F107">
        <f>IF(ORDER!O113&gt;0,ORDER!C113, "")</f>
        <v/>
      </c>
      <c r="G107">
        <f>IF(ORDER!O113&gt;0,
 IF(ORDER!$D$1="SGST",
 VLOOKUP(H107,'C:\Users\HP\Desktop\TrimphPO\Week\Master Files\[SGST Master.xlsx]DBF'!$A:$H,8,FALSE),
   IF(ORDER!$D$1="IGST",
   VLOOKUP(H107,'C:\Users\HP\Desktop\TrimphPO\Week\Master Files\[IGST Master.xlsx]DBF'!$A:$H,8,FALSE),
   "Error")),
"")</f>
        <v/>
      </c>
      <c r="H107">
        <f>IF(ORDER!O113&gt;0,ORDER!D113, "")</f>
        <v/>
      </c>
      <c r="I107">
        <f>IF(ORDER!O113&gt;0,
 IF(ORDER!$D$1="SGST",
 VLOOKUP(H107,'C:\Users\HP\Desktop\TrimphPO\Week\Master Files\[SGST Master.xlsx]DBF'!$A:$J,10,FALSE),
   IF(ORDER!$D$1="IGST",
   VLOOKUP(H107,'C:\Users\HP\Desktop\TrimphPO\Week\Master Files\[IGST Master.xlsx]DBF'!$A:$J,10,FALSE),
   "Error")),
"")</f>
        <v/>
      </c>
      <c r="J107">
        <f>IF(ORDER!O113&gt;0,SUMIF(ORDER!$D$8:$D$22298,DBF!$H107,ORDER!$G$8:$G$22298), "")</f>
        <v/>
      </c>
      <c r="K107">
        <f>IF(ORDER!O113&gt;0,VLOOKUP($H107,ORDER!D:H,5,FALSE), "")</f>
        <v/>
      </c>
      <c r="L107">
        <f>IF(ORDER!O113&gt;0,ROUND(J107*K107,2), "")</f>
        <v/>
      </c>
      <c r="M107">
        <f>IF(ORDER!O113&gt;0,
 IF(ORDER!$D$1="SGST",
 VLOOKUP(H107,'C:\Users\HP\Desktop\TrimphPO\Week\Master Files\[SGST Master.xlsx]DBF'!$A:$N,14,FALSE),
   IF(ORDER!$D$1="IGST",
   VLOOKUP(H107,'C:\Users\HP\Desktop\TrimphPO\Week\Master Files\[IGST Master.xlsx]DBF'!$A:$N,14,FALSE),
   "Error")),
"")</f>
        <v/>
      </c>
      <c r="N107">
        <f>IF(ORDER!O113&gt;0,ROUND(L107*M107/100,2), "")</f>
        <v/>
      </c>
      <c r="O107">
        <f>IF(ORDER!O113&gt;0,L107-N107, "")</f>
        <v/>
      </c>
      <c r="P107">
        <f>IF(ORDER!O113&gt;0,IF(R107="Corsetry",IF(IFERROR((O107/J107),0)&lt;1000,"CC Sales- Corsetry-Wholesale - IGST 5%","CC Sales- Corsetry-Wholesale - IGST 12%")), "")</f>
        <v/>
      </c>
      <c r="Q107">
        <f>IF(ORDER!O113&gt;0,
 IF(ORDER!$D$1="SGST",
 VLOOKUP(H107,'C:\Users\HP\Desktop\TrimphPO\Week\Master Files\[SGST Master.xlsx]DBF'!$A:$R,18,FALSE),
   IF(ORDER!$D$1="IGST",
   VLOOKUP(H107,'C:\Users\HP\Desktop\TrimphPO\Week\Master Files\[IGST Master.xlsx]DBF'!$A:$R,18,FALSE),
   "Error")),
"")</f>
        <v/>
      </c>
      <c r="R107">
        <f>IF(ORDER!O113&gt;0,
 IF(ORDER!$D$1="SGST",
 VLOOKUP(H107,'C:\Users\HP\Desktop\TrimphPO\Week\Master Files\[SGST Master.xlsx]DBF'!$A:$S,19,FALSE),
   IF(ORDER!$D$1="IGST",
   VLOOKUP(H107,'C:\Users\HP\Desktop\TrimphPO\Week\Master Files\[IGST Master.xlsx]DBF'!$A:$S,19,FALSE),
   "Error")),
"")</f>
        <v/>
      </c>
      <c r="S107">
        <f>IF(ORDER!O113&gt;0,
 IF(ORDER!$D$1="SGST",
 VLOOKUP(H107,'C:\Users\HP\Desktop\TrimphPO\Week\Master Files\[SGST Master.xlsx]DBF'!$A:$T,20,FALSE),
   IF(ORDER!$D$1="IGST",
   VLOOKUP(H107,'C:\Users\HP\Desktop\TrimphPO\Week\Master Files\[IGST Master.xlsx]DBF'!$A:$T,20,FALSE),
   "Error")),
"")</f>
        <v/>
      </c>
      <c r="T107">
        <f>IF(ORDER!O113&gt;0,
 IF(ORDER!$D$1="SGST",
 VLOOKUP(H107,'C:\Users\HP\Desktop\TrimphPO\Week\Master Files\[SGST Master.xlsx]DBF'!$A:$U,21,FALSE),
   IF(ORDER!$D$1="IGST",
   VLOOKUP(H107,'C:\Users\HP\Desktop\TrimphPO\Week\Master Files\[IGST Master.xlsx]DBF'!$A:$U,21,FALSE),
   "Error")),
"")</f>
        <v/>
      </c>
      <c r="U107">
        <f>IF(ORDER!O113&gt;0,
 IF(ORDER!$D$1="SGST",
 VLOOKUP(H107,'C:\Users\HP\Desktop\TrimphPO\Week\Master Files\[SGST Master.xlsx]DBF'!$A:$V,22,FALSE),
   IF(ORDER!$D$1="IGST",
   VLOOKUP(H107,'C:\Users\HP\Desktop\TrimphPO\Week\Master Files\[IGST Master.xlsx]DBF'!$A:$V,22,FALSE),
   "Error")),
"")</f>
        <v/>
      </c>
      <c r="V107">
        <f>IF(ORDER!O113&gt;0,
 IF(ORDER!$D$1="SGST",
 VLOOKUP(H107,'C:\Users\HP\Desktop\TrimphPO\Week\Master Files\[SGST Master.xlsx]DBF'!$A:$W,23,FALSE),
   IF(ORDER!$D$1="IGST",
   VLOOKUP(H107,'C:\Users\HP\Desktop\TrimphPO\Week\Master Files\[IGST Master.xlsx]DBF'!$A:$W,23,FALSE),
   "Error")),
"")</f>
        <v/>
      </c>
      <c r="W107">
        <f>IF(ORDER!O113&gt;0,
 IF(ORDER!$D$1="SGST",
 VLOOKUP(H107,'C:\Users\HP\Desktop\TrimphPO\Week\Master Files\[SGST Master.xlsx]DBF'!$A:$X,24,FALSE),
   IF(ORDER!$D$1="IGST",
   VLOOKUP(H107,'C:\Users\HP\Desktop\TrimphPO\Week\Master Files\[IGST Master.xlsx]DBF'!$A:$X,24,FALSE),
   "Error")),
"")</f>
        <v/>
      </c>
      <c r="X107">
        <f>IF(ORDER!O113&gt;0,
 IF(ORDER!$D$1="SGST",
 VLOOKUP(H107,'C:\Users\HP\Desktop\TrimphPO\Week\Master Files\[SGST Master.xlsx]DBF'!$A:$Y,25,FALSE),
   IF(ORDER!$D$1="IGST",
   VLOOKUP(H107,'C:\Users\HP\Desktop\TrimphPO\Week\Master Files\[IGST Master.xlsx]DBF'!$A:$Y,25,FALSE),
   "Error")),
"")</f>
        <v/>
      </c>
      <c r="Y107">
        <f>IF(ORDER!O113&gt;0,+O107, "")</f>
        <v/>
      </c>
      <c r="Z107">
        <f>IF(ORDER!O113&gt;0,+J107, "")</f>
        <v/>
      </c>
      <c r="AA107">
        <f>IF(ORDER!O113&gt;0,
 IF(ORDER!$D$1="SGST",
 VLOOKUP(H107,'C:\Users\HP\Desktop\TrimphPO\Week\Master Files\[SGST Master.xlsx]DBF'!$A:$AB,28,FALSE),
   IF(ORDER!$D$1="IGST",
   VLOOKUP(H107,'C:\Users\HP\Desktop\TrimphPO\Week\Master Files\[IGST Master.xlsx]DBF'!$A:$AB,28,FALSE),
   "Error")),
"")</f>
        <v/>
      </c>
      <c r="AB107">
        <f>IF(ORDER!O113&gt;0,
 IF(ORDER!$D$1="SGST",
 VLOOKUP(H107,'C:\Users\HP\Desktop\TrimphPO\Week\Master Files\[SGST Master.xlsx]DBF'!$A:$AC,29,FALSE),
   IF(ORDER!$D$1="IGST",
   VLOOKUP(H107,'C:\Users\HP\Desktop\TrimphPO\Week\Master Files\[IGST Master.xlsx]DBF'!$A:$AC,29,FALSE),
   "Error")),
"")</f>
        <v/>
      </c>
      <c r="AC107">
        <f>IF(ORDER!O113&gt;0,ROUND(Y107*AB107/100,2), "")</f>
        <v/>
      </c>
      <c r="AD107">
        <f>IF(ORDER!O113&gt;0,ROUND(SUM(Y107,0)-AC107,2), "")</f>
        <v/>
      </c>
      <c r="AE107" t="inlineStr"/>
      <c r="AF107" t="inlineStr"/>
      <c r="AG107" t="inlineStr"/>
      <c r="AH107" t="inlineStr"/>
      <c r="AI107" t="inlineStr"/>
      <c r="AJ107" t="inlineStr"/>
      <c r="AK107">
        <f>IF(ORDER!O113&gt;0,IF(RIGHT(P107,2)="5%","Output IGST - 5% - Tamilnadu","Output IGST - 12% - Tamilnadu"), "")</f>
        <v/>
      </c>
      <c r="AL107">
        <f>IF(ORDER!O113&gt;0,IF(AK107="Output IGST - 12% - TamilNadu",12,5), "")</f>
        <v/>
      </c>
      <c r="AM107">
        <f>IF(ORDER!O113&gt;0,ROUND(SUM(AD107*AL107/100,0),2), "")</f>
        <v/>
      </c>
      <c r="AN107">
        <f>IF(ORDER!O113&gt;0,+AP107, "")</f>
        <v/>
      </c>
      <c r="AO107">
        <f>IF(ORDER!O113&gt;0,0.00, "")</f>
        <v/>
      </c>
      <c r="AP107">
        <f>IF(ORDER!O113&gt;0,+(Y107-AC107)+AM107, "")</f>
        <v/>
      </c>
      <c r="AQ107">
        <f>IF(ORDER!O113&gt;0,
 IF(ORDER!$D$1="SGST",
 VLOOKUP(H107,'C:\Users\HP\Desktop\TrimphPO\Week\Master Files\[SGST Master.xlsx]DBF'!$A:$AR,44,FALSE),
   IF(ORDER!$D$1="IGST",
   VLOOKUP(H107,'C:\Users\HP\Desktop\TrimphPO\Week\Master Files\[IGST Master.xlsx]DBF'!$A:$AR,44,FALSE),
   "Error")),
"")</f>
        <v/>
      </c>
      <c r="AR107">
        <f>IF(ORDER!O113&gt;0,B107, "")</f>
        <v/>
      </c>
      <c r="AS107">
        <f>IF(ORDER!O113&gt;0,AN107, "")</f>
        <v/>
      </c>
      <c r="AT107">
        <f>IF(ORDER!O113&gt;0,CONCATENATE($B$2," ",$C$2," ","QTY",  " ", $Z$2), "")</f>
        <v/>
      </c>
      <c r="AU107">
        <f>IF(ORDER!O113&gt;0,
 IF(ORDER!$D$1="SGST",
 VLOOKUP(H107,'C:\Users\HP\Desktop\TrimphPO\Week\Master Files\[SGST Master.xlsx]DBF'!$A:$AV,48,FALSE),
   IF(ORDER!$D$1="IGST",
   VLOOKUP(H107,'C:\Users\HP\Desktop\TrimphPO\Week\Master Files\[IGST Master.xlsx]DBF'!$A:$AV,48,FALSE),
   "Error")),
"")</f>
        <v/>
      </c>
      <c r="AV107">
        <f>IF(ORDER!O113&gt;0,
 IF(ORDER!$D$1="SGST",
 VLOOKUP(H107,'C:\Users\HP\Desktop\TrimphPO\Week\Master Files\[SGST Master.xlsx]DBF'!$A:$AW,49,FALSE),
   IF(ORDER!$D$1="IGST",
   VLOOKUP(H107,'C:\Users\HP\Desktop\TrimphPO\Week\Master Files\[IGST Master.xlsx]DBF'!$A:$AW,49,FALSE),
   "Error")),
"")</f>
        <v/>
      </c>
      <c r="AW107">
        <f>IF(ORDER!O113&gt;0,
 IF(ORDER!$D$1="SGST",
 VLOOKUP(H107,'C:\Users\HP\Desktop\TrimphPO\Week\Master Files\[SGST Master.xlsx]DBF'!$A:$AX,50,FALSE),
   IF(ORDER!$D$1="IGST",
   VLOOKUP(H107,'C:\Users\HP\Desktop\TrimphPO\Week\Master Files\[IGST Master.xlsx]DBF'!$A:$AX,50,FALSE),
   "Error")),
"")</f>
        <v/>
      </c>
      <c r="AX107">
        <f>IF(ORDER!O113&gt;0,ORDER!B5, "")</f>
        <v/>
      </c>
      <c r="AY107">
        <f>IF(ORDER!O113&gt;0,ORDER!B1, "")</f>
        <v/>
      </c>
      <c r="AZ107">
        <f>IF(ORDER!O113&gt;0,
 IF(ORDER!$D$1="SGST",
 VLOOKUP(H107,'C:\Users\HP\Desktop\TrimphPO\Week\Master Files\[SGST Master.xlsx]DBF'!$A:$BA,53,FALSE),
   IF(ORDER!$D$1="IGST",
   VLOOKUP(H107,'C:\Users\HP\Desktop\TrimphPO\Week\Master Files\[IGST Master.xlsx]DBF'!$A:$BA,53,FALSE),
   "Error")),
"")</f>
        <v/>
      </c>
      <c r="BA107">
        <f>IF(ORDER!O113&gt;0,
 IF(ORDER!$D$1="SGST",
 VLOOKUP(H107,'C:\Users\HP\Desktop\TrimphPO\Week\Master Files\[SGST Master.xlsx]DBF'!$A:$BB,54,FALSE),
   IF(ORDER!$D$1="IGST",
   VLOOKUP(H107,'C:\Users\HP\Desktop\TrimphPO\Week\Master Files\[IGST Master.xlsx]DBF'!$A:$BB,54,FALSE),
   "Error")),
"")</f>
        <v/>
      </c>
      <c r="BB107">
        <f>IF(ORDER!O113&gt;0,
 IF(ORDER!$D$1="SGST",
 VLOOKUP(H107,'C:\Users\HP\Desktop\TrimphPO\Week\Master Files\[SGST Master.xlsx]DBF'!$A:$BC,55,FALSE),
   IF(ORDER!$D$1="IGST",
   VLOOKUP(H107,'C:\Users\HP\Desktop\TrimphPO\Week\Master Files\[IGST Master.xlsx]DBF'!$A:$BC,55,FALSE),
   "Error")),
"")</f>
        <v/>
      </c>
      <c r="BC107">
        <f>IF(ORDER!O113&gt;0,
 IF(ORDER!$D$1="SGST",
 VLOOKUP(H107,'C:\Users\HP\Desktop\TrimphPO\Week\Master Files\[SGST Master.xlsx]DBF'!$A:$BD,56,FALSE),
   IF(ORDER!$D$1="IGST",
   VLOOKUP(H107,'C:\Users\HP\Desktop\TrimphPO\Week\Master Files\[IGST Master.xlsx]DBF'!$A:$BD,56,FALSE),
   "Error")),
"")</f>
        <v/>
      </c>
      <c r="BD107">
        <f>IF(ORDER!O113&gt;0,
 IF(ORDER!$D$1="SGST",
 VLOOKUP(H107,'C:\Users\HP\Desktop\TrimphPO\Week\Master Files\[SGST Master.xlsx]DBF'!$A:$BE,57,FALSE),
   IF(ORDER!$D$1="IGST",
   VLOOKUP(H107,'C:\Users\HP\Desktop\TrimphPO\Week\Master Files\[IGST Master.xlsx]DBF'!$A:$BE,57,FALSE),
   "Error")),
"")</f>
        <v/>
      </c>
    </row>
    <row r="108">
      <c r="A108">
        <f>IF(ORDER!O114&gt;0,
 IF(ORDER!$D$1="SGST",
 VLOOKUP(H108,'C:\Users\HP\Desktop\TrimphPO\Week\Master Files\[SGST Master.xlsx]DBF'!$A:$B,2,FALSE),
   IF(ORDER!$D$1="IGST",
   VLOOKUP(H108,'C:\Users\HP\Desktop\TrimphPO\Week\Master Files\[IGST Master.xlsx]DBF'!$A:$B,2,FALSE),
   "Error")),
"")</f>
        <v/>
      </c>
      <c r="B108">
        <f>IF(ORDER!O114&gt;0,
 IF(ORDER!$D$1="SGST",
 VLOOKUP(H108,'C:\Users\HP\Desktop\TrimphPO\Week\Master Files\[SGST Master.xlsx]DBF'!$A:$C,3,FALSE),
   IF(ORDER!$D$1="IGST",
   VLOOKUP(H108,'C:\Users\HP\Desktop\TrimphPO\Week\Master Files\[IGST Master.xlsx]DBF'!$A:$C,3,FALSE),
   "Error")),
"")</f>
        <v/>
      </c>
      <c r="C108">
        <f>IF(ORDER!O114&gt;0,ORDER!L114, "")</f>
        <v/>
      </c>
      <c r="D108">
        <f>IF(ORDER!O114&gt;0,ORDER!A114, "")</f>
        <v/>
      </c>
      <c r="E108">
        <f>IF(ORDER!O114&gt;0,
 IF(ORDER!$D$1="SGST",
 VLOOKUP(H108,'C:\Users\HP\Desktop\TrimphPO\Week\Master Files\[SGST Master.xlsx]DBF'!$A:$F,6,FALSE),
   IF(ORDER!$D$1="IGST",
   VLOOKUP(H108,'C:\Users\HP\Desktop\TrimphPO\Week\Master Files\[IGST Master.xlsx]DBF'!$A:$F,6,FALSE),
   "Error")),
"")</f>
        <v/>
      </c>
      <c r="F108">
        <f>IF(ORDER!O114&gt;0,ORDER!C114, "")</f>
        <v/>
      </c>
      <c r="G108">
        <f>IF(ORDER!O114&gt;0,
 IF(ORDER!$D$1="SGST",
 VLOOKUP(H108,'C:\Users\HP\Desktop\TrimphPO\Week\Master Files\[SGST Master.xlsx]DBF'!$A:$H,8,FALSE),
   IF(ORDER!$D$1="IGST",
   VLOOKUP(H108,'C:\Users\HP\Desktop\TrimphPO\Week\Master Files\[IGST Master.xlsx]DBF'!$A:$H,8,FALSE),
   "Error")),
"")</f>
        <v/>
      </c>
      <c r="H108">
        <f>IF(ORDER!O114&gt;0,ORDER!D114, "")</f>
        <v/>
      </c>
      <c r="I108">
        <f>IF(ORDER!O114&gt;0,
 IF(ORDER!$D$1="SGST",
 VLOOKUP(H108,'C:\Users\HP\Desktop\TrimphPO\Week\Master Files\[SGST Master.xlsx]DBF'!$A:$J,10,FALSE),
   IF(ORDER!$D$1="IGST",
   VLOOKUP(H108,'C:\Users\HP\Desktop\TrimphPO\Week\Master Files\[IGST Master.xlsx]DBF'!$A:$J,10,FALSE),
   "Error")),
"")</f>
        <v/>
      </c>
      <c r="J108">
        <f>IF(ORDER!O114&gt;0,SUMIF(ORDER!$D$8:$D$22298,DBF!$H108,ORDER!$G$8:$G$22298), "")</f>
        <v/>
      </c>
      <c r="K108">
        <f>IF(ORDER!O114&gt;0,VLOOKUP($H108,ORDER!D:H,5,FALSE), "")</f>
        <v/>
      </c>
      <c r="L108">
        <f>IF(ORDER!O114&gt;0,ROUND(J108*K108,2), "")</f>
        <v/>
      </c>
      <c r="M108">
        <f>IF(ORDER!O114&gt;0,
 IF(ORDER!$D$1="SGST",
 VLOOKUP(H108,'C:\Users\HP\Desktop\TrimphPO\Week\Master Files\[SGST Master.xlsx]DBF'!$A:$N,14,FALSE),
   IF(ORDER!$D$1="IGST",
   VLOOKUP(H108,'C:\Users\HP\Desktop\TrimphPO\Week\Master Files\[IGST Master.xlsx]DBF'!$A:$N,14,FALSE),
   "Error")),
"")</f>
        <v/>
      </c>
      <c r="N108">
        <f>IF(ORDER!O114&gt;0,ROUND(L108*M108/100,2), "")</f>
        <v/>
      </c>
      <c r="O108">
        <f>IF(ORDER!O114&gt;0,L108-N108, "")</f>
        <v/>
      </c>
      <c r="P108">
        <f>IF(ORDER!O114&gt;0,IF(R108="Corsetry",IF(IFERROR((O108/J108),0)&lt;1000,"CC Sales- Corsetry-Wholesale - IGST 5%","CC Sales- Corsetry-Wholesale - IGST 12%")), "")</f>
        <v/>
      </c>
      <c r="Q108">
        <f>IF(ORDER!O114&gt;0,
 IF(ORDER!$D$1="SGST",
 VLOOKUP(H108,'C:\Users\HP\Desktop\TrimphPO\Week\Master Files\[SGST Master.xlsx]DBF'!$A:$R,18,FALSE),
   IF(ORDER!$D$1="IGST",
   VLOOKUP(H108,'C:\Users\HP\Desktop\TrimphPO\Week\Master Files\[IGST Master.xlsx]DBF'!$A:$R,18,FALSE),
   "Error")),
"")</f>
        <v/>
      </c>
      <c r="R108">
        <f>IF(ORDER!O114&gt;0,
 IF(ORDER!$D$1="SGST",
 VLOOKUP(H108,'C:\Users\HP\Desktop\TrimphPO\Week\Master Files\[SGST Master.xlsx]DBF'!$A:$S,19,FALSE),
   IF(ORDER!$D$1="IGST",
   VLOOKUP(H108,'C:\Users\HP\Desktop\TrimphPO\Week\Master Files\[IGST Master.xlsx]DBF'!$A:$S,19,FALSE),
   "Error")),
"")</f>
        <v/>
      </c>
      <c r="S108">
        <f>IF(ORDER!O114&gt;0,
 IF(ORDER!$D$1="SGST",
 VLOOKUP(H108,'C:\Users\HP\Desktop\TrimphPO\Week\Master Files\[SGST Master.xlsx]DBF'!$A:$T,20,FALSE),
   IF(ORDER!$D$1="IGST",
   VLOOKUP(H108,'C:\Users\HP\Desktop\TrimphPO\Week\Master Files\[IGST Master.xlsx]DBF'!$A:$T,20,FALSE),
   "Error")),
"")</f>
        <v/>
      </c>
      <c r="T108">
        <f>IF(ORDER!O114&gt;0,
 IF(ORDER!$D$1="SGST",
 VLOOKUP(H108,'C:\Users\HP\Desktop\TrimphPO\Week\Master Files\[SGST Master.xlsx]DBF'!$A:$U,21,FALSE),
   IF(ORDER!$D$1="IGST",
   VLOOKUP(H108,'C:\Users\HP\Desktop\TrimphPO\Week\Master Files\[IGST Master.xlsx]DBF'!$A:$U,21,FALSE),
   "Error")),
"")</f>
        <v/>
      </c>
      <c r="U108">
        <f>IF(ORDER!O114&gt;0,
 IF(ORDER!$D$1="SGST",
 VLOOKUP(H108,'C:\Users\HP\Desktop\TrimphPO\Week\Master Files\[SGST Master.xlsx]DBF'!$A:$V,22,FALSE),
   IF(ORDER!$D$1="IGST",
   VLOOKUP(H108,'C:\Users\HP\Desktop\TrimphPO\Week\Master Files\[IGST Master.xlsx]DBF'!$A:$V,22,FALSE),
   "Error")),
"")</f>
        <v/>
      </c>
      <c r="V108">
        <f>IF(ORDER!O114&gt;0,
 IF(ORDER!$D$1="SGST",
 VLOOKUP(H108,'C:\Users\HP\Desktop\TrimphPO\Week\Master Files\[SGST Master.xlsx]DBF'!$A:$W,23,FALSE),
   IF(ORDER!$D$1="IGST",
   VLOOKUP(H108,'C:\Users\HP\Desktop\TrimphPO\Week\Master Files\[IGST Master.xlsx]DBF'!$A:$W,23,FALSE),
   "Error")),
"")</f>
        <v/>
      </c>
      <c r="W108">
        <f>IF(ORDER!O114&gt;0,
 IF(ORDER!$D$1="SGST",
 VLOOKUP(H108,'C:\Users\HP\Desktop\TrimphPO\Week\Master Files\[SGST Master.xlsx]DBF'!$A:$X,24,FALSE),
   IF(ORDER!$D$1="IGST",
   VLOOKUP(H108,'C:\Users\HP\Desktop\TrimphPO\Week\Master Files\[IGST Master.xlsx]DBF'!$A:$X,24,FALSE),
   "Error")),
"")</f>
        <v/>
      </c>
      <c r="X108">
        <f>IF(ORDER!O114&gt;0,
 IF(ORDER!$D$1="SGST",
 VLOOKUP(H108,'C:\Users\HP\Desktop\TrimphPO\Week\Master Files\[SGST Master.xlsx]DBF'!$A:$Y,25,FALSE),
   IF(ORDER!$D$1="IGST",
   VLOOKUP(H108,'C:\Users\HP\Desktop\TrimphPO\Week\Master Files\[IGST Master.xlsx]DBF'!$A:$Y,25,FALSE),
   "Error")),
"")</f>
        <v/>
      </c>
      <c r="Y108">
        <f>IF(ORDER!O114&gt;0,+O108, "")</f>
        <v/>
      </c>
      <c r="Z108">
        <f>IF(ORDER!O114&gt;0,+J108, "")</f>
        <v/>
      </c>
      <c r="AA108">
        <f>IF(ORDER!O114&gt;0,
 IF(ORDER!$D$1="SGST",
 VLOOKUP(H108,'C:\Users\HP\Desktop\TrimphPO\Week\Master Files\[SGST Master.xlsx]DBF'!$A:$AB,28,FALSE),
   IF(ORDER!$D$1="IGST",
   VLOOKUP(H108,'C:\Users\HP\Desktop\TrimphPO\Week\Master Files\[IGST Master.xlsx]DBF'!$A:$AB,28,FALSE),
   "Error")),
"")</f>
        <v/>
      </c>
      <c r="AB108">
        <f>IF(ORDER!O114&gt;0,
 IF(ORDER!$D$1="SGST",
 VLOOKUP(H108,'C:\Users\HP\Desktop\TrimphPO\Week\Master Files\[SGST Master.xlsx]DBF'!$A:$AC,29,FALSE),
   IF(ORDER!$D$1="IGST",
   VLOOKUP(H108,'C:\Users\HP\Desktop\TrimphPO\Week\Master Files\[IGST Master.xlsx]DBF'!$A:$AC,29,FALSE),
   "Error")),
"")</f>
        <v/>
      </c>
      <c r="AC108">
        <f>IF(ORDER!O114&gt;0,ROUND(Y108*AB108/100,2), "")</f>
        <v/>
      </c>
      <c r="AD108">
        <f>IF(ORDER!O114&gt;0,ROUND(SUM(Y108,0)-AC108,2), "")</f>
        <v/>
      </c>
      <c r="AE108" t="inlineStr"/>
      <c r="AF108" t="inlineStr"/>
      <c r="AG108" t="inlineStr"/>
      <c r="AH108" t="inlineStr"/>
      <c r="AI108" t="inlineStr"/>
      <c r="AJ108" t="inlineStr"/>
      <c r="AK108">
        <f>IF(ORDER!O114&gt;0,IF(RIGHT(P108,2)="5%","Output IGST - 5% - Tamilnadu","Output IGST - 12% - Tamilnadu"), "")</f>
        <v/>
      </c>
      <c r="AL108">
        <f>IF(ORDER!O114&gt;0,IF(AK108="Output IGST - 12% - TamilNadu",12,5), "")</f>
        <v/>
      </c>
      <c r="AM108">
        <f>IF(ORDER!O114&gt;0,ROUND(SUM(AD108*AL108/100,0),2), "")</f>
        <v/>
      </c>
      <c r="AN108">
        <f>IF(ORDER!O114&gt;0,+AP108, "")</f>
        <v/>
      </c>
      <c r="AO108">
        <f>IF(ORDER!O114&gt;0,0.00, "")</f>
        <v/>
      </c>
      <c r="AP108">
        <f>IF(ORDER!O114&gt;0,+(Y108-AC108)+AM108, "")</f>
        <v/>
      </c>
      <c r="AQ108">
        <f>IF(ORDER!O114&gt;0,
 IF(ORDER!$D$1="SGST",
 VLOOKUP(H108,'C:\Users\HP\Desktop\TrimphPO\Week\Master Files\[SGST Master.xlsx]DBF'!$A:$AR,44,FALSE),
   IF(ORDER!$D$1="IGST",
   VLOOKUP(H108,'C:\Users\HP\Desktop\TrimphPO\Week\Master Files\[IGST Master.xlsx]DBF'!$A:$AR,44,FALSE),
   "Error")),
"")</f>
        <v/>
      </c>
      <c r="AR108">
        <f>IF(ORDER!O114&gt;0,B108, "")</f>
        <v/>
      </c>
      <c r="AS108">
        <f>IF(ORDER!O114&gt;0,AN108, "")</f>
        <v/>
      </c>
      <c r="AT108">
        <f>IF(ORDER!O114&gt;0,CONCATENATE($B$2," ",$C$2," ","QTY",  " ", $Z$2), "")</f>
        <v/>
      </c>
      <c r="AU108">
        <f>IF(ORDER!O114&gt;0,
 IF(ORDER!$D$1="SGST",
 VLOOKUP(H108,'C:\Users\HP\Desktop\TrimphPO\Week\Master Files\[SGST Master.xlsx]DBF'!$A:$AV,48,FALSE),
   IF(ORDER!$D$1="IGST",
   VLOOKUP(H108,'C:\Users\HP\Desktop\TrimphPO\Week\Master Files\[IGST Master.xlsx]DBF'!$A:$AV,48,FALSE),
   "Error")),
"")</f>
        <v/>
      </c>
      <c r="AV108">
        <f>IF(ORDER!O114&gt;0,
 IF(ORDER!$D$1="SGST",
 VLOOKUP(H108,'C:\Users\HP\Desktop\TrimphPO\Week\Master Files\[SGST Master.xlsx]DBF'!$A:$AW,49,FALSE),
   IF(ORDER!$D$1="IGST",
   VLOOKUP(H108,'C:\Users\HP\Desktop\TrimphPO\Week\Master Files\[IGST Master.xlsx]DBF'!$A:$AW,49,FALSE),
   "Error")),
"")</f>
        <v/>
      </c>
      <c r="AW108">
        <f>IF(ORDER!O114&gt;0,
 IF(ORDER!$D$1="SGST",
 VLOOKUP(H108,'C:\Users\HP\Desktop\TrimphPO\Week\Master Files\[SGST Master.xlsx]DBF'!$A:$AX,50,FALSE),
   IF(ORDER!$D$1="IGST",
   VLOOKUP(H108,'C:\Users\HP\Desktop\TrimphPO\Week\Master Files\[IGST Master.xlsx]DBF'!$A:$AX,50,FALSE),
   "Error")),
"")</f>
        <v/>
      </c>
      <c r="AX108">
        <f>IF(ORDER!O114&gt;0,ORDER!B5, "")</f>
        <v/>
      </c>
      <c r="AY108">
        <f>IF(ORDER!O114&gt;0,ORDER!B1, "")</f>
        <v/>
      </c>
      <c r="AZ108">
        <f>IF(ORDER!O114&gt;0,
 IF(ORDER!$D$1="SGST",
 VLOOKUP(H108,'C:\Users\HP\Desktop\TrimphPO\Week\Master Files\[SGST Master.xlsx]DBF'!$A:$BA,53,FALSE),
   IF(ORDER!$D$1="IGST",
   VLOOKUP(H108,'C:\Users\HP\Desktop\TrimphPO\Week\Master Files\[IGST Master.xlsx]DBF'!$A:$BA,53,FALSE),
   "Error")),
"")</f>
        <v/>
      </c>
      <c r="BA108">
        <f>IF(ORDER!O114&gt;0,
 IF(ORDER!$D$1="SGST",
 VLOOKUP(H108,'C:\Users\HP\Desktop\TrimphPO\Week\Master Files\[SGST Master.xlsx]DBF'!$A:$BB,54,FALSE),
   IF(ORDER!$D$1="IGST",
   VLOOKUP(H108,'C:\Users\HP\Desktop\TrimphPO\Week\Master Files\[IGST Master.xlsx]DBF'!$A:$BB,54,FALSE),
   "Error")),
"")</f>
        <v/>
      </c>
      <c r="BB108">
        <f>IF(ORDER!O114&gt;0,
 IF(ORDER!$D$1="SGST",
 VLOOKUP(H108,'C:\Users\HP\Desktop\TrimphPO\Week\Master Files\[SGST Master.xlsx]DBF'!$A:$BC,55,FALSE),
   IF(ORDER!$D$1="IGST",
   VLOOKUP(H108,'C:\Users\HP\Desktop\TrimphPO\Week\Master Files\[IGST Master.xlsx]DBF'!$A:$BC,55,FALSE),
   "Error")),
"")</f>
        <v/>
      </c>
      <c r="BC108">
        <f>IF(ORDER!O114&gt;0,
 IF(ORDER!$D$1="SGST",
 VLOOKUP(H108,'C:\Users\HP\Desktop\TrimphPO\Week\Master Files\[SGST Master.xlsx]DBF'!$A:$BD,56,FALSE),
   IF(ORDER!$D$1="IGST",
   VLOOKUP(H108,'C:\Users\HP\Desktop\TrimphPO\Week\Master Files\[IGST Master.xlsx]DBF'!$A:$BD,56,FALSE),
   "Error")),
"")</f>
        <v/>
      </c>
      <c r="BD108">
        <f>IF(ORDER!O114&gt;0,
 IF(ORDER!$D$1="SGST",
 VLOOKUP(H108,'C:\Users\HP\Desktop\TrimphPO\Week\Master Files\[SGST Master.xlsx]DBF'!$A:$BE,57,FALSE),
   IF(ORDER!$D$1="IGST",
   VLOOKUP(H108,'C:\Users\HP\Desktop\TrimphPO\Week\Master Files\[IGST Master.xlsx]DBF'!$A:$BE,57,FALSE),
   "Error")),
"")</f>
        <v/>
      </c>
    </row>
    <row r="109">
      <c r="A109">
        <f>IF(ORDER!O115&gt;0,
 IF(ORDER!$D$1="SGST",
 VLOOKUP(H109,'C:\Users\HP\Desktop\TrimphPO\Week\Master Files\[SGST Master.xlsx]DBF'!$A:$B,2,FALSE),
   IF(ORDER!$D$1="IGST",
   VLOOKUP(H109,'C:\Users\HP\Desktop\TrimphPO\Week\Master Files\[IGST Master.xlsx]DBF'!$A:$B,2,FALSE),
   "Error")),
"")</f>
        <v/>
      </c>
      <c r="B109">
        <f>IF(ORDER!O115&gt;0,
 IF(ORDER!$D$1="SGST",
 VLOOKUP(H109,'C:\Users\HP\Desktop\TrimphPO\Week\Master Files\[SGST Master.xlsx]DBF'!$A:$C,3,FALSE),
   IF(ORDER!$D$1="IGST",
   VLOOKUP(H109,'C:\Users\HP\Desktop\TrimphPO\Week\Master Files\[IGST Master.xlsx]DBF'!$A:$C,3,FALSE),
   "Error")),
"")</f>
        <v/>
      </c>
      <c r="C109">
        <f>IF(ORDER!O115&gt;0,ORDER!L115, "")</f>
        <v/>
      </c>
      <c r="D109">
        <f>IF(ORDER!O115&gt;0,ORDER!A115, "")</f>
        <v/>
      </c>
      <c r="E109">
        <f>IF(ORDER!O115&gt;0,
 IF(ORDER!$D$1="SGST",
 VLOOKUP(H109,'C:\Users\HP\Desktop\TrimphPO\Week\Master Files\[SGST Master.xlsx]DBF'!$A:$F,6,FALSE),
   IF(ORDER!$D$1="IGST",
   VLOOKUP(H109,'C:\Users\HP\Desktop\TrimphPO\Week\Master Files\[IGST Master.xlsx]DBF'!$A:$F,6,FALSE),
   "Error")),
"")</f>
        <v/>
      </c>
      <c r="F109">
        <f>IF(ORDER!O115&gt;0,ORDER!C115, "")</f>
        <v/>
      </c>
      <c r="G109">
        <f>IF(ORDER!O115&gt;0,
 IF(ORDER!$D$1="SGST",
 VLOOKUP(H109,'C:\Users\HP\Desktop\TrimphPO\Week\Master Files\[SGST Master.xlsx]DBF'!$A:$H,8,FALSE),
   IF(ORDER!$D$1="IGST",
   VLOOKUP(H109,'C:\Users\HP\Desktop\TrimphPO\Week\Master Files\[IGST Master.xlsx]DBF'!$A:$H,8,FALSE),
   "Error")),
"")</f>
        <v/>
      </c>
      <c r="H109">
        <f>IF(ORDER!O115&gt;0,ORDER!D115, "")</f>
        <v/>
      </c>
      <c r="I109">
        <f>IF(ORDER!O115&gt;0,
 IF(ORDER!$D$1="SGST",
 VLOOKUP(H109,'C:\Users\HP\Desktop\TrimphPO\Week\Master Files\[SGST Master.xlsx]DBF'!$A:$J,10,FALSE),
   IF(ORDER!$D$1="IGST",
   VLOOKUP(H109,'C:\Users\HP\Desktop\TrimphPO\Week\Master Files\[IGST Master.xlsx]DBF'!$A:$J,10,FALSE),
   "Error")),
"")</f>
        <v/>
      </c>
      <c r="J109">
        <f>IF(ORDER!O115&gt;0,SUMIF(ORDER!$D$8:$D$22298,DBF!$H109,ORDER!$G$8:$G$22298), "")</f>
        <v/>
      </c>
      <c r="K109">
        <f>IF(ORDER!O115&gt;0,VLOOKUP($H109,ORDER!D:H,5,FALSE), "")</f>
        <v/>
      </c>
      <c r="L109">
        <f>IF(ORDER!O115&gt;0,ROUND(J109*K109,2), "")</f>
        <v/>
      </c>
      <c r="M109">
        <f>IF(ORDER!O115&gt;0,
 IF(ORDER!$D$1="SGST",
 VLOOKUP(H109,'C:\Users\HP\Desktop\TrimphPO\Week\Master Files\[SGST Master.xlsx]DBF'!$A:$N,14,FALSE),
   IF(ORDER!$D$1="IGST",
   VLOOKUP(H109,'C:\Users\HP\Desktop\TrimphPO\Week\Master Files\[IGST Master.xlsx]DBF'!$A:$N,14,FALSE),
   "Error")),
"")</f>
        <v/>
      </c>
      <c r="N109">
        <f>IF(ORDER!O115&gt;0,ROUND(L109*M109/100,2), "")</f>
        <v/>
      </c>
      <c r="O109">
        <f>IF(ORDER!O115&gt;0,L109-N109, "")</f>
        <v/>
      </c>
      <c r="P109">
        <f>IF(ORDER!O115&gt;0,IF(R109="Corsetry",IF(IFERROR((O109/J109),0)&lt;1000,"CC Sales- Corsetry-Wholesale - IGST 5%","CC Sales- Corsetry-Wholesale - IGST 12%")), "")</f>
        <v/>
      </c>
      <c r="Q109">
        <f>IF(ORDER!O115&gt;0,
 IF(ORDER!$D$1="SGST",
 VLOOKUP(H109,'C:\Users\HP\Desktop\TrimphPO\Week\Master Files\[SGST Master.xlsx]DBF'!$A:$R,18,FALSE),
   IF(ORDER!$D$1="IGST",
   VLOOKUP(H109,'C:\Users\HP\Desktop\TrimphPO\Week\Master Files\[IGST Master.xlsx]DBF'!$A:$R,18,FALSE),
   "Error")),
"")</f>
        <v/>
      </c>
      <c r="R109">
        <f>IF(ORDER!O115&gt;0,
 IF(ORDER!$D$1="SGST",
 VLOOKUP(H109,'C:\Users\HP\Desktop\TrimphPO\Week\Master Files\[SGST Master.xlsx]DBF'!$A:$S,19,FALSE),
   IF(ORDER!$D$1="IGST",
   VLOOKUP(H109,'C:\Users\HP\Desktop\TrimphPO\Week\Master Files\[IGST Master.xlsx]DBF'!$A:$S,19,FALSE),
   "Error")),
"")</f>
        <v/>
      </c>
      <c r="S109">
        <f>IF(ORDER!O115&gt;0,
 IF(ORDER!$D$1="SGST",
 VLOOKUP(H109,'C:\Users\HP\Desktop\TrimphPO\Week\Master Files\[SGST Master.xlsx]DBF'!$A:$T,20,FALSE),
   IF(ORDER!$D$1="IGST",
   VLOOKUP(H109,'C:\Users\HP\Desktop\TrimphPO\Week\Master Files\[IGST Master.xlsx]DBF'!$A:$T,20,FALSE),
   "Error")),
"")</f>
        <v/>
      </c>
      <c r="T109">
        <f>IF(ORDER!O115&gt;0,
 IF(ORDER!$D$1="SGST",
 VLOOKUP(H109,'C:\Users\HP\Desktop\TrimphPO\Week\Master Files\[SGST Master.xlsx]DBF'!$A:$U,21,FALSE),
   IF(ORDER!$D$1="IGST",
   VLOOKUP(H109,'C:\Users\HP\Desktop\TrimphPO\Week\Master Files\[IGST Master.xlsx]DBF'!$A:$U,21,FALSE),
   "Error")),
"")</f>
        <v/>
      </c>
      <c r="U109">
        <f>IF(ORDER!O115&gt;0,
 IF(ORDER!$D$1="SGST",
 VLOOKUP(H109,'C:\Users\HP\Desktop\TrimphPO\Week\Master Files\[SGST Master.xlsx]DBF'!$A:$V,22,FALSE),
   IF(ORDER!$D$1="IGST",
   VLOOKUP(H109,'C:\Users\HP\Desktop\TrimphPO\Week\Master Files\[IGST Master.xlsx]DBF'!$A:$V,22,FALSE),
   "Error")),
"")</f>
        <v/>
      </c>
      <c r="V109">
        <f>IF(ORDER!O115&gt;0,
 IF(ORDER!$D$1="SGST",
 VLOOKUP(H109,'C:\Users\HP\Desktop\TrimphPO\Week\Master Files\[SGST Master.xlsx]DBF'!$A:$W,23,FALSE),
   IF(ORDER!$D$1="IGST",
   VLOOKUP(H109,'C:\Users\HP\Desktop\TrimphPO\Week\Master Files\[IGST Master.xlsx]DBF'!$A:$W,23,FALSE),
   "Error")),
"")</f>
        <v/>
      </c>
      <c r="W109">
        <f>IF(ORDER!O115&gt;0,
 IF(ORDER!$D$1="SGST",
 VLOOKUP(H109,'C:\Users\HP\Desktop\TrimphPO\Week\Master Files\[SGST Master.xlsx]DBF'!$A:$X,24,FALSE),
   IF(ORDER!$D$1="IGST",
   VLOOKUP(H109,'C:\Users\HP\Desktop\TrimphPO\Week\Master Files\[IGST Master.xlsx]DBF'!$A:$X,24,FALSE),
   "Error")),
"")</f>
        <v/>
      </c>
      <c r="X109">
        <f>IF(ORDER!O115&gt;0,
 IF(ORDER!$D$1="SGST",
 VLOOKUP(H109,'C:\Users\HP\Desktop\TrimphPO\Week\Master Files\[SGST Master.xlsx]DBF'!$A:$Y,25,FALSE),
   IF(ORDER!$D$1="IGST",
   VLOOKUP(H109,'C:\Users\HP\Desktop\TrimphPO\Week\Master Files\[IGST Master.xlsx]DBF'!$A:$Y,25,FALSE),
   "Error")),
"")</f>
        <v/>
      </c>
      <c r="Y109">
        <f>IF(ORDER!O115&gt;0,+O109, "")</f>
        <v/>
      </c>
      <c r="Z109">
        <f>IF(ORDER!O115&gt;0,+J109, "")</f>
        <v/>
      </c>
      <c r="AA109">
        <f>IF(ORDER!O115&gt;0,
 IF(ORDER!$D$1="SGST",
 VLOOKUP(H109,'C:\Users\HP\Desktop\TrimphPO\Week\Master Files\[SGST Master.xlsx]DBF'!$A:$AB,28,FALSE),
   IF(ORDER!$D$1="IGST",
   VLOOKUP(H109,'C:\Users\HP\Desktop\TrimphPO\Week\Master Files\[IGST Master.xlsx]DBF'!$A:$AB,28,FALSE),
   "Error")),
"")</f>
        <v/>
      </c>
      <c r="AB109">
        <f>IF(ORDER!O115&gt;0,
 IF(ORDER!$D$1="SGST",
 VLOOKUP(H109,'C:\Users\HP\Desktop\TrimphPO\Week\Master Files\[SGST Master.xlsx]DBF'!$A:$AC,29,FALSE),
   IF(ORDER!$D$1="IGST",
   VLOOKUP(H109,'C:\Users\HP\Desktop\TrimphPO\Week\Master Files\[IGST Master.xlsx]DBF'!$A:$AC,29,FALSE),
   "Error")),
"")</f>
        <v/>
      </c>
      <c r="AC109">
        <f>IF(ORDER!O115&gt;0,ROUND(Y109*AB109/100,2), "")</f>
        <v/>
      </c>
      <c r="AD109">
        <f>IF(ORDER!O115&gt;0,ROUND(SUM(Y109,0)-AC109,2), "")</f>
        <v/>
      </c>
      <c r="AE109" t="inlineStr"/>
      <c r="AF109" t="inlineStr"/>
      <c r="AG109" t="inlineStr"/>
      <c r="AH109" t="inlineStr"/>
      <c r="AI109" t="inlineStr"/>
      <c r="AJ109" t="inlineStr"/>
      <c r="AK109">
        <f>IF(ORDER!O115&gt;0,IF(RIGHT(P109,2)="5%","Output IGST - 5% - Tamilnadu","Output IGST - 12% - Tamilnadu"), "")</f>
        <v/>
      </c>
      <c r="AL109">
        <f>IF(ORDER!O115&gt;0,IF(AK109="Output IGST - 12% - TamilNadu",12,5), "")</f>
        <v/>
      </c>
      <c r="AM109">
        <f>IF(ORDER!O115&gt;0,ROUND(SUM(AD109*AL109/100,0),2), "")</f>
        <v/>
      </c>
      <c r="AN109">
        <f>IF(ORDER!O115&gt;0,+AP109, "")</f>
        <v/>
      </c>
      <c r="AO109">
        <f>IF(ORDER!O115&gt;0,0.00, "")</f>
        <v/>
      </c>
      <c r="AP109">
        <f>IF(ORDER!O115&gt;0,+(Y109-AC109)+AM109, "")</f>
        <v/>
      </c>
      <c r="AQ109">
        <f>IF(ORDER!O115&gt;0,
 IF(ORDER!$D$1="SGST",
 VLOOKUP(H109,'C:\Users\HP\Desktop\TrimphPO\Week\Master Files\[SGST Master.xlsx]DBF'!$A:$AR,44,FALSE),
   IF(ORDER!$D$1="IGST",
   VLOOKUP(H109,'C:\Users\HP\Desktop\TrimphPO\Week\Master Files\[IGST Master.xlsx]DBF'!$A:$AR,44,FALSE),
   "Error")),
"")</f>
        <v/>
      </c>
      <c r="AR109">
        <f>IF(ORDER!O115&gt;0,B109, "")</f>
        <v/>
      </c>
      <c r="AS109">
        <f>IF(ORDER!O115&gt;0,AN109, "")</f>
        <v/>
      </c>
      <c r="AT109">
        <f>IF(ORDER!O115&gt;0,CONCATENATE($B$2," ",$C$2," ","QTY",  " ", $Z$2), "")</f>
        <v/>
      </c>
      <c r="AU109">
        <f>IF(ORDER!O115&gt;0,
 IF(ORDER!$D$1="SGST",
 VLOOKUP(H109,'C:\Users\HP\Desktop\TrimphPO\Week\Master Files\[SGST Master.xlsx]DBF'!$A:$AV,48,FALSE),
   IF(ORDER!$D$1="IGST",
   VLOOKUP(H109,'C:\Users\HP\Desktop\TrimphPO\Week\Master Files\[IGST Master.xlsx]DBF'!$A:$AV,48,FALSE),
   "Error")),
"")</f>
        <v/>
      </c>
      <c r="AV109">
        <f>IF(ORDER!O115&gt;0,
 IF(ORDER!$D$1="SGST",
 VLOOKUP(H109,'C:\Users\HP\Desktop\TrimphPO\Week\Master Files\[SGST Master.xlsx]DBF'!$A:$AW,49,FALSE),
   IF(ORDER!$D$1="IGST",
   VLOOKUP(H109,'C:\Users\HP\Desktop\TrimphPO\Week\Master Files\[IGST Master.xlsx]DBF'!$A:$AW,49,FALSE),
   "Error")),
"")</f>
        <v/>
      </c>
      <c r="AW109">
        <f>IF(ORDER!O115&gt;0,
 IF(ORDER!$D$1="SGST",
 VLOOKUP(H109,'C:\Users\HP\Desktop\TrimphPO\Week\Master Files\[SGST Master.xlsx]DBF'!$A:$AX,50,FALSE),
   IF(ORDER!$D$1="IGST",
   VLOOKUP(H109,'C:\Users\HP\Desktop\TrimphPO\Week\Master Files\[IGST Master.xlsx]DBF'!$A:$AX,50,FALSE),
   "Error")),
"")</f>
        <v/>
      </c>
      <c r="AX109">
        <f>IF(ORDER!O115&gt;0,ORDER!B5, "")</f>
        <v/>
      </c>
      <c r="AY109">
        <f>IF(ORDER!O115&gt;0,ORDER!B1, "")</f>
        <v/>
      </c>
      <c r="AZ109">
        <f>IF(ORDER!O115&gt;0,
 IF(ORDER!$D$1="SGST",
 VLOOKUP(H109,'C:\Users\HP\Desktop\TrimphPO\Week\Master Files\[SGST Master.xlsx]DBF'!$A:$BA,53,FALSE),
   IF(ORDER!$D$1="IGST",
   VLOOKUP(H109,'C:\Users\HP\Desktop\TrimphPO\Week\Master Files\[IGST Master.xlsx]DBF'!$A:$BA,53,FALSE),
   "Error")),
"")</f>
        <v/>
      </c>
      <c r="BA109">
        <f>IF(ORDER!O115&gt;0,
 IF(ORDER!$D$1="SGST",
 VLOOKUP(H109,'C:\Users\HP\Desktop\TrimphPO\Week\Master Files\[SGST Master.xlsx]DBF'!$A:$BB,54,FALSE),
   IF(ORDER!$D$1="IGST",
   VLOOKUP(H109,'C:\Users\HP\Desktop\TrimphPO\Week\Master Files\[IGST Master.xlsx]DBF'!$A:$BB,54,FALSE),
   "Error")),
"")</f>
        <v/>
      </c>
      <c r="BB109">
        <f>IF(ORDER!O115&gt;0,
 IF(ORDER!$D$1="SGST",
 VLOOKUP(H109,'C:\Users\HP\Desktop\TrimphPO\Week\Master Files\[SGST Master.xlsx]DBF'!$A:$BC,55,FALSE),
   IF(ORDER!$D$1="IGST",
   VLOOKUP(H109,'C:\Users\HP\Desktop\TrimphPO\Week\Master Files\[IGST Master.xlsx]DBF'!$A:$BC,55,FALSE),
   "Error")),
"")</f>
        <v/>
      </c>
      <c r="BC109">
        <f>IF(ORDER!O115&gt;0,
 IF(ORDER!$D$1="SGST",
 VLOOKUP(H109,'C:\Users\HP\Desktop\TrimphPO\Week\Master Files\[SGST Master.xlsx]DBF'!$A:$BD,56,FALSE),
   IF(ORDER!$D$1="IGST",
   VLOOKUP(H109,'C:\Users\HP\Desktop\TrimphPO\Week\Master Files\[IGST Master.xlsx]DBF'!$A:$BD,56,FALSE),
   "Error")),
"")</f>
        <v/>
      </c>
      <c r="BD109">
        <f>IF(ORDER!O115&gt;0,
 IF(ORDER!$D$1="SGST",
 VLOOKUP(H109,'C:\Users\HP\Desktop\TrimphPO\Week\Master Files\[SGST Master.xlsx]DBF'!$A:$BE,57,FALSE),
   IF(ORDER!$D$1="IGST",
   VLOOKUP(H109,'C:\Users\HP\Desktop\TrimphPO\Week\Master Files\[IGST Master.xlsx]DBF'!$A:$BE,57,FALSE),
   "Error")),
"")</f>
        <v/>
      </c>
    </row>
    <row r="110">
      <c r="A110">
        <f>IF(ORDER!O116&gt;0,
 IF(ORDER!$D$1="SGST",
 VLOOKUP(H110,'C:\Users\HP\Desktop\TrimphPO\Week\Master Files\[SGST Master.xlsx]DBF'!$A:$B,2,FALSE),
   IF(ORDER!$D$1="IGST",
   VLOOKUP(H110,'C:\Users\HP\Desktop\TrimphPO\Week\Master Files\[IGST Master.xlsx]DBF'!$A:$B,2,FALSE),
   "Error")),
"")</f>
        <v/>
      </c>
      <c r="B110">
        <f>IF(ORDER!O116&gt;0,
 IF(ORDER!$D$1="SGST",
 VLOOKUP(H110,'C:\Users\HP\Desktop\TrimphPO\Week\Master Files\[SGST Master.xlsx]DBF'!$A:$C,3,FALSE),
   IF(ORDER!$D$1="IGST",
   VLOOKUP(H110,'C:\Users\HP\Desktop\TrimphPO\Week\Master Files\[IGST Master.xlsx]DBF'!$A:$C,3,FALSE),
   "Error")),
"")</f>
        <v/>
      </c>
      <c r="C110">
        <f>IF(ORDER!O116&gt;0,ORDER!L116, "")</f>
        <v/>
      </c>
      <c r="D110">
        <f>IF(ORDER!O116&gt;0,ORDER!A116, "")</f>
        <v/>
      </c>
      <c r="E110">
        <f>IF(ORDER!O116&gt;0,
 IF(ORDER!$D$1="SGST",
 VLOOKUP(H110,'C:\Users\HP\Desktop\TrimphPO\Week\Master Files\[SGST Master.xlsx]DBF'!$A:$F,6,FALSE),
   IF(ORDER!$D$1="IGST",
   VLOOKUP(H110,'C:\Users\HP\Desktop\TrimphPO\Week\Master Files\[IGST Master.xlsx]DBF'!$A:$F,6,FALSE),
   "Error")),
"")</f>
        <v/>
      </c>
      <c r="F110">
        <f>IF(ORDER!O116&gt;0,ORDER!C116, "")</f>
        <v/>
      </c>
      <c r="G110">
        <f>IF(ORDER!O116&gt;0,
 IF(ORDER!$D$1="SGST",
 VLOOKUP(H110,'C:\Users\HP\Desktop\TrimphPO\Week\Master Files\[SGST Master.xlsx]DBF'!$A:$H,8,FALSE),
   IF(ORDER!$D$1="IGST",
   VLOOKUP(H110,'C:\Users\HP\Desktop\TrimphPO\Week\Master Files\[IGST Master.xlsx]DBF'!$A:$H,8,FALSE),
   "Error")),
"")</f>
        <v/>
      </c>
      <c r="H110">
        <f>IF(ORDER!O116&gt;0,ORDER!D116, "")</f>
        <v/>
      </c>
      <c r="I110">
        <f>IF(ORDER!O116&gt;0,
 IF(ORDER!$D$1="SGST",
 VLOOKUP(H110,'C:\Users\HP\Desktop\TrimphPO\Week\Master Files\[SGST Master.xlsx]DBF'!$A:$J,10,FALSE),
   IF(ORDER!$D$1="IGST",
   VLOOKUP(H110,'C:\Users\HP\Desktop\TrimphPO\Week\Master Files\[IGST Master.xlsx]DBF'!$A:$J,10,FALSE),
   "Error")),
"")</f>
        <v/>
      </c>
      <c r="J110">
        <f>IF(ORDER!O116&gt;0,SUMIF(ORDER!$D$8:$D$22298,DBF!$H110,ORDER!$G$8:$G$22298), "")</f>
        <v/>
      </c>
      <c r="K110">
        <f>IF(ORDER!O116&gt;0,VLOOKUP($H110,ORDER!D:H,5,FALSE), "")</f>
        <v/>
      </c>
      <c r="L110">
        <f>IF(ORDER!O116&gt;0,ROUND(J110*K110,2), "")</f>
        <v/>
      </c>
      <c r="M110">
        <f>IF(ORDER!O116&gt;0,
 IF(ORDER!$D$1="SGST",
 VLOOKUP(H110,'C:\Users\HP\Desktop\TrimphPO\Week\Master Files\[SGST Master.xlsx]DBF'!$A:$N,14,FALSE),
   IF(ORDER!$D$1="IGST",
   VLOOKUP(H110,'C:\Users\HP\Desktop\TrimphPO\Week\Master Files\[IGST Master.xlsx]DBF'!$A:$N,14,FALSE),
   "Error")),
"")</f>
        <v/>
      </c>
      <c r="N110">
        <f>IF(ORDER!O116&gt;0,ROUND(L110*M110/100,2), "")</f>
        <v/>
      </c>
      <c r="O110">
        <f>IF(ORDER!O116&gt;0,L110-N110, "")</f>
        <v/>
      </c>
      <c r="P110">
        <f>IF(ORDER!O116&gt;0,IF(R110="Corsetry",IF(IFERROR((O110/J110),0)&lt;1000,"CC Sales- Corsetry-Wholesale - IGST 5%","CC Sales- Corsetry-Wholesale - IGST 12%")), "")</f>
        <v/>
      </c>
      <c r="Q110">
        <f>IF(ORDER!O116&gt;0,
 IF(ORDER!$D$1="SGST",
 VLOOKUP(H110,'C:\Users\HP\Desktop\TrimphPO\Week\Master Files\[SGST Master.xlsx]DBF'!$A:$R,18,FALSE),
   IF(ORDER!$D$1="IGST",
   VLOOKUP(H110,'C:\Users\HP\Desktop\TrimphPO\Week\Master Files\[IGST Master.xlsx]DBF'!$A:$R,18,FALSE),
   "Error")),
"")</f>
        <v/>
      </c>
      <c r="R110">
        <f>IF(ORDER!O116&gt;0,
 IF(ORDER!$D$1="SGST",
 VLOOKUP(H110,'C:\Users\HP\Desktop\TrimphPO\Week\Master Files\[SGST Master.xlsx]DBF'!$A:$S,19,FALSE),
   IF(ORDER!$D$1="IGST",
   VLOOKUP(H110,'C:\Users\HP\Desktop\TrimphPO\Week\Master Files\[IGST Master.xlsx]DBF'!$A:$S,19,FALSE),
   "Error")),
"")</f>
        <v/>
      </c>
      <c r="S110">
        <f>IF(ORDER!O116&gt;0,
 IF(ORDER!$D$1="SGST",
 VLOOKUP(H110,'C:\Users\HP\Desktop\TrimphPO\Week\Master Files\[SGST Master.xlsx]DBF'!$A:$T,20,FALSE),
   IF(ORDER!$D$1="IGST",
   VLOOKUP(H110,'C:\Users\HP\Desktop\TrimphPO\Week\Master Files\[IGST Master.xlsx]DBF'!$A:$T,20,FALSE),
   "Error")),
"")</f>
        <v/>
      </c>
      <c r="T110">
        <f>IF(ORDER!O116&gt;0,
 IF(ORDER!$D$1="SGST",
 VLOOKUP(H110,'C:\Users\HP\Desktop\TrimphPO\Week\Master Files\[SGST Master.xlsx]DBF'!$A:$U,21,FALSE),
   IF(ORDER!$D$1="IGST",
   VLOOKUP(H110,'C:\Users\HP\Desktop\TrimphPO\Week\Master Files\[IGST Master.xlsx]DBF'!$A:$U,21,FALSE),
   "Error")),
"")</f>
        <v/>
      </c>
      <c r="U110">
        <f>IF(ORDER!O116&gt;0,
 IF(ORDER!$D$1="SGST",
 VLOOKUP(H110,'C:\Users\HP\Desktop\TrimphPO\Week\Master Files\[SGST Master.xlsx]DBF'!$A:$V,22,FALSE),
   IF(ORDER!$D$1="IGST",
   VLOOKUP(H110,'C:\Users\HP\Desktop\TrimphPO\Week\Master Files\[IGST Master.xlsx]DBF'!$A:$V,22,FALSE),
   "Error")),
"")</f>
        <v/>
      </c>
      <c r="V110">
        <f>IF(ORDER!O116&gt;0,
 IF(ORDER!$D$1="SGST",
 VLOOKUP(H110,'C:\Users\HP\Desktop\TrimphPO\Week\Master Files\[SGST Master.xlsx]DBF'!$A:$W,23,FALSE),
   IF(ORDER!$D$1="IGST",
   VLOOKUP(H110,'C:\Users\HP\Desktop\TrimphPO\Week\Master Files\[IGST Master.xlsx]DBF'!$A:$W,23,FALSE),
   "Error")),
"")</f>
        <v/>
      </c>
      <c r="W110">
        <f>IF(ORDER!O116&gt;0,
 IF(ORDER!$D$1="SGST",
 VLOOKUP(H110,'C:\Users\HP\Desktop\TrimphPO\Week\Master Files\[SGST Master.xlsx]DBF'!$A:$X,24,FALSE),
   IF(ORDER!$D$1="IGST",
   VLOOKUP(H110,'C:\Users\HP\Desktop\TrimphPO\Week\Master Files\[IGST Master.xlsx]DBF'!$A:$X,24,FALSE),
   "Error")),
"")</f>
        <v/>
      </c>
      <c r="X110">
        <f>IF(ORDER!O116&gt;0,
 IF(ORDER!$D$1="SGST",
 VLOOKUP(H110,'C:\Users\HP\Desktop\TrimphPO\Week\Master Files\[SGST Master.xlsx]DBF'!$A:$Y,25,FALSE),
   IF(ORDER!$D$1="IGST",
   VLOOKUP(H110,'C:\Users\HP\Desktop\TrimphPO\Week\Master Files\[IGST Master.xlsx]DBF'!$A:$Y,25,FALSE),
   "Error")),
"")</f>
        <v/>
      </c>
      <c r="Y110">
        <f>IF(ORDER!O116&gt;0,+O110, "")</f>
        <v/>
      </c>
      <c r="Z110">
        <f>IF(ORDER!O116&gt;0,+J110, "")</f>
        <v/>
      </c>
      <c r="AA110">
        <f>IF(ORDER!O116&gt;0,
 IF(ORDER!$D$1="SGST",
 VLOOKUP(H110,'C:\Users\HP\Desktop\TrimphPO\Week\Master Files\[SGST Master.xlsx]DBF'!$A:$AB,28,FALSE),
   IF(ORDER!$D$1="IGST",
   VLOOKUP(H110,'C:\Users\HP\Desktop\TrimphPO\Week\Master Files\[IGST Master.xlsx]DBF'!$A:$AB,28,FALSE),
   "Error")),
"")</f>
        <v/>
      </c>
      <c r="AB110">
        <f>IF(ORDER!O116&gt;0,
 IF(ORDER!$D$1="SGST",
 VLOOKUP(H110,'C:\Users\HP\Desktop\TrimphPO\Week\Master Files\[SGST Master.xlsx]DBF'!$A:$AC,29,FALSE),
   IF(ORDER!$D$1="IGST",
   VLOOKUP(H110,'C:\Users\HP\Desktop\TrimphPO\Week\Master Files\[IGST Master.xlsx]DBF'!$A:$AC,29,FALSE),
   "Error")),
"")</f>
        <v/>
      </c>
      <c r="AC110">
        <f>IF(ORDER!O116&gt;0,ROUND(Y110*AB110/100,2), "")</f>
        <v/>
      </c>
      <c r="AD110">
        <f>IF(ORDER!O116&gt;0,ROUND(SUM(Y110,0)-AC110,2), "")</f>
        <v/>
      </c>
      <c r="AE110" t="inlineStr"/>
      <c r="AF110" t="inlineStr"/>
      <c r="AG110" t="inlineStr"/>
      <c r="AH110" t="inlineStr"/>
      <c r="AI110" t="inlineStr"/>
      <c r="AJ110" t="inlineStr"/>
      <c r="AK110">
        <f>IF(ORDER!O116&gt;0,IF(RIGHT(P110,2)="5%","Output IGST - 5% - Tamilnadu","Output IGST - 12% - Tamilnadu"), "")</f>
        <v/>
      </c>
      <c r="AL110">
        <f>IF(ORDER!O116&gt;0,IF(AK110="Output IGST - 12% - TamilNadu",12,5), "")</f>
        <v/>
      </c>
      <c r="AM110">
        <f>IF(ORDER!O116&gt;0,ROUND(SUM(AD110*AL110/100,0),2), "")</f>
        <v/>
      </c>
      <c r="AN110">
        <f>IF(ORDER!O116&gt;0,+AP110, "")</f>
        <v/>
      </c>
      <c r="AO110">
        <f>IF(ORDER!O116&gt;0,0.00, "")</f>
        <v/>
      </c>
      <c r="AP110">
        <f>IF(ORDER!O116&gt;0,+(Y110-AC110)+AM110, "")</f>
        <v/>
      </c>
      <c r="AQ110">
        <f>IF(ORDER!O116&gt;0,
 IF(ORDER!$D$1="SGST",
 VLOOKUP(H110,'C:\Users\HP\Desktop\TrimphPO\Week\Master Files\[SGST Master.xlsx]DBF'!$A:$AR,44,FALSE),
   IF(ORDER!$D$1="IGST",
   VLOOKUP(H110,'C:\Users\HP\Desktop\TrimphPO\Week\Master Files\[IGST Master.xlsx]DBF'!$A:$AR,44,FALSE),
   "Error")),
"")</f>
        <v/>
      </c>
      <c r="AR110">
        <f>IF(ORDER!O116&gt;0,B110, "")</f>
        <v/>
      </c>
      <c r="AS110">
        <f>IF(ORDER!O116&gt;0,AN110, "")</f>
        <v/>
      </c>
      <c r="AT110">
        <f>IF(ORDER!O116&gt;0,CONCATENATE($B$2," ",$C$2," ","QTY",  " ", $Z$2), "")</f>
        <v/>
      </c>
      <c r="AU110">
        <f>IF(ORDER!O116&gt;0,
 IF(ORDER!$D$1="SGST",
 VLOOKUP(H110,'C:\Users\HP\Desktop\TrimphPO\Week\Master Files\[SGST Master.xlsx]DBF'!$A:$AV,48,FALSE),
   IF(ORDER!$D$1="IGST",
   VLOOKUP(H110,'C:\Users\HP\Desktop\TrimphPO\Week\Master Files\[IGST Master.xlsx]DBF'!$A:$AV,48,FALSE),
   "Error")),
"")</f>
        <v/>
      </c>
      <c r="AV110">
        <f>IF(ORDER!O116&gt;0,
 IF(ORDER!$D$1="SGST",
 VLOOKUP(H110,'C:\Users\HP\Desktop\TrimphPO\Week\Master Files\[SGST Master.xlsx]DBF'!$A:$AW,49,FALSE),
   IF(ORDER!$D$1="IGST",
   VLOOKUP(H110,'C:\Users\HP\Desktop\TrimphPO\Week\Master Files\[IGST Master.xlsx]DBF'!$A:$AW,49,FALSE),
   "Error")),
"")</f>
        <v/>
      </c>
      <c r="AW110">
        <f>IF(ORDER!O116&gt;0,
 IF(ORDER!$D$1="SGST",
 VLOOKUP(H110,'C:\Users\HP\Desktop\TrimphPO\Week\Master Files\[SGST Master.xlsx]DBF'!$A:$AX,50,FALSE),
   IF(ORDER!$D$1="IGST",
   VLOOKUP(H110,'C:\Users\HP\Desktop\TrimphPO\Week\Master Files\[IGST Master.xlsx]DBF'!$A:$AX,50,FALSE),
   "Error")),
"")</f>
        <v/>
      </c>
      <c r="AX110">
        <f>IF(ORDER!O116&gt;0,ORDER!B5, "")</f>
        <v/>
      </c>
      <c r="AY110">
        <f>IF(ORDER!O116&gt;0,ORDER!B1, "")</f>
        <v/>
      </c>
      <c r="AZ110">
        <f>IF(ORDER!O116&gt;0,
 IF(ORDER!$D$1="SGST",
 VLOOKUP(H110,'C:\Users\HP\Desktop\TrimphPO\Week\Master Files\[SGST Master.xlsx]DBF'!$A:$BA,53,FALSE),
   IF(ORDER!$D$1="IGST",
   VLOOKUP(H110,'C:\Users\HP\Desktop\TrimphPO\Week\Master Files\[IGST Master.xlsx]DBF'!$A:$BA,53,FALSE),
   "Error")),
"")</f>
        <v/>
      </c>
      <c r="BA110">
        <f>IF(ORDER!O116&gt;0,
 IF(ORDER!$D$1="SGST",
 VLOOKUP(H110,'C:\Users\HP\Desktop\TrimphPO\Week\Master Files\[SGST Master.xlsx]DBF'!$A:$BB,54,FALSE),
   IF(ORDER!$D$1="IGST",
   VLOOKUP(H110,'C:\Users\HP\Desktop\TrimphPO\Week\Master Files\[IGST Master.xlsx]DBF'!$A:$BB,54,FALSE),
   "Error")),
"")</f>
        <v/>
      </c>
      <c r="BB110">
        <f>IF(ORDER!O116&gt;0,
 IF(ORDER!$D$1="SGST",
 VLOOKUP(H110,'C:\Users\HP\Desktop\TrimphPO\Week\Master Files\[SGST Master.xlsx]DBF'!$A:$BC,55,FALSE),
   IF(ORDER!$D$1="IGST",
   VLOOKUP(H110,'C:\Users\HP\Desktop\TrimphPO\Week\Master Files\[IGST Master.xlsx]DBF'!$A:$BC,55,FALSE),
   "Error")),
"")</f>
        <v/>
      </c>
      <c r="BC110">
        <f>IF(ORDER!O116&gt;0,
 IF(ORDER!$D$1="SGST",
 VLOOKUP(H110,'C:\Users\HP\Desktop\TrimphPO\Week\Master Files\[SGST Master.xlsx]DBF'!$A:$BD,56,FALSE),
   IF(ORDER!$D$1="IGST",
   VLOOKUP(H110,'C:\Users\HP\Desktop\TrimphPO\Week\Master Files\[IGST Master.xlsx]DBF'!$A:$BD,56,FALSE),
   "Error")),
"")</f>
        <v/>
      </c>
      <c r="BD110">
        <f>IF(ORDER!O116&gt;0,
 IF(ORDER!$D$1="SGST",
 VLOOKUP(H110,'C:\Users\HP\Desktop\TrimphPO\Week\Master Files\[SGST Master.xlsx]DBF'!$A:$BE,57,FALSE),
   IF(ORDER!$D$1="IGST",
   VLOOKUP(H110,'C:\Users\HP\Desktop\TrimphPO\Week\Master Files\[IGST Master.xlsx]DBF'!$A:$BE,57,FALSE),
   "Error")),
"")</f>
        <v/>
      </c>
    </row>
    <row r="111">
      <c r="A111">
        <f>IF(ORDER!O117&gt;0,
 IF(ORDER!$D$1="SGST",
 VLOOKUP(H111,'C:\Users\HP\Desktop\TrimphPO\Week\Master Files\[SGST Master.xlsx]DBF'!$A:$B,2,FALSE),
   IF(ORDER!$D$1="IGST",
   VLOOKUP(H111,'C:\Users\HP\Desktop\TrimphPO\Week\Master Files\[IGST Master.xlsx]DBF'!$A:$B,2,FALSE),
   "Error")),
"")</f>
        <v/>
      </c>
      <c r="B111">
        <f>IF(ORDER!O117&gt;0,
 IF(ORDER!$D$1="SGST",
 VLOOKUP(H111,'C:\Users\HP\Desktop\TrimphPO\Week\Master Files\[SGST Master.xlsx]DBF'!$A:$C,3,FALSE),
   IF(ORDER!$D$1="IGST",
   VLOOKUP(H111,'C:\Users\HP\Desktop\TrimphPO\Week\Master Files\[IGST Master.xlsx]DBF'!$A:$C,3,FALSE),
   "Error")),
"")</f>
        <v/>
      </c>
      <c r="C111">
        <f>IF(ORDER!O117&gt;0,ORDER!L117, "")</f>
        <v/>
      </c>
      <c r="D111">
        <f>IF(ORDER!O117&gt;0,ORDER!A117, "")</f>
        <v/>
      </c>
      <c r="E111">
        <f>IF(ORDER!O117&gt;0,
 IF(ORDER!$D$1="SGST",
 VLOOKUP(H111,'C:\Users\HP\Desktop\TrimphPO\Week\Master Files\[SGST Master.xlsx]DBF'!$A:$F,6,FALSE),
   IF(ORDER!$D$1="IGST",
   VLOOKUP(H111,'C:\Users\HP\Desktop\TrimphPO\Week\Master Files\[IGST Master.xlsx]DBF'!$A:$F,6,FALSE),
   "Error")),
"")</f>
        <v/>
      </c>
      <c r="F111">
        <f>IF(ORDER!O117&gt;0,ORDER!C117, "")</f>
        <v/>
      </c>
      <c r="G111">
        <f>IF(ORDER!O117&gt;0,
 IF(ORDER!$D$1="SGST",
 VLOOKUP(H111,'C:\Users\HP\Desktop\TrimphPO\Week\Master Files\[SGST Master.xlsx]DBF'!$A:$H,8,FALSE),
   IF(ORDER!$D$1="IGST",
   VLOOKUP(H111,'C:\Users\HP\Desktop\TrimphPO\Week\Master Files\[IGST Master.xlsx]DBF'!$A:$H,8,FALSE),
   "Error")),
"")</f>
        <v/>
      </c>
      <c r="H111">
        <f>IF(ORDER!O117&gt;0,ORDER!D117, "")</f>
        <v/>
      </c>
      <c r="I111">
        <f>IF(ORDER!O117&gt;0,
 IF(ORDER!$D$1="SGST",
 VLOOKUP(H111,'C:\Users\HP\Desktop\TrimphPO\Week\Master Files\[SGST Master.xlsx]DBF'!$A:$J,10,FALSE),
   IF(ORDER!$D$1="IGST",
   VLOOKUP(H111,'C:\Users\HP\Desktop\TrimphPO\Week\Master Files\[IGST Master.xlsx]DBF'!$A:$J,10,FALSE),
   "Error")),
"")</f>
        <v/>
      </c>
      <c r="J111">
        <f>IF(ORDER!O117&gt;0,SUMIF(ORDER!$D$8:$D$22298,DBF!$H111,ORDER!$G$8:$G$22298), "")</f>
        <v/>
      </c>
      <c r="K111">
        <f>IF(ORDER!O117&gt;0,VLOOKUP($H111,ORDER!D:H,5,FALSE), "")</f>
        <v/>
      </c>
      <c r="L111">
        <f>IF(ORDER!O117&gt;0,ROUND(J111*K111,2), "")</f>
        <v/>
      </c>
      <c r="M111">
        <f>IF(ORDER!O117&gt;0,
 IF(ORDER!$D$1="SGST",
 VLOOKUP(H111,'C:\Users\HP\Desktop\TrimphPO\Week\Master Files\[SGST Master.xlsx]DBF'!$A:$N,14,FALSE),
   IF(ORDER!$D$1="IGST",
   VLOOKUP(H111,'C:\Users\HP\Desktop\TrimphPO\Week\Master Files\[IGST Master.xlsx]DBF'!$A:$N,14,FALSE),
   "Error")),
"")</f>
        <v/>
      </c>
      <c r="N111">
        <f>IF(ORDER!O117&gt;0,ROUND(L111*M111/100,2), "")</f>
        <v/>
      </c>
      <c r="O111">
        <f>IF(ORDER!O117&gt;0,L111-N111, "")</f>
        <v/>
      </c>
      <c r="P111">
        <f>IF(ORDER!O117&gt;0,IF(R111="Corsetry",IF(IFERROR((O111/J111),0)&lt;1000,"CC Sales- Corsetry-Wholesale - IGST 5%","CC Sales- Corsetry-Wholesale - IGST 12%")), "")</f>
        <v/>
      </c>
      <c r="Q111">
        <f>IF(ORDER!O117&gt;0,
 IF(ORDER!$D$1="SGST",
 VLOOKUP(H111,'C:\Users\HP\Desktop\TrimphPO\Week\Master Files\[SGST Master.xlsx]DBF'!$A:$R,18,FALSE),
   IF(ORDER!$D$1="IGST",
   VLOOKUP(H111,'C:\Users\HP\Desktop\TrimphPO\Week\Master Files\[IGST Master.xlsx]DBF'!$A:$R,18,FALSE),
   "Error")),
"")</f>
        <v/>
      </c>
      <c r="R111">
        <f>IF(ORDER!O117&gt;0,
 IF(ORDER!$D$1="SGST",
 VLOOKUP(H111,'C:\Users\HP\Desktop\TrimphPO\Week\Master Files\[SGST Master.xlsx]DBF'!$A:$S,19,FALSE),
   IF(ORDER!$D$1="IGST",
   VLOOKUP(H111,'C:\Users\HP\Desktop\TrimphPO\Week\Master Files\[IGST Master.xlsx]DBF'!$A:$S,19,FALSE),
   "Error")),
"")</f>
        <v/>
      </c>
      <c r="S111">
        <f>IF(ORDER!O117&gt;0,
 IF(ORDER!$D$1="SGST",
 VLOOKUP(H111,'C:\Users\HP\Desktop\TrimphPO\Week\Master Files\[SGST Master.xlsx]DBF'!$A:$T,20,FALSE),
   IF(ORDER!$D$1="IGST",
   VLOOKUP(H111,'C:\Users\HP\Desktop\TrimphPO\Week\Master Files\[IGST Master.xlsx]DBF'!$A:$T,20,FALSE),
   "Error")),
"")</f>
        <v/>
      </c>
      <c r="T111">
        <f>IF(ORDER!O117&gt;0,
 IF(ORDER!$D$1="SGST",
 VLOOKUP(H111,'C:\Users\HP\Desktop\TrimphPO\Week\Master Files\[SGST Master.xlsx]DBF'!$A:$U,21,FALSE),
   IF(ORDER!$D$1="IGST",
   VLOOKUP(H111,'C:\Users\HP\Desktop\TrimphPO\Week\Master Files\[IGST Master.xlsx]DBF'!$A:$U,21,FALSE),
   "Error")),
"")</f>
        <v/>
      </c>
      <c r="U111">
        <f>IF(ORDER!O117&gt;0,
 IF(ORDER!$D$1="SGST",
 VLOOKUP(H111,'C:\Users\HP\Desktop\TrimphPO\Week\Master Files\[SGST Master.xlsx]DBF'!$A:$V,22,FALSE),
   IF(ORDER!$D$1="IGST",
   VLOOKUP(H111,'C:\Users\HP\Desktop\TrimphPO\Week\Master Files\[IGST Master.xlsx]DBF'!$A:$V,22,FALSE),
   "Error")),
"")</f>
        <v/>
      </c>
      <c r="V111">
        <f>IF(ORDER!O117&gt;0,
 IF(ORDER!$D$1="SGST",
 VLOOKUP(H111,'C:\Users\HP\Desktop\TrimphPO\Week\Master Files\[SGST Master.xlsx]DBF'!$A:$W,23,FALSE),
   IF(ORDER!$D$1="IGST",
   VLOOKUP(H111,'C:\Users\HP\Desktop\TrimphPO\Week\Master Files\[IGST Master.xlsx]DBF'!$A:$W,23,FALSE),
   "Error")),
"")</f>
        <v/>
      </c>
      <c r="W111">
        <f>IF(ORDER!O117&gt;0,
 IF(ORDER!$D$1="SGST",
 VLOOKUP(H111,'C:\Users\HP\Desktop\TrimphPO\Week\Master Files\[SGST Master.xlsx]DBF'!$A:$X,24,FALSE),
   IF(ORDER!$D$1="IGST",
   VLOOKUP(H111,'C:\Users\HP\Desktop\TrimphPO\Week\Master Files\[IGST Master.xlsx]DBF'!$A:$X,24,FALSE),
   "Error")),
"")</f>
        <v/>
      </c>
      <c r="X111">
        <f>IF(ORDER!O117&gt;0,
 IF(ORDER!$D$1="SGST",
 VLOOKUP(H111,'C:\Users\HP\Desktop\TrimphPO\Week\Master Files\[SGST Master.xlsx]DBF'!$A:$Y,25,FALSE),
   IF(ORDER!$D$1="IGST",
   VLOOKUP(H111,'C:\Users\HP\Desktop\TrimphPO\Week\Master Files\[IGST Master.xlsx]DBF'!$A:$Y,25,FALSE),
   "Error")),
"")</f>
        <v/>
      </c>
      <c r="Y111">
        <f>IF(ORDER!O117&gt;0,+O111, "")</f>
        <v/>
      </c>
      <c r="Z111">
        <f>IF(ORDER!O117&gt;0,+J111, "")</f>
        <v/>
      </c>
      <c r="AA111">
        <f>IF(ORDER!O117&gt;0,
 IF(ORDER!$D$1="SGST",
 VLOOKUP(H111,'C:\Users\HP\Desktop\TrimphPO\Week\Master Files\[SGST Master.xlsx]DBF'!$A:$AB,28,FALSE),
   IF(ORDER!$D$1="IGST",
   VLOOKUP(H111,'C:\Users\HP\Desktop\TrimphPO\Week\Master Files\[IGST Master.xlsx]DBF'!$A:$AB,28,FALSE),
   "Error")),
"")</f>
        <v/>
      </c>
      <c r="AB111">
        <f>IF(ORDER!O117&gt;0,
 IF(ORDER!$D$1="SGST",
 VLOOKUP(H111,'C:\Users\HP\Desktop\TrimphPO\Week\Master Files\[SGST Master.xlsx]DBF'!$A:$AC,29,FALSE),
   IF(ORDER!$D$1="IGST",
   VLOOKUP(H111,'C:\Users\HP\Desktop\TrimphPO\Week\Master Files\[IGST Master.xlsx]DBF'!$A:$AC,29,FALSE),
   "Error")),
"")</f>
        <v/>
      </c>
      <c r="AC111">
        <f>IF(ORDER!O117&gt;0,ROUND(Y111*AB111/100,2), "")</f>
        <v/>
      </c>
      <c r="AD111">
        <f>IF(ORDER!O117&gt;0,ROUND(SUM(Y111,0)-AC111,2), "")</f>
        <v/>
      </c>
      <c r="AE111" t="inlineStr"/>
      <c r="AF111" t="inlineStr"/>
      <c r="AG111" t="inlineStr"/>
      <c r="AH111" t="inlineStr"/>
      <c r="AI111" t="inlineStr"/>
      <c r="AJ111" t="inlineStr"/>
      <c r="AK111">
        <f>IF(ORDER!O117&gt;0,IF(RIGHT(P111,2)="5%","Output IGST - 5% - Tamilnadu","Output IGST - 12% - Tamilnadu"), "")</f>
        <v/>
      </c>
      <c r="AL111">
        <f>IF(ORDER!O117&gt;0,IF(AK111="Output IGST - 12% - TamilNadu",12,5), "")</f>
        <v/>
      </c>
      <c r="AM111">
        <f>IF(ORDER!O117&gt;0,ROUND(SUM(AD111*AL111/100,0),2), "")</f>
        <v/>
      </c>
      <c r="AN111">
        <f>IF(ORDER!O117&gt;0,+AP111, "")</f>
        <v/>
      </c>
      <c r="AO111">
        <f>IF(ORDER!O117&gt;0,0.00, "")</f>
        <v/>
      </c>
      <c r="AP111">
        <f>IF(ORDER!O117&gt;0,+(Y111-AC111)+AM111, "")</f>
        <v/>
      </c>
      <c r="AQ111">
        <f>IF(ORDER!O117&gt;0,
 IF(ORDER!$D$1="SGST",
 VLOOKUP(H111,'C:\Users\HP\Desktop\TrimphPO\Week\Master Files\[SGST Master.xlsx]DBF'!$A:$AR,44,FALSE),
   IF(ORDER!$D$1="IGST",
   VLOOKUP(H111,'C:\Users\HP\Desktop\TrimphPO\Week\Master Files\[IGST Master.xlsx]DBF'!$A:$AR,44,FALSE),
   "Error")),
"")</f>
        <v/>
      </c>
      <c r="AR111">
        <f>IF(ORDER!O117&gt;0,B111, "")</f>
        <v/>
      </c>
      <c r="AS111">
        <f>IF(ORDER!O117&gt;0,AN111, "")</f>
        <v/>
      </c>
      <c r="AT111">
        <f>IF(ORDER!O117&gt;0,CONCATENATE($B$2," ",$C$2," ","QTY",  " ", $Z$2), "")</f>
        <v/>
      </c>
      <c r="AU111">
        <f>IF(ORDER!O117&gt;0,
 IF(ORDER!$D$1="SGST",
 VLOOKUP(H111,'C:\Users\HP\Desktop\TrimphPO\Week\Master Files\[SGST Master.xlsx]DBF'!$A:$AV,48,FALSE),
   IF(ORDER!$D$1="IGST",
   VLOOKUP(H111,'C:\Users\HP\Desktop\TrimphPO\Week\Master Files\[IGST Master.xlsx]DBF'!$A:$AV,48,FALSE),
   "Error")),
"")</f>
        <v/>
      </c>
      <c r="AV111">
        <f>IF(ORDER!O117&gt;0,
 IF(ORDER!$D$1="SGST",
 VLOOKUP(H111,'C:\Users\HP\Desktop\TrimphPO\Week\Master Files\[SGST Master.xlsx]DBF'!$A:$AW,49,FALSE),
   IF(ORDER!$D$1="IGST",
   VLOOKUP(H111,'C:\Users\HP\Desktop\TrimphPO\Week\Master Files\[IGST Master.xlsx]DBF'!$A:$AW,49,FALSE),
   "Error")),
"")</f>
        <v/>
      </c>
      <c r="AW111">
        <f>IF(ORDER!O117&gt;0,
 IF(ORDER!$D$1="SGST",
 VLOOKUP(H111,'C:\Users\HP\Desktop\TrimphPO\Week\Master Files\[SGST Master.xlsx]DBF'!$A:$AX,50,FALSE),
   IF(ORDER!$D$1="IGST",
   VLOOKUP(H111,'C:\Users\HP\Desktop\TrimphPO\Week\Master Files\[IGST Master.xlsx]DBF'!$A:$AX,50,FALSE),
   "Error")),
"")</f>
        <v/>
      </c>
      <c r="AX111">
        <f>IF(ORDER!O117&gt;0,ORDER!B5, "")</f>
        <v/>
      </c>
      <c r="AY111">
        <f>IF(ORDER!O117&gt;0,ORDER!B1, "")</f>
        <v/>
      </c>
      <c r="AZ111">
        <f>IF(ORDER!O117&gt;0,
 IF(ORDER!$D$1="SGST",
 VLOOKUP(H111,'C:\Users\HP\Desktop\TrimphPO\Week\Master Files\[SGST Master.xlsx]DBF'!$A:$BA,53,FALSE),
   IF(ORDER!$D$1="IGST",
   VLOOKUP(H111,'C:\Users\HP\Desktop\TrimphPO\Week\Master Files\[IGST Master.xlsx]DBF'!$A:$BA,53,FALSE),
   "Error")),
"")</f>
        <v/>
      </c>
      <c r="BA111">
        <f>IF(ORDER!O117&gt;0,
 IF(ORDER!$D$1="SGST",
 VLOOKUP(H111,'C:\Users\HP\Desktop\TrimphPO\Week\Master Files\[SGST Master.xlsx]DBF'!$A:$BB,54,FALSE),
   IF(ORDER!$D$1="IGST",
   VLOOKUP(H111,'C:\Users\HP\Desktop\TrimphPO\Week\Master Files\[IGST Master.xlsx]DBF'!$A:$BB,54,FALSE),
   "Error")),
"")</f>
        <v/>
      </c>
      <c r="BB111">
        <f>IF(ORDER!O117&gt;0,
 IF(ORDER!$D$1="SGST",
 VLOOKUP(H111,'C:\Users\HP\Desktop\TrimphPO\Week\Master Files\[SGST Master.xlsx]DBF'!$A:$BC,55,FALSE),
   IF(ORDER!$D$1="IGST",
   VLOOKUP(H111,'C:\Users\HP\Desktop\TrimphPO\Week\Master Files\[IGST Master.xlsx]DBF'!$A:$BC,55,FALSE),
   "Error")),
"")</f>
        <v/>
      </c>
      <c r="BC111">
        <f>IF(ORDER!O117&gt;0,
 IF(ORDER!$D$1="SGST",
 VLOOKUP(H111,'C:\Users\HP\Desktop\TrimphPO\Week\Master Files\[SGST Master.xlsx]DBF'!$A:$BD,56,FALSE),
   IF(ORDER!$D$1="IGST",
   VLOOKUP(H111,'C:\Users\HP\Desktop\TrimphPO\Week\Master Files\[IGST Master.xlsx]DBF'!$A:$BD,56,FALSE),
   "Error")),
"")</f>
        <v/>
      </c>
      <c r="BD111">
        <f>IF(ORDER!O117&gt;0,
 IF(ORDER!$D$1="SGST",
 VLOOKUP(H111,'C:\Users\HP\Desktop\TrimphPO\Week\Master Files\[SGST Master.xlsx]DBF'!$A:$BE,57,FALSE),
   IF(ORDER!$D$1="IGST",
   VLOOKUP(H111,'C:\Users\HP\Desktop\TrimphPO\Week\Master Files\[IGST Master.xlsx]DBF'!$A:$BE,57,FALSE),
   "Error")),
"")</f>
        <v/>
      </c>
    </row>
    <row r="112">
      <c r="A112">
        <f>IF(ORDER!O118&gt;0,
 IF(ORDER!$D$1="SGST",
 VLOOKUP(H112,'C:\Users\HP\Desktop\TrimphPO\Week\Master Files\[SGST Master.xlsx]DBF'!$A:$B,2,FALSE),
   IF(ORDER!$D$1="IGST",
   VLOOKUP(H112,'C:\Users\HP\Desktop\TrimphPO\Week\Master Files\[IGST Master.xlsx]DBF'!$A:$B,2,FALSE),
   "Error")),
"")</f>
        <v/>
      </c>
      <c r="B112">
        <f>IF(ORDER!O118&gt;0,
 IF(ORDER!$D$1="SGST",
 VLOOKUP(H112,'C:\Users\HP\Desktop\TrimphPO\Week\Master Files\[SGST Master.xlsx]DBF'!$A:$C,3,FALSE),
   IF(ORDER!$D$1="IGST",
   VLOOKUP(H112,'C:\Users\HP\Desktop\TrimphPO\Week\Master Files\[IGST Master.xlsx]DBF'!$A:$C,3,FALSE),
   "Error")),
"")</f>
        <v/>
      </c>
      <c r="C112">
        <f>IF(ORDER!O118&gt;0,ORDER!L118, "")</f>
        <v/>
      </c>
      <c r="D112">
        <f>IF(ORDER!O118&gt;0,ORDER!A118, "")</f>
        <v/>
      </c>
      <c r="E112">
        <f>IF(ORDER!O118&gt;0,
 IF(ORDER!$D$1="SGST",
 VLOOKUP(H112,'C:\Users\HP\Desktop\TrimphPO\Week\Master Files\[SGST Master.xlsx]DBF'!$A:$F,6,FALSE),
   IF(ORDER!$D$1="IGST",
   VLOOKUP(H112,'C:\Users\HP\Desktop\TrimphPO\Week\Master Files\[IGST Master.xlsx]DBF'!$A:$F,6,FALSE),
   "Error")),
"")</f>
        <v/>
      </c>
      <c r="F112">
        <f>IF(ORDER!O118&gt;0,ORDER!C118, "")</f>
        <v/>
      </c>
      <c r="G112">
        <f>IF(ORDER!O118&gt;0,
 IF(ORDER!$D$1="SGST",
 VLOOKUP(H112,'C:\Users\HP\Desktop\TrimphPO\Week\Master Files\[SGST Master.xlsx]DBF'!$A:$H,8,FALSE),
   IF(ORDER!$D$1="IGST",
   VLOOKUP(H112,'C:\Users\HP\Desktop\TrimphPO\Week\Master Files\[IGST Master.xlsx]DBF'!$A:$H,8,FALSE),
   "Error")),
"")</f>
        <v/>
      </c>
      <c r="H112">
        <f>IF(ORDER!O118&gt;0,ORDER!D118, "")</f>
        <v/>
      </c>
      <c r="I112">
        <f>IF(ORDER!O118&gt;0,
 IF(ORDER!$D$1="SGST",
 VLOOKUP(H112,'C:\Users\HP\Desktop\TrimphPO\Week\Master Files\[SGST Master.xlsx]DBF'!$A:$J,10,FALSE),
   IF(ORDER!$D$1="IGST",
   VLOOKUP(H112,'C:\Users\HP\Desktop\TrimphPO\Week\Master Files\[IGST Master.xlsx]DBF'!$A:$J,10,FALSE),
   "Error")),
"")</f>
        <v/>
      </c>
      <c r="J112">
        <f>IF(ORDER!O118&gt;0,SUMIF(ORDER!$D$8:$D$22298,DBF!$H112,ORDER!$G$8:$G$22298), "")</f>
        <v/>
      </c>
      <c r="K112">
        <f>IF(ORDER!O118&gt;0,VLOOKUP($H112,ORDER!D:H,5,FALSE), "")</f>
        <v/>
      </c>
      <c r="L112">
        <f>IF(ORDER!O118&gt;0,ROUND(J112*K112,2), "")</f>
        <v/>
      </c>
      <c r="M112">
        <f>IF(ORDER!O118&gt;0,
 IF(ORDER!$D$1="SGST",
 VLOOKUP(H112,'C:\Users\HP\Desktop\TrimphPO\Week\Master Files\[SGST Master.xlsx]DBF'!$A:$N,14,FALSE),
   IF(ORDER!$D$1="IGST",
   VLOOKUP(H112,'C:\Users\HP\Desktop\TrimphPO\Week\Master Files\[IGST Master.xlsx]DBF'!$A:$N,14,FALSE),
   "Error")),
"")</f>
        <v/>
      </c>
      <c r="N112">
        <f>IF(ORDER!O118&gt;0,ROUND(L112*M112/100,2), "")</f>
        <v/>
      </c>
      <c r="O112">
        <f>IF(ORDER!O118&gt;0,L112-N112, "")</f>
        <v/>
      </c>
      <c r="P112">
        <f>IF(ORDER!O118&gt;0,IF(R112="Corsetry",IF(IFERROR((O112/J112),0)&lt;1000,"CC Sales- Corsetry-Wholesale - IGST 5%","CC Sales- Corsetry-Wholesale - IGST 12%")), "")</f>
        <v/>
      </c>
      <c r="Q112">
        <f>IF(ORDER!O118&gt;0,
 IF(ORDER!$D$1="SGST",
 VLOOKUP(H112,'C:\Users\HP\Desktop\TrimphPO\Week\Master Files\[SGST Master.xlsx]DBF'!$A:$R,18,FALSE),
   IF(ORDER!$D$1="IGST",
   VLOOKUP(H112,'C:\Users\HP\Desktop\TrimphPO\Week\Master Files\[IGST Master.xlsx]DBF'!$A:$R,18,FALSE),
   "Error")),
"")</f>
        <v/>
      </c>
      <c r="R112">
        <f>IF(ORDER!O118&gt;0,
 IF(ORDER!$D$1="SGST",
 VLOOKUP(H112,'C:\Users\HP\Desktop\TrimphPO\Week\Master Files\[SGST Master.xlsx]DBF'!$A:$S,19,FALSE),
   IF(ORDER!$D$1="IGST",
   VLOOKUP(H112,'C:\Users\HP\Desktop\TrimphPO\Week\Master Files\[IGST Master.xlsx]DBF'!$A:$S,19,FALSE),
   "Error")),
"")</f>
        <v/>
      </c>
      <c r="S112">
        <f>IF(ORDER!O118&gt;0,
 IF(ORDER!$D$1="SGST",
 VLOOKUP(H112,'C:\Users\HP\Desktop\TrimphPO\Week\Master Files\[SGST Master.xlsx]DBF'!$A:$T,20,FALSE),
   IF(ORDER!$D$1="IGST",
   VLOOKUP(H112,'C:\Users\HP\Desktop\TrimphPO\Week\Master Files\[IGST Master.xlsx]DBF'!$A:$T,20,FALSE),
   "Error")),
"")</f>
        <v/>
      </c>
      <c r="T112">
        <f>IF(ORDER!O118&gt;0,
 IF(ORDER!$D$1="SGST",
 VLOOKUP(H112,'C:\Users\HP\Desktop\TrimphPO\Week\Master Files\[SGST Master.xlsx]DBF'!$A:$U,21,FALSE),
   IF(ORDER!$D$1="IGST",
   VLOOKUP(H112,'C:\Users\HP\Desktop\TrimphPO\Week\Master Files\[IGST Master.xlsx]DBF'!$A:$U,21,FALSE),
   "Error")),
"")</f>
        <v/>
      </c>
      <c r="U112">
        <f>IF(ORDER!O118&gt;0,
 IF(ORDER!$D$1="SGST",
 VLOOKUP(H112,'C:\Users\HP\Desktop\TrimphPO\Week\Master Files\[SGST Master.xlsx]DBF'!$A:$V,22,FALSE),
   IF(ORDER!$D$1="IGST",
   VLOOKUP(H112,'C:\Users\HP\Desktop\TrimphPO\Week\Master Files\[IGST Master.xlsx]DBF'!$A:$V,22,FALSE),
   "Error")),
"")</f>
        <v/>
      </c>
      <c r="V112">
        <f>IF(ORDER!O118&gt;0,
 IF(ORDER!$D$1="SGST",
 VLOOKUP(H112,'C:\Users\HP\Desktop\TrimphPO\Week\Master Files\[SGST Master.xlsx]DBF'!$A:$W,23,FALSE),
   IF(ORDER!$D$1="IGST",
   VLOOKUP(H112,'C:\Users\HP\Desktop\TrimphPO\Week\Master Files\[IGST Master.xlsx]DBF'!$A:$W,23,FALSE),
   "Error")),
"")</f>
        <v/>
      </c>
      <c r="W112">
        <f>IF(ORDER!O118&gt;0,
 IF(ORDER!$D$1="SGST",
 VLOOKUP(H112,'C:\Users\HP\Desktop\TrimphPO\Week\Master Files\[SGST Master.xlsx]DBF'!$A:$X,24,FALSE),
   IF(ORDER!$D$1="IGST",
   VLOOKUP(H112,'C:\Users\HP\Desktop\TrimphPO\Week\Master Files\[IGST Master.xlsx]DBF'!$A:$X,24,FALSE),
   "Error")),
"")</f>
        <v/>
      </c>
      <c r="X112">
        <f>IF(ORDER!O118&gt;0,
 IF(ORDER!$D$1="SGST",
 VLOOKUP(H112,'C:\Users\HP\Desktop\TrimphPO\Week\Master Files\[SGST Master.xlsx]DBF'!$A:$Y,25,FALSE),
   IF(ORDER!$D$1="IGST",
   VLOOKUP(H112,'C:\Users\HP\Desktop\TrimphPO\Week\Master Files\[IGST Master.xlsx]DBF'!$A:$Y,25,FALSE),
   "Error")),
"")</f>
        <v/>
      </c>
      <c r="Y112">
        <f>IF(ORDER!O118&gt;0,+O112, "")</f>
        <v/>
      </c>
      <c r="Z112">
        <f>IF(ORDER!O118&gt;0,+J112, "")</f>
        <v/>
      </c>
      <c r="AA112">
        <f>IF(ORDER!O118&gt;0,
 IF(ORDER!$D$1="SGST",
 VLOOKUP(H112,'C:\Users\HP\Desktop\TrimphPO\Week\Master Files\[SGST Master.xlsx]DBF'!$A:$AB,28,FALSE),
   IF(ORDER!$D$1="IGST",
   VLOOKUP(H112,'C:\Users\HP\Desktop\TrimphPO\Week\Master Files\[IGST Master.xlsx]DBF'!$A:$AB,28,FALSE),
   "Error")),
"")</f>
        <v/>
      </c>
      <c r="AB112">
        <f>IF(ORDER!O118&gt;0,
 IF(ORDER!$D$1="SGST",
 VLOOKUP(H112,'C:\Users\HP\Desktop\TrimphPO\Week\Master Files\[SGST Master.xlsx]DBF'!$A:$AC,29,FALSE),
   IF(ORDER!$D$1="IGST",
   VLOOKUP(H112,'C:\Users\HP\Desktop\TrimphPO\Week\Master Files\[IGST Master.xlsx]DBF'!$A:$AC,29,FALSE),
   "Error")),
"")</f>
        <v/>
      </c>
      <c r="AC112">
        <f>IF(ORDER!O118&gt;0,ROUND(Y112*AB112/100,2), "")</f>
        <v/>
      </c>
      <c r="AD112">
        <f>IF(ORDER!O118&gt;0,ROUND(SUM(Y112,0)-AC112,2), "")</f>
        <v/>
      </c>
      <c r="AE112" t="inlineStr"/>
      <c r="AF112" t="inlineStr"/>
      <c r="AG112" t="inlineStr"/>
      <c r="AH112" t="inlineStr"/>
      <c r="AI112" t="inlineStr"/>
      <c r="AJ112" t="inlineStr"/>
      <c r="AK112">
        <f>IF(ORDER!O118&gt;0,IF(RIGHT(P112,2)="5%","Output IGST - 5% - Tamilnadu","Output IGST - 12% - Tamilnadu"), "")</f>
        <v/>
      </c>
      <c r="AL112">
        <f>IF(ORDER!O118&gt;0,IF(AK112="Output IGST - 12% - TamilNadu",12,5), "")</f>
        <v/>
      </c>
      <c r="AM112">
        <f>IF(ORDER!O118&gt;0,ROUND(SUM(AD112*AL112/100,0),2), "")</f>
        <v/>
      </c>
      <c r="AN112">
        <f>IF(ORDER!O118&gt;0,+AP112, "")</f>
        <v/>
      </c>
      <c r="AO112">
        <f>IF(ORDER!O118&gt;0,0.00, "")</f>
        <v/>
      </c>
      <c r="AP112">
        <f>IF(ORDER!O118&gt;0,+(Y112-AC112)+AM112, "")</f>
        <v/>
      </c>
      <c r="AQ112">
        <f>IF(ORDER!O118&gt;0,
 IF(ORDER!$D$1="SGST",
 VLOOKUP(H112,'C:\Users\HP\Desktop\TrimphPO\Week\Master Files\[SGST Master.xlsx]DBF'!$A:$AR,44,FALSE),
   IF(ORDER!$D$1="IGST",
   VLOOKUP(H112,'C:\Users\HP\Desktop\TrimphPO\Week\Master Files\[IGST Master.xlsx]DBF'!$A:$AR,44,FALSE),
   "Error")),
"")</f>
        <v/>
      </c>
      <c r="AR112">
        <f>IF(ORDER!O118&gt;0,B112, "")</f>
        <v/>
      </c>
      <c r="AS112">
        <f>IF(ORDER!O118&gt;0,AN112, "")</f>
        <v/>
      </c>
      <c r="AT112">
        <f>IF(ORDER!O118&gt;0,CONCATENATE($B$2," ",$C$2," ","QTY",  " ", $Z$2), "")</f>
        <v/>
      </c>
      <c r="AU112">
        <f>IF(ORDER!O118&gt;0,
 IF(ORDER!$D$1="SGST",
 VLOOKUP(H112,'C:\Users\HP\Desktop\TrimphPO\Week\Master Files\[SGST Master.xlsx]DBF'!$A:$AV,48,FALSE),
   IF(ORDER!$D$1="IGST",
   VLOOKUP(H112,'C:\Users\HP\Desktop\TrimphPO\Week\Master Files\[IGST Master.xlsx]DBF'!$A:$AV,48,FALSE),
   "Error")),
"")</f>
        <v/>
      </c>
      <c r="AV112">
        <f>IF(ORDER!O118&gt;0,
 IF(ORDER!$D$1="SGST",
 VLOOKUP(H112,'C:\Users\HP\Desktop\TrimphPO\Week\Master Files\[SGST Master.xlsx]DBF'!$A:$AW,49,FALSE),
   IF(ORDER!$D$1="IGST",
   VLOOKUP(H112,'C:\Users\HP\Desktop\TrimphPO\Week\Master Files\[IGST Master.xlsx]DBF'!$A:$AW,49,FALSE),
   "Error")),
"")</f>
        <v/>
      </c>
      <c r="AW112">
        <f>IF(ORDER!O118&gt;0,
 IF(ORDER!$D$1="SGST",
 VLOOKUP(H112,'C:\Users\HP\Desktop\TrimphPO\Week\Master Files\[SGST Master.xlsx]DBF'!$A:$AX,50,FALSE),
   IF(ORDER!$D$1="IGST",
   VLOOKUP(H112,'C:\Users\HP\Desktop\TrimphPO\Week\Master Files\[IGST Master.xlsx]DBF'!$A:$AX,50,FALSE),
   "Error")),
"")</f>
        <v/>
      </c>
      <c r="AX112">
        <f>IF(ORDER!O118&gt;0,ORDER!B5, "")</f>
        <v/>
      </c>
      <c r="AY112">
        <f>IF(ORDER!O118&gt;0,ORDER!B1, "")</f>
        <v/>
      </c>
      <c r="AZ112">
        <f>IF(ORDER!O118&gt;0,
 IF(ORDER!$D$1="SGST",
 VLOOKUP(H112,'C:\Users\HP\Desktop\TrimphPO\Week\Master Files\[SGST Master.xlsx]DBF'!$A:$BA,53,FALSE),
   IF(ORDER!$D$1="IGST",
   VLOOKUP(H112,'C:\Users\HP\Desktop\TrimphPO\Week\Master Files\[IGST Master.xlsx]DBF'!$A:$BA,53,FALSE),
   "Error")),
"")</f>
        <v/>
      </c>
      <c r="BA112">
        <f>IF(ORDER!O118&gt;0,
 IF(ORDER!$D$1="SGST",
 VLOOKUP(H112,'C:\Users\HP\Desktop\TrimphPO\Week\Master Files\[SGST Master.xlsx]DBF'!$A:$BB,54,FALSE),
   IF(ORDER!$D$1="IGST",
   VLOOKUP(H112,'C:\Users\HP\Desktop\TrimphPO\Week\Master Files\[IGST Master.xlsx]DBF'!$A:$BB,54,FALSE),
   "Error")),
"")</f>
        <v/>
      </c>
      <c r="BB112">
        <f>IF(ORDER!O118&gt;0,
 IF(ORDER!$D$1="SGST",
 VLOOKUP(H112,'C:\Users\HP\Desktop\TrimphPO\Week\Master Files\[SGST Master.xlsx]DBF'!$A:$BC,55,FALSE),
   IF(ORDER!$D$1="IGST",
   VLOOKUP(H112,'C:\Users\HP\Desktop\TrimphPO\Week\Master Files\[IGST Master.xlsx]DBF'!$A:$BC,55,FALSE),
   "Error")),
"")</f>
        <v/>
      </c>
      <c r="BC112">
        <f>IF(ORDER!O118&gt;0,
 IF(ORDER!$D$1="SGST",
 VLOOKUP(H112,'C:\Users\HP\Desktop\TrimphPO\Week\Master Files\[SGST Master.xlsx]DBF'!$A:$BD,56,FALSE),
   IF(ORDER!$D$1="IGST",
   VLOOKUP(H112,'C:\Users\HP\Desktop\TrimphPO\Week\Master Files\[IGST Master.xlsx]DBF'!$A:$BD,56,FALSE),
   "Error")),
"")</f>
        <v/>
      </c>
      <c r="BD112">
        <f>IF(ORDER!O118&gt;0,
 IF(ORDER!$D$1="SGST",
 VLOOKUP(H112,'C:\Users\HP\Desktop\TrimphPO\Week\Master Files\[SGST Master.xlsx]DBF'!$A:$BE,57,FALSE),
   IF(ORDER!$D$1="IGST",
   VLOOKUP(H112,'C:\Users\HP\Desktop\TrimphPO\Week\Master Files\[IGST Master.xlsx]DBF'!$A:$BE,57,FALSE),
   "Error")),
"")</f>
        <v/>
      </c>
    </row>
    <row r="113">
      <c r="A113">
        <f>IF(ORDER!O119&gt;0,
 IF(ORDER!$D$1="SGST",
 VLOOKUP(H113,'C:\Users\HP\Desktop\TrimphPO\Week\Master Files\[SGST Master.xlsx]DBF'!$A:$B,2,FALSE),
   IF(ORDER!$D$1="IGST",
   VLOOKUP(H113,'C:\Users\HP\Desktop\TrimphPO\Week\Master Files\[IGST Master.xlsx]DBF'!$A:$B,2,FALSE),
   "Error")),
"")</f>
        <v/>
      </c>
      <c r="B113">
        <f>IF(ORDER!O119&gt;0,
 IF(ORDER!$D$1="SGST",
 VLOOKUP(H113,'C:\Users\HP\Desktop\TrimphPO\Week\Master Files\[SGST Master.xlsx]DBF'!$A:$C,3,FALSE),
   IF(ORDER!$D$1="IGST",
   VLOOKUP(H113,'C:\Users\HP\Desktop\TrimphPO\Week\Master Files\[IGST Master.xlsx]DBF'!$A:$C,3,FALSE),
   "Error")),
"")</f>
        <v/>
      </c>
      <c r="C113">
        <f>IF(ORDER!O119&gt;0,ORDER!L119, "")</f>
        <v/>
      </c>
      <c r="D113">
        <f>IF(ORDER!O119&gt;0,ORDER!A119, "")</f>
        <v/>
      </c>
      <c r="E113">
        <f>IF(ORDER!O119&gt;0,
 IF(ORDER!$D$1="SGST",
 VLOOKUP(H113,'C:\Users\HP\Desktop\TrimphPO\Week\Master Files\[SGST Master.xlsx]DBF'!$A:$F,6,FALSE),
   IF(ORDER!$D$1="IGST",
   VLOOKUP(H113,'C:\Users\HP\Desktop\TrimphPO\Week\Master Files\[IGST Master.xlsx]DBF'!$A:$F,6,FALSE),
   "Error")),
"")</f>
        <v/>
      </c>
      <c r="F113">
        <f>IF(ORDER!O119&gt;0,ORDER!C119, "")</f>
        <v/>
      </c>
      <c r="G113">
        <f>IF(ORDER!O119&gt;0,
 IF(ORDER!$D$1="SGST",
 VLOOKUP(H113,'C:\Users\HP\Desktop\TrimphPO\Week\Master Files\[SGST Master.xlsx]DBF'!$A:$H,8,FALSE),
   IF(ORDER!$D$1="IGST",
   VLOOKUP(H113,'C:\Users\HP\Desktop\TrimphPO\Week\Master Files\[IGST Master.xlsx]DBF'!$A:$H,8,FALSE),
   "Error")),
"")</f>
        <v/>
      </c>
      <c r="H113">
        <f>IF(ORDER!O119&gt;0,ORDER!D119, "")</f>
        <v/>
      </c>
      <c r="I113">
        <f>IF(ORDER!O119&gt;0,
 IF(ORDER!$D$1="SGST",
 VLOOKUP(H113,'C:\Users\HP\Desktop\TrimphPO\Week\Master Files\[SGST Master.xlsx]DBF'!$A:$J,10,FALSE),
   IF(ORDER!$D$1="IGST",
   VLOOKUP(H113,'C:\Users\HP\Desktop\TrimphPO\Week\Master Files\[IGST Master.xlsx]DBF'!$A:$J,10,FALSE),
   "Error")),
"")</f>
        <v/>
      </c>
      <c r="J113">
        <f>IF(ORDER!O119&gt;0,SUMIF(ORDER!$D$8:$D$22298,DBF!$H113,ORDER!$G$8:$G$22298), "")</f>
        <v/>
      </c>
      <c r="K113">
        <f>IF(ORDER!O119&gt;0,VLOOKUP($H113,ORDER!D:H,5,FALSE), "")</f>
        <v/>
      </c>
      <c r="L113">
        <f>IF(ORDER!O119&gt;0,ROUND(J113*K113,2), "")</f>
        <v/>
      </c>
      <c r="M113">
        <f>IF(ORDER!O119&gt;0,
 IF(ORDER!$D$1="SGST",
 VLOOKUP(H113,'C:\Users\HP\Desktop\TrimphPO\Week\Master Files\[SGST Master.xlsx]DBF'!$A:$N,14,FALSE),
   IF(ORDER!$D$1="IGST",
   VLOOKUP(H113,'C:\Users\HP\Desktop\TrimphPO\Week\Master Files\[IGST Master.xlsx]DBF'!$A:$N,14,FALSE),
   "Error")),
"")</f>
        <v/>
      </c>
      <c r="N113">
        <f>IF(ORDER!O119&gt;0,ROUND(L113*M113/100,2), "")</f>
        <v/>
      </c>
      <c r="O113">
        <f>IF(ORDER!O119&gt;0,L113-N113, "")</f>
        <v/>
      </c>
      <c r="P113">
        <f>IF(ORDER!O119&gt;0,IF(R113="Corsetry",IF(IFERROR((O113/J113),0)&lt;1000,"CC Sales- Corsetry-Wholesale - IGST 5%","CC Sales- Corsetry-Wholesale - IGST 12%")), "")</f>
        <v/>
      </c>
      <c r="Q113">
        <f>IF(ORDER!O119&gt;0,
 IF(ORDER!$D$1="SGST",
 VLOOKUP(H113,'C:\Users\HP\Desktop\TrimphPO\Week\Master Files\[SGST Master.xlsx]DBF'!$A:$R,18,FALSE),
   IF(ORDER!$D$1="IGST",
   VLOOKUP(H113,'C:\Users\HP\Desktop\TrimphPO\Week\Master Files\[IGST Master.xlsx]DBF'!$A:$R,18,FALSE),
   "Error")),
"")</f>
        <v/>
      </c>
      <c r="R113">
        <f>IF(ORDER!O119&gt;0,
 IF(ORDER!$D$1="SGST",
 VLOOKUP(H113,'C:\Users\HP\Desktop\TrimphPO\Week\Master Files\[SGST Master.xlsx]DBF'!$A:$S,19,FALSE),
   IF(ORDER!$D$1="IGST",
   VLOOKUP(H113,'C:\Users\HP\Desktop\TrimphPO\Week\Master Files\[IGST Master.xlsx]DBF'!$A:$S,19,FALSE),
   "Error")),
"")</f>
        <v/>
      </c>
      <c r="S113">
        <f>IF(ORDER!O119&gt;0,
 IF(ORDER!$D$1="SGST",
 VLOOKUP(H113,'C:\Users\HP\Desktop\TrimphPO\Week\Master Files\[SGST Master.xlsx]DBF'!$A:$T,20,FALSE),
   IF(ORDER!$D$1="IGST",
   VLOOKUP(H113,'C:\Users\HP\Desktop\TrimphPO\Week\Master Files\[IGST Master.xlsx]DBF'!$A:$T,20,FALSE),
   "Error")),
"")</f>
        <v/>
      </c>
      <c r="T113">
        <f>IF(ORDER!O119&gt;0,
 IF(ORDER!$D$1="SGST",
 VLOOKUP(H113,'C:\Users\HP\Desktop\TrimphPO\Week\Master Files\[SGST Master.xlsx]DBF'!$A:$U,21,FALSE),
   IF(ORDER!$D$1="IGST",
   VLOOKUP(H113,'C:\Users\HP\Desktop\TrimphPO\Week\Master Files\[IGST Master.xlsx]DBF'!$A:$U,21,FALSE),
   "Error")),
"")</f>
        <v/>
      </c>
      <c r="U113">
        <f>IF(ORDER!O119&gt;0,
 IF(ORDER!$D$1="SGST",
 VLOOKUP(H113,'C:\Users\HP\Desktop\TrimphPO\Week\Master Files\[SGST Master.xlsx]DBF'!$A:$V,22,FALSE),
   IF(ORDER!$D$1="IGST",
   VLOOKUP(H113,'C:\Users\HP\Desktop\TrimphPO\Week\Master Files\[IGST Master.xlsx]DBF'!$A:$V,22,FALSE),
   "Error")),
"")</f>
        <v/>
      </c>
      <c r="V113">
        <f>IF(ORDER!O119&gt;0,
 IF(ORDER!$D$1="SGST",
 VLOOKUP(H113,'C:\Users\HP\Desktop\TrimphPO\Week\Master Files\[SGST Master.xlsx]DBF'!$A:$W,23,FALSE),
   IF(ORDER!$D$1="IGST",
   VLOOKUP(H113,'C:\Users\HP\Desktop\TrimphPO\Week\Master Files\[IGST Master.xlsx]DBF'!$A:$W,23,FALSE),
   "Error")),
"")</f>
        <v/>
      </c>
      <c r="W113">
        <f>IF(ORDER!O119&gt;0,
 IF(ORDER!$D$1="SGST",
 VLOOKUP(H113,'C:\Users\HP\Desktop\TrimphPO\Week\Master Files\[SGST Master.xlsx]DBF'!$A:$X,24,FALSE),
   IF(ORDER!$D$1="IGST",
   VLOOKUP(H113,'C:\Users\HP\Desktop\TrimphPO\Week\Master Files\[IGST Master.xlsx]DBF'!$A:$X,24,FALSE),
   "Error")),
"")</f>
        <v/>
      </c>
      <c r="X113">
        <f>IF(ORDER!O119&gt;0,
 IF(ORDER!$D$1="SGST",
 VLOOKUP(H113,'C:\Users\HP\Desktop\TrimphPO\Week\Master Files\[SGST Master.xlsx]DBF'!$A:$Y,25,FALSE),
   IF(ORDER!$D$1="IGST",
   VLOOKUP(H113,'C:\Users\HP\Desktop\TrimphPO\Week\Master Files\[IGST Master.xlsx]DBF'!$A:$Y,25,FALSE),
   "Error")),
"")</f>
        <v/>
      </c>
      <c r="Y113">
        <f>IF(ORDER!O119&gt;0,+O113, "")</f>
        <v/>
      </c>
      <c r="Z113">
        <f>IF(ORDER!O119&gt;0,+J113, "")</f>
        <v/>
      </c>
      <c r="AA113">
        <f>IF(ORDER!O119&gt;0,
 IF(ORDER!$D$1="SGST",
 VLOOKUP(H113,'C:\Users\HP\Desktop\TrimphPO\Week\Master Files\[SGST Master.xlsx]DBF'!$A:$AB,28,FALSE),
   IF(ORDER!$D$1="IGST",
   VLOOKUP(H113,'C:\Users\HP\Desktop\TrimphPO\Week\Master Files\[IGST Master.xlsx]DBF'!$A:$AB,28,FALSE),
   "Error")),
"")</f>
        <v/>
      </c>
      <c r="AB113">
        <f>IF(ORDER!O119&gt;0,
 IF(ORDER!$D$1="SGST",
 VLOOKUP(H113,'C:\Users\HP\Desktop\TrimphPO\Week\Master Files\[SGST Master.xlsx]DBF'!$A:$AC,29,FALSE),
   IF(ORDER!$D$1="IGST",
   VLOOKUP(H113,'C:\Users\HP\Desktop\TrimphPO\Week\Master Files\[IGST Master.xlsx]DBF'!$A:$AC,29,FALSE),
   "Error")),
"")</f>
        <v/>
      </c>
      <c r="AC113">
        <f>IF(ORDER!O119&gt;0,ROUND(Y113*AB113/100,2), "")</f>
        <v/>
      </c>
      <c r="AD113">
        <f>IF(ORDER!O119&gt;0,ROUND(SUM(Y113,0)-AC113,2), "")</f>
        <v/>
      </c>
      <c r="AE113" t="inlineStr"/>
      <c r="AF113" t="inlineStr"/>
      <c r="AG113" t="inlineStr"/>
      <c r="AH113" t="inlineStr"/>
      <c r="AI113" t="inlineStr"/>
      <c r="AJ113" t="inlineStr"/>
      <c r="AK113">
        <f>IF(ORDER!O119&gt;0,IF(RIGHT(P113,2)="5%","Output IGST - 5% - Tamilnadu","Output IGST - 12% - Tamilnadu"), "")</f>
        <v/>
      </c>
      <c r="AL113">
        <f>IF(ORDER!O119&gt;0,IF(AK113="Output IGST - 12% - TamilNadu",12,5), "")</f>
        <v/>
      </c>
      <c r="AM113">
        <f>IF(ORDER!O119&gt;0,ROUND(SUM(AD113*AL113/100,0),2), "")</f>
        <v/>
      </c>
      <c r="AN113">
        <f>IF(ORDER!O119&gt;0,+AP113, "")</f>
        <v/>
      </c>
      <c r="AO113">
        <f>IF(ORDER!O119&gt;0,0.00, "")</f>
        <v/>
      </c>
      <c r="AP113">
        <f>IF(ORDER!O119&gt;0,+(Y113-AC113)+AM113, "")</f>
        <v/>
      </c>
      <c r="AQ113">
        <f>IF(ORDER!O119&gt;0,
 IF(ORDER!$D$1="SGST",
 VLOOKUP(H113,'C:\Users\HP\Desktop\TrimphPO\Week\Master Files\[SGST Master.xlsx]DBF'!$A:$AR,44,FALSE),
   IF(ORDER!$D$1="IGST",
   VLOOKUP(H113,'C:\Users\HP\Desktop\TrimphPO\Week\Master Files\[IGST Master.xlsx]DBF'!$A:$AR,44,FALSE),
   "Error")),
"")</f>
        <v/>
      </c>
      <c r="AR113">
        <f>IF(ORDER!O119&gt;0,B113, "")</f>
        <v/>
      </c>
      <c r="AS113">
        <f>IF(ORDER!O119&gt;0,AN113, "")</f>
        <v/>
      </c>
      <c r="AT113">
        <f>IF(ORDER!O119&gt;0,CONCATENATE($B$2," ",$C$2," ","QTY",  " ", $Z$2), "")</f>
        <v/>
      </c>
      <c r="AU113">
        <f>IF(ORDER!O119&gt;0,
 IF(ORDER!$D$1="SGST",
 VLOOKUP(H113,'C:\Users\HP\Desktop\TrimphPO\Week\Master Files\[SGST Master.xlsx]DBF'!$A:$AV,48,FALSE),
   IF(ORDER!$D$1="IGST",
   VLOOKUP(H113,'C:\Users\HP\Desktop\TrimphPO\Week\Master Files\[IGST Master.xlsx]DBF'!$A:$AV,48,FALSE),
   "Error")),
"")</f>
        <v/>
      </c>
      <c r="AV113">
        <f>IF(ORDER!O119&gt;0,
 IF(ORDER!$D$1="SGST",
 VLOOKUP(H113,'C:\Users\HP\Desktop\TrimphPO\Week\Master Files\[SGST Master.xlsx]DBF'!$A:$AW,49,FALSE),
   IF(ORDER!$D$1="IGST",
   VLOOKUP(H113,'C:\Users\HP\Desktop\TrimphPO\Week\Master Files\[IGST Master.xlsx]DBF'!$A:$AW,49,FALSE),
   "Error")),
"")</f>
        <v/>
      </c>
      <c r="AW113">
        <f>IF(ORDER!O119&gt;0,
 IF(ORDER!$D$1="SGST",
 VLOOKUP(H113,'C:\Users\HP\Desktop\TrimphPO\Week\Master Files\[SGST Master.xlsx]DBF'!$A:$AX,50,FALSE),
   IF(ORDER!$D$1="IGST",
   VLOOKUP(H113,'C:\Users\HP\Desktop\TrimphPO\Week\Master Files\[IGST Master.xlsx]DBF'!$A:$AX,50,FALSE),
   "Error")),
"")</f>
        <v/>
      </c>
      <c r="AX113">
        <f>IF(ORDER!O119&gt;0,ORDER!B5, "")</f>
        <v/>
      </c>
      <c r="AY113">
        <f>IF(ORDER!O119&gt;0,ORDER!B1, "")</f>
        <v/>
      </c>
      <c r="AZ113">
        <f>IF(ORDER!O119&gt;0,
 IF(ORDER!$D$1="SGST",
 VLOOKUP(H113,'C:\Users\HP\Desktop\TrimphPO\Week\Master Files\[SGST Master.xlsx]DBF'!$A:$BA,53,FALSE),
   IF(ORDER!$D$1="IGST",
   VLOOKUP(H113,'C:\Users\HP\Desktop\TrimphPO\Week\Master Files\[IGST Master.xlsx]DBF'!$A:$BA,53,FALSE),
   "Error")),
"")</f>
        <v/>
      </c>
      <c r="BA113">
        <f>IF(ORDER!O119&gt;0,
 IF(ORDER!$D$1="SGST",
 VLOOKUP(H113,'C:\Users\HP\Desktop\TrimphPO\Week\Master Files\[SGST Master.xlsx]DBF'!$A:$BB,54,FALSE),
   IF(ORDER!$D$1="IGST",
   VLOOKUP(H113,'C:\Users\HP\Desktop\TrimphPO\Week\Master Files\[IGST Master.xlsx]DBF'!$A:$BB,54,FALSE),
   "Error")),
"")</f>
        <v/>
      </c>
      <c r="BB113">
        <f>IF(ORDER!O119&gt;0,
 IF(ORDER!$D$1="SGST",
 VLOOKUP(H113,'C:\Users\HP\Desktop\TrimphPO\Week\Master Files\[SGST Master.xlsx]DBF'!$A:$BC,55,FALSE),
   IF(ORDER!$D$1="IGST",
   VLOOKUP(H113,'C:\Users\HP\Desktop\TrimphPO\Week\Master Files\[IGST Master.xlsx]DBF'!$A:$BC,55,FALSE),
   "Error")),
"")</f>
        <v/>
      </c>
      <c r="BC113">
        <f>IF(ORDER!O119&gt;0,
 IF(ORDER!$D$1="SGST",
 VLOOKUP(H113,'C:\Users\HP\Desktop\TrimphPO\Week\Master Files\[SGST Master.xlsx]DBF'!$A:$BD,56,FALSE),
   IF(ORDER!$D$1="IGST",
   VLOOKUP(H113,'C:\Users\HP\Desktop\TrimphPO\Week\Master Files\[IGST Master.xlsx]DBF'!$A:$BD,56,FALSE),
   "Error")),
"")</f>
        <v/>
      </c>
      <c r="BD113">
        <f>IF(ORDER!O119&gt;0,
 IF(ORDER!$D$1="SGST",
 VLOOKUP(H113,'C:\Users\HP\Desktop\TrimphPO\Week\Master Files\[SGST Master.xlsx]DBF'!$A:$BE,57,FALSE),
   IF(ORDER!$D$1="IGST",
   VLOOKUP(H113,'C:\Users\HP\Desktop\TrimphPO\Week\Master Files\[IGST Master.xlsx]DBF'!$A:$BE,57,FALSE),
   "Error")),
"")</f>
        <v/>
      </c>
    </row>
    <row r="114">
      <c r="A114">
        <f>IF(ORDER!O120&gt;0,
 IF(ORDER!$D$1="SGST",
 VLOOKUP(H114,'C:\Users\HP\Desktop\TrimphPO\Week\Master Files\[SGST Master.xlsx]DBF'!$A:$B,2,FALSE),
   IF(ORDER!$D$1="IGST",
   VLOOKUP(H114,'C:\Users\HP\Desktop\TrimphPO\Week\Master Files\[IGST Master.xlsx]DBF'!$A:$B,2,FALSE),
   "Error")),
"")</f>
        <v/>
      </c>
      <c r="B114">
        <f>IF(ORDER!O120&gt;0,
 IF(ORDER!$D$1="SGST",
 VLOOKUP(H114,'C:\Users\HP\Desktop\TrimphPO\Week\Master Files\[SGST Master.xlsx]DBF'!$A:$C,3,FALSE),
   IF(ORDER!$D$1="IGST",
   VLOOKUP(H114,'C:\Users\HP\Desktop\TrimphPO\Week\Master Files\[IGST Master.xlsx]DBF'!$A:$C,3,FALSE),
   "Error")),
"")</f>
        <v/>
      </c>
      <c r="C114">
        <f>IF(ORDER!O120&gt;0,ORDER!L120, "")</f>
        <v/>
      </c>
      <c r="D114">
        <f>IF(ORDER!O120&gt;0,ORDER!A120, "")</f>
        <v/>
      </c>
      <c r="E114">
        <f>IF(ORDER!O120&gt;0,
 IF(ORDER!$D$1="SGST",
 VLOOKUP(H114,'C:\Users\HP\Desktop\TrimphPO\Week\Master Files\[SGST Master.xlsx]DBF'!$A:$F,6,FALSE),
   IF(ORDER!$D$1="IGST",
   VLOOKUP(H114,'C:\Users\HP\Desktop\TrimphPO\Week\Master Files\[IGST Master.xlsx]DBF'!$A:$F,6,FALSE),
   "Error")),
"")</f>
        <v/>
      </c>
      <c r="F114">
        <f>IF(ORDER!O120&gt;0,ORDER!C120, "")</f>
        <v/>
      </c>
      <c r="G114">
        <f>IF(ORDER!O120&gt;0,
 IF(ORDER!$D$1="SGST",
 VLOOKUP(H114,'C:\Users\HP\Desktop\TrimphPO\Week\Master Files\[SGST Master.xlsx]DBF'!$A:$H,8,FALSE),
   IF(ORDER!$D$1="IGST",
   VLOOKUP(H114,'C:\Users\HP\Desktop\TrimphPO\Week\Master Files\[IGST Master.xlsx]DBF'!$A:$H,8,FALSE),
   "Error")),
"")</f>
        <v/>
      </c>
      <c r="H114">
        <f>IF(ORDER!O120&gt;0,ORDER!D120, "")</f>
        <v/>
      </c>
      <c r="I114">
        <f>IF(ORDER!O120&gt;0,
 IF(ORDER!$D$1="SGST",
 VLOOKUP(H114,'C:\Users\HP\Desktop\TrimphPO\Week\Master Files\[SGST Master.xlsx]DBF'!$A:$J,10,FALSE),
   IF(ORDER!$D$1="IGST",
   VLOOKUP(H114,'C:\Users\HP\Desktop\TrimphPO\Week\Master Files\[IGST Master.xlsx]DBF'!$A:$J,10,FALSE),
   "Error")),
"")</f>
        <v/>
      </c>
      <c r="J114">
        <f>IF(ORDER!O120&gt;0,SUMIF(ORDER!$D$8:$D$22298,DBF!$H114,ORDER!$G$8:$G$22298), "")</f>
        <v/>
      </c>
      <c r="K114">
        <f>IF(ORDER!O120&gt;0,VLOOKUP($H114,ORDER!D:H,5,FALSE), "")</f>
        <v/>
      </c>
      <c r="L114">
        <f>IF(ORDER!O120&gt;0,ROUND(J114*K114,2), "")</f>
        <v/>
      </c>
      <c r="M114">
        <f>IF(ORDER!O120&gt;0,
 IF(ORDER!$D$1="SGST",
 VLOOKUP(H114,'C:\Users\HP\Desktop\TrimphPO\Week\Master Files\[SGST Master.xlsx]DBF'!$A:$N,14,FALSE),
   IF(ORDER!$D$1="IGST",
   VLOOKUP(H114,'C:\Users\HP\Desktop\TrimphPO\Week\Master Files\[IGST Master.xlsx]DBF'!$A:$N,14,FALSE),
   "Error")),
"")</f>
        <v/>
      </c>
      <c r="N114">
        <f>IF(ORDER!O120&gt;0,ROUND(L114*M114/100,2), "")</f>
        <v/>
      </c>
      <c r="O114">
        <f>IF(ORDER!O120&gt;0,L114-N114, "")</f>
        <v/>
      </c>
      <c r="P114">
        <f>IF(ORDER!O120&gt;0,IF(R114="Corsetry",IF(IFERROR((O114/J114),0)&lt;1000,"CC Sales- Corsetry-Wholesale - IGST 5%","CC Sales- Corsetry-Wholesale - IGST 12%")), "")</f>
        <v/>
      </c>
      <c r="Q114">
        <f>IF(ORDER!O120&gt;0,
 IF(ORDER!$D$1="SGST",
 VLOOKUP(H114,'C:\Users\HP\Desktop\TrimphPO\Week\Master Files\[SGST Master.xlsx]DBF'!$A:$R,18,FALSE),
   IF(ORDER!$D$1="IGST",
   VLOOKUP(H114,'C:\Users\HP\Desktop\TrimphPO\Week\Master Files\[IGST Master.xlsx]DBF'!$A:$R,18,FALSE),
   "Error")),
"")</f>
        <v/>
      </c>
      <c r="R114">
        <f>IF(ORDER!O120&gt;0,
 IF(ORDER!$D$1="SGST",
 VLOOKUP(H114,'C:\Users\HP\Desktop\TrimphPO\Week\Master Files\[SGST Master.xlsx]DBF'!$A:$S,19,FALSE),
   IF(ORDER!$D$1="IGST",
   VLOOKUP(H114,'C:\Users\HP\Desktop\TrimphPO\Week\Master Files\[IGST Master.xlsx]DBF'!$A:$S,19,FALSE),
   "Error")),
"")</f>
        <v/>
      </c>
      <c r="S114">
        <f>IF(ORDER!O120&gt;0,
 IF(ORDER!$D$1="SGST",
 VLOOKUP(H114,'C:\Users\HP\Desktop\TrimphPO\Week\Master Files\[SGST Master.xlsx]DBF'!$A:$T,20,FALSE),
   IF(ORDER!$D$1="IGST",
   VLOOKUP(H114,'C:\Users\HP\Desktop\TrimphPO\Week\Master Files\[IGST Master.xlsx]DBF'!$A:$T,20,FALSE),
   "Error")),
"")</f>
        <v/>
      </c>
      <c r="T114">
        <f>IF(ORDER!O120&gt;0,
 IF(ORDER!$D$1="SGST",
 VLOOKUP(H114,'C:\Users\HP\Desktop\TrimphPO\Week\Master Files\[SGST Master.xlsx]DBF'!$A:$U,21,FALSE),
   IF(ORDER!$D$1="IGST",
   VLOOKUP(H114,'C:\Users\HP\Desktop\TrimphPO\Week\Master Files\[IGST Master.xlsx]DBF'!$A:$U,21,FALSE),
   "Error")),
"")</f>
        <v/>
      </c>
      <c r="U114">
        <f>IF(ORDER!O120&gt;0,
 IF(ORDER!$D$1="SGST",
 VLOOKUP(H114,'C:\Users\HP\Desktop\TrimphPO\Week\Master Files\[SGST Master.xlsx]DBF'!$A:$V,22,FALSE),
   IF(ORDER!$D$1="IGST",
   VLOOKUP(H114,'C:\Users\HP\Desktop\TrimphPO\Week\Master Files\[IGST Master.xlsx]DBF'!$A:$V,22,FALSE),
   "Error")),
"")</f>
        <v/>
      </c>
      <c r="V114">
        <f>IF(ORDER!O120&gt;0,
 IF(ORDER!$D$1="SGST",
 VLOOKUP(H114,'C:\Users\HP\Desktop\TrimphPO\Week\Master Files\[SGST Master.xlsx]DBF'!$A:$W,23,FALSE),
   IF(ORDER!$D$1="IGST",
   VLOOKUP(H114,'C:\Users\HP\Desktop\TrimphPO\Week\Master Files\[IGST Master.xlsx]DBF'!$A:$W,23,FALSE),
   "Error")),
"")</f>
        <v/>
      </c>
      <c r="W114">
        <f>IF(ORDER!O120&gt;0,
 IF(ORDER!$D$1="SGST",
 VLOOKUP(H114,'C:\Users\HP\Desktop\TrimphPO\Week\Master Files\[SGST Master.xlsx]DBF'!$A:$X,24,FALSE),
   IF(ORDER!$D$1="IGST",
   VLOOKUP(H114,'C:\Users\HP\Desktop\TrimphPO\Week\Master Files\[IGST Master.xlsx]DBF'!$A:$X,24,FALSE),
   "Error")),
"")</f>
        <v/>
      </c>
      <c r="X114">
        <f>IF(ORDER!O120&gt;0,
 IF(ORDER!$D$1="SGST",
 VLOOKUP(H114,'C:\Users\HP\Desktop\TrimphPO\Week\Master Files\[SGST Master.xlsx]DBF'!$A:$Y,25,FALSE),
   IF(ORDER!$D$1="IGST",
   VLOOKUP(H114,'C:\Users\HP\Desktop\TrimphPO\Week\Master Files\[IGST Master.xlsx]DBF'!$A:$Y,25,FALSE),
   "Error")),
"")</f>
        <v/>
      </c>
      <c r="Y114">
        <f>IF(ORDER!O120&gt;0,+O114, "")</f>
        <v/>
      </c>
      <c r="Z114">
        <f>IF(ORDER!O120&gt;0,+J114, "")</f>
        <v/>
      </c>
      <c r="AA114">
        <f>IF(ORDER!O120&gt;0,
 IF(ORDER!$D$1="SGST",
 VLOOKUP(H114,'C:\Users\HP\Desktop\TrimphPO\Week\Master Files\[SGST Master.xlsx]DBF'!$A:$AB,28,FALSE),
   IF(ORDER!$D$1="IGST",
   VLOOKUP(H114,'C:\Users\HP\Desktop\TrimphPO\Week\Master Files\[IGST Master.xlsx]DBF'!$A:$AB,28,FALSE),
   "Error")),
"")</f>
        <v/>
      </c>
      <c r="AB114">
        <f>IF(ORDER!O120&gt;0,
 IF(ORDER!$D$1="SGST",
 VLOOKUP(H114,'C:\Users\HP\Desktop\TrimphPO\Week\Master Files\[SGST Master.xlsx]DBF'!$A:$AC,29,FALSE),
   IF(ORDER!$D$1="IGST",
   VLOOKUP(H114,'C:\Users\HP\Desktop\TrimphPO\Week\Master Files\[IGST Master.xlsx]DBF'!$A:$AC,29,FALSE),
   "Error")),
"")</f>
        <v/>
      </c>
      <c r="AC114">
        <f>IF(ORDER!O120&gt;0,ROUND(Y114*AB114/100,2), "")</f>
        <v/>
      </c>
      <c r="AD114">
        <f>IF(ORDER!O120&gt;0,ROUND(SUM(Y114,0)-AC114,2), "")</f>
        <v/>
      </c>
      <c r="AE114" t="inlineStr"/>
      <c r="AF114" t="inlineStr"/>
      <c r="AG114" t="inlineStr"/>
      <c r="AH114" t="inlineStr"/>
      <c r="AI114" t="inlineStr"/>
      <c r="AJ114" t="inlineStr"/>
      <c r="AK114">
        <f>IF(ORDER!O120&gt;0,IF(RIGHT(P114,2)="5%","Output IGST - 5% - Tamilnadu","Output IGST - 12% - Tamilnadu"), "")</f>
        <v/>
      </c>
      <c r="AL114">
        <f>IF(ORDER!O120&gt;0,IF(AK114="Output IGST - 12% - TamilNadu",12,5), "")</f>
        <v/>
      </c>
      <c r="AM114">
        <f>IF(ORDER!O120&gt;0,ROUND(SUM(AD114*AL114/100,0),2), "")</f>
        <v/>
      </c>
      <c r="AN114">
        <f>IF(ORDER!O120&gt;0,+AP114, "")</f>
        <v/>
      </c>
      <c r="AO114">
        <f>IF(ORDER!O120&gt;0,0.00, "")</f>
        <v/>
      </c>
      <c r="AP114">
        <f>IF(ORDER!O120&gt;0,+(Y114-AC114)+AM114, "")</f>
        <v/>
      </c>
      <c r="AQ114">
        <f>IF(ORDER!O120&gt;0,
 IF(ORDER!$D$1="SGST",
 VLOOKUP(H114,'C:\Users\HP\Desktop\TrimphPO\Week\Master Files\[SGST Master.xlsx]DBF'!$A:$AR,44,FALSE),
   IF(ORDER!$D$1="IGST",
   VLOOKUP(H114,'C:\Users\HP\Desktop\TrimphPO\Week\Master Files\[IGST Master.xlsx]DBF'!$A:$AR,44,FALSE),
   "Error")),
"")</f>
        <v/>
      </c>
      <c r="AR114">
        <f>IF(ORDER!O120&gt;0,B114, "")</f>
        <v/>
      </c>
      <c r="AS114">
        <f>IF(ORDER!O120&gt;0,AN114, "")</f>
        <v/>
      </c>
      <c r="AT114">
        <f>IF(ORDER!O120&gt;0,CONCATENATE($B$2," ",$C$2," ","QTY",  " ", $Z$2), "")</f>
        <v/>
      </c>
      <c r="AU114">
        <f>IF(ORDER!O120&gt;0,
 IF(ORDER!$D$1="SGST",
 VLOOKUP(H114,'C:\Users\HP\Desktop\TrimphPO\Week\Master Files\[SGST Master.xlsx]DBF'!$A:$AV,48,FALSE),
   IF(ORDER!$D$1="IGST",
   VLOOKUP(H114,'C:\Users\HP\Desktop\TrimphPO\Week\Master Files\[IGST Master.xlsx]DBF'!$A:$AV,48,FALSE),
   "Error")),
"")</f>
        <v/>
      </c>
      <c r="AV114">
        <f>IF(ORDER!O120&gt;0,
 IF(ORDER!$D$1="SGST",
 VLOOKUP(H114,'C:\Users\HP\Desktop\TrimphPO\Week\Master Files\[SGST Master.xlsx]DBF'!$A:$AW,49,FALSE),
   IF(ORDER!$D$1="IGST",
   VLOOKUP(H114,'C:\Users\HP\Desktop\TrimphPO\Week\Master Files\[IGST Master.xlsx]DBF'!$A:$AW,49,FALSE),
   "Error")),
"")</f>
        <v/>
      </c>
      <c r="AW114">
        <f>IF(ORDER!O120&gt;0,
 IF(ORDER!$D$1="SGST",
 VLOOKUP(H114,'C:\Users\HP\Desktop\TrimphPO\Week\Master Files\[SGST Master.xlsx]DBF'!$A:$AX,50,FALSE),
   IF(ORDER!$D$1="IGST",
   VLOOKUP(H114,'C:\Users\HP\Desktop\TrimphPO\Week\Master Files\[IGST Master.xlsx]DBF'!$A:$AX,50,FALSE),
   "Error")),
"")</f>
        <v/>
      </c>
      <c r="AX114">
        <f>IF(ORDER!O120&gt;0,ORDER!B5, "")</f>
        <v/>
      </c>
      <c r="AY114">
        <f>IF(ORDER!O120&gt;0,ORDER!B1, "")</f>
        <v/>
      </c>
      <c r="AZ114">
        <f>IF(ORDER!O120&gt;0,
 IF(ORDER!$D$1="SGST",
 VLOOKUP(H114,'C:\Users\HP\Desktop\TrimphPO\Week\Master Files\[SGST Master.xlsx]DBF'!$A:$BA,53,FALSE),
   IF(ORDER!$D$1="IGST",
   VLOOKUP(H114,'C:\Users\HP\Desktop\TrimphPO\Week\Master Files\[IGST Master.xlsx]DBF'!$A:$BA,53,FALSE),
   "Error")),
"")</f>
        <v/>
      </c>
      <c r="BA114">
        <f>IF(ORDER!O120&gt;0,
 IF(ORDER!$D$1="SGST",
 VLOOKUP(H114,'C:\Users\HP\Desktop\TrimphPO\Week\Master Files\[SGST Master.xlsx]DBF'!$A:$BB,54,FALSE),
   IF(ORDER!$D$1="IGST",
   VLOOKUP(H114,'C:\Users\HP\Desktop\TrimphPO\Week\Master Files\[IGST Master.xlsx]DBF'!$A:$BB,54,FALSE),
   "Error")),
"")</f>
        <v/>
      </c>
      <c r="BB114">
        <f>IF(ORDER!O120&gt;0,
 IF(ORDER!$D$1="SGST",
 VLOOKUP(H114,'C:\Users\HP\Desktop\TrimphPO\Week\Master Files\[SGST Master.xlsx]DBF'!$A:$BC,55,FALSE),
   IF(ORDER!$D$1="IGST",
   VLOOKUP(H114,'C:\Users\HP\Desktop\TrimphPO\Week\Master Files\[IGST Master.xlsx]DBF'!$A:$BC,55,FALSE),
   "Error")),
"")</f>
        <v/>
      </c>
      <c r="BC114">
        <f>IF(ORDER!O120&gt;0,
 IF(ORDER!$D$1="SGST",
 VLOOKUP(H114,'C:\Users\HP\Desktop\TrimphPO\Week\Master Files\[SGST Master.xlsx]DBF'!$A:$BD,56,FALSE),
   IF(ORDER!$D$1="IGST",
   VLOOKUP(H114,'C:\Users\HP\Desktop\TrimphPO\Week\Master Files\[IGST Master.xlsx]DBF'!$A:$BD,56,FALSE),
   "Error")),
"")</f>
        <v/>
      </c>
      <c r="BD114">
        <f>IF(ORDER!O120&gt;0,
 IF(ORDER!$D$1="SGST",
 VLOOKUP(H114,'C:\Users\HP\Desktop\TrimphPO\Week\Master Files\[SGST Master.xlsx]DBF'!$A:$BE,57,FALSE),
   IF(ORDER!$D$1="IGST",
   VLOOKUP(H114,'C:\Users\HP\Desktop\TrimphPO\Week\Master Files\[IGST Master.xlsx]DBF'!$A:$BE,57,FALSE),
   "Error")),
"")</f>
        <v/>
      </c>
    </row>
    <row r="115">
      <c r="A115">
        <f>IF(ORDER!O121&gt;0,
 IF(ORDER!$D$1="SGST",
 VLOOKUP(H115,'C:\Users\HP\Desktop\TrimphPO\Week\Master Files\[SGST Master.xlsx]DBF'!$A:$B,2,FALSE),
   IF(ORDER!$D$1="IGST",
   VLOOKUP(H115,'C:\Users\HP\Desktop\TrimphPO\Week\Master Files\[IGST Master.xlsx]DBF'!$A:$B,2,FALSE),
   "Error")),
"")</f>
        <v/>
      </c>
      <c r="B115">
        <f>IF(ORDER!O121&gt;0,
 IF(ORDER!$D$1="SGST",
 VLOOKUP(H115,'C:\Users\HP\Desktop\TrimphPO\Week\Master Files\[SGST Master.xlsx]DBF'!$A:$C,3,FALSE),
   IF(ORDER!$D$1="IGST",
   VLOOKUP(H115,'C:\Users\HP\Desktop\TrimphPO\Week\Master Files\[IGST Master.xlsx]DBF'!$A:$C,3,FALSE),
   "Error")),
"")</f>
        <v/>
      </c>
      <c r="C115">
        <f>IF(ORDER!O121&gt;0,ORDER!L121, "")</f>
        <v/>
      </c>
      <c r="D115">
        <f>IF(ORDER!O121&gt;0,ORDER!A121, "")</f>
        <v/>
      </c>
      <c r="E115">
        <f>IF(ORDER!O121&gt;0,
 IF(ORDER!$D$1="SGST",
 VLOOKUP(H115,'C:\Users\HP\Desktop\TrimphPO\Week\Master Files\[SGST Master.xlsx]DBF'!$A:$F,6,FALSE),
   IF(ORDER!$D$1="IGST",
   VLOOKUP(H115,'C:\Users\HP\Desktop\TrimphPO\Week\Master Files\[IGST Master.xlsx]DBF'!$A:$F,6,FALSE),
   "Error")),
"")</f>
        <v/>
      </c>
      <c r="F115">
        <f>IF(ORDER!O121&gt;0,ORDER!C121, "")</f>
        <v/>
      </c>
      <c r="G115">
        <f>IF(ORDER!O121&gt;0,
 IF(ORDER!$D$1="SGST",
 VLOOKUP(H115,'C:\Users\HP\Desktop\TrimphPO\Week\Master Files\[SGST Master.xlsx]DBF'!$A:$H,8,FALSE),
   IF(ORDER!$D$1="IGST",
   VLOOKUP(H115,'C:\Users\HP\Desktop\TrimphPO\Week\Master Files\[IGST Master.xlsx]DBF'!$A:$H,8,FALSE),
   "Error")),
"")</f>
        <v/>
      </c>
      <c r="H115">
        <f>IF(ORDER!O121&gt;0,ORDER!D121, "")</f>
        <v/>
      </c>
      <c r="I115">
        <f>IF(ORDER!O121&gt;0,
 IF(ORDER!$D$1="SGST",
 VLOOKUP(H115,'C:\Users\HP\Desktop\TrimphPO\Week\Master Files\[SGST Master.xlsx]DBF'!$A:$J,10,FALSE),
   IF(ORDER!$D$1="IGST",
   VLOOKUP(H115,'C:\Users\HP\Desktop\TrimphPO\Week\Master Files\[IGST Master.xlsx]DBF'!$A:$J,10,FALSE),
   "Error")),
"")</f>
        <v/>
      </c>
      <c r="J115">
        <f>IF(ORDER!O121&gt;0,SUMIF(ORDER!$D$8:$D$22298,DBF!$H115,ORDER!$G$8:$G$22298), "")</f>
        <v/>
      </c>
      <c r="K115">
        <f>IF(ORDER!O121&gt;0,VLOOKUP($H115,ORDER!D:H,5,FALSE), "")</f>
        <v/>
      </c>
      <c r="L115">
        <f>IF(ORDER!O121&gt;0,ROUND(J115*K115,2), "")</f>
        <v/>
      </c>
      <c r="M115">
        <f>IF(ORDER!O121&gt;0,
 IF(ORDER!$D$1="SGST",
 VLOOKUP(H115,'C:\Users\HP\Desktop\TrimphPO\Week\Master Files\[SGST Master.xlsx]DBF'!$A:$N,14,FALSE),
   IF(ORDER!$D$1="IGST",
   VLOOKUP(H115,'C:\Users\HP\Desktop\TrimphPO\Week\Master Files\[IGST Master.xlsx]DBF'!$A:$N,14,FALSE),
   "Error")),
"")</f>
        <v/>
      </c>
      <c r="N115">
        <f>IF(ORDER!O121&gt;0,ROUND(L115*M115/100,2), "")</f>
        <v/>
      </c>
      <c r="O115">
        <f>IF(ORDER!O121&gt;0,L115-N115, "")</f>
        <v/>
      </c>
      <c r="P115">
        <f>IF(ORDER!O121&gt;0,IF(R115="Corsetry",IF(IFERROR((O115/J115),0)&lt;1000,"CC Sales- Corsetry-Wholesale - IGST 5%","CC Sales- Corsetry-Wholesale - IGST 12%")), "")</f>
        <v/>
      </c>
      <c r="Q115">
        <f>IF(ORDER!O121&gt;0,
 IF(ORDER!$D$1="SGST",
 VLOOKUP(H115,'C:\Users\HP\Desktop\TrimphPO\Week\Master Files\[SGST Master.xlsx]DBF'!$A:$R,18,FALSE),
   IF(ORDER!$D$1="IGST",
   VLOOKUP(H115,'C:\Users\HP\Desktop\TrimphPO\Week\Master Files\[IGST Master.xlsx]DBF'!$A:$R,18,FALSE),
   "Error")),
"")</f>
        <v/>
      </c>
      <c r="R115">
        <f>IF(ORDER!O121&gt;0,
 IF(ORDER!$D$1="SGST",
 VLOOKUP(H115,'C:\Users\HP\Desktop\TrimphPO\Week\Master Files\[SGST Master.xlsx]DBF'!$A:$S,19,FALSE),
   IF(ORDER!$D$1="IGST",
   VLOOKUP(H115,'C:\Users\HP\Desktop\TrimphPO\Week\Master Files\[IGST Master.xlsx]DBF'!$A:$S,19,FALSE),
   "Error")),
"")</f>
        <v/>
      </c>
      <c r="S115">
        <f>IF(ORDER!O121&gt;0,
 IF(ORDER!$D$1="SGST",
 VLOOKUP(H115,'C:\Users\HP\Desktop\TrimphPO\Week\Master Files\[SGST Master.xlsx]DBF'!$A:$T,20,FALSE),
   IF(ORDER!$D$1="IGST",
   VLOOKUP(H115,'C:\Users\HP\Desktop\TrimphPO\Week\Master Files\[IGST Master.xlsx]DBF'!$A:$T,20,FALSE),
   "Error")),
"")</f>
        <v/>
      </c>
      <c r="T115">
        <f>IF(ORDER!O121&gt;0,
 IF(ORDER!$D$1="SGST",
 VLOOKUP(H115,'C:\Users\HP\Desktop\TrimphPO\Week\Master Files\[SGST Master.xlsx]DBF'!$A:$U,21,FALSE),
   IF(ORDER!$D$1="IGST",
   VLOOKUP(H115,'C:\Users\HP\Desktop\TrimphPO\Week\Master Files\[IGST Master.xlsx]DBF'!$A:$U,21,FALSE),
   "Error")),
"")</f>
        <v/>
      </c>
      <c r="U115">
        <f>IF(ORDER!O121&gt;0,
 IF(ORDER!$D$1="SGST",
 VLOOKUP(H115,'C:\Users\HP\Desktop\TrimphPO\Week\Master Files\[SGST Master.xlsx]DBF'!$A:$V,22,FALSE),
   IF(ORDER!$D$1="IGST",
   VLOOKUP(H115,'C:\Users\HP\Desktop\TrimphPO\Week\Master Files\[IGST Master.xlsx]DBF'!$A:$V,22,FALSE),
   "Error")),
"")</f>
        <v/>
      </c>
      <c r="V115">
        <f>IF(ORDER!O121&gt;0,
 IF(ORDER!$D$1="SGST",
 VLOOKUP(H115,'C:\Users\HP\Desktop\TrimphPO\Week\Master Files\[SGST Master.xlsx]DBF'!$A:$W,23,FALSE),
   IF(ORDER!$D$1="IGST",
   VLOOKUP(H115,'C:\Users\HP\Desktop\TrimphPO\Week\Master Files\[IGST Master.xlsx]DBF'!$A:$W,23,FALSE),
   "Error")),
"")</f>
        <v/>
      </c>
      <c r="W115">
        <f>IF(ORDER!O121&gt;0,
 IF(ORDER!$D$1="SGST",
 VLOOKUP(H115,'C:\Users\HP\Desktop\TrimphPO\Week\Master Files\[SGST Master.xlsx]DBF'!$A:$X,24,FALSE),
   IF(ORDER!$D$1="IGST",
   VLOOKUP(H115,'C:\Users\HP\Desktop\TrimphPO\Week\Master Files\[IGST Master.xlsx]DBF'!$A:$X,24,FALSE),
   "Error")),
"")</f>
        <v/>
      </c>
      <c r="X115">
        <f>IF(ORDER!O121&gt;0,
 IF(ORDER!$D$1="SGST",
 VLOOKUP(H115,'C:\Users\HP\Desktop\TrimphPO\Week\Master Files\[SGST Master.xlsx]DBF'!$A:$Y,25,FALSE),
   IF(ORDER!$D$1="IGST",
   VLOOKUP(H115,'C:\Users\HP\Desktop\TrimphPO\Week\Master Files\[IGST Master.xlsx]DBF'!$A:$Y,25,FALSE),
   "Error")),
"")</f>
        <v/>
      </c>
      <c r="Y115">
        <f>IF(ORDER!O121&gt;0,+O115, "")</f>
        <v/>
      </c>
      <c r="Z115">
        <f>IF(ORDER!O121&gt;0,+J115, "")</f>
        <v/>
      </c>
      <c r="AA115">
        <f>IF(ORDER!O121&gt;0,
 IF(ORDER!$D$1="SGST",
 VLOOKUP(H115,'C:\Users\HP\Desktop\TrimphPO\Week\Master Files\[SGST Master.xlsx]DBF'!$A:$AB,28,FALSE),
   IF(ORDER!$D$1="IGST",
   VLOOKUP(H115,'C:\Users\HP\Desktop\TrimphPO\Week\Master Files\[IGST Master.xlsx]DBF'!$A:$AB,28,FALSE),
   "Error")),
"")</f>
        <v/>
      </c>
      <c r="AB115">
        <f>IF(ORDER!O121&gt;0,
 IF(ORDER!$D$1="SGST",
 VLOOKUP(H115,'C:\Users\HP\Desktop\TrimphPO\Week\Master Files\[SGST Master.xlsx]DBF'!$A:$AC,29,FALSE),
   IF(ORDER!$D$1="IGST",
   VLOOKUP(H115,'C:\Users\HP\Desktop\TrimphPO\Week\Master Files\[IGST Master.xlsx]DBF'!$A:$AC,29,FALSE),
   "Error")),
"")</f>
        <v/>
      </c>
      <c r="AC115">
        <f>IF(ORDER!O121&gt;0,ROUND(Y115*AB115/100,2), "")</f>
        <v/>
      </c>
      <c r="AD115">
        <f>IF(ORDER!O121&gt;0,ROUND(SUM(Y115,0)-AC115,2), "")</f>
        <v/>
      </c>
      <c r="AE115" t="inlineStr"/>
      <c r="AF115" t="inlineStr"/>
      <c r="AG115" t="inlineStr"/>
      <c r="AH115" t="inlineStr"/>
      <c r="AI115" t="inlineStr"/>
      <c r="AJ115" t="inlineStr"/>
      <c r="AK115">
        <f>IF(ORDER!O121&gt;0,IF(RIGHT(P115,2)="5%","Output IGST - 5% - Tamilnadu","Output IGST - 12% - Tamilnadu"), "")</f>
        <v/>
      </c>
      <c r="AL115">
        <f>IF(ORDER!O121&gt;0,IF(AK115="Output IGST - 12% - TamilNadu",12,5), "")</f>
        <v/>
      </c>
      <c r="AM115">
        <f>IF(ORDER!O121&gt;0,ROUND(SUM(AD115*AL115/100,0),2), "")</f>
        <v/>
      </c>
      <c r="AN115">
        <f>IF(ORDER!O121&gt;0,+AP115, "")</f>
        <v/>
      </c>
      <c r="AO115">
        <f>IF(ORDER!O121&gt;0,0.00, "")</f>
        <v/>
      </c>
      <c r="AP115">
        <f>IF(ORDER!O121&gt;0,+(Y115-AC115)+AM115, "")</f>
        <v/>
      </c>
      <c r="AQ115">
        <f>IF(ORDER!O121&gt;0,
 IF(ORDER!$D$1="SGST",
 VLOOKUP(H115,'C:\Users\HP\Desktop\TrimphPO\Week\Master Files\[SGST Master.xlsx]DBF'!$A:$AR,44,FALSE),
   IF(ORDER!$D$1="IGST",
   VLOOKUP(H115,'C:\Users\HP\Desktop\TrimphPO\Week\Master Files\[IGST Master.xlsx]DBF'!$A:$AR,44,FALSE),
   "Error")),
"")</f>
        <v/>
      </c>
      <c r="AR115">
        <f>IF(ORDER!O121&gt;0,B115, "")</f>
        <v/>
      </c>
      <c r="AS115">
        <f>IF(ORDER!O121&gt;0,AN115, "")</f>
        <v/>
      </c>
      <c r="AT115">
        <f>IF(ORDER!O121&gt;0,CONCATENATE($B$2," ",$C$2," ","QTY",  " ", $Z$2), "")</f>
        <v/>
      </c>
      <c r="AU115">
        <f>IF(ORDER!O121&gt;0,
 IF(ORDER!$D$1="SGST",
 VLOOKUP(H115,'C:\Users\HP\Desktop\TrimphPO\Week\Master Files\[SGST Master.xlsx]DBF'!$A:$AV,48,FALSE),
   IF(ORDER!$D$1="IGST",
   VLOOKUP(H115,'C:\Users\HP\Desktop\TrimphPO\Week\Master Files\[IGST Master.xlsx]DBF'!$A:$AV,48,FALSE),
   "Error")),
"")</f>
        <v/>
      </c>
      <c r="AV115">
        <f>IF(ORDER!O121&gt;0,
 IF(ORDER!$D$1="SGST",
 VLOOKUP(H115,'C:\Users\HP\Desktop\TrimphPO\Week\Master Files\[SGST Master.xlsx]DBF'!$A:$AW,49,FALSE),
   IF(ORDER!$D$1="IGST",
   VLOOKUP(H115,'C:\Users\HP\Desktop\TrimphPO\Week\Master Files\[IGST Master.xlsx]DBF'!$A:$AW,49,FALSE),
   "Error")),
"")</f>
        <v/>
      </c>
      <c r="AW115">
        <f>IF(ORDER!O121&gt;0,
 IF(ORDER!$D$1="SGST",
 VLOOKUP(H115,'C:\Users\HP\Desktop\TrimphPO\Week\Master Files\[SGST Master.xlsx]DBF'!$A:$AX,50,FALSE),
   IF(ORDER!$D$1="IGST",
   VLOOKUP(H115,'C:\Users\HP\Desktop\TrimphPO\Week\Master Files\[IGST Master.xlsx]DBF'!$A:$AX,50,FALSE),
   "Error")),
"")</f>
        <v/>
      </c>
      <c r="AX115">
        <f>IF(ORDER!O121&gt;0,ORDER!B5, "")</f>
        <v/>
      </c>
      <c r="AY115">
        <f>IF(ORDER!O121&gt;0,ORDER!B1, "")</f>
        <v/>
      </c>
      <c r="AZ115">
        <f>IF(ORDER!O121&gt;0,
 IF(ORDER!$D$1="SGST",
 VLOOKUP(H115,'C:\Users\HP\Desktop\TrimphPO\Week\Master Files\[SGST Master.xlsx]DBF'!$A:$BA,53,FALSE),
   IF(ORDER!$D$1="IGST",
   VLOOKUP(H115,'C:\Users\HP\Desktop\TrimphPO\Week\Master Files\[IGST Master.xlsx]DBF'!$A:$BA,53,FALSE),
   "Error")),
"")</f>
        <v/>
      </c>
      <c r="BA115">
        <f>IF(ORDER!O121&gt;0,
 IF(ORDER!$D$1="SGST",
 VLOOKUP(H115,'C:\Users\HP\Desktop\TrimphPO\Week\Master Files\[SGST Master.xlsx]DBF'!$A:$BB,54,FALSE),
   IF(ORDER!$D$1="IGST",
   VLOOKUP(H115,'C:\Users\HP\Desktop\TrimphPO\Week\Master Files\[IGST Master.xlsx]DBF'!$A:$BB,54,FALSE),
   "Error")),
"")</f>
        <v/>
      </c>
      <c r="BB115">
        <f>IF(ORDER!O121&gt;0,
 IF(ORDER!$D$1="SGST",
 VLOOKUP(H115,'C:\Users\HP\Desktop\TrimphPO\Week\Master Files\[SGST Master.xlsx]DBF'!$A:$BC,55,FALSE),
   IF(ORDER!$D$1="IGST",
   VLOOKUP(H115,'C:\Users\HP\Desktop\TrimphPO\Week\Master Files\[IGST Master.xlsx]DBF'!$A:$BC,55,FALSE),
   "Error")),
"")</f>
        <v/>
      </c>
      <c r="BC115">
        <f>IF(ORDER!O121&gt;0,
 IF(ORDER!$D$1="SGST",
 VLOOKUP(H115,'C:\Users\HP\Desktop\TrimphPO\Week\Master Files\[SGST Master.xlsx]DBF'!$A:$BD,56,FALSE),
   IF(ORDER!$D$1="IGST",
   VLOOKUP(H115,'C:\Users\HP\Desktop\TrimphPO\Week\Master Files\[IGST Master.xlsx]DBF'!$A:$BD,56,FALSE),
   "Error")),
"")</f>
        <v/>
      </c>
      <c r="BD115">
        <f>IF(ORDER!O121&gt;0,
 IF(ORDER!$D$1="SGST",
 VLOOKUP(H115,'C:\Users\HP\Desktop\TrimphPO\Week\Master Files\[SGST Master.xlsx]DBF'!$A:$BE,57,FALSE),
   IF(ORDER!$D$1="IGST",
   VLOOKUP(H115,'C:\Users\HP\Desktop\TrimphPO\Week\Master Files\[IGST Master.xlsx]DBF'!$A:$BE,57,FALSE),
   "Error")),
"")</f>
        <v/>
      </c>
    </row>
    <row r="116">
      <c r="A116">
        <f>IF(ORDER!O122&gt;0,
 IF(ORDER!$D$1="SGST",
 VLOOKUP(H116,'C:\Users\HP\Desktop\TrimphPO\Week\Master Files\[SGST Master.xlsx]DBF'!$A:$B,2,FALSE),
   IF(ORDER!$D$1="IGST",
   VLOOKUP(H116,'C:\Users\HP\Desktop\TrimphPO\Week\Master Files\[IGST Master.xlsx]DBF'!$A:$B,2,FALSE),
   "Error")),
"")</f>
        <v/>
      </c>
      <c r="B116">
        <f>IF(ORDER!O122&gt;0,
 IF(ORDER!$D$1="SGST",
 VLOOKUP(H116,'C:\Users\HP\Desktop\TrimphPO\Week\Master Files\[SGST Master.xlsx]DBF'!$A:$C,3,FALSE),
   IF(ORDER!$D$1="IGST",
   VLOOKUP(H116,'C:\Users\HP\Desktop\TrimphPO\Week\Master Files\[IGST Master.xlsx]DBF'!$A:$C,3,FALSE),
   "Error")),
"")</f>
        <v/>
      </c>
      <c r="C116">
        <f>IF(ORDER!O122&gt;0,ORDER!L122, "")</f>
        <v/>
      </c>
      <c r="D116">
        <f>IF(ORDER!O122&gt;0,ORDER!A122, "")</f>
        <v/>
      </c>
      <c r="E116">
        <f>IF(ORDER!O122&gt;0,
 IF(ORDER!$D$1="SGST",
 VLOOKUP(H116,'C:\Users\HP\Desktop\TrimphPO\Week\Master Files\[SGST Master.xlsx]DBF'!$A:$F,6,FALSE),
   IF(ORDER!$D$1="IGST",
   VLOOKUP(H116,'C:\Users\HP\Desktop\TrimphPO\Week\Master Files\[IGST Master.xlsx]DBF'!$A:$F,6,FALSE),
   "Error")),
"")</f>
        <v/>
      </c>
      <c r="F116">
        <f>IF(ORDER!O122&gt;0,ORDER!C122, "")</f>
        <v/>
      </c>
      <c r="G116">
        <f>IF(ORDER!O122&gt;0,
 IF(ORDER!$D$1="SGST",
 VLOOKUP(H116,'C:\Users\HP\Desktop\TrimphPO\Week\Master Files\[SGST Master.xlsx]DBF'!$A:$H,8,FALSE),
   IF(ORDER!$D$1="IGST",
   VLOOKUP(H116,'C:\Users\HP\Desktop\TrimphPO\Week\Master Files\[IGST Master.xlsx]DBF'!$A:$H,8,FALSE),
   "Error")),
"")</f>
        <v/>
      </c>
      <c r="H116">
        <f>IF(ORDER!O122&gt;0,ORDER!D122, "")</f>
        <v/>
      </c>
      <c r="I116">
        <f>IF(ORDER!O122&gt;0,
 IF(ORDER!$D$1="SGST",
 VLOOKUP(H116,'C:\Users\HP\Desktop\TrimphPO\Week\Master Files\[SGST Master.xlsx]DBF'!$A:$J,10,FALSE),
   IF(ORDER!$D$1="IGST",
   VLOOKUP(H116,'C:\Users\HP\Desktop\TrimphPO\Week\Master Files\[IGST Master.xlsx]DBF'!$A:$J,10,FALSE),
   "Error")),
"")</f>
        <v/>
      </c>
      <c r="J116">
        <f>IF(ORDER!O122&gt;0,SUMIF(ORDER!$D$8:$D$22298,DBF!$H116,ORDER!$G$8:$G$22298), "")</f>
        <v/>
      </c>
      <c r="K116">
        <f>IF(ORDER!O122&gt;0,VLOOKUP($H116,ORDER!D:H,5,FALSE), "")</f>
        <v/>
      </c>
      <c r="L116">
        <f>IF(ORDER!O122&gt;0,ROUND(J116*K116,2), "")</f>
        <v/>
      </c>
      <c r="M116">
        <f>IF(ORDER!O122&gt;0,
 IF(ORDER!$D$1="SGST",
 VLOOKUP(H116,'C:\Users\HP\Desktop\TrimphPO\Week\Master Files\[SGST Master.xlsx]DBF'!$A:$N,14,FALSE),
   IF(ORDER!$D$1="IGST",
   VLOOKUP(H116,'C:\Users\HP\Desktop\TrimphPO\Week\Master Files\[IGST Master.xlsx]DBF'!$A:$N,14,FALSE),
   "Error")),
"")</f>
        <v/>
      </c>
      <c r="N116">
        <f>IF(ORDER!O122&gt;0,ROUND(L116*M116/100,2), "")</f>
        <v/>
      </c>
      <c r="O116">
        <f>IF(ORDER!O122&gt;0,L116-N116, "")</f>
        <v/>
      </c>
      <c r="P116">
        <f>IF(ORDER!O122&gt;0,IF(R116="Corsetry",IF(IFERROR((O116/J116),0)&lt;1000,"CC Sales- Corsetry-Wholesale - IGST 5%","CC Sales- Corsetry-Wholesale - IGST 12%")), "")</f>
        <v/>
      </c>
      <c r="Q116">
        <f>IF(ORDER!O122&gt;0,
 IF(ORDER!$D$1="SGST",
 VLOOKUP(H116,'C:\Users\HP\Desktop\TrimphPO\Week\Master Files\[SGST Master.xlsx]DBF'!$A:$R,18,FALSE),
   IF(ORDER!$D$1="IGST",
   VLOOKUP(H116,'C:\Users\HP\Desktop\TrimphPO\Week\Master Files\[IGST Master.xlsx]DBF'!$A:$R,18,FALSE),
   "Error")),
"")</f>
        <v/>
      </c>
      <c r="R116">
        <f>IF(ORDER!O122&gt;0,
 IF(ORDER!$D$1="SGST",
 VLOOKUP(H116,'C:\Users\HP\Desktop\TrimphPO\Week\Master Files\[SGST Master.xlsx]DBF'!$A:$S,19,FALSE),
   IF(ORDER!$D$1="IGST",
   VLOOKUP(H116,'C:\Users\HP\Desktop\TrimphPO\Week\Master Files\[IGST Master.xlsx]DBF'!$A:$S,19,FALSE),
   "Error")),
"")</f>
        <v/>
      </c>
      <c r="S116">
        <f>IF(ORDER!O122&gt;0,
 IF(ORDER!$D$1="SGST",
 VLOOKUP(H116,'C:\Users\HP\Desktop\TrimphPO\Week\Master Files\[SGST Master.xlsx]DBF'!$A:$T,20,FALSE),
   IF(ORDER!$D$1="IGST",
   VLOOKUP(H116,'C:\Users\HP\Desktop\TrimphPO\Week\Master Files\[IGST Master.xlsx]DBF'!$A:$T,20,FALSE),
   "Error")),
"")</f>
        <v/>
      </c>
      <c r="T116">
        <f>IF(ORDER!O122&gt;0,
 IF(ORDER!$D$1="SGST",
 VLOOKUP(H116,'C:\Users\HP\Desktop\TrimphPO\Week\Master Files\[SGST Master.xlsx]DBF'!$A:$U,21,FALSE),
   IF(ORDER!$D$1="IGST",
   VLOOKUP(H116,'C:\Users\HP\Desktop\TrimphPO\Week\Master Files\[IGST Master.xlsx]DBF'!$A:$U,21,FALSE),
   "Error")),
"")</f>
        <v/>
      </c>
      <c r="U116">
        <f>IF(ORDER!O122&gt;0,
 IF(ORDER!$D$1="SGST",
 VLOOKUP(H116,'C:\Users\HP\Desktop\TrimphPO\Week\Master Files\[SGST Master.xlsx]DBF'!$A:$V,22,FALSE),
   IF(ORDER!$D$1="IGST",
   VLOOKUP(H116,'C:\Users\HP\Desktop\TrimphPO\Week\Master Files\[IGST Master.xlsx]DBF'!$A:$V,22,FALSE),
   "Error")),
"")</f>
        <v/>
      </c>
      <c r="V116">
        <f>IF(ORDER!O122&gt;0,
 IF(ORDER!$D$1="SGST",
 VLOOKUP(H116,'C:\Users\HP\Desktop\TrimphPO\Week\Master Files\[SGST Master.xlsx]DBF'!$A:$W,23,FALSE),
   IF(ORDER!$D$1="IGST",
   VLOOKUP(H116,'C:\Users\HP\Desktop\TrimphPO\Week\Master Files\[IGST Master.xlsx]DBF'!$A:$W,23,FALSE),
   "Error")),
"")</f>
        <v/>
      </c>
      <c r="W116">
        <f>IF(ORDER!O122&gt;0,
 IF(ORDER!$D$1="SGST",
 VLOOKUP(H116,'C:\Users\HP\Desktop\TrimphPO\Week\Master Files\[SGST Master.xlsx]DBF'!$A:$X,24,FALSE),
   IF(ORDER!$D$1="IGST",
   VLOOKUP(H116,'C:\Users\HP\Desktop\TrimphPO\Week\Master Files\[IGST Master.xlsx]DBF'!$A:$X,24,FALSE),
   "Error")),
"")</f>
        <v/>
      </c>
      <c r="X116">
        <f>IF(ORDER!O122&gt;0,
 IF(ORDER!$D$1="SGST",
 VLOOKUP(H116,'C:\Users\HP\Desktop\TrimphPO\Week\Master Files\[SGST Master.xlsx]DBF'!$A:$Y,25,FALSE),
   IF(ORDER!$D$1="IGST",
   VLOOKUP(H116,'C:\Users\HP\Desktop\TrimphPO\Week\Master Files\[IGST Master.xlsx]DBF'!$A:$Y,25,FALSE),
   "Error")),
"")</f>
        <v/>
      </c>
      <c r="Y116">
        <f>IF(ORDER!O122&gt;0,+O116, "")</f>
        <v/>
      </c>
      <c r="Z116">
        <f>IF(ORDER!O122&gt;0,+J116, "")</f>
        <v/>
      </c>
      <c r="AA116">
        <f>IF(ORDER!O122&gt;0,
 IF(ORDER!$D$1="SGST",
 VLOOKUP(H116,'C:\Users\HP\Desktop\TrimphPO\Week\Master Files\[SGST Master.xlsx]DBF'!$A:$AB,28,FALSE),
   IF(ORDER!$D$1="IGST",
   VLOOKUP(H116,'C:\Users\HP\Desktop\TrimphPO\Week\Master Files\[IGST Master.xlsx]DBF'!$A:$AB,28,FALSE),
   "Error")),
"")</f>
        <v/>
      </c>
      <c r="AB116">
        <f>IF(ORDER!O122&gt;0,
 IF(ORDER!$D$1="SGST",
 VLOOKUP(H116,'C:\Users\HP\Desktop\TrimphPO\Week\Master Files\[SGST Master.xlsx]DBF'!$A:$AC,29,FALSE),
   IF(ORDER!$D$1="IGST",
   VLOOKUP(H116,'C:\Users\HP\Desktop\TrimphPO\Week\Master Files\[IGST Master.xlsx]DBF'!$A:$AC,29,FALSE),
   "Error")),
"")</f>
        <v/>
      </c>
      <c r="AC116">
        <f>IF(ORDER!O122&gt;0,ROUND(Y116*AB116/100,2), "")</f>
        <v/>
      </c>
      <c r="AD116">
        <f>IF(ORDER!O122&gt;0,ROUND(SUM(Y116,0)-AC116,2), "")</f>
        <v/>
      </c>
      <c r="AE116" t="inlineStr"/>
      <c r="AF116" t="inlineStr"/>
      <c r="AG116" t="inlineStr"/>
      <c r="AH116" t="inlineStr"/>
      <c r="AI116" t="inlineStr"/>
      <c r="AJ116" t="inlineStr"/>
      <c r="AK116">
        <f>IF(ORDER!O122&gt;0,IF(RIGHT(P116,2)="5%","Output IGST - 5% - Tamilnadu","Output IGST - 12% - Tamilnadu"), "")</f>
        <v/>
      </c>
      <c r="AL116">
        <f>IF(ORDER!O122&gt;0,IF(AK116="Output IGST - 12% - TamilNadu",12,5), "")</f>
        <v/>
      </c>
      <c r="AM116">
        <f>IF(ORDER!O122&gt;0,ROUND(SUM(AD116*AL116/100,0),2), "")</f>
        <v/>
      </c>
      <c r="AN116">
        <f>IF(ORDER!O122&gt;0,+AP116, "")</f>
        <v/>
      </c>
      <c r="AO116">
        <f>IF(ORDER!O122&gt;0,0.00, "")</f>
        <v/>
      </c>
      <c r="AP116">
        <f>IF(ORDER!O122&gt;0,+(Y116-AC116)+AM116, "")</f>
        <v/>
      </c>
      <c r="AQ116">
        <f>IF(ORDER!O122&gt;0,
 IF(ORDER!$D$1="SGST",
 VLOOKUP(H116,'C:\Users\HP\Desktop\TrimphPO\Week\Master Files\[SGST Master.xlsx]DBF'!$A:$AR,44,FALSE),
   IF(ORDER!$D$1="IGST",
   VLOOKUP(H116,'C:\Users\HP\Desktop\TrimphPO\Week\Master Files\[IGST Master.xlsx]DBF'!$A:$AR,44,FALSE),
   "Error")),
"")</f>
        <v/>
      </c>
      <c r="AR116">
        <f>IF(ORDER!O122&gt;0,B116, "")</f>
        <v/>
      </c>
      <c r="AS116">
        <f>IF(ORDER!O122&gt;0,AN116, "")</f>
        <v/>
      </c>
      <c r="AT116">
        <f>IF(ORDER!O122&gt;0,CONCATENATE($B$2," ",$C$2," ","QTY",  " ", $Z$2), "")</f>
        <v/>
      </c>
      <c r="AU116">
        <f>IF(ORDER!O122&gt;0,
 IF(ORDER!$D$1="SGST",
 VLOOKUP(H116,'C:\Users\HP\Desktop\TrimphPO\Week\Master Files\[SGST Master.xlsx]DBF'!$A:$AV,48,FALSE),
   IF(ORDER!$D$1="IGST",
   VLOOKUP(H116,'C:\Users\HP\Desktop\TrimphPO\Week\Master Files\[IGST Master.xlsx]DBF'!$A:$AV,48,FALSE),
   "Error")),
"")</f>
        <v/>
      </c>
      <c r="AV116">
        <f>IF(ORDER!O122&gt;0,
 IF(ORDER!$D$1="SGST",
 VLOOKUP(H116,'C:\Users\HP\Desktop\TrimphPO\Week\Master Files\[SGST Master.xlsx]DBF'!$A:$AW,49,FALSE),
   IF(ORDER!$D$1="IGST",
   VLOOKUP(H116,'C:\Users\HP\Desktop\TrimphPO\Week\Master Files\[IGST Master.xlsx]DBF'!$A:$AW,49,FALSE),
   "Error")),
"")</f>
        <v/>
      </c>
      <c r="AW116">
        <f>IF(ORDER!O122&gt;0,
 IF(ORDER!$D$1="SGST",
 VLOOKUP(H116,'C:\Users\HP\Desktop\TrimphPO\Week\Master Files\[SGST Master.xlsx]DBF'!$A:$AX,50,FALSE),
   IF(ORDER!$D$1="IGST",
   VLOOKUP(H116,'C:\Users\HP\Desktop\TrimphPO\Week\Master Files\[IGST Master.xlsx]DBF'!$A:$AX,50,FALSE),
   "Error")),
"")</f>
        <v/>
      </c>
      <c r="AX116">
        <f>IF(ORDER!O122&gt;0,ORDER!B5, "")</f>
        <v/>
      </c>
      <c r="AY116">
        <f>IF(ORDER!O122&gt;0,ORDER!B1, "")</f>
        <v/>
      </c>
      <c r="AZ116">
        <f>IF(ORDER!O122&gt;0,
 IF(ORDER!$D$1="SGST",
 VLOOKUP(H116,'C:\Users\HP\Desktop\TrimphPO\Week\Master Files\[SGST Master.xlsx]DBF'!$A:$BA,53,FALSE),
   IF(ORDER!$D$1="IGST",
   VLOOKUP(H116,'C:\Users\HP\Desktop\TrimphPO\Week\Master Files\[IGST Master.xlsx]DBF'!$A:$BA,53,FALSE),
   "Error")),
"")</f>
        <v/>
      </c>
      <c r="BA116">
        <f>IF(ORDER!O122&gt;0,
 IF(ORDER!$D$1="SGST",
 VLOOKUP(H116,'C:\Users\HP\Desktop\TrimphPO\Week\Master Files\[SGST Master.xlsx]DBF'!$A:$BB,54,FALSE),
   IF(ORDER!$D$1="IGST",
   VLOOKUP(H116,'C:\Users\HP\Desktop\TrimphPO\Week\Master Files\[IGST Master.xlsx]DBF'!$A:$BB,54,FALSE),
   "Error")),
"")</f>
        <v/>
      </c>
      <c r="BB116">
        <f>IF(ORDER!O122&gt;0,
 IF(ORDER!$D$1="SGST",
 VLOOKUP(H116,'C:\Users\HP\Desktop\TrimphPO\Week\Master Files\[SGST Master.xlsx]DBF'!$A:$BC,55,FALSE),
   IF(ORDER!$D$1="IGST",
   VLOOKUP(H116,'C:\Users\HP\Desktop\TrimphPO\Week\Master Files\[IGST Master.xlsx]DBF'!$A:$BC,55,FALSE),
   "Error")),
"")</f>
        <v/>
      </c>
      <c r="BC116">
        <f>IF(ORDER!O122&gt;0,
 IF(ORDER!$D$1="SGST",
 VLOOKUP(H116,'C:\Users\HP\Desktop\TrimphPO\Week\Master Files\[SGST Master.xlsx]DBF'!$A:$BD,56,FALSE),
   IF(ORDER!$D$1="IGST",
   VLOOKUP(H116,'C:\Users\HP\Desktop\TrimphPO\Week\Master Files\[IGST Master.xlsx]DBF'!$A:$BD,56,FALSE),
   "Error")),
"")</f>
        <v/>
      </c>
      <c r="BD116">
        <f>IF(ORDER!O122&gt;0,
 IF(ORDER!$D$1="SGST",
 VLOOKUP(H116,'C:\Users\HP\Desktop\TrimphPO\Week\Master Files\[SGST Master.xlsx]DBF'!$A:$BE,57,FALSE),
   IF(ORDER!$D$1="IGST",
   VLOOKUP(H116,'C:\Users\HP\Desktop\TrimphPO\Week\Master Files\[IGST Master.xlsx]DBF'!$A:$BE,57,FALSE),
   "Error")),
"")</f>
        <v/>
      </c>
    </row>
    <row r="117">
      <c r="A117">
        <f>IF(ORDER!O123&gt;0,
 IF(ORDER!$D$1="SGST",
 VLOOKUP(H117,'C:\Users\HP\Desktop\TrimphPO\Week\Master Files\[SGST Master.xlsx]DBF'!$A:$B,2,FALSE),
   IF(ORDER!$D$1="IGST",
   VLOOKUP(H117,'C:\Users\HP\Desktop\TrimphPO\Week\Master Files\[IGST Master.xlsx]DBF'!$A:$B,2,FALSE),
   "Error")),
"")</f>
        <v/>
      </c>
      <c r="B117">
        <f>IF(ORDER!O123&gt;0,
 IF(ORDER!$D$1="SGST",
 VLOOKUP(H117,'C:\Users\HP\Desktop\TrimphPO\Week\Master Files\[SGST Master.xlsx]DBF'!$A:$C,3,FALSE),
   IF(ORDER!$D$1="IGST",
   VLOOKUP(H117,'C:\Users\HP\Desktop\TrimphPO\Week\Master Files\[IGST Master.xlsx]DBF'!$A:$C,3,FALSE),
   "Error")),
"")</f>
        <v/>
      </c>
      <c r="C117">
        <f>IF(ORDER!O123&gt;0,ORDER!L123, "")</f>
        <v/>
      </c>
      <c r="D117">
        <f>IF(ORDER!O123&gt;0,ORDER!A123, "")</f>
        <v/>
      </c>
      <c r="E117">
        <f>IF(ORDER!O123&gt;0,
 IF(ORDER!$D$1="SGST",
 VLOOKUP(H117,'C:\Users\HP\Desktop\TrimphPO\Week\Master Files\[SGST Master.xlsx]DBF'!$A:$F,6,FALSE),
   IF(ORDER!$D$1="IGST",
   VLOOKUP(H117,'C:\Users\HP\Desktop\TrimphPO\Week\Master Files\[IGST Master.xlsx]DBF'!$A:$F,6,FALSE),
   "Error")),
"")</f>
        <v/>
      </c>
      <c r="F117">
        <f>IF(ORDER!O123&gt;0,ORDER!C123, "")</f>
        <v/>
      </c>
      <c r="G117">
        <f>IF(ORDER!O123&gt;0,
 IF(ORDER!$D$1="SGST",
 VLOOKUP(H117,'C:\Users\HP\Desktop\TrimphPO\Week\Master Files\[SGST Master.xlsx]DBF'!$A:$H,8,FALSE),
   IF(ORDER!$D$1="IGST",
   VLOOKUP(H117,'C:\Users\HP\Desktop\TrimphPO\Week\Master Files\[IGST Master.xlsx]DBF'!$A:$H,8,FALSE),
   "Error")),
"")</f>
        <v/>
      </c>
      <c r="H117">
        <f>IF(ORDER!O123&gt;0,ORDER!D123, "")</f>
        <v/>
      </c>
      <c r="I117">
        <f>IF(ORDER!O123&gt;0,
 IF(ORDER!$D$1="SGST",
 VLOOKUP(H117,'C:\Users\HP\Desktop\TrimphPO\Week\Master Files\[SGST Master.xlsx]DBF'!$A:$J,10,FALSE),
   IF(ORDER!$D$1="IGST",
   VLOOKUP(H117,'C:\Users\HP\Desktop\TrimphPO\Week\Master Files\[IGST Master.xlsx]DBF'!$A:$J,10,FALSE),
   "Error")),
"")</f>
        <v/>
      </c>
      <c r="J117">
        <f>IF(ORDER!O123&gt;0,SUMIF(ORDER!$D$8:$D$22298,DBF!$H117,ORDER!$G$8:$G$22298), "")</f>
        <v/>
      </c>
      <c r="K117">
        <f>IF(ORDER!O123&gt;0,VLOOKUP($H117,ORDER!D:H,5,FALSE), "")</f>
        <v/>
      </c>
      <c r="L117">
        <f>IF(ORDER!O123&gt;0,ROUND(J117*K117,2), "")</f>
        <v/>
      </c>
      <c r="M117">
        <f>IF(ORDER!O123&gt;0,
 IF(ORDER!$D$1="SGST",
 VLOOKUP(H117,'C:\Users\HP\Desktop\TrimphPO\Week\Master Files\[SGST Master.xlsx]DBF'!$A:$N,14,FALSE),
   IF(ORDER!$D$1="IGST",
   VLOOKUP(H117,'C:\Users\HP\Desktop\TrimphPO\Week\Master Files\[IGST Master.xlsx]DBF'!$A:$N,14,FALSE),
   "Error")),
"")</f>
        <v/>
      </c>
      <c r="N117">
        <f>IF(ORDER!O123&gt;0,ROUND(L117*M117/100,2), "")</f>
        <v/>
      </c>
      <c r="O117">
        <f>IF(ORDER!O123&gt;0,L117-N117, "")</f>
        <v/>
      </c>
      <c r="P117">
        <f>IF(ORDER!O123&gt;0,IF(R117="Corsetry",IF(IFERROR((O117/J117),0)&lt;1000,"CC Sales- Corsetry-Wholesale - IGST 5%","CC Sales- Corsetry-Wholesale - IGST 12%")), "")</f>
        <v/>
      </c>
      <c r="Q117">
        <f>IF(ORDER!O123&gt;0,
 IF(ORDER!$D$1="SGST",
 VLOOKUP(H117,'C:\Users\HP\Desktop\TrimphPO\Week\Master Files\[SGST Master.xlsx]DBF'!$A:$R,18,FALSE),
   IF(ORDER!$D$1="IGST",
   VLOOKUP(H117,'C:\Users\HP\Desktop\TrimphPO\Week\Master Files\[IGST Master.xlsx]DBF'!$A:$R,18,FALSE),
   "Error")),
"")</f>
        <v/>
      </c>
      <c r="R117">
        <f>IF(ORDER!O123&gt;0,
 IF(ORDER!$D$1="SGST",
 VLOOKUP(H117,'C:\Users\HP\Desktop\TrimphPO\Week\Master Files\[SGST Master.xlsx]DBF'!$A:$S,19,FALSE),
   IF(ORDER!$D$1="IGST",
   VLOOKUP(H117,'C:\Users\HP\Desktop\TrimphPO\Week\Master Files\[IGST Master.xlsx]DBF'!$A:$S,19,FALSE),
   "Error")),
"")</f>
        <v/>
      </c>
      <c r="S117">
        <f>IF(ORDER!O123&gt;0,
 IF(ORDER!$D$1="SGST",
 VLOOKUP(H117,'C:\Users\HP\Desktop\TrimphPO\Week\Master Files\[SGST Master.xlsx]DBF'!$A:$T,20,FALSE),
   IF(ORDER!$D$1="IGST",
   VLOOKUP(H117,'C:\Users\HP\Desktop\TrimphPO\Week\Master Files\[IGST Master.xlsx]DBF'!$A:$T,20,FALSE),
   "Error")),
"")</f>
        <v/>
      </c>
      <c r="T117">
        <f>IF(ORDER!O123&gt;0,
 IF(ORDER!$D$1="SGST",
 VLOOKUP(H117,'C:\Users\HP\Desktop\TrimphPO\Week\Master Files\[SGST Master.xlsx]DBF'!$A:$U,21,FALSE),
   IF(ORDER!$D$1="IGST",
   VLOOKUP(H117,'C:\Users\HP\Desktop\TrimphPO\Week\Master Files\[IGST Master.xlsx]DBF'!$A:$U,21,FALSE),
   "Error")),
"")</f>
        <v/>
      </c>
      <c r="U117">
        <f>IF(ORDER!O123&gt;0,
 IF(ORDER!$D$1="SGST",
 VLOOKUP(H117,'C:\Users\HP\Desktop\TrimphPO\Week\Master Files\[SGST Master.xlsx]DBF'!$A:$V,22,FALSE),
   IF(ORDER!$D$1="IGST",
   VLOOKUP(H117,'C:\Users\HP\Desktop\TrimphPO\Week\Master Files\[IGST Master.xlsx]DBF'!$A:$V,22,FALSE),
   "Error")),
"")</f>
        <v/>
      </c>
      <c r="V117">
        <f>IF(ORDER!O123&gt;0,
 IF(ORDER!$D$1="SGST",
 VLOOKUP(H117,'C:\Users\HP\Desktop\TrimphPO\Week\Master Files\[SGST Master.xlsx]DBF'!$A:$W,23,FALSE),
   IF(ORDER!$D$1="IGST",
   VLOOKUP(H117,'C:\Users\HP\Desktop\TrimphPO\Week\Master Files\[IGST Master.xlsx]DBF'!$A:$W,23,FALSE),
   "Error")),
"")</f>
        <v/>
      </c>
      <c r="W117">
        <f>IF(ORDER!O123&gt;0,
 IF(ORDER!$D$1="SGST",
 VLOOKUP(H117,'C:\Users\HP\Desktop\TrimphPO\Week\Master Files\[SGST Master.xlsx]DBF'!$A:$X,24,FALSE),
   IF(ORDER!$D$1="IGST",
   VLOOKUP(H117,'C:\Users\HP\Desktop\TrimphPO\Week\Master Files\[IGST Master.xlsx]DBF'!$A:$X,24,FALSE),
   "Error")),
"")</f>
        <v/>
      </c>
      <c r="X117">
        <f>IF(ORDER!O123&gt;0,
 IF(ORDER!$D$1="SGST",
 VLOOKUP(H117,'C:\Users\HP\Desktop\TrimphPO\Week\Master Files\[SGST Master.xlsx]DBF'!$A:$Y,25,FALSE),
   IF(ORDER!$D$1="IGST",
   VLOOKUP(H117,'C:\Users\HP\Desktop\TrimphPO\Week\Master Files\[IGST Master.xlsx]DBF'!$A:$Y,25,FALSE),
   "Error")),
"")</f>
        <v/>
      </c>
      <c r="Y117">
        <f>IF(ORDER!O123&gt;0,+O117, "")</f>
        <v/>
      </c>
      <c r="Z117">
        <f>IF(ORDER!O123&gt;0,+J117, "")</f>
        <v/>
      </c>
      <c r="AA117">
        <f>IF(ORDER!O123&gt;0,
 IF(ORDER!$D$1="SGST",
 VLOOKUP(H117,'C:\Users\HP\Desktop\TrimphPO\Week\Master Files\[SGST Master.xlsx]DBF'!$A:$AB,28,FALSE),
   IF(ORDER!$D$1="IGST",
   VLOOKUP(H117,'C:\Users\HP\Desktop\TrimphPO\Week\Master Files\[IGST Master.xlsx]DBF'!$A:$AB,28,FALSE),
   "Error")),
"")</f>
        <v/>
      </c>
      <c r="AB117">
        <f>IF(ORDER!O123&gt;0,
 IF(ORDER!$D$1="SGST",
 VLOOKUP(H117,'C:\Users\HP\Desktop\TrimphPO\Week\Master Files\[SGST Master.xlsx]DBF'!$A:$AC,29,FALSE),
   IF(ORDER!$D$1="IGST",
   VLOOKUP(H117,'C:\Users\HP\Desktop\TrimphPO\Week\Master Files\[IGST Master.xlsx]DBF'!$A:$AC,29,FALSE),
   "Error")),
"")</f>
        <v/>
      </c>
      <c r="AC117">
        <f>IF(ORDER!O123&gt;0,ROUND(Y117*AB117/100,2), "")</f>
        <v/>
      </c>
      <c r="AD117">
        <f>IF(ORDER!O123&gt;0,ROUND(SUM(Y117,0)-AC117,2), "")</f>
        <v/>
      </c>
      <c r="AE117" t="inlineStr"/>
      <c r="AF117" t="inlineStr"/>
      <c r="AG117" t="inlineStr"/>
      <c r="AH117" t="inlineStr"/>
      <c r="AI117" t="inlineStr"/>
      <c r="AJ117" t="inlineStr"/>
      <c r="AK117">
        <f>IF(ORDER!O123&gt;0,IF(RIGHT(P117,2)="5%","Output IGST - 5% - Tamilnadu","Output IGST - 12% - Tamilnadu"), "")</f>
        <v/>
      </c>
      <c r="AL117">
        <f>IF(ORDER!O123&gt;0,IF(AK117="Output IGST - 12% - TamilNadu",12,5), "")</f>
        <v/>
      </c>
      <c r="AM117">
        <f>IF(ORDER!O123&gt;0,ROUND(SUM(AD117*AL117/100,0),2), "")</f>
        <v/>
      </c>
      <c r="AN117">
        <f>IF(ORDER!O123&gt;0,+AP117, "")</f>
        <v/>
      </c>
      <c r="AO117">
        <f>IF(ORDER!O123&gt;0,0.00, "")</f>
        <v/>
      </c>
      <c r="AP117">
        <f>IF(ORDER!O123&gt;0,+(Y117-AC117)+AM117, "")</f>
        <v/>
      </c>
      <c r="AQ117">
        <f>IF(ORDER!O123&gt;0,
 IF(ORDER!$D$1="SGST",
 VLOOKUP(H117,'C:\Users\HP\Desktop\TrimphPO\Week\Master Files\[SGST Master.xlsx]DBF'!$A:$AR,44,FALSE),
   IF(ORDER!$D$1="IGST",
   VLOOKUP(H117,'C:\Users\HP\Desktop\TrimphPO\Week\Master Files\[IGST Master.xlsx]DBF'!$A:$AR,44,FALSE),
   "Error")),
"")</f>
        <v/>
      </c>
      <c r="AR117">
        <f>IF(ORDER!O123&gt;0,B117, "")</f>
        <v/>
      </c>
      <c r="AS117">
        <f>IF(ORDER!O123&gt;0,AN117, "")</f>
        <v/>
      </c>
      <c r="AT117">
        <f>IF(ORDER!O123&gt;0,CONCATENATE($B$2," ",$C$2," ","QTY",  " ", $Z$2), "")</f>
        <v/>
      </c>
      <c r="AU117">
        <f>IF(ORDER!O123&gt;0,
 IF(ORDER!$D$1="SGST",
 VLOOKUP(H117,'C:\Users\HP\Desktop\TrimphPO\Week\Master Files\[SGST Master.xlsx]DBF'!$A:$AV,48,FALSE),
   IF(ORDER!$D$1="IGST",
   VLOOKUP(H117,'C:\Users\HP\Desktop\TrimphPO\Week\Master Files\[IGST Master.xlsx]DBF'!$A:$AV,48,FALSE),
   "Error")),
"")</f>
        <v/>
      </c>
      <c r="AV117">
        <f>IF(ORDER!O123&gt;0,
 IF(ORDER!$D$1="SGST",
 VLOOKUP(H117,'C:\Users\HP\Desktop\TrimphPO\Week\Master Files\[SGST Master.xlsx]DBF'!$A:$AW,49,FALSE),
   IF(ORDER!$D$1="IGST",
   VLOOKUP(H117,'C:\Users\HP\Desktop\TrimphPO\Week\Master Files\[IGST Master.xlsx]DBF'!$A:$AW,49,FALSE),
   "Error")),
"")</f>
        <v/>
      </c>
      <c r="AW117">
        <f>IF(ORDER!O123&gt;0,
 IF(ORDER!$D$1="SGST",
 VLOOKUP(H117,'C:\Users\HP\Desktop\TrimphPO\Week\Master Files\[SGST Master.xlsx]DBF'!$A:$AX,50,FALSE),
   IF(ORDER!$D$1="IGST",
   VLOOKUP(H117,'C:\Users\HP\Desktop\TrimphPO\Week\Master Files\[IGST Master.xlsx]DBF'!$A:$AX,50,FALSE),
   "Error")),
"")</f>
        <v/>
      </c>
      <c r="AX117">
        <f>IF(ORDER!O123&gt;0,ORDER!B5, "")</f>
        <v/>
      </c>
      <c r="AY117">
        <f>IF(ORDER!O123&gt;0,ORDER!B1, "")</f>
        <v/>
      </c>
      <c r="AZ117">
        <f>IF(ORDER!O123&gt;0,
 IF(ORDER!$D$1="SGST",
 VLOOKUP(H117,'C:\Users\HP\Desktop\TrimphPO\Week\Master Files\[SGST Master.xlsx]DBF'!$A:$BA,53,FALSE),
   IF(ORDER!$D$1="IGST",
   VLOOKUP(H117,'C:\Users\HP\Desktop\TrimphPO\Week\Master Files\[IGST Master.xlsx]DBF'!$A:$BA,53,FALSE),
   "Error")),
"")</f>
        <v/>
      </c>
      <c r="BA117">
        <f>IF(ORDER!O123&gt;0,
 IF(ORDER!$D$1="SGST",
 VLOOKUP(H117,'C:\Users\HP\Desktop\TrimphPO\Week\Master Files\[SGST Master.xlsx]DBF'!$A:$BB,54,FALSE),
   IF(ORDER!$D$1="IGST",
   VLOOKUP(H117,'C:\Users\HP\Desktop\TrimphPO\Week\Master Files\[IGST Master.xlsx]DBF'!$A:$BB,54,FALSE),
   "Error")),
"")</f>
        <v/>
      </c>
      <c r="BB117">
        <f>IF(ORDER!O123&gt;0,
 IF(ORDER!$D$1="SGST",
 VLOOKUP(H117,'C:\Users\HP\Desktop\TrimphPO\Week\Master Files\[SGST Master.xlsx]DBF'!$A:$BC,55,FALSE),
   IF(ORDER!$D$1="IGST",
   VLOOKUP(H117,'C:\Users\HP\Desktop\TrimphPO\Week\Master Files\[IGST Master.xlsx]DBF'!$A:$BC,55,FALSE),
   "Error")),
"")</f>
        <v/>
      </c>
      <c r="BC117">
        <f>IF(ORDER!O123&gt;0,
 IF(ORDER!$D$1="SGST",
 VLOOKUP(H117,'C:\Users\HP\Desktop\TrimphPO\Week\Master Files\[SGST Master.xlsx]DBF'!$A:$BD,56,FALSE),
   IF(ORDER!$D$1="IGST",
   VLOOKUP(H117,'C:\Users\HP\Desktop\TrimphPO\Week\Master Files\[IGST Master.xlsx]DBF'!$A:$BD,56,FALSE),
   "Error")),
"")</f>
        <v/>
      </c>
      <c r="BD117">
        <f>IF(ORDER!O123&gt;0,
 IF(ORDER!$D$1="SGST",
 VLOOKUP(H117,'C:\Users\HP\Desktop\TrimphPO\Week\Master Files\[SGST Master.xlsx]DBF'!$A:$BE,57,FALSE),
   IF(ORDER!$D$1="IGST",
   VLOOKUP(H117,'C:\Users\HP\Desktop\TrimphPO\Week\Master Files\[IGST Master.xlsx]DBF'!$A:$BE,57,FALSE),
   "Error")),
"")</f>
        <v/>
      </c>
    </row>
    <row r="118">
      <c r="A118">
        <f>IF(ORDER!O124&gt;0,
 IF(ORDER!$D$1="SGST",
 VLOOKUP(H118,'C:\Users\HP\Desktop\TrimphPO\Week\Master Files\[SGST Master.xlsx]DBF'!$A:$B,2,FALSE),
   IF(ORDER!$D$1="IGST",
   VLOOKUP(H118,'C:\Users\HP\Desktop\TrimphPO\Week\Master Files\[IGST Master.xlsx]DBF'!$A:$B,2,FALSE),
   "Error")),
"")</f>
        <v/>
      </c>
      <c r="B118">
        <f>IF(ORDER!O124&gt;0,
 IF(ORDER!$D$1="SGST",
 VLOOKUP(H118,'C:\Users\HP\Desktop\TrimphPO\Week\Master Files\[SGST Master.xlsx]DBF'!$A:$C,3,FALSE),
   IF(ORDER!$D$1="IGST",
   VLOOKUP(H118,'C:\Users\HP\Desktop\TrimphPO\Week\Master Files\[IGST Master.xlsx]DBF'!$A:$C,3,FALSE),
   "Error")),
"")</f>
        <v/>
      </c>
      <c r="C118">
        <f>IF(ORDER!O124&gt;0,ORDER!L124, "")</f>
        <v/>
      </c>
      <c r="D118">
        <f>IF(ORDER!O124&gt;0,ORDER!A124, "")</f>
        <v/>
      </c>
      <c r="E118">
        <f>IF(ORDER!O124&gt;0,
 IF(ORDER!$D$1="SGST",
 VLOOKUP(H118,'C:\Users\HP\Desktop\TrimphPO\Week\Master Files\[SGST Master.xlsx]DBF'!$A:$F,6,FALSE),
   IF(ORDER!$D$1="IGST",
   VLOOKUP(H118,'C:\Users\HP\Desktop\TrimphPO\Week\Master Files\[IGST Master.xlsx]DBF'!$A:$F,6,FALSE),
   "Error")),
"")</f>
        <v/>
      </c>
      <c r="F118">
        <f>IF(ORDER!O124&gt;0,ORDER!C124, "")</f>
        <v/>
      </c>
      <c r="G118">
        <f>IF(ORDER!O124&gt;0,
 IF(ORDER!$D$1="SGST",
 VLOOKUP(H118,'C:\Users\HP\Desktop\TrimphPO\Week\Master Files\[SGST Master.xlsx]DBF'!$A:$H,8,FALSE),
   IF(ORDER!$D$1="IGST",
   VLOOKUP(H118,'C:\Users\HP\Desktop\TrimphPO\Week\Master Files\[IGST Master.xlsx]DBF'!$A:$H,8,FALSE),
   "Error")),
"")</f>
        <v/>
      </c>
      <c r="H118">
        <f>IF(ORDER!O124&gt;0,ORDER!D124, "")</f>
        <v/>
      </c>
      <c r="I118">
        <f>IF(ORDER!O124&gt;0,
 IF(ORDER!$D$1="SGST",
 VLOOKUP(H118,'C:\Users\HP\Desktop\TrimphPO\Week\Master Files\[SGST Master.xlsx]DBF'!$A:$J,10,FALSE),
   IF(ORDER!$D$1="IGST",
   VLOOKUP(H118,'C:\Users\HP\Desktop\TrimphPO\Week\Master Files\[IGST Master.xlsx]DBF'!$A:$J,10,FALSE),
   "Error")),
"")</f>
        <v/>
      </c>
      <c r="J118">
        <f>IF(ORDER!O124&gt;0,SUMIF(ORDER!$D$8:$D$22298,DBF!$H118,ORDER!$G$8:$G$22298), "")</f>
        <v/>
      </c>
      <c r="K118">
        <f>IF(ORDER!O124&gt;0,VLOOKUP($H118,ORDER!D:H,5,FALSE), "")</f>
        <v/>
      </c>
      <c r="L118">
        <f>IF(ORDER!O124&gt;0,ROUND(J118*K118,2), "")</f>
        <v/>
      </c>
      <c r="M118">
        <f>IF(ORDER!O124&gt;0,
 IF(ORDER!$D$1="SGST",
 VLOOKUP(H118,'C:\Users\HP\Desktop\TrimphPO\Week\Master Files\[SGST Master.xlsx]DBF'!$A:$N,14,FALSE),
   IF(ORDER!$D$1="IGST",
   VLOOKUP(H118,'C:\Users\HP\Desktop\TrimphPO\Week\Master Files\[IGST Master.xlsx]DBF'!$A:$N,14,FALSE),
   "Error")),
"")</f>
        <v/>
      </c>
      <c r="N118">
        <f>IF(ORDER!O124&gt;0,ROUND(L118*M118/100,2), "")</f>
        <v/>
      </c>
      <c r="O118">
        <f>IF(ORDER!O124&gt;0,L118-N118, "")</f>
        <v/>
      </c>
      <c r="P118">
        <f>IF(ORDER!O124&gt;0,IF(R118="Corsetry",IF(IFERROR((O118/J118),0)&lt;1000,"CC Sales- Corsetry-Wholesale - IGST 5%","CC Sales- Corsetry-Wholesale - IGST 12%")), "")</f>
        <v/>
      </c>
      <c r="Q118">
        <f>IF(ORDER!O124&gt;0,
 IF(ORDER!$D$1="SGST",
 VLOOKUP(H118,'C:\Users\HP\Desktop\TrimphPO\Week\Master Files\[SGST Master.xlsx]DBF'!$A:$R,18,FALSE),
   IF(ORDER!$D$1="IGST",
   VLOOKUP(H118,'C:\Users\HP\Desktop\TrimphPO\Week\Master Files\[IGST Master.xlsx]DBF'!$A:$R,18,FALSE),
   "Error")),
"")</f>
        <v/>
      </c>
      <c r="R118">
        <f>IF(ORDER!O124&gt;0,
 IF(ORDER!$D$1="SGST",
 VLOOKUP(H118,'C:\Users\HP\Desktop\TrimphPO\Week\Master Files\[SGST Master.xlsx]DBF'!$A:$S,19,FALSE),
   IF(ORDER!$D$1="IGST",
   VLOOKUP(H118,'C:\Users\HP\Desktop\TrimphPO\Week\Master Files\[IGST Master.xlsx]DBF'!$A:$S,19,FALSE),
   "Error")),
"")</f>
        <v/>
      </c>
      <c r="S118">
        <f>IF(ORDER!O124&gt;0,
 IF(ORDER!$D$1="SGST",
 VLOOKUP(H118,'C:\Users\HP\Desktop\TrimphPO\Week\Master Files\[SGST Master.xlsx]DBF'!$A:$T,20,FALSE),
   IF(ORDER!$D$1="IGST",
   VLOOKUP(H118,'C:\Users\HP\Desktop\TrimphPO\Week\Master Files\[IGST Master.xlsx]DBF'!$A:$T,20,FALSE),
   "Error")),
"")</f>
        <v/>
      </c>
      <c r="T118">
        <f>IF(ORDER!O124&gt;0,
 IF(ORDER!$D$1="SGST",
 VLOOKUP(H118,'C:\Users\HP\Desktop\TrimphPO\Week\Master Files\[SGST Master.xlsx]DBF'!$A:$U,21,FALSE),
   IF(ORDER!$D$1="IGST",
   VLOOKUP(H118,'C:\Users\HP\Desktop\TrimphPO\Week\Master Files\[IGST Master.xlsx]DBF'!$A:$U,21,FALSE),
   "Error")),
"")</f>
        <v/>
      </c>
      <c r="U118">
        <f>IF(ORDER!O124&gt;0,
 IF(ORDER!$D$1="SGST",
 VLOOKUP(H118,'C:\Users\HP\Desktop\TrimphPO\Week\Master Files\[SGST Master.xlsx]DBF'!$A:$V,22,FALSE),
   IF(ORDER!$D$1="IGST",
   VLOOKUP(H118,'C:\Users\HP\Desktop\TrimphPO\Week\Master Files\[IGST Master.xlsx]DBF'!$A:$V,22,FALSE),
   "Error")),
"")</f>
        <v/>
      </c>
      <c r="V118">
        <f>IF(ORDER!O124&gt;0,
 IF(ORDER!$D$1="SGST",
 VLOOKUP(H118,'C:\Users\HP\Desktop\TrimphPO\Week\Master Files\[SGST Master.xlsx]DBF'!$A:$W,23,FALSE),
   IF(ORDER!$D$1="IGST",
   VLOOKUP(H118,'C:\Users\HP\Desktop\TrimphPO\Week\Master Files\[IGST Master.xlsx]DBF'!$A:$W,23,FALSE),
   "Error")),
"")</f>
        <v/>
      </c>
      <c r="W118">
        <f>IF(ORDER!O124&gt;0,
 IF(ORDER!$D$1="SGST",
 VLOOKUP(H118,'C:\Users\HP\Desktop\TrimphPO\Week\Master Files\[SGST Master.xlsx]DBF'!$A:$X,24,FALSE),
   IF(ORDER!$D$1="IGST",
   VLOOKUP(H118,'C:\Users\HP\Desktop\TrimphPO\Week\Master Files\[IGST Master.xlsx]DBF'!$A:$X,24,FALSE),
   "Error")),
"")</f>
        <v/>
      </c>
      <c r="X118">
        <f>IF(ORDER!O124&gt;0,
 IF(ORDER!$D$1="SGST",
 VLOOKUP(H118,'C:\Users\HP\Desktop\TrimphPO\Week\Master Files\[SGST Master.xlsx]DBF'!$A:$Y,25,FALSE),
   IF(ORDER!$D$1="IGST",
   VLOOKUP(H118,'C:\Users\HP\Desktop\TrimphPO\Week\Master Files\[IGST Master.xlsx]DBF'!$A:$Y,25,FALSE),
   "Error")),
"")</f>
        <v/>
      </c>
      <c r="Y118">
        <f>IF(ORDER!O124&gt;0,+O118, "")</f>
        <v/>
      </c>
      <c r="Z118">
        <f>IF(ORDER!O124&gt;0,+J118, "")</f>
        <v/>
      </c>
      <c r="AA118">
        <f>IF(ORDER!O124&gt;0,
 IF(ORDER!$D$1="SGST",
 VLOOKUP(H118,'C:\Users\HP\Desktop\TrimphPO\Week\Master Files\[SGST Master.xlsx]DBF'!$A:$AB,28,FALSE),
   IF(ORDER!$D$1="IGST",
   VLOOKUP(H118,'C:\Users\HP\Desktop\TrimphPO\Week\Master Files\[IGST Master.xlsx]DBF'!$A:$AB,28,FALSE),
   "Error")),
"")</f>
        <v/>
      </c>
      <c r="AB118">
        <f>IF(ORDER!O124&gt;0,
 IF(ORDER!$D$1="SGST",
 VLOOKUP(H118,'C:\Users\HP\Desktop\TrimphPO\Week\Master Files\[SGST Master.xlsx]DBF'!$A:$AC,29,FALSE),
   IF(ORDER!$D$1="IGST",
   VLOOKUP(H118,'C:\Users\HP\Desktop\TrimphPO\Week\Master Files\[IGST Master.xlsx]DBF'!$A:$AC,29,FALSE),
   "Error")),
"")</f>
        <v/>
      </c>
      <c r="AC118">
        <f>IF(ORDER!O124&gt;0,ROUND(Y118*AB118/100,2), "")</f>
        <v/>
      </c>
      <c r="AD118">
        <f>IF(ORDER!O124&gt;0,ROUND(SUM(Y118,0)-AC118,2), "")</f>
        <v/>
      </c>
      <c r="AE118" t="inlineStr"/>
      <c r="AF118" t="inlineStr"/>
      <c r="AG118" t="inlineStr"/>
      <c r="AH118" t="inlineStr"/>
      <c r="AI118" t="inlineStr"/>
      <c r="AJ118" t="inlineStr"/>
      <c r="AK118">
        <f>IF(ORDER!O124&gt;0,IF(RIGHT(P118,2)="5%","Output IGST - 5% - Tamilnadu","Output IGST - 12% - Tamilnadu"), "")</f>
        <v/>
      </c>
      <c r="AL118">
        <f>IF(ORDER!O124&gt;0,IF(AK118="Output IGST - 12% - TamilNadu",12,5), "")</f>
        <v/>
      </c>
      <c r="AM118">
        <f>IF(ORDER!O124&gt;0,ROUND(SUM(AD118*AL118/100,0),2), "")</f>
        <v/>
      </c>
      <c r="AN118">
        <f>IF(ORDER!O124&gt;0,+AP118, "")</f>
        <v/>
      </c>
      <c r="AO118">
        <f>IF(ORDER!O124&gt;0,0.00, "")</f>
        <v/>
      </c>
      <c r="AP118">
        <f>IF(ORDER!O124&gt;0,+(Y118-AC118)+AM118, "")</f>
        <v/>
      </c>
      <c r="AQ118">
        <f>IF(ORDER!O124&gt;0,
 IF(ORDER!$D$1="SGST",
 VLOOKUP(H118,'C:\Users\HP\Desktop\TrimphPO\Week\Master Files\[SGST Master.xlsx]DBF'!$A:$AR,44,FALSE),
   IF(ORDER!$D$1="IGST",
   VLOOKUP(H118,'C:\Users\HP\Desktop\TrimphPO\Week\Master Files\[IGST Master.xlsx]DBF'!$A:$AR,44,FALSE),
   "Error")),
"")</f>
        <v/>
      </c>
      <c r="AR118">
        <f>IF(ORDER!O124&gt;0,B118, "")</f>
        <v/>
      </c>
      <c r="AS118">
        <f>IF(ORDER!O124&gt;0,AN118, "")</f>
        <v/>
      </c>
      <c r="AT118">
        <f>IF(ORDER!O124&gt;0,CONCATENATE($B$2," ",$C$2," ","QTY",  " ", $Z$2), "")</f>
        <v/>
      </c>
      <c r="AU118">
        <f>IF(ORDER!O124&gt;0,
 IF(ORDER!$D$1="SGST",
 VLOOKUP(H118,'C:\Users\HP\Desktop\TrimphPO\Week\Master Files\[SGST Master.xlsx]DBF'!$A:$AV,48,FALSE),
   IF(ORDER!$D$1="IGST",
   VLOOKUP(H118,'C:\Users\HP\Desktop\TrimphPO\Week\Master Files\[IGST Master.xlsx]DBF'!$A:$AV,48,FALSE),
   "Error")),
"")</f>
        <v/>
      </c>
      <c r="AV118">
        <f>IF(ORDER!O124&gt;0,
 IF(ORDER!$D$1="SGST",
 VLOOKUP(H118,'C:\Users\HP\Desktop\TrimphPO\Week\Master Files\[SGST Master.xlsx]DBF'!$A:$AW,49,FALSE),
   IF(ORDER!$D$1="IGST",
   VLOOKUP(H118,'C:\Users\HP\Desktop\TrimphPO\Week\Master Files\[IGST Master.xlsx]DBF'!$A:$AW,49,FALSE),
   "Error")),
"")</f>
        <v/>
      </c>
      <c r="AW118">
        <f>IF(ORDER!O124&gt;0,
 IF(ORDER!$D$1="SGST",
 VLOOKUP(H118,'C:\Users\HP\Desktop\TrimphPO\Week\Master Files\[SGST Master.xlsx]DBF'!$A:$AX,50,FALSE),
   IF(ORDER!$D$1="IGST",
   VLOOKUP(H118,'C:\Users\HP\Desktop\TrimphPO\Week\Master Files\[IGST Master.xlsx]DBF'!$A:$AX,50,FALSE),
   "Error")),
"")</f>
        <v/>
      </c>
      <c r="AX118">
        <f>IF(ORDER!O124&gt;0,ORDER!B5, "")</f>
        <v/>
      </c>
      <c r="AY118">
        <f>IF(ORDER!O124&gt;0,ORDER!B1, "")</f>
        <v/>
      </c>
      <c r="AZ118">
        <f>IF(ORDER!O124&gt;0,
 IF(ORDER!$D$1="SGST",
 VLOOKUP(H118,'C:\Users\HP\Desktop\TrimphPO\Week\Master Files\[SGST Master.xlsx]DBF'!$A:$BA,53,FALSE),
   IF(ORDER!$D$1="IGST",
   VLOOKUP(H118,'C:\Users\HP\Desktop\TrimphPO\Week\Master Files\[IGST Master.xlsx]DBF'!$A:$BA,53,FALSE),
   "Error")),
"")</f>
        <v/>
      </c>
      <c r="BA118">
        <f>IF(ORDER!O124&gt;0,
 IF(ORDER!$D$1="SGST",
 VLOOKUP(H118,'C:\Users\HP\Desktop\TrimphPO\Week\Master Files\[SGST Master.xlsx]DBF'!$A:$BB,54,FALSE),
   IF(ORDER!$D$1="IGST",
   VLOOKUP(H118,'C:\Users\HP\Desktop\TrimphPO\Week\Master Files\[IGST Master.xlsx]DBF'!$A:$BB,54,FALSE),
   "Error")),
"")</f>
        <v/>
      </c>
      <c r="BB118">
        <f>IF(ORDER!O124&gt;0,
 IF(ORDER!$D$1="SGST",
 VLOOKUP(H118,'C:\Users\HP\Desktop\TrimphPO\Week\Master Files\[SGST Master.xlsx]DBF'!$A:$BC,55,FALSE),
   IF(ORDER!$D$1="IGST",
   VLOOKUP(H118,'C:\Users\HP\Desktop\TrimphPO\Week\Master Files\[IGST Master.xlsx]DBF'!$A:$BC,55,FALSE),
   "Error")),
"")</f>
        <v/>
      </c>
      <c r="BC118">
        <f>IF(ORDER!O124&gt;0,
 IF(ORDER!$D$1="SGST",
 VLOOKUP(H118,'C:\Users\HP\Desktop\TrimphPO\Week\Master Files\[SGST Master.xlsx]DBF'!$A:$BD,56,FALSE),
   IF(ORDER!$D$1="IGST",
   VLOOKUP(H118,'C:\Users\HP\Desktop\TrimphPO\Week\Master Files\[IGST Master.xlsx]DBF'!$A:$BD,56,FALSE),
   "Error")),
"")</f>
        <v/>
      </c>
      <c r="BD118">
        <f>IF(ORDER!O124&gt;0,
 IF(ORDER!$D$1="SGST",
 VLOOKUP(H118,'C:\Users\HP\Desktop\TrimphPO\Week\Master Files\[SGST Master.xlsx]DBF'!$A:$BE,57,FALSE),
   IF(ORDER!$D$1="IGST",
   VLOOKUP(H118,'C:\Users\HP\Desktop\TrimphPO\Week\Master Files\[IGST Master.xlsx]DBF'!$A:$BE,57,FALSE),
   "Error")),
"")</f>
        <v/>
      </c>
    </row>
    <row r="119">
      <c r="A119">
        <f>IF(ORDER!O125&gt;0,
 IF(ORDER!$D$1="SGST",
 VLOOKUP(H119,'C:\Users\HP\Desktop\TrimphPO\Week\Master Files\[SGST Master.xlsx]DBF'!$A:$B,2,FALSE),
   IF(ORDER!$D$1="IGST",
   VLOOKUP(H119,'C:\Users\HP\Desktop\TrimphPO\Week\Master Files\[IGST Master.xlsx]DBF'!$A:$B,2,FALSE),
   "Error")),
"")</f>
        <v/>
      </c>
      <c r="B119">
        <f>IF(ORDER!O125&gt;0,
 IF(ORDER!$D$1="SGST",
 VLOOKUP(H119,'C:\Users\HP\Desktop\TrimphPO\Week\Master Files\[SGST Master.xlsx]DBF'!$A:$C,3,FALSE),
   IF(ORDER!$D$1="IGST",
   VLOOKUP(H119,'C:\Users\HP\Desktop\TrimphPO\Week\Master Files\[IGST Master.xlsx]DBF'!$A:$C,3,FALSE),
   "Error")),
"")</f>
        <v/>
      </c>
      <c r="C119">
        <f>IF(ORDER!O125&gt;0,ORDER!L125, "")</f>
        <v/>
      </c>
      <c r="D119">
        <f>IF(ORDER!O125&gt;0,ORDER!A125, "")</f>
        <v/>
      </c>
      <c r="E119">
        <f>IF(ORDER!O125&gt;0,
 IF(ORDER!$D$1="SGST",
 VLOOKUP(H119,'C:\Users\HP\Desktop\TrimphPO\Week\Master Files\[SGST Master.xlsx]DBF'!$A:$F,6,FALSE),
   IF(ORDER!$D$1="IGST",
   VLOOKUP(H119,'C:\Users\HP\Desktop\TrimphPO\Week\Master Files\[IGST Master.xlsx]DBF'!$A:$F,6,FALSE),
   "Error")),
"")</f>
        <v/>
      </c>
      <c r="F119">
        <f>IF(ORDER!O125&gt;0,ORDER!C125, "")</f>
        <v/>
      </c>
      <c r="G119">
        <f>IF(ORDER!O125&gt;0,
 IF(ORDER!$D$1="SGST",
 VLOOKUP(H119,'C:\Users\HP\Desktop\TrimphPO\Week\Master Files\[SGST Master.xlsx]DBF'!$A:$H,8,FALSE),
   IF(ORDER!$D$1="IGST",
   VLOOKUP(H119,'C:\Users\HP\Desktop\TrimphPO\Week\Master Files\[IGST Master.xlsx]DBF'!$A:$H,8,FALSE),
   "Error")),
"")</f>
        <v/>
      </c>
      <c r="H119">
        <f>IF(ORDER!O125&gt;0,ORDER!D125, "")</f>
        <v/>
      </c>
      <c r="I119">
        <f>IF(ORDER!O125&gt;0,
 IF(ORDER!$D$1="SGST",
 VLOOKUP(H119,'C:\Users\HP\Desktop\TrimphPO\Week\Master Files\[SGST Master.xlsx]DBF'!$A:$J,10,FALSE),
   IF(ORDER!$D$1="IGST",
   VLOOKUP(H119,'C:\Users\HP\Desktop\TrimphPO\Week\Master Files\[IGST Master.xlsx]DBF'!$A:$J,10,FALSE),
   "Error")),
"")</f>
        <v/>
      </c>
      <c r="J119">
        <f>IF(ORDER!O125&gt;0,SUMIF(ORDER!$D$8:$D$22298,DBF!$H119,ORDER!$G$8:$G$22298), "")</f>
        <v/>
      </c>
      <c r="K119">
        <f>IF(ORDER!O125&gt;0,VLOOKUP($H119,ORDER!D:H,5,FALSE), "")</f>
        <v/>
      </c>
      <c r="L119">
        <f>IF(ORDER!O125&gt;0,ROUND(J119*K119,2), "")</f>
        <v/>
      </c>
      <c r="M119">
        <f>IF(ORDER!O125&gt;0,
 IF(ORDER!$D$1="SGST",
 VLOOKUP(H119,'C:\Users\HP\Desktop\TrimphPO\Week\Master Files\[SGST Master.xlsx]DBF'!$A:$N,14,FALSE),
   IF(ORDER!$D$1="IGST",
   VLOOKUP(H119,'C:\Users\HP\Desktop\TrimphPO\Week\Master Files\[IGST Master.xlsx]DBF'!$A:$N,14,FALSE),
   "Error")),
"")</f>
        <v/>
      </c>
      <c r="N119">
        <f>IF(ORDER!O125&gt;0,ROUND(L119*M119/100,2), "")</f>
        <v/>
      </c>
      <c r="O119">
        <f>IF(ORDER!O125&gt;0,L119-N119, "")</f>
        <v/>
      </c>
      <c r="P119">
        <f>IF(ORDER!O125&gt;0,IF(R119="Corsetry",IF(IFERROR((O119/J119),0)&lt;1000,"CC Sales- Corsetry-Wholesale - IGST 5%","CC Sales- Corsetry-Wholesale - IGST 12%")), "")</f>
        <v/>
      </c>
      <c r="Q119">
        <f>IF(ORDER!O125&gt;0,
 IF(ORDER!$D$1="SGST",
 VLOOKUP(H119,'C:\Users\HP\Desktop\TrimphPO\Week\Master Files\[SGST Master.xlsx]DBF'!$A:$R,18,FALSE),
   IF(ORDER!$D$1="IGST",
   VLOOKUP(H119,'C:\Users\HP\Desktop\TrimphPO\Week\Master Files\[IGST Master.xlsx]DBF'!$A:$R,18,FALSE),
   "Error")),
"")</f>
        <v/>
      </c>
      <c r="R119">
        <f>IF(ORDER!O125&gt;0,
 IF(ORDER!$D$1="SGST",
 VLOOKUP(H119,'C:\Users\HP\Desktop\TrimphPO\Week\Master Files\[SGST Master.xlsx]DBF'!$A:$S,19,FALSE),
   IF(ORDER!$D$1="IGST",
   VLOOKUP(H119,'C:\Users\HP\Desktop\TrimphPO\Week\Master Files\[IGST Master.xlsx]DBF'!$A:$S,19,FALSE),
   "Error")),
"")</f>
        <v/>
      </c>
      <c r="S119">
        <f>IF(ORDER!O125&gt;0,
 IF(ORDER!$D$1="SGST",
 VLOOKUP(H119,'C:\Users\HP\Desktop\TrimphPO\Week\Master Files\[SGST Master.xlsx]DBF'!$A:$T,20,FALSE),
   IF(ORDER!$D$1="IGST",
   VLOOKUP(H119,'C:\Users\HP\Desktop\TrimphPO\Week\Master Files\[IGST Master.xlsx]DBF'!$A:$T,20,FALSE),
   "Error")),
"")</f>
        <v/>
      </c>
      <c r="T119">
        <f>IF(ORDER!O125&gt;0,
 IF(ORDER!$D$1="SGST",
 VLOOKUP(H119,'C:\Users\HP\Desktop\TrimphPO\Week\Master Files\[SGST Master.xlsx]DBF'!$A:$U,21,FALSE),
   IF(ORDER!$D$1="IGST",
   VLOOKUP(H119,'C:\Users\HP\Desktop\TrimphPO\Week\Master Files\[IGST Master.xlsx]DBF'!$A:$U,21,FALSE),
   "Error")),
"")</f>
        <v/>
      </c>
      <c r="U119">
        <f>IF(ORDER!O125&gt;0,
 IF(ORDER!$D$1="SGST",
 VLOOKUP(H119,'C:\Users\HP\Desktop\TrimphPO\Week\Master Files\[SGST Master.xlsx]DBF'!$A:$V,22,FALSE),
   IF(ORDER!$D$1="IGST",
   VLOOKUP(H119,'C:\Users\HP\Desktop\TrimphPO\Week\Master Files\[IGST Master.xlsx]DBF'!$A:$V,22,FALSE),
   "Error")),
"")</f>
        <v/>
      </c>
      <c r="V119">
        <f>IF(ORDER!O125&gt;0,
 IF(ORDER!$D$1="SGST",
 VLOOKUP(H119,'C:\Users\HP\Desktop\TrimphPO\Week\Master Files\[SGST Master.xlsx]DBF'!$A:$W,23,FALSE),
   IF(ORDER!$D$1="IGST",
   VLOOKUP(H119,'C:\Users\HP\Desktop\TrimphPO\Week\Master Files\[IGST Master.xlsx]DBF'!$A:$W,23,FALSE),
   "Error")),
"")</f>
        <v/>
      </c>
      <c r="W119">
        <f>IF(ORDER!O125&gt;0,
 IF(ORDER!$D$1="SGST",
 VLOOKUP(H119,'C:\Users\HP\Desktop\TrimphPO\Week\Master Files\[SGST Master.xlsx]DBF'!$A:$X,24,FALSE),
   IF(ORDER!$D$1="IGST",
   VLOOKUP(H119,'C:\Users\HP\Desktop\TrimphPO\Week\Master Files\[IGST Master.xlsx]DBF'!$A:$X,24,FALSE),
   "Error")),
"")</f>
        <v/>
      </c>
      <c r="X119">
        <f>IF(ORDER!O125&gt;0,
 IF(ORDER!$D$1="SGST",
 VLOOKUP(H119,'C:\Users\HP\Desktop\TrimphPO\Week\Master Files\[SGST Master.xlsx]DBF'!$A:$Y,25,FALSE),
   IF(ORDER!$D$1="IGST",
   VLOOKUP(H119,'C:\Users\HP\Desktop\TrimphPO\Week\Master Files\[IGST Master.xlsx]DBF'!$A:$Y,25,FALSE),
   "Error")),
"")</f>
        <v/>
      </c>
      <c r="Y119">
        <f>IF(ORDER!O125&gt;0,+O119, "")</f>
        <v/>
      </c>
      <c r="Z119">
        <f>IF(ORDER!O125&gt;0,+J119, "")</f>
        <v/>
      </c>
      <c r="AA119">
        <f>IF(ORDER!O125&gt;0,
 IF(ORDER!$D$1="SGST",
 VLOOKUP(H119,'C:\Users\HP\Desktop\TrimphPO\Week\Master Files\[SGST Master.xlsx]DBF'!$A:$AB,28,FALSE),
   IF(ORDER!$D$1="IGST",
   VLOOKUP(H119,'C:\Users\HP\Desktop\TrimphPO\Week\Master Files\[IGST Master.xlsx]DBF'!$A:$AB,28,FALSE),
   "Error")),
"")</f>
        <v/>
      </c>
      <c r="AB119">
        <f>IF(ORDER!O125&gt;0,
 IF(ORDER!$D$1="SGST",
 VLOOKUP(H119,'C:\Users\HP\Desktop\TrimphPO\Week\Master Files\[SGST Master.xlsx]DBF'!$A:$AC,29,FALSE),
   IF(ORDER!$D$1="IGST",
   VLOOKUP(H119,'C:\Users\HP\Desktop\TrimphPO\Week\Master Files\[IGST Master.xlsx]DBF'!$A:$AC,29,FALSE),
   "Error")),
"")</f>
        <v/>
      </c>
      <c r="AC119">
        <f>IF(ORDER!O125&gt;0,ROUND(Y119*AB119/100,2), "")</f>
        <v/>
      </c>
      <c r="AD119">
        <f>IF(ORDER!O125&gt;0,ROUND(SUM(Y119,0)-AC119,2), "")</f>
        <v/>
      </c>
      <c r="AE119" t="inlineStr"/>
      <c r="AF119" t="inlineStr"/>
      <c r="AG119" t="inlineStr"/>
      <c r="AH119" t="inlineStr"/>
      <c r="AI119" t="inlineStr"/>
      <c r="AJ119" t="inlineStr"/>
      <c r="AK119">
        <f>IF(ORDER!O125&gt;0,IF(RIGHT(P119,2)="5%","Output IGST - 5% - Tamilnadu","Output IGST - 12% - Tamilnadu"), "")</f>
        <v/>
      </c>
      <c r="AL119">
        <f>IF(ORDER!O125&gt;0,IF(AK119="Output IGST - 12% - TamilNadu",12,5), "")</f>
        <v/>
      </c>
      <c r="AM119">
        <f>IF(ORDER!O125&gt;0,ROUND(SUM(AD119*AL119/100,0),2), "")</f>
        <v/>
      </c>
      <c r="AN119">
        <f>IF(ORDER!O125&gt;0,+AP119, "")</f>
        <v/>
      </c>
      <c r="AO119">
        <f>IF(ORDER!O125&gt;0,0.00, "")</f>
        <v/>
      </c>
      <c r="AP119">
        <f>IF(ORDER!O125&gt;0,+(Y119-AC119)+AM119, "")</f>
        <v/>
      </c>
      <c r="AQ119">
        <f>IF(ORDER!O125&gt;0,
 IF(ORDER!$D$1="SGST",
 VLOOKUP(H119,'C:\Users\HP\Desktop\TrimphPO\Week\Master Files\[SGST Master.xlsx]DBF'!$A:$AR,44,FALSE),
   IF(ORDER!$D$1="IGST",
   VLOOKUP(H119,'C:\Users\HP\Desktop\TrimphPO\Week\Master Files\[IGST Master.xlsx]DBF'!$A:$AR,44,FALSE),
   "Error")),
"")</f>
        <v/>
      </c>
      <c r="AR119">
        <f>IF(ORDER!O125&gt;0,B119, "")</f>
        <v/>
      </c>
      <c r="AS119">
        <f>IF(ORDER!O125&gt;0,AN119, "")</f>
        <v/>
      </c>
      <c r="AT119">
        <f>IF(ORDER!O125&gt;0,CONCATENATE($B$2," ",$C$2," ","QTY",  " ", $Z$2), "")</f>
        <v/>
      </c>
      <c r="AU119">
        <f>IF(ORDER!O125&gt;0,
 IF(ORDER!$D$1="SGST",
 VLOOKUP(H119,'C:\Users\HP\Desktop\TrimphPO\Week\Master Files\[SGST Master.xlsx]DBF'!$A:$AV,48,FALSE),
   IF(ORDER!$D$1="IGST",
   VLOOKUP(H119,'C:\Users\HP\Desktop\TrimphPO\Week\Master Files\[IGST Master.xlsx]DBF'!$A:$AV,48,FALSE),
   "Error")),
"")</f>
        <v/>
      </c>
      <c r="AV119">
        <f>IF(ORDER!O125&gt;0,
 IF(ORDER!$D$1="SGST",
 VLOOKUP(H119,'C:\Users\HP\Desktop\TrimphPO\Week\Master Files\[SGST Master.xlsx]DBF'!$A:$AW,49,FALSE),
   IF(ORDER!$D$1="IGST",
   VLOOKUP(H119,'C:\Users\HP\Desktop\TrimphPO\Week\Master Files\[IGST Master.xlsx]DBF'!$A:$AW,49,FALSE),
   "Error")),
"")</f>
        <v/>
      </c>
      <c r="AW119">
        <f>IF(ORDER!O125&gt;0,
 IF(ORDER!$D$1="SGST",
 VLOOKUP(H119,'C:\Users\HP\Desktop\TrimphPO\Week\Master Files\[SGST Master.xlsx]DBF'!$A:$AX,50,FALSE),
   IF(ORDER!$D$1="IGST",
   VLOOKUP(H119,'C:\Users\HP\Desktop\TrimphPO\Week\Master Files\[IGST Master.xlsx]DBF'!$A:$AX,50,FALSE),
   "Error")),
"")</f>
        <v/>
      </c>
      <c r="AX119">
        <f>IF(ORDER!O125&gt;0,ORDER!B5, "")</f>
        <v/>
      </c>
      <c r="AY119">
        <f>IF(ORDER!O125&gt;0,ORDER!B1, "")</f>
        <v/>
      </c>
      <c r="AZ119">
        <f>IF(ORDER!O125&gt;0,
 IF(ORDER!$D$1="SGST",
 VLOOKUP(H119,'C:\Users\HP\Desktop\TrimphPO\Week\Master Files\[SGST Master.xlsx]DBF'!$A:$BA,53,FALSE),
   IF(ORDER!$D$1="IGST",
   VLOOKUP(H119,'C:\Users\HP\Desktop\TrimphPO\Week\Master Files\[IGST Master.xlsx]DBF'!$A:$BA,53,FALSE),
   "Error")),
"")</f>
        <v/>
      </c>
      <c r="BA119">
        <f>IF(ORDER!O125&gt;0,
 IF(ORDER!$D$1="SGST",
 VLOOKUP(H119,'C:\Users\HP\Desktop\TrimphPO\Week\Master Files\[SGST Master.xlsx]DBF'!$A:$BB,54,FALSE),
   IF(ORDER!$D$1="IGST",
   VLOOKUP(H119,'C:\Users\HP\Desktop\TrimphPO\Week\Master Files\[IGST Master.xlsx]DBF'!$A:$BB,54,FALSE),
   "Error")),
"")</f>
        <v/>
      </c>
      <c r="BB119">
        <f>IF(ORDER!O125&gt;0,
 IF(ORDER!$D$1="SGST",
 VLOOKUP(H119,'C:\Users\HP\Desktop\TrimphPO\Week\Master Files\[SGST Master.xlsx]DBF'!$A:$BC,55,FALSE),
   IF(ORDER!$D$1="IGST",
   VLOOKUP(H119,'C:\Users\HP\Desktop\TrimphPO\Week\Master Files\[IGST Master.xlsx]DBF'!$A:$BC,55,FALSE),
   "Error")),
"")</f>
        <v/>
      </c>
      <c r="BC119">
        <f>IF(ORDER!O125&gt;0,
 IF(ORDER!$D$1="SGST",
 VLOOKUP(H119,'C:\Users\HP\Desktop\TrimphPO\Week\Master Files\[SGST Master.xlsx]DBF'!$A:$BD,56,FALSE),
   IF(ORDER!$D$1="IGST",
   VLOOKUP(H119,'C:\Users\HP\Desktop\TrimphPO\Week\Master Files\[IGST Master.xlsx]DBF'!$A:$BD,56,FALSE),
   "Error")),
"")</f>
        <v/>
      </c>
      <c r="BD119">
        <f>IF(ORDER!O125&gt;0,
 IF(ORDER!$D$1="SGST",
 VLOOKUP(H119,'C:\Users\HP\Desktop\TrimphPO\Week\Master Files\[SGST Master.xlsx]DBF'!$A:$BE,57,FALSE),
   IF(ORDER!$D$1="IGST",
   VLOOKUP(H119,'C:\Users\HP\Desktop\TrimphPO\Week\Master Files\[IGST Master.xlsx]DBF'!$A:$BE,57,FALSE),
   "Error")),
"")</f>
        <v/>
      </c>
    </row>
    <row r="120">
      <c r="A120">
        <f>IF(ORDER!O126&gt;0,
 IF(ORDER!$D$1="SGST",
 VLOOKUP(H120,'C:\Users\HP\Desktop\TrimphPO\Week\Master Files\[SGST Master.xlsx]DBF'!$A:$B,2,FALSE),
   IF(ORDER!$D$1="IGST",
   VLOOKUP(H120,'C:\Users\HP\Desktop\TrimphPO\Week\Master Files\[IGST Master.xlsx]DBF'!$A:$B,2,FALSE),
   "Error")),
"")</f>
        <v/>
      </c>
      <c r="B120">
        <f>IF(ORDER!O126&gt;0,
 IF(ORDER!$D$1="SGST",
 VLOOKUP(H120,'C:\Users\HP\Desktop\TrimphPO\Week\Master Files\[SGST Master.xlsx]DBF'!$A:$C,3,FALSE),
   IF(ORDER!$D$1="IGST",
   VLOOKUP(H120,'C:\Users\HP\Desktop\TrimphPO\Week\Master Files\[IGST Master.xlsx]DBF'!$A:$C,3,FALSE),
   "Error")),
"")</f>
        <v/>
      </c>
      <c r="C120">
        <f>IF(ORDER!O126&gt;0,ORDER!L126, "")</f>
        <v/>
      </c>
      <c r="D120">
        <f>IF(ORDER!O126&gt;0,ORDER!A126, "")</f>
        <v/>
      </c>
      <c r="E120">
        <f>IF(ORDER!O126&gt;0,
 IF(ORDER!$D$1="SGST",
 VLOOKUP(H120,'C:\Users\HP\Desktop\TrimphPO\Week\Master Files\[SGST Master.xlsx]DBF'!$A:$F,6,FALSE),
   IF(ORDER!$D$1="IGST",
   VLOOKUP(H120,'C:\Users\HP\Desktop\TrimphPO\Week\Master Files\[IGST Master.xlsx]DBF'!$A:$F,6,FALSE),
   "Error")),
"")</f>
        <v/>
      </c>
      <c r="F120">
        <f>IF(ORDER!O126&gt;0,ORDER!C126, "")</f>
        <v/>
      </c>
      <c r="G120">
        <f>IF(ORDER!O126&gt;0,
 IF(ORDER!$D$1="SGST",
 VLOOKUP(H120,'C:\Users\HP\Desktop\TrimphPO\Week\Master Files\[SGST Master.xlsx]DBF'!$A:$H,8,FALSE),
   IF(ORDER!$D$1="IGST",
   VLOOKUP(H120,'C:\Users\HP\Desktop\TrimphPO\Week\Master Files\[IGST Master.xlsx]DBF'!$A:$H,8,FALSE),
   "Error")),
"")</f>
        <v/>
      </c>
      <c r="H120">
        <f>IF(ORDER!O126&gt;0,ORDER!D126, "")</f>
        <v/>
      </c>
      <c r="I120">
        <f>IF(ORDER!O126&gt;0,
 IF(ORDER!$D$1="SGST",
 VLOOKUP(H120,'C:\Users\HP\Desktop\TrimphPO\Week\Master Files\[SGST Master.xlsx]DBF'!$A:$J,10,FALSE),
   IF(ORDER!$D$1="IGST",
   VLOOKUP(H120,'C:\Users\HP\Desktop\TrimphPO\Week\Master Files\[IGST Master.xlsx]DBF'!$A:$J,10,FALSE),
   "Error")),
"")</f>
        <v/>
      </c>
      <c r="J120">
        <f>IF(ORDER!O126&gt;0,SUMIF(ORDER!$D$8:$D$22298,DBF!$H120,ORDER!$G$8:$G$22298), "")</f>
        <v/>
      </c>
      <c r="K120">
        <f>IF(ORDER!O126&gt;0,VLOOKUP($H120,ORDER!D:H,5,FALSE), "")</f>
        <v/>
      </c>
      <c r="L120">
        <f>IF(ORDER!O126&gt;0,ROUND(J120*K120,2), "")</f>
        <v/>
      </c>
      <c r="M120">
        <f>IF(ORDER!O126&gt;0,
 IF(ORDER!$D$1="SGST",
 VLOOKUP(H120,'C:\Users\HP\Desktop\TrimphPO\Week\Master Files\[SGST Master.xlsx]DBF'!$A:$N,14,FALSE),
   IF(ORDER!$D$1="IGST",
   VLOOKUP(H120,'C:\Users\HP\Desktop\TrimphPO\Week\Master Files\[IGST Master.xlsx]DBF'!$A:$N,14,FALSE),
   "Error")),
"")</f>
        <v/>
      </c>
      <c r="N120">
        <f>IF(ORDER!O126&gt;0,ROUND(L120*M120/100,2), "")</f>
        <v/>
      </c>
      <c r="O120">
        <f>IF(ORDER!O126&gt;0,L120-N120, "")</f>
        <v/>
      </c>
      <c r="P120">
        <f>IF(ORDER!O126&gt;0,IF(R120="Corsetry",IF(IFERROR((O120/J120),0)&lt;1000,"CC Sales- Corsetry-Wholesale - IGST 5%","CC Sales- Corsetry-Wholesale - IGST 12%")), "")</f>
        <v/>
      </c>
      <c r="Q120">
        <f>IF(ORDER!O126&gt;0,
 IF(ORDER!$D$1="SGST",
 VLOOKUP(H120,'C:\Users\HP\Desktop\TrimphPO\Week\Master Files\[SGST Master.xlsx]DBF'!$A:$R,18,FALSE),
   IF(ORDER!$D$1="IGST",
   VLOOKUP(H120,'C:\Users\HP\Desktop\TrimphPO\Week\Master Files\[IGST Master.xlsx]DBF'!$A:$R,18,FALSE),
   "Error")),
"")</f>
        <v/>
      </c>
      <c r="R120">
        <f>IF(ORDER!O126&gt;0,
 IF(ORDER!$D$1="SGST",
 VLOOKUP(H120,'C:\Users\HP\Desktop\TrimphPO\Week\Master Files\[SGST Master.xlsx]DBF'!$A:$S,19,FALSE),
   IF(ORDER!$D$1="IGST",
   VLOOKUP(H120,'C:\Users\HP\Desktop\TrimphPO\Week\Master Files\[IGST Master.xlsx]DBF'!$A:$S,19,FALSE),
   "Error")),
"")</f>
        <v/>
      </c>
      <c r="S120">
        <f>IF(ORDER!O126&gt;0,
 IF(ORDER!$D$1="SGST",
 VLOOKUP(H120,'C:\Users\HP\Desktop\TrimphPO\Week\Master Files\[SGST Master.xlsx]DBF'!$A:$T,20,FALSE),
   IF(ORDER!$D$1="IGST",
   VLOOKUP(H120,'C:\Users\HP\Desktop\TrimphPO\Week\Master Files\[IGST Master.xlsx]DBF'!$A:$T,20,FALSE),
   "Error")),
"")</f>
        <v/>
      </c>
      <c r="T120">
        <f>IF(ORDER!O126&gt;0,
 IF(ORDER!$D$1="SGST",
 VLOOKUP(H120,'C:\Users\HP\Desktop\TrimphPO\Week\Master Files\[SGST Master.xlsx]DBF'!$A:$U,21,FALSE),
   IF(ORDER!$D$1="IGST",
   VLOOKUP(H120,'C:\Users\HP\Desktop\TrimphPO\Week\Master Files\[IGST Master.xlsx]DBF'!$A:$U,21,FALSE),
   "Error")),
"")</f>
        <v/>
      </c>
      <c r="U120">
        <f>IF(ORDER!O126&gt;0,
 IF(ORDER!$D$1="SGST",
 VLOOKUP(H120,'C:\Users\HP\Desktop\TrimphPO\Week\Master Files\[SGST Master.xlsx]DBF'!$A:$V,22,FALSE),
   IF(ORDER!$D$1="IGST",
   VLOOKUP(H120,'C:\Users\HP\Desktop\TrimphPO\Week\Master Files\[IGST Master.xlsx]DBF'!$A:$V,22,FALSE),
   "Error")),
"")</f>
        <v/>
      </c>
      <c r="V120">
        <f>IF(ORDER!O126&gt;0,
 IF(ORDER!$D$1="SGST",
 VLOOKUP(H120,'C:\Users\HP\Desktop\TrimphPO\Week\Master Files\[SGST Master.xlsx]DBF'!$A:$W,23,FALSE),
   IF(ORDER!$D$1="IGST",
   VLOOKUP(H120,'C:\Users\HP\Desktop\TrimphPO\Week\Master Files\[IGST Master.xlsx]DBF'!$A:$W,23,FALSE),
   "Error")),
"")</f>
        <v/>
      </c>
      <c r="W120">
        <f>IF(ORDER!O126&gt;0,
 IF(ORDER!$D$1="SGST",
 VLOOKUP(H120,'C:\Users\HP\Desktop\TrimphPO\Week\Master Files\[SGST Master.xlsx]DBF'!$A:$X,24,FALSE),
   IF(ORDER!$D$1="IGST",
   VLOOKUP(H120,'C:\Users\HP\Desktop\TrimphPO\Week\Master Files\[IGST Master.xlsx]DBF'!$A:$X,24,FALSE),
   "Error")),
"")</f>
        <v/>
      </c>
      <c r="X120">
        <f>IF(ORDER!O126&gt;0,
 IF(ORDER!$D$1="SGST",
 VLOOKUP(H120,'C:\Users\HP\Desktop\TrimphPO\Week\Master Files\[SGST Master.xlsx]DBF'!$A:$Y,25,FALSE),
   IF(ORDER!$D$1="IGST",
   VLOOKUP(H120,'C:\Users\HP\Desktop\TrimphPO\Week\Master Files\[IGST Master.xlsx]DBF'!$A:$Y,25,FALSE),
   "Error")),
"")</f>
        <v/>
      </c>
      <c r="Y120">
        <f>IF(ORDER!O126&gt;0,+O120, "")</f>
        <v/>
      </c>
      <c r="Z120">
        <f>IF(ORDER!O126&gt;0,+J120, "")</f>
        <v/>
      </c>
      <c r="AA120">
        <f>IF(ORDER!O126&gt;0,
 IF(ORDER!$D$1="SGST",
 VLOOKUP(H120,'C:\Users\HP\Desktop\TrimphPO\Week\Master Files\[SGST Master.xlsx]DBF'!$A:$AB,28,FALSE),
   IF(ORDER!$D$1="IGST",
   VLOOKUP(H120,'C:\Users\HP\Desktop\TrimphPO\Week\Master Files\[IGST Master.xlsx]DBF'!$A:$AB,28,FALSE),
   "Error")),
"")</f>
        <v/>
      </c>
      <c r="AB120">
        <f>IF(ORDER!O126&gt;0,
 IF(ORDER!$D$1="SGST",
 VLOOKUP(H120,'C:\Users\HP\Desktop\TrimphPO\Week\Master Files\[SGST Master.xlsx]DBF'!$A:$AC,29,FALSE),
   IF(ORDER!$D$1="IGST",
   VLOOKUP(H120,'C:\Users\HP\Desktop\TrimphPO\Week\Master Files\[IGST Master.xlsx]DBF'!$A:$AC,29,FALSE),
   "Error")),
"")</f>
        <v/>
      </c>
      <c r="AC120">
        <f>IF(ORDER!O126&gt;0,ROUND(Y120*AB120/100,2), "")</f>
        <v/>
      </c>
      <c r="AD120">
        <f>IF(ORDER!O126&gt;0,ROUND(SUM(Y120,0)-AC120,2), "")</f>
        <v/>
      </c>
      <c r="AE120" t="inlineStr"/>
      <c r="AF120" t="inlineStr"/>
      <c r="AG120" t="inlineStr"/>
      <c r="AH120" t="inlineStr"/>
      <c r="AI120" t="inlineStr"/>
      <c r="AJ120" t="inlineStr"/>
      <c r="AK120">
        <f>IF(ORDER!O126&gt;0,IF(RIGHT(P120,2)="5%","Output IGST - 5% - Tamilnadu","Output IGST - 12% - Tamilnadu"), "")</f>
        <v/>
      </c>
      <c r="AL120">
        <f>IF(ORDER!O126&gt;0,IF(AK120="Output IGST - 12% - TamilNadu",12,5), "")</f>
        <v/>
      </c>
      <c r="AM120">
        <f>IF(ORDER!O126&gt;0,ROUND(SUM(AD120*AL120/100,0),2), "")</f>
        <v/>
      </c>
      <c r="AN120">
        <f>IF(ORDER!O126&gt;0,+AP120, "")</f>
        <v/>
      </c>
      <c r="AO120">
        <f>IF(ORDER!O126&gt;0,0.00, "")</f>
        <v/>
      </c>
      <c r="AP120">
        <f>IF(ORDER!O126&gt;0,+(Y120-AC120)+AM120, "")</f>
        <v/>
      </c>
      <c r="AQ120">
        <f>IF(ORDER!O126&gt;0,
 IF(ORDER!$D$1="SGST",
 VLOOKUP(H120,'C:\Users\HP\Desktop\TrimphPO\Week\Master Files\[SGST Master.xlsx]DBF'!$A:$AR,44,FALSE),
   IF(ORDER!$D$1="IGST",
   VLOOKUP(H120,'C:\Users\HP\Desktop\TrimphPO\Week\Master Files\[IGST Master.xlsx]DBF'!$A:$AR,44,FALSE),
   "Error")),
"")</f>
        <v/>
      </c>
      <c r="AR120">
        <f>IF(ORDER!O126&gt;0,B120, "")</f>
        <v/>
      </c>
      <c r="AS120">
        <f>IF(ORDER!O126&gt;0,AN120, "")</f>
        <v/>
      </c>
      <c r="AT120">
        <f>IF(ORDER!O126&gt;0,CONCATENATE($B$2," ",$C$2," ","QTY",  " ", $Z$2), "")</f>
        <v/>
      </c>
      <c r="AU120">
        <f>IF(ORDER!O126&gt;0,
 IF(ORDER!$D$1="SGST",
 VLOOKUP(H120,'C:\Users\HP\Desktop\TrimphPO\Week\Master Files\[SGST Master.xlsx]DBF'!$A:$AV,48,FALSE),
   IF(ORDER!$D$1="IGST",
   VLOOKUP(H120,'C:\Users\HP\Desktop\TrimphPO\Week\Master Files\[IGST Master.xlsx]DBF'!$A:$AV,48,FALSE),
   "Error")),
"")</f>
        <v/>
      </c>
      <c r="AV120">
        <f>IF(ORDER!O126&gt;0,
 IF(ORDER!$D$1="SGST",
 VLOOKUP(H120,'C:\Users\HP\Desktop\TrimphPO\Week\Master Files\[SGST Master.xlsx]DBF'!$A:$AW,49,FALSE),
   IF(ORDER!$D$1="IGST",
   VLOOKUP(H120,'C:\Users\HP\Desktop\TrimphPO\Week\Master Files\[IGST Master.xlsx]DBF'!$A:$AW,49,FALSE),
   "Error")),
"")</f>
        <v/>
      </c>
      <c r="AW120">
        <f>IF(ORDER!O126&gt;0,
 IF(ORDER!$D$1="SGST",
 VLOOKUP(H120,'C:\Users\HP\Desktop\TrimphPO\Week\Master Files\[SGST Master.xlsx]DBF'!$A:$AX,50,FALSE),
   IF(ORDER!$D$1="IGST",
   VLOOKUP(H120,'C:\Users\HP\Desktop\TrimphPO\Week\Master Files\[IGST Master.xlsx]DBF'!$A:$AX,50,FALSE),
   "Error")),
"")</f>
        <v/>
      </c>
      <c r="AX120">
        <f>IF(ORDER!O126&gt;0,ORDER!B5, "")</f>
        <v/>
      </c>
      <c r="AY120">
        <f>IF(ORDER!O126&gt;0,ORDER!B1, "")</f>
        <v/>
      </c>
      <c r="AZ120">
        <f>IF(ORDER!O126&gt;0,
 IF(ORDER!$D$1="SGST",
 VLOOKUP(H120,'C:\Users\HP\Desktop\TrimphPO\Week\Master Files\[SGST Master.xlsx]DBF'!$A:$BA,53,FALSE),
   IF(ORDER!$D$1="IGST",
   VLOOKUP(H120,'C:\Users\HP\Desktop\TrimphPO\Week\Master Files\[IGST Master.xlsx]DBF'!$A:$BA,53,FALSE),
   "Error")),
"")</f>
        <v/>
      </c>
      <c r="BA120">
        <f>IF(ORDER!O126&gt;0,
 IF(ORDER!$D$1="SGST",
 VLOOKUP(H120,'C:\Users\HP\Desktop\TrimphPO\Week\Master Files\[SGST Master.xlsx]DBF'!$A:$BB,54,FALSE),
   IF(ORDER!$D$1="IGST",
   VLOOKUP(H120,'C:\Users\HP\Desktop\TrimphPO\Week\Master Files\[IGST Master.xlsx]DBF'!$A:$BB,54,FALSE),
   "Error")),
"")</f>
        <v/>
      </c>
      <c r="BB120">
        <f>IF(ORDER!O126&gt;0,
 IF(ORDER!$D$1="SGST",
 VLOOKUP(H120,'C:\Users\HP\Desktop\TrimphPO\Week\Master Files\[SGST Master.xlsx]DBF'!$A:$BC,55,FALSE),
   IF(ORDER!$D$1="IGST",
   VLOOKUP(H120,'C:\Users\HP\Desktop\TrimphPO\Week\Master Files\[IGST Master.xlsx]DBF'!$A:$BC,55,FALSE),
   "Error")),
"")</f>
        <v/>
      </c>
      <c r="BC120">
        <f>IF(ORDER!O126&gt;0,
 IF(ORDER!$D$1="SGST",
 VLOOKUP(H120,'C:\Users\HP\Desktop\TrimphPO\Week\Master Files\[SGST Master.xlsx]DBF'!$A:$BD,56,FALSE),
   IF(ORDER!$D$1="IGST",
   VLOOKUP(H120,'C:\Users\HP\Desktop\TrimphPO\Week\Master Files\[IGST Master.xlsx]DBF'!$A:$BD,56,FALSE),
   "Error")),
"")</f>
        <v/>
      </c>
      <c r="BD120">
        <f>IF(ORDER!O126&gt;0,
 IF(ORDER!$D$1="SGST",
 VLOOKUP(H120,'C:\Users\HP\Desktop\TrimphPO\Week\Master Files\[SGST Master.xlsx]DBF'!$A:$BE,57,FALSE),
   IF(ORDER!$D$1="IGST",
   VLOOKUP(H120,'C:\Users\HP\Desktop\TrimphPO\Week\Master Files\[IGST Master.xlsx]DBF'!$A:$BE,57,FALSE),
   "Error")),
"")</f>
        <v/>
      </c>
    </row>
    <row r="121">
      <c r="A121">
        <f>IF(ORDER!O127&gt;0,
 IF(ORDER!$D$1="SGST",
 VLOOKUP(H121,'C:\Users\HP\Desktop\TrimphPO\Week\Master Files\[SGST Master.xlsx]DBF'!$A:$B,2,FALSE),
   IF(ORDER!$D$1="IGST",
   VLOOKUP(H121,'C:\Users\HP\Desktop\TrimphPO\Week\Master Files\[IGST Master.xlsx]DBF'!$A:$B,2,FALSE),
   "Error")),
"")</f>
        <v/>
      </c>
      <c r="B121">
        <f>IF(ORDER!O127&gt;0,
 IF(ORDER!$D$1="SGST",
 VLOOKUP(H121,'C:\Users\HP\Desktop\TrimphPO\Week\Master Files\[SGST Master.xlsx]DBF'!$A:$C,3,FALSE),
   IF(ORDER!$D$1="IGST",
   VLOOKUP(H121,'C:\Users\HP\Desktop\TrimphPO\Week\Master Files\[IGST Master.xlsx]DBF'!$A:$C,3,FALSE),
   "Error")),
"")</f>
        <v/>
      </c>
      <c r="C121">
        <f>IF(ORDER!O127&gt;0,ORDER!L127, "")</f>
        <v/>
      </c>
      <c r="D121">
        <f>IF(ORDER!O127&gt;0,ORDER!A127, "")</f>
        <v/>
      </c>
      <c r="E121">
        <f>IF(ORDER!O127&gt;0,
 IF(ORDER!$D$1="SGST",
 VLOOKUP(H121,'C:\Users\HP\Desktop\TrimphPO\Week\Master Files\[SGST Master.xlsx]DBF'!$A:$F,6,FALSE),
   IF(ORDER!$D$1="IGST",
   VLOOKUP(H121,'C:\Users\HP\Desktop\TrimphPO\Week\Master Files\[IGST Master.xlsx]DBF'!$A:$F,6,FALSE),
   "Error")),
"")</f>
        <v/>
      </c>
      <c r="F121">
        <f>IF(ORDER!O127&gt;0,ORDER!C127, "")</f>
        <v/>
      </c>
      <c r="G121">
        <f>IF(ORDER!O127&gt;0,
 IF(ORDER!$D$1="SGST",
 VLOOKUP(H121,'C:\Users\HP\Desktop\TrimphPO\Week\Master Files\[SGST Master.xlsx]DBF'!$A:$H,8,FALSE),
   IF(ORDER!$D$1="IGST",
   VLOOKUP(H121,'C:\Users\HP\Desktop\TrimphPO\Week\Master Files\[IGST Master.xlsx]DBF'!$A:$H,8,FALSE),
   "Error")),
"")</f>
        <v/>
      </c>
      <c r="H121">
        <f>IF(ORDER!O127&gt;0,ORDER!D127, "")</f>
        <v/>
      </c>
      <c r="I121">
        <f>IF(ORDER!O127&gt;0,
 IF(ORDER!$D$1="SGST",
 VLOOKUP(H121,'C:\Users\HP\Desktop\TrimphPO\Week\Master Files\[SGST Master.xlsx]DBF'!$A:$J,10,FALSE),
   IF(ORDER!$D$1="IGST",
   VLOOKUP(H121,'C:\Users\HP\Desktop\TrimphPO\Week\Master Files\[IGST Master.xlsx]DBF'!$A:$J,10,FALSE),
   "Error")),
"")</f>
        <v/>
      </c>
      <c r="J121">
        <f>IF(ORDER!O127&gt;0,SUMIF(ORDER!$D$8:$D$22298,DBF!$H121,ORDER!$G$8:$G$22298), "")</f>
        <v/>
      </c>
      <c r="K121">
        <f>IF(ORDER!O127&gt;0,VLOOKUP($H121,ORDER!D:H,5,FALSE), "")</f>
        <v/>
      </c>
      <c r="L121">
        <f>IF(ORDER!O127&gt;0,ROUND(J121*K121,2), "")</f>
        <v/>
      </c>
      <c r="M121">
        <f>IF(ORDER!O127&gt;0,
 IF(ORDER!$D$1="SGST",
 VLOOKUP(H121,'C:\Users\HP\Desktop\TrimphPO\Week\Master Files\[SGST Master.xlsx]DBF'!$A:$N,14,FALSE),
   IF(ORDER!$D$1="IGST",
   VLOOKUP(H121,'C:\Users\HP\Desktop\TrimphPO\Week\Master Files\[IGST Master.xlsx]DBF'!$A:$N,14,FALSE),
   "Error")),
"")</f>
        <v/>
      </c>
      <c r="N121">
        <f>IF(ORDER!O127&gt;0,ROUND(L121*M121/100,2), "")</f>
        <v/>
      </c>
      <c r="O121">
        <f>IF(ORDER!O127&gt;0,L121-N121, "")</f>
        <v/>
      </c>
      <c r="P121">
        <f>IF(ORDER!O127&gt;0,IF(R121="Corsetry",IF(IFERROR((O121/J121),0)&lt;1000,"CC Sales- Corsetry-Wholesale - IGST 5%","CC Sales- Corsetry-Wholesale - IGST 12%")), "")</f>
        <v/>
      </c>
      <c r="Q121">
        <f>IF(ORDER!O127&gt;0,
 IF(ORDER!$D$1="SGST",
 VLOOKUP(H121,'C:\Users\HP\Desktop\TrimphPO\Week\Master Files\[SGST Master.xlsx]DBF'!$A:$R,18,FALSE),
   IF(ORDER!$D$1="IGST",
   VLOOKUP(H121,'C:\Users\HP\Desktop\TrimphPO\Week\Master Files\[IGST Master.xlsx]DBF'!$A:$R,18,FALSE),
   "Error")),
"")</f>
        <v/>
      </c>
      <c r="R121">
        <f>IF(ORDER!O127&gt;0,
 IF(ORDER!$D$1="SGST",
 VLOOKUP(H121,'C:\Users\HP\Desktop\TrimphPO\Week\Master Files\[SGST Master.xlsx]DBF'!$A:$S,19,FALSE),
   IF(ORDER!$D$1="IGST",
   VLOOKUP(H121,'C:\Users\HP\Desktop\TrimphPO\Week\Master Files\[IGST Master.xlsx]DBF'!$A:$S,19,FALSE),
   "Error")),
"")</f>
        <v/>
      </c>
      <c r="S121">
        <f>IF(ORDER!O127&gt;0,
 IF(ORDER!$D$1="SGST",
 VLOOKUP(H121,'C:\Users\HP\Desktop\TrimphPO\Week\Master Files\[SGST Master.xlsx]DBF'!$A:$T,20,FALSE),
   IF(ORDER!$D$1="IGST",
   VLOOKUP(H121,'C:\Users\HP\Desktop\TrimphPO\Week\Master Files\[IGST Master.xlsx]DBF'!$A:$T,20,FALSE),
   "Error")),
"")</f>
        <v/>
      </c>
      <c r="T121">
        <f>IF(ORDER!O127&gt;0,
 IF(ORDER!$D$1="SGST",
 VLOOKUP(H121,'C:\Users\HP\Desktop\TrimphPO\Week\Master Files\[SGST Master.xlsx]DBF'!$A:$U,21,FALSE),
   IF(ORDER!$D$1="IGST",
   VLOOKUP(H121,'C:\Users\HP\Desktop\TrimphPO\Week\Master Files\[IGST Master.xlsx]DBF'!$A:$U,21,FALSE),
   "Error")),
"")</f>
        <v/>
      </c>
      <c r="U121">
        <f>IF(ORDER!O127&gt;0,
 IF(ORDER!$D$1="SGST",
 VLOOKUP(H121,'C:\Users\HP\Desktop\TrimphPO\Week\Master Files\[SGST Master.xlsx]DBF'!$A:$V,22,FALSE),
   IF(ORDER!$D$1="IGST",
   VLOOKUP(H121,'C:\Users\HP\Desktop\TrimphPO\Week\Master Files\[IGST Master.xlsx]DBF'!$A:$V,22,FALSE),
   "Error")),
"")</f>
        <v/>
      </c>
      <c r="V121">
        <f>IF(ORDER!O127&gt;0,
 IF(ORDER!$D$1="SGST",
 VLOOKUP(H121,'C:\Users\HP\Desktop\TrimphPO\Week\Master Files\[SGST Master.xlsx]DBF'!$A:$W,23,FALSE),
   IF(ORDER!$D$1="IGST",
   VLOOKUP(H121,'C:\Users\HP\Desktop\TrimphPO\Week\Master Files\[IGST Master.xlsx]DBF'!$A:$W,23,FALSE),
   "Error")),
"")</f>
        <v/>
      </c>
      <c r="W121">
        <f>IF(ORDER!O127&gt;0,
 IF(ORDER!$D$1="SGST",
 VLOOKUP(H121,'C:\Users\HP\Desktop\TrimphPO\Week\Master Files\[SGST Master.xlsx]DBF'!$A:$X,24,FALSE),
   IF(ORDER!$D$1="IGST",
   VLOOKUP(H121,'C:\Users\HP\Desktop\TrimphPO\Week\Master Files\[IGST Master.xlsx]DBF'!$A:$X,24,FALSE),
   "Error")),
"")</f>
        <v/>
      </c>
      <c r="X121">
        <f>IF(ORDER!O127&gt;0,
 IF(ORDER!$D$1="SGST",
 VLOOKUP(H121,'C:\Users\HP\Desktop\TrimphPO\Week\Master Files\[SGST Master.xlsx]DBF'!$A:$Y,25,FALSE),
   IF(ORDER!$D$1="IGST",
   VLOOKUP(H121,'C:\Users\HP\Desktop\TrimphPO\Week\Master Files\[IGST Master.xlsx]DBF'!$A:$Y,25,FALSE),
   "Error")),
"")</f>
        <v/>
      </c>
      <c r="Y121">
        <f>IF(ORDER!O127&gt;0,+O121, "")</f>
        <v/>
      </c>
      <c r="Z121">
        <f>IF(ORDER!O127&gt;0,+J121, "")</f>
        <v/>
      </c>
      <c r="AA121">
        <f>IF(ORDER!O127&gt;0,
 IF(ORDER!$D$1="SGST",
 VLOOKUP(H121,'C:\Users\HP\Desktop\TrimphPO\Week\Master Files\[SGST Master.xlsx]DBF'!$A:$AB,28,FALSE),
   IF(ORDER!$D$1="IGST",
   VLOOKUP(H121,'C:\Users\HP\Desktop\TrimphPO\Week\Master Files\[IGST Master.xlsx]DBF'!$A:$AB,28,FALSE),
   "Error")),
"")</f>
        <v/>
      </c>
      <c r="AB121">
        <f>IF(ORDER!O127&gt;0,
 IF(ORDER!$D$1="SGST",
 VLOOKUP(H121,'C:\Users\HP\Desktop\TrimphPO\Week\Master Files\[SGST Master.xlsx]DBF'!$A:$AC,29,FALSE),
   IF(ORDER!$D$1="IGST",
   VLOOKUP(H121,'C:\Users\HP\Desktop\TrimphPO\Week\Master Files\[IGST Master.xlsx]DBF'!$A:$AC,29,FALSE),
   "Error")),
"")</f>
        <v/>
      </c>
      <c r="AC121">
        <f>IF(ORDER!O127&gt;0,ROUND(Y121*AB121/100,2), "")</f>
        <v/>
      </c>
      <c r="AD121">
        <f>IF(ORDER!O127&gt;0,ROUND(SUM(Y121,0)-AC121,2), "")</f>
        <v/>
      </c>
      <c r="AE121" t="inlineStr"/>
      <c r="AF121" t="inlineStr"/>
      <c r="AG121" t="inlineStr"/>
      <c r="AH121" t="inlineStr"/>
      <c r="AI121" t="inlineStr"/>
      <c r="AJ121" t="inlineStr"/>
      <c r="AK121">
        <f>IF(ORDER!O127&gt;0,IF(RIGHT(P121,2)="5%","Output IGST - 5% - Tamilnadu","Output IGST - 12% - Tamilnadu"), "")</f>
        <v/>
      </c>
      <c r="AL121">
        <f>IF(ORDER!O127&gt;0,IF(AK121="Output IGST - 12% - TamilNadu",12,5), "")</f>
        <v/>
      </c>
      <c r="AM121">
        <f>IF(ORDER!O127&gt;0,ROUND(SUM(AD121*AL121/100,0),2), "")</f>
        <v/>
      </c>
      <c r="AN121">
        <f>IF(ORDER!O127&gt;0,+AP121, "")</f>
        <v/>
      </c>
      <c r="AO121">
        <f>IF(ORDER!O127&gt;0,0.00, "")</f>
        <v/>
      </c>
      <c r="AP121">
        <f>IF(ORDER!O127&gt;0,+(Y121-AC121)+AM121, "")</f>
        <v/>
      </c>
      <c r="AQ121">
        <f>IF(ORDER!O127&gt;0,
 IF(ORDER!$D$1="SGST",
 VLOOKUP(H121,'C:\Users\HP\Desktop\TrimphPO\Week\Master Files\[SGST Master.xlsx]DBF'!$A:$AR,44,FALSE),
   IF(ORDER!$D$1="IGST",
   VLOOKUP(H121,'C:\Users\HP\Desktop\TrimphPO\Week\Master Files\[IGST Master.xlsx]DBF'!$A:$AR,44,FALSE),
   "Error")),
"")</f>
        <v/>
      </c>
      <c r="AR121">
        <f>IF(ORDER!O127&gt;0,B121, "")</f>
        <v/>
      </c>
      <c r="AS121">
        <f>IF(ORDER!O127&gt;0,AN121, "")</f>
        <v/>
      </c>
      <c r="AT121">
        <f>IF(ORDER!O127&gt;0,CONCATENATE($B$2," ",$C$2," ","QTY",  " ", $Z$2), "")</f>
        <v/>
      </c>
      <c r="AU121">
        <f>IF(ORDER!O127&gt;0,
 IF(ORDER!$D$1="SGST",
 VLOOKUP(H121,'C:\Users\HP\Desktop\TrimphPO\Week\Master Files\[SGST Master.xlsx]DBF'!$A:$AV,48,FALSE),
   IF(ORDER!$D$1="IGST",
   VLOOKUP(H121,'C:\Users\HP\Desktop\TrimphPO\Week\Master Files\[IGST Master.xlsx]DBF'!$A:$AV,48,FALSE),
   "Error")),
"")</f>
        <v/>
      </c>
      <c r="AV121">
        <f>IF(ORDER!O127&gt;0,
 IF(ORDER!$D$1="SGST",
 VLOOKUP(H121,'C:\Users\HP\Desktop\TrimphPO\Week\Master Files\[SGST Master.xlsx]DBF'!$A:$AW,49,FALSE),
   IF(ORDER!$D$1="IGST",
   VLOOKUP(H121,'C:\Users\HP\Desktop\TrimphPO\Week\Master Files\[IGST Master.xlsx]DBF'!$A:$AW,49,FALSE),
   "Error")),
"")</f>
        <v/>
      </c>
      <c r="AW121">
        <f>IF(ORDER!O127&gt;0,
 IF(ORDER!$D$1="SGST",
 VLOOKUP(H121,'C:\Users\HP\Desktop\TrimphPO\Week\Master Files\[SGST Master.xlsx]DBF'!$A:$AX,50,FALSE),
   IF(ORDER!$D$1="IGST",
   VLOOKUP(H121,'C:\Users\HP\Desktop\TrimphPO\Week\Master Files\[IGST Master.xlsx]DBF'!$A:$AX,50,FALSE),
   "Error")),
"")</f>
        <v/>
      </c>
      <c r="AX121">
        <f>IF(ORDER!O127&gt;0,ORDER!B5, "")</f>
        <v/>
      </c>
      <c r="AY121">
        <f>IF(ORDER!O127&gt;0,ORDER!B1, "")</f>
        <v/>
      </c>
      <c r="AZ121">
        <f>IF(ORDER!O127&gt;0,
 IF(ORDER!$D$1="SGST",
 VLOOKUP(H121,'C:\Users\HP\Desktop\TrimphPO\Week\Master Files\[SGST Master.xlsx]DBF'!$A:$BA,53,FALSE),
   IF(ORDER!$D$1="IGST",
   VLOOKUP(H121,'C:\Users\HP\Desktop\TrimphPO\Week\Master Files\[IGST Master.xlsx]DBF'!$A:$BA,53,FALSE),
   "Error")),
"")</f>
        <v/>
      </c>
      <c r="BA121">
        <f>IF(ORDER!O127&gt;0,
 IF(ORDER!$D$1="SGST",
 VLOOKUP(H121,'C:\Users\HP\Desktop\TrimphPO\Week\Master Files\[SGST Master.xlsx]DBF'!$A:$BB,54,FALSE),
   IF(ORDER!$D$1="IGST",
   VLOOKUP(H121,'C:\Users\HP\Desktop\TrimphPO\Week\Master Files\[IGST Master.xlsx]DBF'!$A:$BB,54,FALSE),
   "Error")),
"")</f>
        <v/>
      </c>
      <c r="BB121">
        <f>IF(ORDER!O127&gt;0,
 IF(ORDER!$D$1="SGST",
 VLOOKUP(H121,'C:\Users\HP\Desktop\TrimphPO\Week\Master Files\[SGST Master.xlsx]DBF'!$A:$BC,55,FALSE),
   IF(ORDER!$D$1="IGST",
   VLOOKUP(H121,'C:\Users\HP\Desktop\TrimphPO\Week\Master Files\[IGST Master.xlsx]DBF'!$A:$BC,55,FALSE),
   "Error")),
"")</f>
        <v/>
      </c>
      <c r="BC121">
        <f>IF(ORDER!O127&gt;0,
 IF(ORDER!$D$1="SGST",
 VLOOKUP(H121,'C:\Users\HP\Desktop\TrimphPO\Week\Master Files\[SGST Master.xlsx]DBF'!$A:$BD,56,FALSE),
   IF(ORDER!$D$1="IGST",
   VLOOKUP(H121,'C:\Users\HP\Desktop\TrimphPO\Week\Master Files\[IGST Master.xlsx]DBF'!$A:$BD,56,FALSE),
   "Error")),
"")</f>
        <v/>
      </c>
      <c r="BD121">
        <f>IF(ORDER!O127&gt;0,
 IF(ORDER!$D$1="SGST",
 VLOOKUP(H121,'C:\Users\HP\Desktop\TrimphPO\Week\Master Files\[SGST Master.xlsx]DBF'!$A:$BE,57,FALSE),
   IF(ORDER!$D$1="IGST",
   VLOOKUP(H121,'C:\Users\HP\Desktop\TrimphPO\Week\Master Files\[IGST Master.xlsx]DBF'!$A:$BE,57,FALSE),
   "Error")),
"")</f>
        <v/>
      </c>
    </row>
    <row r="122">
      <c r="A122">
        <f>IF(ORDER!O128&gt;0,
 IF(ORDER!$D$1="SGST",
 VLOOKUP(H122,'C:\Users\HP\Desktop\TrimphPO\Week\Master Files\[SGST Master.xlsx]DBF'!$A:$B,2,FALSE),
   IF(ORDER!$D$1="IGST",
   VLOOKUP(H122,'C:\Users\HP\Desktop\TrimphPO\Week\Master Files\[IGST Master.xlsx]DBF'!$A:$B,2,FALSE),
   "Error")),
"")</f>
        <v/>
      </c>
      <c r="B122">
        <f>IF(ORDER!O128&gt;0,
 IF(ORDER!$D$1="SGST",
 VLOOKUP(H122,'C:\Users\HP\Desktop\TrimphPO\Week\Master Files\[SGST Master.xlsx]DBF'!$A:$C,3,FALSE),
   IF(ORDER!$D$1="IGST",
   VLOOKUP(H122,'C:\Users\HP\Desktop\TrimphPO\Week\Master Files\[IGST Master.xlsx]DBF'!$A:$C,3,FALSE),
   "Error")),
"")</f>
        <v/>
      </c>
      <c r="C122">
        <f>IF(ORDER!O128&gt;0,ORDER!L128, "")</f>
        <v/>
      </c>
      <c r="D122">
        <f>IF(ORDER!O128&gt;0,ORDER!A128, "")</f>
        <v/>
      </c>
      <c r="E122">
        <f>IF(ORDER!O128&gt;0,
 IF(ORDER!$D$1="SGST",
 VLOOKUP(H122,'C:\Users\HP\Desktop\TrimphPO\Week\Master Files\[SGST Master.xlsx]DBF'!$A:$F,6,FALSE),
   IF(ORDER!$D$1="IGST",
   VLOOKUP(H122,'C:\Users\HP\Desktop\TrimphPO\Week\Master Files\[IGST Master.xlsx]DBF'!$A:$F,6,FALSE),
   "Error")),
"")</f>
        <v/>
      </c>
      <c r="F122">
        <f>IF(ORDER!O128&gt;0,ORDER!C128, "")</f>
        <v/>
      </c>
      <c r="G122">
        <f>IF(ORDER!O128&gt;0,
 IF(ORDER!$D$1="SGST",
 VLOOKUP(H122,'C:\Users\HP\Desktop\TrimphPO\Week\Master Files\[SGST Master.xlsx]DBF'!$A:$H,8,FALSE),
   IF(ORDER!$D$1="IGST",
   VLOOKUP(H122,'C:\Users\HP\Desktop\TrimphPO\Week\Master Files\[IGST Master.xlsx]DBF'!$A:$H,8,FALSE),
   "Error")),
"")</f>
        <v/>
      </c>
      <c r="H122">
        <f>IF(ORDER!O128&gt;0,ORDER!D128, "")</f>
        <v/>
      </c>
      <c r="I122">
        <f>IF(ORDER!O128&gt;0,
 IF(ORDER!$D$1="SGST",
 VLOOKUP(H122,'C:\Users\HP\Desktop\TrimphPO\Week\Master Files\[SGST Master.xlsx]DBF'!$A:$J,10,FALSE),
   IF(ORDER!$D$1="IGST",
   VLOOKUP(H122,'C:\Users\HP\Desktop\TrimphPO\Week\Master Files\[IGST Master.xlsx]DBF'!$A:$J,10,FALSE),
   "Error")),
"")</f>
        <v/>
      </c>
      <c r="J122">
        <f>IF(ORDER!O128&gt;0,SUMIF(ORDER!$D$8:$D$22298,DBF!$H122,ORDER!$G$8:$G$22298), "")</f>
        <v/>
      </c>
      <c r="K122">
        <f>IF(ORDER!O128&gt;0,VLOOKUP($H122,ORDER!D:H,5,FALSE), "")</f>
        <v/>
      </c>
      <c r="L122">
        <f>IF(ORDER!O128&gt;0,ROUND(J122*K122,2), "")</f>
        <v/>
      </c>
      <c r="M122">
        <f>IF(ORDER!O128&gt;0,
 IF(ORDER!$D$1="SGST",
 VLOOKUP(H122,'C:\Users\HP\Desktop\TrimphPO\Week\Master Files\[SGST Master.xlsx]DBF'!$A:$N,14,FALSE),
   IF(ORDER!$D$1="IGST",
   VLOOKUP(H122,'C:\Users\HP\Desktop\TrimphPO\Week\Master Files\[IGST Master.xlsx]DBF'!$A:$N,14,FALSE),
   "Error")),
"")</f>
        <v/>
      </c>
      <c r="N122">
        <f>IF(ORDER!O128&gt;0,ROUND(L122*M122/100,2), "")</f>
        <v/>
      </c>
      <c r="O122">
        <f>IF(ORDER!O128&gt;0,L122-N122, "")</f>
        <v/>
      </c>
      <c r="P122">
        <f>IF(ORDER!O128&gt;0,IF(R122="Corsetry",IF(IFERROR((O122/J122),0)&lt;1000,"CC Sales- Corsetry-Wholesale - IGST 5%","CC Sales- Corsetry-Wholesale - IGST 12%")), "")</f>
        <v/>
      </c>
      <c r="Q122">
        <f>IF(ORDER!O128&gt;0,
 IF(ORDER!$D$1="SGST",
 VLOOKUP(H122,'C:\Users\HP\Desktop\TrimphPO\Week\Master Files\[SGST Master.xlsx]DBF'!$A:$R,18,FALSE),
   IF(ORDER!$D$1="IGST",
   VLOOKUP(H122,'C:\Users\HP\Desktop\TrimphPO\Week\Master Files\[IGST Master.xlsx]DBF'!$A:$R,18,FALSE),
   "Error")),
"")</f>
        <v/>
      </c>
      <c r="R122">
        <f>IF(ORDER!O128&gt;0,
 IF(ORDER!$D$1="SGST",
 VLOOKUP(H122,'C:\Users\HP\Desktop\TrimphPO\Week\Master Files\[SGST Master.xlsx]DBF'!$A:$S,19,FALSE),
   IF(ORDER!$D$1="IGST",
   VLOOKUP(H122,'C:\Users\HP\Desktop\TrimphPO\Week\Master Files\[IGST Master.xlsx]DBF'!$A:$S,19,FALSE),
   "Error")),
"")</f>
        <v/>
      </c>
      <c r="S122">
        <f>IF(ORDER!O128&gt;0,
 IF(ORDER!$D$1="SGST",
 VLOOKUP(H122,'C:\Users\HP\Desktop\TrimphPO\Week\Master Files\[SGST Master.xlsx]DBF'!$A:$T,20,FALSE),
   IF(ORDER!$D$1="IGST",
   VLOOKUP(H122,'C:\Users\HP\Desktop\TrimphPO\Week\Master Files\[IGST Master.xlsx]DBF'!$A:$T,20,FALSE),
   "Error")),
"")</f>
        <v/>
      </c>
      <c r="T122">
        <f>IF(ORDER!O128&gt;0,
 IF(ORDER!$D$1="SGST",
 VLOOKUP(H122,'C:\Users\HP\Desktop\TrimphPO\Week\Master Files\[SGST Master.xlsx]DBF'!$A:$U,21,FALSE),
   IF(ORDER!$D$1="IGST",
   VLOOKUP(H122,'C:\Users\HP\Desktop\TrimphPO\Week\Master Files\[IGST Master.xlsx]DBF'!$A:$U,21,FALSE),
   "Error")),
"")</f>
        <v/>
      </c>
      <c r="U122">
        <f>IF(ORDER!O128&gt;0,
 IF(ORDER!$D$1="SGST",
 VLOOKUP(H122,'C:\Users\HP\Desktop\TrimphPO\Week\Master Files\[SGST Master.xlsx]DBF'!$A:$V,22,FALSE),
   IF(ORDER!$D$1="IGST",
   VLOOKUP(H122,'C:\Users\HP\Desktop\TrimphPO\Week\Master Files\[IGST Master.xlsx]DBF'!$A:$V,22,FALSE),
   "Error")),
"")</f>
        <v/>
      </c>
      <c r="V122">
        <f>IF(ORDER!O128&gt;0,
 IF(ORDER!$D$1="SGST",
 VLOOKUP(H122,'C:\Users\HP\Desktop\TrimphPO\Week\Master Files\[SGST Master.xlsx]DBF'!$A:$W,23,FALSE),
   IF(ORDER!$D$1="IGST",
   VLOOKUP(H122,'C:\Users\HP\Desktop\TrimphPO\Week\Master Files\[IGST Master.xlsx]DBF'!$A:$W,23,FALSE),
   "Error")),
"")</f>
        <v/>
      </c>
      <c r="W122">
        <f>IF(ORDER!O128&gt;0,
 IF(ORDER!$D$1="SGST",
 VLOOKUP(H122,'C:\Users\HP\Desktop\TrimphPO\Week\Master Files\[SGST Master.xlsx]DBF'!$A:$X,24,FALSE),
   IF(ORDER!$D$1="IGST",
   VLOOKUP(H122,'C:\Users\HP\Desktop\TrimphPO\Week\Master Files\[IGST Master.xlsx]DBF'!$A:$X,24,FALSE),
   "Error")),
"")</f>
        <v/>
      </c>
      <c r="X122">
        <f>IF(ORDER!O128&gt;0,
 IF(ORDER!$D$1="SGST",
 VLOOKUP(H122,'C:\Users\HP\Desktop\TrimphPO\Week\Master Files\[SGST Master.xlsx]DBF'!$A:$Y,25,FALSE),
   IF(ORDER!$D$1="IGST",
   VLOOKUP(H122,'C:\Users\HP\Desktop\TrimphPO\Week\Master Files\[IGST Master.xlsx]DBF'!$A:$Y,25,FALSE),
   "Error")),
"")</f>
        <v/>
      </c>
      <c r="Y122">
        <f>IF(ORDER!O128&gt;0,+O122, "")</f>
        <v/>
      </c>
      <c r="Z122">
        <f>IF(ORDER!O128&gt;0,+J122, "")</f>
        <v/>
      </c>
      <c r="AA122">
        <f>IF(ORDER!O128&gt;0,
 IF(ORDER!$D$1="SGST",
 VLOOKUP(H122,'C:\Users\HP\Desktop\TrimphPO\Week\Master Files\[SGST Master.xlsx]DBF'!$A:$AB,28,FALSE),
   IF(ORDER!$D$1="IGST",
   VLOOKUP(H122,'C:\Users\HP\Desktop\TrimphPO\Week\Master Files\[IGST Master.xlsx]DBF'!$A:$AB,28,FALSE),
   "Error")),
"")</f>
        <v/>
      </c>
      <c r="AB122">
        <f>IF(ORDER!O128&gt;0,
 IF(ORDER!$D$1="SGST",
 VLOOKUP(H122,'C:\Users\HP\Desktop\TrimphPO\Week\Master Files\[SGST Master.xlsx]DBF'!$A:$AC,29,FALSE),
   IF(ORDER!$D$1="IGST",
   VLOOKUP(H122,'C:\Users\HP\Desktop\TrimphPO\Week\Master Files\[IGST Master.xlsx]DBF'!$A:$AC,29,FALSE),
   "Error")),
"")</f>
        <v/>
      </c>
      <c r="AC122">
        <f>IF(ORDER!O128&gt;0,ROUND(Y122*AB122/100,2), "")</f>
        <v/>
      </c>
      <c r="AD122">
        <f>IF(ORDER!O128&gt;0,ROUND(SUM(Y122,0)-AC122,2), "")</f>
        <v/>
      </c>
      <c r="AE122" t="inlineStr"/>
      <c r="AF122" t="inlineStr"/>
      <c r="AG122" t="inlineStr"/>
      <c r="AH122" t="inlineStr"/>
      <c r="AI122" t="inlineStr"/>
      <c r="AJ122" t="inlineStr"/>
      <c r="AK122">
        <f>IF(ORDER!O128&gt;0,IF(RIGHT(P122,2)="5%","Output IGST - 5% - Tamilnadu","Output IGST - 12% - Tamilnadu"), "")</f>
        <v/>
      </c>
      <c r="AL122">
        <f>IF(ORDER!O128&gt;0,IF(AK122="Output IGST - 12% - TamilNadu",12,5), "")</f>
        <v/>
      </c>
      <c r="AM122">
        <f>IF(ORDER!O128&gt;0,ROUND(SUM(AD122*AL122/100,0),2), "")</f>
        <v/>
      </c>
      <c r="AN122">
        <f>IF(ORDER!O128&gt;0,+AP122, "")</f>
        <v/>
      </c>
      <c r="AO122">
        <f>IF(ORDER!O128&gt;0,0.00, "")</f>
        <v/>
      </c>
      <c r="AP122">
        <f>IF(ORDER!O128&gt;0,+(Y122-AC122)+AM122, "")</f>
        <v/>
      </c>
      <c r="AQ122">
        <f>IF(ORDER!O128&gt;0,
 IF(ORDER!$D$1="SGST",
 VLOOKUP(H122,'C:\Users\HP\Desktop\TrimphPO\Week\Master Files\[SGST Master.xlsx]DBF'!$A:$AR,44,FALSE),
   IF(ORDER!$D$1="IGST",
   VLOOKUP(H122,'C:\Users\HP\Desktop\TrimphPO\Week\Master Files\[IGST Master.xlsx]DBF'!$A:$AR,44,FALSE),
   "Error")),
"")</f>
        <v/>
      </c>
      <c r="AR122">
        <f>IF(ORDER!O128&gt;0,B122, "")</f>
        <v/>
      </c>
      <c r="AS122">
        <f>IF(ORDER!O128&gt;0,AN122, "")</f>
        <v/>
      </c>
      <c r="AT122">
        <f>IF(ORDER!O128&gt;0,CONCATENATE($B$2," ",$C$2," ","QTY",  " ", $Z$2), "")</f>
        <v/>
      </c>
      <c r="AU122">
        <f>IF(ORDER!O128&gt;0,
 IF(ORDER!$D$1="SGST",
 VLOOKUP(H122,'C:\Users\HP\Desktop\TrimphPO\Week\Master Files\[SGST Master.xlsx]DBF'!$A:$AV,48,FALSE),
   IF(ORDER!$D$1="IGST",
   VLOOKUP(H122,'C:\Users\HP\Desktop\TrimphPO\Week\Master Files\[IGST Master.xlsx]DBF'!$A:$AV,48,FALSE),
   "Error")),
"")</f>
        <v/>
      </c>
      <c r="AV122">
        <f>IF(ORDER!O128&gt;0,
 IF(ORDER!$D$1="SGST",
 VLOOKUP(H122,'C:\Users\HP\Desktop\TrimphPO\Week\Master Files\[SGST Master.xlsx]DBF'!$A:$AW,49,FALSE),
   IF(ORDER!$D$1="IGST",
   VLOOKUP(H122,'C:\Users\HP\Desktop\TrimphPO\Week\Master Files\[IGST Master.xlsx]DBF'!$A:$AW,49,FALSE),
   "Error")),
"")</f>
        <v/>
      </c>
      <c r="AW122">
        <f>IF(ORDER!O128&gt;0,
 IF(ORDER!$D$1="SGST",
 VLOOKUP(H122,'C:\Users\HP\Desktop\TrimphPO\Week\Master Files\[SGST Master.xlsx]DBF'!$A:$AX,50,FALSE),
   IF(ORDER!$D$1="IGST",
   VLOOKUP(H122,'C:\Users\HP\Desktop\TrimphPO\Week\Master Files\[IGST Master.xlsx]DBF'!$A:$AX,50,FALSE),
   "Error")),
"")</f>
        <v/>
      </c>
      <c r="AX122">
        <f>IF(ORDER!O128&gt;0,ORDER!B5, "")</f>
        <v/>
      </c>
      <c r="AY122">
        <f>IF(ORDER!O128&gt;0,ORDER!B1, "")</f>
        <v/>
      </c>
      <c r="AZ122">
        <f>IF(ORDER!O128&gt;0,
 IF(ORDER!$D$1="SGST",
 VLOOKUP(H122,'C:\Users\HP\Desktop\TrimphPO\Week\Master Files\[SGST Master.xlsx]DBF'!$A:$BA,53,FALSE),
   IF(ORDER!$D$1="IGST",
   VLOOKUP(H122,'C:\Users\HP\Desktop\TrimphPO\Week\Master Files\[IGST Master.xlsx]DBF'!$A:$BA,53,FALSE),
   "Error")),
"")</f>
        <v/>
      </c>
      <c r="BA122">
        <f>IF(ORDER!O128&gt;0,
 IF(ORDER!$D$1="SGST",
 VLOOKUP(H122,'C:\Users\HP\Desktop\TrimphPO\Week\Master Files\[SGST Master.xlsx]DBF'!$A:$BB,54,FALSE),
   IF(ORDER!$D$1="IGST",
   VLOOKUP(H122,'C:\Users\HP\Desktop\TrimphPO\Week\Master Files\[IGST Master.xlsx]DBF'!$A:$BB,54,FALSE),
   "Error")),
"")</f>
        <v/>
      </c>
      <c r="BB122">
        <f>IF(ORDER!O128&gt;0,
 IF(ORDER!$D$1="SGST",
 VLOOKUP(H122,'C:\Users\HP\Desktop\TrimphPO\Week\Master Files\[SGST Master.xlsx]DBF'!$A:$BC,55,FALSE),
   IF(ORDER!$D$1="IGST",
   VLOOKUP(H122,'C:\Users\HP\Desktop\TrimphPO\Week\Master Files\[IGST Master.xlsx]DBF'!$A:$BC,55,FALSE),
   "Error")),
"")</f>
        <v/>
      </c>
      <c r="BC122">
        <f>IF(ORDER!O128&gt;0,
 IF(ORDER!$D$1="SGST",
 VLOOKUP(H122,'C:\Users\HP\Desktop\TrimphPO\Week\Master Files\[SGST Master.xlsx]DBF'!$A:$BD,56,FALSE),
   IF(ORDER!$D$1="IGST",
   VLOOKUP(H122,'C:\Users\HP\Desktop\TrimphPO\Week\Master Files\[IGST Master.xlsx]DBF'!$A:$BD,56,FALSE),
   "Error")),
"")</f>
        <v/>
      </c>
      <c r="BD122">
        <f>IF(ORDER!O128&gt;0,
 IF(ORDER!$D$1="SGST",
 VLOOKUP(H122,'C:\Users\HP\Desktop\TrimphPO\Week\Master Files\[SGST Master.xlsx]DBF'!$A:$BE,57,FALSE),
   IF(ORDER!$D$1="IGST",
   VLOOKUP(H122,'C:\Users\HP\Desktop\TrimphPO\Week\Master Files\[IGST Master.xlsx]DBF'!$A:$BE,57,FALSE),
   "Error")),
"")</f>
        <v/>
      </c>
    </row>
    <row r="123">
      <c r="A123">
        <f>IF(ORDER!O129&gt;0,
 IF(ORDER!$D$1="SGST",
 VLOOKUP(H123,'C:\Users\HP\Desktop\TrimphPO\Week\Master Files\[SGST Master.xlsx]DBF'!$A:$B,2,FALSE),
   IF(ORDER!$D$1="IGST",
   VLOOKUP(H123,'C:\Users\HP\Desktop\TrimphPO\Week\Master Files\[IGST Master.xlsx]DBF'!$A:$B,2,FALSE),
   "Error")),
"")</f>
        <v/>
      </c>
      <c r="B123">
        <f>IF(ORDER!O129&gt;0,
 IF(ORDER!$D$1="SGST",
 VLOOKUP(H123,'C:\Users\HP\Desktop\TrimphPO\Week\Master Files\[SGST Master.xlsx]DBF'!$A:$C,3,FALSE),
   IF(ORDER!$D$1="IGST",
   VLOOKUP(H123,'C:\Users\HP\Desktop\TrimphPO\Week\Master Files\[IGST Master.xlsx]DBF'!$A:$C,3,FALSE),
   "Error")),
"")</f>
        <v/>
      </c>
      <c r="C123">
        <f>IF(ORDER!O129&gt;0,ORDER!L129, "")</f>
        <v/>
      </c>
      <c r="D123">
        <f>IF(ORDER!O129&gt;0,ORDER!A129, "")</f>
        <v/>
      </c>
      <c r="E123">
        <f>IF(ORDER!O129&gt;0,
 IF(ORDER!$D$1="SGST",
 VLOOKUP(H123,'C:\Users\HP\Desktop\TrimphPO\Week\Master Files\[SGST Master.xlsx]DBF'!$A:$F,6,FALSE),
   IF(ORDER!$D$1="IGST",
   VLOOKUP(H123,'C:\Users\HP\Desktop\TrimphPO\Week\Master Files\[IGST Master.xlsx]DBF'!$A:$F,6,FALSE),
   "Error")),
"")</f>
        <v/>
      </c>
      <c r="F123">
        <f>IF(ORDER!O129&gt;0,ORDER!C129, "")</f>
        <v/>
      </c>
      <c r="G123">
        <f>IF(ORDER!O129&gt;0,
 IF(ORDER!$D$1="SGST",
 VLOOKUP(H123,'C:\Users\HP\Desktop\TrimphPO\Week\Master Files\[SGST Master.xlsx]DBF'!$A:$H,8,FALSE),
   IF(ORDER!$D$1="IGST",
   VLOOKUP(H123,'C:\Users\HP\Desktop\TrimphPO\Week\Master Files\[IGST Master.xlsx]DBF'!$A:$H,8,FALSE),
   "Error")),
"")</f>
        <v/>
      </c>
      <c r="H123">
        <f>IF(ORDER!O129&gt;0,ORDER!D129, "")</f>
        <v/>
      </c>
      <c r="I123">
        <f>IF(ORDER!O129&gt;0,
 IF(ORDER!$D$1="SGST",
 VLOOKUP(H123,'C:\Users\HP\Desktop\TrimphPO\Week\Master Files\[SGST Master.xlsx]DBF'!$A:$J,10,FALSE),
   IF(ORDER!$D$1="IGST",
   VLOOKUP(H123,'C:\Users\HP\Desktop\TrimphPO\Week\Master Files\[IGST Master.xlsx]DBF'!$A:$J,10,FALSE),
   "Error")),
"")</f>
        <v/>
      </c>
      <c r="J123">
        <f>IF(ORDER!O129&gt;0,SUMIF(ORDER!$D$8:$D$22298,DBF!$H123,ORDER!$G$8:$G$22298), "")</f>
        <v/>
      </c>
      <c r="K123">
        <f>IF(ORDER!O129&gt;0,VLOOKUP($H123,ORDER!D:H,5,FALSE), "")</f>
        <v/>
      </c>
      <c r="L123">
        <f>IF(ORDER!O129&gt;0,ROUND(J123*K123,2), "")</f>
        <v/>
      </c>
      <c r="M123">
        <f>IF(ORDER!O129&gt;0,
 IF(ORDER!$D$1="SGST",
 VLOOKUP(H123,'C:\Users\HP\Desktop\TrimphPO\Week\Master Files\[SGST Master.xlsx]DBF'!$A:$N,14,FALSE),
   IF(ORDER!$D$1="IGST",
   VLOOKUP(H123,'C:\Users\HP\Desktop\TrimphPO\Week\Master Files\[IGST Master.xlsx]DBF'!$A:$N,14,FALSE),
   "Error")),
"")</f>
        <v/>
      </c>
      <c r="N123">
        <f>IF(ORDER!O129&gt;0,ROUND(L123*M123/100,2), "")</f>
        <v/>
      </c>
      <c r="O123">
        <f>IF(ORDER!O129&gt;0,L123-N123, "")</f>
        <v/>
      </c>
      <c r="P123">
        <f>IF(ORDER!O129&gt;0,IF(R123="Corsetry",IF(IFERROR((O123/J123),0)&lt;1000,"CC Sales- Corsetry-Wholesale - IGST 5%","CC Sales- Corsetry-Wholesale - IGST 12%")), "")</f>
        <v/>
      </c>
      <c r="Q123">
        <f>IF(ORDER!O129&gt;0,
 IF(ORDER!$D$1="SGST",
 VLOOKUP(H123,'C:\Users\HP\Desktop\TrimphPO\Week\Master Files\[SGST Master.xlsx]DBF'!$A:$R,18,FALSE),
   IF(ORDER!$D$1="IGST",
   VLOOKUP(H123,'C:\Users\HP\Desktop\TrimphPO\Week\Master Files\[IGST Master.xlsx]DBF'!$A:$R,18,FALSE),
   "Error")),
"")</f>
        <v/>
      </c>
      <c r="R123">
        <f>IF(ORDER!O129&gt;0,
 IF(ORDER!$D$1="SGST",
 VLOOKUP(H123,'C:\Users\HP\Desktop\TrimphPO\Week\Master Files\[SGST Master.xlsx]DBF'!$A:$S,19,FALSE),
   IF(ORDER!$D$1="IGST",
   VLOOKUP(H123,'C:\Users\HP\Desktop\TrimphPO\Week\Master Files\[IGST Master.xlsx]DBF'!$A:$S,19,FALSE),
   "Error")),
"")</f>
        <v/>
      </c>
      <c r="S123">
        <f>IF(ORDER!O129&gt;0,
 IF(ORDER!$D$1="SGST",
 VLOOKUP(H123,'C:\Users\HP\Desktop\TrimphPO\Week\Master Files\[SGST Master.xlsx]DBF'!$A:$T,20,FALSE),
   IF(ORDER!$D$1="IGST",
   VLOOKUP(H123,'C:\Users\HP\Desktop\TrimphPO\Week\Master Files\[IGST Master.xlsx]DBF'!$A:$T,20,FALSE),
   "Error")),
"")</f>
        <v/>
      </c>
      <c r="T123">
        <f>IF(ORDER!O129&gt;0,
 IF(ORDER!$D$1="SGST",
 VLOOKUP(H123,'C:\Users\HP\Desktop\TrimphPO\Week\Master Files\[SGST Master.xlsx]DBF'!$A:$U,21,FALSE),
   IF(ORDER!$D$1="IGST",
   VLOOKUP(H123,'C:\Users\HP\Desktop\TrimphPO\Week\Master Files\[IGST Master.xlsx]DBF'!$A:$U,21,FALSE),
   "Error")),
"")</f>
        <v/>
      </c>
      <c r="U123">
        <f>IF(ORDER!O129&gt;0,
 IF(ORDER!$D$1="SGST",
 VLOOKUP(H123,'C:\Users\HP\Desktop\TrimphPO\Week\Master Files\[SGST Master.xlsx]DBF'!$A:$V,22,FALSE),
   IF(ORDER!$D$1="IGST",
   VLOOKUP(H123,'C:\Users\HP\Desktop\TrimphPO\Week\Master Files\[IGST Master.xlsx]DBF'!$A:$V,22,FALSE),
   "Error")),
"")</f>
        <v/>
      </c>
      <c r="V123">
        <f>IF(ORDER!O129&gt;0,
 IF(ORDER!$D$1="SGST",
 VLOOKUP(H123,'C:\Users\HP\Desktop\TrimphPO\Week\Master Files\[SGST Master.xlsx]DBF'!$A:$W,23,FALSE),
   IF(ORDER!$D$1="IGST",
   VLOOKUP(H123,'C:\Users\HP\Desktop\TrimphPO\Week\Master Files\[IGST Master.xlsx]DBF'!$A:$W,23,FALSE),
   "Error")),
"")</f>
        <v/>
      </c>
      <c r="W123">
        <f>IF(ORDER!O129&gt;0,
 IF(ORDER!$D$1="SGST",
 VLOOKUP(H123,'C:\Users\HP\Desktop\TrimphPO\Week\Master Files\[SGST Master.xlsx]DBF'!$A:$X,24,FALSE),
   IF(ORDER!$D$1="IGST",
   VLOOKUP(H123,'C:\Users\HP\Desktop\TrimphPO\Week\Master Files\[IGST Master.xlsx]DBF'!$A:$X,24,FALSE),
   "Error")),
"")</f>
        <v/>
      </c>
      <c r="X123">
        <f>IF(ORDER!O129&gt;0,
 IF(ORDER!$D$1="SGST",
 VLOOKUP(H123,'C:\Users\HP\Desktop\TrimphPO\Week\Master Files\[SGST Master.xlsx]DBF'!$A:$Y,25,FALSE),
   IF(ORDER!$D$1="IGST",
   VLOOKUP(H123,'C:\Users\HP\Desktop\TrimphPO\Week\Master Files\[IGST Master.xlsx]DBF'!$A:$Y,25,FALSE),
   "Error")),
"")</f>
        <v/>
      </c>
      <c r="Y123">
        <f>IF(ORDER!O129&gt;0,+O123, "")</f>
        <v/>
      </c>
      <c r="Z123">
        <f>IF(ORDER!O129&gt;0,+J123, "")</f>
        <v/>
      </c>
      <c r="AA123">
        <f>IF(ORDER!O129&gt;0,
 IF(ORDER!$D$1="SGST",
 VLOOKUP(H123,'C:\Users\HP\Desktop\TrimphPO\Week\Master Files\[SGST Master.xlsx]DBF'!$A:$AB,28,FALSE),
   IF(ORDER!$D$1="IGST",
   VLOOKUP(H123,'C:\Users\HP\Desktop\TrimphPO\Week\Master Files\[IGST Master.xlsx]DBF'!$A:$AB,28,FALSE),
   "Error")),
"")</f>
        <v/>
      </c>
      <c r="AB123">
        <f>IF(ORDER!O129&gt;0,
 IF(ORDER!$D$1="SGST",
 VLOOKUP(H123,'C:\Users\HP\Desktop\TrimphPO\Week\Master Files\[SGST Master.xlsx]DBF'!$A:$AC,29,FALSE),
   IF(ORDER!$D$1="IGST",
   VLOOKUP(H123,'C:\Users\HP\Desktop\TrimphPO\Week\Master Files\[IGST Master.xlsx]DBF'!$A:$AC,29,FALSE),
   "Error")),
"")</f>
        <v/>
      </c>
      <c r="AC123">
        <f>IF(ORDER!O129&gt;0,ROUND(Y123*AB123/100,2), "")</f>
        <v/>
      </c>
      <c r="AD123">
        <f>IF(ORDER!O129&gt;0,ROUND(SUM(Y123,0)-AC123,2), "")</f>
        <v/>
      </c>
      <c r="AE123" t="inlineStr"/>
      <c r="AF123" t="inlineStr"/>
      <c r="AG123" t="inlineStr"/>
      <c r="AH123" t="inlineStr"/>
      <c r="AI123" t="inlineStr"/>
      <c r="AJ123" t="inlineStr"/>
      <c r="AK123">
        <f>IF(ORDER!O129&gt;0,IF(RIGHT(P123,2)="5%","Output IGST - 5% - Tamilnadu","Output IGST - 12% - Tamilnadu"), "")</f>
        <v/>
      </c>
      <c r="AL123">
        <f>IF(ORDER!O129&gt;0,IF(AK123="Output IGST - 12% - TamilNadu",12,5), "")</f>
        <v/>
      </c>
      <c r="AM123">
        <f>IF(ORDER!O129&gt;0,ROUND(SUM(AD123*AL123/100,0),2), "")</f>
        <v/>
      </c>
      <c r="AN123">
        <f>IF(ORDER!O129&gt;0,+AP123, "")</f>
        <v/>
      </c>
      <c r="AO123">
        <f>IF(ORDER!O129&gt;0,0.00, "")</f>
        <v/>
      </c>
      <c r="AP123">
        <f>IF(ORDER!O129&gt;0,+(Y123-AC123)+AM123, "")</f>
        <v/>
      </c>
      <c r="AQ123">
        <f>IF(ORDER!O129&gt;0,
 IF(ORDER!$D$1="SGST",
 VLOOKUP(H123,'C:\Users\HP\Desktop\TrimphPO\Week\Master Files\[SGST Master.xlsx]DBF'!$A:$AR,44,FALSE),
   IF(ORDER!$D$1="IGST",
   VLOOKUP(H123,'C:\Users\HP\Desktop\TrimphPO\Week\Master Files\[IGST Master.xlsx]DBF'!$A:$AR,44,FALSE),
   "Error")),
"")</f>
        <v/>
      </c>
      <c r="AR123">
        <f>IF(ORDER!O129&gt;0,B123, "")</f>
        <v/>
      </c>
      <c r="AS123">
        <f>IF(ORDER!O129&gt;0,AN123, "")</f>
        <v/>
      </c>
      <c r="AT123">
        <f>IF(ORDER!O129&gt;0,CONCATENATE($B$2," ",$C$2," ","QTY",  " ", $Z$2), "")</f>
        <v/>
      </c>
      <c r="AU123">
        <f>IF(ORDER!O129&gt;0,
 IF(ORDER!$D$1="SGST",
 VLOOKUP(H123,'C:\Users\HP\Desktop\TrimphPO\Week\Master Files\[SGST Master.xlsx]DBF'!$A:$AV,48,FALSE),
   IF(ORDER!$D$1="IGST",
   VLOOKUP(H123,'C:\Users\HP\Desktop\TrimphPO\Week\Master Files\[IGST Master.xlsx]DBF'!$A:$AV,48,FALSE),
   "Error")),
"")</f>
        <v/>
      </c>
      <c r="AV123">
        <f>IF(ORDER!O129&gt;0,
 IF(ORDER!$D$1="SGST",
 VLOOKUP(H123,'C:\Users\HP\Desktop\TrimphPO\Week\Master Files\[SGST Master.xlsx]DBF'!$A:$AW,49,FALSE),
   IF(ORDER!$D$1="IGST",
   VLOOKUP(H123,'C:\Users\HP\Desktop\TrimphPO\Week\Master Files\[IGST Master.xlsx]DBF'!$A:$AW,49,FALSE),
   "Error")),
"")</f>
        <v/>
      </c>
      <c r="AW123">
        <f>IF(ORDER!O129&gt;0,
 IF(ORDER!$D$1="SGST",
 VLOOKUP(H123,'C:\Users\HP\Desktop\TrimphPO\Week\Master Files\[SGST Master.xlsx]DBF'!$A:$AX,50,FALSE),
   IF(ORDER!$D$1="IGST",
   VLOOKUP(H123,'C:\Users\HP\Desktop\TrimphPO\Week\Master Files\[IGST Master.xlsx]DBF'!$A:$AX,50,FALSE),
   "Error")),
"")</f>
        <v/>
      </c>
      <c r="AX123">
        <f>IF(ORDER!O129&gt;0,ORDER!B5, "")</f>
        <v/>
      </c>
      <c r="AY123">
        <f>IF(ORDER!O129&gt;0,ORDER!B1, "")</f>
        <v/>
      </c>
      <c r="AZ123">
        <f>IF(ORDER!O129&gt;0,
 IF(ORDER!$D$1="SGST",
 VLOOKUP(H123,'C:\Users\HP\Desktop\TrimphPO\Week\Master Files\[SGST Master.xlsx]DBF'!$A:$BA,53,FALSE),
   IF(ORDER!$D$1="IGST",
   VLOOKUP(H123,'C:\Users\HP\Desktop\TrimphPO\Week\Master Files\[IGST Master.xlsx]DBF'!$A:$BA,53,FALSE),
   "Error")),
"")</f>
        <v/>
      </c>
      <c r="BA123">
        <f>IF(ORDER!O129&gt;0,
 IF(ORDER!$D$1="SGST",
 VLOOKUP(H123,'C:\Users\HP\Desktop\TrimphPO\Week\Master Files\[SGST Master.xlsx]DBF'!$A:$BB,54,FALSE),
   IF(ORDER!$D$1="IGST",
   VLOOKUP(H123,'C:\Users\HP\Desktop\TrimphPO\Week\Master Files\[IGST Master.xlsx]DBF'!$A:$BB,54,FALSE),
   "Error")),
"")</f>
        <v/>
      </c>
      <c r="BB123">
        <f>IF(ORDER!O129&gt;0,
 IF(ORDER!$D$1="SGST",
 VLOOKUP(H123,'C:\Users\HP\Desktop\TrimphPO\Week\Master Files\[SGST Master.xlsx]DBF'!$A:$BC,55,FALSE),
   IF(ORDER!$D$1="IGST",
   VLOOKUP(H123,'C:\Users\HP\Desktop\TrimphPO\Week\Master Files\[IGST Master.xlsx]DBF'!$A:$BC,55,FALSE),
   "Error")),
"")</f>
        <v/>
      </c>
      <c r="BC123">
        <f>IF(ORDER!O129&gt;0,
 IF(ORDER!$D$1="SGST",
 VLOOKUP(H123,'C:\Users\HP\Desktop\TrimphPO\Week\Master Files\[SGST Master.xlsx]DBF'!$A:$BD,56,FALSE),
   IF(ORDER!$D$1="IGST",
   VLOOKUP(H123,'C:\Users\HP\Desktop\TrimphPO\Week\Master Files\[IGST Master.xlsx]DBF'!$A:$BD,56,FALSE),
   "Error")),
"")</f>
        <v/>
      </c>
      <c r="BD123">
        <f>IF(ORDER!O129&gt;0,
 IF(ORDER!$D$1="SGST",
 VLOOKUP(H123,'C:\Users\HP\Desktop\TrimphPO\Week\Master Files\[SGST Master.xlsx]DBF'!$A:$BE,57,FALSE),
   IF(ORDER!$D$1="IGST",
   VLOOKUP(H123,'C:\Users\HP\Desktop\TrimphPO\Week\Master Files\[IGST Master.xlsx]DBF'!$A:$BE,57,FALSE),
   "Error")),
"")</f>
        <v/>
      </c>
    </row>
    <row r="124">
      <c r="A124">
        <f>IF(ORDER!O130&gt;0,
 IF(ORDER!$D$1="SGST",
 VLOOKUP(H124,'C:\Users\HP\Desktop\TrimphPO\Week\Master Files\[SGST Master.xlsx]DBF'!$A:$B,2,FALSE),
   IF(ORDER!$D$1="IGST",
   VLOOKUP(H124,'C:\Users\HP\Desktop\TrimphPO\Week\Master Files\[IGST Master.xlsx]DBF'!$A:$B,2,FALSE),
   "Error")),
"")</f>
        <v/>
      </c>
      <c r="B124">
        <f>IF(ORDER!O130&gt;0,
 IF(ORDER!$D$1="SGST",
 VLOOKUP(H124,'C:\Users\HP\Desktop\TrimphPO\Week\Master Files\[SGST Master.xlsx]DBF'!$A:$C,3,FALSE),
   IF(ORDER!$D$1="IGST",
   VLOOKUP(H124,'C:\Users\HP\Desktop\TrimphPO\Week\Master Files\[IGST Master.xlsx]DBF'!$A:$C,3,FALSE),
   "Error")),
"")</f>
        <v/>
      </c>
      <c r="C124">
        <f>IF(ORDER!O130&gt;0,ORDER!L130, "")</f>
        <v/>
      </c>
      <c r="D124">
        <f>IF(ORDER!O130&gt;0,ORDER!A130, "")</f>
        <v/>
      </c>
      <c r="E124">
        <f>IF(ORDER!O130&gt;0,
 IF(ORDER!$D$1="SGST",
 VLOOKUP(H124,'C:\Users\HP\Desktop\TrimphPO\Week\Master Files\[SGST Master.xlsx]DBF'!$A:$F,6,FALSE),
   IF(ORDER!$D$1="IGST",
   VLOOKUP(H124,'C:\Users\HP\Desktop\TrimphPO\Week\Master Files\[IGST Master.xlsx]DBF'!$A:$F,6,FALSE),
   "Error")),
"")</f>
        <v/>
      </c>
      <c r="F124">
        <f>IF(ORDER!O130&gt;0,ORDER!C130, "")</f>
        <v/>
      </c>
      <c r="G124">
        <f>IF(ORDER!O130&gt;0,
 IF(ORDER!$D$1="SGST",
 VLOOKUP(H124,'C:\Users\HP\Desktop\TrimphPO\Week\Master Files\[SGST Master.xlsx]DBF'!$A:$H,8,FALSE),
   IF(ORDER!$D$1="IGST",
   VLOOKUP(H124,'C:\Users\HP\Desktop\TrimphPO\Week\Master Files\[IGST Master.xlsx]DBF'!$A:$H,8,FALSE),
   "Error")),
"")</f>
        <v/>
      </c>
      <c r="H124">
        <f>IF(ORDER!O130&gt;0,ORDER!D130, "")</f>
        <v/>
      </c>
      <c r="I124">
        <f>IF(ORDER!O130&gt;0,
 IF(ORDER!$D$1="SGST",
 VLOOKUP(H124,'C:\Users\HP\Desktop\TrimphPO\Week\Master Files\[SGST Master.xlsx]DBF'!$A:$J,10,FALSE),
   IF(ORDER!$D$1="IGST",
   VLOOKUP(H124,'C:\Users\HP\Desktop\TrimphPO\Week\Master Files\[IGST Master.xlsx]DBF'!$A:$J,10,FALSE),
   "Error")),
"")</f>
        <v/>
      </c>
      <c r="J124">
        <f>IF(ORDER!O130&gt;0,SUMIF(ORDER!$D$8:$D$22298,DBF!$H124,ORDER!$G$8:$G$22298), "")</f>
        <v/>
      </c>
      <c r="K124">
        <f>IF(ORDER!O130&gt;0,VLOOKUP($H124,ORDER!D:H,5,FALSE), "")</f>
        <v/>
      </c>
      <c r="L124">
        <f>IF(ORDER!O130&gt;0,ROUND(J124*K124,2), "")</f>
        <v/>
      </c>
      <c r="M124">
        <f>IF(ORDER!O130&gt;0,
 IF(ORDER!$D$1="SGST",
 VLOOKUP(H124,'C:\Users\HP\Desktop\TrimphPO\Week\Master Files\[SGST Master.xlsx]DBF'!$A:$N,14,FALSE),
   IF(ORDER!$D$1="IGST",
   VLOOKUP(H124,'C:\Users\HP\Desktop\TrimphPO\Week\Master Files\[IGST Master.xlsx]DBF'!$A:$N,14,FALSE),
   "Error")),
"")</f>
        <v/>
      </c>
      <c r="N124">
        <f>IF(ORDER!O130&gt;0,ROUND(L124*M124/100,2), "")</f>
        <v/>
      </c>
      <c r="O124">
        <f>IF(ORDER!O130&gt;0,L124-N124, "")</f>
        <v/>
      </c>
      <c r="P124">
        <f>IF(ORDER!O130&gt;0,IF(R124="Corsetry",IF(IFERROR((O124/J124),0)&lt;1000,"CC Sales- Corsetry-Wholesale - IGST 5%","CC Sales- Corsetry-Wholesale - IGST 12%")), "")</f>
        <v/>
      </c>
      <c r="Q124">
        <f>IF(ORDER!O130&gt;0,
 IF(ORDER!$D$1="SGST",
 VLOOKUP(H124,'C:\Users\HP\Desktop\TrimphPO\Week\Master Files\[SGST Master.xlsx]DBF'!$A:$R,18,FALSE),
   IF(ORDER!$D$1="IGST",
   VLOOKUP(H124,'C:\Users\HP\Desktop\TrimphPO\Week\Master Files\[IGST Master.xlsx]DBF'!$A:$R,18,FALSE),
   "Error")),
"")</f>
        <v/>
      </c>
      <c r="R124">
        <f>IF(ORDER!O130&gt;0,
 IF(ORDER!$D$1="SGST",
 VLOOKUP(H124,'C:\Users\HP\Desktop\TrimphPO\Week\Master Files\[SGST Master.xlsx]DBF'!$A:$S,19,FALSE),
   IF(ORDER!$D$1="IGST",
   VLOOKUP(H124,'C:\Users\HP\Desktop\TrimphPO\Week\Master Files\[IGST Master.xlsx]DBF'!$A:$S,19,FALSE),
   "Error")),
"")</f>
        <v/>
      </c>
      <c r="S124">
        <f>IF(ORDER!O130&gt;0,
 IF(ORDER!$D$1="SGST",
 VLOOKUP(H124,'C:\Users\HP\Desktop\TrimphPO\Week\Master Files\[SGST Master.xlsx]DBF'!$A:$T,20,FALSE),
   IF(ORDER!$D$1="IGST",
   VLOOKUP(H124,'C:\Users\HP\Desktop\TrimphPO\Week\Master Files\[IGST Master.xlsx]DBF'!$A:$T,20,FALSE),
   "Error")),
"")</f>
        <v/>
      </c>
      <c r="T124">
        <f>IF(ORDER!O130&gt;0,
 IF(ORDER!$D$1="SGST",
 VLOOKUP(H124,'C:\Users\HP\Desktop\TrimphPO\Week\Master Files\[SGST Master.xlsx]DBF'!$A:$U,21,FALSE),
   IF(ORDER!$D$1="IGST",
   VLOOKUP(H124,'C:\Users\HP\Desktop\TrimphPO\Week\Master Files\[IGST Master.xlsx]DBF'!$A:$U,21,FALSE),
   "Error")),
"")</f>
        <v/>
      </c>
      <c r="U124">
        <f>IF(ORDER!O130&gt;0,
 IF(ORDER!$D$1="SGST",
 VLOOKUP(H124,'C:\Users\HP\Desktop\TrimphPO\Week\Master Files\[SGST Master.xlsx]DBF'!$A:$V,22,FALSE),
   IF(ORDER!$D$1="IGST",
   VLOOKUP(H124,'C:\Users\HP\Desktop\TrimphPO\Week\Master Files\[IGST Master.xlsx]DBF'!$A:$V,22,FALSE),
   "Error")),
"")</f>
        <v/>
      </c>
      <c r="V124">
        <f>IF(ORDER!O130&gt;0,
 IF(ORDER!$D$1="SGST",
 VLOOKUP(H124,'C:\Users\HP\Desktop\TrimphPO\Week\Master Files\[SGST Master.xlsx]DBF'!$A:$W,23,FALSE),
   IF(ORDER!$D$1="IGST",
   VLOOKUP(H124,'C:\Users\HP\Desktop\TrimphPO\Week\Master Files\[IGST Master.xlsx]DBF'!$A:$W,23,FALSE),
   "Error")),
"")</f>
        <v/>
      </c>
      <c r="W124">
        <f>IF(ORDER!O130&gt;0,
 IF(ORDER!$D$1="SGST",
 VLOOKUP(H124,'C:\Users\HP\Desktop\TrimphPO\Week\Master Files\[SGST Master.xlsx]DBF'!$A:$X,24,FALSE),
   IF(ORDER!$D$1="IGST",
   VLOOKUP(H124,'C:\Users\HP\Desktop\TrimphPO\Week\Master Files\[IGST Master.xlsx]DBF'!$A:$X,24,FALSE),
   "Error")),
"")</f>
        <v/>
      </c>
      <c r="X124">
        <f>IF(ORDER!O130&gt;0,
 IF(ORDER!$D$1="SGST",
 VLOOKUP(H124,'C:\Users\HP\Desktop\TrimphPO\Week\Master Files\[SGST Master.xlsx]DBF'!$A:$Y,25,FALSE),
   IF(ORDER!$D$1="IGST",
   VLOOKUP(H124,'C:\Users\HP\Desktop\TrimphPO\Week\Master Files\[IGST Master.xlsx]DBF'!$A:$Y,25,FALSE),
   "Error")),
"")</f>
        <v/>
      </c>
      <c r="Y124">
        <f>IF(ORDER!O130&gt;0,+O124, "")</f>
        <v/>
      </c>
      <c r="Z124">
        <f>IF(ORDER!O130&gt;0,+J124, "")</f>
        <v/>
      </c>
      <c r="AA124">
        <f>IF(ORDER!O130&gt;0,
 IF(ORDER!$D$1="SGST",
 VLOOKUP(H124,'C:\Users\HP\Desktop\TrimphPO\Week\Master Files\[SGST Master.xlsx]DBF'!$A:$AB,28,FALSE),
   IF(ORDER!$D$1="IGST",
   VLOOKUP(H124,'C:\Users\HP\Desktop\TrimphPO\Week\Master Files\[IGST Master.xlsx]DBF'!$A:$AB,28,FALSE),
   "Error")),
"")</f>
        <v/>
      </c>
      <c r="AB124">
        <f>IF(ORDER!O130&gt;0,
 IF(ORDER!$D$1="SGST",
 VLOOKUP(H124,'C:\Users\HP\Desktop\TrimphPO\Week\Master Files\[SGST Master.xlsx]DBF'!$A:$AC,29,FALSE),
   IF(ORDER!$D$1="IGST",
   VLOOKUP(H124,'C:\Users\HP\Desktop\TrimphPO\Week\Master Files\[IGST Master.xlsx]DBF'!$A:$AC,29,FALSE),
   "Error")),
"")</f>
        <v/>
      </c>
      <c r="AC124">
        <f>IF(ORDER!O130&gt;0,ROUND(Y124*AB124/100,2), "")</f>
        <v/>
      </c>
      <c r="AD124">
        <f>IF(ORDER!O130&gt;0,ROUND(SUM(Y124,0)-AC124,2), "")</f>
        <v/>
      </c>
      <c r="AE124" t="inlineStr"/>
      <c r="AF124" t="inlineStr"/>
      <c r="AG124" t="inlineStr"/>
      <c r="AH124" t="inlineStr"/>
      <c r="AI124" t="inlineStr"/>
      <c r="AJ124" t="inlineStr"/>
      <c r="AK124">
        <f>IF(ORDER!O130&gt;0,IF(RIGHT(P124,2)="5%","Output IGST - 5% - Tamilnadu","Output IGST - 12% - Tamilnadu"), "")</f>
        <v/>
      </c>
      <c r="AL124">
        <f>IF(ORDER!O130&gt;0,IF(AK124="Output IGST - 12% - TamilNadu",12,5), "")</f>
        <v/>
      </c>
      <c r="AM124">
        <f>IF(ORDER!O130&gt;0,ROUND(SUM(AD124*AL124/100,0),2), "")</f>
        <v/>
      </c>
      <c r="AN124">
        <f>IF(ORDER!O130&gt;0,+AP124, "")</f>
        <v/>
      </c>
      <c r="AO124">
        <f>IF(ORDER!O130&gt;0,0.00, "")</f>
        <v/>
      </c>
      <c r="AP124">
        <f>IF(ORDER!O130&gt;0,+(Y124-AC124)+AM124, "")</f>
        <v/>
      </c>
      <c r="AQ124">
        <f>IF(ORDER!O130&gt;0,
 IF(ORDER!$D$1="SGST",
 VLOOKUP(H124,'C:\Users\HP\Desktop\TrimphPO\Week\Master Files\[SGST Master.xlsx]DBF'!$A:$AR,44,FALSE),
   IF(ORDER!$D$1="IGST",
   VLOOKUP(H124,'C:\Users\HP\Desktop\TrimphPO\Week\Master Files\[IGST Master.xlsx]DBF'!$A:$AR,44,FALSE),
   "Error")),
"")</f>
        <v/>
      </c>
      <c r="AR124">
        <f>IF(ORDER!O130&gt;0,B124, "")</f>
        <v/>
      </c>
      <c r="AS124">
        <f>IF(ORDER!O130&gt;0,AN124, "")</f>
        <v/>
      </c>
      <c r="AT124">
        <f>IF(ORDER!O130&gt;0,CONCATENATE($B$2," ",$C$2," ","QTY",  " ", $Z$2), "")</f>
        <v/>
      </c>
      <c r="AU124">
        <f>IF(ORDER!O130&gt;0,
 IF(ORDER!$D$1="SGST",
 VLOOKUP(H124,'C:\Users\HP\Desktop\TrimphPO\Week\Master Files\[SGST Master.xlsx]DBF'!$A:$AV,48,FALSE),
   IF(ORDER!$D$1="IGST",
   VLOOKUP(H124,'C:\Users\HP\Desktop\TrimphPO\Week\Master Files\[IGST Master.xlsx]DBF'!$A:$AV,48,FALSE),
   "Error")),
"")</f>
        <v/>
      </c>
      <c r="AV124">
        <f>IF(ORDER!O130&gt;0,
 IF(ORDER!$D$1="SGST",
 VLOOKUP(H124,'C:\Users\HP\Desktop\TrimphPO\Week\Master Files\[SGST Master.xlsx]DBF'!$A:$AW,49,FALSE),
   IF(ORDER!$D$1="IGST",
   VLOOKUP(H124,'C:\Users\HP\Desktop\TrimphPO\Week\Master Files\[IGST Master.xlsx]DBF'!$A:$AW,49,FALSE),
   "Error")),
"")</f>
        <v/>
      </c>
      <c r="AW124">
        <f>IF(ORDER!O130&gt;0,
 IF(ORDER!$D$1="SGST",
 VLOOKUP(H124,'C:\Users\HP\Desktop\TrimphPO\Week\Master Files\[SGST Master.xlsx]DBF'!$A:$AX,50,FALSE),
   IF(ORDER!$D$1="IGST",
   VLOOKUP(H124,'C:\Users\HP\Desktop\TrimphPO\Week\Master Files\[IGST Master.xlsx]DBF'!$A:$AX,50,FALSE),
   "Error")),
"")</f>
        <v/>
      </c>
      <c r="AX124">
        <f>IF(ORDER!O130&gt;0,ORDER!B5, "")</f>
        <v/>
      </c>
      <c r="AY124">
        <f>IF(ORDER!O130&gt;0,ORDER!B1, "")</f>
        <v/>
      </c>
      <c r="AZ124">
        <f>IF(ORDER!O130&gt;0,
 IF(ORDER!$D$1="SGST",
 VLOOKUP(H124,'C:\Users\HP\Desktop\TrimphPO\Week\Master Files\[SGST Master.xlsx]DBF'!$A:$BA,53,FALSE),
   IF(ORDER!$D$1="IGST",
   VLOOKUP(H124,'C:\Users\HP\Desktop\TrimphPO\Week\Master Files\[IGST Master.xlsx]DBF'!$A:$BA,53,FALSE),
   "Error")),
"")</f>
        <v/>
      </c>
      <c r="BA124">
        <f>IF(ORDER!O130&gt;0,
 IF(ORDER!$D$1="SGST",
 VLOOKUP(H124,'C:\Users\HP\Desktop\TrimphPO\Week\Master Files\[SGST Master.xlsx]DBF'!$A:$BB,54,FALSE),
   IF(ORDER!$D$1="IGST",
   VLOOKUP(H124,'C:\Users\HP\Desktop\TrimphPO\Week\Master Files\[IGST Master.xlsx]DBF'!$A:$BB,54,FALSE),
   "Error")),
"")</f>
        <v/>
      </c>
      <c r="BB124">
        <f>IF(ORDER!O130&gt;0,
 IF(ORDER!$D$1="SGST",
 VLOOKUP(H124,'C:\Users\HP\Desktop\TrimphPO\Week\Master Files\[SGST Master.xlsx]DBF'!$A:$BC,55,FALSE),
   IF(ORDER!$D$1="IGST",
   VLOOKUP(H124,'C:\Users\HP\Desktop\TrimphPO\Week\Master Files\[IGST Master.xlsx]DBF'!$A:$BC,55,FALSE),
   "Error")),
"")</f>
        <v/>
      </c>
      <c r="BC124">
        <f>IF(ORDER!O130&gt;0,
 IF(ORDER!$D$1="SGST",
 VLOOKUP(H124,'C:\Users\HP\Desktop\TrimphPO\Week\Master Files\[SGST Master.xlsx]DBF'!$A:$BD,56,FALSE),
   IF(ORDER!$D$1="IGST",
   VLOOKUP(H124,'C:\Users\HP\Desktop\TrimphPO\Week\Master Files\[IGST Master.xlsx]DBF'!$A:$BD,56,FALSE),
   "Error")),
"")</f>
        <v/>
      </c>
      <c r="BD124">
        <f>IF(ORDER!O130&gt;0,
 IF(ORDER!$D$1="SGST",
 VLOOKUP(H124,'C:\Users\HP\Desktop\TrimphPO\Week\Master Files\[SGST Master.xlsx]DBF'!$A:$BE,57,FALSE),
   IF(ORDER!$D$1="IGST",
   VLOOKUP(H124,'C:\Users\HP\Desktop\TrimphPO\Week\Master Files\[IGST Master.xlsx]DBF'!$A:$BE,57,FALSE),
   "Error")),
"")</f>
        <v/>
      </c>
    </row>
    <row r="125">
      <c r="A125">
        <f>IF(ORDER!O131&gt;0,
 IF(ORDER!$D$1="SGST",
 VLOOKUP(H125,'C:\Users\HP\Desktop\TrimphPO\Week\Master Files\[SGST Master.xlsx]DBF'!$A:$B,2,FALSE),
   IF(ORDER!$D$1="IGST",
   VLOOKUP(H125,'C:\Users\HP\Desktop\TrimphPO\Week\Master Files\[IGST Master.xlsx]DBF'!$A:$B,2,FALSE),
   "Error")),
"")</f>
        <v/>
      </c>
      <c r="B125">
        <f>IF(ORDER!O131&gt;0,
 IF(ORDER!$D$1="SGST",
 VLOOKUP(H125,'C:\Users\HP\Desktop\TrimphPO\Week\Master Files\[SGST Master.xlsx]DBF'!$A:$C,3,FALSE),
   IF(ORDER!$D$1="IGST",
   VLOOKUP(H125,'C:\Users\HP\Desktop\TrimphPO\Week\Master Files\[IGST Master.xlsx]DBF'!$A:$C,3,FALSE),
   "Error")),
"")</f>
        <v/>
      </c>
      <c r="C125">
        <f>IF(ORDER!O131&gt;0,ORDER!L131, "")</f>
        <v/>
      </c>
      <c r="D125">
        <f>IF(ORDER!O131&gt;0,ORDER!A131, "")</f>
        <v/>
      </c>
      <c r="E125">
        <f>IF(ORDER!O131&gt;0,
 IF(ORDER!$D$1="SGST",
 VLOOKUP(H125,'C:\Users\HP\Desktop\TrimphPO\Week\Master Files\[SGST Master.xlsx]DBF'!$A:$F,6,FALSE),
   IF(ORDER!$D$1="IGST",
   VLOOKUP(H125,'C:\Users\HP\Desktop\TrimphPO\Week\Master Files\[IGST Master.xlsx]DBF'!$A:$F,6,FALSE),
   "Error")),
"")</f>
        <v/>
      </c>
      <c r="F125">
        <f>IF(ORDER!O131&gt;0,ORDER!C131, "")</f>
        <v/>
      </c>
      <c r="G125">
        <f>IF(ORDER!O131&gt;0,
 IF(ORDER!$D$1="SGST",
 VLOOKUP(H125,'C:\Users\HP\Desktop\TrimphPO\Week\Master Files\[SGST Master.xlsx]DBF'!$A:$H,8,FALSE),
   IF(ORDER!$D$1="IGST",
   VLOOKUP(H125,'C:\Users\HP\Desktop\TrimphPO\Week\Master Files\[IGST Master.xlsx]DBF'!$A:$H,8,FALSE),
   "Error")),
"")</f>
        <v/>
      </c>
      <c r="H125">
        <f>IF(ORDER!O131&gt;0,ORDER!D131, "")</f>
        <v/>
      </c>
      <c r="I125">
        <f>IF(ORDER!O131&gt;0,
 IF(ORDER!$D$1="SGST",
 VLOOKUP(H125,'C:\Users\HP\Desktop\TrimphPO\Week\Master Files\[SGST Master.xlsx]DBF'!$A:$J,10,FALSE),
   IF(ORDER!$D$1="IGST",
   VLOOKUP(H125,'C:\Users\HP\Desktop\TrimphPO\Week\Master Files\[IGST Master.xlsx]DBF'!$A:$J,10,FALSE),
   "Error")),
"")</f>
        <v/>
      </c>
      <c r="J125">
        <f>IF(ORDER!O131&gt;0,SUMIF(ORDER!$D$8:$D$22298,DBF!$H125,ORDER!$G$8:$G$22298), "")</f>
        <v/>
      </c>
      <c r="K125">
        <f>IF(ORDER!O131&gt;0,VLOOKUP($H125,ORDER!D:H,5,FALSE), "")</f>
        <v/>
      </c>
      <c r="L125">
        <f>IF(ORDER!O131&gt;0,ROUND(J125*K125,2), "")</f>
        <v/>
      </c>
      <c r="M125">
        <f>IF(ORDER!O131&gt;0,
 IF(ORDER!$D$1="SGST",
 VLOOKUP(H125,'C:\Users\HP\Desktop\TrimphPO\Week\Master Files\[SGST Master.xlsx]DBF'!$A:$N,14,FALSE),
   IF(ORDER!$D$1="IGST",
   VLOOKUP(H125,'C:\Users\HP\Desktop\TrimphPO\Week\Master Files\[IGST Master.xlsx]DBF'!$A:$N,14,FALSE),
   "Error")),
"")</f>
        <v/>
      </c>
      <c r="N125">
        <f>IF(ORDER!O131&gt;0,ROUND(L125*M125/100,2), "")</f>
        <v/>
      </c>
      <c r="O125">
        <f>IF(ORDER!O131&gt;0,L125-N125, "")</f>
        <v/>
      </c>
      <c r="P125">
        <f>IF(ORDER!O131&gt;0,IF(R125="Corsetry",IF(IFERROR((O125/J125),0)&lt;1000,"CC Sales- Corsetry-Wholesale - IGST 5%","CC Sales- Corsetry-Wholesale - IGST 12%")), "")</f>
        <v/>
      </c>
      <c r="Q125">
        <f>IF(ORDER!O131&gt;0,
 IF(ORDER!$D$1="SGST",
 VLOOKUP(H125,'C:\Users\HP\Desktop\TrimphPO\Week\Master Files\[SGST Master.xlsx]DBF'!$A:$R,18,FALSE),
   IF(ORDER!$D$1="IGST",
   VLOOKUP(H125,'C:\Users\HP\Desktop\TrimphPO\Week\Master Files\[IGST Master.xlsx]DBF'!$A:$R,18,FALSE),
   "Error")),
"")</f>
        <v/>
      </c>
      <c r="R125">
        <f>IF(ORDER!O131&gt;0,
 IF(ORDER!$D$1="SGST",
 VLOOKUP(H125,'C:\Users\HP\Desktop\TrimphPO\Week\Master Files\[SGST Master.xlsx]DBF'!$A:$S,19,FALSE),
   IF(ORDER!$D$1="IGST",
   VLOOKUP(H125,'C:\Users\HP\Desktop\TrimphPO\Week\Master Files\[IGST Master.xlsx]DBF'!$A:$S,19,FALSE),
   "Error")),
"")</f>
        <v/>
      </c>
      <c r="S125">
        <f>IF(ORDER!O131&gt;0,
 IF(ORDER!$D$1="SGST",
 VLOOKUP(H125,'C:\Users\HP\Desktop\TrimphPO\Week\Master Files\[SGST Master.xlsx]DBF'!$A:$T,20,FALSE),
   IF(ORDER!$D$1="IGST",
   VLOOKUP(H125,'C:\Users\HP\Desktop\TrimphPO\Week\Master Files\[IGST Master.xlsx]DBF'!$A:$T,20,FALSE),
   "Error")),
"")</f>
        <v/>
      </c>
      <c r="T125">
        <f>IF(ORDER!O131&gt;0,
 IF(ORDER!$D$1="SGST",
 VLOOKUP(H125,'C:\Users\HP\Desktop\TrimphPO\Week\Master Files\[SGST Master.xlsx]DBF'!$A:$U,21,FALSE),
   IF(ORDER!$D$1="IGST",
   VLOOKUP(H125,'C:\Users\HP\Desktop\TrimphPO\Week\Master Files\[IGST Master.xlsx]DBF'!$A:$U,21,FALSE),
   "Error")),
"")</f>
        <v/>
      </c>
      <c r="U125">
        <f>IF(ORDER!O131&gt;0,
 IF(ORDER!$D$1="SGST",
 VLOOKUP(H125,'C:\Users\HP\Desktop\TrimphPO\Week\Master Files\[SGST Master.xlsx]DBF'!$A:$V,22,FALSE),
   IF(ORDER!$D$1="IGST",
   VLOOKUP(H125,'C:\Users\HP\Desktop\TrimphPO\Week\Master Files\[IGST Master.xlsx]DBF'!$A:$V,22,FALSE),
   "Error")),
"")</f>
        <v/>
      </c>
      <c r="V125">
        <f>IF(ORDER!O131&gt;0,
 IF(ORDER!$D$1="SGST",
 VLOOKUP(H125,'C:\Users\HP\Desktop\TrimphPO\Week\Master Files\[SGST Master.xlsx]DBF'!$A:$W,23,FALSE),
   IF(ORDER!$D$1="IGST",
   VLOOKUP(H125,'C:\Users\HP\Desktop\TrimphPO\Week\Master Files\[IGST Master.xlsx]DBF'!$A:$W,23,FALSE),
   "Error")),
"")</f>
        <v/>
      </c>
      <c r="W125">
        <f>IF(ORDER!O131&gt;0,
 IF(ORDER!$D$1="SGST",
 VLOOKUP(H125,'C:\Users\HP\Desktop\TrimphPO\Week\Master Files\[SGST Master.xlsx]DBF'!$A:$X,24,FALSE),
   IF(ORDER!$D$1="IGST",
   VLOOKUP(H125,'C:\Users\HP\Desktop\TrimphPO\Week\Master Files\[IGST Master.xlsx]DBF'!$A:$X,24,FALSE),
   "Error")),
"")</f>
        <v/>
      </c>
      <c r="X125">
        <f>IF(ORDER!O131&gt;0,
 IF(ORDER!$D$1="SGST",
 VLOOKUP(H125,'C:\Users\HP\Desktop\TrimphPO\Week\Master Files\[SGST Master.xlsx]DBF'!$A:$Y,25,FALSE),
   IF(ORDER!$D$1="IGST",
   VLOOKUP(H125,'C:\Users\HP\Desktop\TrimphPO\Week\Master Files\[IGST Master.xlsx]DBF'!$A:$Y,25,FALSE),
   "Error")),
"")</f>
        <v/>
      </c>
      <c r="Y125">
        <f>IF(ORDER!O131&gt;0,+O125, "")</f>
        <v/>
      </c>
      <c r="Z125">
        <f>IF(ORDER!O131&gt;0,+J125, "")</f>
        <v/>
      </c>
      <c r="AA125">
        <f>IF(ORDER!O131&gt;0,
 IF(ORDER!$D$1="SGST",
 VLOOKUP(H125,'C:\Users\HP\Desktop\TrimphPO\Week\Master Files\[SGST Master.xlsx]DBF'!$A:$AB,28,FALSE),
   IF(ORDER!$D$1="IGST",
   VLOOKUP(H125,'C:\Users\HP\Desktop\TrimphPO\Week\Master Files\[IGST Master.xlsx]DBF'!$A:$AB,28,FALSE),
   "Error")),
"")</f>
        <v/>
      </c>
      <c r="AB125">
        <f>IF(ORDER!O131&gt;0,
 IF(ORDER!$D$1="SGST",
 VLOOKUP(H125,'C:\Users\HP\Desktop\TrimphPO\Week\Master Files\[SGST Master.xlsx]DBF'!$A:$AC,29,FALSE),
   IF(ORDER!$D$1="IGST",
   VLOOKUP(H125,'C:\Users\HP\Desktop\TrimphPO\Week\Master Files\[IGST Master.xlsx]DBF'!$A:$AC,29,FALSE),
   "Error")),
"")</f>
        <v/>
      </c>
      <c r="AC125">
        <f>IF(ORDER!O131&gt;0,ROUND(Y125*AB125/100,2), "")</f>
        <v/>
      </c>
      <c r="AD125">
        <f>IF(ORDER!O131&gt;0,ROUND(SUM(Y125,0)-AC125,2), "")</f>
        <v/>
      </c>
      <c r="AE125" t="inlineStr"/>
      <c r="AF125" t="inlineStr"/>
      <c r="AG125" t="inlineStr"/>
      <c r="AH125" t="inlineStr"/>
      <c r="AI125" t="inlineStr"/>
      <c r="AJ125" t="inlineStr"/>
      <c r="AK125">
        <f>IF(ORDER!O131&gt;0,IF(RIGHT(P125,2)="5%","Output IGST - 5% - Tamilnadu","Output IGST - 12% - Tamilnadu"), "")</f>
        <v/>
      </c>
      <c r="AL125">
        <f>IF(ORDER!O131&gt;0,IF(AK125="Output IGST - 12% - TamilNadu",12,5), "")</f>
        <v/>
      </c>
      <c r="AM125">
        <f>IF(ORDER!O131&gt;0,ROUND(SUM(AD125*AL125/100,0),2), "")</f>
        <v/>
      </c>
      <c r="AN125">
        <f>IF(ORDER!O131&gt;0,+AP125, "")</f>
        <v/>
      </c>
      <c r="AO125">
        <f>IF(ORDER!O131&gt;0,0.00, "")</f>
        <v/>
      </c>
      <c r="AP125">
        <f>IF(ORDER!O131&gt;0,+(Y125-AC125)+AM125, "")</f>
        <v/>
      </c>
      <c r="AQ125">
        <f>IF(ORDER!O131&gt;0,
 IF(ORDER!$D$1="SGST",
 VLOOKUP(H125,'C:\Users\HP\Desktop\TrimphPO\Week\Master Files\[SGST Master.xlsx]DBF'!$A:$AR,44,FALSE),
   IF(ORDER!$D$1="IGST",
   VLOOKUP(H125,'C:\Users\HP\Desktop\TrimphPO\Week\Master Files\[IGST Master.xlsx]DBF'!$A:$AR,44,FALSE),
   "Error")),
"")</f>
        <v/>
      </c>
      <c r="AR125">
        <f>IF(ORDER!O131&gt;0,B125, "")</f>
        <v/>
      </c>
      <c r="AS125">
        <f>IF(ORDER!O131&gt;0,AN125, "")</f>
        <v/>
      </c>
      <c r="AT125">
        <f>IF(ORDER!O131&gt;0,CONCATENATE($B$2," ",$C$2," ","QTY",  " ", $Z$2), "")</f>
        <v/>
      </c>
      <c r="AU125">
        <f>IF(ORDER!O131&gt;0,
 IF(ORDER!$D$1="SGST",
 VLOOKUP(H125,'C:\Users\HP\Desktop\TrimphPO\Week\Master Files\[SGST Master.xlsx]DBF'!$A:$AV,48,FALSE),
   IF(ORDER!$D$1="IGST",
   VLOOKUP(H125,'C:\Users\HP\Desktop\TrimphPO\Week\Master Files\[IGST Master.xlsx]DBF'!$A:$AV,48,FALSE),
   "Error")),
"")</f>
        <v/>
      </c>
      <c r="AV125">
        <f>IF(ORDER!O131&gt;0,
 IF(ORDER!$D$1="SGST",
 VLOOKUP(H125,'C:\Users\HP\Desktop\TrimphPO\Week\Master Files\[SGST Master.xlsx]DBF'!$A:$AW,49,FALSE),
   IF(ORDER!$D$1="IGST",
   VLOOKUP(H125,'C:\Users\HP\Desktop\TrimphPO\Week\Master Files\[IGST Master.xlsx]DBF'!$A:$AW,49,FALSE),
   "Error")),
"")</f>
        <v/>
      </c>
      <c r="AW125">
        <f>IF(ORDER!O131&gt;0,
 IF(ORDER!$D$1="SGST",
 VLOOKUP(H125,'C:\Users\HP\Desktop\TrimphPO\Week\Master Files\[SGST Master.xlsx]DBF'!$A:$AX,50,FALSE),
   IF(ORDER!$D$1="IGST",
   VLOOKUP(H125,'C:\Users\HP\Desktop\TrimphPO\Week\Master Files\[IGST Master.xlsx]DBF'!$A:$AX,50,FALSE),
   "Error")),
"")</f>
        <v/>
      </c>
      <c r="AX125">
        <f>IF(ORDER!O131&gt;0,ORDER!B5, "")</f>
        <v/>
      </c>
      <c r="AY125">
        <f>IF(ORDER!O131&gt;0,ORDER!B1, "")</f>
        <v/>
      </c>
      <c r="AZ125">
        <f>IF(ORDER!O131&gt;0,
 IF(ORDER!$D$1="SGST",
 VLOOKUP(H125,'C:\Users\HP\Desktop\TrimphPO\Week\Master Files\[SGST Master.xlsx]DBF'!$A:$BA,53,FALSE),
   IF(ORDER!$D$1="IGST",
   VLOOKUP(H125,'C:\Users\HP\Desktop\TrimphPO\Week\Master Files\[IGST Master.xlsx]DBF'!$A:$BA,53,FALSE),
   "Error")),
"")</f>
        <v/>
      </c>
      <c r="BA125">
        <f>IF(ORDER!O131&gt;0,
 IF(ORDER!$D$1="SGST",
 VLOOKUP(H125,'C:\Users\HP\Desktop\TrimphPO\Week\Master Files\[SGST Master.xlsx]DBF'!$A:$BB,54,FALSE),
   IF(ORDER!$D$1="IGST",
   VLOOKUP(H125,'C:\Users\HP\Desktop\TrimphPO\Week\Master Files\[IGST Master.xlsx]DBF'!$A:$BB,54,FALSE),
   "Error")),
"")</f>
        <v/>
      </c>
      <c r="BB125">
        <f>IF(ORDER!O131&gt;0,
 IF(ORDER!$D$1="SGST",
 VLOOKUP(H125,'C:\Users\HP\Desktop\TrimphPO\Week\Master Files\[SGST Master.xlsx]DBF'!$A:$BC,55,FALSE),
   IF(ORDER!$D$1="IGST",
   VLOOKUP(H125,'C:\Users\HP\Desktop\TrimphPO\Week\Master Files\[IGST Master.xlsx]DBF'!$A:$BC,55,FALSE),
   "Error")),
"")</f>
        <v/>
      </c>
      <c r="BC125">
        <f>IF(ORDER!O131&gt;0,
 IF(ORDER!$D$1="SGST",
 VLOOKUP(H125,'C:\Users\HP\Desktop\TrimphPO\Week\Master Files\[SGST Master.xlsx]DBF'!$A:$BD,56,FALSE),
   IF(ORDER!$D$1="IGST",
   VLOOKUP(H125,'C:\Users\HP\Desktop\TrimphPO\Week\Master Files\[IGST Master.xlsx]DBF'!$A:$BD,56,FALSE),
   "Error")),
"")</f>
        <v/>
      </c>
      <c r="BD125">
        <f>IF(ORDER!O131&gt;0,
 IF(ORDER!$D$1="SGST",
 VLOOKUP(H125,'C:\Users\HP\Desktop\TrimphPO\Week\Master Files\[SGST Master.xlsx]DBF'!$A:$BE,57,FALSE),
   IF(ORDER!$D$1="IGST",
   VLOOKUP(H125,'C:\Users\HP\Desktop\TrimphPO\Week\Master Files\[IGST Master.xlsx]DBF'!$A:$BE,57,FALSE),
   "Error")),
"")</f>
        <v/>
      </c>
    </row>
    <row r="126">
      <c r="A126">
        <f>IF(ORDER!O132&gt;0,
 IF(ORDER!$D$1="SGST",
 VLOOKUP(H126,'C:\Users\HP\Desktop\TrimphPO\Week\Master Files\[SGST Master.xlsx]DBF'!$A:$B,2,FALSE),
   IF(ORDER!$D$1="IGST",
   VLOOKUP(H126,'C:\Users\HP\Desktop\TrimphPO\Week\Master Files\[IGST Master.xlsx]DBF'!$A:$B,2,FALSE),
   "Error")),
"")</f>
        <v/>
      </c>
      <c r="B126">
        <f>IF(ORDER!O132&gt;0,
 IF(ORDER!$D$1="SGST",
 VLOOKUP(H126,'C:\Users\HP\Desktop\TrimphPO\Week\Master Files\[SGST Master.xlsx]DBF'!$A:$C,3,FALSE),
   IF(ORDER!$D$1="IGST",
   VLOOKUP(H126,'C:\Users\HP\Desktop\TrimphPO\Week\Master Files\[IGST Master.xlsx]DBF'!$A:$C,3,FALSE),
   "Error")),
"")</f>
        <v/>
      </c>
      <c r="C126">
        <f>IF(ORDER!O132&gt;0,ORDER!L132, "")</f>
        <v/>
      </c>
      <c r="D126">
        <f>IF(ORDER!O132&gt;0,ORDER!A132, "")</f>
        <v/>
      </c>
      <c r="E126">
        <f>IF(ORDER!O132&gt;0,
 IF(ORDER!$D$1="SGST",
 VLOOKUP(H126,'C:\Users\HP\Desktop\TrimphPO\Week\Master Files\[SGST Master.xlsx]DBF'!$A:$F,6,FALSE),
   IF(ORDER!$D$1="IGST",
   VLOOKUP(H126,'C:\Users\HP\Desktop\TrimphPO\Week\Master Files\[IGST Master.xlsx]DBF'!$A:$F,6,FALSE),
   "Error")),
"")</f>
        <v/>
      </c>
      <c r="F126">
        <f>IF(ORDER!O132&gt;0,ORDER!C132, "")</f>
        <v/>
      </c>
      <c r="G126">
        <f>IF(ORDER!O132&gt;0,
 IF(ORDER!$D$1="SGST",
 VLOOKUP(H126,'C:\Users\HP\Desktop\TrimphPO\Week\Master Files\[SGST Master.xlsx]DBF'!$A:$H,8,FALSE),
   IF(ORDER!$D$1="IGST",
   VLOOKUP(H126,'C:\Users\HP\Desktop\TrimphPO\Week\Master Files\[IGST Master.xlsx]DBF'!$A:$H,8,FALSE),
   "Error")),
"")</f>
        <v/>
      </c>
      <c r="H126">
        <f>IF(ORDER!O132&gt;0,ORDER!D132, "")</f>
        <v/>
      </c>
      <c r="I126">
        <f>IF(ORDER!O132&gt;0,
 IF(ORDER!$D$1="SGST",
 VLOOKUP(H126,'C:\Users\HP\Desktop\TrimphPO\Week\Master Files\[SGST Master.xlsx]DBF'!$A:$J,10,FALSE),
   IF(ORDER!$D$1="IGST",
   VLOOKUP(H126,'C:\Users\HP\Desktop\TrimphPO\Week\Master Files\[IGST Master.xlsx]DBF'!$A:$J,10,FALSE),
   "Error")),
"")</f>
        <v/>
      </c>
      <c r="J126">
        <f>IF(ORDER!O132&gt;0,SUMIF(ORDER!$D$8:$D$22298,DBF!$H126,ORDER!$G$8:$G$22298), "")</f>
        <v/>
      </c>
      <c r="K126">
        <f>IF(ORDER!O132&gt;0,VLOOKUP($H126,ORDER!D:H,5,FALSE), "")</f>
        <v/>
      </c>
      <c r="L126">
        <f>IF(ORDER!O132&gt;0,ROUND(J126*K126,2), "")</f>
        <v/>
      </c>
      <c r="M126">
        <f>IF(ORDER!O132&gt;0,
 IF(ORDER!$D$1="SGST",
 VLOOKUP(H126,'C:\Users\HP\Desktop\TrimphPO\Week\Master Files\[SGST Master.xlsx]DBF'!$A:$N,14,FALSE),
   IF(ORDER!$D$1="IGST",
   VLOOKUP(H126,'C:\Users\HP\Desktop\TrimphPO\Week\Master Files\[IGST Master.xlsx]DBF'!$A:$N,14,FALSE),
   "Error")),
"")</f>
        <v/>
      </c>
      <c r="N126">
        <f>IF(ORDER!O132&gt;0,ROUND(L126*M126/100,2), "")</f>
        <v/>
      </c>
      <c r="O126">
        <f>IF(ORDER!O132&gt;0,L126-N126, "")</f>
        <v/>
      </c>
      <c r="P126">
        <f>IF(ORDER!O132&gt;0,IF(R126="Corsetry",IF(IFERROR((O126/J126),0)&lt;1000,"CC Sales- Corsetry-Wholesale - IGST 5%","CC Sales- Corsetry-Wholesale - IGST 12%")), "")</f>
        <v/>
      </c>
      <c r="Q126">
        <f>IF(ORDER!O132&gt;0,
 IF(ORDER!$D$1="SGST",
 VLOOKUP(H126,'C:\Users\HP\Desktop\TrimphPO\Week\Master Files\[SGST Master.xlsx]DBF'!$A:$R,18,FALSE),
   IF(ORDER!$D$1="IGST",
   VLOOKUP(H126,'C:\Users\HP\Desktop\TrimphPO\Week\Master Files\[IGST Master.xlsx]DBF'!$A:$R,18,FALSE),
   "Error")),
"")</f>
        <v/>
      </c>
      <c r="R126">
        <f>IF(ORDER!O132&gt;0,
 IF(ORDER!$D$1="SGST",
 VLOOKUP(H126,'C:\Users\HP\Desktop\TrimphPO\Week\Master Files\[SGST Master.xlsx]DBF'!$A:$S,19,FALSE),
   IF(ORDER!$D$1="IGST",
   VLOOKUP(H126,'C:\Users\HP\Desktop\TrimphPO\Week\Master Files\[IGST Master.xlsx]DBF'!$A:$S,19,FALSE),
   "Error")),
"")</f>
        <v/>
      </c>
      <c r="S126">
        <f>IF(ORDER!O132&gt;0,
 IF(ORDER!$D$1="SGST",
 VLOOKUP(H126,'C:\Users\HP\Desktop\TrimphPO\Week\Master Files\[SGST Master.xlsx]DBF'!$A:$T,20,FALSE),
   IF(ORDER!$D$1="IGST",
   VLOOKUP(H126,'C:\Users\HP\Desktop\TrimphPO\Week\Master Files\[IGST Master.xlsx]DBF'!$A:$T,20,FALSE),
   "Error")),
"")</f>
        <v/>
      </c>
      <c r="T126">
        <f>IF(ORDER!O132&gt;0,
 IF(ORDER!$D$1="SGST",
 VLOOKUP(H126,'C:\Users\HP\Desktop\TrimphPO\Week\Master Files\[SGST Master.xlsx]DBF'!$A:$U,21,FALSE),
   IF(ORDER!$D$1="IGST",
   VLOOKUP(H126,'C:\Users\HP\Desktop\TrimphPO\Week\Master Files\[IGST Master.xlsx]DBF'!$A:$U,21,FALSE),
   "Error")),
"")</f>
        <v/>
      </c>
      <c r="U126">
        <f>IF(ORDER!O132&gt;0,
 IF(ORDER!$D$1="SGST",
 VLOOKUP(H126,'C:\Users\HP\Desktop\TrimphPO\Week\Master Files\[SGST Master.xlsx]DBF'!$A:$V,22,FALSE),
   IF(ORDER!$D$1="IGST",
   VLOOKUP(H126,'C:\Users\HP\Desktop\TrimphPO\Week\Master Files\[IGST Master.xlsx]DBF'!$A:$V,22,FALSE),
   "Error")),
"")</f>
        <v/>
      </c>
      <c r="V126">
        <f>IF(ORDER!O132&gt;0,
 IF(ORDER!$D$1="SGST",
 VLOOKUP(H126,'C:\Users\HP\Desktop\TrimphPO\Week\Master Files\[SGST Master.xlsx]DBF'!$A:$W,23,FALSE),
   IF(ORDER!$D$1="IGST",
   VLOOKUP(H126,'C:\Users\HP\Desktop\TrimphPO\Week\Master Files\[IGST Master.xlsx]DBF'!$A:$W,23,FALSE),
   "Error")),
"")</f>
        <v/>
      </c>
      <c r="W126">
        <f>IF(ORDER!O132&gt;0,
 IF(ORDER!$D$1="SGST",
 VLOOKUP(H126,'C:\Users\HP\Desktop\TrimphPO\Week\Master Files\[SGST Master.xlsx]DBF'!$A:$X,24,FALSE),
   IF(ORDER!$D$1="IGST",
   VLOOKUP(H126,'C:\Users\HP\Desktop\TrimphPO\Week\Master Files\[IGST Master.xlsx]DBF'!$A:$X,24,FALSE),
   "Error")),
"")</f>
        <v/>
      </c>
      <c r="X126">
        <f>IF(ORDER!O132&gt;0,
 IF(ORDER!$D$1="SGST",
 VLOOKUP(H126,'C:\Users\HP\Desktop\TrimphPO\Week\Master Files\[SGST Master.xlsx]DBF'!$A:$Y,25,FALSE),
   IF(ORDER!$D$1="IGST",
   VLOOKUP(H126,'C:\Users\HP\Desktop\TrimphPO\Week\Master Files\[IGST Master.xlsx]DBF'!$A:$Y,25,FALSE),
   "Error")),
"")</f>
        <v/>
      </c>
      <c r="Y126">
        <f>IF(ORDER!O132&gt;0,+O126, "")</f>
        <v/>
      </c>
      <c r="Z126">
        <f>IF(ORDER!O132&gt;0,+J126, "")</f>
        <v/>
      </c>
      <c r="AA126">
        <f>IF(ORDER!O132&gt;0,
 IF(ORDER!$D$1="SGST",
 VLOOKUP(H126,'C:\Users\HP\Desktop\TrimphPO\Week\Master Files\[SGST Master.xlsx]DBF'!$A:$AB,28,FALSE),
   IF(ORDER!$D$1="IGST",
   VLOOKUP(H126,'C:\Users\HP\Desktop\TrimphPO\Week\Master Files\[IGST Master.xlsx]DBF'!$A:$AB,28,FALSE),
   "Error")),
"")</f>
        <v/>
      </c>
      <c r="AB126">
        <f>IF(ORDER!O132&gt;0,
 IF(ORDER!$D$1="SGST",
 VLOOKUP(H126,'C:\Users\HP\Desktop\TrimphPO\Week\Master Files\[SGST Master.xlsx]DBF'!$A:$AC,29,FALSE),
   IF(ORDER!$D$1="IGST",
   VLOOKUP(H126,'C:\Users\HP\Desktop\TrimphPO\Week\Master Files\[IGST Master.xlsx]DBF'!$A:$AC,29,FALSE),
   "Error")),
"")</f>
        <v/>
      </c>
      <c r="AC126">
        <f>IF(ORDER!O132&gt;0,ROUND(Y126*AB126/100,2), "")</f>
        <v/>
      </c>
      <c r="AD126">
        <f>IF(ORDER!O132&gt;0,ROUND(SUM(Y126,0)-AC126,2), "")</f>
        <v/>
      </c>
      <c r="AE126" t="inlineStr"/>
      <c r="AF126" t="inlineStr"/>
      <c r="AG126" t="inlineStr"/>
      <c r="AH126" t="inlineStr"/>
      <c r="AI126" t="inlineStr"/>
      <c r="AJ126" t="inlineStr"/>
      <c r="AK126">
        <f>IF(ORDER!O132&gt;0,IF(RIGHT(P126,2)="5%","Output IGST - 5% - Tamilnadu","Output IGST - 12% - Tamilnadu"), "")</f>
        <v/>
      </c>
      <c r="AL126">
        <f>IF(ORDER!O132&gt;0,IF(AK126="Output IGST - 12% - TamilNadu",12,5), "")</f>
        <v/>
      </c>
      <c r="AM126">
        <f>IF(ORDER!O132&gt;0,ROUND(SUM(AD126*AL126/100,0),2), "")</f>
        <v/>
      </c>
      <c r="AN126">
        <f>IF(ORDER!O132&gt;0,+AP126, "")</f>
        <v/>
      </c>
      <c r="AO126">
        <f>IF(ORDER!O132&gt;0,0.00, "")</f>
        <v/>
      </c>
      <c r="AP126">
        <f>IF(ORDER!O132&gt;0,+(Y126-AC126)+AM126, "")</f>
        <v/>
      </c>
      <c r="AQ126">
        <f>IF(ORDER!O132&gt;0,
 IF(ORDER!$D$1="SGST",
 VLOOKUP(H126,'C:\Users\HP\Desktop\TrimphPO\Week\Master Files\[SGST Master.xlsx]DBF'!$A:$AR,44,FALSE),
   IF(ORDER!$D$1="IGST",
   VLOOKUP(H126,'C:\Users\HP\Desktop\TrimphPO\Week\Master Files\[IGST Master.xlsx]DBF'!$A:$AR,44,FALSE),
   "Error")),
"")</f>
        <v/>
      </c>
      <c r="AR126">
        <f>IF(ORDER!O132&gt;0,B126, "")</f>
        <v/>
      </c>
      <c r="AS126">
        <f>IF(ORDER!O132&gt;0,AN126, "")</f>
        <v/>
      </c>
      <c r="AT126">
        <f>IF(ORDER!O132&gt;0,CONCATENATE($B$2," ",$C$2," ","QTY",  " ", $Z$2), "")</f>
        <v/>
      </c>
      <c r="AU126">
        <f>IF(ORDER!O132&gt;0,
 IF(ORDER!$D$1="SGST",
 VLOOKUP(H126,'C:\Users\HP\Desktop\TrimphPO\Week\Master Files\[SGST Master.xlsx]DBF'!$A:$AV,48,FALSE),
   IF(ORDER!$D$1="IGST",
   VLOOKUP(H126,'C:\Users\HP\Desktop\TrimphPO\Week\Master Files\[IGST Master.xlsx]DBF'!$A:$AV,48,FALSE),
   "Error")),
"")</f>
        <v/>
      </c>
      <c r="AV126">
        <f>IF(ORDER!O132&gt;0,
 IF(ORDER!$D$1="SGST",
 VLOOKUP(H126,'C:\Users\HP\Desktop\TrimphPO\Week\Master Files\[SGST Master.xlsx]DBF'!$A:$AW,49,FALSE),
   IF(ORDER!$D$1="IGST",
   VLOOKUP(H126,'C:\Users\HP\Desktop\TrimphPO\Week\Master Files\[IGST Master.xlsx]DBF'!$A:$AW,49,FALSE),
   "Error")),
"")</f>
        <v/>
      </c>
      <c r="AW126">
        <f>IF(ORDER!O132&gt;0,
 IF(ORDER!$D$1="SGST",
 VLOOKUP(H126,'C:\Users\HP\Desktop\TrimphPO\Week\Master Files\[SGST Master.xlsx]DBF'!$A:$AX,50,FALSE),
   IF(ORDER!$D$1="IGST",
   VLOOKUP(H126,'C:\Users\HP\Desktop\TrimphPO\Week\Master Files\[IGST Master.xlsx]DBF'!$A:$AX,50,FALSE),
   "Error")),
"")</f>
        <v/>
      </c>
      <c r="AX126">
        <f>IF(ORDER!O132&gt;0,ORDER!B5, "")</f>
        <v/>
      </c>
      <c r="AY126">
        <f>IF(ORDER!O132&gt;0,ORDER!B1, "")</f>
        <v/>
      </c>
      <c r="AZ126">
        <f>IF(ORDER!O132&gt;0,
 IF(ORDER!$D$1="SGST",
 VLOOKUP(H126,'C:\Users\HP\Desktop\TrimphPO\Week\Master Files\[SGST Master.xlsx]DBF'!$A:$BA,53,FALSE),
   IF(ORDER!$D$1="IGST",
   VLOOKUP(H126,'C:\Users\HP\Desktop\TrimphPO\Week\Master Files\[IGST Master.xlsx]DBF'!$A:$BA,53,FALSE),
   "Error")),
"")</f>
        <v/>
      </c>
      <c r="BA126">
        <f>IF(ORDER!O132&gt;0,
 IF(ORDER!$D$1="SGST",
 VLOOKUP(H126,'C:\Users\HP\Desktop\TrimphPO\Week\Master Files\[SGST Master.xlsx]DBF'!$A:$BB,54,FALSE),
   IF(ORDER!$D$1="IGST",
   VLOOKUP(H126,'C:\Users\HP\Desktop\TrimphPO\Week\Master Files\[IGST Master.xlsx]DBF'!$A:$BB,54,FALSE),
   "Error")),
"")</f>
        <v/>
      </c>
      <c r="BB126">
        <f>IF(ORDER!O132&gt;0,
 IF(ORDER!$D$1="SGST",
 VLOOKUP(H126,'C:\Users\HP\Desktop\TrimphPO\Week\Master Files\[SGST Master.xlsx]DBF'!$A:$BC,55,FALSE),
   IF(ORDER!$D$1="IGST",
   VLOOKUP(H126,'C:\Users\HP\Desktop\TrimphPO\Week\Master Files\[IGST Master.xlsx]DBF'!$A:$BC,55,FALSE),
   "Error")),
"")</f>
        <v/>
      </c>
      <c r="BC126">
        <f>IF(ORDER!O132&gt;0,
 IF(ORDER!$D$1="SGST",
 VLOOKUP(H126,'C:\Users\HP\Desktop\TrimphPO\Week\Master Files\[SGST Master.xlsx]DBF'!$A:$BD,56,FALSE),
   IF(ORDER!$D$1="IGST",
   VLOOKUP(H126,'C:\Users\HP\Desktop\TrimphPO\Week\Master Files\[IGST Master.xlsx]DBF'!$A:$BD,56,FALSE),
   "Error")),
"")</f>
        <v/>
      </c>
      <c r="BD126">
        <f>IF(ORDER!O132&gt;0,
 IF(ORDER!$D$1="SGST",
 VLOOKUP(H126,'C:\Users\HP\Desktop\TrimphPO\Week\Master Files\[SGST Master.xlsx]DBF'!$A:$BE,57,FALSE),
   IF(ORDER!$D$1="IGST",
   VLOOKUP(H126,'C:\Users\HP\Desktop\TrimphPO\Week\Master Files\[IGST Master.xlsx]DBF'!$A:$BE,57,FALSE),
   "Error")),
"")</f>
        <v/>
      </c>
    </row>
    <row r="127">
      <c r="A127">
        <f>IF(ORDER!O133&gt;0,
 IF(ORDER!$D$1="SGST",
 VLOOKUP(H127,'C:\Users\HP\Desktop\TrimphPO\Week\Master Files\[SGST Master.xlsx]DBF'!$A:$B,2,FALSE),
   IF(ORDER!$D$1="IGST",
   VLOOKUP(H127,'C:\Users\HP\Desktop\TrimphPO\Week\Master Files\[IGST Master.xlsx]DBF'!$A:$B,2,FALSE),
   "Error")),
"")</f>
        <v/>
      </c>
      <c r="B127">
        <f>IF(ORDER!O133&gt;0,
 IF(ORDER!$D$1="SGST",
 VLOOKUP(H127,'C:\Users\HP\Desktop\TrimphPO\Week\Master Files\[SGST Master.xlsx]DBF'!$A:$C,3,FALSE),
   IF(ORDER!$D$1="IGST",
   VLOOKUP(H127,'C:\Users\HP\Desktop\TrimphPO\Week\Master Files\[IGST Master.xlsx]DBF'!$A:$C,3,FALSE),
   "Error")),
"")</f>
        <v/>
      </c>
      <c r="C127">
        <f>IF(ORDER!O133&gt;0,ORDER!L133, "")</f>
        <v/>
      </c>
      <c r="D127">
        <f>IF(ORDER!O133&gt;0,ORDER!A133, "")</f>
        <v/>
      </c>
      <c r="E127">
        <f>IF(ORDER!O133&gt;0,
 IF(ORDER!$D$1="SGST",
 VLOOKUP(H127,'C:\Users\HP\Desktop\TrimphPO\Week\Master Files\[SGST Master.xlsx]DBF'!$A:$F,6,FALSE),
   IF(ORDER!$D$1="IGST",
   VLOOKUP(H127,'C:\Users\HP\Desktop\TrimphPO\Week\Master Files\[IGST Master.xlsx]DBF'!$A:$F,6,FALSE),
   "Error")),
"")</f>
        <v/>
      </c>
      <c r="F127">
        <f>IF(ORDER!O133&gt;0,ORDER!C133, "")</f>
        <v/>
      </c>
      <c r="G127">
        <f>IF(ORDER!O133&gt;0,
 IF(ORDER!$D$1="SGST",
 VLOOKUP(H127,'C:\Users\HP\Desktop\TrimphPO\Week\Master Files\[SGST Master.xlsx]DBF'!$A:$H,8,FALSE),
   IF(ORDER!$D$1="IGST",
   VLOOKUP(H127,'C:\Users\HP\Desktop\TrimphPO\Week\Master Files\[IGST Master.xlsx]DBF'!$A:$H,8,FALSE),
   "Error")),
"")</f>
        <v/>
      </c>
      <c r="H127">
        <f>IF(ORDER!O133&gt;0,ORDER!D133, "")</f>
        <v/>
      </c>
      <c r="I127">
        <f>IF(ORDER!O133&gt;0,
 IF(ORDER!$D$1="SGST",
 VLOOKUP(H127,'C:\Users\HP\Desktop\TrimphPO\Week\Master Files\[SGST Master.xlsx]DBF'!$A:$J,10,FALSE),
   IF(ORDER!$D$1="IGST",
   VLOOKUP(H127,'C:\Users\HP\Desktop\TrimphPO\Week\Master Files\[IGST Master.xlsx]DBF'!$A:$J,10,FALSE),
   "Error")),
"")</f>
        <v/>
      </c>
      <c r="J127">
        <f>IF(ORDER!O133&gt;0,SUMIF(ORDER!$D$8:$D$22298,DBF!$H127,ORDER!$G$8:$G$22298), "")</f>
        <v/>
      </c>
      <c r="K127">
        <f>IF(ORDER!O133&gt;0,VLOOKUP($H127,ORDER!D:H,5,FALSE), "")</f>
        <v/>
      </c>
      <c r="L127">
        <f>IF(ORDER!O133&gt;0,ROUND(J127*K127,2), "")</f>
        <v/>
      </c>
      <c r="M127">
        <f>IF(ORDER!O133&gt;0,
 IF(ORDER!$D$1="SGST",
 VLOOKUP(H127,'C:\Users\HP\Desktop\TrimphPO\Week\Master Files\[SGST Master.xlsx]DBF'!$A:$N,14,FALSE),
   IF(ORDER!$D$1="IGST",
   VLOOKUP(H127,'C:\Users\HP\Desktop\TrimphPO\Week\Master Files\[IGST Master.xlsx]DBF'!$A:$N,14,FALSE),
   "Error")),
"")</f>
        <v/>
      </c>
      <c r="N127">
        <f>IF(ORDER!O133&gt;0,ROUND(L127*M127/100,2), "")</f>
        <v/>
      </c>
      <c r="O127">
        <f>IF(ORDER!O133&gt;0,L127-N127, "")</f>
        <v/>
      </c>
      <c r="P127">
        <f>IF(ORDER!O133&gt;0,IF(R127="Corsetry",IF(IFERROR((O127/J127),0)&lt;1000,"CC Sales- Corsetry-Wholesale - IGST 5%","CC Sales- Corsetry-Wholesale - IGST 12%")), "")</f>
        <v/>
      </c>
      <c r="Q127">
        <f>IF(ORDER!O133&gt;0,
 IF(ORDER!$D$1="SGST",
 VLOOKUP(H127,'C:\Users\HP\Desktop\TrimphPO\Week\Master Files\[SGST Master.xlsx]DBF'!$A:$R,18,FALSE),
   IF(ORDER!$D$1="IGST",
   VLOOKUP(H127,'C:\Users\HP\Desktop\TrimphPO\Week\Master Files\[IGST Master.xlsx]DBF'!$A:$R,18,FALSE),
   "Error")),
"")</f>
        <v/>
      </c>
      <c r="R127">
        <f>IF(ORDER!O133&gt;0,
 IF(ORDER!$D$1="SGST",
 VLOOKUP(H127,'C:\Users\HP\Desktop\TrimphPO\Week\Master Files\[SGST Master.xlsx]DBF'!$A:$S,19,FALSE),
   IF(ORDER!$D$1="IGST",
   VLOOKUP(H127,'C:\Users\HP\Desktop\TrimphPO\Week\Master Files\[IGST Master.xlsx]DBF'!$A:$S,19,FALSE),
   "Error")),
"")</f>
        <v/>
      </c>
      <c r="S127">
        <f>IF(ORDER!O133&gt;0,
 IF(ORDER!$D$1="SGST",
 VLOOKUP(H127,'C:\Users\HP\Desktop\TrimphPO\Week\Master Files\[SGST Master.xlsx]DBF'!$A:$T,20,FALSE),
   IF(ORDER!$D$1="IGST",
   VLOOKUP(H127,'C:\Users\HP\Desktop\TrimphPO\Week\Master Files\[IGST Master.xlsx]DBF'!$A:$T,20,FALSE),
   "Error")),
"")</f>
        <v/>
      </c>
      <c r="T127">
        <f>IF(ORDER!O133&gt;0,
 IF(ORDER!$D$1="SGST",
 VLOOKUP(H127,'C:\Users\HP\Desktop\TrimphPO\Week\Master Files\[SGST Master.xlsx]DBF'!$A:$U,21,FALSE),
   IF(ORDER!$D$1="IGST",
   VLOOKUP(H127,'C:\Users\HP\Desktop\TrimphPO\Week\Master Files\[IGST Master.xlsx]DBF'!$A:$U,21,FALSE),
   "Error")),
"")</f>
        <v/>
      </c>
      <c r="U127">
        <f>IF(ORDER!O133&gt;0,
 IF(ORDER!$D$1="SGST",
 VLOOKUP(H127,'C:\Users\HP\Desktop\TrimphPO\Week\Master Files\[SGST Master.xlsx]DBF'!$A:$V,22,FALSE),
   IF(ORDER!$D$1="IGST",
   VLOOKUP(H127,'C:\Users\HP\Desktop\TrimphPO\Week\Master Files\[IGST Master.xlsx]DBF'!$A:$V,22,FALSE),
   "Error")),
"")</f>
        <v/>
      </c>
      <c r="V127">
        <f>IF(ORDER!O133&gt;0,
 IF(ORDER!$D$1="SGST",
 VLOOKUP(H127,'C:\Users\HP\Desktop\TrimphPO\Week\Master Files\[SGST Master.xlsx]DBF'!$A:$W,23,FALSE),
   IF(ORDER!$D$1="IGST",
   VLOOKUP(H127,'C:\Users\HP\Desktop\TrimphPO\Week\Master Files\[IGST Master.xlsx]DBF'!$A:$W,23,FALSE),
   "Error")),
"")</f>
        <v/>
      </c>
      <c r="W127">
        <f>IF(ORDER!O133&gt;0,
 IF(ORDER!$D$1="SGST",
 VLOOKUP(H127,'C:\Users\HP\Desktop\TrimphPO\Week\Master Files\[SGST Master.xlsx]DBF'!$A:$X,24,FALSE),
   IF(ORDER!$D$1="IGST",
   VLOOKUP(H127,'C:\Users\HP\Desktop\TrimphPO\Week\Master Files\[IGST Master.xlsx]DBF'!$A:$X,24,FALSE),
   "Error")),
"")</f>
        <v/>
      </c>
      <c r="X127">
        <f>IF(ORDER!O133&gt;0,
 IF(ORDER!$D$1="SGST",
 VLOOKUP(H127,'C:\Users\HP\Desktop\TrimphPO\Week\Master Files\[SGST Master.xlsx]DBF'!$A:$Y,25,FALSE),
   IF(ORDER!$D$1="IGST",
   VLOOKUP(H127,'C:\Users\HP\Desktop\TrimphPO\Week\Master Files\[IGST Master.xlsx]DBF'!$A:$Y,25,FALSE),
   "Error")),
"")</f>
        <v/>
      </c>
      <c r="Y127">
        <f>IF(ORDER!O133&gt;0,+O127, "")</f>
        <v/>
      </c>
      <c r="Z127">
        <f>IF(ORDER!O133&gt;0,+J127, "")</f>
        <v/>
      </c>
      <c r="AA127">
        <f>IF(ORDER!O133&gt;0,
 IF(ORDER!$D$1="SGST",
 VLOOKUP(H127,'C:\Users\HP\Desktop\TrimphPO\Week\Master Files\[SGST Master.xlsx]DBF'!$A:$AB,28,FALSE),
   IF(ORDER!$D$1="IGST",
   VLOOKUP(H127,'C:\Users\HP\Desktop\TrimphPO\Week\Master Files\[IGST Master.xlsx]DBF'!$A:$AB,28,FALSE),
   "Error")),
"")</f>
        <v/>
      </c>
      <c r="AB127">
        <f>IF(ORDER!O133&gt;0,
 IF(ORDER!$D$1="SGST",
 VLOOKUP(H127,'C:\Users\HP\Desktop\TrimphPO\Week\Master Files\[SGST Master.xlsx]DBF'!$A:$AC,29,FALSE),
   IF(ORDER!$D$1="IGST",
   VLOOKUP(H127,'C:\Users\HP\Desktop\TrimphPO\Week\Master Files\[IGST Master.xlsx]DBF'!$A:$AC,29,FALSE),
   "Error")),
"")</f>
        <v/>
      </c>
      <c r="AC127">
        <f>IF(ORDER!O133&gt;0,ROUND(Y127*AB127/100,2), "")</f>
        <v/>
      </c>
      <c r="AD127">
        <f>IF(ORDER!O133&gt;0,ROUND(SUM(Y127,0)-AC127,2), "")</f>
        <v/>
      </c>
      <c r="AE127" t="inlineStr"/>
      <c r="AF127" t="inlineStr"/>
      <c r="AG127" t="inlineStr"/>
      <c r="AH127" t="inlineStr"/>
      <c r="AI127" t="inlineStr"/>
      <c r="AJ127" t="inlineStr"/>
      <c r="AK127">
        <f>IF(ORDER!O133&gt;0,IF(RIGHT(P127,2)="5%","Output IGST - 5% - Tamilnadu","Output IGST - 12% - Tamilnadu"), "")</f>
        <v/>
      </c>
      <c r="AL127">
        <f>IF(ORDER!O133&gt;0,IF(AK127="Output IGST - 12% - TamilNadu",12,5), "")</f>
        <v/>
      </c>
      <c r="AM127">
        <f>IF(ORDER!O133&gt;0,ROUND(SUM(AD127*AL127/100,0),2), "")</f>
        <v/>
      </c>
      <c r="AN127">
        <f>IF(ORDER!O133&gt;0,+AP127, "")</f>
        <v/>
      </c>
      <c r="AO127">
        <f>IF(ORDER!O133&gt;0,0.00, "")</f>
        <v/>
      </c>
      <c r="AP127">
        <f>IF(ORDER!O133&gt;0,+(Y127-AC127)+AM127, "")</f>
        <v/>
      </c>
      <c r="AQ127">
        <f>IF(ORDER!O133&gt;0,
 IF(ORDER!$D$1="SGST",
 VLOOKUP(H127,'C:\Users\HP\Desktop\TrimphPO\Week\Master Files\[SGST Master.xlsx]DBF'!$A:$AR,44,FALSE),
   IF(ORDER!$D$1="IGST",
   VLOOKUP(H127,'C:\Users\HP\Desktop\TrimphPO\Week\Master Files\[IGST Master.xlsx]DBF'!$A:$AR,44,FALSE),
   "Error")),
"")</f>
        <v/>
      </c>
      <c r="AR127">
        <f>IF(ORDER!O133&gt;0,B127, "")</f>
        <v/>
      </c>
      <c r="AS127">
        <f>IF(ORDER!O133&gt;0,AN127, "")</f>
        <v/>
      </c>
      <c r="AT127">
        <f>IF(ORDER!O133&gt;0,CONCATENATE($B$2," ",$C$2," ","QTY",  " ", $Z$2), "")</f>
        <v/>
      </c>
      <c r="AU127">
        <f>IF(ORDER!O133&gt;0,
 IF(ORDER!$D$1="SGST",
 VLOOKUP(H127,'C:\Users\HP\Desktop\TrimphPO\Week\Master Files\[SGST Master.xlsx]DBF'!$A:$AV,48,FALSE),
   IF(ORDER!$D$1="IGST",
   VLOOKUP(H127,'C:\Users\HP\Desktop\TrimphPO\Week\Master Files\[IGST Master.xlsx]DBF'!$A:$AV,48,FALSE),
   "Error")),
"")</f>
        <v/>
      </c>
      <c r="AV127">
        <f>IF(ORDER!O133&gt;0,
 IF(ORDER!$D$1="SGST",
 VLOOKUP(H127,'C:\Users\HP\Desktop\TrimphPO\Week\Master Files\[SGST Master.xlsx]DBF'!$A:$AW,49,FALSE),
   IF(ORDER!$D$1="IGST",
   VLOOKUP(H127,'C:\Users\HP\Desktop\TrimphPO\Week\Master Files\[IGST Master.xlsx]DBF'!$A:$AW,49,FALSE),
   "Error")),
"")</f>
        <v/>
      </c>
      <c r="AW127">
        <f>IF(ORDER!O133&gt;0,
 IF(ORDER!$D$1="SGST",
 VLOOKUP(H127,'C:\Users\HP\Desktop\TrimphPO\Week\Master Files\[SGST Master.xlsx]DBF'!$A:$AX,50,FALSE),
   IF(ORDER!$D$1="IGST",
   VLOOKUP(H127,'C:\Users\HP\Desktop\TrimphPO\Week\Master Files\[IGST Master.xlsx]DBF'!$A:$AX,50,FALSE),
   "Error")),
"")</f>
        <v/>
      </c>
      <c r="AX127">
        <f>IF(ORDER!O133&gt;0,ORDER!B5, "")</f>
        <v/>
      </c>
      <c r="AY127">
        <f>IF(ORDER!O133&gt;0,ORDER!B1, "")</f>
        <v/>
      </c>
      <c r="AZ127">
        <f>IF(ORDER!O133&gt;0,
 IF(ORDER!$D$1="SGST",
 VLOOKUP(H127,'C:\Users\HP\Desktop\TrimphPO\Week\Master Files\[SGST Master.xlsx]DBF'!$A:$BA,53,FALSE),
   IF(ORDER!$D$1="IGST",
   VLOOKUP(H127,'C:\Users\HP\Desktop\TrimphPO\Week\Master Files\[IGST Master.xlsx]DBF'!$A:$BA,53,FALSE),
   "Error")),
"")</f>
        <v/>
      </c>
      <c r="BA127">
        <f>IF(ORDER!O133&gt;0,
 IF(ORDER!$D$1="SGST",
 VLOOKUP(H127,'C:\Users\HP\Desktop\TrimphPO\Week\Master Files\[SGST Master.xlsx]DBF'!$A:$BB,54,FALSE),
   IF(ORDER!$D$1="IGST",
   VLOOKUP(H127,'C:\Users\HP\Desktop\TrimphPO\Week\Master Files\[IGST Master.xlsx]DBF'!$A:$BB,54,FALSE),
   "Error")),
"")</f>
        <v/>
      </c>
      <c r="BB127">
        <f>IF(ORDER!O133&gt;0,
 IF(ORDER!$D$1="SGST",
 VLOOKUP(H127,'C:\Users\HP\Desktop\TrimphPO\Week\Master Files\[SGST Master.xlsx]DBF'!$A:$BC,55,FALSE),
   IF(ORDER!$D$1="IGST",
   VLOOKUP(H127,'C:\Users\HP\Desktop\TrimphPO\Week\Master Files\[IGST Master.xlsx]DBF'!$A:$BC,55,FALSE),
   "Error")),
"")</f>
        <v/>
      </c>
      <c r="BC127">
        <f>IF(ORDER!O133&gt;0,
 IF(ORDER!$D$1="SGST",
 VLOOKUP(H127,'C:\Users\HP\Desktop\TrimphPO\Week\Master Files\[SGST Master.xlsx]DBF'!$A:$BD,56,FALSE),
   IF(ORDER!$D$1="IGST",
   VLOOKUP(H127,'C:\Users\HP\Desktop\TrimphPO\Week\Master Files\[IGST Master.xlsx]DBF'!$A:$BD,56,FALSE),
   "Error")),
"")</f>
        <v/>
      </c>
      <c r="BD127">
        <f>IF(ORDER!O133&gt;0,
 IF(ORDER!$D$1="SGST",
 VLOOKUP(H127,'C:\Users\HP\Desktop\TrimphPO\Week\Master Files\[SGST Master.xlsx]DBF'!$A:$BE,57,FALSE),
   IF(ORDER!$D$1="IGST",
   VLOOKUP(H127,'C:\Users\HP\Desktop\TrimphPO\Week\Master Files\[IGST Master.xlsx]DBF'!$A:$BE,57,FALSE),
   "Error")),
"")</f>
        <v/>
      </c>
    </row>
    <row r="128">
      <c r="A128">
        <f>IF(ORDER!O134&gt;0,
 IF(ORDER!$D$1="SGST",
 VLOOKUP(H128,'C:\Users\HP\Desktop\TrimphPO\Week\Master Files\[SGST Master.xlsx]DBF'!$A:$B,2,FALSE),
   IF(ORDER!$D$1="IGST",
   VLOOKUP(H128,'C:\Users\HP\Desktop\TrimphPO\Week\Master Files\[IGST Master.xlsx]DBF'!$A:$B,2,FALSE),
   "Error")),
"")</f>
        <v/>
      </c>
      <c r="B128">
        <f>IF(ORDER!O134&gt;0,
 IF(ORDER!$D$1="SGST",
 VLOOKUP(H128,'C:\Users\HP\Desktop\TrimphPO\Week\Master Files\[SGST Master.xlsx]DBF'!$A:$C,3,FALSE),
   IF(ORDER!$D$1="IGST",
   VLOOKUP(H128,'C:\Users\HP\Desktop\TrimphPO\Week\Master Files\[IGST Master.xlsx]DBF'!$A:$C,3,FALSE),
   "Error")),
"")</f>
        <v/>
      </c>
      <c r="C128">
        <f>IF(ORDER!O134&gt;0,ORDER!L134, "")</f>
        <v/>
      </c>
      <c r="D128">
        <f>IF(ORDER!O134&gt;0,ORDER!A134, "")</f>
        <v/>
      </c>
      <c r="E128">
        <f>IF(ORDER!O134&gt;0,
 IF(ORDER!$D$1="SGST",
 VLOOKUP(H128,'C:\Users\HP\Desktop\TrimphPO\Week\Master Files\[SGST Master.xlsx]DBF'!$A:$F,6,FALSE),
   IF(ORDER!$D$1="IGST",
   VLOOKUP(H128,'C:\Users\HP\Desktop\TrimphPO\Week\Master Files\[IGST Master.xlsx]DBF'!$A:$F,6,FALSE),
   "Error")),
"")</f>
        <v/>
      </c>
      <c r="F128">
        <f>IF(ORDER!O134&gt;0,ORDER!C134, "")</f>
        <v/>
      </c>
      <c r="G128">
        <f>IF(ORDER!O134&gt;0,
 IF(ORDER!$D$1="SGST",
 VLOOKUP(H128,'C:\Users\HP\Desktop\TrimphPO\Week\Master Files\[SGST Master.xlsx]DBF'!$A:$H,8,FALSE),
   IF(ORDER!$D$1="IGST",
   VLOOKUP(H128,'C:\Users\HP\Desktop\TrimphPO\Week\Master Files\[IGST Master.xlsx]DBF'!$A:$H,8,FALSE),
   "Error")),
"")</f>
        <v/>
      </c>
      <c r="H128">
        <f>IF(ORDER!O134&gt;0,ORDER!D134, "")</f>
        <v/>
      </c>
      <c r="I128">
        <f>IF(ORDER!O134&gt;0,
 IF(ORDER!$D$1="SGST",
 VLOOKUP(H128,'C:\Users\HP\Desktop\TrimphPO\Week\Master Files\[SGST Master.xlsx]DBF'!$A:$J,10,FALSE),
   IF(ORDER!$D$1="IGST",
   VLOOKUP(H128,'C:\Users\HP\Desktop\TrimphPO\Week\Master Files\[IGST Master.xlsx]DBF'!$A:$J,10,FALSE),
   "Error")),
"")</f>
        <v/>
      </c>
      <c r="J128">
        <f>IF(ORDER!O134&gt;0,SUMIF(ORDER!$D$8:$D$22298,DBF!$H128,ORDER!$G$8:$G$22298), "")</f>
        <v/>
      </c>
      <c r="K128">
        <f>IF(ORDER!O134&gt;0,VLOOKUP($H128,ORDER!D:H,5,FALSE), "")</f>
        <v/>
      </c>
      <c r="L128">
        <f>IF(ORDER!O134&gt;0,ROUND(J128*K128,2), "")</f>
        <v/>
      </c>
      <c r="M128">
        <f>IF(ORDER!O134&gt;0,
 IF(ORDER!$D$1="SGST",
 VLOOKUP(H128,'C:\Users\HP\Desktop\TrimphPO\Week\Master Files\[SGST Master.xlsx]DBF'!$A:$N,14,FALSE),
   IF(ORDER!$D$1="IGST",
   VLOOKUP(H128,'C:\Users\HP\Desktop\TrimphPO\Week\Master Files\[IGST Master.xlsx]DBF'!$A:$N,14,FALSE),
   "Error")),
"")</f>
        <v/>
      </c>
      <c r="N128">
        <f>IF(ORDER!O134&gt;0,ROUND(L128*M128/100,2), "")</f>
        <v/>
      </c>
      <c r="O128">
        <f>IF(ORDER!O134&gt;0,L128-N128, "")</f>
        <v/>
      </c>
      <c r="P128">
        <f>IF(ORDER!O134&gt;0,IF(R128="Corsetry",IF(IFERROR((O128/J128),0)&lt;1000,"CC Sales- Corsetry-Wholesale - IGST 5%","CC Sales- Corsetry-Wholesale - IGST 12%")), "")</f>
        <v/>
      </c>
      <c r="Q128">
        <f>IF(ORDER!O134&gt;0,
 IF(ORDER!$D$1="SGST",
 VLOOKUP(H128,'C:\Users\HP\Desktop\TrimphPO\Week\Master Files\[SGST Master.xlsx]DBF'!$A:$R,18,FALSE),
   IF(ORDER!$D$1="IGST",
   VLOOKUP(H128,'C:\Users\HP\Desktop\TrimphPO\Week\Master Files\[IGST Master.xlsx]DBF'!$A:$R,18,FALSE),
   "Error")),
"")</f>
        <v/>
      </c>
      <c r="R128">
        <f>IF(ORDER!O134&gt;0,
 IF(ORDER!$D$1="SGST",
 VLOOKUP(H128,'C:\Users\HP\Desktop\TrimphPO\Week\Master Files\[SGST Master.xlsx]DBF'!$A:$S,19,FALSE),
   IF(ORDER!$D$1="IGST",
   VLOOKUP(H128,'C:\Users\HP\Desktop\TrimphPO\Week\Master Files\[IGST Master.xlsx]DBF'!$A:$S,19,FALSE),
   "Error")),
"")</f>
        <v/>
      </c>
      <c r="S128">
        <f>IF(ORDER!O134&gt;0,
 IF(ORDER!$D$1="SGST",
 VLOOKUP(H128,'C:\Users\HP\Desktop\TrimphPO\Week\Master Files\[SGST Master.xlsx]DBF'!$A:$T,20,FALSE),
   IF(ORDER!$D$1="IGST",
   VLOOKUP(H128,'C:\Users\HP\Desktop\TrimphPO\Week\Master Files\[IGST Master.xlsx]DBF'!$A:$T,20,FALSE),
   "Error")),
"")</f>
        <v/>
      </c>
      <c r="T128">
        <f>IF(ORDER!O134&gt;0,
 IF(ORDER!$D$1="SGST",
 VLOOKUP(H128,'C:\Users\HP\Desktop\TrimphPO\Week\Master Files\[SGST Master.xlsx]DBF'!$A:$U,21,FALSE),
   IF(ORDER!$D$1="IGST",
   VLOOKUP(H128,'C:\Users\HP\Desktop\TrimphPO\Week\Master Files\[IGST Master.xlsx]DBF'!$A:$U,21,FALSE),
   "Error")),
"")</f>
        <v/>
      </c>
      <c r="U128">
        <f>IF(ORDER!O134&gt;0,
 IF(ORDER!$D$1="SGST",
 VLOOKUP(H128,'C:\Users\HP\Desktop\TrimphPO\Week\Master Files\[SGST Master.xlsx]DBF'!$A:$V,22,FALSE),
   IF(ORDER!$D$1="IGST",
   VLOOKUP(H128,'C:\Users\HP\Desktop\TrimphPO\Week\Master Files\[IGST Master.xlsx]DBF'!$A:$V,22,FALSE),
   "Error")),
"")</f>
        <v/>
      </c>
      <c r="V128">
        <f>IF(ORDER!O134&gt;0,
 IF(ORDER!$D$1="SGST",
 VLOOKUP(H128,'C:\Users\HP\Desktop\TrimphPO\Week\Master Files\[SGST Master.xlsx]DBF'!$A:$W,23,FALSE),
   IF(ORDER!$D$1="IGST",
   VLOOKUP(H128,'C:\Users\HP\Desktop\TrimphPO\Week\Master Files\[IGST Master.xlsx]DBF'!$A:$W,23,FALSE),
   "Error")),
"")</f>
        <v/>
      </c>
      <c r="W128">
        <f>IF(ORDER!O134&gt;0,
 IF(ORDER!$D$1="SGST",
 VLOOKUP(H128,'C:\Users\HP\Desktop\TrimphPO\Week\Master Files\[SGST Master.xlsx]DBF'!$A:$X,24,FALSE),
   IF(ORDER!$D$1="IGST",
   VLOOKUP(H128,'C:\Users\HP\Desktop\TrimphPO\Week\Master Files\[IGST Master.xlsx]DBF'!$A:$X,24,FALSE),
   "Error")),
"")</f>
        <v/>
      </c>
      <c r="X128">
        <f>IF(ORDER!O134&gt;0,
 IF(ORDER!$D$1="SGST",
 VLOOKUP(H128,'C:\Users\HP\Desktop\TrimphPO\Week\Master Files\[SGST Master.xlsx]DBF'!$A:$Y,25,FALSE),
   IF(ORDER!$D$1="IGST",
   VLOOKUP(H128,'C:\Users\HP\Desktop\TrimphPO\Week\Master Files\[IGST Master.xlsx]DBF'!$A:$Y,25,FALSE),
   "Error")),
"")</f>
        <v/>
      </c>
      <c r="Y128">
        <f>IF(ORDER!O134&gt;0,+O128, "")</f>
        <v/>
      </c>
      <c r="Z128">
        <f>IF(ORDER!O134&gt;0,+J128, "")</f>
        <v/>
      </c>
      <c r="AA128">
        <f>IF(ORDER!O134&gt;0,
 IF(ORDER!$D$1="SGST",
 VLOOKUP(H128,'C:\Users\HP\Desktop\TrimphPO\Week\Master Files\[SGST Master.xlsx]DBF'!$A:$AB,28,FALSE),
   IF(ORDER!$D$1="IGST",
   VLOOKUP(H128,'C:\Users\HP\Desktop\TrimphPO\Week\Master Files\[IGST Master.xlsx]DBF'!$A:$AB,28,FALSE),
   "Error")),
"")</f>
        <v/>
      </c>
      <c r="AB128">
        <f>IF(ORDER!O134&gt;0,
 IF(ORDER!$D$1="SGST",
 VLOOKUP(H128,'C:\Users\HP\Desktop\TrimphPO\Week\Master Files\[SGST Master.xlsx]DBF'!$A:$AC,29,FALSE),
   IF(ORDER!$D$1="IGST",
   VLOOKUP(H128,'C:\Users\HP\Desktop\TrimphPO\Week\Master Files\[IGST Master.xlsx]DBF'!$A:$AC,29,FALSE),
   "Error")),
"")</f>
        <v/>
      </c>
      <c r="AC128">
        <f>IF(ORDER!O134&gt;0,ROUND(Y128*AB128/100,2), "")</f>
        <v/>
      </c>
      <c r="AD128">
        <f>IF(ORDER!O134&gt;0,ROUND(SUM(Y128,0)-AC128,2), "")</f>
        <v/>
      </c>
      <c r="AE128" t="inlineStr"/>
      <c r="AF128" t="inlineStr"/>
      <c r="AG128" t="inlineStr"/>
      <c r="AH128" t="inlineStr"/>
      <c r="AI128" t="inlineStr"/>
      <c r="AJ128" t="inlineStr"/>
      <c r="AK128">
        <f>IF(ORDER!O134&gt;0,IF(RIGHT(P128,2)="5%","Output IGST - 5% - Tamilnadu","Output IGST - 12% - Tamilnadu"), "")</f>
        <v/>
      </c>
      <c r="AL128">
        <f>IF(ORDER!O134&gt;0,IF(AK128="Output IGST - 12% - TamilNadu",12,5), "")</f>
        <v/>
      </c>
      <c r="AM128">
        <f>IF(ORDER!O134&gt;0,ROUND(SUM(AD128*AL128/100,0),2), "")</f>
        <v/>
      </c>
      <c r="AN128">
        <f>IF(ORDER!O134&gt;0,+AP128, "")</f>
        <v/>
      </c>
      <c r="AO128">
        <f>IF(ORDER!O134&gt;0,0.00, "")</f>
        <v/>
      </c>
      <c r="AP128">
        <f>IF(ORDER!O134&gt;0,+(Y128-AC128)+AM128, "")</f>
        <v/>
      </c>
      <c r="AQ128">
        <f>IF(ORDER!O134&gt;0,
 IF(ORDER!$D$1="SGST",
 VLOOKUP(H128,'C:\Users\HP\Desktop\TrimphPO\Week\Master Files\[SGST Master.xlsx]DBF'!$A:$AR,44,FALSE),
   IF(ORDER!$D$1="IGST",
   VLOOKUP(H128,'C:\Users\HP\Desktop\TrimphPO\Week\Master Files\[IGST Master.xlsx]DBF'!$A:$AR,44,FALSE),
   "Error")),
"")</f>
        <v/>
      </c>
      <c r="AR128">
        <f>IF(ORDER!O134&gt;0,B128, "")</f>
        <v/>
      </c>
      <c r="AS128">
        <f>IF(ORDER!O134&gt;0,AN128, "")</f>
        <v/>
      </c>
      <c r="AT128">
        <f>IF(ORDER!O134&gt;0,CONCATENATE($B$2," ",$C$2," ","QTY",  " ", $Z$2), "")</f>
        <v/>
      </c>
      <c r="AU128">
        <f>IF(ORDER!O134&gt;0,
 IF(ORDER!$D$1="SGST",
 VLOOKUP(H128,'C:\Users\HP\Desktop\TrimphPO\Week\Master Files\[SGST Master.xlsx]DBF'!$A:$AV,48,FALSE),
   IF(ORDER!$D$1="IGST",
   VLOOKUP(H128,'C:\Users\HP\Desktop\TrimphPO\Week\Master Files\[IGST Master.xlsx]DBF'!$A:$AV,48,FALSE),
   "Error")),
"")</f>
        <v/>
      </c>
      <c r="AV128">
        <f>IF(ORDER!O134&gt;0,
 IF(ORDER!$D$1="SGST",
 VLOOKUP(H128,'C:\Users\HP\Desktop\TrimphPO\Week\Master Files\[SGST Master.xlsx]DBF'!$A:$AW,49,FALSE),
   IF(ORDER!$D$1="IGST",
   VLOOKUP(H128,'C:\Users\HP\Desktop\TrimphPO\Week\Master Files\[IGST Master.xlsx]DBF'!$A:$AW,49,FALSE),
   "Error")),
"")</f>
        <v/>
      </c>
      <c r="AW128">
        <f>IF(ORDER!O134&gt;0,
 IF(ORDER!$D$1="SGST",
 VLOOKUP(H128,'C:\Users\HP\Desktop\TrimphPO\Week\Master Files\[SGST Master.xlsx]DBF'!$A:$AX,50,FALSE),
   IF(ORDER!$D$1="IGST",
   VLOOKUP(H128,'C:\Users\HP\Desktop\TrimphPO\Week\Master Files\[IGST Master.xlsx]DBF'!$A:$AX,50,FALSE),
   "Error")),
"")</f>
        <v/>
      </c>
      <c r="AX128">
        <f>IF(ORDER!O134&gt;0,ORDER!B5, "")</f>
        <v/>
      </c>
      <c r="AY128">
        <f>IF(ORDER!O134&gt;0,ORDER!B1, "")</f>
        <v/>
      </c>
      <c r="AZ128">
        <f>IF(ORDER!O134&gt;0,
 IF(ORDER!$D$1="SGST",
 VLOOKUP(H128,'C:\Users\HP\Desktop\TrimphPO\Week\Master Files\[SGST Master.xlsx]DBF'!$A:$BA,53,FALSE),
   IF(ORDER!$D$1="IGST",
   VLOOKUP(H128,'C:\Users\HP\Desktop\TrimphPO\Week\Master Files\[IGST Master.xlsx]DBF'!$A:$BA,53,FALSE),
   "Error")),
"")</f>
        <v/>
      </c>
      <c r="BA128">
        <f>IF(ORDER!O134&gt;0,
 IF(ORDER!$D$1="SGST",
 VLOOKUP(H128,'C:\Users\HP\Desktop\TrimphPO\Week\Master Files\[SGST Master.xlsx]DBF'!$A:$BB,54,FALSE),
   IF(ORDER!$D$1="IGST",
   VLOOKUP(H128,'C:\Users\HP\Desktop\TrimphPO\Week\Master Files\[IGST Master.xlsx]DBF'!$A:$BB,54,FALSE),
   "Error")),
"")</f>
        <v/>
      </c>
      <c r="BB128">
        <f>IF(ORDER!O134&gt;0,
 IF(ORDER!$D$1="SGST",
 VLOOKUP(H128,'C:\Users\HP\Desktop\TrimphPO\Week\Master Files\[SGST Master.xlsx]DBF'!$A:$BC,55,FALSE),
   IF(ORDER!$D$1="IGST",
   VLOOKUP(H128,'C:\Users\HP\Desktop\TrimphPO\Week\Master Files\[IGST Master.xlsx]DBF'!$A:$BC,55,FALSE),
   "Error")),
"")</f>
        <v/>
      </c>
      <c r="BC128">
        <f>IF(ORDER!O134&gt;0,
 IF(ORDER!$D$1="SGST",
 VLOOKUP(H128,'C:\Users\HP\Desktop\TrimphPO\Week\Master Files\[SGST Master.xlsx]DBF'!$A:$BD,56,FALSE),
   IF(ORDER!$D$1="IGST",
   VLOOKUP(H128,'C:\Users\HP\Desktop\TrimphPO\Week\Master Files\[IGST Master.xlsx]DBF'!$A:$BD,56,FALSE),
   "Error")),
"")</f>
        <v/>
      </c>
      <c r="BD128">
        <f>IF(ORDER!O134&gt;0,
 IF(ORDER!$D$1="SGST",
 VLOOKUP(H128,'C:\Users\HP\Desktop\TrimphPO\Week\Master Files\[SGST Master.xlsx]DBF'!$A:$BE,57,FALSE),
   IF(ORDER!$D$1="IGST",
   VLOOKUP(H128,'C:\Users\HP\Desktop\TrimphPO\Week\Master Files\[IGST Master.xlsx]DBF'!$A:$BE,57,FALSE),
   "Error")),
"")</f>
        <v/>
      </c>
    </row>
    <row r="129">
      <c r="A129">
        <f>IF(ORDER!O135&gt;0,
 IF(ORDER!$D$1="SGST",
 VLOOKUP(H129,'C:\Users\HP\Desktop\TrimphPO\Week\Master Files\[SGST Master.xlsx]DBF'!$A:$B,2,FALSE),
   IF(ORDER!$D$1="IGST",
   VLOOKUP(H129,'C:\Users\HP\Desktop\TrimphPO\Week\Master Files\[IGST Master.xlsx]DBF'!$A:$B,2,FALSE),
   "Error")),
"")</f>
        <v/>
      </c>
      <c r="B129">
        <f>IF(ORDER!O135&gt;0,
 IF(ORDER!$D$1="SGST",
 VLOOKUP(H129,'C:\Users\HP\Desktop\TrimphPO\Week\Master Files\[SGST Master.xlsx]DBF'!$A:$C,3,FALSE),
   IF(ORDER!$D$1="IGST",
   VLOOKUP(H129,'C:\Users\HP\Desktop\TrimphPO\Week\Master Files\[IGST Master.xlsx]DBF'!$A:$C,3,FALSE),
   "Error")),
"")</f>
        <v/>
      </c>
      <c r="C129">
        <f>IF(ORDER!O135&gt;0,ORDER!L135, "")</f>
        <v/>
      </c>
      <c r="D129">
        <f>IF(ORDER!O135&gt;0,ORDER!A135, "")</f>
        <v/>
      </c>
      <c r="E129">
        <f>IF(ORDER!O135&gt;0,
 IF(ORDER!$D$1="SGST",
 VLOOKUP(H129,'C:\Users\HP\Desktop\TrimphPO\Week\Master Files\[SGST Master.xlsx]DBF'!$A:$F,6,FALSE),
   IF(ORDER!$D$1="IGST",
   VLOOKUP(H129,'C:\Users\HP\Desktop\TrimphPO\Week\Master Files\[IGST Master.xlsx]DBF'!$A:$F,6,FALSE),
   "Error")),
"")</f>
        <v/>
      </c>
      <c r="F129">
        <f>IF(ORDER!O135&gt;0,ORDER!C135, "")</f>
        <v/>
      </c>
      <c r="G129">
        <f>IF(ORDER!O135&gt;0,
 IF(ORDER!$D$1="SGST",
 VLOOKUP(H129,'C:\Users\HP\Desktop\TrimphPO\Week\Master Files\[SGST Master.xlsx]DBF'!$A:$H,8,FALSE),
   IF(ORDER!$D$1="IGST",
   VLOOKUP(H129,'C:\Users\HP\Desktop\TrimphPO\Week\Master Files\[IGST Master.xlsx]DBF'!$A:$H,8,FALSE),
   "Error")),
"")</f>
        <v/>
      </c>
      <c r="H129">
        <f>IF(ORDER!O135&gt;0,ORDER!D135, "")</f>
        <v/>
      </c>
      <c r="I129">
        <f>IF(ORDER!O135&gt;0,
 IF(ORDER!$D$1="SGST",
 VLOOKUP(H129,'C:\Users\HP\Desktop\TrimphPO\Week\Master Files\[SGST Master.xlsx]DBF'!$A:$J,10,FALSE),
   IF(ORDER!$D$1="IGST",
   VLOOKUP(H129,'C:\Users\HP\Desktop\TrimphPO\Week\Master Files\[IGST Master.xlsx]DBF'!$A:$J,10,FALSE),
   "Error")),
"")</f>
        <v/>
      </c>
      <c r="J129">
        <f>IF(ORDER!O135&gt;0,SUMIF(ORDER!$D$8:$D$22298,DBF!$H129,ORDER!$G$8:$G$22298), "")</f>
        <v/>
      </c>
      <c r="K129">
        <f>IF(ORDER!O135&gt;0,VLOOKUP($H129,ORDER!D:H,5,FALSE), "")</f>
        <v/>
      </c>
      <c r="L129">
        <f>IF(ORDER!O135&gt;0,ROUND(J129*K129,2), "")</f>
        <v/>
      </c>
      <c r="M129">
        <f>IF(ORDER!O135&gt;0,
 IF(ORDER!$D$1="SGST",
 VLOOKUP(H129,'C:\Users\HP\Desktop\TrimphPO\Week\Master Files\[SGST Master.xlsx]DBF'!$A:$N,14,FALSE),
   IF(ORDER!$D$1="IGST",
   VLOOKUP(H129,'C:\Users\HP\Desktop\TrimphPO\Week\Master Files\[IGST Master.xlsx]DBF'!$A:$N,14,FALSE),
   "Error")),
"")</f>
        <v/>
      </c>
      <c r="N129">
        <f>IF(ORDER!O135&gt;0,ROUND(L129*M129/100,2), "")</f>
        <v/>
      </c>
      <c r="O129">
        <f>IF(ORDER!O135&gt;0,L129-N129, "")</f>
        <v/>
      </c>
      <c r="P129">
        <f>IF(ORDER!O135&gt;0,IF(R129="Corsetry",IF(IFERROR((O129/J129),0)&lt;1000,"CC Sales- Corsetry-Wholesale - IGST 5%","CC Sales- Corsetry-Wholesale - IGST 12%")), "")</f>
        <v/>
      </c>
      <c r="Q129">
        <f>IF(ORDER!O135&gt;0,
 IF(ORDER!$D$1="SGST",
 VLOOKUP(H129,'C:\Users\HP\Desktop\TrimphPO\Week\Master Files\[SGST Master.xlsx]DBF'!$A:$R,18,FALSE),
   IF(ORDER!$D$1="IGST",
   VLOOKUP(H129,'C:\Users\HP\Desktop\TrimphPO\Week\Master Files\[IGST Master.xlsx]DBF'!$A:$R,18,FALSE),
   "Error")),
"")</f>
        <v/>
      </c>
      <c r="R129">
        <f>IF(ORDER!O135&gt;0,
 IF(ORDER!$D$1="SGST",
 VLOOKUP(H129,'C:\Users\HP\Desktop\TrimphPO\Week\Master Files\[SGST Master.xlsx]DBF'!$A:$S,19,FALSE),
   IF(ORDER!$D$1="IGST",
   VLOOKUP(H129,'C:\Users\HP\Desktop\TrimphPO\Week\Master Files\[IGST Master.xlsx]DBF'!$A:$S,19,FALSE),
   "Error")),
"")</f>
        <v/>
      </c>
      <c r="S129">
        <f>IF(ORDER!O135&gt;0,
 IF(ORDER!$D$1="SGST",
 VLOOKUP(H129,'C:\Users\HP\Desktop\TrimphPO\Week\Master Files\[SGST Master.xlsx]DBF'!$A:$T,20,FALSE),
   IF(ORDER!$D$1="IGST",
   VLOOKUP(H129,'C:\Users\HP\Desktop\TrimphPO\Week\Master Files\[IGST Master.xlsx]DBF'!$A:$T,20,FALSE),
   "Error")),
"")</f>
        <v/>
      </c>
      <c r="T129">
        <f>IF(ORDER!O135&gt;0,
 IF(ORDER!$D$1="SGST",
 VLOOKUP(H129,'C:\Users\HP\Desktop\TrimphPO\Week\Master Files\[SGST Master.xlsx]DBF'!$A:$U,21,FALSE),
   IF(ORDER!$D$1="IGST",
   VLOOKUP(H129,'C:\Users\HP\Desktop\TrimphPO\Week\Master Files\[IGST Master.xlsx]DBF'!$A:$U,21,FALSE),
   "Error")),
"")</f>
        <v/>
      </c>
      <c r="U129">
        <f>IF(ORDER!O135&gt;0,
 IF(ORDER!$D$1="SGST",
 VLOOKUP(H129,'C:\Users\HP\Desktop\TrimphPO\Week\Master Files\[SGST Master.xlsx]DBF'!$A:$V,22,FALSE),
   IF(ORDER!$D$1="IGST",
   VLOOKUP(H129,'C:\Users\HP\Desktop\TrimphPO\Week\Master Files\[IGST Master.xlsx]DBF'!$A:$V,22,FALSE),
   "Error")),
"")</f>
        <v/>
      </c>
      <c r="V129">
        <f>IF(ORDER!O135&gt;0,
 IF(ORDER!$D$1="SGST",
 VLOOKUP(H129,'C:\Users\HP\Desktop\TrimphPO\Week\Master Files\[SGST Master.xlsx]DBF'!$A:$W,23,FALSE),
   IF(ORDER!$D$1="IGST",
   VLOOKUP(H129,'C:\Users\HP\Desktop\TrimphPO\Week\Master Files\[IGST Master.xlsx]DBF'!$A:$W,23,FALSE),
   "Error")),
"")</f>
        <v/>
      </c>
      <c r="W129">
        <f>IF(ORDER!O135&gt;0,
 IF(ORDER!$D$1="SGST",
 VLOOKUP(H129,'C:\Users\HP\Desktop\TrimphPO\Week\Master Files\[SGST Master.xlsx]DBF'!$A:$X,24,FALSE),
   IF(ORDER!$D$1="IGST",
   VLOOKUP(H129,'C:\Users\HP\Desktop\TrimphPO\Week\Master Files\[IGST Master.xlsx]DBF'!$A:$X,24,FALSE),
   "Error")),
"")</f>
        <v/>
      </c>
      <c r="X129">
        <f>IF(ORDER!O135&gt;0,
 IF(ORDER!$D$1="SGST",
 VLOOKUP(H129,'C:\Users\HP\Desktop\TrimphPO\Week\Master Files\[SGST Master.xlsx]DBF'!$A:$Y,25,FALSE),
   IF(ORDER!$D$1="IGST",
   VLOOKUP(H129,'C:\Users\HP\Desktop\TrimphPO\Week\Master Files\[IGST Master.xlsx]DBF'!$A:$Y,25,FALSE),
   "Error")),
"")</f>
        <v/>
      </c>
      <c r="Y129">
        <f>IF(ORDER!O135&gt;0,+O129, "")</f>
        <v/>
      </c>
      <c r="Z129">
        <f>IF(ORDER!O135&gt;0,+J129, "")</f>
        <v/>
      </c>
      <c r="AA129">
        <f>IF(ORDER!O135&gt;0,
 IF(ORDER!$D$1="SGST",
 VLOOKUP(H129,'C:\Users\HP\Desktop\TrimphPO\Week\Master Files\[SGST Master.xlsx]DBF'!$A:$AB,28,FALSE),
   IF(ORDER!$D$1="IGST",
   VLOOKUP(H129,'C:\Users\HP\Desktop\TrimphPO\Week\Master Files\[IGST Master.xlsx]DBF'!$A:$AB,28,FALSE),
   "Error")),
"")</f>
        <v/>
      </c>
      <c r="AB129">
        <f>IF(ORDER!O135&gt;0,
 IF(ORDER!$D$1="SGST",
 VLOOKUP(H129,'C:\Users\HP\Desktop\TrimphPO\Week\Master Files\[SGST Master.xlsx]DBF'!$A:$AC,29,FALSE),
   IF(ORDER!$D$1="IGST",
   VLOOKUP(H129,'C:\Users\HP\Desktop\TrimphPO\Week\Master Files\[IGST Master.xlsx]DBF'!$A:$AC,29,FALSE),
   "Error")),
"")</f>
        <v/>
      </c>
      <c r="AC129">
        <f>IF(ORDER!O135&gt;0,ROUND(Y129*AB129/100,2), "")</f>
        <v/>
      </c>
      <c r="AD129">
        <f>IF(ORDER!O135&gt;0,ROUND(SUM(Y129,0)-AC129,2), "")</f>
        <v/>
      </c>
      <c r="AE129" t="inlineStr"/>
      <c r="AF129" t="inlineStr"/>
      <c r="AG129" t="inlineStr"/>
      <c r="AH129" t="inlineStr"/>
      <c r="AI129" t="inlineStr"/>
      <c r="AJ129" t="inlineStr"/>
      <c r="AK129">
        <f>IF(ORDER!O135&gt;0,IF(RIGHT(P129,2)="5%","Output IGST - 5% - Tamilnadu","Output IGST - 12% - Tamilnadu"), "")</f>
        <v/>
      </c>
      <c r="AL129">
        <f>IF(ORDER!O135&gt;0,IF(AK129="Output IGST - 12% - TamilNadu",12,5), "")</f>
        <v/>
      </c>
      <c r="AM129">
        <f>IF(ORDER!O135&gt;0,ROUND(SUM(AD129*AL129/100,0),2), "")</f>
        <v/>
      </c>
      <c r="AN129">
        <f>IF(ORDER!O135&gt;0,+AP129, "")</f>
        <v/>
      </c>
      <c r="AO129">
        <f>IF(ORDER!O135&gt;0,0.00, "")</f>
        <v/>
      </c>
      <c r="AP129">
        <f>IF(ORDER!O135&gt;0,+(Y129-AC129)+AM129, "")</f>
        <v/>
      </c>
      <c r="AQ129">
        <f>IF(ORDER!O135&gt;0,
 IF(ORDER!$D$1="SGST",
 VLOOKUP(H129,'C:\Users\HP\Desktop\TrimphPO\Week\Master Files\[SGST Master.xlsx]DBF'!$A:$AR,44,FALSE),
   IF(ORDER!$D$1="IGST",
   VLOOKUP(H129,'C:\Users\HP\Desktop\TrimphPO\Week\Master Files\[IGST Master.xlsx]DBF'!$A:$AR,44,FALSE),
   "Error")),
"")</f>
        <v/>
      </c>
      <c r="AR129">
        <f>IF(ORDER!O135&gt;0,B129, "")</f>
        <v/>
      </c>
      <c r="AS129">
        <f>IF(ORDER!O135&gt;0,AN129, "")</f>
        <v/>
      </c>
      <c r="AT129">
        <f>IF(ORDER!O135&gt;0,CONCATENATE($B$2," ",$C$2," ","QTY",  " ", $Z$2), "")</f>
        <v/>
      </c>
      <c r="AU129">
        <f>IF(ORDER!O135&gt;0,
 IF(ORDER!$D$1="SGST",
 VLOOKUP(H129,'C:\Users\HP\Desktop\TrimphPO\Week\Master Files\[SGST Master.xlsx]DBF'!$A:$AV,48,FALSE),
   IF(ORDER!$D$1="IGST",
   VLOOKUP(H129,'C:\Users\HP\Desktop\TrimphPO\Week\Master Files\[IGST Master.xlsx]DBF'!$A:$AV,48,FALSE),
   "Error")),
"")</f>
        <v/>
      </c>
      <c r="AV129">
        <f>IF(ORDER!O135&gt;0,
 IF(ORDER!$D$1="SGST",
 VLOOKUP(H129,'C:\Users\HP\Desktop\TrimphPO\Week\Master Files\[SGST Master.xlsx]DBF'!$A:$AW,49,FALSE),
   IF(ORDER!$D$1="IGST",
   VLOOKUP(H129,'C:\Users\HP\Desktop\TrimphPO\Week\Master Files\[IGST Master.xlsx]DBF'!$A:$AW,49,FALSE),
   "Error")),
"")</f>
        <v/>
      </c>
      <c r="AW129">
        <f>IF(ORDER!O135&gt;0,
 IF(ORDER!$D$1="SGST",
 VLOOKUP(H129,'C:\Users\HP\Desktop\TrimphPO\Week\Master Files\[SGST Master.xlsx]DBF'!$A:$AX,50,FALSE),
   IF(ORDER!$D$1="IGST",
   VLOOKUP(H129,'C:\Users\HP\Desktop\TrimphPO\Week\Master Files\[IGST Master.xlsx]DBF'!$A:$AX,50,FALSE),
   "Error")),
"")</f>
        <v/>
      </c>
      <c r="AX129">
        <f>IF(ORDER!O135&gt;0,ORDER!B5, "")</f>
        <v/>
      </c>
      <c r="AY129">
        <f>IF(ORDER!O135&gt;0,ORDER!B1, "")</f>
        <v/>
      </c>
      <c r="AZ129">
        <f>IF(ORDER!O135&gt;0,
 IF(ORDER!$D$1="SGST",
 VLOOKUP(H129,'C:\Users\HP\Desktop\TrimphPO\Week\Master Files\[SGST Master.xlsx]DBF'!$A:$BA,53,FALSE),
   IF(ORDER!$D$1="IGST",
   VLOOKUP(H129,'C:\Users\HP\Desktop\TrimphPO\Week\Master Files\[IGST Master.xlsx]DBF'!$A:$BA,53,FALSE),
   "Error")),
"")</f>
        <v/>
      </c>
      <c r="BA129">
        <f>IF(ORDER!O135&gt;0,
 IF(ORDER!$D$1="SGST",
 VLOOKUP(H129,'C:\Users\HP\Desktop\TrimphPO\Week\Master Files\[SGST Master.xlsx]DBF'!$A:$BB,54,FALSE),
   IF(ORDER!$D$1="IGST",
   VLOOKUP(H129,'C:\Users\HP\Desktop\TrimphPO\Week\Master Files\[IGST Master.xlsx]DBF'!$A:$BB,54,FALSE),
   "Error")),
"")</f>
        <v/>
      </c>
      <c r="BB129">
        <f>IF(ORDER!O135&gt;0,
 IF(ORDER!$D$1="SGST",
 VLOOKUP(H129,'C:\Users\HP\Desktop\TrimphPO\Week\Master Files\[SGST Master.xlsx]DBF'!$A:$BC,55,FALSE),
   IF(ORDER!$D$1="IGST",
   VLOOKUP(H129,'C:\Users\HP\Desktop\TrimphPO\Week\Master Files\[IGST Master.xlsx]DBF'!$A:$BC,55,FALSE),
   "Error")),
"")</f>
        <v/>
      </c>
      <c r="BC129">
        <f>IF(ORDER!O135&gt;0,
 IF(ORDER!$D$1="SGST",
 VLOOKUP(H129,'C:\Users\HP\Desktop\TrimphPO\Week\Master Files\[SGST Master.xlsx]DBF'!$A:$BD,56,FALSE),
   IF(ORDER!$D$1="IGST",
   VLOOKUP(H129,'C:\Users\HP\Desktop\TrimphPO\Week\Master Files\[IGST Master.xlsx]DBF'!$A:$BD,56,FALSE),
   "Error")),
"")</f>
        <v/>
      </c>
      <c r="BD129">
        <f>IF(ORDER!O135&gt;0,
 IF(ORDER!$D$1="SGST",
 VLOOKUP(H129,'C:\Users\HP\Desktop\TrimphPO\Week\Master Files\[SGST Master.xlsx]DBF'!$A:$BE,57,FALSE),
   IF(ORDER!$D$1="IGST",
   VLOOKUP(H129,'C:\Users\HP\Desktop\TrimphPO\Week\Master Files\[IGST Master.xlsx]DBF'!$A:$BE,57,FALSE),
   "Error")),
"")</f>
        <v/>
      </c>
    </row>
    <row r="130">
      <c r="A130">
        <f>IF(ORDER!O136&gt;0,
 IF(ORDER!$D$1="SGST",
 VLOOKUP(H130,'C:\Users\HP\Desktop\TrimphPO\Week\Master Files\[SGST Master.xlsx]DBF'!$A:$B,2,FALSE),
   IF(ORDER!$D$1="IGST",
   VLOOKUP(H130,'C:\Users\HP\Desktop\TrimphPO\Week\Master Files\[IGST Master.xlsx]DBF'!$A:$B,2,FALSE),
   "Error")),
"")</f>
        <v/>
      </c>
      <c r="B130">
        <f>IF(ORDER!O136&gt;0,
 IF(ORDER!$D$1="SGST",
 VLOOKUP(H130,'C:\Users\HP\Desktop\TrimphPO\Week\Master Files\[SGST Master.xlsx]DBF'!$A:$C,3,FALSE),
   IF(ORDER!$D$1="IGST",
   VLOOKUP(H130,'C:\Users\HP\Desktop\TrimphPO\Week\Master Files\[IGST Master.xlsx]DBF'!$A:$C,3,FALSE),
   "Error")),
"")</f>
        <v/>
      </c>
      <c r="C130">
        <f>IF(ORDER!O136&gt;0,ORDER!L136, "")</f>
        <v/>
      </c>
      <c r="D130">
        <f>IF(ORDER!O136&gt;0,ORDER!A136, "")</f>
        <v/>
      </c>
      <c r="E130">
        <f>IF(ORDER!O136&gt;0,
 IF(ORDER!$D$1="SGST",
 VLOOKUP(H130,'C:\Users\HP\Desktop\TrimphPO\Week\Master Files\[SGST Master.xlsx]DBF'!$A:$F,6,FALSE),
   IF(ORDER!$D$1="IGST",
   VLOOKUP(H130,'C:\Users\HP\Desktop\TrimphPO\Week\Master Files\[IGST Master.xlsx]DBF'!$A:$F,6,FALSE),
   "Error")),
"")</f>
        <v/>
      </c>
      <c r="F130">
        <f>IF(ORDER!O136&gt;0,ORDER!C136, "")</f>
        <v/>
      </c>
      <c r="G130">
        <f>IF(ORDER!O136&gt;0,
 IF(ORDER!$D$1="SGST",
 VLOOKUP(H130,'C:\Users\HP\Desktop\TrimphPO\Week\Master Files\[SGST Master.xlsx]DBF'!$A:$H,8,FALSE),
   IF(ORDER!$D$1="IGST",
   VLOOKUP(H130,'C:\Users\HP\Desktop\TrimphPO\Week\Master Files\[IGST Master.xlsx]DBF'!$A:$H,8,FALSE),
   "Error")),
"")</f>
        <v/>
      </c>
      <c r="H130">
        <f>IF(ORDER!O136&gt;0,ORDER!D136, "")</f>
        <v/>
      </c>
      <c r="I130">
        <f>IF(ORDER!O136&gt;0,
 IF(ORDER!$D$1="SGST",
 VLOOKUP(H130,'C:\Users\HP\Desktop\TrimphPO\Week\Master Files\[SGST Master.xlsx]DBF'!$A:$J,10,FALSE),
   IF(ORDER!$D$1="IGST",
   VLOOKUP(H130,'C:\Users\HP\Desktop\TrimphPO\Week\Master Files\[IGST Master.xlsx]DBF'!$A:$J,10,FALSE),
   "Error")),
"")</f>
        <v/>
      </c>
      <c r="J130">
        <f>IF(ORDER!O136&gt;0,SUMIF(ORDER!$D$8:$D$22298,DBF!$H130,ORDER!$G$8:$G$22298), "")</f>
        <v/>
      </c>
      <c r="K130">
        <f>IF(ORDER!O136&gt;0,VLOOKUP($H130,ORDER!D:H,5,FALSE), "")</f>
        <v/>
      </c>
      <c r="L130">
        <f>IF(ORDER!O136&gt;0,ROUND(J130*K130,2), "")</f>
        <v/>
      </c>
      <c r="M130">
        <f>IF(ORDER!O136&gt;0,
 IF(ORDER!$D$1="SGST",
 VLOOKUP(H130,'C:\Users\HP\Desktop\TrimphPO\Week\Master Files\[SGST Master.xlsx]DBF'!$A:$N,14,FALSE),
   IF(ORDER!$D$1="IGST",
   VLOOKUP(H130,'C:\Users\HP\Desktop\TrimphPO\Week\Master Files\[IGST Master.xlsx]DBF'!$A:$N,14,FALSE),
   "Error")),
"")</f>
        <v/>
      </c>
      <c r="N130">
        <f>IF(ORDER!O136&gt;0,ROUND(L130*M130/100,2), "")</f>
        <v/>
      </c>
      <c r="O130">
        <f>IF(ORDER!O136&gt;0,L130-N130, "")</f>
        <v/>
      </c>
      <c r="P130">
        <f>IF(ORDER!O136&gt;0,IF(R130="Corsetry",IF(IFERROR((O130/J130),0)&lt;1000,"CC Sales- Corsetry-Wholesale - IGST 5%","CC Sales- Corsetry-Wholesale - IGST 12%")), "")</f>
        <v/>
      </c>
      <c r="Q130">
        <f>IF(ORDER!O136&gt;0,
 IF(ORDER!$D$1="SGST",
 VLOOKUP(H130,'C:\Users\HP\Desktop\TrimphPO\Week\Master Files\[SGST Master.xlsx]DBF'!$A:$R,18,FALSE),
   IF(ORDER!$D$1="IGST",
   VLOOKUP(H130,'C:\Users\HP\Desktop\TrimphPO\Week\Master Files\[IGST Master.xlsx]DBF'!$A:$R,18,FALSE),
   "Error")),
"")</f>
        <v/>
      </c>
      <c r="R130">
        <f>IF(ORDER!O136&gt;0,
 IF(ORDER!$D$1="SGST",
 VLOOKUP(H130,'C:\Users\HP\Desktop\TrimphPO\Week\Master Files\[SGST Master.xlsx]DBF'!$A:$S,19,FALSE),
   IF(ORDER!$D$1="IGST",
   VLOOKUP(H130,'C:\Users\HP\Desktop\TrimphPO\Week\Master Files\[IGST Master.xlsx]DBF'!$A:$S,19,FALSE),
   "Error")),
"")</f>
        <v/>
      </c>
      <c r="S130">
        <f>IF(ORDER!O136&gt;0,
 IF(ORDER!$D$1="SGST",
 VLOOKUP(H130,'C:\Users\HP\Desktop\TrimphPO\Week\Master Files\[SGST Master.xlsx]DBF'!$A:$T,20,FALSE),
   IF(ORDER!$D$1="IGST",
   VLOOKUP(H130,'C:\Users\HP\Desktop\TrimphPO\Week\Master Files\[IGST Master.xlsx]DBF'!$A:$T,20,FALSE),
   "Error")),
"")</f>
        <v/>
      </c>
      <c r="T130">
        <f>IF(ORDER!O136&gt;0,
 IF(ORDER!$D$1="SGST",
 VLOOKUP(H130,'C:\Users\HP\Desktop\TrimphPO\Week\Master Files\[SGST Master.xlsx]DBF'!$A:$U,21,FALSE),
   IF(ORDER!$D$1="IGST",
   VLOOKUP(H130,'C:\Users\HP\Desktop\TrimphPO\Week\Master Files\[IGST Master.xlsx]DBF'!$A:$U,21,FALSE),
   "Error")),
"")</f>
        <v/>
      </c>
      <c r="U130">
        <f>IF(ORDER!O136&gt;0,
 IF(ORDER!$D$1="SGST",
 VLOOKUP(H130,'C:\Users\HP\Desktop\TrimphPO\Week\Master Files\[SGST Master.xlsx]DBF'!$A:$V,22,FALSE),
   IF(ORDER!$D$1="IGST",
   VLOOKUP(H130,'C:\Users\HP\Desktop\TrimphPO\Week\Master Files\[IGST Master.xlsx]DBF'!$A:$V,22,FALSE),
   "Error")),
"")</f>
        <v/>
      </c>
      <c r="V130">
        <f>IF(ORDER!O136&gt;0,
 IF(ORDER!$D$1="SGST",
 VLOOKUP(H130,'C:\Users\HP\Desktop\TrimphPO\Week\Master Files\[SGST Master.xlsx]DBF'!$A:$W,23,FALSE),
   IF(ORDER!$D$1="IGST",
   VLOOKUP(H130,'C:\Users\HP\Desktop\TrimphPO\Week\Master Files\[IGST Master.xlsx]DBF'!$A:$W,23,FALSE),
   "Error")),
"")</f>
        <v/>
      </c>
      <c r="W130">
        <f>IF(ORDER!O136&gt;0,
 IF(ORDER!$D$1="SGST",
 VLOOKUP(H130,'C:\Users\HP\Desktop\TrimphPO\Week\Master Files\[SGST Master.xlsx]DBF'!$A:$X,24,FALSE),
   IF(ORDER!$D$1="IGST",
   VLOOKUP(H130,'C:\Users\HP\Desktop\TrimphPO\Week\Master Files\[IGST Master.xlsx]DBF'!$A:$X,24,FALSE),
   "Error")),
"")</f>
        <v/>
      </c>
      <c r="X130">
        <f>IF(ORDER!O136&gt;0,
 IF(ORDER!$D$1="SGST",
 VLOOKUP(H130,'C:\Users\HP\Desktop\TrimphPO\Week\Master Files\[SGST Master.xlsx]DBF'!$A:$Y,25,FALSE),
   IF(ORDER!$D$1="IGST",
   VLOOKUP(H130,'C:\Users\HP\Desktop\TrimphPO\Week\Master Files\[IGST Master.xlsx]DBF'!$A:$Y,25,FALSE),
   "Error")),
"")</f>
        <v/>
      </c>
      <c r="Y130">
        <f>IF(ORDER!O136&gt;0,+O130, "")</f>
        <v/>
      </c>
      <c r="Z130">
        <f>IF(ORDER!O136&gt;0,+J130, "")</f>
        <v/>
      </c>
      <c r="AA130">
        <f>IF(ORDER!O136&gt;0,
 IF(ORDER!$D$1="SGST",
 VLOOKUP(H130,'C:\Users\HP\Desktop\TrimphPO\Week\Master Files\[SGST Master.xlsx]DBF'!$A:$AB,28,FALSE),
   IF(ORDER!$D$1="IGST",
   VLOOKUP(H130,'C:\Users\HP\Desktop\TrimphPO\Week\Master Files\[IGST Master.xlsx]DBF'!$A:$AB,28,FALSE),
   "Error")),
"")</f>
        <v/>
      </c>
      <c r="AB130">
        <f>IF(ORDER!O136&gt;0,
 IF(ORDER!$D$1="SGST",
 VLOOKUP(H130,'C:\Users\HP\Desktop\TrimphPO\Week\Master Files\[SGST Master.xlsx]DBF'!$A:$AC,29,FALSE),
   IF(ORDER!$D$1="IGST",
   VLOOKUP(H130,'C:\Users\HP\Desktop\TrimphPO\Week\Master Files\[IGST Master.xlsx]DBF'!$A:$AC,29,FALSE),
   "Error")),
"")</f>
        <v/>
      </c>
      <c r="AC130">
        <f>IF(ORDER!O136&gt;0,ROUND(Y130*AB130/100,2), "")</f>
        <v/>
      </c>
      <c r="AD130">
        <f>IF(ORDER!O136&gt;0,ROUND(SUM(Y130,0)-AC130,2), "")</f>
        <v/>
      </c>
      <c r="AE130" t="inlineStr"/>
      <c r="AF130" t="inlineStr"/>
      <c r="AG130" t="inlineStr"/>
      <c r="AH130" t="inlineStr"/>
      <c r="AI130" t="inlineStr"/>
      <c r="AJ130" t="inlineStr"/>
      <c r="AK130">
        <f>IF(ORDER!O136&gt;0,IF(RIGHT(P130,2)="5%","Output IGST - 5% - Tamilnadu","Output IGST - 12% - Tamilnadu"), "")</f>
        <v/>
      </c>
      <c r="AL130">
        <f>IF(ORDER!O136&gt;0,IF(AK130="Output IGST - 12% - TamilNadu",12,5), "")</f>
        <v/>
      </c>
      <c r="AM130">
        <f>IF(ORDER!O136&gt;0,ROUND(SUM(AD130*AL130/100,0),2), "")</f>
        <v/>
      </c>
      <c r="AN130">
        <f>IF(ORDER!O136&gt;0,+AP130, "")</f>
        <v/>
      </c>
      <c r="AO130">
        <f>IF(ORDER!O136&gt;0,0.00, "")</f>
        <v/>
      </c>
      <c r="AP130">
        <f>IF(ORDER!O136&gt;0,+(Y130-AC130)+AM130, "")</f>
        <v/>
      </c>
      <c r="AQ130">
        <f>IF(ORDER!O136&gt;0,
 IF(ORDER!$D$1="SGST",
 VLOOKUP(H130,'C:\Users\HP\Desktop\TrimphPO\Week\Master Files\[SGST Master.xlsx]DBF'!$A:$AR,44,FALSE),
   IF(ORDER!$D$1="IGST",
   VLOOKUP(H130,'C:\Users\HP\Desktop\TrimphPO\Week\Master Files\[IGST Master.xlsx]DBF'!$A:$AR,44,FALSE),
   "Error")),
"")</f>
        <v/>
      </c>
      <c r="AR130">
        <f>IF(ORDER!O136&gt;0,B130, "")</f>
        <v/>
      </c>
      <c r="AS130">
        <f>IF(ORDER!O136&gt;0,AN130, "")</f>
        <v/>
      </c>
      <c r="AT130">
        <f>IF(ORDER!O136&gt;0,CONCATENATE($B$2," ",$C$2," ","QTY",  " ", $Z$2), "")</f>
        <v/>
      </c>
      <c r="AU130">
        <f>IF(ORDER!O136&gt;0,
 IF(ORDER!$D$1="SGST",
 VLOOKUP(H130,'C:\Users\HP\Desktop\TrimphPO\Week\Master Files\[SGST Master.xlsx]DBF'!$A:$AV,48,FALSE),
   IF(ORDER!$D$1="IGST",
   VLOOKUP(H130,'C:\Users\HP\Desktop\TrimphPO\Week\Master Files\[IGST Master.xlsx]DBF'!$A:$AV,48,FALSE),
   "Error")),
"")</f>
        <v/>
      </c>
      <c r="AV130">
        <f>IF(ORDER!O136&gt;0,
 IF(ORDER!$D$1="SGST",
 VLOOKUP(H130,'C:\Users\HP\Desktop\TrimphPO\Week\Master Files\[SGST Master.xlsx]DBF'!$A:$AW,49,FALSE),
   IF(ORDER!$D$1="IGST",
   VLOOKUP(H130,'C:\Users\HP\Desktop\TrimphPO\Week\Master Files\[IGST Master.xlsx]DBF'!$A:$AW,49,FALSE),
   "Error")),
"")</f>
        <v/>
      </c>
      <c r="AW130">
        <f>IF(ORDER!O136&gt;0,
 IF(ORDER!$D$1="SGST",
 VLOOKUP(H130,'C:\Users\HP\Desktop\TrimphPO\Week\Master Files\[SGST Master.xlsx]DBF'!$A:$AX,50,FALSE),
   IF(ORDER!$D$1="IGST",
   VLOOKUP(H130,'C:\Users\HP\Desktop\TrimphPO\Week\Master Files\[IGST Master.xlsx]DBF'!$A:$AX,50,FALSE),
   "Error")),
"")</f>
        <v/>
      </c>
      <c r="AX130">
        <f>IF(ORDER!O136&gt;0,ORDER!B5, "")</f>
        <v/>
      </c>
      <c r="AY130">
        <f>IF(ORDER!O136&gt;0,ORDER!B1, "")</f>
        <v/>
      </c>
      <c r="AZ130">
        <f>IF(ORDER!O136&gt;0,
 IF(ORDER!$D$1="SGST",
 VLOOKUP(H130,'C:\Users\HP\Desktop\TrimphPO\Week\Master Files\[SGST Master.xlsx]DBF'!$A:$BA,53,FALSE),
   IF(ORDER!$D$1="IGST",
   VLOOKUP(H130,'C:\Users\HP\Desktop\TrimphPO\Week\Master Files\[IGST Master.xlsx]DBF'!$A:$BA,53,FALSE),
   "Error")),
"")</f>
        <v/>
      </c>
      <c r="BA130">
        <f>IF(ORDER!O136&gt;0,
 IF(ORDER!$D$1="SGST",
 VLOOKUP(H130,'C:\Users\HP\Desktop\TrimphPO\Week\Master Files\[SGST Master.xlsx]DBF'!$A:$BB,54,FALSE),
   IF(ORDER!$D$1="IGST",
   VLOOKUP(H130,'C:\Users\HP\Desktop\TrimphPO\Week\Master Files\[IGST Master.xlsx]DBF'!$A:$BB,54,FALSE),
   "Error")),
"")</f>
        <v/>
      </c>
      <c r="BB130">
        <f>IF(ORDER!O136&gt;0,
 IF(ORDER!$D$1="SGST",
 VLOOKUP(H130,'C:\Users\HP\Desktop\TrimphPO\Week\Master Files\[SGST Master.xlsx]DBF'!$A:$BC,55,FALSE),
   IF(ORDER!$D$1="IGST",
   VLOOKUP(H130,'C:\Users\HP\Desktop\TrimphPO\Week\Master Files\[IGST Master.xlsx]DBF'!$A:$BC,55,FALSE),
   "Error")),
"")</f>
        <v/>
      </c>
      <c r="BC130">
        <f>IF(ORDER!O136&gt;0,
 IF(ORDER!$D$1="SGST",
 VLOOKUP(H130,'C:\Users\HP\Desktop\TrimphPO\Week\Master Files\[SGST Master.xlsx]DBF'!$A:$BD,56,FALSE),
   IF(ORDER!$D$1="IGST",
   VLOOKUP(H130,'C:\Users\HP\Desktop\TrimphPO\Week\Master Files\[IGST Master.xlsx]DBF'!$A:$BD,56,FALSE),
   "Error")),
"")</f>
        <v/>
      </c>
      <c r="BD130">
        <f>IF(ORDER!O136&gt;0,
 IF(ORDER!$D$1="SGST",
 VLOOKUP(H130,'C:\Users\HP\Desktop\TrimphPO\Week\Master Files\[SGST Master.xlsx]DBF'!$A:$BE,57,FALSE),
   IF(ORDER!$D$1="IGST",
   VLOOKUP(H130,'C:\Users\HP\Desktop\TrimphPO\Week\Master Files\[IGST Master.xlsx]DBF'!$A:$BE,57,FALSE),
   "Error")),
"")</f>
        <v/>
      </c>
    </row>
    <row r="131">
      <c r="A131">
        <f>IF(ORDER!O137&gt;0,
 IF(ORDER!$D$1="SGST",
 VLOOKUP(H131,'C:\Users\HP\Desktop\TrimphPO\Week\Master Files\[SGST Master.xlsx]DBF'!$A:$B,2,FALSE),
   IF(ORDER!$D$1="IGST",
   VLOOKUP(H131,'C:\Users\HP\Desktop\TrimphPO\Week\Master Files\[IGST Master.xlsx]DBF'!$A:$B,2,FALSE),
   "Error")),
"")</f>
        <v/>
      </c>
      <c r="B131">
        <f>IF(ORDER!O137&gt;0,
 IF(ORDER!$D$1="SGST",
 VLOOKUP(H131,'C:\Users\HP\Desktop\TrimphPO\Week\Master Files\[SGST Master.xlsx]DBF'!$A:$C,3,FALSE),
   IF(ORDER!$D$1="IGST",
   VLOOKUP(H131,'C:\Users\HP\Desktop\TrimphPO\Week\Master Files\[IGST Master.xlsx]DBF'!$A:$C,3,FALSE),
   "Error")),
"")</f>
        <v/>
      </c>
      <c r="C131">
        <f>IF(ORDER!O137&gt;0,ORDER!L137, "")</f>
        <v/>
      </c>
      <c r="D131">
        <f>IF(ORDER!O137&gt;0,ORDER!A137, "")</f>
        <v/>
      </c>
      <c r="E131">
        <f>IF(ORDER!O137&gt;0,
 IF(ORDER!$D$1="SGST",
 VLOOKUP(H131,'C:\Users\HP\Desktop\TrimphPO\Week\Master Files\[SGST Master.xlsx]DBF'!$A:$F,6,FALSE),
   IF(ORDER!$D$1="IGST",
   VLOOKUP(H131,'C:\Users\HP\Desktop\TrimphPO\Week\Master Files\[IGST Master.xlsx]DBF'!$A:$F,6,FALSE),
   "Error")),
"")</f>
        <v/>
      </c>
      <c r="F131">
        <f>IF(ORDER!O137&gt;0,ORDER!C137, "")</f>
        <v/>
      </c>
      <c r="G131">
        <f>IF(ORDER!O137&gt;0,
 IF(ORDER!$D$1="SGST",
 VLOOKUP(H131,'C:\Users\HP\Desktop\TrimphPO\Week\Master Files\[SGST Master.xlsx]DBF'!$A:$H,8,FALSE),
   IF(ORDER!$D$1="IGST",
   VLOOKUP(H131,'C:\Users\HP\Desktop\TrimphPO\Week\Master Files\[IGST Master.xlsx]DBF'!$A:$H,8,FALSE),
   "Error")),
"")</f>
        <v/>
      </c>
      <c r="H131">
        <f>IF(ORDER!O137&gt;0,ORDER!D137, "")</f>
        <v/>
      </c>
      <c r="I131">
        <f>IF(ORDER!O137&gt;0,
 IF(ORDER!$D$1="SGST",
 VLOOKUP(H131,'C:\Users\HP\Desktop\TrimphPO\Week\Master Files\[SGST Master.xlsx]DBF'!$A:$J,10,FALSE),
   IF(ORDER!$D$1="IGST",
   VLOOKUP(H131,'C:\Users\HP\Desktop\TrimphPO\Week\Master Files\[IGST Master.xlsx]DBF'!$A:$J,10,FALSE),
   "Error")),
"")</f>
        <v/>
      </c>
      <c r="J131">
        <f>IF(ORDER!O137&gt;0,SUMIF(ORDER!$D$8:$D$22298,DBF!$H131,ORDER!$G$8:$G$22298), "")</f>
        <v/>
      </c>
      <c r="K131">
        <f>IF(ORDER!O137&gt;0,VLOOKUP($H131,ORDER!D:H,5,FALSE), "")</f>
        <v/>
      </c>
      <c r="L131">
        <f>IF(ORDER!O137&gt;0,ROUND(J131*K131,2), "")</f>
        <v/>
      </c>
      <c r="M131">
        <f>IF(ORDER!O137&gt;0,
 IF(ORDER!$D$1="SGST",
 VLOOKUP(H131,'C:\Users\HP\Desktop\TrimphPO\Week\Master Files\[SGST Master.xlsx]DBF'!$A:$N,14,FALSE),
   IF(ORDER!$D$1="IGST",
   VLOOKUP(H131,'C:\Users\HP\Desktop\TrimphPO\Week\Master Files\[IGST Master.xlsx]DBF'!$A:$N,14,FALSE),
   "Error")),
"")</f>
        <v/>
      </c>
      <c r="N131">
        <f>IF(ORDER!O137&gt;0,ROUND(L131*M131/100,2), "")</f>
        <v/>
      </c>
      <c r="O131">
        <f>IF(ORDER!O137&gt;0,L131-N131, "")</f>
        <v/>
      </c>
      <c r="P131">
        <f>IF(ORDER!O137&gt;0,IF(R131="Corsetry",IF(IFERROR((O131/J131),0)&lt;1000,"CC Sales- Corsetry-Wholesale - IGST 5%","CC Sales- Corsetry-Wholesale - IGST 12%")), "")</f>
        <v/>
      </c>
      <c r="Q131">
        <f>IF(ORDER!O137&gt;0,
 IF(ORDER!$D$1="SGST",
 VLOOKUP(H131,'C:\Users\HP\Desktop\TrimphPO\Week\Master Files\[SGST Master.xlsx]DBF'!$A:$R,18,FALSE),
   IF(ORDER!$D$1="IGST",
   VLOOKUP(H131,'C:\Users\HP\Desktop\TrimphPO\Week\Master Files\[IGST Master.xlsx]DBF'!$A:$R,18,FALSE),
   "Error")),
"")</f>
        <v/>
      </c>
      <c r="R131">
        <f>IF(ORDER!O137&gt;0,
 IF(ORDER!$D$1="SGST",
 VLOOKUP(H131,'C:\Users\HP\Desktop\TrimphPO\Week\Master Files\[SGST Master.xlsx]DBF'!$A:$S,19,FALSE),
   IF(ORDER!$D$1="IGST",
   VLOOKUP(H131,'C:\Users\HP\Desktop\TrimphPO\Week\Master Files\[IGST Master.xlsx]DBF'!$A:$S,19,FALSE),
   "Error")),
"")</f>
        <v/>
      </c>
      <c r="S131">
        <f>IF(ORDER!O137&gt;0,
 IF(ORDER!$D$1="SGST",
 VLOOKUP(H131,'C:\Users\HP\Desktop\TrimphPO\Week\Master Files\[SGST Master.xlsx]DBF'!$A:$T,20,FALSE),
   IF(ORDER!$D$1="IGST",
   VLOOKUP(H131,'C:\Users\HP\Desktop\TrimphPO\Week\Master Files\[IGST Master.xlsx]DBF'!$A:$T,20,FALSE),
   "Error")),
"")</f>
        <v/>
      </c>
      <c r="T131">
        <f>IF(ORDER!O137&gt;0,
 IF(ORDER!$D$1="SGST",
 VLOOKUP(H131,'C:\Users\HP\Desktop\TrimphPO\Week\Master Files\[SGST Master.xlsx]DBF'!$A:$U,21,FALSE),
   IF(ORDER!$D$1="IGST",
   VLOOKUP(H131,'C:\Users\HP\Desktop\TrimphPO\Week\Master Files\[IGST Master.xlsx]DBF'!$A:$U,21,FALSE),
   "Error")),
"")</f>
        <v/>
      </c>
      <c r="U131">
        <f>IF(ORDER!O137&gt;0,
 IF(ORDER!$D$1="SGST",
 VLOOKUP(H131,'C:\Users\HP\Desktop\TrimphPO\Week\Master Files\[SGST Master.xlsx]DBF'!$A:$V,22,FALSE),
   IF(ORDER!$D$1="IGST",
   VLOOKUP(H131,'C:\Users\HP\Desktop\TrimphPO\Week\Master Files\[IGST Master.xlsx]DBF'!$A:$V,22,FALSE),
   "Error")),
"")</f>
        <v/>
      </c>
      <c r="V131">
        <f>IF(ORDER!O137&gt;0,
 IF(ORDER!$D$1="SGST",
 VLOOKUP(H131,'C:\Users\HP\Desktop\TrimphPO\Week\Master Files\[SGST Master.xlsx]DBF'!$A:$W,23,FALSE),
   IF(ORDER!$D$1="IGST",
   VLOOKUP(H131,'C:\Users\HP\Desktop\TrimphPO\Week\Master Files\[IGST Master.xlsx]DBF'!$A:$W,23,FALSE),
   "Error")),
"")</f>
        <v/>
      </c>
      <c r="W131">
        <f>IF(ORDER!O137&gt;0,
 IF(ORDER!$D$1="SGST",
 VLOOKUP(H131,'C:\Users\HP\Desktop\TrimphPO\Week\Master Files\[SGST Master.xlsx]DBF'!$A:$X,24,FALSE),
   IF(ORDER!$D$1="IGST",
   VLOOKUP(H131,'C:\Users\HP\Desktop\TrimphPO\Week\Master Files\[IGST Master.xlsx]DBF'!$A:$X,24,FALSE),
   "Error")),
"")</f>
        <v/>
      </c>
      <c r="X131">
        <f>IF(ORDER!O137&gt;0,
 IF(ORDER!$D$1="SGST",
 VLOOKUP(H131,'C:\Users\HP\Desktop\TrimphPO\Week\Master Files\[SGST Master.xlsx]DBF'!$A:$Y,25,FALSE),
   IF(ORDER!$D$1="IGST",
   VLOOKUP(H131,'C:\Users\HP\Desktop\TrimphPO\Week\Master Files\[IGST Master.xlsx]DBF'!$A:$Y,25,FALSE),
   "Error")),
"")</f>
        <v/>
      </c>
      <c r="Y131">
        <f>IF(ORDER!O137&gt;0,+O131, "")</f>
        <v/>
      </c>
      <c r="Z131">
        <f>IF(ORDER!O137&gt;0,+J131, "")</f>
        <v/>
      </c>
      <c r="AA131">
        <f>IF(ORDER!O137&gt;0,
 IF(ORDER!$D$1="SGST",
 VLOOKUP(H131,'C:\Users\HP\Desktop\TrimphPO\Week\Master Files\[SGST Master.xlsx]DBF'!$A:$AB,28,FALSE),
   IF(ORDER!$D$1="IGST",
   VLOOKUP(H131,'C:\Users\HP\Desktop\TrimphPO\Week\Master Files\[IGST Master.xlsx]DBF'!$A:$AB,28,FALSE),
   "Error")),
"")</f>
        <v/>
      </c>
      <c r="AB131">
        <f>IF(ORDER!O137&gt;0,
 IF(ORDER!$D$1="SGST",
 VLOOKUP(H131,'C:\Users\HP\Desktop\TrimphPO\Week\Master Files\[SGST Master.xlsx]DBF'!$A:$AC,29,FALSE),
   IF(ORDER!$D$1="IGST",
   VLOOKUP(H131,'C:\Users\HP\Desktop\TrimphPO\Week\Master Files\[IGST Master.xlsx]DBF'!$A:$AC,29,FALSE),
   "Error")),
"")</f>
        <v/>
      </c>
      <c r="AC131">
        <f>IF(ORDER!O137&gt;0,ROUND(Y131*AB131/100,2), "")</f>
        <v/>
      </c>
      <c r="AD131">
        <f>IF(ORDER!O137&gt;0,ROUND(SUM(Y131,0)-AC131,2), "")</f>
        <v/>
      </c>
      <c r="AE131" t="inlineStr"/>
      <c r="AF131" t="inlineStr"/>
      <c r="AG131" t="inlineStr"/>
      <c r="AH131" t="inlineStr"/>
      <c r="AI131" t="inlineStr"/>
      <c r="AJ131" t="inlineStr"/>
      <c r="AK131">
        <f>IF(ORDER!O137&gt;0,IF(RIGHT(P131,2)="5%","Output IGST - 5% - Tamilnadu","Output IGST - 12% - Tamilnadu"), "")</f>
        <v/>
      </c>
      <c r="AL131">
        <f>IF(ORDER!O137&gt;0,IF(AK131="Output IGST - 12% - TamilNadu",12,5), "")</f>
        <v/>
      </c>
      <c r="AM131">
        <f>IF(ORDER!O137&gt;0,ROUND(SUM(AD131*AL131/100,0),2), "")</f>
        <v/>
      </c>
      <c r="AN131">
        <f>IF(ORDER!O137&gt;0,+AP131, "")</f>
        <v/>
      </c>
      <c r="AO131">
        <f>IF(ORDER!O137&gt;0,0.00, "")</f>
        <v/>
      </c>
      <c r="AP131">
        <f>IF(ORDER!O137&gt;0,+(Y131-AC131)+AM131, "")</f>
        <v/>
      </c>
      <c r="AQ131">
        <f>IF(ORDER!O137&gt;0,
 IF(ORDER!$D$1="SGST",
 VLOOKUP(H131,'C:\Users\HP\Desktop\TrimphPO\Week\Master Files\[SGST Master.xlsx]DBF'!$A:$AR,44,FALSE),
   IF(ORDER!$D$1="IGST",
   VLOOKUP(H131,'C:\Users\HP\Desktop\TrimphPO\Week\Master Files\[IGST Master.xlsx]DBF'!$A:$AR,44,FALSE),
   "Error")),
"")</f>
        <v/>
      </c>
      <c r="AR131">
        <f>IF(ORDER!O137&gt;0,B131, "")</f>
        <v/>
      </c>
      <c r="AS131">
        <f>IF(ORDER!O137&gt;0,AN131, "")</f>
        <v/>
      </c>
      <c r="AT131">
        <f>IF(ORDER!O137&gt;0,CONCATENATE($B$2," ",$C$2," ","QTY",  " ", $Z$2), "")</f>
        <v/>
      </c>
      <c r="AU131">
        <f>IF(ORDER!O137&gt;0,
 IF(ORDER!$D$1="SGST",
 VLOOKUP(H131,'C:\Users\HP\Desktop\TrimphPO\Week\Master Files\[SGST Master.xlsx]DBF'!$A:$AV,48,FALSE),
   IF(ORDER!$D$1="IGST",
   VLOOKUP(H131,'C:\Users\HP\Desktop\TrimphPO\Week\Master Files\[IGST Master.xlsx]DBF'!$A:$AV,48,FALSE),
   "Error")),
"")</f>
        <v/>
      </c>
      <c r="AV131">
        <f>IF(ORDER!O137&gt;0,
 IF(ORDER!$D$1="SGST",
 VLOOKUP(H131,'C:\Users\HP\Desktop\TrimphPO\Week\Master Files\[SGST Master.xlsx]DBF'!$A:$AW,49,FALSE),
   IF(ORDER!$D$1="IGST",
   VLOOKUP(H131,'C:\Users\HP\Desktop\TrimphPO\Week\Master Files\[IGST Master.xlsx]DBF'!$A:$AW,49,FALSE),
   "Error")),
"")</f>
        <v/>
      </c>
      <c r="AW131">
        <f>IF(ORDER!O137&gt;0,
 IF(ORDER!$D$1="SGST",
 VLOOKUP(H131,'C:\Users\HP\Desktop\TrimphPO\Week\Master Files\[SGST Master.xlsx]DBF'!$A:$AX,50,FALSE),
   IF(ORDER!$D$1="IGST",
   VLOOKUP(H131,'C:\Users\HP\Desktop\TrimphPO\Week\Master Files\[IGST Master.xlsx]DBF'!$A:$AX,50,FALSE),
   "Error")),
"")</f>
        <v/>
      </c>
      <c r="AX131">
        <f>IF(ORDER!O137&gt;0,ORDER!B5, "")</f>
        <v/>
      </c>
      <c r="AY131">
        <f>IF(ORDER!O137&gt;0,ORDER!B1, "")</f>
        <v/>
      </c>
      <c r="AZ131">
        <f>IF(ORDER!O137&gt;0,
 IF(ORDER!$D$1="SGST",
 VLOOKUP(H131,'C:\Users\HP\Desktop\TrimphPO\Week\Master Files\[SGST Master.xlsx]DBF'!$A:$BA,53,FALSE),
   IF(ORDER!$D$1="IGST",
   VLOOKUP(H131,'C:\Users\HP\Desktop\TrimphPO\Week\Master Files\[IGST Master.xlsx]DBF'!$A:$BA,53,FALSE),
   "Error")),
"")</f>
        <v/>
      </c>
      <c r="BA131">
        <f>IF(ORDER!O137&gt;0,
 IF(ORDER!$D$1="SGST",
 VLOOKUP(H131,'C:\Users\HP\Desktop\TrimphPO\Week\Master Files\[SGST Master.xlsx]DBF'!$A:$BB,54,FALSE),
   IF(ORDER!$D$1="IGST",
   VLOOKUP(H131,'C:\Users\HP\Desktop\TrimphPO\Week\Master Files\[IGST Master.xlsx]DBF'!$A:$BB,54,FALSE),
   "Error")),
"")</f>
        <v/>
      </c>
      <c r="BB131">
        <f>IF(ORDER!O137&gt;0,
 IF(ORDER!$D$1="SGST",
 VLOOKUP(H131,'C:\Users\HP\Desktop\TrimphPO\Week\Master Files\[SGST Master.xlsx]DBF'!$A:$BC,55,FALSE),
   IF(ORDER!$D$1="IGST",
   VLOOKUP(H131,'C:\Users\HP\Desktop\TrimphPO\Week\Master Files\[IGST Master.xlsx]DBF'!$A:$BC,55,FALSE),
   "Error")),
"")</f>
        <v/>
      </c>
      <c r="BC131">
        <f>IF(ORDER!O137&gt;0,
 IF(ORDER!$D$1="SGST",
 VLOOKUP(H131,'C:\Users\HP\Desktop\TrimphPO\Week\Master Files\[SGST Master.xlsx]DBF'!$A:$BD,56,FALSE),
   IF(ORDER!$D$1="IGST",
   VLOOKUP(H131,'C:\Users\HP\Desktop\TrimphPO\Week\Master Files\[IGST Master.xlsx]DBF'!$A:$BD,56,FALSE),
   "Error")),
"")</f>
        <v/>
      </c>
      <c r="BD131">
        <f>IF(ORDER!O137&gt;0,
 IF(ORDER!$D$1="SGST",
 VLOOKUP(H131,'C:\Users\HP\Desktop\TrimphPO\Week\Master Files\[SGST Master.xlsx]DBF'!$A:$BE,57,FALSE),
   IF(ORDER!$D$1="IGST",
   VLOOKUP(H131,'C:\Users\HP\Desktop\TrimphPO\Week\Master Files\[IGST Master.xlsx]DBF'!$A:$BE,57,FALSE),
   "Error")),
"")</f>
        <v/>
      </c>
    </row>
    <row r="132">
      <c r="A132">
        <f>IF(ORDER!O138&gt;0,
 IF(ORDER!$D$1="SGST",
 VLOOKUP(H132,'C:\Users\HP\Desktop\TrimphPO\Week\Master Files\[SGST Master.xlsx]DBF'!$A:$B,2,FALSE),
   IF(ORDER!$D$1="IGST",
   VLOOKUP(H132,'C:\Users\HP\Desktop\TrimphPO\Week\Master Files\[IGST Master.xlsx]DBF'!$A:$B,2,FALSE),
   "Error")),
"")</f>
        <v/>
      </c>
      <c r="B132">
        <f>IF(ORDER!O138&gt;0,
 IF(ORDER!$D$1="SGST",
 VLOOKUP(H132,'C:\Users\HP\Desktop\TrimphPO\Week\Master Files\[SGST Master.xlsx]DBF'!$A:$C,3,FALSE),
   IF(ORDER!$D$1="IGST",
   VLOOKUP(H132,'C:\Users\HP\Desktop\TrimphPO\Week\Master Files\[IGST Master.xlsx]DBF'!$A:$C,3,FALSE),
   "Error")),
"")</f>
        <v/>
      </c>
      <c r="C132">
        <f>IF(ORDER!O138&gt;0,ORDER!L138, "")</f>
        <v/>
      </c>
      <c r="D132">
        <f>IF(ORDER!O138&gt;0,ORDER!A138, "")</f>
        <v/>
      </c>
      <c r="E132">
        <f>IF(ORDER!O138&gt;0,
 IF(ORDER!$D$1="SGST",
 VLOOKUP(H132,'C:\Users\HP\Desktop\TrimphPO\Week\Master Files\[SGST Master.xlsx]DBF'!$A:$F,6,FALSE),
   IF(ORDER!$D$1="IGST",
   VLOOKUP(H132,'C:\Users\HP\Desktop\TrimphPO\Week\Master Files\[IGST Master.xlsx]DBF'!$A:$F,6,FALSE),
   "Error")),
"")</f>
        <v/>
      </c>
      <c r="F132">
        <f>IF(ORDER!O138&gt;0,ORDER!C138, "")</f>
        <v/>
      </c>
      <c r="G132">
        <f>IF(ORDER!O138&gt;0,
 IF(ORDER!$D$1="SGST",
 VLOOKUP(H132,'C:\Users\HP\Desktop\TrimphPO\Week\Master Files\[SGST Master.xlsx]DBF'!$A:$H,8,FALSE),
   IF(ORDER!$D$1="IGST",
   VLOOKUP(H132,'C:\Users\HP\Desktop\TrimphPO\Week\Master Files\[IGST Master.xlsx]DBF'!$A:$H,8,FALSE),
   "Error")),
"")</f>
        <v/>
      </c>
      <c r="H132">
        <f>IF(ORDER!O138&gt;0,ORDER!D138, "")</f>
        <v/>
      </c>
      <c r="I132">
        <f>IF(ORDER!O138&gt;0,
 IF(ORDER!$D$1="SGST",
 VLOOKUP(H132,'C:\Users\HP\Desktop\TrimphPO\Week\Master Files\[SGST Master.xlsx]DBF'!$A:$J,10,FALSE),
   IF(ORDER!$D$1="IGST",
   VLOOKUP(H132,'C:\Users\HP\Desktop\TrimphPO\Week\Master Files\[IGST Master.xlsx]DBF'!$A:$J,10,FALSE),
   "Error")),
"")</f>
        <v/>
      </c>
      <c r="J132">
        <f>IF(ORDER!O138&gt;0,SUMIF(ORDER!$D$8:$D$22298,DBF!$H132,ORDER!$G$8:$G$22298), "")</f>
        <v/>
      </c>
      <c r="K132">
        <f>IF(ORDER!O138&gt;0,VLOOKUP($H132,ORDER!D:H,5,FALSE), "")</f>
        <v/>
      </c>
      <c r="L132">
        <f>IF(ORDER!O138&gt;0,ROUND(J132*K132,2), "")</f>
        <v/>
      </c>
      <c r="M132">
        <f>IF(ORDER!O138&gt;0,
 IF(ORDER!$D$1="SGST",
 VLOOKUP(H132,'C:\Users\HP\Desktop\TrimphPO\Week\Master Files\[SGST Master.xlsx]DBF'!$A:$N,14,FALSE),
   IF(ORDER!$D$1="IGST",
   VLOOKUP(H132,'C:\Users\HP\Desktop\TrimphPO\Week\Master Files\[IGST Master.xlsx]DBF'!$A:$N,14,FALSE),
   "Error")),
"")</f>
        <v/>
      </c>
      <c r="N132">
        <f>IF(ORDER!O138&gt;0,ROUND(L132*M132/100,2), "")</f>
        <v/>
      </c>
      <c r="O132">
        <f>IF(ORDER!O138&gt;0,L132-N132, "")</f>
        <v/>
      </c>
      <c r="P132">
        <f>IF(ORDER!O138&gt;0,IF(R132="Corsetry",IF(IFERROR((O132/J132),0)&lt;1000,"CC Sales- Corsetry-Wholesale - IGST 5%","CC Sales- Corsetry-Wholesale - IGST 12%")), "")</f>
        <v/>
      </c>
      <c r="Q132">
        <f>IF(ORDER!O138&gt;0,
 IF(ORDER!$D$1="SGST",
 VLOOKUP(H132,'C:\Users\HP\Desktop\TrimphPO\Week\Master Files\[SGST Master.xlsx]DBF'!$A:$R,18,FALSE),
   IF(ORDER!$D$1="IGST",
   VLOOKUP(H132,'C:\Users\HP\Desktop\TrimphPO\Week\Master Files\[IGST Master.xlsx]DBF'!$A:$R,18,FALSE),
   "Error")),
"")</f>
        <v/>
      </c>
      <c r="R132">
        <f>IF(ORDER!O138&gt;0,
 IF(ORDER!$D$1="SGST",
 VLOOKUP(H132,'C:\Users\HP\Desktop\TrimphPO\Week\Master Files\[SGST Master.xlsx]DBF'!$A:$S,19,FALSE),
   IF(ORDER!$D$1="IGST",
   VLOOKUP(H132,'C:\Users\HP\Desktop\TrimphPO\Week\Master Files\[IGST Master.xlsx]DBF'!$A:$S,19,FALSE),
   "Error")),
"")</f>
        <v/>
      </c>
      <c r="S132">
        <f>IF(ORDER!O138&gt;0,
 IF(ORDER!$D$1="SGST",
 VLOOKUP(H132,'C:\Users\HP\Desktop\TrimphPO\Week\Master Files\[SGST Master.xlsx]DBF'!$A:$T,20,FALSE),
   IF(ORDER!$D$1="IGST",
   VLOOKUP(H132,'C:\Users\HP\Desktop\TrimphPO\Week\Master Files\[IGST Master.xlsx]DBF'!$A:$T,20,FALSE),
   "Error")),
"")</f>
        <v/>
      </c>
      <c r="T132">
        <f>IF(ORDER!O138&gt;0,
 IF(ORDER!$D$1="SGST",
 VLOOKUP(H132,'C:\Users\HP\Desktop\TrimphPO\Week\Master Files\[SGST Master.xlsx]DBF'!$A:$U,21,FALSE),
   IF(ORDER!$D$1="IGST",
   VLOOKUP(H132,'C:\Users\HP\Desktop\TrimphPO\Week\Master Files\[IGST Master.xlsx]DBF'!$A:$U,21,FALSE),
   "Error")),
"")</f>
        <v/>
      </c>
      <c r="U132">
        <f>IF(ORDER!O138&gt;0,
 IF(ORDER!$D$1="SGST",
 VLOOKUP(H132,'C:\Users\HP\Desktop\TrimphPO\Week\Master Files\[SGST Master.xlsx]DBF'!$A:$V,22,FALSE),
   IF(ORDER!$D$1="IGST",
   VLOOKUP(H132,'C:\Users\HP\Desktop\TrimphPO\Week\Master Files\[IGST Master.xlsx]DBF'!$A:$V,22,FALSE),
   "Error")),
"")</f>
        <v/>
      </c>
      <c r="V132">
        <f>IF(ORDER!O138&gt;0,
 IF(ORDER!$D$1="SGST",
 VLOOKUP(H132,'C:\Users\HP\Desktop\TrimphPO\Week\Master Files\[SGST Master.xlsx]DBF'!$A:$W,23,FALSE),
   IF(ORDER!$D$1="IGST",
   VLOOKUP(H132,'C:\Users\HP\Desktop\TrimphPO\Week\Master Files\[IGST Master.xlsx]DBF'!$A:$W,23,FALSE),
   "Error")),
"")</f>
        <v/>
      </c>
      <c r="W132">
        <f>IF(ORDER!O138&gt;0,
 IF(ORDER!$D$1="SGST",
 VLOOKUP(H132,'C:\Users\HP\Desktop\TrimphPO\Week\Master Files\[SGST Master.xlsx]DBF'!$A:$X,24,FALSE),
   IF(ORDER!$D$1="IGST",
   VLOOKUP(H132,'C:\Users\HP\Desktop\TrimphPO\Week\Master Files\[IGST Master.xlsx]DBF'!$A:$X,24,FALSE),
   "Error")),
"")</f>
        <v/>
      </c>
      <c r="X132">
        <f>IF(ORDER!O138&gt;0,
 IF(ORDER!$D$1="SGST",
 VLOOKUP(H132,'C:\Users\HP\Desktop\TrimphPO\Week\Master Files\[SGST Master.xlsx]DBF'!$A:$Y,25,FALSE),
   IF(ORDER!$D$1="IGST",
   VLOOKUP(H132,'C:\Users\HP\Desktop\TrimphPO\Week\Master Files\[IGST Master.xlsx]DBF'!$A:$Y,25,FALSE),
   "Error")),
"")</f>
        <v/>
      </c>
      <c r="Y132">
        <f>IF(ORDER!O138&gt;0,+O132, "")</f>
        <v/>
      </c>
      <c r="Z132">
        <f>IF(ORDER!O138&gt;0,+J132, "")</f>
        <v/>
      </c>
      <c r="AA132">
        <f>IF(ORDER!O138&gt;0,
 IF(ORDER!$D$1="SGST",
 VLOOKUP(H132,'C:\Users\HP\Desktop\TrimphPO\Week\Master Files\[SGST Master.xlsx]DBF'!$A:$AB,28,FALSE),
   IF(ORDER!$D$1="IGST",
   VLOOKUP(H132,'C:\Users\HP\Desktop\TrimphPO\Week\Master Files\[IGST Master.xlsx]DBF'!$A:$AB,28,FALSE),
   "Error")),
"")</f>
        <v/>
      </c>
      <c r="AB132">
        <f>IF(ORDER!O138&gt;0,
 IF(ORDER!$D$1="SGST",
 VLOOKUP(H132,'C:\Users\HP\Desktop\TrimphPO\Week\Master Files\[SGST Master.xlsx]DBF'!$A:$AC,29,FALSE),
   IF(ORDER!$D$1="IGST",
   VLOOKUP(H132,'C:\Users\HP\Desktop\TrimphPO\Week\Master Files\[IGST Master.xlsx]DBF'!$A:$AC,29,FALSE),
   "Error")),
"")</f>
        <v/>
      </c>
      <c r="AC132">
        <f>IF(ORDER!O138&gt;0,ROUND(Y132*AB132/100,2), "")</f>
        <v/>
      </c>
      <c r="AD132">
        <f>IF(ORDER!O138&gt;0,ROUND(SUM(Y132,0)-AC132,2), "")</f>
        <v/>
      </c>
      <c r="AE132" t="inlineStr"/>
      <c r="AF132" t="inlineStr"/>
      <c r="AG132" t="inlineStr"/>
      <c r="AH132" t="inlineStr"/>
      <c r="AI132" t="inlineStr"/>
      <c r="AJ132" t="inlineStr"/>
      <c r="AK132">
        <f>IF(ORDER!O138&gt;0,IF(RIGHT(P132,2)="5%","Output IGST - 5% - Tamilnadu","Output IGST - 12% - Tamilnadu"), "")</f>
        <v/>
      </c>
      <c r="AL132">
        <f>IF(ORDER!O138&gt;0,IF(AK132="Output IGST - 12% - TamilNadu",12,5), "")</f>
        <v/>
      </c>
      <c r="AM132">
        <f>IF(ORDER!O138&gt;0,ROUND(SUM(AD132*AL132/100,0),2), "")</f>
        <v/>
      </c>
      <c r="AN132">
        <f>IF(ORDER!O138&gt;0,+AP132, "")</f>
        <v/>
      </c>
      <c r="AO132">
        <f>IF(ORDER!O138&gt;0,0.00, "")</f>
        <v/>
      </c>
      <c r="AP132">
        <f>IF(ORDER!O138&gt;0,+(Y132-AC132)+AM132, "")</f>
        <v/>
      </c>
      <c r="AQ132">
        <f>IF(ORDER!O138&gt;0,
 IF(ORDER!$D$1="SGST",
 VLOOKUP(H132,'C:\Users\HP\Desktop\TrimphPO\Week\Master Files\[SGST Master.xlsx]DBF'!$A:$AR,44,FALSE),
   IF(ORDER!$D$1="IGST",
   VLOOKUP(H132,'C:\Users\HP\Desktop\TrimphPO\Week\Master Files\[IGST Master.xlsx]DBF'!$A:$AR,44,FALSE),
   "Error")),
"")</f>
        <v/>
      </c>
      <c r="AR132">
        <f>IF(ORDER!O138&gt;0,B132, "")</f>
        <v/>
      </c>
      <c r="AS132">
        <f>IF(ORDER!O138&gt;0,AN132, "")</f>
        <v/>
      </c>
      <c r="AT132">
        <f>IF(ORDER!O138&gt;0,CONCATENATE($B$2," ",$C$2," ","QTY",  " ", $Z$2), "")</f>
        <v/>
      </c>
      <c r="AU132">
        <f>IF(ORDER!O138&gt;0,
 IF(ORDER!$D$1="SGST",
 VLOOKUP(H132,'C:\Users\HP\Desktop\TrimphPO\Week\Master Files\[SGST Master.xlsx]DBF'!$A:$AV,48,FALSE),
   IF(ORDER!$D$1="IGST",
   VLOOKUP(H132,'C:\Users\HP\Desktop\TrimphPO\Week\Master Files\[IGST Master.xlsx]DBF'!$A:$AV,48,FALSE),
   "Error")),
"")</f>
        <v/>
      </c>
      <c r="AV132">
        <f>IF(ORDER!O138&gt;0,
 IF(ORDER!$D$1="SGST",
 VLOOKUP(H132,'C:\Users\HP\Desktop\TrimphPO\Week\Master Files\[SGST Master.xlsx]DBF'!$A:$AW,49,FALSE),
   IF(ORDER!$D$1="IGST",
   VLOOKUP(H132,'C:\Users\HP\Desktop\TrimphPO\Week\Master Files\[IGST Master.xlsx]DBF'!$A:$AW,49,FALSE),
   "Error")),
"")</f>
        <v/>
      </c>
      <c r="AW132">
        <f>IF(ORDER!O138&gt;0,
 IF(ORDER!$D$1="SGST",
 VLOOKUP(H132,'C:\Users\HP\Desktop\TrimphPO\Week\Master Files\[SGST Master.xlsx]DBF'!$A:$AX,50,FALSE),
   IF(ORDER!$D$1="IGST",
   VLOOKUP(H132,'C:\Users\HP\Desktop\TrimphPO\Week\Master Files\[IGST Master.xlsx]DBF'!$A:$AX,50,FALSE),
   "Error")),
"")</f>
        <v/>
      </c>
      <c r="AX132">
        <f>IF(ORDER!O138&gt;0,ORDER!B5, "")</f>
        <v/>
      </c>
      <c r="AY132">
        <f>IF(ORDER!O138&gt;0,ORDER!B1, "")</f>
        <v/>
      </c>
      <c r="AZ132">
        <f>IF(ORDER!O138&gt;0,
 IF(ORDER!$D$1="SGST",
 VLOOKUP(H132,'C:\Users\HP\Desktop\TrimphPO\Week\Master Files\[SGST Master.xlsx]DBF'!$A:$BA,53,FALSE),
   IF(ORDER!$D$1="IGST",
   VLOOKUP(H132,'C:\Users\HP\Desktop\TrimphPO\Week\Master Files\[IGST Master.xlsx]DBF'!$A:$BA,53,FALSE),
   "Error")),
"")</f>
        <v/>
      </c>
      <c r="BA132">
        <f>IF(ORDER!O138&gt;0,
 IF(ORDER!$D$1="SGST",
 VLOOKUP(H132,'C:\Users\HP\Desktop\TrimphPO\Week\Master Files\[SGST Master.xlsx]DBF'!$A:$BB,54,FALSE),
   IF(ORDER!$D$1="IGST",
   VLOOKUP(H132,'C:\Users\HP\Desktop\TrimphPO\Week\Master Files\[IGST Master.xlsx]DBF'!$A:$BB,54,FALSE),
   "Error")),
"")</f>
        <v/>
      </c>
      <c r="BB132">
        <f>IF(ORDER!O138&gt;0,
 IF(ORDER!$D$1="SGST",
 VLOOKUP(H132,'C:\Users\HP\Desktop\TrimphPO\Week\Master Files\[SGST Master.xlsx]DBF'!$A:$BC,55,FALSE),
   IF(ORDER!$D$1="IGST",
   VLOOKUP(H132,'C:\Users\HP\Desktop\TrimphPO\Week\Master Files\[IGST Master.xlsx]DBF'!$A:$BC,55,FALSE),
   "Error")),
"")</f>
        <v/>
      </c>
      <c r="BC132">
        <f>IF(ORDER!O138&gt;0,
 IF(ORDER!$D$1="SGST",
 VLOOKUP(H132,'C:\Users\HP\Desktop\TrimphPO\Week\Master Files\[SGST Master.xlsx]DBF'!$A:$BD,56,FALSE),
   IF(ORDER!$D$1="IGST",
   VLOOKUP(H132,'C:\Users\HP\Desktop\TrimphPO\Week\Master Files\[IGST Master.xlsx]DBF'!$A:$BD,56,FALSE),
   "Error")),
"")</f>
        <v/>
      </c>
      <c r="BD132">
        <f>IF(ORDER!O138&gt;0,
 IF(ORDER!$D$1="SGST",
 VLOOKUP(H132,'C:\Users\HP\Desktop\TrimphPO\Week\Master Files\[SGST Master.xlsx]DBF'!$A:$BE,57,FALSE),
   IF(ORDER!$D$1="IGST",
   VLOOKUP(H132,'C:\Users\HP\Desktop\TrimphPO\Week\Master Files\[IGST Master.xlsx]DBF'!$A:$BE,57,FALSE),
   "Error")),
"")</f>
        <v/>
      </c>
    </row>
    <row r="133">
      <c r="A133">
        <f>IF(ORDER!O139&gt;0,
 IF(ORDER!$D$1="SGST",
 VLOOKUP(H133,'C:\Users\HP\Desktop\TrimphPO\Week\Master Files\[SGST Master.xlsx]DBF'!$A:$B,2,FALSE),
   IF(ORDER!$D$1="IGST",
   VLOOKUP(H133,'C:\Users\HP\Desktop\TrimphPO\Week\Master Files\[IGST Master.xlsx]DBF'!$A:$B,2,FALSE),
   "Error")),
"")</f>
        <v/>
      </c>
      <c r="B133">
        <f>IF(ORDER!O139&gt;0,
 IF(ORDER!$D$1="SGST",
 VLOOKUP(H133,'C:\Users\HP\Desktop\TrimphPO\Week\Master Files\[SGST Master.xlsx]DBF'!$A:$C,3,FALSE),
   IF(ORDER!$D$1="IGST",
   VLOOKUP(H133,'C:\Users\HP\Desktop\TrimphPO\Week\Master Files\[IGST Master.xlsx]DBF'!$A:$C,3,FALSE),
   "Error")),
"")</f>
        <v/>
      </c>
      <c r="C133">
        <f>IF(ORDER!O139&gt;0,ORDER!L139, "")</f>
        <v/>
      </c>
      <c r="D133">
        <f>IF(ORDER!O139&gt;0,ORDER!A139, "")</f>
        <v/>
      </c>
      <c r="E133">
        <f>IF(ORDER!O139&gt;0,
 IF(ORDER!$D$1="SGST",
 VLOOKUP(H133,'C:\Users\HP\Desktop\TrimphPO\Week\Master Files\[SGST Master.xlsx]DBF'!$A:$F,6,FALSE),
   IF(ORDER!$D$1="IGST",
   VLOOKUP(H133,'C:\Users\HP\Desktop\TrimphPO\Week\Master Files\[IGST Master.xlsx]DBF'!$A:$F,6,FALSE),
   "Error")),
"")</f>
        <v/>
      </c>
      <c r="F133">
        <f>IF(ORDER!O139&gt;0,ORDER!C139, "")</f>
        <v/>
      </c>
      <c r="G133">
        <f>IF(ORDER!O139&gt;0,
 IF(ORDER!$D$1="SGST",
 VLOOKUP(H133,'C:\Users\HP\Desktop\TrimphPO\Week\Master Files\[SGST Master.xlsx]DBF'!$A:$H,8,FALSE),
   IF(ORDER!$D$1="IGST",
   VLOOKUP(H133,'C:\Users\HP\Desktop\TrimphPO\Week\Master Files\[IGST Master.xlsx]DBF'!$A:$H,8,FALSE),
   "Error")),
"")</f>
        <v/>
      </c>
      <c r="H133">
        <f>IF(ORDER!O139&gt;0,ORDER!D139, "")</f>
        <v/>
      </c>
      <c r="I133">
        <f>IF(ORDER!O139&gt;0,
 IF(ORDER!$D$1="SGST",
 VLOOKUP(H133,'C:\Users\HP\Desktop\TrimphPO\Week\Master Files\[SGST Master.xlsx]DBF'!$A:$J,10,FALSE),
   IF(ORDER!$D$1="IGST",
   VLOOKUP(H133,'C:\Users\HP\Desktop\TrimphPO\Week\Master Files\[IGST Master.xlsx]DBF'!$A:$J,10,FALSE),
   "Error")),
"")</f>
        <v/>
      </c>
      <c r="J133">
        <f>IF(ORDER!O139&gt;0,SUMIF(ORDER!$D$8:$D$22298,DBF!$H133,ORDER!$G$8:$G$22298), "")</f>
        <v/>
      </c>
      <c r="K133">
        <f>IF(ORDER!O139&gt;0,VLOOKUP($H133,ORDER!D:H,5,FALSE), "")</f>
        <v/>
      </c>
      <c r="L133">
        <f>IF(ORDER!O139&gt;0,ROUND(J133*K133,2), "")</f>
        <v/>
      </c>
      <c r="M133">
        <f>IF(ORDER!O139&gt;0,
 IF(ORDER!$D$1="SGST",
 VLOOKUP(H133,'C:\Users\HP\Desktop\TrimphPO\Week\Master Files\[SGST Master.xlsx]DBF'!$A:$N,14,FALSE),
   IF(ORDER!$D$1="IGST",
   VLOOKUP(H133,'C:\Users\HP\Desktop\TrimphPO\Week\Master Files\[IGST Master.xlsx]DBF'!$A:$N,14,FALSE),
   "Error")),
"")</f>
        <v/>
      </c>
      <c r="N133">
        <f>IF(ORDER!O139&gt;0,ROUND(L133*M133/100,2), "")</f>
        <v/>
      </c>
      <c r="O133">
        <f>IF(ORDER!O139&gt;0,L133-N133, "")</f>
        <v/>
      </c>
      <c r="P133">
        <f>IF(ORDER!O139&gt;0,IF(R133="Corsetry",IF(IFERROR((O133/J133),0)&lt;1000,"CC Sales- Corsetry-Wholesale - IGST 5%","CC Sales- Corsetry-Wholesale - IGST 12%")), "")</f>
        <v/>
      </c>
      <c r="Q133">
        <f>IF(ORDER!O139&gt;0,
 IF(ORDER!$D$1="SGST",
 VLOOKUP(H133,'C:\Users\HP\Desktop\TrimphPO\Week\Master Files\[SGST Master.xlsx]DBF'!$A:$R,18,FALSE),
   IF(ORDER!$D$1="IGST",
   VLOOKUP(H133,'C:\Users\HP\Desktop\TrimphPO\Week\Master Files\[IGST Master.xlsx]DBF'!$A:$R,18,FALSE),
   "Error")),
"")</f>
        <v/>
      </c>
      <c r="R133">
        <f>IF(ORDER!O139&gt;0,
 IF(ORDER!$D$1="SGST",
 VLOOKUP(H133,'C:\Users\HP\Desktop\TrimphPO\Week\Master Files\[SGST Master.xlsx]DBF'!$A:$S,19,FALSE),
   IF(ORDER!$D$1="IGST",
   VLOOKUP(H133,'C:\Users\HP\Desktop\TrimphPO\Week\Master Files\[IGST Master.xlsx]DBF'!$A:$S,19,FALSE),
   "Error")),
"")</f>
        <v/>
      </c>
      <c r="S133">
        <f>IF(ORDER!O139&gt;0,
 IF(ORDER!$D$1="SGST",
 VLOOKUP(H133,'C:\Users\HP\Desktop\TrimphPO\Week\Master Files\[SGST Master.xlsx]DBF'!$A:$T,20,FALSE),
   IF(ORDER!$D$1="IGST",
   VLOOKUP(H133,'C:\Users\HP\Desktop\TrimphPO\Week\Master Files\[IGST Master.xlsx]DBF'!$A:$T,20,FALSE),
   "Error")),
"")</f>
        <v/>
      </c>
      <c r="T133">
        <f>IF(ORDER!O139&gt;0,
 IF(ORDER!$D$1="SGST",
 VLOOKUP(H133,'C:\Users\HP\Desktop\TrimphPO\Week\Master Files\[SGST Master.xlsx]DBF'!$A:$U,21,FALSE),
   IF(ORDER!$D$1="IGST",
   VLOOKUP(H133,'C:\Users\HP\Desktop\TrimphPO\Week\Master Files\[IGST Master.xlsx]DBF'!$A:$U,21,FALSE),
   "Error")),
"")</f>
        <v/>
      </c>
      <c r="U133">
        <f>IF(ORDER!O139&gt;0,
 IF(ORDER!$D$1="SGST",
 VLOOKUP(H133,'C:\Users\HP\Desktop\TrimphPO\Week\Master Files\[SGST Master.xlsx]DBF'!$A:$V,22,FALSE),
   IF(ORDER!$D$1="IGST",
   VLOOKUP(H133,'C:\Users\HP\Desktop\TrimphPO\Week\Master Files\[IGST Master.xlsx]DBF'!$A:$V,22,FALSE),
   "Error")),
"")</f>
        <v/>
      </c>
      <c r="V133">
        <f>IF(ORDER!O139&gt;0,
 IF(ORDER!$D$1="SGST",
 VLOOKUP(H133,'C:\Users\HP\Desktop\TrimphPO\Week\Master Files\[SGST Master.xlsx]DBF'!$A:$W,23,FALSE),
   IF(ORDER!$D$1="IGST",
   VLOOKUP(H133,'C:\Users\HP\Desktop\TrimphPO\Week\Master Files\[IGST Master.xlsx]DBF'!$A:$W,23,FALSE),
   "Error")),
"")</f>
        <v/>
      </c>
      <c r="W133">
        <f>IF(ORDER!O139&gt;0,
 IF(ORDER!$D$1="SGST",
 VLOOKUP(H133,'C:\Users\HP\Desktop\TrimphPO\Week\Master Files\[SGST Master.xlsx]DBF'!$A:$X,24,FALSE),
   IF(ORDER!$D$1="IGST",
   VLOOKUP(H133,'C:\Users\HP\Desktop\TrimphPO\Week\Master Files\[IGST Master.xlsx]DBF'!$A:$X,24,FALSE),
   "Error")),
"")</f>
        <v/>
      </c>
      <c r="X133">
        <f>IF(ORDER!O139&gt;0,
 IF(ORDER!$D$1="SGST",
 VLOOKUP(H133,'C:\Users\HP\Desktop\TrimphPO\Week\Master Files\[SGST Master.xlsx]DBF'!$A:$Y,25,FALSE),
   IF(ORDER!$D$1="IGST",
   VLOOKUP(H133,'C:\Users\HP\Desktop\TrimphPO\Week\Master Files\[IGST Master.xlsx]DBF'!$A:$Y,25,FALSE),
   "Error")),
"")</f>
        <v/>
      </c>
      <c r="Y133">
        <f>IF(ORDER!O139&gt;0,+O133, "")</f>
        <v/>
      </c>
      <c r="Z133">
        <f>IF(ORDER!O139&gt;0,+J133, "")</f>
        <v/>
      </c>
      <c r="AA133">
        <f>IF(ORDER!O139&gt;0,
 IF(ORDER!$D$1="SGST",
 VLOOKUP(H133,'C:\Users\HP\Desktop\TrimphPO\Week\Master Files\[SGST Master.xlsx]DBF'!$A:$AB,28,FALSE),
   IF(ORDER!$D$1="IGST",
   VLOOKUP(H133,'C:\Users\HP\Desktop\TrimphPO\Week\Master Files\[IGST Master.xlsx]DBF'!$A:$AB,28,FALSE),
   "Error")),
"")</f>
        <v/>
      </c>
      <c r="AB133">
        <f>IF(ORDER!O139&gt;0,
 IF(ORDER!$D$1="SGST",
 VLOOKUP(H133,'C:\Users\HP\Desktop\TrimphPO\Week\Master Files\[SGST Master.xlsx]DBF'!$A:$AC,29,FALSE),
   IF(ORDER!$D$1="IGST",
   VLOOKUP(H133,'C:\Users\HP\Desktop\TrimphPO\Week\Master Files\[IGST Master.xlsx]DBF'!$A:$AC,29,FALSE),
   "Error")),
"")</f>
        <v/>
      </c>
      <c r="AC133">
        <f>IF(ORDER!O139&gt;0,ROUND(Y133*AB133/100,2), "")</f>
        <v/>
      </c>
      <c r="AD133">
        <f>IF(ORDER!O139&gt;0,ROUND(SUM(Y133,0)-AC133,2), "")</f>
        <v/>
      </c>
      <c r="AE133" t="inlineStr"/>
      <c r="AF133" t="inlineStr"/>
      <c r="AG133" t="inlineStr"/>
      <c r="AH133" t="inlineStr"/>
      <c r="AI133" t="inlineStr"/>
      <c r="AJ133" t="inlineStr"/>
      <c r="AK133">
        <f>IF(ORDER!O139&gt;0,IF(RIGHT(P133,2)="5%","Output IGST - 5% - Tamilnadu","Output IGST - 12% - Tamilnadu"), "")</f>
        <v/>
      </c>
      <c r="AL133">
        <f>IF(ORDER!O139&gt;0,IF(AK133="Output IGST - 12% - TamilNadu",12,5), "")</f>
        <v/>
      </c>
      <c r="AM133">
        <f>IF(ORDER!O139&gt;0,ROUND(SUM(AD133*AL133/100,0),2), "")</f>
        <v/>
      </c>
      <c r="AN133">
        <f>IF(ORDER!O139&gt;0,+AP133, "")</f>
        <v/>
      </c>
      <c r="AO133">
        <f>IF(ORDER!O139&gt;0,0.00, "")</f>
        <v/>
      </c>
      <c r="AP133">
        <f>IF(ORDER!O139&gt;0,+(Y133-AC133)+AM133, "")</f>
        <v/>
      </c>
      <c r="AQ133">
        <f>IF(ORDER!O139&gt;0,
 IF(ORDER!$D$1="SGST",
 VLOOKUP(H133,'C:\Users\HP\Desktop\TrimphPO\Week\Master Files\[SGST Master.xlsx]DBF'!$A:$AR,44,FALSE),
   IF(ORDER!$D$1="IGST",
   VLOOKUP(H133,'C:\Users\HP\Desktop\TrimphPO\Week\Master Files\[IGST Master.xlsx]DBF'!$A:$AR,44,FALSE),
   "Error")),
"")</f>
        <v/>
      </c>
      <c r="AR133">
        <f>IF(ORDER!O139&gt;0,B133, "")</f>
        <v/>
      </c>
      <c r="AS133">
        <f>IF(ORDER!O139&gt;0,AN133, "")</f>
        <v/>
      </c>
      <c r="AT133">
        <f>IF(ORDER!O139&gt;0,CONCATENATE($B$2," ",$C$2," ","QTY",  " ", $Z$2), "")</f>
        <v/>
      </c>
      <c r="AU133">
        <f>IF(ORDER!O139&gt;0,
 IF(ORDER!$D$1="SGST",
 VLOOKUP(H133,'C:\Users\HP\Desktop\TrimphPO\Week\Master Files\[SGST Master.xlsx]DBF'!$A:$AV,48,FALSE),
   IF(ORDER!$D$1="IGST",
   VLOOKUP(H133,'C:\Users\HP\Desktop\TrimphPO\Week\Master Files\[IGST Master.xlsx]DBF'!$A:$AV,48,FALSE),
   "Error")),
"")</f>
        <v/>
      </c>
      <c r="AV133">
        <f>IF(ORDER!O139&gt;0,
 IF(ORDER!$D$1="SGST",
 VLOOKUP(H133,'C:\Users\HP\Desktop\TrimphPO\Week\Master Files\[SGST Master.xlsx]DBF'!$A:$AW,49,FALSE),
   IF(ORDER!$D$1="IGST",
   VLOOKUP(H133,'C:\Users\HP\Desktop\TrimphPO\Week\Master Files\[IGST Master.xlsx]DBF'!$A:$AW,49,FALSE),
   "Error")),
"")</f>
        <v/>
      </c>
      <c r="AW133">
        <f>IF(ORDER!O139&gt;0,
 IF(ORDER!$D$1="SGST",
 VLOOKUP(H133,'C:\Users\HP\Desktop\TrimphPO\Week\Master Files\[SGST Master.xlsx]DBF'!$A:$AX,50,FALSE),
   IF(ORDER!$D$1="IGST",
   VLOOKUP(H133,'C:\Users\HP\Desktop\TrimphPO\Week\Master Files\[IGST Master.xlsx]DBF'!$A:$AX,50,FALSE),
   "Error")),
"")</f>
        <v/>
      </c>
      <c r="AX133">
        <f>IF(ORDER!O139&gt;0,ORDER!B5, "")</f>
        <v/>
      </c>
      <c r="AY133">
        <f>IF(ORDER!O139&gt;0,ORDER!B1, "")</f>
        <v/>
      </c>
      <c r="AZ133">
        <f>IF(ORDER!O139&gt;0,
 IF(ORDER!$D$1="SGST",
 VLOOKUP(H133,'C:\Users\HP\Desktop\TrimphPO\Week\Master Files\[SGST Master.xlsx]DBF'!$A:$BA,53,FALSE),
   IF(ORDER!$D$1="IGST",
   VLOOKUP(H133,'C:\Users\HP\Desktop\TrimphPO\Week\Master Files\[IGST Master.xlsx]DBF'!$A:$BA,53,FALSE),
   "Error")),
"")</f>
        <v/>
      </c>
      <c r="BA133">
        <f>IF(ORDER!O139&gt;0,
 IF(ORDER!$D$1="SGST",
 VLOOKUP(H133,'C:\Users\HP\Desktop\TrimphPO\Week\Master Files\[SGST Master.xlsx]DBF'!$A:$BB,54,FALSE),
   IF(ORDER!$D$1="IGST",
   VLOOKUP(H133,'C:\Users\HP\Desktop\TrimphPO\Week\Master Files\[IGST Master.xlsx]DBF'!$A:$BB,54,FALSE),
   "Error")),
"")</f>
        <v/>
      </c>
      <c r="BB133">
        <f>IF(ORDER!O139&gt;0,
 IF(ORDER!$D$1="SGST",
 VLOOKUP(H133,'C:\Users\HP\Desktop\TrimphPO\Week\Master Files\[SGST Master.xlsx]DBF'!$A:$BC,55,FALSE),
   IF(ORDER!$D$1="IGST",
   VLOOKUP(H133,'C:\Users\HP\Desktop\TrimphPO\Week\Master Files\[IGST Master.xlsx]DBF'!$A:$BC,55,FALSE),
   "Error")),
"")</f>
        <v/>
      </c>
      <c r="BC133">
        <f>IF(ORDER!O139&gt;0,
 IF(ORDER!$D$1="SGST",
 VLOOKUP(H133,'C:\Users\HP\Desktop\TrimphPO\Week\Master Files\[SGST Master.xlsx]DBF'!$A:$BD,56,FALSE),
   IF(ORDER!$D$1="IGST",
   VLOOKUP(H133,'C:\Users\HP\Desktop\TrimphPO\Week\Master Files\[IGST Master.xlsx]DBF'!$A:$BD,56,FALSE),
   "Error")),
"")</f>
        <v/>
      </c>
      <c r="BD133">
        <f>IF(ORDER!O139&gt;0,
 IF(ORDER!$D$1="SGST",
 VLOOKUP(H133,'C:\Users\HP\Desktop\TrimphPO\Week\Master Files\[SGST Master.xlsx]DBF'!$A:$BE,57,FALSE),
   IF(ORDER!$D$1="IGST",
   VLOOKUP(H133,'C:\Users\HP\Desktop\TrimphPO\Week\Master Files\[IGST Master.xlsx]DBF'!$A:$BE,57,FALSE),
   "Error")),
"")</f>
        <v/>
      </c>
    </row>
    <row r="134">
      <c r="A134">
        <f>IF(ORDER!O140&gt;0,
 IF(ORDER!$D$1="SGST",
 VLOOKUP(H134,'C:\Users\HP\Desktop\TrimphPO\Week\Master Files\[SGST Master.xlsx]DBF'!$A:$B,2,FALSE),
   IF(ORDER!$D$1="IGST",
   VLOOKUP(H134,'C:\Users\HP\Desktop\TrimphPO\Week\Master Files\[IGST Master.xlsx]DBF'!$A:$B,2,FALSE),
   "Error")),
"")</f>
        <v/>
      </c>
      <c r="B134">
        <f>IF(ORDER!O140&gt;0,
 IF(ORDER!$D$1="SGST",
 VLOOKUP(H134,'C:\Users\HP\Desktop\TrimphPO\Week\Master Files\[SGST Master.xlsx]DBF'!$A:$C,3,FALSE),
   IF(ORDER!$D$1="IGST",
   VLOOKUP(H134,'C:\Users\HP\Desktop\TrimphPO\Week\Master Files\[IGST Master.xlsx]DBF'!$A:$C,3,FALSE),
   "Error")),
"")</f>
        <v/>
      </c>
      <c r="C134">
        <f>IF(ORDER!O140&gt;0,ORDER!L140, "")</f>
        <v/>
      </c>
      <c r="D134">
        <f>IF(ORDER!O140&gt;0,ORDER!A140, "")</f>
        <v/>
      </c>
      <c r="E134">
        <f>IF(ORDER!O140&gt;0,
 IF(ORDER!$D$1="SGST",
 VLOOKUP(H134,'C:\Users\HP\Desktop\TrimphPO\Week\Master Files\[SGST Master.xlsx]DBF'!$A:$F,6,FALSE),
   IF(ORDER!$D$1="IGST",
   VLOOKUP(H134,'C:\Users\HP\Desktop\TrimphPO\Week\Master Files\[IGST Master.xlsx]DBF'!$A:$F,6,FALSE),
   "Error")),
"")</f>
        <v/>
      </c>
      <c r="F134">
        <f>IF(ORDER!O140&gt;0,ORDER!C140, "")</f>
        <v/>
      </c>
      <c r="G134">
        <f>IF(ORDER!O140&gt;0,
 IF(ORDER!$D$1="SGST",
 VLOOKUP(H134,'C:\Users\HP\Desktop\TrimphPO\Week\Master Files\[SGST Master.xlsx]DBF'!$A:$H,8,FALSE),
   IF(ORDER!$D$1="IGST",
   VLOOKUP(H134,'C:\Users\HP\Desktop\TrimphPO\Week\Master Files\[IGST Master.xlsx]DBF'!$A:$H,8,FALSE),
   "Error")),
"")</f>
        <v/>
      </c>
      <c r="H134">
        <f>IF(ORDER!O140&gt;0,ORDER!D140, "")</f>
        <v/>
      </c>
      <c r="I134">
        <f>IF(ORDER!O140&gt;0,
 IF(ORDER!$D$1="SGST",
 VLOOKUP(H134,'C:\Users\HP\Desktop\TrimphPO\Week\Master Files\[SGST Master.xlsx]DBF'!$A:$J,10,FALSE),
   IF(ORDER!$D$1="IGST",
   VLOOKUP(H134,'C:\Users\HP\Desktop\TrimphPO\Week\Master Files\[IGST Master.xlsx]DBF'!$A:$J,10,FALSE),
   "Error")),
"")</f>
        <v/>
      </c>
      <c r="J134">
        <f>IF(ORDER!O140&gt;0,SUMIF(ORDER!$D$8:$D$22298,DBF!$H134,ORDER!$G$8:$G$22298), "")</f>
        <v/>
      </c>
      <c r="K134">
        <f>IF(ORDER!O140&gt;0,VLOOKUP($H134,ORDER!D:H,5,FALSE), "")</f>
        <v/>
      </c>
      <c r="L134">
        <f>IF(ORDER!O140&gt;0,ROUND(J134*K134,2), "")</f>
        <v/>
      </c>
      <c r="M134">
        <f>IF(ORDER!O140&gt;0,
 IF(ORDER!$D$1="SGST",
 VLOOKUP(H134,'C:\Users\HP\Desktop\TrimphPO\Week\Master Files\[SGST Master.xlsx]DBF'!$A:$N,14,FALSE),
   IF(ORDER!$D$1="IGST",
   VLOOKUP(H134,'C:\Users\HP\Desktop\TrimphPO\Week\Master Files\[IGST Master.xlsx]DBF'!$A:$N,14,FALSE),
   "Error")),
"")</f>
        <v/>
      </c>
      <c r="N134">
        <f>IF(ORDER!O140&gt;0,ROUND(L134*M134/100,2), "")</f>
        <v/>
      </c>
      <c r="O134">
        <f>IF(ORDER!O140&gt;0,L134-N134, "")</f>
        <v/>
      </c>
      <c r="P134">
        <f>IF(ORDER!O140&gt;0,IF(R134="Corsetry",IF(IFERROR((O134/J134),0)&lt;1000,"CC Sales- Corsetry-Wholesale - IGST 5%","CC Sales- Corsetry-Wholesale - IGST 12%")), "")</f>
        <v/>
      </c>
      <c r="Q134">
        <f>IF(ORDER!O140&gt;0,
 IF(ORDER!$D$1="SGST",
 VLOOKUP(H134,'C:\Users\HP\Desktop\TrimphPO\Week\Master Files\[SGST Master.xlsx]DBF'!$A:$R,18,FALSE),
   IF(ORDER!$D$1="IGST",
   VLOOKUP(H134,'C:\Users\HP\Desktop\TrimphPO\Week\Master Files\[IGST Master.xlsx]DBF'!$A:$R,18,FALSE),
   "Error")),
"")</f>
        <v/>
      </c>
      <c r="R134">
        <f>IF(ORDER!O140&gt;0,
 IF(ORDER!$D$1="SGST",
 VLOOKUP(H134,'C:\Users\HP\Desktop\TrimphPO\Week\Master Files\[SGST Master.xlsx]DBF'!$A:$S,19,FALSE),
   IF(ORDER!$D$1="IGST",
   VLOOKUP(H134,'C:\Users\HP\Desktop\TrimphPO\Week\Master Files\[IGST Master.xlsx]DBF'!$A:$S,19,FALSE),
   "Error")),
"")</f>
        <v/>
      </c>
      <c r="S134">
        <f>IF(ORDER!O140&gt;0,
 IF(ORDER!$D$1="SGST",
 VLOOKUP(H134,'C:\Users\HP\Desktop\TrimphPO\Week\Master Files\[SGST Master.xlsx]DBF'!$A:$T,20,FALSE),
   IF(ORDER!$D$1="IGST",
   VLOOKUP(H134,'C:\Users\HP\Desktop\TrimphPO\Week\Master Files\[IGST Master.xlsx]DBF'!$A:$T,20,FALSE),
   "Error")),
"")</f>
        <v/>
      </c>
      <c r="T134">
        <f>IF(ORDER!O140&gt;0,
 IF(ORDER!$D$1="SGST",
 VLOOKUP(H134,'C:\Users\HP\Desktop\TrimphPO\Week\Master Files\[SGST Master.xlsx]DBF'!$A:$U,21,FALSE),
   IF(ORDER!$D$1="IGST",
   VLOOKUP(H134,'C:\Users\HP\Desktop\TrimphPO\Week\Master Files\[IGST Master.xlsx]DBF'!$A:$U,21,FALSE),
   "Error")),
"")</f>
        <v/>
      </c>
      <c r="U134">
        <f>IF(ORDER!O140&gt;0,
 IF(ORDER!$D$1="SGST",
 VLOOKUP(H134,'C:\Users\HP\Desktop\TrimphPO\Week\Master Files\[SGST Master.xlsx]DBF'!$A:$V,22,FALSE),
   IF(ORDER!$D$1="IGST",
   VLOOKUP(H134,'C:\Users\HP\Desktop\TrimphPO\Week\Master Files\[IGST Master.xlsx]DBF'!$A:$V,22,FALSE),
   "Error")),
"")</f>
        <v/>
      </c>
      <c r="V134">
        <f>IF(ORDER!O140&gt;0,
 IF(ORDER!$D$1="SGST",
 VLOOKUP(H134,'C:\Users\HP\Desktop\TrimphPO\Week\Master Files\[SGST Master.xlsx]DBF'!$A:$W,23,FALSE),
   IF(ORDER!$D$1="IGST",
   VLOOKUP(H134,'C:\Users\HP\Desktop\TrimphPO\Week\Master Files\[IGST Master.xlsx]DBF'!$A:$W,23,FALSE),
   "Error")),
"")</f>
        <v/>
      </c>
      <c r="W134">
        <f>IF(ORDER!O140&gt;0,
 IF(ORDER!$D$1="SGST",
 VLOOKUP(H134,'C:\Users\HP\Desktop\TrimphPO\Week\Master Files\[SGST Master.xlsx]DBF'!$A:$X,24,FALSE),
   IF(ORDER!$D$1="IGST",
   VLOOKUP(H134,'C:\Users\HP\Desktop\TrimphPO\Week\Master Files\[IGST Master.xlsx]DBF'!$A:$X,24,FALSE),
   "Error")),
"")</f>
        <v/>
      </c>
      <c r="X134">
        <f>IF(ORDER!O140&gt;0,
 IF(ORDER!$D$1="SGST",
 VLOOKUP(H134,'C:\Users\HP\Desktop\TrimphPO\Week\Master Files\[SGST Master.xlsx]DBF'!$A:$Y,25,FALSE),
   IF(ORDER!$D$1="IGST",
   VLOOKUP(H134,'C:\Users\HP\Desktop\TrimphPO\Week\Master Files\[IGST Master.xlsx]DBF'!$A:$Y,25,FALSE),
   "Error")),
"")</f>
        <v/>
      </c>
      <c r="Y134">
        <f>IF(ORDER!O140&gt;0,+O134, "")</f>
        <v/>
      </c>
      <c r="Z134">
        <f>IF(ORDER!O140&gt;0,+J134, "")</f>
        <v/>
      </c>
      <c r="AA134">
        <f>IF(ORDER!O140&gt;0,
 IF(ORDER!$D$1="SGST",
 VLOOKUP(H134,'C:\Users\HP\Desktop\TrimphPO\Week\Master Files\[SGST Master.xlsx]DBF'!$A:$AB,28,FALSE),
   IF(ORDER!$D$1="IGST",
   VLOOKUP(H134,'C:\Users\HP\Desktop\TrimphPO\Week\Master Files\[IGST Master.xlsx]DBF'!$A:$AB,28,FALSE),
   "Error")),
"")</f>
        <v/>
      </c>
      <c r="AB134">
        <f>IF(ORDER!O140&gt;0,
 IF(ORDER!$D$1="SGST",
 VLOOKUP(H134,'C:\Users\HP\Desktop\TrimphPO\Week\Master Files\[SGST Master.xlsx]DBF'!$A:$AC,29,FALSE),
   IF(ORDER!$D$1="IGST",
   VLOOKUP(H134,'C:\Users\HP\Desktop\TrimphPO\Week\Master Files\[IGST Master.xlsx]DBF'!$A:$AC,29,FALSE),
   "Error")),
"")</f>
        <v/>
      </c>
      <c r="AC134">
        <f>IF(ORDER!O140&gt;0,ROUND(Y134*AB134/100,2), "")</f>
        <v/>
      </c>
      <c r="AD134">
        <f>IF(ORDER!O140&gt;0,ROUND(SUM(Y134,0)-AC134,2), "")</f>
        <v/>
      </c>
      <c r="AE134" t="inlineStr"/>
      <c r="AF134" t="inlineStr"/>
      <c r="AG134" t="inlineStr"/>
      <c r="AH134" t="inlineStr"/>
      <c r="AI134" t="inlineStr"/>
      <c r="AJ134" t="inlineStr"/>
      <c r="AK134">
        <f>IF(ORDER!O140&gt;0,IF(RIGHT(P134,2)="5%","Output IGST - 5% - Tamilnadu","Output IGST - 12% - Tamilnadu"), "")</f>
        <v/>
      </c>
      <c r="AL134">
        <f>IF(ORDER!O140&gt;0,IF(AK134="Output IGST - 12% - TamilNadu",12,5), "")</f>
        <v/>
      </c>
      <c r="AM134">
        <f>IF(ORDER!O140&gt;0,ROUND(SUM(AD134*AL134/100,0),2), "")</f>
        <v/>
      </c>
      <c r="AN134">
        <f>IF(ORDER!O140&gt;0,+AP134, "")</f>
        <v/>
      </c>
      <c r="AO134">
        <f>IF(ORDER!O140&gt;0,0.00, "")</f>
        <v/>
      </c>
      <c r="AP134">
        <f>IF(ORDER!O140&gt;0,+(Y134-AC134)+AM134, "")</f>
        <v/>
      </c>
      <c r="AQ134">
        <f>IF(ORDER!O140&gt;0,
 IF(ORDER!$D$1="SGST",
 VLOOKUP(H134,'C:\Users\HP\Desktop\TrimphPO\Week\Master Files\[SGST Master.xlsx]DBF'!$A:$AR,44,FALSE),
   IF(ORDER!$D$1="IGST",
   VLOOKUP(H134,'C:\Users\HP\Desktop\TrimphPO\Week\Master Files\[IGST Master.xlsx]DBF'!$A:$AR,44,FALSE),
   "Error")),
"")</f>
        <v/>
      </c>
      <c r="AR134">
        <f>IF(ORDER!O140&gt;0,B134, "")</f>
        <v/>
      </c>
      <c r="AS134">
        <f>IF(ORDER!O140&gt;0,AN134, "")</f>
        <v/>
      </c>
      <c r="AT134">
        <f>IF(ORDER!O140&gt;0,CONCATENATE($B$2," ",$C$2," ","QTY",  " ", $Z$2), "")</f>
        <v/>
      </c>
      <c r="AU134">
        <f>IF(ORDER!O140&gt;0,
 IF(ORDER!$D$1="SGST",
 VLOOKUP(H134,'C:\Users\HP\Desktop\TrimphPO\Week\Master Files\[SGST Master.xlsx]DBF'!$A:$AV,48,FALSE),
   IF(ORDER!$D$1="IGST",
   VLOOKUP(H134,'C:\Users\HP\Desktop\TrimphPO\Week\Master Files\[IGST Master.xlsx]DBF'!$A:$AV,48,FALSE),
   "Error")),
"")</f>
        <v/>
      </c>
      <c r="AV134">
        <f>IF(ORDER!O140&gt;0,
 IF(ORDER!$D$1="SGST",
 VLOOKUP(H134,'C:\Users\HP\Desktop\TrimphPO\Week\Master Files\[SGST Master.xlsx]DBF'!$A:$AW,49,FALSE),
   IF(ORDER!$D$1="IGST",
   VLOOKUP(H134,'C:\Users\HP\Desktop\TrimphPO\Week\Master Files\[IGST Master.xlsx]DBF'!$A:$AW,49,FALSE),
   "Error")),
"")</f>
        <v/>
      </c>
      <c r="AW134">
        <f>IF(ORDER!O140&gt;0,
 IF(ORDER!$D$1="SGST",
 VLOOKUP(H134,'C:\Users\HP\Desktop\TrimphPO\Week\Master Files\[SGST Master.xlsx]DBF'!$A:$AX,50,FALSE),
   IF(ORDER!$D$1="IGST",
   VLOOKUP(H134,'C:\Users\HP\Desktop\TrimphPO\Week\Master Files\[IGST Master.xlsx]DBF'!$A:$AX,50,FALSE),
   "Error")),
"")</f>
        <v/>
      </c>
      <c r="AX134">
        <f>IF(ORDER!O140&gt;0,ORDER!B5, "")</f>
        <v/>
      </c>
      <c r="AY134">
        <f>IF(ORDER!O140&gt;0,ORDER!B1, "")</f>
        <v/>
      </c>
      <c r="AZ134">
        <f>IF(ORDER!O140&gt;0,
 IF(ORDER!$D$1="SGST",
 VLOOKUP(H134,'C:\Users\HP\Desktop\TrimphPO\Week\Master Files\[SGST Master.xlsx]DBF'!$A:$BA,53,FALSE),
   IF(ORDER!$D$1="IGST",
   VLOOKUP(H134,'C:\Users\HP\Desktop\TrimphPO\Week\Master Files\[IGST Master.xlsx]DBF'!$A:$BA,53,FALSE),
   "Error")),
"")</f>
        <v/>
      </c>
      <c r="BA134">
        <f>IF(ORDER!O140&gt;0,
 IF(ORDER!$D$1="SGST",
 VLOOKUP(H134,'C:\Users\HP\Desktop\TrimphPO\Week\Master Files\[SGST Master.xlsx]DBF'!$A:$BB,54,FALSE),
   IF(ORDER!$D$1="IGST",
   VLOOKUP(H134,'C:\Users\HP\Desktop\TrimphPO\Week\Master Files\[IGST Master.xlsx]DBF'!$A:$BB,54,FALSE),
   "Error")),
"")</f>
        <v/>
      </c>
      <c r="BB134">
        <f>IF(ORDER!O140&gt;0,
 IF(ORDER!$D$1="SGST",
 VLOOKUP(H134,'C:\Users\HP\Desktop\TrimphPO\Week\Master Files\[SGST Master.xlsx]DBF'!$A:$BC,55,FALSE),
   IF(ORDER!$D$1="IGST",
   VLOOKUP(H134,'C:\Users\HP\Desktop\TrimphPO\Week\Master Files\[IGST Master.xlsx]DBF'!$A:$BC,55,FALSE),
   "Error")),
"")</f>
        <v/>
      </c>
      <c r="BC134">
        <f>IF(ORDER!O140&gt;0,
 IF(ORDER!$D$1="SGST",
 VLOOKUP(H134,'C:\Users\HP\Desktop\TrimphPO\Week\Master Files\[SGST Master.xlsx]DBF'!$A:$BD,56,FALSE),
   IF(ORDER!$D$1="IGST",
   VLOOKUP(H134,'C:\Users\HP\Desktop\TrimphPO\Week\Master Files\[IGST Master.xlsx]DBF'!$A:$BD,56,FALSE),
   "Error")),
"")</f>
        <v/>
      </c>
      <c r="BD134">
        <f>IF(ORDER!O140&gt;0,
 IF(ORDER!$D$1="SGST",
 VLOOKUP(H134,'C:\Users\HP\Desktop\TrimphPO\Week\Master Files\[SGST Master.xlsx]DBF'!$A:$BE,57,FALSE),
   IF(ORDER!$D$1="IGST",
   VLOOKUP(H134,'C:\Users\HP\Desktop\TrimphPO\Week\Master Files\[IGST Master.xlsx]DBF'!$A:$BE,57,FALSE),
   "Error")),
"")</f>
        <v/>
      </c>
    </row>
    <row r="135">
      <c r="A135">
        <f>IF(ORDER!O141&gt;0,
 IF(ORDER!$D$1="SGST",
 VLOOKUP(H135,'C:\Users\HP\Desktop\TrimphPO\Week\Master Files\[SGST Master.xlsx]DBF'!$A:$B,2,FALSE),
   IF(ORDER!$D$1="IGST",
   VLOOKUP(H135,'C:\Users\HP\Desktop\TrimphPO\Week\Master Files\[IGST Master.xlsx]DBF'!$A:$B,2,FALSE),
   "Error")),
"")</f>
        <v/>
      </c>
      <c r="B135">
        <f>IF(ORDER!O141&gt;0,
 IF(ORDER!$D$1="SGST",
 VLOOKUP(H135,'C:\Users\HP\Desktop\TrimphPO\Week\Master Files\[SGST Master.xlsx]DBF'!$A:$C,3,FALSE),
   IF(ORDER!$D$1="IGST",
   VLOOKUP(H135,'C:\Users\HP\Desktop\TrimphPO\Week\Master Files\[IGST Master.xlsx]DBF'!$A:$C,3,FALSE),
   "Error")),
"")</f>
        <v/>
      </c>
      <c r="C135">
        <f>IF(ORDER!O141&gt;0,ORDER!L141, "")</f>
        <v/>
      </c>
      <c r="D135">
        <f>IF(ORDER!O141&gt;0,ORDER!A141, "")</f>
        <v/>
      </c>
      <c r="E135">
        <f>IF(ORDER!O141&gt;0,
 IF(ORDER!$D$1="SGST",
 VLOOKUP(H135,'C:\Users\HP\Desktop\TrimphPO\Week\Master Files\[SGST Master.xlsx]DBF'!$A:$F,6,FALSE),
   IF(ORDER!$D$1="IGST",
   VLOOKUP(H135,'C:\Users\HP\Desktop\TrimphPO\Week\Master Files\[IGST Master.xlsx]DBF'!$A:$F,6,FALSE),
   "Error")),
"")</f>
        <v/>
      </c>
      <c r="F135">
        <f>IF(ORDER!O141&gt;0,ORDER!C141, "")</f>
        <v/>
      </c>
      <c r="G135">
        <f>IF(ORDER!O141&gt;0,
 IF(ORDER!$D$1="SGST",
 VLOOKUP(H135,'C:\Users\HP\Desktop\TrimphPO\Week\Master Files\[SGST Master.xlsx]DBF'!$A:$H,8,FALSE),
   IF(ORDER!$D$1="IGST",
   VLOOKUP(H135,'C:\Users\HP\Desktop\TrimphPO\Week\Master Files\[IGST Master.xlsx]DBF'!$A:$H,8,FALSE),
   "Error")),
"")</f>
        <v/>
      </c>
      <c r="H135">
        <f>IF(ORDER!O141&gt;0,ORDER!D141, "")</f>
        <v/>
      </c>
      <c r="I135">
        <f>IF(ORDER!O141&gt;0,
 IF(ORDER!$D$1="SGST",
 VLOOKUP(H135,'C:\Users\HP\Desktop\TrimphPO\Week\Master Files\[SGST Master.xlsx]DBF'!$A:$J,10,FALSE),
   IF(ORDER!$D$1="IGST",
   VLOOKUP(H135,'C:\Users\HP\Desktop\TrimphPO\Week\Master Files\[IGST Master.xlsx]DBF'!$A:$J,10,FALSE),
   "Error")),
"")</f>
        <v/>
      </c>
      <c r="J135">
        <f>IF(ORDER!O141&gt;0,SUMIF(ORDER!$D$8:$D$22298,DBF!$H135,ORDER!$G$8:$G$22298), "")</f>
        <v/>
      </c>
      <c r="K135">
        <f>IF(ORDER!O141&gt;0,VLOOKUP($H135,ORDER!D:H,5,FALSE), "")</f>
        <v/>
      </c>
      <c r="L135">
        <f>IF(ORDER!O141&gt;0,ROUND(J135*K135,2), "")</f>
        <v/>
      </c>
      <c r="M135">
        <f>IF(ORDER!O141&gt;0,
 IF(ORDER!$D$1="SGST",
 VLOOKUP(H135,'C:\Users\HP\Desktop\TrimphPO\Week\Master Files\[SGST Master.xlsx]DBF'!$A:$N,14,FALSE),
   IF(ORDER!$D$1="IGST",
   VLOOKUP(H135,'C:\Users\HP\Desktop\TrimphPO\Week\Master Files\[IGST Master.xlsx]DBF'!$A:$N,14,FALSE),
   "Error")),
"")</f>
        <v/>
      </c>
      <c r="N135">
        <f>IF(ORDER!O141&gt;0,ROUND(L135*M135/100,2), "")</f>
        <v/>
      </c>
      <c r="O135">
        <f>IF(ORDER!O141&gt;0,L135-N135, "")</f>
        <v/>
      </c>
      <c r="P135">
        <f>IF(ORDER!O141&gt;0,IF(R135="Corsetry",IF(IFERROR((O135/J135),0)&lt;1000,"CC Sales- Corsetry-Wholesale - IGST 5%","CC Sales- Corsetry-Wholesale - IGST 12%")), "")</f>
        <v/>
      </c>
      <c r="Q135">
        <f>IF(ORDER!O141&gt;0,
 IF(ORDER!$D$1="SGST",
 VLOOKUP(H135,'C:\Users\HP\Desktop\TrimphPO\Week\Master Files\[SGST Master.xlsx]DBF'!$A:$R,18,FALSE),
   IF(ORDER!$D$1="IGST",
   VLOOKUP(H135,'C:\Users\HP\Desktop\TrimphPO\Week\Master Files\[IGST Master.xlsx]DBF'!$A:$R,18,FALSE),
   "Error")),
"")</f>
        <v/>
      </c>
      <c r="R135">
        <f>IF(ORDER!O141&gt;0,
 IF(ORDER!$D$1="SGST",
 VLOOKUP(H135,'C:\Users\HP\Desktop\TrimphPO\Week\Master Files\[SGST Master.xlsx]DBF'!$A:$S,19,FALSE),
   IF(ORDER!$D$1="IGST",
   VLOOKUP(H135,'C:\Users\HP\Desktop\TrimphPO\Week\Master Files\[IGST Master.xlsx]DBF'!$A:$S,19,FALSE),
   "Error")),
"")</f>
        <v/>
      </c>
      <c r="S135">
        <f>IF(ORDER!O141&gt;0,
 IF(ORDER!$D$1="SGST",
 VLOOKUP(H135,'C:\Users\HP\Desktop\TrimphPO\Week\Master Files\[SGST Master.xlsx]DBF'!$A:$T,20,FALSE),
   IF(ORDER!$D$1="IGST",
   VLOOKUP(H135,'C:\Users\HP\Desktop\TrimphPO\Week\Master Files\[IGST Master.xlsx]DBF'!$A:$T,20,FALSE),
   "Error")),
"")</f>
        <v/>
      </c>
      <c r="T135">
        <f>IF(ORDER!O141&gt;0,
 IF(ORDER!$D$1="SGST",
 VLOOKUP(H135,'C:\Users\HP\Desktop\TrimphPO\Week\Master Files\[SGST Master.xlsx]DBF'!$A:$U,21,FALSE),
   IF(ORDER!$D$1="IGST",
   VLOOKUP(H135,'C:\Users\HP\Desktop\TrimphPO\Week\Master Files\[IGST Master.xlsx]DBF'!$A:$U,21,FALSE),
   "Error")),
"")</f>
        <v/>
      </c>
      <c r="U135">
        <f>IF(ORDER!O141&gt;0,
 IF(ORDER!$D$1="SGST",
 VLOOKUP(H135,'C:\Users\HP\Desktop\TrimphPO\Week\Master Files\[SGST Master.xlsx]DBF'!$A:$V,22,FALSE),
   IF(ORDER!$D$1="IGST",
   VLOOKUP(H135,'C:\Users\HP\Desktop\TrimphPO\Week\Master Files\[IGST Master.xlsx]DBF'!$A:$V,22,FALSE),
   "Error")),
"")</f>
        <v/>
      </c>
      <c r="V135">
        <f>IF(ORDER!O141&gt;0,
 IF(ORDER!$D$1="SGST",
 VLOOKUP(H135,'C:\Users\HP\Desktop\TrimphPO\Week\Master Files\[SGST Master.xlsx]DBF'!$A:$W,23,FALSE),
   IF(ORDER!$D$1="IGST",
   VLOOKUP(H135,'C:\Users\HP\Desktop\TrimphPO\Week\Master Files\[IGST Master.xlsx]DBF'!$A:$W,23,FALSE),
   "Error")),
"")</f>
        <v/>
      </c>
      <c r="W135">
        <f>IF(ORDER!O141&gt;0,
 IF(ORDER!$D$1="SGST",
 VLOOKUP(H135,'C:\Users\HP\Desktop\TrimphPO\Week\Master Files\[SGST Master.xlsx]DBF'!$A:$X,24,FALSE),
   IF(ORDER!$D$1="IGST",
   VLOOKUP(H135,'C:\Users\HP\Desktop\TrimphPO\Week\Master Files\[IGST Master.xlsx]DBF'!$A:$X,24,FALSE),
   "Error")),
"")</f>
        <v/>
      </c>
      <c r="X135">
        <f>IF(ORDER!O141&gt;0,
 IF(ORDER!$D$1="SGST",
 VLOOKUP(H135,'C:\Users\HP\Desktop\TrimphPO\Week\Master Files\[SGST Master.xlsx]DBF'!$A:$Y,25,FALSE),
   IF(ORDER!$D$1="IGST",
   VLOOKUP(H135,'C:\Users\HP\Desktop\TrimphPO\Week\Master Files\[IGST Master.xlsx]DBF'!$A:$Y,25,FALSE),
   "Error")),
"")</f>
        <v/>
      </c>
      <c r="Y135">
        <f>IF(ORDER!O141&gt;0,+O135, "")</f>
        <v/>
      </c>
      <c r="Z135">
        <f>IF(ORDER!O141&gt;0,+J135, "")</f>
        <v/>
      </c>
      <c r="AA135">
        <f>IF(ORDER!O141&gt;0,
 IF(ORDER!$D$1="SGST",
 VLOOKUP(H135,'C:\Users\HP\Desktop\TrimphPO\Week\Master Files\[SGST Master.xlsx]DBF'!$A:$AB,28,FALSE),
   IF(ORDER!$D$1="IGST",
   VLOOKUP(H135,'C:\Users\HP\Desktop\TrimphPO\Week\Master Files\[IGST Master.xlsx]DBF'!$A:$AB,28,FALSE),
   "Error")),
"")</f>
        <v/>
      </c>
      <c r="AB135">
        <f>IF(ORDER!O141&gt;0,
 IF(ORDER!$D$1="SGST",
 VLOOKUP(H135,'C:\Users\HP\Desktop\TrimphPO\Week\Master Files\[SGST Master.xlsx]DBF'!$A:$AC,29,FALSE),
   IF(ORDER!$D$1="IGST",
   VLOOKUP(H135,'C:\Users\HP\Desktop\TrimphPO\Week\Master Files\[IGST Master.xlsx]DBF'!$A:$AC,29,FALSE),
   "Error")),
"")</f>
        <v/>
      </c>
      <c r="AC135">
        <f>IF(ORDER!O141&gt;0,ROUND(Y135*AB135/100,2), "")</f>
        <v/>
      </c>
      <c r="AD135">
        <f>IF(ORDER!O141&gt;0,ROUND(SUM(Y135,0)-AC135,2), "")</f>
        <v/>
      </c>
      <c r="AE135" t="inlineStr"/>
      <c r="AF135" t="inlineStr"/>
      <c r="AG135" t="inlineStr"/>
      <c r="AH135" t="inlineStr"/>
      <c r="AI135" t="inlineStr"/>
      <c r="AJ135" t="inlineStr"/>
      <c r="AK135">
        <f>IF(ORDER!O141&gt;0,IF(RIGHT(P135,2)="5%","Output IGST - 5% - Tamilnadu","Output IGST - 12% - Tamilnadu"), "")</f>
        <v/>
      </c>
      <c r="AL135">
        <f>IF(ORDER!O141&gt;0,IF(AK135="Output IGST - 12% - TamilNadu",12,5), "")</f>
        <v/>
      </c>
      <c r="AM135">
        <f>IF(ORDER!O141&gt;0,ROUND(SUM(AD135*AL135/100,0),2), "")</f>
        <v/>
      </c>
      <c r="AN135">
        <f>IF(ORDER!O141&gt;0,+AP135, "")</f>
        <v/>
      </c>
      <c r="AO135">
        <f>IF(ORDER!O141&gt;0,0.00, "")</f>
        <v/>
      </c>
      <c r="AP135">
        <f>IF(ORDER!O141&gt;0,+(Y135-AC135)+AM135, "")</f>
        <v/>
      </c>
      <c r="AQ135">
        <f>IF(ORDER!O141&gt;0,
 IF(ORDER!$D$1="SGST",
 VLOOKUP(H135,'C:\Users\HP\Desktop\TrimphPO\Week\Master Files\[SGST Master.xlsx]DBF'!$A:$AR,44,FALSE),
   IF(ORDER!$D$1="IGST",
   VLOOKUP(H135,'C:\Users\HP\Desktop\TrimphPO\Week\Master Files\[IGST Master.xlsx]DBF'!$A:$AR,44,FALSE),
   "Error")),
"")</f>
        <v/>
      </c>
      <c r="AR135">
        <f>IF(ORDER!O141&gt;0,B135, "")</f>
        <v/>
      </c>
      <c r="AS135">
        <f>IF(ORDER!O141&gt;0,AN135, "")</f>
        <v/>
      </c>
      <c r="AT135">
        <f>IF(ORDER!O141&gt;0,CONCATENATE($B$2," ",$C$2," ","QTY",  " ", $Z$2), "")</f>
        <v/>
      </c>
      <c r="AU135">
        <f>IF(ORDER!O141&gt;0,
 IF(ORDER!$D$1="SGST",
 VLOOKUP(H135,'C:\Users\HP\Desktop\TrimphPO\Week\Master Files\[SGST Master.xlsx]DBF'!$A:$AV,48,FALSE),
   IF(ORDER!$D$1="IGST",
   VLOOKUP(H135,'C:\Users\HP\Desktop\TrimphPO\Week\Master Files\[IGST Master.xlsx]DBF'!$A:$AV,48,FALSE),
   "Error")),
"")</f>
        <v/>
      </c>
      <c r="AV135">
        <f>IF(ORDER!O141&gt;0,
 IF(ORDER!$D$1="SGST",
 VLOOKUP(H135,'C:\Users\HP\Desktop\TrimphPO\Week\Master Files\[SGST Master.xlsx]DBF'!$A:$AW,49,FALSE),
   IF(ORDER!$D$1="IGST",
   VLOOKUP(H135,'C:\Users\HP\Desktop\TrimphPO\Week\Master Files\[IGST Master.xlsx]DBF'!$A:$AW,49,FALSE),
   "Error")),
"")</f>
        <v/>
      </c>
      <c r="AW135">
        <f>IF(ORDER!O141&gt;0,
 IF(ORDER!$D$1="SGST",
 VLOOKUP(H135,'C:\Users\HP\Desktop\TrimphPO\Week\Master Files\[SGST Master.xlsx]DBF'!$A:$AX,50,FALSE),
   IF(ORDER!$D$1="IGST",
   VLOOKUP(H135,'C:\Users\HP\Desktop\TrimphPO\Week\Master Files\[IGST Master.xlsx]DBF'!$A:$AX,50,FALSE),
   "Error")),
"")</f>
        <v/>
      </c>
      <c r="AX135">
        <f>IF(ORDER!O141&gt;0,ORDER!B5, "")</f>
        <v/>
      </c>
      <c r="AY135">
        <f>IF(ORDER!O141&gt;0,ORDER!B1, "")</f>
        <v/>
      </c>
      <c r="AZ135">
        <f>IF(ORDER!O141&gt;0,
 IF(ORDER!$D$1="SGST",
 VLOOKUP(H135,'C:\Users\HP\Desktop\TrimphPO\Week\Master Files\[SGST Master.xlsx]DBF'!$A:$BA,53,FALSE),
   IF(ORDER!$D$1="IGST",
   VLOOKUP(H135,'C:\Users\HP\Desktop\TrimphPO\Week\Master Files\[IGST Master.xlsx]DBF'!$A:$BA,53,FALSE),
   "Error")),
"")</f>
        <v/>
      </c>
      <c r="BA135">
        <f>IF(ORDER!O141&gt;0,
 IF(ORDER!$D$1="SGST",
 VLOOKUP(H135,'C:\Users\HP\Desktop\TrimphPO\Week\Master Files\[SGST Master.xlsx]DBF'!$A:$BB,54,FALSE),
   IF(ORDER!$D$1="IGST",
   VLOOKUP(H135,'C:\Users\HP\Desktop\TrimphPO\Week\Master Files\[IGST Master.xlsx]DBF'!$A:$BB,54,FALSE),
   "Error")),
"")</f>
        <v/>
      </c>
      <c r="BB135">
        <f>IF(ORDER!O141&gt;0,
 IF(ORDER!$D$1="SGST",
 VLOOKUP(H135,'C:\Users\HP\Desktop\TrimphPO\Week\Master Files\[SGST Master.xlsx]DBF'!$A:$BC,55,FALSE),
   IF(ORDER!$D$1="IGST",
   VLOOKUP(H135,'C:\Users\HP\Desktop\TrimphPO\Week\Master Files\[IGST Master.xlsx]DBF'!$A:$BC,55,FALSE),
   "Error")),
"")</f>
        <v/>
      </c>
      <c r="BC135">
        <f>IF(ORDER!O141&gt;0,
 IF(ORDER!$D$1="SGST",
 VLOOKUP(H135,'C:\Users\HP\Desktop\TrimphPO\Week\Master Files\[SGST Master.xlsx]DBF'!$A:$BD,56,FALSE),
   IF(ORDER!$D$1="IGST",
   VLOOKUP(H135,'C:\Users\HP\Desktop\TrimphPO\Week\Master Files\[IGST Master.xlsx]DBF'!$A:$BD,56,FALSE),
   "Error")),
"")</f>
        <v/>
      </c>
      <c r="BD135">
        <f>IF(ORDER!O141&gt;0,
 IF(ORDER!$D$1="SGST",
 VLOOKUP(H135,'C:\Users\HP\Desktop\TrimphPO\Week\Master Files\[SGST Master.xlsx]DBF'!$A:$BE,57,FALSE),
   IF(ORDER!$D$1="IGST",
   VLOOKUP(H135,'C:\Users\HP\Desktop\TrimphPO\Week\Master Files\[IGST Master.xlsx]DBF'!$A:$BE,57,FALSE),
   "Error")),
"")</f>
        <v/>
      </c>
    </row>
    <row r="136">
      <c r="A136">
        <f>IF(ORDER!O142&gt;0,
 IF(ORDER!$D$1="SGST",
 VLOOKUP(H136,'C:\Users\HP\Desktop\TrimphPO\Week\Master Files\[SGST Master.xlsx]DBF'!$A:$B,2,FALSE),
   IF(ORDER!$D$1="IGST",
   VLOOKUP(H136,'C:\Users\HP\Desktop\TrimphPO\Week\Master Files\[IGST Master.xlsx]DBF'!$A:$B,2,FALSE),
   "Error")),
"")</f>
        <v/>
      </c>
      <c r="B136">
        <f>IF(ORDER!O142&gt;0,
 IF(ORDER!$D$1="SGST",
 VLOOKUP(H136,'C:\Users\HP\Desktop\TrimphPO\Week\Master Files\[SGST Master.xlsx]DBF'!$A:$C,3,FALSE),
   IF(ORDER!$D$1="IGST",
   VLOOKUP(H136,'C:\Users\HP\Desktop\TrimphPO\Week\Master Files\[IGST Master.xlsx]DBF'!$A:$C,3,FALSE),
   "Error")),
"")</f>
        <v/>
      </c>
      <c r="C136">
        <f>IF(ORDER!O142&gt;0,ORDER!L142, "")</f>
        <v/>
      </c>
      <c r="D136">
        <f>IF(ORDER!O142&gt;0,ORDER!A142, "")</f>
        <v/>
      </c>
      <c r="E136">
        <f>IF(ORDER!O142&gt;0,
 IF(ORDER!$D$1="SGST",
 VLOOKUP(H136,'C:\Users\HP\Desktop\TrimphPO\Week\Master Files\[SGST Master.xlsx]DBF'!$A:$F,6,FALSE),
   IF(ORDER!$D$1="IGST",
   VLOOKUP(H136,'C:\Users\HP\Desktop\TrimphPO\Week\Master Files\[IGST Master.xlsx]DBF'!$A:$F,6,FALSE),
   "Error")),
"")</f>
        <v/>
      </c>
      <c r="F136">
        <f>IF(ORDER!O142&gt;0,ORDER!C142, "")</f>
        <v/>
      </c>
      <c r="G136">
        <f>IF(ORDER!O142&gt;0,
 IF(ORDER!$D$1="SGST",
 VLOOKUP(H136,'C:\Users\HP\Desktop\TrimphPO\Week\Master Files\[SGST Master.xlsx]DBF'!$A:$H,8,FALSE),
   IF(ORDER!$D$1="IGST",
   VLOOKUP(H136,'C:\Users\HP\Desktop\TrimphPO\Week\Master Files\[IGST Master.xlsx]DBF'!$A:$H,8,FALSE),
   "Error")),
"")</f>
        <v/>
      </c>
      <c r="H136">
        <f>IF(ORDER!O142&gt;0,ORDER!D142, "")</f>
        <v/>
      </c>
      <c r="I136">
        <f>IF(ORDER!O142&gt;0,
 IF(ORDER!$D$1="SGST",
 VLOOKUP(H136,'C:\Users\HP\Desktop\TrimphPO\Week\Master Files\[SGST Master.xlsx]DBF'!$A:$J,10,FALSE),
   IF(ORDER!$D$1="IGST",
   VLOOKUP(H136,'C:\Users\HP\Desktop\TrimphPO\Week\Master Files\[IGST Master.xlsx]DBF'!$A:$J,10,FALSE),
   "Error")),
"")</f>
        <v/>
      </c>
      <c r="J136">
        <f>IF(ORDER!O142&gt;0,SUMIF(ORDER!$D$8:$D$22298,DBF!$H136,ORDER!$G$8:$G$22298), "")</f>
        <v/>
      </c>
      <c r="K136">
        <f>IF(ORDER!O142&gt;0,VLOOKUP($H136,ORDER!D:H,5,FALSE), "")</f>
        <v/>
      </c>
      <c r="L136">
        <f>IF(ORDER!O142&gt;0,ROUND(J136*K136,2), "")</f>
        <v/>
      </c>
      <c r="M136">
        <f>IF(ORDER!O142&gt;0,
 IF(ORDER!$D$1="SGST",
 VLOOKUP(H136,'C:\Users\HP\Desktop\TrimphPO\Week\Master Files\[SGST Master.xlsx]DBF'!$A:$N,14,FALSE),
   IF(ORDER!$D$1="IGST",
   VLOOKUP(H136,'C:\Users\HP\Desktop\TrimphPO\Week\Master Files\[IGST Master.xlsx]DBF'!$A:$N,14,FALSE),
   "Error")),
"")</f>
        <v/>
      </c>
      <c r="N136">
        <f>IF(ORDER!O142&gt;0,ROUND(L136*M136/100,2), "")</f>
        <v/>
      </c>
      <c r="O136">
        <f>IF(ORDER!O142&gt;0,L136-N136, "")</f>
        <v/>
      </c>
      <c r="P136">
        <f>IF(ORDER!O142&gt;0,IF(R136="Corsetry",IF(IFERROR((O136/J136),0)&lt;1000,"CC Sales- Corsetry-Wholesale - IGST 5%","CC Sales- Corsetry-Wholesale - IGST 12%")), "")</f>
        <v/>
      </c>
      <c r="Q136">
        <f>IF(ORDER!O142&gt;0,
 IF(ORDER!$D$1="SGST",
 VLOOKUP(H136,'C:\Users\HP\Desktop\TrimphPO\Week\Master Files\[SGST Master.xlsx]DBF'!$A:$R,18,FALSE),
   IF(ORDER!$D$1="IGST",
   VLOOKUP(H136,'C:\Users\HP\Desktop\TrimphPO\Week\Master Files\[IGST Master.xlsx]DBF'!$A:$R,18,FALSE),
   "Error")),
"")</f>
        <v/>
      </c>
      <c r="R136">
        <f>IF(ORDER!O142&gt;0,
 IF(ORDER!$D$1="SGST",
 VLOOKUP(H136,'C:\Users\HP\Desktop\TrimphPO\Week\Master Files\[SGST Master.xlsx]DBF'!$A:$S,19,FALSE),
   IF(ORDER!$D$1="IGST",
   VLOOKUP(H136,'C:\Users\HP\Desktop\TrimphPO\Week\Master Files\[IGST Master.xlsx]DBF'!$A:$S,19,FALSE),
   "Error")),
"")</f>
        <v/>
      </c>
      <c r="S136">
        <f>IF(ORDER!O142&gt;0,
 IF(ORDER!$D$1="SGST",
 VLOOKUP(H136,'C:\Users\HP\Desktop\TrimphPO\Week\Master Files\[SGST Master.xlsx]DBF'!$A:$T,20,FALSE),
   IF(ORDER!$D$1="IGST",
   VLOOKUP(H136,'C:\Users\HP\Desktop\TrimphPO\Week\Master Files\[IGST Master.xlsx]DBF'!$A:$T,20,FALSE),
   "Error")),
"")</f>
        <v/>
      </c>
      <c r="T136">
        <f>IF(ORDER!O142&gt;0,
 IF(ORDER!$D$1="SGST",
 VLOOKUP(H136,'C:\Users\HP\Desktop\TrimphPO\Week\Master Files\[SGST Master.xlsx]DBF'!$A:$U,21,FALSE),
   IF(ORDER!$D$1="IGST",
   VLOOKUP(H136,'C:\Users\HP\Desktop\TrimphPO\Week\Master Files\[IGST Master.xlsx]DBF'!$A:$U,21,FALSE),
   "Error")),
"")</f>
        <v/>
      </c>
      <c r="U136">
        <f>IF(ORDER!O142&gt;0,
 IF(ORDER!$D$1="SGST",
 VLOOKUP(H136,'C:\Users\HP\Desktop\TrimphPO\Week\Master Files\[SGST Master.xlsx]DBF'!$A:$V,22,FALSE),
   IF(ORDER!$D$1="IGST",
   VLOOKUP(H136,'C:\Users\HP\Desktop\TrimphPO\Week\Master Files\[IGST Master.xlsx]DBF'!$A:$V,22,FALSE),
   "Error")),
"")</f>
        <v/>
      </c>
      <c r="V136">
        <f>IF(ORDER!O142&gt;0,
 IF(ORDER!$D$1="SGST",
 VLOOKUP(H136,'C:\Users\HP\Desktop\TrimphPO\Week\Master Files\[SGST Master.xlsx]DBF'!$A:$W,23,FALSE),
   IF(ORDER!$D$1="IGST",
   VLOOKUP(H136,'C:\Users\HP\Desktop\TrimphPO\Week\Master Files\[IGST Master.xlsx]DBF'!$A:$W,23,FALSE),
   "Error")),
"")</f>
        <v/>
      </c>
      <c r="W136">
        <f>IF(ORDER!O142&gt;0,
 IF(ORDER!$D$1="SGST",
 VLOOKUP(H136,'C:\Users\HP\Desktop\TrimphPO\Week\Master Files\[SGST Master.xlsx]DBF'!$A:$X,24,FALSE),
   IF(ORDER!$D$1="IGST",
   VLOOKUP(H136,'C:\Users\HP\Desktop\TrimphPO\Week\Master Files\[IGST Master.xlsx]DBF'!$A:$X,24,FALSE),
   "Error")),
"")</f>
        <v/>
      </c>
      <c r="X136">
        <f>IF(ORDER!O142&gt;0,
 IF(ORDER!$D$1="SGST",
 VLOOKUP(H136,'C:\Users\HP\Desktop\TrimphPO\Week\Master Files\[SGST Master.xlsx]DBF'!$A:$Y,25,FALSE),
   IF(ORDER!$D$1="IGST",
   VLOOKUP(H136,'C:\Users\HP\Desktop\TrimphPO\Week\Master Files\[IGST Master.xlsx]DBF'!$A:$Y,25,FALSE),
   "Error")),
"")</f>
        <v/>
      </c>
      <c r="Y136">
        <f>IF(ORDER!O142&gt;0,+O136, "")</f>
        <v/>
      </c>
      <c r="Z136">
        <f>IF(ORDER!O142&gt;0,+J136, "")</f>
        <v/>
      </c>
      <c r="AA136">
        <f>IF(ORDER!O142&gt;0,
 IF(ORDER!$D$1="SGST",
 VLOOKUP(H136,'C:\Users\HP\Desktop\TrimphPO\Week\Master Files\[SGST Master.xlsx]DBF'!$A:$AB,28,FALSE),
   IF(ORDER!$D$1="IGST",
   VLOOKUP(H136,'C:\Users\HP\Desktop\TrimphPO\Week\Master Files\[IGST Master.xlsx]DBF'!$A:$AB,28,FALSE),
   "Error")),
"")</f>
        <v/>
      </c>
      <c r="AB136">
        <f>IF(ORDER!O142&gt;0,
 IF(ORDER!$D$1="SGST",
 VLOOKUP(H136,'C:\Users\HP\Desktop\TrimphPO\Week\Master Files\[SGST Master.xlsx]DBF'!$A:$AC,29,FALSE),
   IF(ORDER!$D$1="IGST",
   VLOOKUP(H136,'C:\Users\HP\Desktop\TrimphPO\Week\Master Files\[IGST Master.xlsx]DBF'!$A:$AC,29,FALSE),
   "Error")),
"")</f>
        <v/>
      </c>
      <c r="AC136">
        <f>IF(ORDER!O142&gt;0,ROUND(Y136*AB136/100,2), "")</f>
        <v/>
      </c>
      <c r="AD136">
        <f>IF(ORDER!O142&gt;0,ROUND(SUM(Y136,0)-AC136,2), "")</f>
        <v/>
      </c>
      <c r="AE136" t="inlineStr"/>
      <c r="AF136" t="inlineStr"/>
      <c r="AG136" t="inlineStr"/>
      <c r="AH136" t="inlineStr"/>
      <c r="AI136" t="inlineStr"/>
      <c r="AJ136" t="inlineStr"/>
      <c r="AK136">
        <f>IF(ORDER!O142&gt;0,IF(RIGHT(P136,2)="5%","Output IGST - 5% - Tamilnadu","Output IGST - 12% - Tamilnadu"), "")</f>
        <v/>
      </c>
      <c r="AL136">
        <f>IF(ORDER!O142&gt;0,IF(AK136="Output IGST - 12% - TamilNadu",12,5), "")</f>
        <v/>
      </c>
      <c r="AM136">
        <f>IF(ORDER!O142&gt;0,ROUND(SUM(AD136*AL136/100,0),2), "")</f>
        <v/>
      </c>
      <c r="AN136">
        <f>IF(ORDER!O142&gt;0,+AP136, "")</f>
        <v/>
      </c>
      <c r="AO136">
        <f>IF(ORDER!O142&gt;0,0.00, "")</f>
        <v/>
      </c>
      <c r="AP136">
        <f>IF(ORDER!O142&gt;0,+(Y136-AC136)+AM136, "")</f>
        <v/>
      </c>
      <c r="AQ136">
        <f>IF(ORDER!O142&gt;0,
 IF(ORDER!$D$1="SGST",
 VLOOKUP(H136,'C:\Users\HP\Desktop\TrimphPO\Week\Master Files\[SGST Master.xlsx]DBF'!$A:$AR,44,FALSE),
   IF(ORDER!$D$1="IGST",
   VLOOKUP(H136,'C:\Users\HP\Desktop\TrimphPO\Week\Master Files\[IGST Master.xlsx]DBF'!$A:$AR,44,FALSE),
   "Error")),
"")</f>
        <v/>
      </c>
      <c r="AR136">
        <f>IF(ORDER!O142&gt;0,B136, "")</f>
        <v/>
      </c>
      <c r="AS136">
        <f>IF(ORDER!O142&gt;0,AN136, "")</f>
        <v/>
      </c>
      <c r="AT136">
        <f>IF(ORDER!O142&gt;0,CONCATENATE($B$2," ",$C$2," ","QTY",  " ", $Z$2), "")</f>
        <v/>
      </c>
      <c r="AU136">
        <f>IF(ORDER!O142&gt;0,
 IF(ORDER!$D$1="SGST",
 VLOOKUP(H136,'C:\Users\HP\Desktop\TrimphPO\Week\Master Files\[SGST Master.xlsx]DBF'!$A:$AV,48,FALSE),
   IF(ORDER!$D$1="IGST",
   VLOOKUP(H136,'C:\Users\HP\Desktop\TrimphPO\Week\Master Files\[IGST Master.xlsx]DBF'!$A:$AV,48,FALSE),
   "Error")),
"")</f>
        <v/>
      </c>
      <c r="AV136">
        <f>IF(ORDER!O142&gt;0,
 IF(ORDER!$D$1="SGST",
 VLOOKUP(H136,'C:\Users\HP\Desktop\TrimphPO\Week\Master Files\[SGST Master.xlsx]DBF'!$A:$AW,49,FALSE),
   IF(ORDER!$D$1="IGST",
   VLOOKUP(H136,'C:\Users\HP\Desktop\TrimphPO\Week\Master Files\[IGST Master.xlsx]DBF'!$A:$AW,49,FALSE),
   "Error")),
"")</f>
        <v/>
      </c>
      <c r="AW136">
        <f>IF(ORDER!O142&gt;0,
 IF(ORDER!$D$1="SGST",
 VLOOKUP(H136,'C:\Users\HP\Desktop\TrimphPO\Week\Master Files\[SGST Master.xlsx]DBF'!$A:$AX,50,FALSE),
   IF(ORDER!$D$1="IGST",
   VLOOKUP(H136,'C:\Users\HP\Desktop\TrimphPO\Week\Master Files\[IGST Master.xlsx]DBF'!$A:$AX,50,FALSE),
   "Error")),
"")</f>
        <v/>
      </c>
      <c r="AX136">
        <f>IF(ORDER!O142&gt;0,ORDER!B5, "")</f>
        <v/>
      </c>
      <c r="AY136">
        <f>IF(ORDER!O142&gt;0,ORDER!B1, "")</f>
        <v/>
      </c>
      <c r="AZ136">
        <f>IF(ORDER!O142&gt;0,
 IF(ORDER!$D$1="SGST",
 VLOOKUP(H136,'C:\Users\HP\Desktop\TrimphPO\Week\Master Files\[SGST Master.xlsx]DBF'!$A:$BA,53,FALSE),
   IF(ORDER!$D$1="IGST",
   VLOOKUP(H136,'C:\Users\HP\Desktop\TrimphPO\Week\Master Files\[IGST Master.xlsx]DBF'!$A:$BA,53,FALSE),
   "Error")),
"")</f>
        <v/>
      </c>
      <c r="BA136">
        <f>IF(ORDER!O142&gt;0,
 IF(ORDER!$D$1="SGST",
 VLOOKUP(H136,'C:\Users\HP\Desktop\TrimphPO\Week\Master Files\[SGST Master.xlsx]DBF'!$A:$BB,54,FALSE),
   IF(ORDER!$D$1="IGST",
   VLOOKUP(H136,'C:\Users\HP\Desktop\TrimphPO\Week\Master Files\[IGST Master.xlsx]DBF'!$A:$BB,54,FALSE),
   "Error")),
"")</f>
        <v/>
      </c>
      <c r="BB136">
        <f>IF(ORDER!O142&gt;0,
 IF(ORDER!$D$1="SGST",
 VLOOKUP(H136,'C:\Users\HP\Desktop\TrimphPO\Week\Master Files\[SGST Master.xlsx]DBF'!$A:$BC,55,FALSE),
   IF(ORDER!$D$1="IGST",
   VLOOKUP(H136,'C:\Users\HP\Desktop\TrimphPO\Week\Master Files\[IGST Master.xlsx]DBF'!$A:$BC,55,FALSE),
   "Error")),
"")</f>
        <v/>
      </c>
      <c r="BC136">
        <f>IF(ORDER!O142&gt;0,
 IF(ORDER!$D$1="SGST",
 VLOOKUP(H136,'C:\Users\HP\Desktop\TrimphPO\Week\Master Files\[SGST Master.xlsx]DBF'!$A:$BD,56,FALSE),
   IF(ORDER!$D$1="IGST",
   VLOOKUP(H136,'C:\Users\HP\Desktop\TrimphPO\Week\Master Files\[IGST Master.xlsx]DBF'!$A:$BD,56,FALSE),
   "Error")),
"")</f>
        <v/>
      </c>
      <c r="BD136">
        <f>IF(ORDER!O142&gt;0,
 IF(ORDER!$D$1="SGST",
 VLOOKUP(H136,'C:\Users\HP\Desktop\TrimphPO\Week\Master Files\[SGST Master.xlsx]DBF'!$A:$BE,57,FALSE),
   IF(ORDER!$D$1="IGST",
   VLOOKUP(H136,'C:\Users\HP\Desktop\TrimphPO\Week\Master Files\[IGST Master.xlsx]DBF'!$A:$BE,57,FALSE),
   "Error")),
"")</f>
        <v/>
      </c>
    </row>
    <row r="137">
      <c r="A137">
        <f>IF(ORDER!O143&gt;0,
 IF(ORDER!$D$1="SGST",
 VLOOKUP(H137,'C:\Users\HP\Desktop\TrimphPO\Week\Master Files\[SGST Master.xlsx]DBF'!$A:$B,2,FALSE),
   IF(ORDER!$D$1="IGST",
   VLOOKUP(H137,'C:\Users\HP\Desktop\TrimphPO\Week\Master Files\[IGST Master.xlsx]DBF'!$A:$B,2,FALSE),
   "Error")),
"")</f>
        <v/>
      </c>
      <c r="B137">
        <f>IF(ORDER!O143&gt;0,
 IF(ORDER!$D$1="SGST",
 VLOOKUP(H137,'C:\Users\HP\Desktop\TrimphPO\Week\Master Files\[SGST Master.xlsx]DBF'!$A:$C,3,FALSE),
   IF(ORDER!$D$1="IGST",
   VLOOKUP(H137,'C:\Users\HP\Desktop\TrimphPO\Week\Master Files\[IGST Master.xlsx]DBF'!$A:$C,3,FALSE),
   "Error")),
"")</f>
        <v/>
      </c>
      <c r="C137">
        <f>IF(ORDER!O143&gt;0,ORDER!L143, "")</f>
        <v/>
      </c>
      <c r="D137">
        <f>IF(ORDER!O143&gt;0,ORDER!A143, "")</f>
        <v/>
      </c>
      <c r="E137">
        <f>IF(ORDER!O143&gt;0,
 IF(ORDER!$D$1="SGST",
 VLOOKUP(H137,'C:\Users\HP\Desktop\TrimphPO\Week\Master Files\[SGST Master.xlsx]DBF'!$A:$F,6,FALSE),
   IF(ORDER!$D$1="IGST",
   VLOOKUP(H137,'C:\Users\HP\Desktop\TrimphPO\Week\Master Files\[IGST Master.xlsx]DBF'!$A:$F,6,FALSE),
   "Error")),
"")</f>
        <v/>
      </c>
      <c r="F137">
        <f>IF(ORDER!O143&gt;0,ORDER!C143, "")</f>
        <v/>
      </c>
      <c r="G137">
        <f>IF(ORDER!O143&gt;0,
 IF(ORDER!$D$1="SGST",
 VLOOKUP(H137,'C:\Users\HP\Desktop\TrimphPO\Week\Master Files\[SGST Master.xlsx]DBF'!$A:$H,8,FALSE),
   IF(ORDER!$D$1="IGST",
   VLOOKUP(H137,'C:\Users\HP\Desktop\TrimphPO\Week\Master Files\[IGST Master.xlsx]DBF'!$A:$H,8,FALSE),
   "Error")),
"")</f>
        <v/>
      </c>
      <c r="H137">
        <f>IF(ORDER!O143&gt;0,ORDER!D143, "")</f>
        <v/>
      </c>
      <c r="I137">
        <f>IF(ORDER!O143&gt;0,
 IF(ORDER!$D$1="SGST",
 VLOOKUP(H137,'C:\Users\HP\Desktop\TrimphPO\Week\Master Files\[SGST Master.xlsx]DBF'!$A:$J,10,FALSE),
   IF(ORDER!$D$1="IGST",
   VLOOKUP(H137,'C:\Users\HP\Desktop\TrimphPO\Week\Master Files\[IGST Master.xlsx]DBF'!$A:$J,10,FALSE),
   "Error")),
"")</f>
        <v/>
      </c>
      <c r="J137">
        <f>IF(ORDER!O143&gt;0,SUMIF(ORDER!$D$8:$D$22298,DBF!$H137,ORDER!$G$8:$G$22298), "")</f>
        <v/>
      </c>
      <c r="K137">
        <f>IF(ORDER!O143&gt;0,VLOOKUP($H137,ORDER!D:H,5,FALSE), "")</f>
        <v/>
      </c>
      <c r="L137">
        <f>IF(ORDER!O143&gt;0,ROUND(J137*K137,2), "")</f>
        <v/>
      </c>
      <c r="M137">
        <f>IF(ORDER!O143&gt;0,
 IF(ORDER!$D$1="SGST",
 VLOOKUP(H137,'C:\Users\HP\Desktop\TrimphPO\Week\Master Files\[SGST Master.xlsx]DBF'!$A:$N,14,FALSE),
   IF(ORDER!$D$1="IGST",
   VLOOKUP(H137,'C:\Users\HP\Desktop\TrimphPO\Week\Master Files\[IGST Master.xlsx]DBF'!$A:$N,14,FALSE),
   "Error")),
"")</f>
        <v/>
      </c>
      <c r="N137">
        <f>IF(ORDER!O143&gt;0,ROUND(L137*M137/100,2), "")</f>
        <v/>
      </c>
      <c r="O137">
        <f>IF(ORDER!O143&gt;0,L137-N137, "")</f>
        <v/>
      </c>
      <c r="P137">
        <f>IF(ORDER!O143&gt;0,IF(R137="Corsetry",IF(IFERROR((O137/J137),0)&lt;1000,"CC Sales- Corsetry-Wholesale - IGST 5%","CC Sales- Corsetry-Wholesale - IGST 12%")), "")</f>
        <v/>
      </c>
      <c r="Q137">
        <f>IF(ORDER!O143&gt;0,
 IF(ORDER!$D$1="SGST",
 VLOOKUP(H137,'C:\Users\HP\Desktop\TrimphPO\Week\Master Files\[SGST Master.xlsx]DBF'!$A:$R,18,FALSE),
   IF(ORDER!$D$1="IGST",
   VLOOKUP(H137,'C:\Users\HP\Desktop\TrimphPO\Week\Master Files\[IGST Master.xlsx]DBF'!$A:$R,18,FALSE),
   "Error")),
"")</f>
        <v/>
      </c>
      <c r="R137">
        <f>IF(ORDER!O143&gt;0,
 IF(ORDER!$D$1="SGST",
 VLOOKUP(H137,'C:\Users\HP\Desktop\TrimphPO\Week\Master Files\[SGST Master.xlsx]DBF'!$A:$S,19,FALSE),
   IF(ORDER!$D$1="IGST",
   VLOOKUP(H137,'C:\Users\HP\Desktop\TrimphPO\Week\Master Files\[IGST Master.xlsx]DBF'!$A:$S,19,FALSE),
   "Error")),
"")</f>
        <v/>
      </c>
      <c r="S137">
        <f>IF(ORDER!O143&gt;0,
 IF(ORDER!$D$1="SGST",
 VLOOKUP(H137,'C:\Users\HP\Desktop\TrimphPO\Week\Master Files\[SGST Master.xlsx]DBF'!$A:$T,20,FALSE),
   IF(ORDER!$D$1="IGST",
   VLOOKUP(H137,'C:\Users\HP\Desktop\TrimphPO\Week\Master Files\[IGST Master.xlsx]DBF'!$A:$T,20,FALSE),
   "Error")),
"")</f>
        <v/>
      </c>
      <c r="T137">
        <f>IF(ORDER!O143&gt;0,
 IF(ORDER!$D$1="SGST",
 VLOOKUP(H137,'C:\Users\HP\Desktop\TrimphPO\Week\Master Files\[SGST Master.xlsx]DBF'!$A:$U,21,FALSE),
   IF(ORDER!$D$1="IGST",
   VLOOKUP(H137,'C:\Users\HP\Desktop\TrimphPO\Week\Master Files\[IGST Master.xlsx]DBF'!$A:$U,21,FALSE),
   "Error")),
"")</f>
        <v/>
      </c>
      <c r="U137">
        <f>IF(ORDER!O143&gt;0,
 IF(ORDER!$D$1="SGST",
 VLOOKUP(H137,'C:\Users\HP\Desktop\TrimphPO\Week\Master Files\[SGST Master.xlsx]DBF'!$A:$V,22,FALSE),
   IF(ORDER!$D$1="IGST",
   VLOOKUP(H137,'C:\Users\HP\Desktop\TrimphPO\Week\Master Files\[IGST Master.xlsx]DBF'!$A:$V,22,FALSE),
   "Error")),
"")</f>
        <v/>
      </c>
      <c r="V137">
        <f>IF(ORDER!O143&gt;0,
 IF(ORDER!$D$1="SGST",
 VLOOKUP(H137,'C:\Users\HP\Desktop\TrimphPO\Week\Master Files\[SGST Master.xlsx]DBF'!$A:$W,23,FALSE),
   IF(ORDER!$D$1="IGST",
   VLOOKUP(H137,'C:\Users\HP\Desktop\TrimphPO\Week\Master Files\[IGST Master.xlsx]DBF'!$A:$W,23,FALSE),
   "Error")),
"")</f>
        <v/>
      </c>
      <c r="W137">
        <f>IF(ORDER!O143&gt;0,
 IF(ORDER!$D$1="SGST",
 VLOOKUP(H137,'C:\Users\HP\Desktop\TrimphPO\Week\Master Files\[SGST Master.xlsx]DBF'!$A:$X,24,FALSE),
   IF(ORDER!$D$1="IGST",
   VLOOKUP(H137,'C:\Users\HP\Desktop\TrimphPO\Week\Master Files\[IGST Master.xlsx]DBF'!$A:$X,24,FALSE),
   "Error")),
"")</f>
        <v/>
      </c>
      <c r="X137">
        <f>IF(ORDER!O143&gt;0,
 IF(ORDER!$D$1="SGST",
 VLOOKUP(H137,'C:\Users\HP\Desktop\TrimphPO\Week\Master Files\[SGST Master.xlsx]DBF'!$A:$Y,25,FALSE),
   IF(ORDER!$D$1="IGST",
   VLOOKUP(H137,'C:\Users\HP\Desktop\TrimphPO\Week\Master Files\[IGST Master.xlsx]DBF'!$A:$Y,25,FALSE),
   "Error")),
"")</f>
        <v/>
      </c>
      <c r="Y137">
        <f>IF(ORDER!O143&gt;0,+O137, "")</f>
        <v/>
      </c>
      <c r="Z137">
        <f>IF(ORDER!O143&gt;0,+J137, "")</f>
        <v/>
      </c>
      <c r="AA137">
        <f>IF(ORDER!O143&gt;0,
 IF(ORDER!$D$1="SGST",
 VLOOKUP(H137,'C:\Users\HP\Desktop\TrimphPO\Week\Master Files\[SGST Master.xlsx]DBF'!$A:$AB,28,FALSE),
   IF(ORDER!$D$1="IGST",
   VLOOKUP(H137,'C:\Users\HP\Desktop\TrimphPO\Week\Master Files\[IGST Master.xlsx]DBF'!$A:$AB,28,FALSE),
   "Error")),
"")</f>
        <v/>
      </c>
      <c r="AB137">
        <f>IF(ORDER!O143&gt;0,
 IF(ORDER!$D$1="SGST",
 VLOOKUP(H137,'C:\Users\HP\Desktop\TrimphPO\Week\Master Files\[SGST Master.xlsx]DBF'!$A:$AC,29,FALSE),
   IF(ORDER!$D$1="IGST",
   VLOOKUP(H137,'C:\Users\HP\Desktop\TrimphPO\Week\Master Files\[IGST Master.xlsx]DBF'!$A:$AC,29,FALSE),
   "Error")),
"")</f>
        <v/>
      </c>
      <c r="AC137">
        <f>IF(ORDER!O143&gt;0,ROUND(Y137*AB137/100,2), "")</f>
        <v/>
      </c>
      <c r="AD137">
        <f>IF(ORDER!O143&gt;0,ROUND(SUM(Y137,0)-AC137,2), "")</f>
        <v/>
      </c>
      <c r="AE137" t="inlineStr"/>
      <c r="AF137" t="inlineStr"/>
      <c r="AG137" t="inlineStr"/>
      <c r="AH137" t="inlineStr"/>
      <c r="AI137" t="inlineStr"/>
      <c r="AJ137" t="inlineStr"/>
      <c r="AK137">
        <f>IF(ORDER!O143&gt;0,IF(RIGHT(P137,2)="5%","Output IGST - 5% - Tamilnadu","Output IGST - 12% - Tamilnadu"), "")</f>
        <v/>
      </c>
      <c r="AL137">
        <f>IF(ORDER!O143&gt;0,IF(AK137="Output IGST - 12% - TamilNadu",12,5), "")</f>
        <v/>
      </c>
      <c r="AM137">
        <f>IF(ORDER!O143&gt;0,ROUND(SUM(AD137*AL137/100,0),2), "")</f>
        <v/>
      </c>
      <c r="AN137">
        <f>IF(ORDER!O143&gt;0,+AP137, "")</f>
        <v/>
      </c>
      <c r="AO137">
        <f>IF(ORDER!O143&gt;0,0.00, "")</f>
        <v/>
      </c>
      <c r="AP137">
        <f>IF(ORDER!O143&gt;0,+(Y137-AC137)+AM137, "")</f>
        <v/>
      </c>
      <c r="AQ137">
        <f>IF(ORDER!O143&gt;0,
 IF(ORDER!$D$1="SGST",
 VLOOKUP(H137,'C:\Users\HP\Desktop\TrimphPO\Week\Master Files\[SGST Master.xlsx]DBF'!$A:$AR,44,FALSE),
   IF(ORDER!$D$1="IGST",
   VLOOKUP(H137,'C:\Users\HP\Desktop\TrimphPO\Week\Master Files\[IGST Master.xlsx]DBF'!$A:$AR,44,FALSE),
   "Error")),
"")</f>
        <v/>
      </c>
      <c r="AR137">
        <f>IF(ORDER!O143&gt;0,B137, "")</f>
        <v/>
      </c>
      <c r="AS137">
        <f>IF(ORDER!O143&gt;0,AN137, "")</f>
        <v/>
      </c>
      <c r="AT137">
        <f>IF(ORDER!O143&gt;0,CONCATENATE($B$2," ",$C$2," ","QTY",  " ", $Z$2), "")</f>
        <v/>
      </c>
      <c r="AU137">
        <f>IF(ORDER!O143&gt;0,
 IF(ORDER!$D$1="SGST",
 VLOOKUP(H137,'C:\Users\HP\Desktop\TrimphPO\Week\Master Files\[SGST Master.xlsx]DBF'!$A:$AV,48,FALSE),
   IF(ORDER!$D$1="IGST",
   VLOOKUP(H137,'C:\Users\HP\Desktop\TrimphPO\Week\Master Files\[IGST Master.xlsx]DBF'!$A:$AV,48,FALSE),
   "Error")),
"")</f>
        <v/>
      </c>
      <c r="AV137">
        <f>IF(ORDER!O143&gt;0,
 IF(ORDER!$D$1="SGST",
 VLOOKUP(H137,'C:\Users\HP\Desktop\TrimphPO\Week\Master Files\[SGST Master.xlsx]DBF'!$A:$AW,49,FALSE),
   IF(ORDER!$D$1="IGST",
   VLOOKUP(H137,'C:\Users\HP\Desktop\TrimphPO\Week\Master Files\[IGST Master.xlsx]DBF'!$A:$AW,49,FALSE),
   "Error")),
"")</f>
        <v/>
      </c>
      <c r="AW137">
        <f>IF(ORDER!O143&gt;0,
 IF(ORDER!$D$1="SGST",
 VLOOKUP(H137,'C:\Users\HP\Desktop\TrimphPO\Week\Master Files\[SGST Master.xlsx]DBF'!$A:$AX,50,FALSE),
   IF(ORDER!$D$1="IGST",
   VLOOKUP(H137,'C:\Users\HP\Desktop\TrimphPO\Week\Master Files\[IGST Master.xlsx]DBF'!$A:$AX,50,FALSE),
   "Error")),
"")</f>
        <v/>
      </c>
      <c r="AX137">
        <f>IF(ORDER!O143&gt;0,ORDER!B5, "")</f>
        <v/>
      </c>
      <c r="AY137">
        <f>IF(ORDER!O143&gt;0,ORDER!B1, "")</f>
        <v/>
      </c>
      <c r="AZ137">
        <f>IF(ORDER!O143&gt;0,
 IF(ORDER!$D$1="SGST",
 VLOOKUP(H137,'C:\Users\HP\Desktop\TrimphPO\Week\Master Files\[SGST Master.xlsx]DBF'!$A:$BA,53,FALSE),
   IF(ORDER!$D$1="IGST",
   VLOOKUP(H137,'C:\Users\HP\Desktop\TrimphPO\Week\Master Files\[IGST Master.xlsx]DBF'!$A:$BA,53,FALSE),
   "Error")),
"")</f>
        <v/>
      </c>
      <c r="BA137">
        <f>IF(ORDER!O143&gt;0,
 IF(ORDER!$D$1="SGST",
 VLOOKUP(H137,'C:\Users\HP\Desktop\TrimphPO\Week\Master Files\[SGST Master.xlsx]DBF'!$A:$BB,54,FALSE),
   IF(ORDER!$D$1="IGST",
   VLOOKUP(H137,'C:\Users\HP\Desktop\TrimphPO\Week\Master Files\[IGST Master.xlsx]DBF'!$A:$BB,54,FALSE),
   "Error")),
"")</f>
        <v/>
      </c>
      <c r="BB137">
        <f>IF(ORDER!O143&gt;0,
 IF(ORDER!$D$1="SGST",
 VLOOKUP(H137,'C:\Users\HP\Desktop\TrimphPO\Week\Master Files\[SGST Master.xlsx]DBF'!$A:$BC,55,FALSE),
   IF(ORDER!$D$1="IGST",
   VLOOKUP(H137,'C:\Users\HP\Desktop\TrimphPO\Week\Master Files\[IGST Master.xlsx]DBF'!$A:$BC,55,FALSE),
   "Error")),
"")</f>
        <v/>
      </c>
      <c r="BC137">
        <f>IF(ORDER!O143&gt;0,
 IF(ORDER!$D$1="SGST",
 VLOOKUP(H137,'C:\Users\HP\Desktop\TrimphPO\Week\Master Files\[SGST Master.xlsx]DBF'!$A:$BD,56,FALSE),
   IF(ORDER!$D$1="IGST",
   VLOOKUP(H137,'C:\Users\HP\Desktop\TrimphPO\Week\Master Files\[IGST Master.xlsx]DBF'!$A:$BD,56,FALSE),
   "Error")),
"")</f>
        <v/>
      </c>
      <c r="BD137">
        <f>IF(ORDER!O143&gt;0,
 IF(ORDER!$D$1="SGST",
 VLOOKUP(H137,'C:\Users\HP\Desktop\TrimphPO\Week\Master Files\[SGST Master.xlsx]DBF'!$A:$BE,57,FALSE),
   IF(ORDER!$D$1="IGST",
   VLOOKUP(H137,'C:\Users\HP\Desktop\TrimphPO\Week\Master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