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 - AMBIENCE MALL - GURUGRAM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4000444803</v>
      </c>
      <c r="C5" s="50" t="inlineStr">
        <is>
          <t>PT - AMBIENCE MALL - GURUGRAM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4000444803</v>
      </c>
      <c r="B6" s="48" t="n">
        <v>4000444803</v>
      </c>
      <c r="C6" s="49" t="n">
        <v>4000444803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7613108153016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7613108159339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7613108159346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7613108159360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7613108159377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2</v>
      </c>
      <c r="F12" s="47" t="n">
        <v>2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7613108159384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7613108159391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7613108159407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7613108159414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2</v>
      </c>
      <c r="F16" s="47" t="n">
        <v>2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7613108159421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7613108159438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7613109479665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7613109951819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7613109951826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7613109951888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7613109951925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7613109951956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7613111258487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7613111258494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7613111259736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7613111259750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7613111259767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2</v>
      </c>
      <c r="F29" s="47" t="n">
        <v>2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7613111259774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2</v>
      </c>
      <c r="F30" s="47" t="n">
        <v>2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7613111321556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7613111321624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7613111324182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7613111324199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7613112085808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7613112085846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7613112448221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7613112448610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7613112448641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7613112448696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7613112448726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7613112448795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7613112448801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7613112449013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7613112449037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7613112449099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7613112449112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7613112449129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7613112449167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7613112449198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2</v>
      </c>
      <c r="F50" s="47" t="n">
        <v>2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7613113513232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2</v>
      </c>
      <c r="F51" s="47" t="n">
        <v>2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7613113513256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7613113513270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2</v>
      </c>
      <c r="F53" s="47" t="n">
        <v>2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7613113513287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2</v>
      </c>
      <c r="F54" s="47" t="n">
        <v>2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7613113513294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2</v>
      </c>
      <c r="F55" s="47" t="n">
        <v>2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7613113513300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7613113513324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2</v>
      </c>
      <c r="F57" s="47" t="n">
        <v>2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7613113513331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7613113513836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2</v>
      </c>
      <c r="F59" s="47" t="n">
        <v>2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7613113513911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2</v>
      </c>
      <c r="F60" s="47" t="n">
        <v>2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7613113513928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7613113513935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2</v>
      </c>
      <c r="F62" s="47" t="n">
        <v>2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7613113513959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7613113513966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7613113644172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7613113644219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7613113644226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2</v>
      </c>
      <c r="F67" s="47" t="n">
        <v>2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7613113644233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7613113644271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7613113644288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7613113644295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7613113644318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7613113644325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7613113644349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7613113644363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7613114289860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2</v>
      </c>
      <c r="F76" s="47" t="n">
        <v>2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7613114289877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2</v>
      </c>
      <c r="F77" s="47" t="n">
        <v>2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7613114289884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7613114289921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2</v>
      </c>
      <c r="F79" s="47" t="n">
        <v>2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7613114289938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7613114289945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7613114289952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2</v>
      </c>
      <c r="F82" s="47" t="n">
        <v>2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7613114289983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2</v>
      </c>
      <c r="F83" s="47" t="n">
        <v>2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7613114290002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7613114290019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7613114290064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7613114290088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7613114293904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2</v>
      </c>
      <c r="F88" s="47" t="n">
        <v>2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7613114293911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2</v>
      </c>
      <c r="F89" s="47" t="n">
        <v>2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7613114293928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7613114293935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7613114293966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2</v>
      </c>
      <c r="F92" s="47" t="n">
        <v>2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7613114293973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2</v>
      </c>
      <c r="F93" s="47" t="n">
        <v>2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7613114293980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7613114293997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2</v>
      </c>
      <c r="F95" s="47" t="n">
        <v>2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7613114294024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2</v>
      </c>
      <c r="F96" s="47" t="n">
        <v>2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7613114294031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2</v>
      </c>
      <c r="F97" s="47" t="n">
        <v>2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7613114294048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2</v>
      </c>
      <c r="F98" s="47" t="n">
        <v>2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7613114294055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2</v>
      </c>
      <c r="F99" s="47" t="n">
        <v>2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7613114294086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7613114294093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7613114294109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7613114294116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7613114294154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7613114294161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7613114294178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7613114356470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2</v>
      </c>
      <c r="F107" s="47" t="n">
        <v>2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7613114356494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7613114356500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7613114356531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7613114356548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2</v>
      </c>
      <c r="F111" s="47" t="n">
        <v>2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7613114356555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2</v>
      </c>
      <c r="F112" s="47" t="n">
        <v>2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7613114356562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2</v>
      </c>
      <c r="F113" s="47" t="n">
        <v>2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7613114356593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2</v>
      </c>
      <c r="F114" s="47" t="n">
        <v>2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7613114356609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2</v>
      </c>
      <c r="F115" s="47" t="n">
        <v>2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7613114356616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2</v>
      </c>
      <c r="F116" s="47" t="n">
        <v>2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7613114356623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2</v>
      </c>
      <c r="F117" s="47" t="n">
        <v>2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7613114364918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7613114364925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7613114364963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7613114364970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7613114371978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2</v>
      </c>
      <c r="F122" s="47" t="n">
        <v>2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7613114371985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2</v>
      </c>
      <c r="F123" s="47" t="n">
        <v>2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7613114376157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7613124361891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7613125338144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7613125338151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7613125338168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2</v>
      </c>
      <c r="F128" s="47" t="n">
        <v>2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7613125338175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7613125338229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2</v>
      </c>
      <c r="F130" s="47" t="n">
        <v>2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7613125338250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2</v>
      </c>
      <c r="F131" s="47" t="n">
        <v>2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7613125338328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7613125352232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7613125352249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7613125352263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7613125352294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7613125352300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7613125352324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2</v>
      </c>
      <c r="F138" s="47" t="n">
        <v>2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7613125352348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7613125352386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7613125575396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7613125575402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7613125575419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7613125575440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7613125575457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7613125575464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7613125575471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7613125575488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2</v>
      </c>
      <c r="F148" s="47" t="n">
        <v>2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7613125575495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2</v>
      </c>
      <c r="F149" s="47" t="n">
        <v>2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7613125575501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7613125575518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7613125575525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2</v>
      </c>
      <c r="F152" s="47" t="n">
        <v>2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7613125575549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7613125575556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7613125576089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2</v>
      </c>
      <c r="F155" s="47" t="n">
        <v>2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7613125576096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7613125576102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7613125576133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7613125576140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7613125576157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7613125576164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2</v>
      </c>
      <c r="F161" s="47" t="n">
        <v>2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7613125576171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2</v>
      </c>
      <c r="F162" s="47" t="n">
        <v>2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7613125576188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2</v>
      </c>
      <c r="F163" s="47" t="n">
        <v>2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7613125576195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7613125576201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7613125576218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2</v>
      </c>
      <c r="F166" s="47" t="n">
        <v>2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7613125576225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2</v>
      </c>
      <c r="F167" s="47" t="n">
        <v>2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7613125576232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1</v>
      </c>
      <c r="F168" s="47" t="n">
        <v>1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7613125576249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7613125576256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7613125576294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7613125576300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7613125576317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1</v>
      </c>
      <c r="F173" s="47" t="n">
        <v>1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7613126162618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7613126162656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7613126162694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7613126162939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7613126163059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2</v>
      </c>
      <c r="F178" s="47" t="n">
        <v>2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7613126163332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>
        <f>VLOOKUP(B180,'C:\Users\HP\Desktop\TrimphPO\Week\Master Files\[Item Master.xlsx]Item Master'!$A:$S,19,FALSE)</f>
        <v/>
      </c>
      <c r="B180" s="46" t="n">
        <v>7613136326482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2</v>
      </c>
      <c r="F180" s="47" t="n">
        <v>2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>
        <f>VLOOKUP(B181,'C:\Users\HP\Desktop\TrimphPO\Week\Master Files\[Item Master.xlsx]Item Master'!$A:$S,19,FALSE)</f>
        <v/>
      </c>
      <c r="B181" s="46" t="n">
        <v>7613136326499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2</v>
      </c>
      <c r="F181" s="47" t="n">
        <v>2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>
        <f>VLOOKUP(B182,'C:\Users\HP\Desktop\TrimphPO\Week\Master Files\[Item Master.xlsx]Item Master'!$A:$S,19,FALSE)</f>
        <v/>
      </c>
      <c r="B182" s="46" t="n">
        <v>7613136326635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>
        <f>VLOOKUP(B183,'C:\Users\HP\Desktop\TrimphPO\Week\Master Files\[Item Master.xlsx]Item Master'!$A:$S,19,FALSE)</f>
        <v/>
      </c>
      <c r="B183" s="46" t="n">
        <v>7613136326642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>
        <f>VLOOKUP(B184,'C:\Users\HP\Desktop\TrimphPO\Week\Master Files\[Item Master.xlsx]Item Master'!$A:$S,19,FALSE)</f>
        <v/>
      </c>
      <c r="B184" s="46" t="n">
        <v>7613136327984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>
        <f>VLOOKUP(B185,'C:\Users\HP\Desktop\TrimphPO\Week\Master Files\[Item Master.xlsx]Item Master'!$A:$S,19,FALSE)</f>
        <v/>
      </c>
      <c r="B185" s="46" t="n">
        <v>7613136327991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>
        <f>VLOOKUP(B186,'C:\Users\HP\Desktop\TrimphPO\Week\Master Files\[Item Master.xlsx]Item Master'!$A:$S,19,FALSE)</f>
        <v/>
      </c>
      <c r="B186" s="46" t="n">
        <v>7613137011318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>
        <f>VLOOKUP(B187,'C:\Users\HP\Desktop\TrimphPO\Week\Master Files\[Item Master.xlsx]Item Master'!$A:$S,19,FALSE)</f>
        <v/>
      </c>
      <c r="B187" s="46" t="n">
        <v>7613137011325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>
        <f>VLOOKUP(B188,'C:\Users\HP\Desktop\TrimphPO\Week\Master Files\[Item Master.xlsx]Item Master'!$A:$S,19,FALSE)</f>
        <v/>
      </c>
      <c r="B188" s="46" t="n">
        <v>7613137011332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>
        <f>VLOOKUP(B189,'C:\Users\HP\Desktop\TrimphPO\Week\Master Files\[Item Master.xlsx]Item Master'!$A:$S,19,FALSE)</f>
        <v/>
      </c>
      <c r="B189" s="46" t="n">
        <v>7613137011349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>
        <f>VLOOKUP(B190,'C:\Users\HP\Desktop\TrimphPO\Week\Master Files\[Item Master.xlsx]Item Master'!$A:$S,19,FALSE)</f>
        <v/>
      </c>
      <c r="B190" s="46" t="n">
        <v>7613137011356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>
        <f>VLOOKUP(B191,'C:\Users\HP\Desktop\TrimphPO\Week\Master Files\[Item Master.xlsx]Item Master'!$A:$S,19,FALSE)</f>
        <v/>
      </c>
      <c r="B191" s="46" t="n">
        <v>7613137011363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2</v>
      </c>
      <c r="F191" s="47" t="n">
        <v>2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>
        <f>VLOOKUP(B192,'C:\Users\HP\Desktop\TrimphPO\Week\Master Files\[Item Master.xlsx]Item Master'!$A:$S,19,FALSE)</f>
        <v/>
      </c>
      <c r="B192" s="46" t="n">
        <v>7613137011370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>
        <f>VLOOKUP(B193,'C:\Users\HP\Desktop\TrimphPO\Week\Master Files\[Item Master.xlsx]Item Master'!$A:$S,19,FALSE)</f>
        <v/>
      </c>
      <c r="B193" s="46" t="n">
        <v>7613137011387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1</v>
      </c>
      <c r="F193" s="47" t="n">
        <v>1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>
        <f>VLOOKUP(B194,'C:\Users\HP\Desktop\TrimphPO\Week\Master Files\[Item Master.xlsx]Item Master'!$A:$S,19,FALSE)</f>
        <v/>
      </c>
      <c r="B194" s="46" t="n">
        <v>7613137011394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2</v>
      </c>
      <c r="F194" s="47" t="n">
        <v>2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7613137011400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2</v>
      </c>
      <c r="F195" s="47" t="n">
        <v>2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7613137011417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7613137011424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1</v>
      </c>
      <c r="F197" s="47" t="n">
        <v>1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7613137011455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7613137011462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2</v>
      </c>
      <c r="F199" s="47" t="n">
        <v>2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7613137011479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2</v>
      </c>
      <c r="F200" s="47" t="n">
        <v>2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7613137011486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7613137011509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2</v>
      </c>
      <c r="F202" s="47" t="n">
        <v>2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7613137364865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7613137364896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2</v>
      </c>
      <c r="F204" s="47" t="n">
        <v>2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7613137364902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7613137366081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7613137366098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7613137366111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7613137366128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2</v>
      </c>
      <c r="F209" s="47" t="n">
        <v>2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7613137366135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2</v>
      </c>
      <c r="F210" s="47" t="n">
        <v>2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7613137366197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7613137366203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1</v>
      </c>
      <c r="F212" s="47" t="n">
        <v>1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7613137366210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1</v>
      </c>
      <c r="F213" s="47" t="n">
        <v>1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7613137366234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7613137366241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2</v>
      </c>
      <c r="F215" s="47" t="n">
        <v>2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7613137366258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2</v>
      </c>
      <c r="F216" s="47" t="n">
        <v>2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7613137841649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1</v>
      </c>
      <c r="F217" s="47" t="n">
        <v>1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7613138257531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2</v>
      </c>
      <c r="F218" s="47" t="n">
        <v>2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7613138257678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2</v>
      </c>
      <c r="F219" s="47" t="n">
        <v>2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7613138257791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1</v>
      </c>
      <c r="F220" s="47" t="n">
        <v>1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7613138338483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1</v>
      </c>
      <c r="F221" s="47" t="n">
        <v>1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7613138338490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7613138338506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1</v>
      </c>
      <c r="F223" s="47" t="n">
        <v>1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7613138338513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2</v>
      </c>
      <c r="F224" s="47" t="n">
        <v>2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7613138338520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2</v>
      </c>
      <c r="F225" s="47" t="n">
        <v>2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7613138381663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1</v>
      </c>
      <c r="F226" s="47" t="n">
        <v>1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7613138381670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1</v>
      </c>
      <c r="F227" s="47" t="n">
        <v>1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7613138381687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7613138382301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1</v>
      </c>
      <c r="F229" s="47" t="n">
        <v>1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7613138382318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2</v>
      </c>
      <c r="F230" s="47" t="n">
        <v>2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7613138382325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2</v>
      </c>
      <c r="F231" s="47" t="n">
        <v>2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7613138521489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7613138626047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2</v>
      </c>
      <c r="F233" s="47" t="n">
        <v>2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7613138927540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7613138933077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2</v>
      </c>
      <c r="F235" s="47" t="n">
        <v>2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7613138933084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2</v>
      </c>
      <c r="F236" s="47" t="n">
        <v>2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>
        <f>VLOOKUP(B237,'C:\Users\HP\Desktop\TrimphPO\Week\Master Files\[Item Master.xlsx]Item Master'!$A:$S,19,FALSE)</f>
        <v/>
      </c>
      <c r="B237" s="46" t="n">
        <v>7613138933091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1</v>
      </c>
      <c r="F237" s="47" t="n">
        <v>1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>
        <f>VLOOKUP(B238,'C:\Users\HP\Desktop\TrimphPO\Week\Master Files\[Item Master.xlsx]Item Master'!$A:$S,19,FALSE)</f>
        <v/>
      </c>
      <c r="B238" s="46" t="n">
        <v>7613138933107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1</v>
      </c>
      <c r="F238" s="47" t="n">
        <v>1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>
        <f>VLOOKUP(B239,'C:\Users\HP\Desktop\TrimphPO\Week\Master Files\[Item Master.xlsx]Item Master'!$A:$S,19,FALSE)</f>
        <v/>
      </c>
      <c r="B239" s="46" t="n">
        <v>7613138934128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2</v>
      </c>
      <c r="F239" s="47" t="n">
        <v>2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>
        <f>VLOOKUP(B240,'C:\Users\HP\Desktop\TrimphPO\Week\Master Files\[Item Master.xlsx]Item Master'!$A:$S,19,FALSE)</f>
        <v/>
      </c>
      <c r="B240" s="46" t="n">
        <v>7613138934135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2</v>
      </c>
      <c r="F240" s="47" t="n">
        <v>2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>
        <f>VLOOKUP(B241,'C:\Users\HP\Desktop\TrimphPO\Week\Master Files\[Item Master.xlsx]Item Master'!$A:$S,19,FALSE)</f>
        <v/>
      </c>
      <c r="B241" s="46" t="n">
        <v>7613138934142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2</v>
      </c>
      <c r="F241" s="47" t="n">
        <v>2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>
        <f>VLOOKUP(B242,'C:\Users\HP\Desktop\TrimphPO\Week\Master Files\[Item Master.xlsx]Item Master'!$A:$S,19,FALSE)</f>
        <v/>
      </c>
      <c r="B242" s="46" t="n">
        <v>7613138934159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1</v>
      </c>
      <c r="F242" s="47" t="n">
        <v>1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>
        <f>VLOOKUP(B243,'C:\Users\HP\Desktop\TrimphPO\Week\Master Files\[Item Master.xlsx]Item Master'!$A:$S,19,FALSE)</f>
        <v/>
      </c>
      <c r="B243" s="46" t="n">
        <v>7613139315049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2</v>
      </c>
      <c r="F243" s="47" t="n">
        <v>2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>
        <f>VLOOKUP(B244,'C:\Users\HP\Desktop\TrimphPO\Week\Master Files\[Item Master.xlsx]Item Master'!$A:$S,19,FALSE)</f>
        <v/>
      </c>
      <c r="B244" s="46" t="n">
        <v>7613139315056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2</v>
      </c>
      <c r="F244" s="47" t="n">
        <v>2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>
        <f>VLOOKUP(B245,'C:\Users\HP\Desktop\TrimphPO\Week\Master Files\[Item Master.xlsx]Item Master'!$A:$S,19,FALSE)</f>
        <v/>
      </c>
      <c r="B245" s="46" t="n">
        <v>7613139315063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2</v>
      </c>
      <c r="F245" s="47" t="n">
        <v>2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>
        <f>VLOOKUP(B246,'C:\Users\HP\Desktop\TrimphPO\Week\Master Files\[Item Master.xlsx]Item Master'!$A:$S,19,FALSE)</f>
        <v/>
      </c>
      <c r="B246" s="46" t="n">
        <v>7613139315100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2</v>
      </c>
      <c r="F246" s="47" t="n">
        <v>2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>
        <f>VLOOKUP(B247,'C:\Users\HP\Desktop\TrimphPO\Week\Master Files\[Item Master.xlsx]Item Master'!$A:$S,19,FALSE)</f>
        <v/>
      </c>
      <c r="B247" s="46" t="n">
        <v>7613139315117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2</v>
      </c>
      <c r="F247" s="47" t="n">
        <v>2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>
        <f>VLOOKUP(B248,'C:\Users\HP\Desktop\TrimphPO\Week\Master Files\[Item Master.xlsx]Item Master'!$A:$S,19,FALSE)</f>
        <v/>
      </c>
      <c r="B248" s="46" t="n">
        <v>7613139315124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2</v>
      </c>
      <c r="F248" s="47" t="n">
        <v>2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7613141155664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2</v>
      </c>
      <c r="F249" s="47" t="n">
        <v>2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7613141155688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2</v>
      </c>
      <c r="F250" s="47" t="n">
        <v>2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7613141155701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2</v>
      </c>
      <c r="F251" s="47" t="n">
        <v>2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7613141155763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7613141155817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2</v>
      </c>
      <c r="F253" s="47" t="n">
        <v>2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7613141155848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2</v>
      </c>
      <c r="F254" s="47" t="n">
        <v>2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7613141155855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2</v>
      </c>
      <c r="F255" s="47" t="n">
        <v>2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7613141155862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2</v>
      </c>
      <c r="F256" s="47" t="n">
        <v>2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7613141155886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2</v>
      </c>
      <c r="F257" s="47" t="n">
        <v>2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7613141155893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7613141155909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2</v>
      </c>
      <c r="F259" s="47" t="n">
        <v>2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7613141155916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2</v>
      </c>
      <c r="F260" s="47" t="n">
        <v>2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7613141155923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7613141155930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7613141185265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2</v>
      </c>
      <c r="F263" s="47" t="n">
        <v>2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7613141185289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1</v>
      </c>
      <c r="F264" s="47" t="n">
        <v>1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7613141185326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7613141185333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2</v>
      </c>
      <c r="F266" s="47" t="n">
        <v>2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7613141185340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7613141185357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2</v>
      </c>
      <c r="F268" s="47" t="n">
        <v>2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7613141185388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2</v>
      </c>
      <c r="F269" s="47" t="n">
        <v>2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7613141185395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2</v>
      </c>
      <c r="F270" s="47" t="n">
        <v>2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7613141185401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2</v>
      </c>
      <c r="F271" s="47" t="n">
        <v>2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7613141186149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2</v>
      </c>
      <c r="F272" s="47" t="n">
        <v>2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>
        <f>VLOOKUP(B273,'C:\Users\HP\Desktop\TrimphPO\Week\Master Files\[Item Master.xlsx]Item Master'!$A:$S,19,FALSE)</f>
        <v/>
      </c>
      <c r="B273" s="46" t="n">
        <v>7613141186156</v>
      </c>
      <c r="C273" s="27">
        <f>VLOOKUP(B273,'C:\Users\HP\Desktop\TrimphPO\Week\Master Files\[Item Master.xlsx]Item Master'!$A:$C,3,FALSE)</f>
        <v/>
      </c>
      <c r="D273" s="9">
        <f>VLOOKUP(B273,'C:\Users\HP\Desktop\TrimphPO\Week\Master Files\[Item Master.xlsx]Item Master'!$A:$B,2,FALSE)</f>
        <v/>
      </c>
      <c r="E273" s="47" t="n">
        <v>2</v>
      </c>
      <c r="F273" s="47" t="n">
        <v>2</v>
      </c>
      <c r="G273" s="9" t="n">
        <v>0</v>
      </c>
      <c r="H273" s="27">
        <f>VLOOKUP(B273,'C:\Users\HP\Desktop\TrimphPO\Week\Master Files\[Item Master.xlsx]Item Master'!$A:$M,13,FALSE)</f>
        <v/>
      </c>
      <c r="I273" s="27" t="n">
        <v>0</v>
      </c>
      <c r="J273" s="29">
        <f>VLOOKUP(B273,'C:\Users\HP\Desktop\TrimphPO\Week\PivotTable\[PivotTableoutput.xlsx]Sheet1'!$A:$X,24,FALSE)</f>
        <v/>
      </c>
      <c r="K273" s="27">
        <f>J273-G273</f>
        <v/>
      </c>
      <c r="L273" s="30">
        <f>VLOOKUP(B273,'C:\Users\HP\Desktop\TrimphPO\Week\Master Files\[Location 2 Master.xlsx]Sheet1'!$A:$C,3,FALSE)</f>
        <v/>
      </c>
      <c r="M273" s="30">
        <f>VLOOKUP(B273,'C:\Users\HP\Desktop\TrimphPO\Week\Master Files\[Location 2 Master.xlsx]Sheet1'!$A:$D,4,FALSE)</f>
        <v/>
      </c>
      <c r="N273" s="31">
        <f>VLOOKUP(B273,'C:\Users\HP\Desktop\TrimphPO\Week\Master Files\[Item Master.xlsx]Item Master'!$A:$M,13,FALSE)</f>
        <v/>
      </c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>
        <f>VLOOKUP(B274,'C:\Users\HP\Desktop\TrimphPO\Week\Master Files\[Item Master.xlsx]Item Master'!$A:$S,19,FALSE)</f>
        <v/>
      </c>
      <c r="B274" s="46" t="n">
        <v>7613141186163</v>
      </c>
      <c r="C274" s="27">
        <f>VLOOKUP(B274,'C:\Users\HP\Desktop\TrimphPO\Week\Master Files\[Item Master.xlsx]Item Master'!$A:$C,3,FALSE)</f>
        <v/>
      </c>
      <c r="D274" s="9">
        <f>VLOOKUP(B274,'C:\Users\HP\Desktop\TrimphPO\Week\Master Files\[Item Master.xlsx]Item Master'!$A:$B,2,FALSE)</f>
        <v/>
      </c>
      <c r="E274" s="47" t="n">
        <v>2</v>
      </c>
      <c r="F274" s="47" t="n">
        <v>2</v>
      </c>
      <c r="G274" s="9" t="n">
        <v>0</v>
      </c>
      <c r="H274" s="27">
        <f>VLOOKUP(B274,'C:\Users\HP\Desktop\TrimphPO\Week\Master Files\[Item Master.xlsx]Item Master'!$A:$M,13,FALSE)</f>
        <v/>
      </c>
      <c r="I274" s="27" t="n">
        <v>0</v>
      </c>
      <c r="J274" s="29">
        <f>VLOOKUP(B274,'C:\Users\HP\Desktop\TrimphPO\Week\PivotTable\[PivotTableoutput.xlsx]Sheet1'!$A:$X,24,FALSE)</f>
        <v/>
      </c>
      <c r="K274" s="27">
        <f>J274-G274</f>
        <v/>
      </c>
      <c r="L274" s="30">
        <f>VLOOKUP(B274,'C:\Users\HP\Desktop\TrimphPO\Week\Master Files\[Location 2 Master.xlsx]Sheet1'!$A:$C,3,FALSE)</f>
        <v/>
      </c>
      <c r="M274" s="30">
        <f>VLOOKUP(B274,'C:\Users\HP\Desktop\TrimphPO\Week\Master Files\[Location 2 Master.xlsx]Sheet1'!$A:$D,4,FALSE)</f>
        <v/>
      </c>
      <c r="N274" s="31">
        <f>VLOOKUP(B274,'C:\Users\HP\Desktop\TrimphPO\Week\Master Files\[Item Master.xlsx]Item Master'!$A:$M,13,FALSE)</f>
        <v/>
      </c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>
        <f>VLOOKUP(B275,'C:\Users\HP\Desktop\TrimphPO\Week\Master Files\[Item Master.xlsx]Item Master'!$A:$S,19,FALSE)</f>
        <v/>
      </c>
      <c r="B275" s="46" t="n">
        <v>7613141186200</v>
      </c>
      <c r="C275" s="27">
        <f>VLOOKUP(B275,'C:\Users\HP\Desktop\TrimphPO\Week\Master Files\[Item Master.xlsx]Item Master'!$A:$C,3,FALSE)</f>
        <v/>
      </c>
      <c r="D275" s="9">
        <f>VLOOKUP(B275,'C:\Users\HP\Desktop\TrimphPO\Week\Master Files\[Item Master.xlsx]Item Master'!$A:$B,2,FALSE)</f>
        <v/>
      </c>
      <c r="E275" s="47" t="n">
        <v>1</v>
      </c>
      <c r="F275" s="47" t="n">
        <v>1</v>
      </c>
      <c r="G275" s="9" t="n">
        <v>0</v>
      </c>
      <c r="H275" s="27">
        <f>VLOOKUP(B275,'C:\Users\HP\Desktop\TrimphPO\Week\Master Files\[Item Master.xlsx]Item Master'!$A:$M,13,FALSE)</f>
        <v/>
      </c>
      <c r="I275" s="27" t="n">
        <v>0</v>
      </c>
      <c r="J275" s="29">
        <f>VLOOKUP(B275,'C:\Users\HP\Desktop\TrimphPO\Week\PivotTable\[PivotTableoutput.xlsx]Sheet1'!$A:$X,24,FALSE)</f>
        <v/>
      </c>
      <c r="K275" s="27">
        <f>J275-G275</f>
        <v/>
      </c>
      <c r="L275" s="30">
        <f>VLOOKUP(B275,'C:\Users\HP\Desktop\TrimphPO\Week\Master Files\[Location 2 Master.xlsx]Sheet1'!$A:$C,3,FALSE)</f>
        <v/>
      </c>
      <c r="M275" s="30">
        <f>VLOOKUP(B275,'C:\Users\HP\Desktop\TrimphPO\Week\Master Files\[Location 2 Master.xlsx]Sheet1'!$A:$D,4,FALSE)</f>
        <v/>
      </c>
      <c r="N275" s="31">
        <f>VLOOKUP(B275,'C:\Users\HP\Desktop\TrimphPO\Week\Master Files\[Item Master.xlsx]Item Master'!$A:$M,13,FALSE)</f>
        <v/>
      </c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>
        <f>VLOOKUP(B276,'C:\Users\HP\Desktop\TrimphPO\Week\Master Files\[Item Master.xlsx]Item Master'!$A:$S,19,FALSE)</f>
        <v/>
      </c>
      <c r="B276" s="46" t="n">
        <v>7613141186217</v>
      </c>
      <c r="C276" s="27">
        <f>VLOOKUP(B276,'C:\Users\HP\Desktop\TrimphPO\Week\Master Files\[Item Master.xlsx]Item Master'!$A:$C,3,FALSE)</f>
        <v/>
      </c>
      <c r="D276" s="9">
        <f>VLOOKUP(B276,'C:\Users\HP\Desktop\TrimphPO\Week\Master Files\[Item Master.xlsx]Item Master'!$A:$B,2,FALSE)</f>
        <v/>
      </c>
      <c r="E276" s="47" t="n">
        <v>1</v>
      </c>
      <c r="F276" s="47" t="n">
        <v>1</v>
      </c>
      <c r="G276" s="9" t="n">
        <v>0</v>
      </c>
      <c r="H276" s="27">
        <f>VLOOKUP(B276,'C:\Users\HP\Desktop\TrimphPO\Week\Master Files\[Item Master.xlsx]Item Master'!$A:$M,13,FALSE)</f>
        <v/>
      </c>
      <c r="I276" s="27" t="n">
        <v>0</v>
      </c>
      <c r="J276" s="29">
        <f>VLOOKUP(B276,'C:\Users\HP\Desktop\TrimphPO\Week\PivotTable\[PivotTableoutput.xlsx]Sheet1'!$A:$X,24,FALSE)</f>
        <v/>
      </c>
      <c r="K276" s="27">
        <f>J276-G276</f>
        <v/>
      </c>
      <c r="L276" s="30">
        <f>VLOOKUP(B276,'C:\Users\HP\Desktop\TrimphPO\Week\Master Files\[Location 2 Master.xlsx]Sheet1'!$A:$C,3,FALSE)</f>
        <v/>
      </c>
      <c r="M276" s="30">
        <f>VLOOKUP(B276,'C:\Users\HP\Desktop\TrimphPO\Week\Master Files\[Location 2 Master.xlsx]Sheet1'!$A:$D,4,FALSE)</f>
        <v/>
      </c>
      <c r="N276" s="31">
        <f>VLOOKUP(B276,'C:\Users\HP\Desktop\TrimphPO\Week\Master Files\[Item Master.xlsx]Item Master'!$A:$M,13,FALSE)</f>
        <v/>
      </c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>
        <f>VLOOKUP(B277,'C:\Users\HP\Desktop\TrimphPO\Week\Master Files\[Item Master.xlsx]Item Master'!$A:$S,19,FALSE)</f>
        <v/>
      </c>
      <c r="B277" s="46" t="n">
        <v>7613141189140</v>
      </c>
      <c r="C277" s="27">
        <f>VLOOKUP(B277,'C:\Users\HP\Desktop\TrimphPO\Week\Master Files\[Item Master.xlsx]Item Master'!$A:$C,3,FALSE)</f>
        <v/>
      </c>
      <c r="D277" s="9">
        <f>VLOOKUP(B277,'C:\Users\HP\Desktop\TrimphPO\Week\Master Files\[Item Master.xlsx]Item Master'!$A:$B,2,FALSE)</f>
        <v/>
      </c>
      <c r="E277" s="47" t="n">
        <v>2</v>
      </c>
      <c r="F277" s="47" t="n">
        <v>2</v>
      </c>
      <c r="G277" s="9" t="n">
        <v>0</v>
      </c>
      <c r="H277" s="27">
        <f>VLOOKUP(B277,'C:\Users\HP\Desktop\TrimphPO\Week\Master Files\[Item Master.xlsx]Item Master'!$A:$M,13,FALSE)</f>
        <v/>
      </c>
      <c r="I277" s="27" t="n">
        <v>0</v>
      </c>
      <c r="J277" s="29">
        <f>VLOOKUP(B277,'C:\Users\HP\Desktop\TrimphPO\Week\PivotTable\[PivotTableoutput.xlsx]Sheet1'!$A:$X,24,FALSE)</f>
        <v/>
      </c>
      <c r="K277" s="27">
        <f>J277-G277</f>
        <v/>
      </c>
      <c r="L277" s="30">
        <f>VLOOKUP(B277,'C:\Users\HP\Desktop\TrimphPO\Week\Master Files\[Location 2 Master.xlsx]Sheet1'!$A:$C,3,FALSE)</f>
        <v/>
      </c>
      <c r="M277" s="30">
        <f>VLOOKUP(B277,'C:\Users\HP\Desktop\TrimphPO\Week\Master Files\[Location 2 Master.xlsx]Sheet1'!$A:$D,4,FALSE)</f>
        <v/>
      </c>
      <c r="N277" s="31">
        <f>VLOOKUP(B277,'C:\Users\HP\Desktop\TrimphPO\Week\Master Files\[Item Master.xlsx]Item Master'!$A:$M,13,FALSE)</f>
        <v/>
      </c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>
        <f>VLOOKUP(B278,'C:\Users\HP\Desktop\TrimphPO\Week\Master Files\[Item Master.xlsx]Item Master'!$A:$S,19,FALSE)</f>
        <v/>
      </c>
      <c r="B278" s="46" t="n">
        <v>7613141189157</v>
      </c>
      <c r="C278" s="27">
        <f>VLOOKUP(B278,'C:\Users\HP\Desktop\TrimphPO\Week\Master Files\[Item Master.xlsx]Item Master'!$A:$C,3,FALSE)</f>
        <v/>
      </c>
      <c r="D278" s="9">
        <f>VLOOKUP(B278,'C:\Users\HP\Desktop\TrimphPO\Week\Master Files\[Item Master.xlsx]Item Master'!$A:$B,2,FALSE)</f>
        <v/>
      </c>
      <c r="E278" s="47" t="n">
        <v>2</v>
      </c>
      <c r="F278" s="47" t="n">
        <v>2</v>
      </c>
      <c r="G278" s="9" t="n">
        <v>0</v>
      </c>
      <c r="H278" s="27">
        <f>VLOOKUP(B278,'C:\Users\HP\Desktop\TrimphPO\Week\Master Files\[Item Master.xlsx]Item Master'!$A:$M,13,FALSE)</f>
        <v/>
      </c>
      <c r="I278" s="27" t="n">
        <v>0</v>
      </c>
      <c r="J278" s="29">
        <f>VLOOKUP(B278,'C:\Users\HP\Desktop\TrimphPO\Week\PivotTable\[PivotTableoutput.xlsx]Sheet1'!$A:$X,24,FALSE)</f>
        <v/>
      </c>
      <c r="K278" s="27">
        <f>J278-G278</f>
        <v/>
      </c>
      <c r="L278" s="30">
        <f>VLOOKUP(B278,'C:\Users\HP\Desktop\TrimphPO\Week\Master Files\[Location 2 Master.xlsx]Sheet1'!$A:$C,3,FALSE)</f>
        <v/>
      </c>
      <c r="M278" s="30">
        <f>VLOOKUP(B278,'C:\Users\HP\Desktop\TrimphPO\Week\Master Files\[Location 2 Master.xlsx]Sheet1'!$A:$D,4,FALSE)</f>
        <v/>
      </c>
      <c r="N278" s="31">
        <f>VLOOKUP(B278,'C:\Users\HP\Desktop\TrimphPO\Week\Master Files\[Item Master.xlsx]Item Master'!$A:$M,13,FALSE)</f>
        <v/>
      </c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>
        <f>VLOOKUP(B279,'C:\Users\HP\Desktop\TrimphPO\Week\Master Files\[Item Master.xlsx]Item Master'!$A:$S,19,FALSE)</f>
        <v/>
      </c>
      <c r="B279" s="46" t="n">
        <v>7613141189201</v>
      </c>
      <c r="C279" s="27">
        <f>VLOOKUP(B279,'C:\Users\HP\Desktop\TrimphPO\Week\Master Files\[Item Master.xlsx]Item Master'!$A:$C,3,FALSE)</f>
        <v/>
      </c>
      <c r="D279" s="9">
        <f>VLOOKUP(B279,'C:\Users\HP\Desktop\TrimphPO\Week\Master Files\[Item Master.xlsx]Item Master'!$A:$B,2,FALSE)</f>
        <v/>
      </c>
      <c r="E279" s="47" t="n">
        <v>2</v>
      </c>
      <c r="F279" s="47" t="n">
        <v>2</v>
      </c>
      <c r="G279" s="9" t="n">
        <v>0</v>
      </c>
      <c r="H279" s="27">
        <f>VLOOKUP(B279,'C:\Users\HP\Desktop\TrimphPO\Week\Master Files\[Item Master.xlsx]Item Master'!$A:$M,13,FALSE)</f>
        <v/>
      </c>
      <c r="I279" s="27" t="n">
        <v>0</v>
      </c>
      <c r="J279" s="29">
        <f>VLOOKUP(B279,'C:\Users\HP\Desktop\TrimphPO\Week\PivotTable\[PivotTableoutput.xlsx]Sheet1'!$A:$X,24,FALSE)</f>
        <v/>
      </c>
      <c r="K279" s="27">
        <f>J279-G279</f>
        <v/>
      </c>
      <c r="L279" s="30">
        <f>VLOOKUP(B279,'C:\Users\HP\Desktop\TrimphPO\Week\Master Files\[Location 2 Master.xlsx]Sheet1'!$A:$C,3,FALSE)</f>
        <v/>
      </c>
      <c r="M279" s="30">
        <f>VLOOKUP(B279,'C:\Users\HP\Desktop\TrimphPO\Week\Master Files\[Location 2 Master.xlsx]Sheet1'!$A:$D,4,FALSE)</f>
        <v/>
      </c>
      <c r="N279" s="31">
        <f>VLOOKUP(B279,'C:\Users\HP\Desktop\TrimphPO\Week\Master Files\[Item Master.xlsx]Item Master'!$A:$M,13,FALSE)</f>
        <v/>
      </c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>
        <f>VLOOKUP(B280,'C:\Users\HP\Desktop\TrimphPO\Week\Master Files\[Item Master.xlsx]Item Master'!$A:$S,19,FALSE)</f>
        <v/>
      </c>
      <c r="B280" s="46" t="n">
        <v>7613141189300</v>
      </c>
      <c r="C280" s="27">
        <f>VLOOKUP(B280,'C:\Users\HP\Desktop\TrimphPO\Week\Master Files\[Item Master.xlsx]Item Master'!$A:$C,3,FALSE)</f>
        <v/>
      </c>
      <c r="D280" s="9">
        <f>VLOOKUP(B280,'C:\Users\HP\Desktop\TrimphPO\Week\Master Files\[Item Master.xlsx]Item Master'!$A:$B,2,FALSE)</f>
        <v/>
      </c>
      <c r="E280" s="47" t="n">
        <v>1</v>
      </c>
      <c r="F280" s="47" t="n">
        <v>1</v>
      </c>
      <c r="G280" s="9" t="n">
        <v>0</v>
      </c>
      <c r="H280" s="27">
        <f>VLOOKUP(B280,'C:\Users\HP\Desktop\TrimphPO\Week\Master Files\[Item Master.xlsx]Item Master'!$A:$M,13,FALSE)</f>
        <v/>
      </c>
      <c r="I280" s="27" t="n">
        <v>0</v>
      </c>
      <c r="J280" s="29">
        <f>VLOOKUP(B280,'C:\Users\HP\Desktop\TrimphPO\Week\PivotTable\[PivotTableoutput.xlsx]Sheet1'!$A:$X,24,FALSE)</f>
        <v/>
      </c>
      <c r="K280" s="27">
        <f>J280-G280</f>
        <v/>
      </c>
      <c r="L280" s="30">
        <f>VLOOKUP(B280,'C:\Users\HP\Desktop\TrimphPO\Week\Master Files\[Location 2 Master.xlsx]Sheet1'!$A:$C,3,FALSE)</f>
        <v/>
      </c>
      <c r="M280" s="30">
        <f>VLOOKUP(B280,'C:\Users\HP\Desktop\TrimphPO\Week\Master Files\[Location 2 Master.xlsx]Sheet1'!$A:$D,4,FALSE)</f>
        <v/>
      </c>
      <c r="N280" s="31">
        <f>VLOOKUP(B280,'C:\Users\HP\Desktop\TrimphPO\Week\Master Files\[Item Master.xlsx]Item Master'!$A:$M,13,FALSE)</f>
        <v/>
      </c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>
        <f>VLOOKUP(B281,'C:\Users\HP\Desktop\TrimphPO\Week\Master Files\[Item Master.xlsx]Item Master'!$A:$S,19,FALSE)</f>
        <v/>
      </c>
      <c r="B281" s="46" t="n">
        <v>7613141189317</v>
      </c>
      <c r="C281" s="27">
        <f>VLOOKUP(B281,'C:\Users\HP\Desktop\TrimphPO\Week\Master Files\[Item Master.xlsx]Item Master'!$A:$C,3,FALSE)</f>
        <v/>
      </c>
      <c r="D281" s="9">
        <f>VLOOKUP(B281,'C:\Users\HP\Desktop\TrimphPO\Week\Master Files\[Item Master.xlsx]Item Master'!$A:$B,2,FALSE)</f>
        <v/>
      </c>
      <c r="E281" s="47" t="n">
        <v>1</v>
      </c>
      <c r="F281" s="47" t="n">
        <v>1</v>
      </c>
      <c r="G281" s="9" t="n">
        <v>0</v>
      </c>
      <c r="H281" s="27">
        <f>VLOOKUP(B281,'C:\Users\HP\Desktop\TrimphPO\Week\Master Files\[Item Master.xlsx]Item Master'!$A:$M,13,FALSE)</f>
        <v/>
      </c>
      <c r="I281" s="27" t="n">
        <v>0</v>
      </c>
      <c r="J281" s="29">
        <f>VLOOKUP(B281,'C:\Users\HP\Desktop\TrimphPO\Week\PivotTable\[PivotTableoutput.xlsx]Sheet1'!$A:$X,24,FALSE)</f>
        <v/>
      </c>
      <c r="K281" s="27">
        <f>J281-G281</f>
        <v/>
      </c>
      <c r="L281" s="30">
        <f>VLOOKUP(B281,'C:\Users\HP\Desktop\TrimphPO\Week\Master Files\[Location 2 Master.xlsx]Sheet1'!$A:$C,3,FALSE)</f>
        <v/>
      </c>
      <c r="M281" s="30">
        <f>VLOOKUP(B281,'C:\Users\HP\Desktop\TrimphPO\Week\Master Files\[Location 2 Master.xlsx]Sheet1'!$A:$D,4,FALSE)</f>
        <v/>
      </c>
      <c r="N281" s="31">
        <f>VLOOKUP(B281,'C:\Users\HP\Desktop\TrimphPO\Week\Master Files\[Item Master.xlsx]Item Master'!$A:$M,13,FALSE)</f>
        <v/>
      </c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>
        <f>VLOOKUP(B282,'C:\Users\HP\Desktop\TrimphPO\Week\Master Files\[Item Master.xlsx]Item Master'!$A:$S,19,FALSE)</f>
        <v/>
      </c>
      <c r="B282" s="46" t="n">
        <v>7613141189362</v>
      </c>
      <c r="C282" s="27">
        <f>VLOOKUP(B282,'C:\Users\HP\Desktop\TrimphPO\Week\Master Files\[Item Master.xlsx]Item Master'!$A:$C,3,FALSE)</f>
        <v/>
      </c>
      <c r="D282" s="9">
        <f>VLOOKUP(B282,'C:\Users\HP\Desktop\TrimphPO\Week\Master Files\[Item Master.xlsx]Item Master'!$A:$B,2,FALSE)</f>
        <v/>
      </c>
      <c r="E282" s="47" t="n">
        <v>1</v>
      </c>
      <c r="F282" s="47" t="n">
        <v>1</v>
      </c>
      <c r="G282" s="9" t="n">
        <v>0</v>
      </c>
      <c r="H282" s="27">
        <f>VLOOKUP(B282,'C:\Users\HP\Desktop\TrimphPO\Week\Master Files\[Item Master.xlsx]Item Master'!$A:$M,13,FALSE)</f>
        <v/>
      </c>
      <c r="I282" s="27" t="n">
        <v>0</v>
      </c>
      <c r="J282" s="29">
        <f>VLOOKUP(B282,'C:\Users\HP\Desktop\TrimphPO\Week\PivotTable\[PivotTableoutput.xlsx]Sheet1'!$A:$X,24,FALSE)</f>
        <v/>
      </c>
      <c r="K282" s="27">
        <f>J282-G282</f>
        <v/>
      </c>
      <c r="L282" s="30">
        <f>VLOOKUP(B282,'C:\Users\HP\Desktop\TrimphPO\Week\Master Files\[Location 2 Master.xlsx]Sheet1'!$A:$C,3,FALSE)</f>
        <v/>
      </c>
      <c r="M282" s="30">
        <f>VLOOKUP(B282,'C:\Users\HP\Desktop\TrimphPO\Week\Master Files\[Location 2 Master.xlsx]Sheet1'!$A:$D,4,FALSE)</f>
        <v/>
      </c>
      <c r="N282" s="31">
        <f>VLOOKUP(B282,'C:\Users\HP\Desktop\TrimphPO\Week\Master Files\[Item Master.xlsx]Item Master'!$A:$M,13,FALSE)</f>
        <v/>
      </c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>
        <f>VLOOKUP(B283,'C:\Users\HP\Desktop\TrimphPO\Week\Master Files\[Item Master.xlsx]Item Master'!$A:$S,19,FALSE)</f>
        <v/>
      </c>
      <c r="B283" s="46" t="n">
        <v>7613141280601</v>
      </c>
      <c r="C283" s="27">
        <f>VLOOKUP(B283,'C:\Users\HP\Desktop\TrimphPO\Week\Master Files\[Item Master.xlsx]Item Master'!$A:$C,3,FALSE)</f>
        <v/>
      </c>
      <c r="D283" s="9">
        <f>VLOOKUP(B283,'C:\Users\HP\Desktop\TrimphPO\Week\Master Files\[Item Master.xlsx]Item Master'!$A:$B,2,FALSE)</f>
        <v/>
      </c>
      <c r="E283" s="47" t="n">
        <v>1</v>
      </c>
      <c r="F283" s="47" t="n">
        <v>1</v>
      </c>
      <c r="G283" s="9" t="n">
        <v>0</v>
      </c>
      <c r="H283" s="27">
        <f>VLOOKUP(B283,'C:\Users\HP\Desktop\TrimphPO\Week\Master Files\[Item Master.xlsx]Item Master'!$A:$M,13,FALSE)</f>
        <v/>
      </c>
      <c r="I283" s="27" t="n">
        <v>0</v>
      </c>
      <c r="J283" s="29">
        <f>VLOOKUP(B283,'C:\Users\HP\Desktop\TrimphPO\Week\PivotTable\[PivotTableoutput.xlsx]Sheet1'!$A:$X,24,FALSE)</f>
        <v/>
      </c>
      <c r="K283" s="27">
        <f>J283-G283</f>
        <v/>
      </c>
      <c r="L283" s="30">
        <f>VLOOKUP(B283,'C:\Users\HP\Desktop\TrimphPO\Week\Master Files\[Location 2 Master.xlsx]Sheet1'!$A:$C,3,FALSE)</f>
        <v/>
      </c>
      <c r="M283" s="30">
        <f>VLOOKUP(B283,'C:\Users\HP\Desktop\TrimphPO\Week\Master Files\[Location 2 Master.xlsx]Sheet1'!$A:$D,4,FALSE)</f>
        <v/>
      </c>
      <c r="N283" s="31">
        <f>VLOOKUP(B283,'C:\Users\HP\Desktop\TrimphPO\Week\Master Files\[Item Master.xlsx]Item Master'!$A:$M,13,FALSE)</f>
        <v/>
      </c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>
        <f>VLOOKUP(B284,'C:\Users\HP\Desktop\TrimphPO\Week\Master Files\[Item Master.xlsx]Item Master'!$A:$S,19,FALSE)</f>
        <v/>
      </c>
      <c r="B284" s="46" t="n">
        <v>7613141280618</v>
      </c>
      <c r="C284" s="27">
        <f>VLOOKUP(B284,'C:\Users\HP\Desktop\TrimphPO\Week\Master Files\[Item Master.xlsx]Item Master'!$A:$C,3,FALSE)</f>
        <v/>
      </c>
      <c r="D284" s="9">
        <f>VLOOKUP(B284,'C:\Users\HP\Desktop\TrimphPO\Week\Master Files\[Item Master.xlsx]Item Master'!$A:$B,2,FALSE)</f>
        <v/>
      </c>
      <c r="E284" s="47" t="n">
        <v>2</v>
      </c>
      <c r="F284" s="47" t="n">
        <v>2</v>
      </c>
      <c r="G284" s="9" t="n">
        <v>0</v>
      </c>
      <c r="H284" s="27">
        <f>VLOOKUP(B284,'C:\Users\HP\Desktop\TrimphPO\Week\Master Files\[Item Master.xlsx]Item Master'!$A:$M,13,FALSE)</f>
        <v/>
      </c>
      <c r="I284" s="27" t="n">
        <v>0</v>
      </c>
      <c r="J284" s="29">
        <f>VLOOKUP(B284,'C:\Users\HP\Desktop\TrimphPO\Week\PivotTable\[PivotTableoutput.xlsx]Sheet1'!$A:$X,24,FALSE)</f>
        <v/>
      </c>
      <c r="K284" s="27">
        <f>J284-G284</f>
        <v/>
      </c>
      <c r="L284" s="30">
        <f>VLOOKUP(B284,'C:\Users\HP\Desktop\TrimphPO\Week\Master Files\[Location 2 Master.xlsx]Sheet1'!$A:$C,3,FALSE)</f>
        <v/>
      </c>
      <c r="M284" s="30">
        <f>VLOOKUP(B284,'C:\Users\HP\Desktop\TrimphPO\Week\Master Files\[Location 2 Master.xlsx]Sheet1'!$A:$D,4,FALSE)</f>
        <v/>
      </c>
      <c r="N284" s="31">
        <f>VLOOKUP(B284,'C:\Users\HP\Desktop\TrimphPO\Week\Master Files\[Item Master.xlsx]Item Master'!$A:$M,13,FALSE)</f>
        <v/>
      </c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>
        <f>VLOOKUP(B285,'C:\Users\HP\Desktop\TrimphPO\Week\Master Files\[Item Master.xlsx]Item Master'!$A:$S,19,FALSE)</f>
        <v/>
      </c>
      <c r="B285" s="46" t="n">
        <v>7613141280625</v>
      </c>
      <c r="C285" s="27">
        <f>VLOOKUP(B285,'C:\Users\HP\Desktop\TrimphPO\Week\Master Files\[Item Master.xlsx]Item Master'!$A:$C,3,FALSE)</f>
        <v/>
      </c>
      <c r="D285" s="9">
        <f>VLOOKUP(B285,'C:\Users\HP\Desktop\TrimphPO\Week\Master Files\[Item Master.xlsx]Item Master'!$A:$B,2,FALSE)</f>
        <v/>
      </c>
      <c r="E285" s="47" t="n">
        <v>1</v>
      </c>
      <c r="F285" s="47" t="n">
        <v>1</v>
      </c>
      <c r="G285" s="9" t="n">
        <v>0</v>
      </c>
      <c r="H285" s="27">
        <f>VLOOKUP(B285,'C:\Users\HP\Desktop\TrimphPO\Week\Master Files\[Item Master.xlsx]Item Master'!$A:$M,13,FALSE)</f>
        <v/>
      </c>
      <c r="I285" s="27" t="n">
        <v>0</v>
      </c>
      <c r="J285" s="29">
        <f>VLOOKUP(B285,'C:\Users\HP\Desktop\TrimphPO\Week\PivotTable\[PivotTableoutput.xlsx]Sheet1'!$A:$X,24,FALSE)</f>
        <v/>
      </c>
      <c r="K285" s="27">
        <f>J285-G285</f>
        <v/>
      </c>
      <c r="L285" s="30">
        <f>VLOOKUP(B285,'C:\Users\HP\Desktop\TrimphPO\Week\Master Files\[Location 2 Master.xlsx]Sheet1'!$A:$C,3,FALSE)</f>
        <v/>
      </c>
      <c r="M285" s="30">
        <f>VLOOKUP(B285,'C:\Users\HP\Desktop\TrimphPO\Week\Master Files\[Location 2 Master.xlsx]Sheet1'!$A:$D,4,FALSE)</f>
        <v/>
      </c>
      <c r="N285" s="31">
        <f>VLOOKUP(B285,'C:\Users\HP\Desktop\TrimphPO\Week\Master Files\[Item Master.xlsx]Item Master'!$A:$M,13,FALSE)</f>
        <v/>
      </c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>
        <f>VLOOKUP(B286,'C:\Users\HP\Desktop\TrimphPO\Week\Master Files\[Item Master.xlsx]Item Master'!$A:$S,19,FALSE)</f>
        <v/>
      </c>
      <c r="B286" s="46" t="n">
        <v>7613141280632</v>
      </c>
      <c r="C286" s="4">
        <f>VLOOKUP(B286,'C:\Users\HP\Desktop\TrimphPO\Week\Master Files\[Item Master.xlsx]Item Master'!$A:$C,3,FALSE)</f>
        <v/>
      </c>
      <c r="D286" s="2">
        <f>VLOOKUP(B286,'C:\Users\HP\Desktop\TrimphPO\Week\Master Files\[Item Master.xlsx]Item Master'!$A:$B,2,FALSE)</f>
        <v/>
      </c>
      <c r="E286" s="47" t="n">
        <v>1</v>
      </c>
      <c r="F286" s="47" t="n">
        <v>1</v>
      </c>
      <c r="G286" s="9" t="n">
        <v>0</v>
      </c>
      <c r="H286" s="27">
        <f>VLOOKUP(B286,'C:\Users\HP\Desktop\TrimphPO\Week\Master Files\[Item Master.xlsx]Item Master'!$A:$M,13,FALSE)</f>
        <v/>
      </c>
      <c r="I286" s="27" t="n">
        <v>0</v>
      </c>
      <c r="J286" s="29">
        <f>VLOOKUP(B286,'C:\Users\HP\Desktop\TrimphPO\Week\PivotTable\[PivotTableoutput.xlsx]Sheet1'!$A:$X,24,FALSE)</f>
        <v/>
      </c>
      <c r="K286" s="27">
        <f>J286-G286</f>
        <v/>
      </c>
      <c r="L286" s="30">
        <f>VLOOKUP(B286,'C:\Users\HP\Desktop\TrimphPO\Week\Master Files\[Location 2 Master.xlsx]Sheet1'!$A:$C,3,FALSE)</f>
        <v/>
      </c>
      <c r="M286" s="30">
        <f>VLOOKUP(B286,'C:\Users\HP\Desktop\TrimphPO\Week\Master Files\[Location 2 Master.xlsx]Sheet1'!$A:$D,4,FALSE)</f>
        <v/>
      </c>
      <c r="N286" s="4">
        <f>VLOOKUP(B286,'C:\Users\HP\Desktop\TrimphPO\Week\Master Files\[Item Master.xlsx]Item Master'!$A:$M,13,FALSE)</f>
        <v/>
      </c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>
        <f>VLOOKUP(B287,'C:\Users\HP\Desktop\TrimphPO\Week\Master Files\[Item Master.xlsx]Item Master'!$A:$S,19,FALSE)</f>
        <v/>
      </c>
      <c r="B287" s="46" t="n">
        <v>7613141280656</v>
      </c>
      <c r="C287" s="4">
        <f>VLOOKUP(B287,'C:\Users\HP\Desktop\TrimphPO\Week\Master Files\[Item Master.xlsx]Item Master'!$A:$C,3,FALSE)</f>
        <v/>
      </c>
      <c r="D287" s="2">
        <f>VLOOKUP(B287,'C:\Users\HP\Desktop\TrimphPO\Week\Master Files\[Item Master.xlsx]Item Master'!$A:$B,2,FALSE)</f>
        <v/>
      </c>
      <c r="E287" s="47" t="n">
        <v>1</v>
      </c>
      <c r="F287" s="47" t="n">
        <v>1</v>
      </c>
      <c r="G287" s="9" t="n">
        <v>0</v>
      </c>
      <c r="H287" s="27">
        <f>VLOOKUP(B287,'C:\Users\HP\Desktop\TrimphPO\Week\Master Files\[Item Master.xlsx]Item Master'!$A:$M,13,FALSE)</f>
        <v/>
      </c>
      <c r="I287" s="27" t="n">
        <v>0</v>
      </c>
      <c r="J287" s="29">
        <f>VLOOKUP(B287,'C:\Users\HP\Desktop\TrimphPO\Week\PivotTable\[PivotTableoutput.xlsx]Sheet1'!$A:$X,24,FALSE)</f>
        <v/>
      </c>
      <c r="K287" s="27">
        <f>J287-G287</f>
        <v/>
      </c>
      <c r="L287" s="30">
        <f>VLOOKUP(B287,'C:\Users\HP\Desktop\TrimphPO\Week\Master Files\[Location 2 Master.xlsx]Sheet1'!$A:$C,3,FALSE)</f>
        <v/>
      </c>
      <c r="M287" s="30">
        <f>VLOOKUP(B287,'C:\Users\HP\Desktop\TrimphPO\Week\Master Files\[Location 2 Master.xlsx]Sheet1'!$A:$D,4,FALSE)</f>
        <v/>
      </c>
      <c r="N287" s="4">
        <f>VLOOKUP(B287,'C:\Users\HP\Desktop\TrimphPO\Week\Master Files\[Item Master.xlsx]Item Master'!$A:$M,13,FALSE)</f>
        <v/>
      </c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>
        <f>VLOOKUP(B288,'C:\Users\HP\Desktop\TrimphPO\Week\Master Files\[Item Master.xlsx]Item Master'!$A:$S,19,FALSE)</f>
        <v/>
      </c>
      <c r="B288" s="46" t="n">
        <v>7613141280670</v>
      </c>
      <c r="C288" s="4">
        <f>VLOOKUP(B288,'C:\Users\HP\Desktop\TrimphPO\Week\Master Files\[Item Master.xlsx]Item Master'!$A:$C,3,FALSE)</f>
        <v/>
      </c>
      <c r="D288" s="2">
        <f>VLOOKUP(B288,'C:\Users\HP\Desktop\TrimphPO\Week\Master Files\[Item Master.xlsx]Item Master'!$A:$B,2,FALSE)</f>
        <v/>
      </c>
      <c r="E288" s="47" t="n">
        <v>2</v>
      </c>
      <c r="F288" s="47" t="n">
        <v>2</v>
      </c>
      <c r="G288" s="9" t="n">
        <v>0</v>
      </c>
      <c r="H288" s="27">
        <f>VLOOKUP(B288,'C:\Users\HP\Desktop\TrimphPO\Week\Master Files\[Item Master.xlsx]Item Master'!$A:$M,13,FALSE)</f>
        <v/>
      </c>
      <c r="I288" s="27" t="n">
        <v>0</v>
      </c>
      <c r="J288" s="29">
        <f>VLOOKUP(B288,'C:\Users\HP\Desktop\TrimphPO\Week\PivotTable\[PivotTableoutput.xlsx]Sheet1'!$A:$X,24,FALSE)</f>
        <v/>
      </c>
      <c r="K288" s="27">
        <f>J288-G288</f>
        <v/>
      </c>
      <c r="L288" s="30">
        <f>VLOOKUP(B288,'C:\Users\HP\Desktop\TrimphPO\Week\Master Files\[Location 2 Master.xlsx]Sheet1'!$A:$C,3,FALSE)</f>
        <v/>
      </c>
      <c r="M288" s="30">
        <f>VLOOKUP(B288,'C:\Users\HP\Desktop\TrimphPO\Week\Master Files\[Location 2 Master.xlsx]Sheet1'!$A:$D,4,FALSE)</f>
        <v/>
      </c>
      <c r="N288" s="4">
        <f>VLOOKUP(B288,'C:\Users\HP\Desktop\TrimphPO\Week\Master Files\[Item Master.xlsx]Item Master'!$A:$M,13,FALSE)</f>
        <v/>
      </c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>
        <f>VLOOKUP(B289,'C:\Users\HP\Desktop\TrimphPO\Week\Master Files\[Item Master.xlsx]Item Master'!$A:$S,19,FALSE)</f>
        <v/>
      </c>
      <c r="B289" s="46" t="n">
        <v>7613141280694</v>
      </c>
      <c r="C289" s="4">
        <f>VLOOKUP(B289,'C:\Users\HP\Desktop\TrimphPO\Week\Master Files\[Item Master.xlsx]Item Master'!$A:$C,3,FALSE)</f>
        <v/>
      </c>
      <c r="D289" s="2">
        <f>VLOOKUP(B289,'C:\Users\HP\Desktop\TrimphPO\Week\Master Files\[Item Master.xlsx]Item Master'!$A:$B,2,FALSE)</f>
        <v/>
      </c>
      <c r="E289" s="47" t="n">
        <v>2</v>
      </c>
      <c r="F289" s="47" t="n">
        <v>2</v>
      </c>
      <c r="G289" s="9" t="n">
        <v>0</v>
      </c>
      <c r="H289" s="27">
        <f>VLOOKUP(B289,'C:\Users\HP\Desktop\TrimphPO\Week\Master Files\[Item Master.xlsx]Item Master'!$A:$M,13,FALSE)</f>
        <v/>
      </c>
      <c r="I289" s="27" t="n">
        <v>0</v>
      </c>
      <c r="J289" s="29">
        <f>VLOOKUP(B289,'C:\Users\HP\Desktop\TrimphPO\Week\PivotTable\[PivotTableoutput.xlsx]Sheet1'!$A:$X,24,FALSE)</f>
        <v/>
      </c>
      <c r="K289" s="27">
        <f>J289-G289</f>
        <v/>
      </c>
      <c r="L289" s="30">
        <f>VLOOKUP(B289,'C:\Users\HP\Desktop\TrimphPO\Week\Master Files\[Location 2 Master.xlsx]Sheet1'!$A:$C,3,FALSE)</f>
        <v/>
      </c>
      <c r="M289" s="30">
        <f>VLOOKUP(B289,'C:\Users\HP\Desktop\TrimphPO\Week\Master Files\[Location 2 Master.xlsx]Sheet1'!$A:$D,4,FALSE)</f>
        <v/>
      </c>
      <c r="N289" s="4">
        <f>VLOOKUP(B289,'C:\Users\HP\Desktop\TrimphPO\Week\Master Files\[Item Master.xlsx]Item Master'!$A:$M,13,FALSE)</f>
        <v/>
      </c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>
        <f>VLOOKUP(B290,'C:\Users\HP\Desktop\TrimphPO\Week\Master Files\[Item Master.xlsx]Item Master'!$A:$S,19,FALSE)</f>
        <v/>
      </c>
      <c r="B290" s="46" t="n">
        <v>7613141280762</v>
      </c>
      <c r="C290" s="4">
        <f>VLOOKUP(B290,'C:\Users\HP\Desktop\TrimphPO\Week\Master Files\[Item Master.xlsx]Item Master'!$A:$C,3,FALSE)</f>
        <v/>
      </c>
      <c r="D290" s="2">
        <f>VLOOKUP(B290,'C:\Users\HP\Desktop\TrimphPO\Week\Master Files\[Item Master.xlsx]Item Master'!$A:$B,2,FALSE)</f>
        <v/>
      </c>
      <c r="E290" s="47" t="n">
        <v>1</v>
      </c>
      <c r="F290" s="47" t="n">
        <v>1</v>
      </c>
      <c r="G290" s="9" t="n">
        <v>0</v>
      </c>
      <c r="H290" s="27">
        <f>VLOOKUP(B290,'C:\Users\HP\Desktop\TrimphPO\Week\Master Files\[Item Master.xlsx]Item Master'!$A:$M,13,FALSE)</f>
        <v/>
      </c>
      <c r="I290" s="27" t="n">
        <v>0</v>
      </c>
      <c r="J290" s="29">
        <f>VLOOKUP(B290,'C:\Users\HP\Desktop\TrimphPO\Week\PivotTable\[PivotTableoutput.xlsx]Sheet1'!$A:$X,24,FALSE)</f>
        <v/>
      </c>
      <c r="K290" s="27">
        <f>J290-G290</f>
        <v/>
      </c>
      <c r="L290" s="30">
        <f>VLOOKUP(B290,'C:\Users\HP\Desktop\TrimphPO\Week\Master Files\[Location 2 Master.xlsx]Sheet1'!$A:$C,3,FALSE)</f>
        <v/>
      </c>
      <c r="M290" s="30">
        <f>VLOOKUP(B290,'C:\Users\HP\Desktop\TrimphPO\Week\Master Files\[Location 2 Master.xlsx]Sheet1'!$A:$D,4,FALSE)</f>
        <v/>
      </c>
      <c r="N290" s="4">
        <f>VLOOKUP(B290,'C:\Users\HP\Desktop\TrimphPO\Week\Master Files\[Item Master.xlsx]Item Master'!$A:$M,13,FALSE)</f>
        <v/>
      </c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>
        <f>VLOOKUP(B291,'C:\Users\HP\Desktop\TrimphPO\Week\Master Files\[Item Master.xlsx]Item Master'!$A:$S,19,FALSE)</f>
        <v/>
      </c>
      <c r="B291" s="46" t="n">
        <v>7613141280786</v>
      </c>
      <c r="C291" s="4">
        <f>VLOOKUP(B291,'C:\Users\HP\Desktop\TrimphPO\Week\Master Files\[Item Master.xlsx]Item Master'!$A:$C,3,FALSE)</f>
        <v/>
      </c>
      <c r="D291" s="2">
        <f>VLOOKUP(B291,'C:\Users\HP\Desktop\TrimphPO\Week\Master Files\[Item Master.xlsx]Item Master'!$A:$B,2,FALSE)</f>
        <v/>
      </c>
      <c r="E291" s="47" t="n">
        <v>1</v>
      </c>
      <c r="F291" s="47" t="n">
        <v>1</v>
      </c>
      <c r="G291" s="9" t="n">
        <v>0</v>
      </c>
      <c r="H291" s="27">
        <f>VLOOKUP(B291,'C:\Users\HP\Desktop\TrimphPO\Week\Master Files\[Item Master.xlsx]Item Master'!$A:$M,13,FALSE)</f>
        <v/>
      </c>
      <c r="I291" s="27" t="n">
        <v>0</v>
      </c>
      <c r="J291" s="29">
        <f>VLOOKUP(B291,'C:\Users\HP\Desktop\TrimphPO\Week\PivotTable\[PivotTableoutput.xlsx]Sheet1'!$A:$X,24,FALSE)</f>
        <v/>
      </c>
      <c r="K291" s="27">
        <f>J291-G291</f>
        <v/>
      </c>
      <c r="L291" s="30">
        <f>VLOOKUP(B291,'C:\Users\HP\Desktop\TrimphPO\Week\Master Files\[Location 2 Master.xlsx]Sheet1'!$A:$C,3,FALSE)</f>
        <v/>
      </c>
      <c r="M291" s="30">
        <f>VLOOKUP(B291,'C:\Users\HP\Desktop\TrimphPO\Week\Master Files\[Location 2 Master.xlsx]Sheet1'!$A:$D,4,FALSE)</f>
        <v/>
      </c>
      <c r="N291" s="4">
        <f>VLOOKUP(B291,'C:\Users\HP\Desktop\TrimphPO\Week\Master Files\[Item Master.xlsx]Item Master'!$A:$M,13,FALSE)</f>
        <v/>
      </c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>
        <f>VLOOKUP(B292,'C:\Users\HP\Desktop\TrimphPO\Week\Master Files\[Item Master.xlsx]Item Master'!$A:$S,19,FALSE)</f>
        <v/>
      </c>
      <c r="B292" s="46" t="n">
        <v>7613141280809</v>
      </c>
      <c r="C292" s="4">
        <f>VLOOKUP(B292,'C:\Users\HP\Desktop\TrimphPO\Week\Master Files\[Item Master.xlsx]Item Master'!$A:$C,3,FALSE)</f>
        <v/>
      </c>
      <c r="D292" s="2">
        <f>VLOOKUP(B292,'C:\Users\HP\Desktop\TrimphPO\Week\Master Files\[Item Master.xlsx]Item Master'!$A:$B,2,FALSE)</f>
        <v/>
      </c>
      <c r="E292" s="47" t="n">
        <v>1</v>
      </c>
      <c r="F292" s="47" t="n">
        <v>1</v>
      </c>
      <c r="G292" s="9" t="n">
        <v>0</v>
      </c>
      <c r="H292" s="27">
        <f>VLOOKUP(B292,'C:\Users\HP\Desktop\TrimphPO\Week\Master Files\[Item Master.xlsx]Item Master'!$A:$M,13,FALSE)</f>
        <v/>
      </c>
      <c r="I292" s="27" t="n">
        <v>0</v>
      </c>
      <c r="J292" s="29">
        <f>VLOOKUP(B292,'C:\Users\HP\Desktop\TrimphPO\Week\PivotTable\[PivotTableoutput.xlsx]Sheet1'!$A:$X,24,FALSE)</f>
        <v/>
      </c>
      <c r="K292" s="27">
        <f>J292-G292</f>
        <v/>
      </c>
      <c r="L292" s="30">
        <f>VLOOKUP(B292,'C:\Users\HP\Desktop\TrimphPO\Week\Master Files\[Location 2 Master.xlsx]Sheet1'!$A:$C,3,FALSE)</f>
        <v/>
      </c>
      <c r="M292" s="30">
        <f>VLOOKUP(B292,'C:\Users\HP\Desktop\TrimphPO\Week\Master Files\[Location 2 Master.xlsx]Sheet1'!$A:$D,4,FALSE)</f>
        <v/>
      </c>
      <c r="N292" s="4">
        <f>VLOOKUP(B292,'C:\Users\HP\Desktop\TrimphPO\Week\Master Files\[Item Master.xlsx]Item Master'!$A:$M,13,FALSE)</f>
        <v/>
      </c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>
        <f>VLOOKUP(B293,'C:\Users\HP\Desktop\TrimphPO\Week\Master Files\[Item Master.xlsx]Item Master'!$A:$S,19,FALSE)</f>
        <v/>
      </c>
      <c r="B293" s="46" t="n">
        <v>7613141280823</v>
      </c>
      <c r="C293" s="4">
        <f>VLOOKUP(B293,'C:\Users\HP\Desktop\TrimphPO\Week\Master Files\[Item Master.xlsx]Item Master'!$A:$C,3,FALSE)</f>
        <v/>
      </c>
      <c r="D293" s="2">
        <f>VLOOKUP(B293,'C:\Users\HP\Desktop\TrimphPO\Week\Master Files\[Item Master.xlsx]Item Master'!$A:$B,2,FALSE)</f>
        <v/>
      </c>
      <c r="E293" s="47" t="n">
        <v>1</v>
      </c>
      <c r="F293" s="47" t="n">
        <v>1</v>
      </c>
      <c r="G293" s="9" t="n">
        <v>0</v>
      </c>
      <c r="H293" s="27">
        <f>VLOOKUP(B293,'C:\Users\HP\Desktop\TrimphPO\Week\Master Files\[Item Master.xlsx]Item Master'!$A:$M,13,FALSE)</f>
        <v/>
      </c>
      <c r="I293" s="27" t="n">
        <v>0</v>
      </c>
      <c r="J293" s="29">
        <f>VLOOKUP(B293,'C:\Users\HP\Desktop\TrimphPO\Week\PivotTable\[PivotTableoutput.xlsx]Sheet1'!$A:$X,24,FALSE)</f>
        <v/>
      </c>
      <c r="K293" s="27">
        <f>J293-G293</f>
        <v/>
      </c>
      <c r="L293" s="30">
        <f>VLOOKUP(B293,'C:\Users\HP\Desktop\TrimphPO\Week\Master Files\[Location 2 Master.xlsx]Sheet1'!$A:$C,3,FALSE)</f>
        <v/>
      </c>
      <c r="M293" s="30">
        <f>VLOOKUP(B293,'C:\Users\HP\Desktop\TrimphPO\Week\Master Files\[Location 2 Master.xlsx]Sheet1'!$A:$D,4,FALSE)</f>
        <v/>
      </c>
      <c r="N293" s="4">
        <f>VLOOKUP(B293,'C:\Users\HP\Desktop\TrimphPO\Week\Master Files\[Item Master.xlsx]Item Master'!$A:$M,13,FALSE)</f>
        <v/>
      </c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>
        <f>VLOOKUP(B294,'C:\Users\HP\Desktop\TrimphPO\Week\Master Files\[Item Master.xlsx]Item Master'!$A:$S,19,FALSE)</f>
        <v/>
      </c>
      <c r="B294" s="46" t="n">
        <v>7613141280830</v>
      </c>
      <c r="C294" s="4">
        <f>VLOOKUP(B294,'C:\Users\HP\Desktop\TrimphPO\Week\Master Files\[Item Master.xlsx]Item Master'!$A:$C,3,FALSE)</f>
        <v/>
      </c>
      <c r="D294" s="2">
        <f>VLOOKUP(B294,'C:\Users\HP\Desktop\TrimphPO\Week\Master Files\[Item Master.xlsx]Item Master'!$A:$B,2,FALSE)</f>
        <v/>
      </c>
      <c r="E294" s="47" t="n">
        <v>1</v>
      </c>
      <c r="F294" s="47" t="n">
        <v>1</v>
      </c>
      <c r="G294" s="9" t="n">
        <v>0</v>
      </c>
      <c r="H294" s="27">
        <f>VLOOKUP(B294,'C:\Users\HP\Desktop\TrimphPO\Week\Master Files\[Item Master.xlsx]Item Master'!$A:$M,13,FALSE)</f>
        <v/>
      </c>
      <c r="I294" s="27" t="n">
        <v>0</v>
      </c>
      <c r="J294" s="29">
        <f>VLOOKUP(B294,'C:\Users\HP\Desktop\TrimphPO\Week\PivotTable\[PivotTableoutput.xlsx]Sheet1'!$A:$X,24,FALSE)</f>
        <v/>
      </c>
      <c r="K294" s="27">
        <f>J294-G294</f>
        <v/>
      </c>
      <c r="L294" s="30">
        <f>VLOOKUP(B294,'C:\Users\HP\Desktop\TrimphPO\Week\Master Files\[Location 2 Master.xlsx]Sheet1'!$A:$C,3,FALSE)</f>
        <v/>
      </c>
      <c r="M294" s="30">
        <f>VLOOKUP(B294,'C:\Users\HP\Desktop\TrimphPO\Week\Master Files\[Location 2 Master.xlsx]Sheet1'!$A:$D,4,FALSE)</f>
        <v/>
      </c>
      <c r="N294" s="4">
        <f>VLOOKUP(B294,'C:\Users\HP\Desktop\TrimphPO\Week\Master Files\[Item Master.xlsx]Item Master'!$A:$M,13,FALSE)</f>
        <v/>
      </c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>
        <f>VLOOKUP(B295,'C:\Users\HP\Desktop\TrimphPO\Week\Master Files\[Item Master.xlsx]Item Master'!$A:$S,19,FALSE)</f>
        <v/>
      </c>
      <c r="B295" s="46" t="n">
        <v>7613141280854</v>
      </c>
      <c r="C295" s="4">
        <f>VLOOKUP(B295,'C:\Users\HP\Desktop\TrimphPO\Week\Master Files\[Item Master.xlsx]Item Master'!$A:$C,3,FALSE)</f>
        <v/>
      </c>
      <c r="D295" s="2">
        <f>VLOOKUP(B295,'C:\Users\HP\Desktop\TrimphPO\Week\Master Files\[Item Master.xlsx]Item Master'!$A:$B,2,FALSE)</f>
        <v/>
      </c>
      <c r="E295" s="47" t="n">
        <v>1</v>
      </c>
      <c r="F295" s="47" t="n">
        <v>1</v>
      </c>
      <c r="G295" s="9" t="n">
        <v>0</v>
      </c>
      <c r="H295" s="27">
        <f>VLOOKUP(B295,'C:\Users\HP\Desktop\TrimphPO\Week\Master Files\[Item Master.xlsx]Item Master'!$A:$M,13,FALSE)</f>
        <v/>
      </c>
      <c r="I295" s="27" t="n">
        <v>0</v>
      </c>
      <c r="J295" s="29">
        <f>VLOOKUP(B295,'C:\Users\HP\Desktop\TrimphPO\Week\PivotTable\[PivotTableoutput.xlsx]Sheet1'!$A:$X,24,FALSE)</f>
        <v/>
      </c>
      <c r="K295" s="27">
        <f>J295-G295</f>
        <v/>
      </c>
      <c r="L295" s="30">
        <f>VLOOKUP(B295,'C:\Users\HP\Desktop\TrimphPO\Week\Master Files\[Location 2 Master.xlsx]Sheet1'!$A:$C,3,FALSE)</f>
        <v/>
      </c>
      <c r="M295" s="30">
        <f>VLOOKUP(B295,'C:\Users\HP\Desktop\TrimphPO\Week\Master Files\[Location 2 Master.xlsx]Sheet1'!$A:$D,4,FALSE)</f>
        <v/>
      </c>
      <c r="N295" s="4">
        <f>VLOOKUP(B295,'C:\Users\HP\Desktop\TrimphPO\Week\Master Files\[Item Master.xlsx]Item Master'!$A:$M,13,FALSE)</f>
        <v/>
      </c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>
        <f>VLOOKUP(B296,'C:\Users\HP\Desktop\TrimphPO\Week\Master Files\[Item Master.xlsx]Item Master'!$A:$S,19,FALSE)</f>
        <v/>
      </c>
      <c r="B296" s="46" t="n">
        <v>7613142658348</v>
      </c>
      <c r="C296" s="4">
        <f>VLOOKUP(B296,'C:\Users\HP\Desktop\TrimphPO\Week\Master Files\[Item Master.xlsx]Item Master'!$A:$C,3,FALSE)</f>
        <v/>
      </c>
      <c r="D296" s="2">
        <f>VLOOKUP(B296,'C:\Users\HP\Desktop\TrimphPO\Week\Master Files\[Item Master.xlsx]Item Master'!$A:$B,2,FALSE)</f>
        <v/>
      </c>
      <c r="E296" s="47" t="n">
        <v>1</v>
      </c>
      <c r="F296" s="47" t="n">
        <v>1</v>
      </c>
      <c r="G296" s="9" t="n">
        <v>0</v>
      </c>
      <c r="H296" s="27">
        <f>VLOOKUP(B296,'C:\Users\HP\Desktop\TrimphPO\Week\Master Files\[Item Master.xlsx]Item Master'!$A:$M,13,FALSE)</f>
        <v/>
      </c>
      <c r="I296" s="27" t="n">
        <v>0</v>
      </c>
      <c r="J296" s="29">
        <f>VLOOKUP(B296,'C:\Users\HP\Desktop\TrimphPO\Week\PivotTable\[PivotTableoutput.xlsx]Sheet1'!$A:$X,24,FALSE)</f>
        <v/>
      </c>
      <c r="K296" s="27">
        <f>J296-G296</f>
        <v/>
      </c>
      <c r="L296" s="30">
        <f>VLOOKUP(B296,'C:\Users\HP\Desktop\TrimphPO\Week\Master Files\[Location 2 Master.xlsx]Sheet1'!$A:$C,3,FALSE)</f>
        <v/>
      </c>
      <c r="M296" s="30">
        <f>VLOOKUP(B296,'C:\Users\HP\Desktop\TrimphPO\Week\Master Files\[Location 2 Master.xlsx]Sheet1'!$A:$D,4,FALSE)</f>
        <v/>
      </c>
      <c r="N296" s="4">
        <f>VLOOKUP(B296,'C:\Users\HP\Desktop\TrimphPO\Week\Master Files\[Item Master.xlsx]Item Master'!$A:$M,13,FALSE)</f>
        <v/>
      </c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>
        <f>VLOOKUP(B297,'C:\Users\HP\Desktop\TrimphPO\Week\Master Files\[Item Master.xlsx]Item Master'!$A:$S,19,FALSE)</f>
        <v/>
      </c>
      <c r="B297" s="46" t="n">
        <v>7613142658355</v>
      </c>
      <c r="C297" s="4">
        <f>VLOOKUP(B297,'C:\Users\HP\Desktop\TrimphPO\Week\Master Files\[Item Master.xlsx]Item Master'!$A:$C,3,FALSE)</f>
        <v/>
      </c>
      <c r="D297" s="2">
        <f>VLOOKUP(B297,'C:\Users\HP\Desktop\TrimphPO\Week\Master Files\[Item Master.xlsx]Item Master'!$A:$B,2,FALSE)</f>
        <v/>
      </c>
      <c r="E297" s="47" t="n">
        <v>1</v>
      </c>
      <c r="F297" s="47" t="n">
        <v>1</v>
      </c>
      <c r="G297" s="9" t="n">
        <v>0</v>
      </c>
      <c r="H297" s="27">
        <f>VLOOKUP(B297,'C:\Users\HP\Desktop\TrimphPO\Week\Master Files\[Item Master.xlsx]Item Master'!$A:$M,13,FALSE)</f>
        <v/>
      </c>
      <c r="I297" s="27" t="n">
        <v>0</v>
      </c>
      <c r="J297" s="29">
        <f>VLOOKUP(B297,'C:\Users\HP\Desktop\TrimphPO\Week\PivotTable\[PivotTableoutput.xlsx]Sheet1'!$A:$X,24,FALSE)</f>
        <v/>
      </c>
      <c r="K297" s="27">
        <f>J297-G297</f>
        <v/>
      </c>
      <c r="L297" s="30">
        <f>VLOOKUP(B297,'C:\Users\HP\Desktop\TrimphPO\Week\Master Files\[Location 2 Master.xlsx]Sheet1'!$A:$C,3,FALSE)</f>
        <v/>
      </c>
      <c r="M297" s="30">
        <f>VLOOKUP(B297,'C:\Users\HP\Desktop\TrimphPO\Week\Master Files\[Location 2 Master.xlsx]Sheet1'!$A:$D,4,FALSE)</f>
        <v/>
      </c>
      <c r="N297" s="4">
        <f>VLOOKUP(B297,'C:\Users\HP\Desktop\TrimphPO\Week\Master Files\[Item Master.xlsx]Item Master'!$A:$M,13,FALSE)</f>
        <v/>
      </c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>
        <f>VLOOKUP(B298,'C:\Users\HP\Desktop\TrimphPO\Week\Master Files\[Item Master.xlsx]Item Master'!$A:$S,19,FALSE)</f>
        <v/>
      </c>
      <c r="B298" s="46" t="n">
        <v>7613142658362</v>
      </c>
      <c r="C298" s="4">
        <f>VLOOKUP(B298,'C:\Users\HP\Desktop\TrimphPO\Week\Master Files\[Item Master.xlsx]Item Master'!$A:$C,3,FALSE)</f>
        <v/>
      </c>
      <c r="D298" s="2">
        <f>VLOOKUP(B298,'C:\Users\HP\Desktop\TrimphPO\Week\Master Files\[Item Master.xlsx]Item Master'!$A:$B,2,FALSE)</f>
        <v/>
      </c>
      <c r="E298" s="47" t="n">
        <v>1</v>
      </c>
      <c r="F298" s="47" t="n">
        <v>1</v>
      </c>
      <c r="G298" s="9" t="n">
        <v>0</v>
      </c>
      <c r="H298" s="27">
        <f>VLOOKUP(B298,'C:\Users\HP\Desktop\TrimphPO\Week\Master Files\[Item Master.xlsx]Item Master'!$A:$M,13,FALSE)</f>
        <v/>
      </c>
      <c r="I298" s="27" t="n">
        <v>0</v>
      </c>
      <c r="J298" s="29">
        <f>VLOOKUP(B298,'C:\Users\HP\Desktop\TrimphPO\Week\PivotTable\[PivotTableoutput.xlsx]Sheet1'!$A:$X,24,FALSE)</f>
        <v/>
      </c>
      <c r="K298" s="27">
        <f>J298-G298</f>
        <v/>
      </c>
      <c r="L298" s="30">
        <f>VLOOKUP(B298,'C:\Users\HP\Desktop\TrimphPO\Week\Master Files\[Location 2 Master.xlsx]Sheet1'!$A:$C,3,FALSE)</f>
        <v/>
      </c>
      <c r="M298" s="30">
        <f>VLOOKUP(B298,'C:\Users\HP\Desktop\TrimphPO\Week\Master Files\[Location 2 Master.xlsx]Sheet1'!$A:$D,4,FALSE)</f>
        <v/>
      </c>
      <c r="N298" s="4">
        <f>VLOOKUP(B298,'C:\Users\HP\Desktop\TrimphPO\Week\Master Files\[Item Master.xlsx]Item Master'!$A:$M,13,FALSE)</f>
        <v/>
      </c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>
        <f>VLOOKUP(B299,'C:\Users\HP\Desktop\TrimphPO\Week\Master Files\[Item Master.xlsx]Item Master'!$A:$S,19,FALSE)</f>
        <v/>
      </c>
      <c r="B299" s="46" t="n">
        <v>7613142658386</v>
      </c>
      <c r="C299" s="4">
        <f>VLOOKUP(B299,'C:\Users\HP\Desktop\TrimphPO\Week\Master Files\[Item Master.xlsx]Item Master'!$A:$C,3,FALSE)</f>
        <v/>
      </c>
      <c r="D299" s="2">
        <f>VLOOKUP(B299,'C:\Users\HP\Desktop\TrimphPO\Week\Master Files\[Item Master.xlsx]Item Master'!$A:$B,2,FALSE)</f>
        <v/>
      </c>
      <c r="E299" s="47" t="n">
        <v>1</v>
      </c>
      <c r="F299" s="47" t="n">
        <v>1</v>
      </c>
      <c r="G299" s="9" t="n">
        <v>0</v>
      </c>
      <c r="H299" s="27">
        <f>VLOOKUP(B299,'C:\Users\HP\Desktop\TrimphPO\Week\Master Files\[Item Master.xlsx]Item Master'!$A:$M,13,FALSE)</f>
        <v/>
      </c>
      <c r="I299" s="27" t="n">
        <v>0</v>
      </c>
      <c r="J299" s="29">
        <f>VLOOKUP(B299,'C:\Users\HP\Desktop\TrimphPO\Week\PivotTable\[PivotTableoutput.xlsx]Sheet1'!$A:$X,24,FALSE)</f>
        <v/>
      </c>
      <c r="K299" s="27">
        <f>J299-G299</f>
        <v/>
      </c>
      <c r="L299" s="30">
        <f>VLOOKUP(B299,'C:\Users\HP\Desktop\TrimphPO\Week\Master Files\[Location 2 Master.xlsx]Sheet1'!$A:$C,3,FALSE)</f>
        <v/>
      </c>
      <c r="M299" s="30">
        <f>VLOOKUP(B299,'C:\Users\HP\Desktop\TrimphPO\Week\Master Files\[Location 2 Master.xlsx]Sheet1'!$A:$D,4,FALSE)</f>
        <v/>
      </c>
      <c r="N299" s="4">
        <f>VLOOKUP(B299,'C:\Users\HP\Desktop\TrimphPO\Week\Master Files\[Item Master.xlsx]Item Master'!$A:$M,13,FALSE)</f>
        <v/>
      </c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>
        <f>VLOOKUP(B300,'C:\Users\HP\Desktop\TrimphPO\Week\Master Files\[Item Master.xlsx]Item Master'!$A:$S,19,FALSE)</f>
        <v/>
      </c>
      <c r="B300" s="46" t="n">
        <v>7613142658393</v>
      </c>
      <c r="C300" s="4">
        <f>VLOOKUP(B300,'C:\Users\HP\Desktop\TrimphPO\Week\Master Files\[Item Master.xlsx]Item Master'!$A:$C,3,FALSE)</f>
        <v/>
      </c>
      <c r="D300" s="2">
        <f>VLOOKUP(B300,'C:\Users\HP\Desktop\TrimphPO\Week\Master Files\[Item Master.xlsx]Item Master'!$A:$B,2,FALSE)</f>
        <v/>
      </c>
      <c r="E300" s="47" t="n">
        <v>2</v>
      </c>
      <c r="F300" s="47" t="n">
        <v>2</v>
      </c>
      <c r="G300" s="9" t="n">
        <v>0</v>
      </c>
      <c r="H300" s="27">
        <f>VLOOKUP(B300,'C:\Users\HP\Desktop\TrimphPO\Week\Master Files\[Item Master.xlsx]Item Master'!$A:$M,13,FALSE)</f>
        <v/>
      </c>
      <c r="I300" s="27" t="n">
        <v>0</v>
      </c>
      <c r="J300" s="29">
        <f>VLOOKUP(B300,'C:\Users\HP\Desktop\TrimphPO\Week\PivotTable\[PivotTableoutput.xlsx]Sheet1'!$A:$X,24,FALSE)</f>
        <v/>
      </c>
      <c r="K300" s="27">
        <f>J300-G300</f>
        <v/>
      </c>
      <c r="L300" s="30">
        <f>VLOOKUP(B300,'C:\Users\HP\Desktop\TrimphPO\Week\Master Files\[Location 2 Master.xlsx]Sheet1'!$A:$C,3,FALSE)</f>
        <v/>
      </c>
      <c r="M300" s="30">
        <f>VLOOKUP(B300,'C:\Users\HP\Desktop\TrimphPO\Week\Master Files\[Location 2 Master.xlsx]Sheet1'!$A:$D,4,FALSE)</f>
        <v/>
      </c>
      <c r="N300" s="4">
        <f>VLOOKUP(B300,'C:\Users\HP\Desktop\TrimphPO\Week\Master Files\[Item Master.xlsx]Item Master'!$A:$M,13,FALSE)</f>
        <v/>
      </c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>
        <f>VLOOKUP(B301,'C:\Users\HP\Desktop\TrimphPO\Week\Master Files\[Item Master.xlsx]Item Master'!$A:$S,19,FALSE)</f>
        <v/>
      </c>
      <c r="B301" s="46" t="n">
        <v>7613142658409</v>
      </c>
      <c r="C301" s="4">
        <f>VLOOKUP(B301,'C:\Users\HP\Desktop\TrimphPO\Week\Master Files\[Item Master.xlsx]Item Master'!$A:$C,3,FALSE)</f>
        <v/>
      </c>
      <c r="D301" s="2">
        <f>VLOOKUP(B301,'C:\Users\HP\Desktop\TrimphPO\Week\Master Files\[Item Master.xlsx]Item Master'!$A:$B,2,FALSE)</f>
        <v/>
      </c>
      <c r="E301" s="47" t="n">
        <v>2</v>
      </c>
      <c r="F301" s="47" t="n">
        <v>2</v>
      </c>
      <c r="G301" s="9" t="n">
        <v>0</v>
      </c>
      <c r="H301" s="27">
        <f>VLOOKUP(B301,'C:\Users\HP\Desktop\TrimphPO\Week\Master Files\[Item Master.xlsx]Item Master'!$A:$M,13,FALSE)</f>
        <v/>
      </c>
      <c r="I301" s="27" t="n">
        <v>0</v>
      </c>
      <c r="J301" s="29">
        <f>VLOOKUP(B301,'C:\Users\HP\Desktop\TrimphPO\Week\PivotTable\[PivotTableoutput.xlsx]Sheet1'!$A:$X,24,FALSE)</f>
        <v/>
      </c>
      <c r="K301" s="27">
        <f>J301-G301</f>
        <v/>
      </c>
      <c r="L301" s="30">
        <f>VLOOKUP(B301,'C:\Users\HP\Desktop\TrimphPO\Week\Master Files\[Location 2 Master.xlsx]Sheet1'!$A:$C,3,FALSE)</f>
        <v/>
      </c>
      <c r="M301" s="30">
        <f>VLOOKUP(B301,'C:\Users\HP\Desktop\TrimphPO\Week\Master Files\[Location 2 Master.xlsx]Sheet1'!$A:$D,4,FALSE)</f>
        <v/>
      </c>
      <c r="N301" s="4">
        <f>VLOOKUP(B301,'C:\Users\HP\Desktop\TrimphPO\Week\Master Files\[Item Master.xlsx]Item Master'!$A:$M,13,FALSE)</f>
        <v/>
      </c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>
        <f>VLOOKUP(B302,'C:\Users\HP\Desktop\TrimphPO\Week\Master Files\[Item Master.xlsx]Item Master'!$A:$S,19,FALSE)</f>
        <v/>
      </c>
      <c r="B302" s="46" t="n">
        <v>7613142658416</v>
      </c>
      <c r="C302" s="4">
        <f>VLOOKUP(B302,'C:\Users\HP\Desktop\TrimphPO\Week\Master Files\[Item Master.xlsx]Item Master'!$A:$C,3,FALSE)</f>
        <v/>
      </c>
      <c r="D302" s="2">
        <f>VLOOKUP(B302,'C:\Users\HP\Desktop\TrimphPO\Week\Master Files\[Item Master.xlsx]Item Master'!$A:$B,2,FALSE)</f>
        <v/>
      </c>
      <c r="E302" s="47" t="n">
        <v>1</v>
      </c>
      <c r="F302" s="47" t="n">
        <v>1</v>
      </c>
      <c r="G302" s="9" t="n">
        <v>0</v>
      </c>
      <c r="H302" s="27">
        <f>VLOOKUP(B302,'C:\Users\HP\Desktop\TrimphPO\Week\Master Files\[Item Master.xlsx]Item Master'!$A:$M,13,FALSE)</f>
        <v/>
      </c>
      <c r="I302" s="27" t="n">
        <v>0</v>
      </c>
      <c r="J302" s="29">
        <f>VLOOKUP(B302,'C:\Users\HP\Desktop\TrimphPO\Week\PivotTable\[PivotTableoutput.xlsx]Sheet1'!$A:$X,24,FALSE)</f>
        <v/>
      </c>
      <c r="K302" s="27">
        <f>J302-G302</f>
        <v/>
      </c>
      <c r="L302" s="30">
        <f>VLOOKUP(B302,'C:\Users\HP\Desktop\TrimphPO\Week\Master Files\[Location 2 Master.xlsx]Sheet1'!$A:$C,3,FALSE)</f>
        <v/>
      </c>
      <c r="M302" s="30">
        <f>VLOOKUP(B302,'C:\Users\HP\Desktop\TrimphPO\Week\Master Files\[Location 2 Master.xlsx]Sheet1'!$A:$D,4,FALSE)</f>
        <v/>
      </c>
      <c r="N302" s="4">
        <f>VLOOKUP(B302,'C:\Users\HP\Desktop\TrimphPO\Week\Master Files\[Item Master.xlsx]Item Master'!$A:$M,13,FALSE)</f>
        <v/>
      </c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>
        <f>VLOOKUP(B303,'C:\Users\HP\Desktop\TrimphPO\Week\Master Files\[Item Master.xlsx]Item Master'!$A:$S,19,FALSE)</f>
        <v/>
      </c>
      <c r="B303" s="46" t="n">
        <v>7613142658430</v>
      </c>
      <c r="C303" s="4">
        <f>VLOOKUP(B303,'C:\Users\HP\Desktop\TrimphPO\Week\Master Files\[Item Master.xlsx]Item Master'!$A:$C,3,FALSE)</f>
        <v/>
      </c>
      <c r="D303" s="2">
        <f>VLOOKUP(B303,'C:\Users\HP\Desktop\TrimphPO\Week\Master Files\[Item Master.xlsx]Item Master'!$A:$B,2,FALSE)</f>
        <v/>
      </c>
      <c r="E303" s="47" t="n">
        <v>2</v>
      </c>
      <c r="F303" s="47" t="n">
        <v>2</v>
      </c>
      <c r="G303" s="9" t="n">
        <v>0</v>
      </c>
      <c r="H303" s="27">
        <f>VLOOKUP(B303,'C:\Users\HP\Desktop\TrimphPO\Week\Master Files\[Item Master.xlsx]Item Master'!$A:$M,13,FALSE)</f>
        <v/>
      </c>
      <c r="I303" s="27" t="n">
        <v>0</v>
      </c>
      <c r="J303" s="29">
        <f>VLOOKUP(B303,'C:\Users\HP\Desktop\TrimphPO\Week\PivotTable\[PivotTableoutput.xlsx]Sheet1'!$A:$X,24,FALSE)</f>
        <v/>
      </c>
      <c r="K303" s="27">
        <f>J303-G303</f>
        <v/>
      </c>
      <c r="L303" s="30">
        <f>VLOOKUP(B303,'C:\Users\HP\Desktop\TrimphPO\Week\Master Files\[Location 2 Master.xlsx]Sheet1'!$A:$C,3,FALSE)</f>
        <v/>
      </c>
      <c r="M303" s="30">
        <f>VLOOKUP(B303,'C:\Users\HP\Desktop\TrimphPO\Week\Master Files\[Location 2 Master.xlsx]Sheet1'!$A:$D,4,FALSE)</f>
        <v/>
      </c>
      <c r="N303" s="4">
        <f>VLOOKUP(B303,'C:\Users\HP\Desktop\TrimphPO\Week\Master Files\[Item Master.xlsx]Item Master'!$A:$M,13,FALSE)</f>
        <v/>
      </c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>
        <f>VLOOKUP(B304,'C:\Users\HP\Desktop\TrimphPO\Week\Master Files\[Item Master.xlsx]Item Master'!$A:$S,19,FALSE)</f>
        <v/>
      </c>
      <c r="B304" s="46" t="n">
        <v>7613142658447</v>
      </c>
      <c r="C304" s="4">
        <f>VLOOKUP(B304,'C:\Users\HP\Desktop\TrimphPO\Week\Master Files\[Item Master.xlsx]Item Master'!$A:$C,3,FALSE)</f>
        <v/>
      </c>
      <c r="D304" s="2">
        <f>VLOOKUP(B304,'C:\Users\HP\Desktop\TrimphPO\Week\Master Files\[Item Master.xlsx]Item Master'!$A:$B,2,FALSE)</f>
        <v/>
      </c>
      <c r="E304" s="47" t="n">
        <v>2</v>
      </c>
      <c r="F304" s="47" t="n">
        <v>2</v>
      </c>
      <c r="G304" s="9" t="n">
        <v>0</v>
      </c>
      <c r="H304" s="27">
        <f>VLOOKUP(B304,'C:\Users\HP\Desktop\TrimphPO\Week\Master Files\[Item Master.xlsx]Item Master'!$A:$M,13,FALSE)</f>
        <v/>
      </c>
      <c r="I304" s="27" t="n">
        <v>0</v>
      </c>
      <c r="J304" s="29">
        <f>VLOOKUP(B304,'C:\Users\HP\Desktop\TrimphPO\Week\PivotTable\[PivotTableoutput.xlsx]Sheet1'!$A:$X,24,FALSE)</f>
        <v/>
      </c>
      <c r="K304" s="27">
        <f>J304-G304</f>
        <v/>
      </c>
      <c r="L304" s="30">
        <f>VLOOKUP(B304,'C:\Users\HP\Desktop\TrimphPO\Week\Master Files\[Location 2 Master.xlsx]Sheet1'!$A:$C,3,FALSE)</f>
        <v/>
      </c>
      <c r="M304" s="30">
        <f>VLOOKUP(B304,'C:\Users\HP\Desktop\TrimphPO\Week\Master Files\[Location 2 Master.xlsx]Sheet1'!$A:$D,4,FALSE)</f>
        <v/>
      </c>
      <c r="N304" s="4">
        <f>VLOOKUP(B304,'C:\Users\HP\Desktop\TrimphPO\Week\Master Files\[Item Master.xlsx]Item Master'!$A:$M,13,FALSE)</f>
        <v/>
      </c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>
        <f>VLOOKUP(B305,'C:\Users\HP\Desktop\TrimphPO\Week\Master Files\[Item Master.xlsx]Item Master'!$A:$S,19,FALSE)</f>
        <v/>
      </c>
      <c r="B305" s="46" t="n">
        <v>7613142658812</v>
      </c>
      <c r="C305" s="4">
        <f>VLOOKUP(B305,'C:\Users\HP\Desktop\TrimphPO\Week\Master Files\[Item Master.xlsx]Item Master'!$A:$C,3,FALSE)</f>
        <v/>
      </c>
      <c r="D305" s="2">
        <f>VLOOKUP(B305,'C:\Users\HP\Desktop\TrimphPO\Week\Master Files\[Item Master.xlsx]Item Master'!$A:$B,2,FALSE)</f>
        <v/>
      </c>
      <c r="E305" s="47" t="n">
        <v>2</v>
      </c>
      <c r="F305" s="47" t="n">
        <v>2</v>
      </c>
      <c r="G305" s="9" t="n">
        <v>0</v>
      </c>
      <c r="H305" s="27">
        <f>VLOOKUP(B305,'C:\Users\HP\Desktop\TrimphPO\Week\Master Files\[Item Master.xlsx]Item Master'!$A:$M,13,FALSE)</f>
        <v/>
      </c>
      <c r="I305" s="27" t="n">
        <v>0</v>
      </c>
      <c r="J305" s="29">
        <f>VLOOKUP(B305,'C:\Users\HP\Desktop\TrimphPO\Week\PivotTable\[PivotTableoutput.xlsx]Sheet1'!$A:$X,24,FALSE)</f>
        <v/>
      </c>
      <c r="K305" s="27">
        <f>J305-G305</f>
        <v/>
      </c>
      <c r="L305" s="30">
        <f>VLOOKUP(B305,'C:\Users\HP\Desktop\TrimphPO\Week\Master Files\[Location 2 Master.xlsx]Sheet1'!$A:$C,3,FALSE)</f>
        <v/>
      </c>
      <c r="M305" s="30">
        <f>VLOOKUP(B305,'C:\Users\HP\Desktop\TrimphPO\Week\Master Files\[Location 2 Master.xlsx]Sheet1'!$A:$D,4,FALSE)</f>
        <v/>
      </c>
      <c r="N305" s="4">
        <f>VLOOKUP(B305,'C:\Users\HP\Desktop\TrimphPO\Week\Master Files\[Item Master.xlsx]Item Master'!$A:$M,13,FALSE)</f>
        <v/>
      </c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>
        <f>VLOOKUP(B306,'C:\Users\HP\Desktop\TrimphPO\Week\Master Files\[Item Master.xlsx]Item Master'!$A:$S,19,FALSE)</f>
        <v/>
      </c>
      <c r="B306" s="46" t="n">
        <v>7613142658829</v>
      </c>
      <c r="C306" s="4">
        <f>VLOOKUP(B306,'C:\Users\HP\Desktop\TrimphPO\Week\Master Files\[Item Master.xlsx]Item Master'!$A:$C,3,FALSE)</f>
        <v/>
      </c>
      <c r="D306" s="2">
        <f>VLOOKUP(B306,'C:\Users\HP\Desktop\TrimphPO\Week\Master Files\[Item Master.xlsx]Item Master'!$A:$B,2,FALSE)</f>
        <v/>
      </c>
      <c r="E306" s="47" t="n">
        <v>2</v>
      </c>
      <c r="F306" s="47" t="n">
        <v>2</v>
      </c>
      <c r="G306" s="9" t="n">
        <v>0</v>
      </c>
      <c r="H306" s="27">
        <f>VLOOKUP(B306,'C:\Users\HP\Desktop\TrimphPO\Week\Master Files\[Item Master.xlsx]Item Master'!$A:$M,13,FALSE)</f>
        <v/>
      </c>
      <c r="I306" s="27" t="n">
        <v>0</v>
      </c>
      <c r="J306" s="29">
        <f>VLOOKUP(B306,'C:\Users\HP\Desktop\TrimphPO\Week\PivotTable\[PivotTableoutput.xlsx]Sheet1'!$A:$X,24,FALSE)</f>
        <v/>
      </c>
      <c r="K306" s="27">
        <f>J306-G306</f>
        <v/>
      </c>
      <c r="L306" s="30">
        <f>VLOOKUP(B306,'C:\Users\HP\Desktop\TrimphPO\Week\Master Files\[Location 2 Master.xlsx]Sheet1'!$A:$C,3,FALSE)</f>
        <v/>
      </c>
      <c r="M306" s="30">
        <f>VLOOKUP(B306,'C:\Users\HP\Desktop\TrimphPO\Week\Master Files\[Location 2 Master.xlsx]Sheet1'!$A:$D,4,FALSE)</f>
        <v/>
      </c>
      <c r="N306" s="4">
        <f>VLOOKUP(B306,'C:\Users\HP\Desktop\TrimphPO\Week\Master Files\[Item Master.xlsx]Item Master'!$A:$M,13,FALSE)</f>
        <v/>
      </c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>
        <f>VLOOKUP(B307,'C:\Users\HP\Desktop\TrimphPO\Week\Master Files\[Item Master.xlsx]Item Master'!$A:$S,19,FALSE)</f>
        <v/>
      </c>
      <c r="B307" s="46" t="n">
        <v>7613142658836</v>
      </c>
      <c r="C307" s="4">
        <f>VLOOKUP(B307,'C:\Users\HP\Desktop\TrimphPO\Week\Master Files\[Item Master.xlsx]Item Master'!$A:$C,3,FALSE)</f>
        <v/>
      </c>
      <c r="D307" s="2">
        <f>VLOOKUP(B307,'C:\Users\HP\Desktop\TrimphPO\Week\Master Files\[Item Master.xlsx]Item Master'!$A:$B,2,FALSE)</f>
        <v/>
      </c>
      <c r="E307" s="47" t="n">
        <v>2</v>
      </c>
      <c r="F307" s="47" t="n">
        <v>2</v>
      </c>
      <c r="G307" s="9" t="n">
        <v>0</v>
      </c>
      <c r="H307" s="27">
        <f>VLOOKUP(B307,'C:\Users\HP\Desktop\TrimphPO\Week\Master Files\[Item Master.xlsx]Item Master'!$A:$M,13,FALSE)</f>
        <v/>
      </c>
      <c r="I307" s="27" t="n">
        <v>0</v>
      </c>
      <c r="J307" s="29">
        <f>VLOOKUP(B307,'C:\Users\HP\Desktop\TrimphPO\Week\PivotTable\[PivotTableoutput.xlsx]Sheet1'!$A:$X,24,FALSE)</f>
        <v/>
      </c>
      <c r="K307" s="27">
        <f>J307-G307</f>
        <v/>
      </c>
      <c r="L307" s="30">
        <f>VLOOKUP(B307,'C:\Users\HP\Desktop\TrimphPO\Week\Master Files\[Location 2 Master.xlsx]Sheet1'!$A:$C,3,FALSE)</f>
        <v/>
      </c>
      <c r="M307" s="30">
        <f>VLOOKUP(B307,'C:\Users\HP\Desktop\TrimphPO\Week\Master Files\[Location 2 Master.xlsx]Sheet1'!$A:$D,4,FALSE)</f>
        <v/>
      </c>
      <c r="N307" s="4">
        <f>VLOOKUP(B307,'C:\Users\HP\Desktop\TrimphPO\Week\Master Files\[Item Master.xlsx]Item Master'!$A:$M,13,FALSE)</f>
        <v/>
      </c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301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  <row r="138">
      <c r="A138">
        <f>IF(ORDER!O144&gt;0,
 IF(ORDER!$D$1="SGST",
 VLOOKUP(H138,'C:\Users\HP\Desktop\TrimphPO\Week\Master Files\[SGST Master.xlsx]DBF'!$A:$B,2,FALSE),
   IF(ORDER!$D$1="IGST",
   VLOOKUP(H138,'C:\Users\HP\Desktop\TrimphPO\Week\Master Files\[IGST Master.xlsx]DBF'!$A:$B,2,FALSE),
   "Error")),
"")</f>
        <v/>
      </c>
      <c r="B138">
        <f>IF(ORDER!O144&gt;0,
 IF(ORDER!$D$1="SGST",
 VLOOKUP(H138,'C:\Users\HP\Desktop\TrimphPO\Week\Master Files\[SGST Master.xlsx]DBF'!$A:$C,3,FALSE),
   IF(ORDER!$D$1="IGST",
   VLOOKUP(H138,'C:\Users\HP\Desktop\TrimphPO\Week\Master Files\[IGST Master.xlsx]DBF'!$A:$C,3,FALSE),
   "Error")),
"")</f>
        <v/>
      </c>
      <c r="C138">
        <f>IF(ORDER!O144&gt;0,ORDER!L144, "")</f>
        <v/>
      </c>
      <c r="D138">
        <f>IF(ORDER!O144&gt;0,ORDER!A144, "")</f>
        <v/>
      </c>
      <c r="E138">
        <f>IF(ORDER!O144&gt;0,
 IF(ORDER!$D$1="SGST",
 VLOOKUP(H138,'C:\Users\HP\Desktop\TrimphPO\Week\Master Files\[SGST Master.xlsx]DBF'!$A:$F,6,FALSE),
   IF(ORDER!$D$1="IGST",
   VLOOKUP(H138,'C:\Users\HP\Desktop\TrimphPO\Week\Master Files\[IGST Master.xlsx]DBF'!$A:$F,6,FALSE),
   "Error")),
"")</f>
        <v/>
      </c>
      <c r="F138">
        <f>IF(ORDER!O144&gt;0,ORDER!C144, "")</f>
        <v/>
      </c>
      <c r="G138">
        <f>IF(ORDER!O144&gt;0,
 IF(ORDER!$D$1="SGST",
 VLOOKUP(H138,'C:\Users\HP\Desktop\TrimphPO\Week\Master Files\[SGST Master.xlsx]DBF'!$A:$H,8,FALSE),
   IF(ORDER!$D$1="IGST",
   VLOOKUP(H138,'C:\Users\HP\Desktop\TrimphPO\Week\Master Files\[IGST Master.xlsx]DBF'!$A:$H,8,FALSE),
   "Error")),
"")</f>
        <v/>
      </c>
      <c r="H138">
        <f>IF(ORDER!O144&gt;0,ORDER!D144, "")</f>
        <v/>
      </c>
      <c r="I138">
        <f>IF(ORDER!O144&gt;0,
 IF(ORDER!$D$1="SGST",
 VLOOKUP(H138,'C:\Users\HP\Desktop\TrimphPO\Week\Master Files\[SGST Master.xlsx]DBF'!$A:$J,10,FALSE),
   IF(ORDER!$D$1="IGST",
   VLOOKUP(H138,'C:\Users\HP\Desktop\TrimphPO\Week\Master Files\[IGST Master.xlsx]DBF'!$A:$J,10,FALSE),
   "Error")),
"")</f>
        <v/>
      </c>
      <c r="J138">
        <f>IF(ORDER!O144&gt;0,SUMIF(ORDER!$D$8:$D$22298,DBF!$H138,ORDER!$G$8:$G$22298), "")</f>
        <v/>
      </c>
      <c r="K138">
        <f>IF(ORDER!O144&gt;0,VLOOKUP($H138,ORDER!D:H,5,FALSE), "")</f>
        <v/>
      </c>
      <c r="L138">
        <f>IF(ORDER!O144&gt;0,ROUND(J138*K138,2), "")</f>
        <v/>
      </c>
      <c r="M138">
        <f>IF(ORDER!O144&gt;0,
 IF(ORDER!$D$1="SGST",
 VLOOKUP(H138,'C:\Users\HP\Desktop\TrimphPO\Week\Master Files\[SGST Master.xlsx]DBF'!$A:$N,14,FALSE),
   IF(ORDER!$D$1="IGST",
   VLOOKUP(H138,'C:\Users\HP\Desktop\TrimphPO\Week\Master Files\[IGST Master.xlsx]DBF'!$A:$N,14,FALSE),
   "Error")),
"")</f>
        <v/>
      </c>
      <c r="N138">
        <f>IF(ORDER!O144&gt;0,ROUND(L138*M138/100,2), "")</f>
        <v/>
      </c>
      <c r="O138">
        <f>IF(ORDER!O144&gt;0,L138-N138, "")</f>
        <v/>
      </c>
      <c r="P138">
        <f>IF(ORDER!O144&gt;0,IF(R138="Corsetry",IF(IFERROR((O138/J138),0)&lt;1000,"CC Sales- Corsetry-Wholesale - IGST 5%","CC Sales- Corsetry-Wholesale - IGST 12%")), "")</f>
        <v/>
      </c>
      <c r="Q138">
        <f>IF(ORDER!O144&gt;0,
 IF(ORDER!$D$1="SGST",
 VLOOKUP(H138,'C:\Users\HP\Desktop\TrimphPO\Week\Master Files\[SGST Master.xlsx]DBF'!$A:$R,18,FALSE),
   IF(ORDER!$D$1="IGST",
   VLOOKUP(H138,'C:\Users\HP\Desktop\TrimphPO\Week\Master Files\[IGST Master.xlsx]DBF'!$A:$R,18,FALSE),
   "Error")),
"")</f>
        <v/>
      </c>
      <c r="R138">
        <f>IF(ORDER!O144&gt;0,
 IF(ORDER!$D$1="SGST",
 VLOOKUP(H138,'C:\Users\HP\Desktop\TrimphPO\Week\Master Files\[SGST Master.xlsx]DBF'!$A:$S,19,FALSE),
   IF(ORDER!$D$1="IGST",
   VLOOKUP(H138,'C:\Users\HP\Desktop\TrimphPO\Week\Master Files\[IGST Master.xlsx]DBF'!$A:$S,19,FALSE),
   "Error")),
"")</f>
        <v/>
      </c>
      <c r="S138">
        <f>IF(ORDER!O144&gt;0,
 IF(ORDER!$D$1="SGST",
 VLOOKUP(H138,'C:\Users\HP\Desktop\TrimphPO\Week\Master Files\[SGST Master.xlsx]DBF'!$A:$T,20,FALSE),
   IF(ORDER!$D$1="IGST",
   VLOOKUP(H138,'C:\Users\HP\Desktop\TrimphPO\Week\Master Files\[IGST Master.xlsx]DBF'!$A:$T,20,FALSE),
   "Error")),
"")</f>
        <v/>
      </c>
      <c r="T138">
        <f>IF(ORDER!O144&gt;0,
 IF(ORDER!$D$1="SGST",
 VLOOKUP(H138,'C:\Users\HP\Desktop\TrimphPO\Week\Master Files\[SGST Master.xlsx]DBF'!$A:$U,21,FALSE),
   IF(ORDER!$D$1="IGST",
   VLOOKUP(H138,'C:\Users\HP\Desktop\TrimphPO\Week\Master Files\[IGST Master.xlsx]DBF'!$A:$U,21,FALSE),
   "Error")),
"")</f>
        <v/>
      </c>
      <c r="U138">
        <f>IF(ORDER!O144&gt;0,
 IF(ORDER!$D$1="SGST",
 VLOOKUP(H138,'C:\Users\HP\Desktop\TrimphPO\Week\Master Files\[SGST Master.xlsx]DBF'!$A:$V,22,FALSE),
   IF(ORDER!$D$1="IGST",
   VLOOKUP(H138,'C:\Users\HP\Desktop\TrimphPO\Week\Master Files\[IGST Master.xlsx]DBF'!$A:$V,22,FALSE),
   "Error")),
"")</f>
        <v/>
      </c>
      <c r="V138">
        <f>IF(ORDER!O144&gt;0,
 IF(ORDER!$D$1="SGST",
 VLOOKUP(H138,'C:\Users\HP\Desktop\TrimphPO\Week\Master Files\[SGST Master.xlsx]DBF'!$A:$W,23,FALSE),
   IF(ORDER!$D$1="IGST",
   VLOOKUP(H138,'C:\Users\HP\Desktop\TrimphPO\Week\Master Files\[IGST Master.xlsx]DBF'!$A:$W,23,FALSE),
   "Error")),
"")</f>
        <v/>
      </c>
      <c r="W138">
        <f>IF(ORDER!O144&gt;0,
 IF(ORDER!$D$1="SGST",
 VLOOKUP(H138,'C:\Users\HP\Desktop\TrimphPO\Week\Master Files\[SGST Master.xlsx]DBF'!$A:$X,24,FALSE),
   IF(ORDER!$D$1="IGST",
   VLOOKUP(H138,'C:\Users\HP\Desktop\TrimphPO\Week\Master Files\[IGST Master.xlsx]DBF'!$A:$X,24,FALSE),
   "Error")),
"")</f>
        <v/>
      </c>
      <c r="X138">
        <f>IF(ORDER!O144&gt;0,
 IF(ORDER!$D$1="SGST",
 VLOOKUP(H138,'C:\Users\HP\Desktop\TrimphPO\Week\Master Files\[SGST Master.xlsx]DBF'!$A:$Y,25,FALSE),
   IF(ORDER!$D$1="IGST",
   VLOOKUP(H138,'C:\Users\HP\Desktop\TrimphPO\Week\Master Files\[IGST Master.xlsx]DBF'!$A:$Y,25,FALSE),
   "Error")),
"")</f>
        <v/>
      </c>
      <c r="Y138">
        <f>IF(ORDER!O144&gt;0,+O138, "")</f>
        <v/>
      </c>
      <c r="Z138">
        <f>IF(ORDER!O144&gt;0,+J138, "")</f>
        <v/>
      </c>
      <c r="AA138">
        <f>IF(ORDER!O144&gt;0,
 IF(ORDER!$D$1="SGST",
 VLOOKUP(H138,'C:\Users\HP\Desktop\TrimphPO\Week\Master Files\[SGST Master.xlsx]DBF'!$A:$AB,28,FALSE),
   IF(ORDER!$D$1="IGST",
   VLOOKUP(H138,'C:\Users\HP\Desktop\TrimphPO\Week\Master Files\[IGST Master.xlsx]DBF'!$A:$AB,28,FALSE),
   "Error")),
"")</f>
        <v/>
      </c>
      <c r="AB138">
        <f>IF(ORDER!O144&gt;0,
 IF(ORDER!$D$1="SGST",
 VLOOKUP(H138,'C:\Users\HP\Desktop\TrimphPO\Week\Master Files\[SGST Master.xlsx]DBF'!$A:$AC,29,FALSE),
   IF(ORDER!$D$1="IGST",
   VLOOKUP(H138,'C:\Users\HP\Desktop\TrimphPO\Week\Master Files\[IGST Master.xlsx]DBF'!$A:$AC,29,FALSE),
   "Error")),
"")</f>
        <v/>
      </c>
      <c r="AC138">
        <f>IF(ORDER!O144&gt;0,ROUND(Y138*AB138/100,2), "")</f>
        <v/>
      </c>
      <c r="AD138">
        <f>IF(ORDER!O144&gt;0,ROUND(SUM(Y138,0)-AC138,2), "")</f>
        <v/>
      </c>
      <c r="AE138" t="inlineStr"/>
      <c r="AF138" t="inlineStr"/>
      <c r="AG138" t="inlineStr"/>
      <c r="AH138" t="inlineStr"/>
      <c r="AI138" t="inlineStr"/>
      <c r="AJ138" t="inlineStr"/>
      <c r="AK138">
        <f>IF(ORDER!O144&gt;0,IF(RIGHT(P138,2)="5%","Output IGST - 5% - Tamilnadu","Output IGST - 12% - Tamilnadu"), "")</f>
        <v/>
      </c>
      <c r="AL138">
        <f>IF(ORDER!O144&gt;0,IF(AK138="Output IGST - 12% - TamilNadu",12,5), "")</f>
        <v/>
      </c>
      <c r="AM138">
        <f>IF(ORDER!O144&gt;0,ROUND(SUM(AD138*AL138/100,0),2), "")</f>
        <v/>
      </c>
      <c r="AN138">
        <f>IF(ORDER!O144&gt;0,+AP138, "")</f>
        <v/>
      </c>
      <c r="AO138">
        <f>IF(ORDER!O144&gt;0,0.00, "")</f>
        <v/>
      </c>
      <c r="AP138">
        <f>IF(ORDER!O144&gt;0,+(Y138-AC138)+AM138, "")</f>
        <v/>
      </c>
      <c r="AQ138">
        <f>IF(ORDER!O144&gt;0,
 IF(ORDER!$D$1="SGST",
 VLOOKUP(H138,'C:\Users\HP\Desktop\TrimphPO\Week\Master Files\[SGST Master.xlsx]DBF'!$A:$AR,44,FALSE),
   IF(ORDER!$D$1="IGST",
   VLOOKUP(H138,'C:\Users\HP\Desktop\TrimphPO\Week\Master Files\[IGST Master.xlsx]DBF'!$A:$AR,44,FALSE),
   "Error")),
"")</f>
        <v/>
      </c>
      <c r="AR138">
        <f>IF(ORDER!O144&gt;0,B138, "")</f>
        <v/>
      </c>
      <c r="AS138">
        <f>IF(ORDER!O144&gt;0,AN138, "")</f>
        <v/>
      </c>
      <c r="AT138">
        <f>IF(ORDER!O144&gt;0,CONCATENATE($B$2," ",$C$2," ","QTY",  " ", $Z$2), "")</f>
        <v/>
      </c>
      <c r="AU138">
        <f>IF(ORDER!O144&gt;0,
 IF(ORDER!$D$1="SGST",
 VLOOKUP(H138,'C:\Users\HP\Desktop\TrimphPO\Week\Master Files\[SGST Master.xlsx]DBF'!$A:$AV,48,FALSE),
   IF(ORDER!$D$1="IGST",
   VLOOKUP(H138,'C:\Users\HP\Desktop\TrimphPO\Week\Master Files\[IGST Master.xlsx]DBF'!$A:$AV,48,FALSE),
   "Error")),
"")</f>
        <v/>
      </c>
      <c r="AV138">
        <f>IF(ORDER!O144&gt;0,
 IF(ORDER!$D$1="SGST",
 VLOOKUP(H138,'C:\Users\HP\Desktop\TrimphPO\Week\Master Files\[SGST Master.xlsx]DBF'!$A:$AW,49,FALSE),
   IF(ORDER!$D$1="IGST",
   VLOOKUP(H138,'C:\Users\HP\Desktop\TrimphPO\Week\Master Files\[IGST Master.xlsx]DBF'!$A:$AW,49,FALSE),
   "Error")),
"")</f>
        <v/>
      </c>
      <c r="AW138">
        <f>IF(ORDER!O144&gt;0,
 IF(ORDER!$D$1="SGST",
 VLOOKUP(H138,'C:\Users\HP\Desktop\TrimphPO\Week\Master Files\[SGST Master.xlsx]DBF'!$A:$AX,50,FALSE),
   IF(ORDER!$D$1="IGST",
   VLOOKUP(H138,'C:\Users\HP\Desktop\TrimphPO\Week\Master Files\[IGST Master.xlsx]DBF'!$A:$AX,50,FALSE),
   "Error")),
"")</f>
        <v/>
      </c>
      <c r="AX138">
        <f>IF(ORDER!O144&gt;0,ORDER!B5, "")</f>
        <v/>
      </c>
      <c r="AY138">
        <f>IF(ORDER!O144&gt;0,ORDER!B1, "")</f>
        <v/>
      </c>
      <c r="AZ138">
        <f>IF(ORDER!O144&gt;0,
 IF(ORDER!$D$1="SGST",
 VLOOKUP(H138,'C:\Users\HP\Desktop\TrimphPO\Week\Master Files\[SGST Master.xlsx]DBF'!$A:$BA,53,FALSE),
   IF(ORDER!$D$1="IGST",
   VLOOKUP(H138,'C:\Users\HP\Desktop\TrimphPO\Week\Master Files\[IGST Master.xlsx]DBF'!$A:$BA,53,FALSE),
   "Error")),
"")</f>
        <v/>
      </c>
      <c r="BA138">
        <f>IF(ORDER!O144&gt;0,
 IF(ORDER!$D$1="SGST",
 VLOOKUP(H138,'C:\Users\HP\Desktop\TrimphPO\Week\Master Files\[SGST Master.xlsx]DBF'!$A:$BB,54,FALSE),
   IF(ORDER!$D$1="IGST",
   VLOOKUP(H138,'C:\Users\HP\Desktop\TrimphPO\Week\Master Files\[IGST Master.xlsx]DBF'!$A:$BB,54,FALSE),
   "Error")),
"")</f>
        <v/>
      </c>
      <c r="BB138">
        <f>IF(ORDER!O144&gt;0,
 IF(ORDER!$D$1="SGST",
 VLOOKUP(H138,'C:\Users\HP\Desktop\TrimphPO\Week\Master Files\[SGST Master.xlsx]DBF'!$A:$BC,55,FALSE),
   IF(ORDER!$D$1="IGST",
   VLOOKUP(H138,'C:\Users\HP\Desktop\TrimphPO\Week\Master Files\[IGST Master.xlsx]DBF'!$A:$BC,55,FALSE),
   "Error")),
"")</f>
        <v/>
      </c>
      <c r="BC138">
        <f>IF(ORDER!O144&gt;0,
 IF(ORDER!$D$1="SGST",
 VLOOKUP(H138,'C:\Users\HP\Desktop\TrimphPO\Week\Master Files\[SGST Master.xlsx]DBF'!$A:$BD,56,FALSE),
   IF(ORDER!$D$1="IGST",
   VLOOKUP(H138,'C:\Users\HP\Desktop\TrimphPO\Week\Master Files\[IGST Master.xlsx]DBF'!$A:$BD,56,FALSE),
   "Error")),
"")</f>
        <v/>
      </c>
      <c r="BD138">
        <f>IF(ORDER!O144&gt;0,
 IF(ORDER!$D$1="SGST",
 VLOOKUP(H138,'C:\Users\HP\Desktop\TrimphPO\Week\Master Files\[SGST Master.xlsx]DBF'!$A:$BE,57,FALSE),
   IF(ORDER!$D$1="IGST",
   VLOOKUP(H138,'C:\Users\HP\Desktop\TrimphPO\Week\Master Files\[IGST Master.xlsx]DBF'!$A:$BE,57,FALSE),
   "Error")),
"")</f>
        <v/>
      </c>
    </row>
    <row r="139">
      <c r="A139">
        <f>IF(ORDER!O145&gt;0,
 IF(ORDER!$D$1="SGST",
 VLOOKUP(H139,'C:\Users\HP\Desktop\TrimphPO\Week\Master Files\[SGST Master.xlsx]DBF'!$A:$B,2,FALSE),
   IF(ORDER!$D$1="IGST",
   VLOOKUP(H139,'C:\Users\HP\Desktop\TrimphPO\Week\Master Files\[IGST Master.xlsx]DBF'!$A:$B,2,FALSE),
   "Error")),
"")</f>
        <v/>
      </c>
      <c r="B139">
        <f>IF(ORDER!O145&gt;0,
 IF(ORDER!$D$1="SGST",
 VLOOKUP(H139,'C:\Users\HP\Desktop\TrimphPO\Week\Master Files\[SGST Master.xlsx]DBF'!$A:$C,3,FALSE),
   IF(ORDER!$D$1="IGST",
   VLOOKUP(H139,'C:\Users\HP\Desktop\TrimphPO\Week\Master Files\[IGST Master.xlsx]DBF'!$A:$C,3,FALSE),
   "Error")),
"")</f>
        <v/>
      </c>
      <c r="C139">
        <f>IF(ORDER!O145&gt;0,ORDER!L145, "")</f>
        <v/>
      </c>
      <c r="D139">
        <f>IF(ORDER!O145&gt;0,ORDER!A145, "")</f>
        <v/>
      </c>
      <c r="E139">
        <f>IF(ORDER!O145&gt;0,
 IF(ORDER!$D$1="SGST",
 VLOOKUP(H139,'C:\Users\HP\Desktop\TrimphPO\Week\Master Files\[SGST Master.xlsx]DBF'!$A:$F,6,FALSE),
   IF(ORDER!$D$1="IGST",
   VLOOKUP(H139,'C:\Users\HP\Desktop\TrimphPO\Week\Master Files\[IGST Master.xlsx]DBF'!$A:$F,6,FALSE),
   "Error")),
"")</f>
        <v/>
      </c>
      <c r="F139">
        <f>IF(ORDER!O145&gt;0,ORDER!C145, "")</f>
        <v/>
      </c>
      <c r="G139">
        <f>IF(ORDER!O145&gt;0,
 IF(ORDER!$D$1="SGST",
 VLOOKUP(H139,'C:\Users\HP\Desktop\TrimphPO\Week\Master Files\[SGST Master.xlsx]DBF'!$A:$H,8,FALSE),
   IF(ORDER!$D$1="IGST",
   VLOOKUP(H139,'C:\Users\HP\Desktop\TrimphPO\Week\Master Files\[IGST Master.xlsx]DBF'!$A:$H,8,FALSE),
   "Error")),
"")</f>
        <v/>
      </c>
      <c r="H139">
        <f>IF(ORDER!O145&gt;0,ORDER!D145, "")</f>
        <v/>
      </c>
      <c r="I139">
        <f>IF(ORDER!O145&gt;0,
 IF(ORDER!$D$1="SGST",
 VLOOKUP(H139,'C:\Users\HP\Desktop\TrimphPO\Week\Master Files\[SGST Master.xlsx]DBF'!$A:$J,10,FALSE),
   IF(ORDER!$D$1="IGST",
   VLOOKUP(H139,'C:\Users\HP\Desktop\TrimphPO\Week\Master Files\[IGST Master.xlsx]DBF'!$A:$J,10,FALSE),
   "Error")),
"")</f>
        <v/>
      </c>
      <c r="J139">
        <f>IF(ORDER!O145&gt;0,SUMIF(ORDER!$D$8:$D$22298,DBF!$H139,ORDER!$G$8:$G$22298), "")</f>
        <v/>
      </c>
      <c r="K139">
        <f>IF(ORDER!O145&gt;0,VLOOKUP($H139,ORDER!D:H,5,FALSE), "")</f>
        <v/>
      </c>
      <c r="L139">
        <f>IF(ORDER!O145&gt;0,ROUND(J139*K139,2), "")</f>
        <v/>
      </c>
      <c r="M139">
        <f>IF(ORDER!O145&gt;0,
 IF(ORDER!$D$1="SGST",
 VLOOKUP(H139,'C:\Users\HP\Desktop\TrimphPO\Week\Master Files\[SGST Master.xlsx]DBF'!$A:$N,14,FALSE),
   IF(ORDER!$D$1="IGST",
   VLOOKUP(H139,'C:\Users\HP\Desktop\TrimphPO\Week\Master Files\[IGST Master.xlsx]DBF'!$A:$N,14,FALSE),
   "Error")),
"")</f>
        <v/>
      </c>
      <c r="N139">
        <f>IF(ORDER!O145&gt;0,ROUND(L139*M139/100,2), "")</f>
        <v/>
      </c>
      <c r="O139">
        <f>IF(ORDER!O145&gt;0,L139-N139, "")</f>
        <v/>
      </c>
      <c r="P139">
        <f>IF(ORDER!O145&gt;0,IF(R139="Corsetry",IF(IFERROR((O139/J139),0)&lt;1000,"CC Sales- Corsetry-Wholesale - IGST 5%","CC Sales- Corsetry-Wholesale - IGST 12%")), "")</f>
        <v/>
      </c>
      <c r="Q139">
        <f>IF(ORDER!O145&gt;0,
 IF(ORDER!$D$1="SGST",
 VLOOKUP(H139,'C:\Users\HP\Desktop\TrimphPO\Week\Master Files\[SGST Master.xlsx]DBF'!$A:$R,18,FALSE),
   IF(ORDER!$D$1="IGST",
   VLOOKUP(H139,'C:\Users\HP\Desktop\TrimphPO\Week\Master Files\[IGST Master.xlsx]DBF'!$A:$R,18,FALSE),
   "Error")),
"")</f>
        <v/>
      </c>
      <c r="R139">
        <f>IF(ORDER!O145&gt;0,
 IF(ORDER!$D$1="SGST",
 VLOOKUP(H139,'C:\Users\HP\Desktop\TrimphPO\Week\Master Files\[SGST Master.xlsx]DBF'!$A:$S,19,FALSE),
   IF(ORDER!$D$1="IGST",
   VLOOKUP(H139,'C:\Users\HP\Desktop\TrimphPO\Week\Master Files\[IGST Master.xlsx]DBF'!$A:$S,19,FALSE),
   "Error")),
"")</f>
        <v/>
      </c>
      <c r="S139">
        <f>IF(ORDER!O145&gt;0,
 IF(ORDER!$D$1="SGST",
 VLOOKUP(H139,'C:\Users\HP\Desktop\TrimphPO\Week\Master Files\[SGST Master.xlsx]DBF'!$A:$T,20,FALSE),
   IF(ORDER!$D$1="IGST",
   VLOOKUP(H139,'C:\Users\HP\Desktop\TrimphPO\Week\Master Files\[IGST Master.xlsx]DBF'!$A:$T,20,FALSE),
   "Error")),
"")</f>
        <v/>
      </c>
      <c r="T139">
        <f>IF(ORDER!O145&gt;0,
 IF(ORDER!$D$1="SGST",
 VLOOKUP(H139,'C:\Users\HP\Desktop\TrimphPO\Week\Master Files\[SGST Master.xlsx]DBF'!$A:$U,21,FALSE),
   IF(ORDER!$D$1="IGST",
   VLOOKUP(H139,'C:\Users\HP\Desktop\TrimphPO\Week\Master Files\[IGST Master.xlsx]DBF'!$A:$U,21,FALSE),
   "Error")),
"")</f>
        <v/>
      </c>
      <c r="U139">
        <f>IF(ORDER!O145&gt;0,
 IF(ORDER!$D$1="SGST",
 VLOOKUP(H139,'C:\Users\HP\Desktop\TrimphPO\Week\Master Files\[SGST Master.xlsx]DBF'!$A:$V,22,FALSE),
   IF(ORDER!$D$1="IGST",
   VLOOKUP(H139,'C:\Users\HP\Desktop\TrimphPO\Week\Master Files\[IGST Master.xlsx]DBF'!$A:$V,22,FALSE),
   "Error")),
"")</f>
        <v/>
      </c>
      <c r="V139">
        <f>IF(ORDER!O145&gt;0,
 IF(ORDER!$D$1="SGST",
 VLOOKUP(H139,'C:\Users\HP\Desktop\TrimphPO\Week\Master Files\[SGST Master.xlsx]DBF'!$A:$W,23,FALSE),
   IF(ORDER!$D$1="IGST",
   VLOOKUP(H139,'C:\Users\HP\Desktop\TrimphPO\Week\Master Files\[IGST Master.xlsx]DBF'!$A:$W,23,FALSE),
   "Error")),
"")</f>
        <v/>
      </c>
      <c r="W139">
        <f>IF(ORDER!O145&gt;0,
 IF(ORDER!$D$1="SGST",
 VLOOKUP(H139,'C:\Users\HP\Desktop\TrimphPO\Week\Master Files\[SGST Master.xlsx]DBF'!$A:$X,24,FALSE),
   IF(ORDER!$D$1="IGST",
   VLOOKUP(H139,'C:\Users\HP\Desktop\TrimphPO\Week\Master Files\[IGST Master.xlsx]DBF'!$A:$X,24,FALSE),
   "Error")),
"")</f>
        <v/>
      </c>
      <c r="X139">
        <f>IF(ORDER!O145&gt;0,
 IF(ORDER!$D$1="SGST",
 VLOOKUP(H139,'C:\Users\HP\Desktop\TrimphPO\Week\Master Files\[SGST Master.xlsx]DBF'!$A:$Y,25,FALSE),
   IF(ORDER!$D$1="IGST",
   VLOOKUP(H139,'C:\Users\HP\Desktop\TrimphPO\Week\Master Files\[IGST Master.xlsx]DBF'!$A:$Y,25,FALSE),
   "Error")),
"")</f>
        <v/>
      </c>
      <c r="Y139">
        <f>IF(ORDER!O145&gt;0,+O139, "")</f>
        <v/>
      </c>
      <c r="Z139">
        <f>IF(ORDER!O145&gt;0,+J139, "")</f>
        <v/>
      </c>
      <c r="AA139">
        <f>IF(ORDER!O145&gt;0,
 IF(ORDER!$D$1="SGST",
 VLOOKUP(H139,'C:\Users\HP\Desktop\TrimphPO\Week\Master Files\[SGST Master.xlsx]DBF'!$A:$AB,28,FALSE),
   IF(ORDER!$D$1="IGST",
   VLOOKUP(H139,'C:\Users\HP\Desktop\TrimphPO\Week\Master Files\[IGST Master.xlsx]DBF'!$A:$AB,28,FALSE),
   "Error")),
"")</f>
        <v/>
      </c>
      <c r="AB139">
        <f>IF(ORDER!O145&gt;0,
 IF(ORDER!$D$1="SGST",
 VLOOKUP(H139,'C:\Users\HP\Desktop\TrimphPO\Week\Master Files\[SGST Master.xlsx]DBF'!$A:$AC,29,FALSE),
   IF(ORDER!$D$1="IGST",
   VLOOKUP(H139,'C:\Users\HP\Desktop\TrimphPO\Week\Master Files\[IGST Master.xlsx]DBF'!$A:$AC,29,FALSE),
   "Error")),
"")</f>
        <v/>
      </c>
      <c r="AC139">
        <f>IF(ORDER!O145&gt;0,ROUND(Y139*AB139/100,2), "")</f>
        <v/>
      </c>
      <c r="AD139">
        <f>IF(ORDER!O145&gt;0,ROUND(SUM(Y139,0)-AC139,2), "")</f>
        <v/>
      </c>
      <c r="AE139" t="inlineStr"/>
      <c r="AF139" t="inlineStr"/>
      <c r="AG139" t="inlineStr"/>
      <c r="AH139" t="inlineStr"/>
      <c r="AI139" t="inlineStr"/>
      <c r="AJ139" t="inlineStr"/>
      <c r="AK139">
        <f>IF(ORDER!O145&gt;0,IF(RIGHT(P139,2)="5%","Output IGST - 5% - Tamilnadu","Output IGST - 12% - Tamilnadu"), "")</f>
        <v/>
      </c>
      <c r="AL139">
        <f>IF(ORDER!O145&gt;0,IF(AK139="Output IGST - 12% - TamilNadu",12,5), "")</f>
        <v/>
      </c>
      <c r="AM139">
        <f>IF(ORDER!O145&gt;0,ROUND(SUM(AD139*AL139/100,0),2), "")</f>
        <v/>
      </c>
      <c r="AN139">
        <f>IF(ORDER!O145&gt;0,+AP139, "")</f>
        <v/>
      </c>
      <c r="AO139">
        <f>IF(ORDER!O145&gt;0,0.00, "")</f>
        <v/>
      </c>
      <c r="AP139">
        <f>IF(ORDER!O145&gt;0,+(Y139-AC139)+AM139, "")</f>
        <v/>
      </c>
      <c r="AQ139">
        <f>IF(ORDER!O145&gt;0,
 IF(ORDER!$D$1="SGST",
 VLOOKUP(H139,'C:\Users\HP\Desktop\TrimphPO\Week\Master Files\[SGST Master.xlsx]DBF'!$A:$AR,44,FALSE),
   IF(ORDER!$D$1="IGST",
   VLOOKUP(H139,'C:\Users\HP\Desktop\TrimphPO\Week\Master Files\[IGST Master.xlsx]DBF'!$A:$AR,44,FALSE),
   "Error")),
"")</f>
        <v/>
      </c>
      <c r="AR139">
        <f>IF(ORDER!O145&gt;0,B139, "")</f>
        <v/>
      </c>
      <c r="AS139">
        <f>IF(ORDER!O145&gt;0,AN139, "")</f>
        <v/>
      </c>
      <c r="AT139">
        <f>IF(ORDER!O145&gt;0,CONCATENATE($B$2," ",$C$2," ","QTY",  " ", $Z$2), "")</f>
        <v/>
      </c>
      <c r="AU139">
        <f>IF(ORDER!O145&gt;0,
 IF(ORDER!$D$1="SGST",
 VLOOKUP(H139,'C:\Users\HP\Desktop\TrimphPO\Week\Master Files\[SGST Master.xlsx]DBF'!$A:$AV,48,FALSE),
   IF(ORDER!$D$1="IGST",
   VLOOKUP(H139,'C:\Users\HP\Desktop\TrimphPO\Week\Master Files\[IGST Master.xlsx]DBF'!$A:$AV,48,FALSE),
   "Error")),
"")</f>
        <v/>
      </c>
      <c r="AV139">
        <f>IF(ORDER!O145&gt;0,
 IF(ORDER!$D$1="SGST",
 VLOOKUP(H139,'C:\Users\HP\Desktop\TrimphPO\Week\Master Files\[SGST Master.xlsx]DBF'!$A:$AW,49,FALSE),
   IF(ORDER!$D$1="IGST",
   VLOOKUP(H139,'C:\Users\HP\Desktop\TrimphPO\Week\Master Files\[IGST Master.xlsx]DBF'!$A:$AW,49,FALSE),
   "Error")),
"")</f>
        <v/>
      </c>
      <c r="AW139">
        <f>IF(ORDER!O145&gt;0,
 IF(ORDER!$D$1="SGST",
 VLOOKUP(H139,'C:\Users\HP\Desktop\TrimphPO\Week\Master Files\[SGST Master.xlsx]DBF'!$A:$AX,50,FALSE),
   IF(ORDER!$D$1="IGST",
   VLOOKUP(H139,'C:\Users\HP\Desktop\TrimphPO\Week\Master Files\[IGST Master.xlsx]DBF'!$A:$AX,50,FALSE),
   "Error")),
"")</f>
        <v/>
      </c>
      <c r="AX139">
        <f>IF(ORDER!O145&gt;0,ORDER!B5, "")</f>
        <v/>
      </c>
      <c r="AY139">
        <f>IF(ORDER!O145&gt;0,ORDER!B1, "")</f>
        <v/>
      </c>
      <c r="AZ139">
        <f>IF(ORDER!O145&gt;0,
 IF(ORDER!$D$1="SGST",
 VLOOKUP(H139,'C:\Users\HP\Desktop\TrimphPO\Week\Master Files\[SGST Master.xlsx]DBF'!$A:$BA,53,FALSE),
   IF(ORDER!$D$1="IGST",
   VLOOKUP(H139,'C:\Users\HP\Desktop\TrimphPO\Week\Master Files\[IGST Master.xlsx]DBF'!$A:$BA,53,FALSE),
   "Error")),
"")</f>
        <v/>
      </c>
      <c r="BA139">
        <f>IF(ORDER!O145&gt;0,
 IF(ORDER!$D$1="SGST",
 VLOOKUP(H139,'C:\Users\HP\Desktop\TrimphPO\Week\Master Files\[SGST Master.xlsx]DBF'!$A:$BB,54,FALSE),
   IF(ORDER!$D$1="IGST",
   VLOOKUP(H139,'C:\Users\HP\Desktop\TrimphPO\Week\Master Files\[IGST Master.xlsx]DBF'!$A:$BB,54,FALSE),
   "Error")),
"")</f>
        <v/>
      </c>
      <c r="BB139">
        <f>IF(ORDER!O145&gt;0,
 IF(ORDER!$D$1="SGST",
 VLOOKUP(H139,'C:\Users\HP\Desktop\TrimphPO\Week\Master Files\[SGST Master.xlsx]DBF'!$A:$BC,55,FALSE),
   IF(ORDER!$D$1="IGST",
   VLOOKUP(H139,'C:\Users\HP\Desktop\TrimphPO\Week\Master Files\[IGST Master.xlsx]DBF'!$A:$BC,55,FALSE),
   "Error")),
"")</f>
        <v/>
      </c>
      <c r="BC139">
        <f>IF(ORDER!O145&gt;0,
 IF(ORDER!$D$1="SGST",
 VLOOKUP(H139,'C:\Users\HP\Desktop\TrimphPO\Week\Master Files\[SGST Master.xlsx]DBF'!$A:$BD,56,FALSE),
   IF(ORDER!$D$1="IGST",
   VLOOKUP(H139,'C:\Users\HP\Desktop\TrimphPO\Week\Master Files\[IGST Master.xlsx]DBF'!$A:$BD,56,FALSE),
   "Error")),
"")</f>
        <v/>
      </c>
      <c r="BD139">
        <f>IF(ORDER!O145&gt;0,
 IF(ORDER!$D$1="SGST",
 VLOOKUP(H139,'C:\Users\HP\Desktop\TrimphPO\Week\Master Files\[SGST Master.xlsx]DBF'!$A:$BE,57,FALSE),
   IF(ORDER!$D$1="IGST",
   VLOOKUP(H139,'C:\Users\HP\Desktop\TrimphPO\Week\Master Files\[IGST Master.xlsx]DBF'!$A:$BE,57,FALSE),
   "Error")),
"")</f>
        <v/>
      </c>
    </row>
    <row r="140">
      <c r="A140">
        <f>IF(ORDER!O146&gt;0,
 IF(ORDER!$D$1="SGST",
 VLOOKUP(H140,'C:\Users\HP\Desktop\TrimphPO\Week\Master Files\[SGST Master.xlsx]DBF'!$A:$B,2,FALSE),
   IF(ORDER!$D$1="IGST",
   VLOOKUP(H140,'C:\Users\HP\Desktop\TrimphPO\Week\Master Files\[IGST Master.xlsx]DBF'!$A:$B,2,FALSE),
   "Error")),
"")</f>
        <v/>
      </c>
      <c r="B140">
        <f>IF(ORDER!O146&gt;0,
 IF(ORDER!$D$1="SGST",
 VLOOKUP(H140,'C:\Users\HP\Desktop\TrimphPO\Week\Master Files\[SGST Master.xlsx]DBF'!$A:$C,3,FALSE),
   IF(ORDER!$D$1="IGST",
   VLOOKUP(H140,'C:\Users\HP\Desktop\TrimphPO\Week\Master Files\[IGST Master.xlsx]DBF'!$A:$C,3,FALSE),
   "Error")),
"")</f>
        <v/>
      </c>
      <c r="C140">
        <f>IF(ORDER!O146&gt;0,ORDER!L146, "")</f>
        <v/>
      </c>
      <c r="D140">
        <f>IF(ORDER!O146&gt;0,ORDER!A146, "")</f>
        <v/>
      </c>
      <c r="E140">
        <f>IF(ORDER!O146&gt;0,
 IF(ORDER!$D$1="SGST",
 VLOOKUP(H140,'C:\Users\HP\Desktop\TrimphPO\Week\Master Files\[SGST Master.xlsx]DBF'!$A:$F,6,FALSE),
   IF(ORDER!$D$1="IGST",
   VLOOKUP(H140,'C:\Users\HP\Desktop\TrimphPO\Week\Master Files\[IGST Master.xlsx]DBF'!$A:$F,6,FALSE),
   "Error")),
"")</f>
        <v/>
      </c>
      <c r="F140">
        <f>IF(ORDER!O146&gt;0,ORDER!C146, "")</f>
        <v/>
      </c>
      <c r="G140">
        <f>IF(ORDER!O146&gt;0,
 IF(ORDER!$D$1="SGST",
 VLOOKUP(H140,'C:\Users\HP\Desktop\TrimphPO\Week\Master Files\[SGST Master.xlsx]DBF'!$A:$H,8,FALSE),
   IF(ORDER!$D$1="IGST",
   VLOOKUP(H140,'C:\Users\HP\Desktop\TrimphPO\Week\Master Files\[IGST Master.xlsx]DBF'!$A:$H,8,FALSE),
   "Error")),
"")</f>
        <v/>
      </c>
      <c r="H140">
        <f>IF(ORDER!O146&gt;0,ORDER!D146, "")</f>
        <v/>
      </c>
      <c r="I140">
        <f>IF(ORDER!O146&gt;0,
 IF(ORDER!$D$1="SGST",
 VLOOKUP(H140,'C:\Users\HP\Desktop\TrimphPO\Week\Master Files\[SGST Master.xlsx]DBF'!$A:$J,10,FALSE),
   IF(ORDER!$D$1="IGST",
   VLOOKUP(H140,'C:\Users\HP\Desktop\TrimphPO\Week\Master Files\[IGST Master.xlsx]DBF'!$A:$J,10,FALSE),
   "Error")),
"")</f>
        <v/>
      </c>
      <c r="J140">
        <f>IF(ORDER!O146&gt;0,SUMIF(ORDER!$D$8:$D$22298,DBF!$H140,ORDER!$G$8:$G$22298), "")</f>
        <v/>
      </c>
      <c r="K140">
        <f>IF(ORDER!O146&gt;0,VLOOKUP($H140,ORDER!D:H,5,FALSE), "")</f>
        <v/>
      </c>
      <c r="L140">
        <f>IF(ORDER!O146&gt;0,ROUND(J140*K140,2), "")</f>
        <v/>
      </c>
      <c r="M140">
        <f>IF(ORDER!O146&gt;0,
 IF(ORDER!$D$1="SGST",
 VLOOKUP(H140,'C:\Users\HP\Desktop\TrimphPO\Week\Master Files\[SGST Master.xlsx]DBF'!$A:$N,14,FALSE),
   IF(ORDER!$D$1="IGST",
   VLOOKUP(H140,'C:\Users\HP\Desktop\TrimphPO\Week\Master Files\[IGST Master.xlsx]DBF'!$A:$N,14,FALSE),
   "Error")),
"")</f>
        <v/>
      </c>
      <c r="N140">
        <f>IF(ORDER!O146&gt;0,ROUND(L140*M140/100,2), "")</f>
        <v/>
      </c>
      <c r="O140">
        <f>IF(ORDER!O146&gt;0,L140-N140, "")</f>
        <v/>
      </c>
      <c r="P140">
        <f>IF(ORDER!O146&gt;0,IF(R140="Corsetry",IF(IFERROR((O140/J140),0)&lt;1000,"CC Sales- Corsetry-Wholesale - IGST 5%","CC Sales- Corsetry-Wholesale - IGST 12%")), "")</f>
        <v/>
      </c>
      <c r="Q140">
        <f>IF(ORDER!O146&gt;0,
 IF(ORDER!$D$1="SGST",
 VLOOKUP(H140,'C:\Users\HP\Desktop\TrimphPO\Week\Master Files\[SGST Master.xlsx]DBF'!$A:$R,18,FALSE),
   IF(ORDER!$D$1="IGST",
   VLOOKUP(H140,'C:\Users\HP\Desktop\TrimphPO\Week\Master Files\[IGST Master.xlsx]DBF'!$A:$R,18,FALSE),
   "Error")),
"")</f>
        <v/>
      </c>
      <c r="R140">
        <f>IF(ORDER!O146&gt;0,
 IF(ORDER!$D$1="SGST",
 VLOOKUP(H140,'C:\Users\HP\Desktop\TrimphPO\Week\Master Files\[SGST Master.xlsx]DBF'!$A:$S,19,FALSE),
   IF(ORDER!$D$1="IGST",
   VLOOKUP(H140,'C:\Users\HP\Desktop\TrimphPO\Week\Master Files\[IGST Master.xlsx]DBF'!$A:$S,19,FALSE),
   "Error")),
"")</f>
        <v/>
      </c>
      <c r="S140">
        <f>IF(ORDER!O146&gt;0,
 IF(ORDER!$D$1="SGST",
 VLOOKUP(H140,'C:\Users\HP\Desktop\TrimphPO\Week\Master Files\[SGST Master.xlsx]DBF'!$A:$T,20,FALSE),
   IF(ORDER!$D$1="IGST",
   VLOOKUP(H140,'C:\Users\HP\Desktop\TrimphPO\Week\Master Files\[IGST Master.xlsx]DBF'!$A:$T,20,FALSE),
   "Error")),
"")</f>
        <v/>
      </c>
      <c r="T140">
        <f>IF(ORDER!O146&gt;0,
 IF(ORDER!$D$1="SGST",
 VLOOKUP(H140,'C:\Users\HP\Desktop\TrimphPO\Week\Master Files\[SGST Master.xlsx]DBF'!$A:$U,21,FALSE),
   IF(ORDER!$D$1="IGST",
   VLOOKUP(H140,'C:\Users\HP\Desktop\TrimphPO\Week\Master Files\[IGST Master.xlsx]DBF'!$A:$U,21,FALSE),
   "Error")),
"")</f>
        <v/>
      </c>
      <c r="U140">
        <f>IF(ORDER!O146&gt;0,
 IF(ORDER!$D$1="SGST",
 VLOOKUP(H140,'C:\Users\HP\Desktop\TrimphPO\Week\Master Files\[SGST Master.xlsx]DBF'!$A:$V,22,FALSE),
   IF(ORDER!$D$1="IGST",
   VLOOKUP(H140,'C:\Users\HP\Desktop\TrimphPO\Week\Master Files\[IGST Master.xlsx]DBF'!$A:$V,22,FALSE),
   "Error")),
"")</f>
        <v/>
      </c>
      <c r="V140">
        <f>IF(ORDER!O146&gt;0,
 IF(ORDER!$D$1="SGST",
 VLOOKUP(H140,'C:\Users\HP\Desktop\TrimphPO\Week\Master Files\[SGST Master.xlsx]DBF'!$A:$W,23,FALSE),
   IF(ORDER!$D$1="IGST",
   VLOOKUP(H140,'C:\Users\HP\Desktop\TrimphPO\Week\Master Files\[IGST Master.xlsx]DBF'!$A:$W,23,FALSE),
   "Error")),
"")</f>
        <v/>
      </c>
      <c r="W140">
        <f>IF(ORDER!O146&gt;0,
 IF(ORDER!$D$1="SGST",
 VLOOKUP(H140,'C:\Users\HP\Desktop\TrimphPO\Week\Master Files\[SGST Master.xlsx]DBF'!$A:$X,24,FALSE),
   IF(ORDER!$D$1="IGST",
   VLOOKUP(H140,'C:\Users\HP\Desktop\TrimphPO\Week\Master Files\[IGST Master.xlsx]DBF'!$A:$X,24,FALSE),
   "Error")),
"")</f>
        <v/>
      </c>
      <c r="X140">
        <f>IF(ORDER!O146&gt;0,
 IF(ORDER!$D$1="SGST",
 VLOOKUP(H140,'C:\Users\HP\Desktop\TrimphPO\Week\Master Files\[SGST Master.xlsx]DBF'!$A:$Y,25,FALSE),
   IF(ORDER!$D$1="IGST",
   VLOOKUP(H140,'C:\Users\HP\Desktop\TrimphPO\Week\Master Files\[IGST Master.xlsx]DBF'!$A:$Y,25,FALSE),
   "Error")),
"")</f>
        <v/>
      </c>
      <c r="Y140">
        <f>IF(ORDER!O146&gt;0,+O140, "")</f>
        <v/>
      </c>
      <c r="Z140">
        <f>IF(ORDER!O146&gt;0,+J140, "")</f>
        <v/>
      </c>
      <c r="AA140">
        <f>IF(ORDER!O146&gt;0,
 IF(ORDER!$D$1="SGST",
 VLOOKUP(H140,'C:\Users\HP\Desktop\TrimphPO\Week\Master Files\[SGST Master.xlsx]DBF'!$A:$AB,28,FALSE),
   IF(ORDER!$D$1="IGST",
   VLOOKUP(H140,'C:\Users\HP\Desktop\TrimphPO\Week\Master Files\[IGST Master.xlsx]DBF'!$A:$AB,28,FALSE),
   "Error")),
"")</f>
        <v/>
      </c>
      <c r="AB140">
        <f>IF(ORDER!O146&gt;0,
 IF(ORDER!$D$1="SGST",
 VLOOKUP(H140,'C:\Users\HP\Desktop\TrimphPO\Week\Master Files\[SGST Master.xlsx]DBF'!$A:$AC,29,FALSE),
   IF(ORDER!$D$1="IGST",
   VLOOKUP(H140,'C:\Users\HP\Desktop\TrimphPO\Week\Master Files\[IGST Master.xlsx]DBF'!$A:$AC,29,FALSE),
   "Error")),
"")</f>
        <v/>
      </c>
      <c r="AC140">
        <f>IF(ORDER!O146&gt;0,ROUND(Y140*AB140/100,2), "")</f>
        <v/>
      </c>
      <c r="AD140">
        <f>IF(ORDER!O146&gt;0,ROUND(SUM(Y140,0)-AC140,2), "")</f>
        <v/>
      </c>
      <c r="AE140" t="inlineStr"/>
      <c r="AF140" t="inlineStr"/>
      <c r="AG140" t="inlineStr"/>
      <c r="AH140" t="inlineStr"/>
      <c r="AI140" t="inlineStr"/>
      <c r="AJ140" t="inlineStr"/>
      <c r="AK140">
        <f>IF(ORDER!O146&gt;0,IF(RIGHT(P140,2)="5%","Output IGST - 5% - Tamilnadu","Output IGST - 12% - Tamilnadu"), "")</f>
        <v/>
      </c>
      <c r="AL140">
        <f>IF(ORDER!O146&gt;0,IF(AK140="Output IGST - 12% - TamilNadu",12,5), "")</f>
        <v/>
      </c>
      <c r="AM140">
        <f>IF(ORDER!O146&gt;0,ROUND(SUM(AD140*AL140/100,0),2), "")</f>
        <v/>
      </c>
      <c r="AN140">
        <f>IF(ORDER!O146&gt;0,+AP140, "")</f>
        <v/>
      </c>
      <c r="AO140">
        <f>IF(ORDER!O146&gt;0,0.00, "")</f>
        <v/>
      </c>
      <c r="AP140">
        <f>IF(ORDER!O146&gt;0,+(Y140-AC140)+AM140, "")</f>
        <v/>
      </c>
      <c r="AQ140">
        <f>IF(ORDER!O146&gt;0,
 IF(ORDER!$D$1="SGST",
 VLOOKUP(H140,'C:\Users\HP\Desktop\TrimphPO\Week\Master Files\[SGST Master.xlsx]DBF'!$A:$AR,44,FALSE),
   IF(ORDER!$D$1="IGST",
   VLOOKUP(H140,'C:\Users\HP\Desktop\TrimphPO\Week\Master Files\[IGST Master.xlsx]DBF'!$A:$AR,44,FALSE),
   "Error")),
"")</f>
        <v/>
      </c>
      <c r="AR140">
        <f>IF(ORDER!O146&gt;0,B140, "")</f>
        <v/>
      </c>
      <c r="AS140">
        <f>IF(ORDER!O146&gt;0,AN140, "")</f>
        <v/>
      </c>
      <c r="AT140">
        <f>IF(ORDER!O146&gt;0,CONCATENATE($B$2," ",$C$2," ","QTY",  " ", $Z$2), "")</f>
        <v/>
      </c>
      <c r="AU140">
        <f>IF(ORDER!O146&gt;0,
 IF(ORDER!$D$1="SGST",
 VLOOKUP(H140,'C:\Users\HP\Desktop\TrimphPO\Week\Master Files\[SGST Master.xlsx]DBF'!$A:$AV,48,FALSE),
   IF(ORDER!$D$1="IGST",
   VLOOKUP(H140,'C:\Users\HP\Desktop\TrimphPO\Week\Master Files\[IGST Master.xlsx]DBF'!$A:$AV,48,FALSE),
   "Error")),
"")</f>
        <v/>
      </c>
      <c r="AV140">
        <f>IF(ORDER!O146&gt;0,
 IF(ORDER!$D$1="SGST",
 VLOOKUP(H140,'C:\Users\HP\Desktop\TrimphPO\Week\Master Files\[SGST Master.xlsx]DBF'!$A:$AW,49,FALSE),
   IF(ORDER!$D$1="IGST",
   VLOOKUP(H140,'C:\Users\HP\Desktop\TrimphPO\Week\Master Files\[IGST Master.xlsx]DBF'!$A:$AW,49,FALSE),
   "Error")),
"")</f>
        <v/>
      </c>
      <c r="AW140">
        <f>IF(ORDER!O146&gt;0,
 IF(ORDER!$D$1="SGST",
 VLOOKUP(H140,'C:\Users\HP\Desktop\TrimphPO\Week\Master Files\[SGST Master.xlsx]DBF'!$A:$AX,50,FALSE),
   IF(ORDER!$D$1="IGST",
   VLOOKUP(H140,'C:\Users\HP\Desktop\TrimphPO\Week\Master Files\[IGST Master.xlsx]DBF'!$A:$AX,50,FALSE),
   "Error")),
"")</f>
        <v/>
      </c>
      <c r="AX140">
        <f>IF(ORDER!O146&gt;0,ORDER!B5, "")</f>
        <v/>
      </c>
      <c r="AY140">
        <f>IF(ORDER!O146&gt;0,ORDER!B1, "")</f>
        <v/>
      </c>
      <c r="AZ140">
        <f>IF(ORDER!O146&gt;0,
 IF(ORDER!$D$1="SGST",
 VLOOKUP(H140,'C:\Users\HP\Desktop\TrimphPO\Week\Master Files\[SGST Master.xlsx]DBF'!$A:$BA,53,FALSE),
   IF(ORDER!$D$1="IGST",
   VLOOKUP(H140,'C:\Users\HP\Desktop\TrimphPO\Week\Master Files\[IGST Master.xlsx]DBF'!$A:$BA,53,FALSE),
   "Error")),
"")</f>
        <v/>
      </c>
      <c r="BA140">
        <f>IF(ORDER!O146&gt;0,
 IF(ORDER!$D$1="SGST",
 VLOOKUP(H140,'C:\Users\HP\Desktop\TrimphPO\Week\Master Files\[SGST Master.xlsx]DBF'!$A:$BB,54,FALSE),
   IF(ORDER!$D$1="IGST",
   VLOOKUP(H140,'C:\Users\HP\Desktop\TrimphPO\Week\Master Files\[IGST Master.xlsx]DBF'!$A:$BB,54,FALSE),
   "Error")),
"")</f>
        <v/>
      </c>
      <c r="BB140">
        <f>IF(ORDER!O146&gt;0,
 IF(ORDER!$D$1="SGST",
 VLOOKUP(H140,'C:\Users\HP\Desktop\TrimphPO\Week\Master Files\[SGST Master.xlsx]DBF'!$A:$BC,55,FALSE),
   IF(ORDER!$D$1="IGST",
   VLOOKUP(H140,'C:\Users\HP\Desktop\TrimphPO\Week\Master Files\[IGST Master.xlsx]DBF'!$A:$BC,55,FALSE),
   "Error")),
"")</f>
        <v/>
      </c>
      <c r="BC140">
        <f>IF(ORDER!O146&gt;0,
 IF(ORDER!$D$1="SGST",
 VLOOKUP(H140,'C:\Users\HP\Desktop\TrimphPO\Week\Master Files\[SGST Master.xlsx]DBF'!$A:$BD,56,FALSE),
   IF(ORDER!$D$1="IGST",
   VLOOKUP(H140,'C:\Users\HP\Desktop\TrimphPO\Week\Master Files\[IGST Master.xlsx]DBF'!$A:$BD,56,FALSE),
   "Error")),
"")</f>
        <v/>
      </c>
      <c r="BD140">
        <f>IF(ORDER!O146&gt;0,
 IF(ORDER!$D$1="SGST",
 VLOOKUP(H140,'C:\Users\HP\Desktop\TrimphPO\Week\Master Files\[SGST Master.xlsx]DBF'!$A:$BE,57,FALSE),
   IF(ORDER!$D$1="IGST",
   VLOOKUP(H140,'C:\Users\HP\Desktop\TrimphPO\Week\Master Files\[IGST Master.xlsx]DBF'!$A:$BE,57,FALSE),
   "Error")),
"")</f>
        <v/>
      </c>
    </row>
    <row r="141">
      <c r="A141">
        <f>IF(ORDER!O147&gt;0,
 IF(ORDER!$D$1="SGST",
 VLOOKUP(H141,'C:\Users\HP\Desktop\TrimphPO\Week\Master Files\[SGST Master.xlsx]DBF'!$A:$B,2,FALSE),
   IF(ORDER!$D$1="IGST",
   VLOOKUP(H141,'C:\Users\HP\Desktop\TrimphPO\Week\Master Files\[IGST Master.xlsx]DBF'!$A:$B,2,FALSE),
   "Error")),
"")</f>
        <v/>
      </c>
      <c r="B141">
        <f>IF(ORDER!O147&gt;0,
 IF(ORDER!$D$1="SGST",
 VLOOKUP(H141,'C:\Users\HP\Desktop\TrimphPO\Week\Master Files\[SGST Master.xlsx]DBF'!$A:$C,3,FALSE),
   IF(ORDER!$D$1="IGST",
   VLOOKUP(H141,'C:\Users\HP\Desktop\TrimphPO\Week\Master Files\[IGST Master.xlsx]DBF'!$A:$C,3,FALSE),
   "Error")),
"")</f>
        <v/>
      </c>
      <c r="C141">
        <f>IF(ORDER!O147&gt;0,ORDER!L147, "")</f>
        <v/>
      </c>
      <c r="D141">
        <f>IF(ORDER!O147&gt;0,ORDER!A147, "")</f>
        <v/>
      </c>
      <c r="E141">
        <f>IF(ORDER!O147&gt;0,
 IF(ORDER!$D$1="SGST",
 VLOOKUP(H141,'C:\Users\HP\Desktop\TrimphPO\Week\Master Files\[SGST Master.xlsx]DBF'!$A:$F,6,FALSE),
   IF(ORDER!$D$1="IGST",
   VLOOKUP(H141,'C:\Users\HP\Desktop\TrimphPO\Week\Master Files\[IGST Master.xlsx]DBF'!$A:$F,6,FALSE),
   "Error")),
"")</f>
        <v/>
      </c>
      <c r="F141">
        <f>IF(ORDER!O147&gt;0,ORDER!C147, "")</f>
        <v/>
      </c>
      <c r="G141">
        <f>IF(ORDER!O147&gt;0,
 IF(ORDER!$D$1="SGST",
 VLOOKUP(H141,'C:\Users\HP\Desktop\TrimphPO\Week\Master Files\[SGST Master.xlsx]DBF'!$A:$H,8,FALSE),
   IF(ORDER!$D$1="IGST",
   VLOOKUP(H141,'C:\Users\HP\Desktop\TrimphPO\Week\Master Files\[IGST Master.xlsx]DBF'!$A:$H,8,FALSE),
   "Error")),
"")</f>
        <v/>
      </c>
      <c r="H141">
        <f>IF(ORDER!O147&gt;0,ORDER!D147, "")</f>
        <v/>
      </c>
      <c r="I141">
        <f>IF(ORDER!O147&gt;0,
 IF(ORDER!$D$1="SGST",
 VLOOKUP(H141,'C:\Users\HP\Desktop\TrimphPO\Week\Master Files\[SGST Master.xlsx]DBF'!$A:$J,10,FALSE),
   IF(ORDER!$D$1="IGST",
   VLOOKUP(H141,'C:\Users\HP\Desktop\TrimphPO\Week\Master Files\[IGST Master.xlsx]DBF'!$A:$J,10,FALSE),
   "Error")),
"")</f>
        <v/>
      </c>
      <c r="J141">
        <f>IF(ORDER!O147&gt;0,SUMIF(ORDER!$D$8:$D$22298,DBF!$H141,ORDER!$G$8:$G$22298), "")</f>
        <v/>
      </c>
      <c r="K141">
        <f>IF(ORDER!O147&gt;0,VLOOKUP($H141,ORDER!D:H,5,FALSE), "")</f>
        <v/>
      </c>
      <c r="L141">
        <f>IF(ORDER!O147&gt;0,ROUND(J141*K141,2), "")</f>
        <v/>
      </c>
      <c r="M141">
        <f>IF(ORDER!O147&gt;0,
 IF(ORDER!$D$1="SGST",
 VLOOKUP(H141,'C:\Users\HP\Desktop\TrimphPO\Week\Master Files\[SGST Master.xlsx]DBF'!$A:$N,14,FALSE),
   IF(ORDER!$D$1="IGST",
   VLOOKUP(H141,'C:\Users\HP\Desktop\TrimphPO\Week\Master Files\[IGST Master.xlsx]DBF'!$A:$N,14,FALSE),
   "Error")),
"")</f>
        <v/>
      </c>
      <c r="N141">
        <f>IF(ORDER!O147&gt;0,ROUND(L141*M141/100,2), "")</f>
        <v/>
      </c>
      <c r="O141">
        <f>IF(ORDER!O147&gt;0,L141-N141, "")</f>
        <v/>
      </c>
      <c r="P141">
        <f>IF(ORDER!O147&gt;0,IF(R141="Corsetry",IF(IFERROR((O141/J141),0)&lt;1000,"CC Sales- Corsetry-Wholesale - IGST 5%","CC Sales- Corsetry-Wholesale - IGST 12%")), "")</f>
        <v/>
      </c>
      <c r="Q141">
        <f>IF(ORDER!O147&gt;0,
 IF(ORDER!$D$1="SGST",
 VLOOKUP(H141,'C:\Users\HP\Desktop\TrimphPO\Week\Master Files\[SGST Master.xlsx]DBF'!$A:$R,18,FALSE),
   IF(ORDER!$D$1="IGST",
   VLOOKUP(H141,'C:\Users\HP\Desktop\TrimphPO\Week\Master Files\[IGST Master.xlsx]DBF'!$A:$R,18,FALSE),
   "Error")),
"")</f>
        <v/>
      </c>
      <c r="R141">
        <f>IF(ORDER!O147&gt;0,
 IF(ORDER!$D$1="SGST",
 VLOOKUP(H141,'C:\Users\HP\Desktop\TrimphPO\Week\Master Files\[SGST Master.xlsx]DBF'!$A:$S,19,FALSE),
   IF(ORDER!$D$1="IGST",
   VLOOKUP(H141,'C:\Users\HP\Desktop\TrimphPO\Week\Master Files\[IGST Master.xlsx]DBF'!$A:$S,19,FALSE),
   "Error")),
"")</f>
        <v/>
      </c>
      <c r="S141">
        <f>IF(ORDER!O147&gt;0,
 IF(ORDER!$D$1="SGST",
 VLOOKUP(H141,'C:\Users\HP\Desktop\TrimphPO\Week\Master Files\[SGST Master.xlsx]DBF'!$A:$T,20,FALSE),
   IF(ORDER!$D$1="IGST",
   VLOOKUP(H141,'C:\Users\HP\Desktop\TrimphPO\Week\Master Files\[IGST Master.xlsx]DBF'!$A:$T,20,FALSE),
   "Error")),
"")</f>
        <v/>
      </c>
      <c r="T141">
        <f>IF(ORDER!O147&gt;0,
 IF(ORDER!$D$1="SGST",
 VLOOKUP(H141,'C:\Users\HP\Desktop\TrimphPO\Week\Master Files\[SGST Master.xlsx]DBF'!$A:$U,21,FALSE),
   IF(ORDER!$D$1="IGST",
   VLOOKUP(H141,'C:\Users\HP\Desktop\TrimphPO\Week\Master Files\[IGST Master.xlsx]DBF'!$A:$U,21,FALSE),
   "Error")),
"")</f>
        <v/>
      </c>
      <c r="U141">
        <f>IF(ORDER!O147&gt;0,
 IF(ORDER!$D$1="SGST",
 VLOOKUP(H141,'C:\Users\HP\Desktop\TrimphPO\Week\Master Files\[SGST Master.xlsx]DBF'!$A:$V,22,FALSE),
   IF(ORDER!$D$1="IGST",
   VLOOKUP(H141,'C:\Users\HP\Desktop\TrimphPO\Week\Master Files\[IGST Master.xlsx]DBF'!$A:$V,22,FALSE),
   "Error")),
"")</f>
        <v/>
      </c>
      <c r="V141">
        <f>IF(ORDER!O147&gt;0,
 IF(ORDER!$D$1="SGST",
 VLOOKUP(H141,'C:\Users\HP\Desktop\TrimphPO\Week\Master Files\[SGST Master.xlsx]DBF'!$A:$W,23,FALSE),
   IF(ORDER!$D$1="IGST",
   VLOOKUP(H141,'C:\Users\HP\Desktop\TrimphPO\Week\Master Files\[IGST Master.xlsx]DBF'!$A:$W,23,FALSE),
   "Error")),
"")</f>
        <v/>
      </c>
      <c r="W141">
        <f>IF(ORDER!O147&gt;0,
 IF(ORDER!$D$1="SGST",
 VLOOKUP(H141,'C:\Users\HP\Desktop\TrimphPO\Week\Master Files\[SGST Master.xlsx]DBF'!$A:$X,24,FALSE),
   IF(ORDER!$D$1="IGST",
   VLOOKUP(H141,'C:\Users\HP\Desktop\TrimphPO\Week\Master Files\[IGST Master.xlsx]DBF'!$A:$X,24,FALSE),
   "Error")),
"")</f>
        <v/>
      </c>
      <c r="X141">
        <f>IF(ORDER!O147&gt;0,
 IF(ORDER!$D$1="SGST",
 VLOOKUP(H141,'C:\Users\HP\Desktop\TrimphPO\Week\Master Files\[SGST Master.xlsx]DBF'!$A:$Y,25,FALSE),
   IF(ORDER!$D$1="IGST",
   VLOOKUP(H141,'C:\Users\HP\Desktop\TrimphPO\Week\Master Files\[IGST Master.xlsx]DBF'!$A:$Y,25,FALSE),
   "Error")),
"")</f>
        <v/>
      </c>
      <c r="Y141">
        <f>IF(ORDER!O147&gt;0,+O141, "")</f>
        <v/>
      </c>
      <c r="Z141">
        <f>IF(ORDER!O147&gt;0,+J141, "")</f>
        <v/>
      </c>
      <c r="AA141">
        <f>IF(ORDER!O147&gt;0,
 IF(ORDER!$D$1="SGST",
 VLOOKUP(H141,'C:\Users\HP\Desktop\TrimphPO\Week\Master Files\[SGST Master.xlsx]DBF'!$A:$AB,28,FALSE),
   IF(ORDER!$D$1="IGST",
   VLOOKUP(H141,'C:\Users\HP\Desktop\TrimphPO\Week\Master Files\[IGST Master.xlsx]DBF'!$A:$AB,28,FALSE),
   "Error")),
"")</f>
        <v/>
      </c>
      <c r="AB141">
        <f>IF(ORDER!O147&gt;0,
 IF(ORDER!$D$1="SGST",
 VLOOKUP(H141,'C:\Users\HP\Desktop\TrimphPO\Week\Master Files\[SGST Master.xlsx]DBF'!$A:$AC,29,FALSE),
   IF(ORDER!$D$1="IGST",
   VLOOKUP(H141,'C:\Users\HP\Desktop\TrimphPO\Week\Master Files\[IGST Master.xlsx]DBF'!$A:$AC,29,FALSE),
   "Error")),
"")</f>
        <v/>
      </c>
      <c r="AC141">
        <f>IF(ORDER!O147&gt;0,ROUND(Y141*AB141/100,2), "")</f>
        <v/>
      </c>
      <c r="AD141">
        <f>IF(ORDER!O147&gt;0,ROUND(SUM(Y141,0)-AC141,2), "")</f>
        <v/>
      </c>
      <c r="AE141" t="inlineStr"/>
      <c r="AF141" t="inlineStr"/>
      <c r="AG141" t="inlineStr"/>
      <c r="AH141" t="inlineStr"/>
      <c r="AI141" t="inlineStr"/>
      <c r="AJ141" t="inlineStr"/>
      <c r="AK141">
        <f>IF(ORDER!O147&gt;0,IF(RIGHT(P141,2)="5%","Output IGST - 5% - Tamilnadu","Output IGST - 12% - Tamilnadu"), "")</f>
        <v/>
      </c>
      <c r="AL141">
        <f>IF(ORDER!O147&gt;0,IF(AK141="Output IGST - 12% - TamilNadu",12,5), "")</f>
        <v/>
      </c>
      <c r="AM141">
        <f>IF(ORDER!O147&gt;0,ROUND(SUM(AD141*AL141/100,0),2), "")</f>
        <v/>
      </c>
      <c r="AN141">
        <f>IF(ORDER!O147&gt;0,+AP141, "")</f>
        <v/>
      </c>
      <c r="AO141">
        <f>IF(ORDER!O147&gt;0,0.00, "")</f>
        <v/>
      </c>
      <c r="AP141">
        <f>IF(ORDER!O147&gt;0,+(Y141-AC141)+AM141, "")</f>
        <v/>
      </c>
      <c r="AQ141">
        <f>IF(ORDER!O147&gt;0,
 IF(ORDER!$D$1="SGST",
 VLOOKUP(H141,'C:\Users\HP\Desktop\TrimphPO\Week\Master Files\[SGST Master.xlsx]DBF'!$A:$AR,44,FALSE),
   IF(ORDER!$D$1="IGST",
   VLOOKUP(H141,'C:\Users\HP\Desktop\TrimphPO\Week\Master Files\[IGST Master.xlsx]DBF'!$A:$AR,44,FALSE),
   "Error")),
"")</f>
        <v/>
      </c>
      <c r="AR141">
        <f>IF(ORDER!O147&gt;0,B141, "")</f>
        <v/>
      </c>
      <c r="AS141">
        <f>IF(ORDER!O147&gt;0,AN141, "")</f>
        <v/>
      </c>
      <c r="AT141">
        <f>IF(ORDER!O147&gt;0,CONCATENATE($B$2," ",$C$2," ","QTY",  " ", $Z$2), "")</f>
        <v/>
      </c>
      <c r="AU141">
        <f>IF(ORDER!O147&gt;0,
 IF(ORDER!$D$1="SGST",
 VLOOKUP(H141,'C:\Users\HP\Desktop\TrimphPO\Week\Master Files\[SGST Master.xlsx]DBF'!$A:$AV,48,FALSE),
   IF(ORDER!$D$1="IGST",
   VLOOKUP(H141,'C:\Users\HP\Desktop\TrimphPO\Week\Master Files\[IGST Master.xlsx]DBF'!$A:$AV,48,FALSE),
   "Error")),
"")</f>
        <v/>
      </c>
      <c r="AV141">
        <f>IF(ORDER!O147&gt;0,
 IF(ORDER!$D$1="SGST",
 VLOOKUP(H141,'C:\Users\HP\Desktop\TrimphPO\Week\Master Files\[SGST Master.xlsx]DBF'!$A:$AW,49,FALSE),
   IF(ORDER!$D$1="IGST",
   VLOOKUP(H141,'C:\Users\HP\Desktop\TrimphPO\Week\Master Files\[IGST Master.xlsx]DBF'!$A:$AW,49,FALSE),
   "Error")),
"")</f>
        <v/>
      </c>
      <c r="AW141">
        <f>IF(ORDER!O147&gt;0,
 IF(ORDER!$D$1="SGST",
 VLOOKUP(H141,'C:\Users\HP\Desktop\TrimphPO\Week\Master Files\[SGST Master.xlsx]DBF'!$A:$AX,50,FALSE),
   IF(ORDER!$D$1="IGST",
   VLOOKUP(H141,'C:\Users\HP\Desktop\TrimphPO\Week\Master Files\[IGST Master.xlsx]DBF'!$A:$AX,50,FALSE),
   "Error")),
"")</f>
        <v/>
      </c>
      <c r="AX141">
        <f>IF(ORDER!O147&gt;0,ORDER!B5, "")</f>
        <v/>
      </c>
      <c r="AY141">
        <f>IF(ORDER!O147&gt;0,ORDER!B1, "")</f>
        <v/>
      </c>
      <c r="AZ141">
        <f>IF(ORDER!O147&gt;0,
 IF(ORDER!$D$1="SGST",
 VLOOKUP(H141,'C:\Users\HP\Desktop\TrimphPO\Week\Master Files\[SGST Master.xlsx]DBF'!$A:$BA,53,FALSE),
   IF(ORDER!$D$1="IGST",
   VLOOKUP(H141,'C:\Users\HP\Desktop\TrimphPO\Week\Master Files\[IGST Master.xlsx]DBF'!$A:$BA,53,FALSE),
   "Error")),
"")</f>
        <v/>
      </c>
      <c r="BA141">
        <f>IF(ORDER!O147&gt;0,
 IF(ORDER!$D$1="SGST",
 VLOOKUP(H141,'C:\Users\HP\Desktop\TrimphPO\Week\Master Files\[SGST Master.xlsx]DBF'!$A:$BB,54,FALSE),
   IF(ORDER!$D$1="IGST",
   VLOOKUP(H141,'C:\Users\HP\Desktop\TrimphPO\Week\Master Files\[IGST Master.xlsx]DBF'!$A:$BB,54,FALSE),
   "Error")),
"")</f>
        <v/>
      </c>
      <c r="BB141">
        <f>IF(ORDER!O147&gt;0,
 IF(ORDER!$D$1="SGST",
 VLOOKUP(H141,'C:\Users\HP\Desktop\TrimphPO\Week\Master Files\[SGST Master.xlsx]DBF'!$A:$BC,55,FALSE),
   IF(ORDER!$D$1="IGST",
   VLOOKUP(H141,'C:\Users\HP\Desktop\TrimphPO\Week\Master Files\[IGST Master.xlsx]DBF'!$A:$BC,55,FALSE),
   "Error")),
"")</f>
        <v/>
      </c>
      <c r="BC141">
        <f>IF(ORDER!O147&gt;0,
 IF(ORDER!$D$1="SGST",
 VLOOKUP(H141,'C:\Users\HP\Desktop\TrimphPO\Week\Master Files\[SGST Master.xlsx]DBF'!$A:$BD,56,FALSE),
   IF(ORDER!$D$1="IGST",
   VLOOKUP(H141,'C:\Users\HP\Desktop\TrimphPO\Week\Master Files\[IGST Master.xlsx]DBF'!$A:$BD,56,FALSE),
   "Error")),
"")</f>
        <v/>
      </c>
      <c r="BD141">
        <f>IF(ORDER!O147&gt;0,
 IF(ORDER!$D$1="SGST",
 VLOOKUP(H141,'C:\Users\HP\Desktop\TrimphPO\Week\Master Files\[SGST Master.xlsx]DBF'!$A:$BE,57,FALSE),
   IF(ORDER!$D$1="IGST",
   VLOOKUP(H141,'C:\Users\HP\Desktop\TrimphPO\Week\Master Files\[IGST Master.xlsx]DBF'!$A:$BE,57,FALSE),
   "Error")),
"")</f>
        <v/>
      </c>
    </row>
    <row r="142">
      <c r="A142">
        <f>IF(ORDER!O148&gt;0,
 IF(ORDER!$D$1="SGST",
 VLOOKUP(H142,'C:\Users\HP\Desktop\TrimphPO\Week\Master Files\[SGST Master.xlsx]DBF'!$A:$B,2,FALSE),
   IF(ORDER!$D$1="IGST",
   VLOOKUP(H142,'C:\Users\HP\Desktop\TrimphPO\Week\Master Files\[IGST Master.xlsx]DBF'!$A:$B,2,FALSE),
   "Error")),
"")</f>
        <v/>
      </c>
      <c r="B142">
        <f>IF(ORDER!O148&gt;0,
 IF(ORDER!$D$1="SGST",
 VLOOKUP(H142,'C:\Users\HP\Desktop\TrimphPO\Week\Master Files\[SGST Master.xlsx]DBF'!$A:$C,3,FALSE),
   IF(ORDER!$D$1="IGST",
   VLOOKUP(H142,'C:\Users\HP\Desktop\TrimphPO\Week\Master Files\[IGST Master.xlsx]DBF'!$A:$C,3,FALSE),
   "Error")),
"")</f>
        <v/>
      </c>
      <c r="C142">
        <f>IF(ORDER!O148&gt;0,ORDER!L148, "")</f>
        <v/>
      </c>
      <c r="D142">
        <f>IF(ORDER!O148&gt;0,ORDER!A148, "")</f>
        <v/>
      </c>
      <c r="E142">
        <f>IF(ORDER!O148&gt;0,
 IF(ORDER!$D$1="SGST",
 VLOOKUP(H142,'C:\Users\HP\Desktop\TrimphPO\Week\Master Files\[SGST Master.xlsx]DBF'!$A:$F,6,FALSE),
   IF(ORDER!$D$1="IGST",
   VLOOKUP(H142,'C:\Users\HP\Desktop\TrimphPO\Week\Master Files\[IGST Master.xlsx]DBF'!$A:$F,6,FALSE),
   "Error")),
"")</f>
        <v/>
      </c>
      <c r="F142">
        <f>IF(ORDER!O148&gt;0,ORDER!C148, "")</f>
        <v/>
      </c>
      <c r="G142">
        <f>IF(ORDER!O148&gt;0,
 IF(ORDER!$D$1="SGST",
 VLOOKUP(H142,'C:\Users\HP\Desktop\TrimphPO\Week\Master Files\[SGST Master.xlsx]DBF'!$A:$H,8,FALSE),
   IF(ORDER!$D$1="IGST",
   VLOOKUP(H142,'C:\Users\HP\Desktop\TrimphPO\Week\Master Files\[IGST Master.xlsx]DBF'!$A:$H,8,FALSE),
   "Error")),
"")</f>
        <v/>
      </c>
      <c r="H142">
        <f>IF(ORDER!O148&gt;0,ORDER!D148, "")</f>
        <v/>
      </c>
      <c r="I142">
        <f>IF(ORDER!O148&gt;0,
 IF(ORDER!$D$1="SGST",
 VLOOKUP(H142,'C:\Users\HP\Desktop\TrimphPO\Week\Master Files\[SGST Master.xlsx]DBF'!$A:$J,10,FALSE),
   IF(ORDER!$D$1="IGST",
   VLOOKUP(H142,'C:\Users\HP\Desktop\TrimphPO\Week\Master Files\[IGST Master.xlsx]DBF'!$A:$J,10,FALSE),
   "Error")),
"")</f>
        <v/>
      </c>
      <c r="J142">
        <f>IF(ORDER!O148&gt;0,SUMIF(ORDER!$D$8:$D$22298,DBF!$H142,ORDER!$G$8:$G$22298), "")</f>
        <v/>
      </c>
      <c r="K142">
        <f>IF(ORDER!O148&gt;0,VLOOKUP($H142,ORDER!D:H,5,FALSE), "")</f>
        <v/>
      </c>
      <c r="L142">
        <f>IF(ORDER!O148&gt;0,ROUND(J142*K142,2), "")</f>
        <v/>
      </c>
      <c r="M142">
        <f>IF(ORDER!O148&gt;0,
 IF(ORDER!$D$1="SGST",
 VLOOKUP(H142,'C:\Users\HP\Desktop\TrimphPO\Week\Master Files\[SGST Master.xlsx]DBF'!$A:$N,14,FALSE),
   IF(ORDER!$D$1="IGST",
   VLOOKUP(H142,'C:\Users\HP\Desktop\TrimphPO\Week\Master Files\[IGST Master.xlsx]DBF'!$A:$N,14,FALSE),
   "Error")),
"")</f>
        <v/>
      </c>
      <c r="N142">
        <f>IF(ORDER!O148&gt;0,ROUND(L142*M142/100,2), "")</f>
        <v/>
      </c>
      <c r="O142">
        <f>IF(ORDER!O148&gt;0,L142-N142, "")</f>
        <v/>
      </c>
      <c r="P142">
        <f>IF(ORDER!O148&gt;0,IF(R142="Corsetry",IF(IFERROR((O142/J142),0)&lt;1000,"CC Sales- Corsetry-Wholesale - IGST 5%","CC Sales- Corsetry-Wholesale - IGST 12%")), "")</f>
        <v/>
      </c>
      <c r="Q142">
        <f>IF(ORDER!O148&gt;0,
 IF(ORDER!$D$1="SGST",
 VLOOKUP(H142,'C:\Users\HP\Desktop\TrimphPO\Week\Master Files\[SGST Master.xlsx]DBF'!$A:$R,18,FALSE),
   IF(ORDER!$D$1="IGST",
   VLOOKUP(H142,'C:\Users\HP\Desktop\TrimphPO\Week\Master Files\[IGST Master.xlsx]DBF'!$A:$R,18,FALSE),
   "Error")),
"")</f>
        <v/>
      </c>
      <c r="R142">
        <f>IF(ORDER!O148&gt;0,
 IF(ORDER!$D$1="SGST",
 VLOOKUP(H142,'C:\Users\HP\Desktop\TrimphPO\Week\Master Files\[SGST Master.xlsx]DBF'!$A:$S,19,FALSE),
   IF(ORDER!$D$1="IGST",
   VLOOKUP(H142,'C:\Users\HP\Desktop\TrimphPO\Week\Master Files\[IGST Master.xlsx]DBF'!$A:$S,19,FALSE),
   "Error")),
"")</f>
        <v/>
      </c>
      <c r="S142">
        <f>IF(ORDER!O148&gt;0,
 IF(ORDER!$D$1="SGST",
 VLOOKUP(H142,'C:\Users\HP\Desktop\TrimphPO\Week\Master Files\[SGST Master.xlsx]DBF'!$A:$T,20,FALSE),
   IF(ORDER!$D$1="IGST",
   VLOOKUP(H142,'C:\Users\HP\Desktop\TrimphPO\Week\Master Files\[IGST Master.xlsx]DBF'!$A:$T,20,FALSE),
   "Error")),
"")</f>
        <v/>
      </c>
      <c r="T142">
        <f>IF(ORDER!O148&gt;0,
 IF(ORDER!$D$1="SGST",
 VLOOKUP(H142,'C:\Users\HP\Desktop\TrimphPO\Week\Master Files\[SGST Master.xlsx]DBF'!$A:$U,21,FALSE),
   IF(ORDER!$D$1="IGST",
   VLOOKUP(H142,'C:\Users\HP\Desktop\TrimphPO\Week\Master Files\[IGST Master.xlsx]DBF'!$A:$U,21,FALSE),
   "Error")),
"")</f>
        <v/>
      </c>
      <c r="U142">
        <f>IF(ORDER!O148&gt;0,
 IF(ORDER!$D$1="SGST",
 VLOOKUP(H142,'C:\Users\HP\Desktop\TrimphPO\Week\Master Files\[SGST Master.xlsx]DBF'!$A:$V,22,FALSE),
   IF(ORDER!$D$1="IGST",
   VLOOKUP(H142,'C:\Users\HP\Desktop\TrimphPO\Week\Master Files\[IGST Master.xlsx]DBF'!$A:$V,22,FALSE),
   "Error")),
"")</f>
        <v/>
      </c>
      <c r="V142">
        <f>IF(ORDER!O148&gt;0,
 IF(ORDER!$D$1="SGST",
 VLOOKUP(H142,'C:\Users\HP\Desktop\TrimphPO\Week\Master Files\[SGST Master.xlsx]DBF'!$A:$W,23,FALSE),
   IF(ORDER!$D$1="IGST",
   VLOOKUP(H142,'C:\Users\HP\Desktop\TrimphPO\Week\Master Files\[IGST Master.xlsx]DBF'!$A:$W,23,FALSE),
   "Error")),
"")</f>
        <v/>
      </c>
      <c r="W142">
        <f>IF(ORDER!O148&gt;0,
 IF(ORDER!$D$1="SGST",
 VLOOKUP(H142,'C:\Users\HP\Desktop\TrimphPO\Week\Master Files\[SGST Master.xlsx]DBF'!$A:$X,24,FALSE),
   IF(ORDER!$D$1="IGST",
   VLOOKUP(H142,'C:\Users\HP\Desktop\TrimphPO\Week\Master Files\[IGST Master.xlsx]DBF'!$A:$X,24,FALSE),
   "Error")),
"")</f>
        <v/>
      </c>
      <c r="X142">
        <f>IF(ORDER!O148&gt;0,
 IF(ORDER!$D$1="SGST",
 VLOOKUP(H142,'C:\Users\HP\Desktop\TrimphPO\Week\Master Files\[SGST Master.xlsx]DBF'!$A:$Y,25,FALSE),
   IF(ORDER!$D$1="IGST",
   VLOOKUP(H142,'C:\Users\HP\Desktop\TrimphPO\Week\Master Files\[IGST Master.xlsx]DBF'!$A:$Y,25,FALSE),
   "Error")),
"")</f>
        <v/>
      </c>
      <c r="Y142">
        <f>IF(ORDER!O148&gt;0,+O142, "")</f>
        <v/>
      </c>
      <c r="Z142">
        <f>IF(ORDER!O148&gt;0,+J142, "")</f>
        <v/>
      </c>
      <c r="AA142">
        <f>IF(ORDER!O148&gt;0,
 IF(ORDER!$D$1="SGST",
 VLOOKUP(H142,'C:\Users\HP\Desktop\TrimphPO\Week\Master Files\[SGST Master.xlsx]DBF'!$A:$AB,28,FALSE),
   IF(ORDER!$D$1="IGST",
   VLOOKUP(H142,'C:\Users\HP\Desktop\TrimphPO\Week\Master Files\[IGST Master.xlsx]DBF'!$A:$AB,28,FALSE),
   "Error")),
"")</f>
        <v/>
      </c>
      <c r="AB142">
        <f>IF(ORDER!O148&gt;0,
 IF(ORDER!$D$1="SGST",
 VLOOKUP(H142,'C:\Users\HP\Desktop\TrimphPO\Week\Master Files\[SGST Master.xlsx]DBF'!$A:$AC,29,FALSE),
   IF(ORDER!$D$1="IGST",
   VLOOKUP(H142,'C:\Users\HP\Desktop\TrimphPO\Week\Master Files\[IGST Master.xlsx]DBF'!$A:$AC,29,FALSE),
   "Error")),
"")</f>
        <v/>
      </c>
      <c r="AC142">
        <f>IF(ORDER!O148&gt;0,ROUND(Y142*AB142/100,2), "")</f>
        <v/>
      </c>
      <c r="AD142">
        <f>IF(ORDER!O148&gt;0,ROUND(SUM(Y142,0)-AC142,2), "")</f>
        <v/>
      </c>
      <c r="AE142" t="inlineStr"/>
      <c r="AF142" t="inlineStr"/>
      <c r="AG142" t="inlineStr"/>
      <c r="AH142" t="inlineStr"/>
      <c r="AI142" t="inlineStr"/>
      <c r="AJ142" t="inlineStr"/>
      <c r="AK142">
        <f>IF(ORDER!O148&gt;0,IF(RIGHT(P142,2)="5%","Output IGST - 5% - Tamilnadu","Output IGST - 12% - Tamilnadu"), "")</f>
        <v/>
      </c>
      <c r="AL142">
        <f>IF(ORDER!O148&gt;0,IF(AK142="Output IGST - 12% - TamilNadu",12,5), "")</f>
        <v/>
      </c>
      <c r="AM142">
        <f>IF(ORDER!O148&gt;0,ROUND(SUM(AD142*AL142/100,0),2), "")</f>
        <v/>
      </c>
      <c r="AN142">
        <f>IF(ORDER!O148&gt;0,+AP142, "")</f>
        <v/>
      </c>
      <c r="AO142">
        <f>IF(ORDER!O148&gt;0,0.00, "")</f>
        <v/>
      </c>
      <c r="AP142">
        <f>IF(ORDER!O148&gt;0,+(Y142-AC142)+AM142, "")</f>
        <v/>
      </c>
      <c r="AQ142">
        <f>IF(ORDER!O148&gt;0,
 IF(ORDER!$D$1="SGST",
 VLOOKUP(H142,'C:\Users\HP\Desktop\TrimphPO\Week\Master Files\[SGST Master.xlsx]DBF'!$A:$AR,44,FALSE),
   IF(ORDER!$D$1="IGST",
   VLOOKUP(H142,'C:\Users\HP\Desktop\TrimphPO\Week\Master Files\[IGST Master.xlsx]DBF'!$A:$AR,44,FALSE),
   "Error")),
"")</f>
        <v/>
      </c>
      <c r="AR142">
        <f>IF(ORDER!O148&gt;0,B142, "")</f>
        <v/>
      </c>
      <c r="AS142">
        <f>IF(ORDER!O148&gt;0,AN142, "")</f>
        <v/>
      </c>
      <c r="AT142">
        <f>IF(ORDER!O148&gt;0,CONCATENATE($B$2," ",$C$2," ","QTY",  " ", $Z$2), "")</f>
        <v/>
      </c>
      <c r="AU142">
        <f>IF(ORDER!O148&gt;0,
 IF(ORDER!$D$1="SGST",
 VLOOKUP(H142,'C:\Users\HP\Desktop\TrimphPO\Week\Master Files\[SGST Master.xlsx]DBF'!$A:$AV,48,FALSE),
   IF(ORDER!$D$1="IGST",
   VLOOKUP(H142,'C:\Users\HP\Desktop\TrimphPO\Week\Master Files\[IGST Master.xlsx]DBF'!$A:$AV,48,FALSE),
   "Error")),
"")</f>
        <v/>
      </c>
      <c r="AV142">
        <f>IF(ORDER!O148&gt;0,
 IF(ORDER!$D$1="SGST",
 VLOOKUP(H142,'C:\Users\HP\Desktop\TrimphPO\Week\Master Files\[SGST Master.xlsx]DBF'!$A:$AW,49,FALSE),
   IF(ORDER!$D$1="IGST",
   VLOOKUP(H142,'C:\Users\HP\Desktop\TrimphPO\Week\Master Files\[IGST Master.xlsx]DBF'!$A:$AW,49,FALSE),
   "Error")),
"")</f>
        <v/>
      </c>
      <c r="AW142">
        <f>IF(ORDER!O148&gt;0,
 IF(ORDER!$D$1="SGST",
 VLOOKUP(H142,'C:\Users\HP\Desktop\TrimphPO\Week\Master Files\[SGST Master.xlsx]DBF'!$A:$AX,50,FALSE),
   IF(ORDER!$D$1="IGST",
   VLOOKUP(H142,'C:\Users\HP\Desktop\TrimphPO\Week\Master Files\[IGST Master.xlsx]DBF'!$A:$AX,50,FALSE),
   "Error")),
"")</f>
        <v/>
      </c>
      <c r="AX142">
        <f>IF(ORDER!O148&gt;0,ORDER!B5, "")</f>
        <v/>
      </c>
      <c r="AY142">
        <f>IF(ORDER!O148&gt;0,ORDER!B1, "")</f>
        <v/>
      </c>
      <c r="AZ142">
        <f>IF(ORDER!O148&gt;0,
 IF(ORDER!$D$1="SGST",
 VLOOKUP(H142,'C:\Users\HP\Desktop\TrimphPO\Week\Master Files\[SGST Master.xlsx]DBF'!$A:$BA,53,FALSE),
   IF(ORDER!$D$1="IGST",
   VLOOKUP(H142,'C:\Users\HP\Desktop\TrimphPO\Week\Master Files\[IGST Master.xlsx]DBF'!$A:$BA,53,FALSE),
   "Error")),
"")</f>
        <v/>
      </c>
      <c r="BA142">
        <f>IF(ORDER!O148&gt;0,
 IF(ORDER!$D$1="SGST",
 VLOOKUP(H142,'C:\Users\HP\Desktop\TrimphPO\Week\Master Files\[SGST Master.xlsx]DBF'!$A:$BB,54,FALSE),
   IF(ORDER!$D$1="IGST",
   VLOOKUP(H142,'C:\Users\HP\Desktop\TrimphPO\Week\Master Files\[IGST Master.xlsx]DBF'!$A:$BB,54,FALSE),
   "Error")),
"")</f>
        <v/>
      </c>
      <c r="BB142">
        <f>IF(ORDER!O148&gt;0,
 IF(ORDER!$D$1="SGST",
 VLOOKUP(H142,'C:\Users\HP\Desktop\TrimphPO\Week\Master Files\[SGST Master.xlsx]DBF'!$A:$BC,55,FALSE),
   IF(ORDER!$D$1="IGST",
   VLOOKUP(H142,'C:\Users\HP\Desktop\TrimphPO\Week\Master Files\[IGST Master.xlsx]DBF'!$A:$BC,55,FALSE),
   "Error")),
"")</f>
        <v/>
      </c>
      <c r="BC142">
        <f>IF(ORDER!O148&gt;0,
 IF(ORDER!$D$1="SGST",
 VLOOKUP(H142,'C:\Users\HP\Desktop\TrimphPO\Week\Master Files\[SGST Master.xlsx]DBF'!$A:$BD,56,FALSE),
   IF(ORDER!$D$1="IGST",
   VLOOKUP(H142,'C:\Users\HP\Desktop\TrimphPO\Week\Master Files\[IGST Master.xlsx]DBF'!$A:$BD,56,FALSE),
   "Error")),
"")</f>
        <v/>
      </c>
      <c r="BD142">
        <f>IF(ORDER!O148&gt;0,
 IF(ORDER!$D$1="SGST",
 VLOOKUP(H142,'C:\Users\HP\Desktop\TrimphPO\Week\Master Files\[SGST Master.xlsx]DBF'!$A:$BE,57,FALSE),
   IF(ORDER!$D$1="IGST",
   VLOOKUP(H142,'C:\Users\HP\Desktop\TrimphPO\Week\Master Files\[IGST Master.xlsx]DBF'!$A:$BE,57,FALSE),
   "Error")),
"")</f>
        <v/>
      </c>
    </row>
    <row r="143">
      <c r="A143">
        <f>IF(ORDER!O149&gt;0,
 IF(ORDER!$D$1="SGST",
 VLOOKUP(H143,'C:\Users\HP\Desktop\TrimphPO\Week\Master Files\[SGST Master.xlsx]DBF'!$A:$B,2,FALSE),
   IF(ORDER!$D$1="IGST",
   VLOOKUP(H143,'C:\Users\HP\Desktop\TrimphPO\Week\Master Files\[IGST Master.xlsx]DBF'!$A:$B,2,FALSE),
   "Error")),
"")</f>
        <v/>
      </c>
      <c r="B143">
        <f>IF(ORDER!O149&gt;0,
 IF(ORDER!$D$1="SGST",
 VLOOKUP(H143,'C:\Users\HP\Desktop\TrimphPO\Week\Master Files\[SGST Master.xlsx]DBF'!$A:$C,3,FALSE),
   IF(ORDER!$D$1="IGST",
   VLOOKUP(H143,'C:\Users\HP\Desktop\TrimphPO\Week\Master Files\[IGST Master.xlsx]DBF'!$A:$C,3,FALSE),
   "Error")),
"")</f>
        <v/>
      </c>
      <c r="C143">
        <f>IF(ORDER!O149&gt;0,ORDER!L149, "")</f>
        <v/>
      </c>
      <c r="D143">
        <f>IF(ORDER!O149&gt;0,ORDER!A149, "")</f>
        <v/>
      </c>
      <c r="E143">
        <f>IF(ORDER!O149&gt;0,
 IF(ORDER!$D$1="SGST",
 VLOOKUP(H143,'C:\Users\HP\Desktop\TrimphPO\Week\Master Files\[SGST Master.xlsx]DBF'!$A:$F,6,FALSE),
   IF(ORDER!$D$1="IGST",
   VLOOKUP(H143,'C:\Users\HP\Desktop\TrimphPO\Week\Master Files\[IGST Master.xlsx]DBF'!$A:$F,6,FALSE),
   "Error")),
"")</f>
        <v/>
      </c>
      <c r="F143">
        <f>IF(ORDER!O149&gt;0,ORDER!C149, "")</f>
        <v/>
      </c>
      <c r="G143">
        <f>IF(ORDER!O149&gt;0,
 IF(ORDER!$D$1="SGST",
 VLOOKUP(H143,'C:\Users\HP\Desktop\TrimphPO\Week\Master Files\[SGST Master.xlsx]DBF'!$A:$H,8,FALSE),
   IF(ORDER!$D$1="IGST",
   VLOOKUP(H143,'C:\Users\HP\Desktop\TrimphPO\Week\Master Files\[IGST Master.xlsx]DBF'!$A:$H,8,FALSE),
   "Error")),
"")</f>
        <v/>
      </c>
      <c r="H143">
        <f>IF(ORDER!O149&gt;0,ORDER!D149, "")</f>
        <v/>
      </c>
      <c r="I143">
        <f>IF(ORDER!O149&gt;0,
 IF(ORDER!$D$1="SGST",
 VLOOKUP(H143,'C:\Users\HP\Desktop\TrimphPO\Week\Master Files\[SGST Master.xlsx]DBF'!$A:$J,10,FALSE),
   IF(ORDER!$D$1="IGST",
   VLOOKUP(H143,'C:\Users\HP\Desktop\TrimphPO\Week\Master Files\[IGST Master.xlsx]DBF'!$A:$J,10,FALSE),
   "Error")),
"")</f>
        <v/>
      </c>
      <c r="J143">
        <f>IF(ORDER!O149&gt;0,SUMIF(ORDER!$D$8:$D$22298,DBF!$H143,ORDER!$G$8:$G$22298), "")</f>
        <v/>
      </c>
      <c r="K143">
        <f>IF(ORDER!O149&gt;0,VLOOKUP($H143,ORDER!D:H,5,FALSE), "")</f>
        <v/>
      </c>
      <c r="L143">
        <f>IF(ORDER!O149&gt;0,ROUND(J143*K143,2), "")</f>
        <v/>
      </c>
      <c r="M143">
        <f>IF(ORDER!O149&gt;0,
 IF(ORDER!$D$1="SGST",
 VLOOKUP(H143,'C:\Users\HP\Desktop\TrimphPO\Week\Master Files\[SGST Master.xlsx]DBF'!$A:$N,14,FALSE),
   IF(ORDER!$D$1="IGST",
   VLOOKUP(H143,'C:\Users\HP\Desktop\TrimphPO\Week\Master Files\[IGST Master.xlsx]DBF'!$A:$N,14,FALSE),
   "Error")),
"")</f>
        <v/>
      </c>
      <c r="N143">
        <f>IF(ORDER!O149&gt;0,ROUND(L143*M143/100,2), "")</f>
        <v/>
      </c>
      <c r="O143">
        <f>IF(ORDER!O149&gt;0,L143-N143, "")</f>
        <v/>
      </c>
      <c r="P143">
        <f>IF(ORDER!O149&gt;0,IF(R143="Corsetry",IF(IFERROR((O143/J143),0)&lt;1000,"CC Sales- Corsetry-Wholesale - IGST 5%","CC Sales- Corsetry-Wholesale - IGST 12%")), "")</f>
        <v/>
      </c>
      <c r="Q143">
        <f>IF(ORDER!O149&gt;0,
 IF(ORDER!$D$1="SGST",
 VLOOKUP(H143,'C:\Users\HP\Desktop\TrimphPO\Week\Master Files\[SGST Master.xlsx]DBF'!$A:$R,18,FALSE),
   IF(ORDER!$D$1="IGST",
   VLOOKUP(H143,'C:\Users\HP\Desktop\TrimphPO\Week\Master Files\[IGST Master.xlsx]DBF'!$A:$R,18,FALSE),
   "Error")),
"")</f>
        <v/>
      </c>
      <c r="R143">
        <f>IF(ORDER!O149&gt;0,
 IF(ORDER!$D$1="SGST",
 VLOOKUP(H143,'C:\Users\HP\Desktop\TrimphPO\Week\Master Files\[SGST Master.xlsx]DBF'!$A:$S,19,FALSE),
   IF(ORDER!$D$1="IGST",
   VLOOKUP(H143,'C:\Users\HP\Desktop\TrimphPO\Week\Master Files\[IGST Master.xlsx]DBF'!$A:$S,19,FALSE),
   "Error")),
"")</f>
        <v/>
      </c>
      <c r="S143">
        <f>IF(ORDER!O149&gt;0,
 IF(ORDER!$D$1="SGST",
 VLOOKUP(H143,'C:\Users\HP\Desktop\TrimphPO\Week\Master Files\[SGST Master.xlsx]DBF'!$A:$T,20,FALSE),
   IF(ORDER!$D$1="IGST",
   VLOOKUP(H143,'C:\Users\HP\Desktop\TrimphPO\Week\Master Files\[IGST Master.xlsx]DBF'!$A:$T,20,FALSE),
   "Error")),
"")</f>
        <v/>
      </c>
      <c r="T143">
        <f>IF(ORDER!O149&gt;0,
 IF(ORDER!$D$1="SGST",
 VLOOKUP(H143,'C:\Users\HP\Desktop\TrimphPO\Week\Master Files\[SGST Master.xlsx]DBF'!$A:$U,21,FALSE),
   IF(ORDER!$D$1="IGST",
   VLOOKUP(H143,'C:\Users\HP\Desktop\TrimphPO\Week\Master Files\[IGST Master.xlsx]DBF'!$A:$U,21,FALSE),
   "Error")),
"")</f>
        <v/>
      </c>
      <c r="U143">
        <f>IF(ORDER!O149&gt;0,
 IF(ORDER!$D$1="SGST",
 VLOOKUP(H143,'C:\Users\HP\Desktop\TrimphPO\Week\Master Files\[SGST Master.xlsx]DBF'!$A:$V,22,FALSE),
   IF(ORDER!$D$1="IGST",
   VLOOKUP(H143,'C:\Users\HP\Desktop\TrimphPO\Week\Master Files\[IGST Master.xlsx]DBF'!$A:$V,22,FALSE),
   "Error")),
"")</f>
        <v/>
      </c>
      <c r="V143">
        <f>IF(ORDER!O149&gt;0,
 IF(ORDER!$D$1="SGST",
 VLOOKUP(H143,'C:\Users\HP\Desktop\TrimphPO\Week\Master Files\[SGST Master.xlsx]DBF'!$A:$W,23,FALSE),
   IF(ORDER!$D$1="IGST",
   VLOOKUP(H143,'C:\Users\HP\Desktop\TrimphPO\Week\Master Files\[IGST Master.xlsx]DBF'!$A:$W,23,FALSE),
   "Error")),
"")</f>
        <v/>
      </c>
      <c r="W143">
        <f>IF(ORDER!O149&gt;0,
 IF(ORDER!$D$1="SGST",
 VLOOKUP(H143,'C:\Users\HP\Desktop\TrimphPO\Week\Master Files\[SGST Master.xlsx]DBF'!$A:$X,24,FALSE),
   IF(ORDER!$D$1="IGST",
   VLOOKUP(H143,'C:\Users\HP\Desktop\TrimphPO\Week\Master Files\[IGST Master.xlsx]DBF'!$A:$X,24,FALSE),
   "Error")),
"")</f>
        <v/>
      </c>
      <c r="X143">
        <f>IF(ORDER!O149&gt;0,
 IF(ORDER!$D$1="SGST",
 VLOOKUP(H143,'C:\Users\HP\Desktop\TrimphPO\Week\Master Files\[SGST Master.xlsx]DBF'!$A:$Y,25,FALSE),
   IF(ORDER!$D$1="IGST",
   VLOOKUP(H143,'C:\Users\HP\Desktop\TrimphPO\Week\Master Files\[IGST Master.xlsx]DBF'!$A:$Y,25,FALSE),
   "Error")),
"")</f>
        <v/>
      </c>
      <c r="Y143">
        <f>IF(ORDER!O149&gt;0,+O143, "")</f>
        <v/>
      </c>
      <c r="Z143">
        <f>IF(ORDER!O149&gt;0,+J143, "")</f>
        <v/>
      </c>
      <c r="AA143">
        <f>IF(ORDER!O149&gt;0,
 IF(ORDER!$D$1="SGST",
 VLOOKUP(H143,'C:\Users\HP\Desktop\TrimphPO\Week\Master Files\[SGST Master.xlsx]DBF'!$A:$AB,28,FALSE),
   IF(ORDER!$D$1="IGST",
   VLOOKUP(H143,'C:\Users\HP\Desktop\TrimphPO\Week\Master Files\[IGST Master.xlsx]DBF'!$A:$AB,28,FALSE),
   "Error")),
"")</f>
        <v/>
      </c>
      <c r="AB143">
        <f>IF(ORDER!O149&gt;0,
 IF(ORDER!$D$1="SGST",
 VLOOKUP(H143,'C:\Users\HP\Desktop\TrimphPO\Week\Master Files\[SGST Master.xlsx]DBF'!$A:$AC,29,FALSE),
   IF(ORDER!$D$1="IGST",
   VLOOKUP(H143,'C:\Users\HP\Desktop\TrimphPO\Week\Master Files\[IGST Master.xlsx]DBF'!$A:$AC,29,FALSE),
   "Error")),
"")</f>
        <v/>
      </c>
      <c r="AC143">
        <f>IF(ORDER!O149&gt;0,ROUND(Y143*AB143/100,2), "")</f>
        <v/>
      </c>
      <c r="AD143">
        <f>IF(ORDER!O149&gt;0,ROUND(SUM(Y143,0)-AC143,2), "")</f>
        <v/>
      </c>
      <c r="AE143" t="inlineStr"/>
      <c r="AF143" t="inlineStr"/>
      <c r="AG143" t="inlineStr"/>
      <c r="AH143" t="inlineStr"/>
      <c r="AI143" t="inlineStr"/>
      <c r="AJ143" t="inlineStr"/>
      <c r="AK143">
        <f>IF(ORDER!O149&gt;0,IF(RIGHT(P143,2)="5%","Output IGST - 5% - Tamilnadu","Output IGST - 12% - Tamilnadu"), "")</f>
        <v/>
      </c>
      <c r="AL143">
        <f>IF(ORDER!O149&gt;0,IF(AK143="Output IGST - 12% - TamilNadu",12,5), "")</f>
        <v/>
      </c>
      <c r="AM143">
        <f>IF(ORDER!O149&gt;0,ROUND(SUM(AD143*AL143/100,0),2), "")</f>
        <v/>
      </c>
      <c r="AN143">
        <f>IF(ORDER!O149&gt;0,+AP143, "")</f>
        <v/>
      </c>
      <c r="AO143">
        <f>IF(ORDER!O149&gt;0,0.00, "")</f>
        <v/>
      </c>
      <c r="AP143">
        <f>IF(ORDER!O149&gt;0,+(Y143-AC143)+AM143, "")</f>
        <v/>
      </c>
      <c r="AQ143">
        <f>IF(ORDER!O149&gt;0,
 IF(ORDER!$D$1="SGST",
 VLOOKUP(H143,'C:\Users\HP\Desktop\TrimphPO\Week\Master Files\[SGST Master.xlsx]DBF'!$A:$AR,44,FALSE),
   IF(ORDER!$D$1="IGST",
   VLOOKUP(H143,'C:\Users\HP\Desktop\TrimphPO\Week\Master Files\[IGST Master.xlsx]DBF'!$A:$AR,44,FALSE),
   "Error")),
"")</f>
        <v/>
      </c>
      <c r="AR143">
        <f>IF(ORDER!O149&gt;0,B143, "")</f>
        <v/>
      </c>
      <c r="AS143">
        <f>IF(ORDER!O149&gt;0,AN143, "")</f>
        <v/>
      </c>
      <c r="AT143">
        <f>IF(ORDER!O149&gt;0,CONCATENATE($B$2," ",$C$2," ","QTY",  " ", $Z$2), "")</f>
        <v/>
      </c>
      <c r="AU143">
        <f>IF(ORDER!O149&gt;0,
 IF(ORDER!$D$1="SGST",
 VLOOKUP(H143,'C:\Users\HP\Desktop\TrimphPO\Week\Master Files\[SGST Master.xlsx]DBF'!$A:$AV,48,FALSE),
   IF(ORDER!$D$1="IGST",
   VLOOKUP(H143,'C:\Users\HP\Desktop\TrimphPO\Week\Master Files\[IGST Master.xlsx]DBF'!$A:$AV,48,FALSE),
   "Error")),
"")</f>
        <v/>
      </c>
      <c r="AV143">
        <f>IF(ORDER!O149&gt;0,
 IF(ORDER!$D$1="SGST",
 VLOOKUP(H143,'C:\Users\HP\Desktop\TrimphPO\Week\Master Files\[SGST Master.xlsx]DBF'!$A:$AW,49,FALSE),
   IF(ORDER!$D$1="IGST",
   VLOOKUP(H143,'C:\Users\HP\Desktop\TrimphPO\Week\Master Files\[IGST Master.xlsx]DBF'!$A:$AW,49,FALSE),
   "Error")),
"")</f>
        <v/>
      </c>
      <c r="AW143">
        <f>IF(ORDER!O149&gt;0,
 IF(ORDER!$D$1="SGST",
 VLOOKUP(H143,'C:\Users\HP\Desktop\TrimphPO\Week\Master Files\[SGST Master.xlsx]DBF'!$A:$AX,50,FALSE),
   IF(ORDER!$D$1="IGST",
   VLOOKUP(H143,'C:\Users\HP\Desktop\TrimphPO\Week\Master Files\[IGST Master.xlsx]DBF'!$A:$AX,50,FALSE),
   "Error")),
"")</f>
        <v/>
      </c>
      <c r="AX143">
        <f>IF(ORDER!O149&gt;0,ORDER!B5, "")</f>
        <v/>
      </c>
      <c r="AY143">
        <f>IF(ORDER!O149&gt;0,ORDER!B1, "")</f>
        <v/>
      </c>
      <c r="AZ143">
        <f>IF(ORDER!O149&gt;0,
 IF(ORDER!$D$1="SGST",
 VLOOKUP(H143,'C:\Users\HP\Desktop\TrimphPO\Week\Master Files\[SGST Master.xlsx]DBF'!$A:$BA,53,FALSE),
   IF(ORDER!$D$1="IGST",
   VLOOKUP(H143,'C:\Users\HP\Desktop\TrimphPO\Week\Master Files\[IGST Master.xlsx]DBF'!$A:$BA,53,FALSE),
   "Error")),
"")</f>
        <v/>
      </c>
      <c r="BA143">
        <f>IF(ORDER!O149&gt;0,
 IF(ORDER!$D$1="SGST",
 VLOOKUP(H143,'C:\Users\HP\Desktop\TrimphPO\Week\Master Files\[SGST Master.xlsx]DBF'!$A:$BB,54,FALSE),
   IF(ORDER!$D$1="IGST",
   VLOOKUP(H143,'C:\Users\HP\Desktop\TrimphPO\Week\Master Files\[IGST Master.xlsx]DBF'!$A:$BB,54,FALSE),
   "Error")),
"")</f>
        <v/>
      </c>
      <c r="BB143">
        <f>IF(ORDER!O149&gt;0,
 IF(ORDER!$D$1="SGST",
 VLOOKUP(H143,'C:\Users\HP\Desktop\TrimphPO\Week\Master Files\[SGST Master.xlsx]DBF'!$A:$BC,55,FALSE),
   IF(ORDER!$D$1="IGST",
   VLOOKUP(H143,'C:\Users\HP\Desktop\TrimphPO\Week\Master Files\[IGST Master.xlsx]DBF'!$A:$BC,55,FALSE),
   "Error")),
"")</f>
        <v/>
      </c>
      <c r="BC143">
        <f>IF(ORDER!O149&gt;0,
 IF(ORDER!$D$1="SGST",
 VLOOKUP(H143,'C:\Users\HP\Desktop\TrimphPO\Week\Master Files\[SGST Master.xlsx]DBF'!$A:$BD,56,FALSE),
   IF(ORDER!$D$1="IGST",
   VLOOKUP(H143,'C:\Users\HP\Desktop\TrimphPO\Week\Master Files\[IGST Master.xlsx]DBF'!$A:$BD,56,FALSE),
   "Error")),
"")</f>
        <v/>
      </c>
      <c r="BD143">
        <f>IF(ORDER!O149&gt;0,
 IF(ORDER!$D$1="SGST",
 VLOOKUP(H143,'C:\Users\HP\Desktop\TrimphPO\Week\Master Files\[SGST Master.xlsx]DBF'!$A:$BE,57,FALSE),
   IF(ORDER!$D$1="IGST",
   VLOOKUP(H143,'C:\Users\HP\Desktop\TrimphPO\Week\Master Files\[IGST Master.xlsx]DBF'!$A:$BE,57,FALSE),
   "Error")),
"")</f>
        <v/>
      </c>
    </row>
    <row r="144">
      <c r="A144">
        <f>IF(ORDER!O150&gt;0,
 IF(ORDER!$D$1="SGST",
 VLOOKUP(H144,'C:\Users\HP\Desktop\TrimphPO\Week\Master Files\[SGST Master.xlsx]DBF'!$A:$B,2,FALSE),
   IF(ORDER!$D$1="IGST",
   VLOOKUP(H144,'C:\Users\HP\Desktop\TrimphPO\Week\Master Files\[IGST Master.xlsx]DBF'!$A:$B,2,FALSE),
   "Error")),
"")</f>
        <v/>
      </c>
      <c r="B144">
        <f>IF(ORDER!O150&gt;0,
 IF(ORDER!$D$1="SGST",
 VLOOKUP(H144,'C:\Users\HP\Desktop\TrimphPO\Week\Master Files\[SGST Master.xlsx]DBF'!$A:$C,3,FALSE),
   IF(ORDER!$D$1="IGST",
   VLOOKUP(H144,'C:\Users\HP\Desktop\TrimphPO\Week\Master Files\[IGST Master.xlsx]DBF'!$A:$C,3,FALSE),
   "Error")),
"")</f>
        <v/>
      </c>
      <c r="C144">
        <f>IF(ORDER!O150&gt;0,ORDER!L150, "")</f>
        <v/>
      </c>
      <c r="D144">
        <f>IF(ORDER!O150&gt;0,ORDER!A150, "")</f>
        <v/>
      </c>
      <c r="E144">
        <f>IF(ORDER!O150&gt;0,
 IF(ORDER!$D$1="SGST",
 VLOOKUP(H144,'C:\Users\HP\Desktop\TrimphPO\Week\Master Files\[SGST Master.xlsx]DBF'!$A:$F,6,FALSE),
   IF(ORDER!$D$1="IGST",
   VLOOKUP(H144,'C:\Users\HP\Desktop\TrimphPO\Week\Master Files\[IGST Master.xlsx]DBF'!$A:$F,6,FALSE),
   "Error")),
"")</f>
        <v/>
      </c>
      <c r="F144">
        <f>IF(ORDER!O150&gt;0,ORDER!C150, "")</f>
        <v/>
      </c>
      <c r="G144">
        <f>IF(ORDER!O150&gt;0,
 IF(ORDER!$D$1="SGST",
 VLOOKUP(H144,'C:\Users\HP\Desktop\TrimphPO\Week\Master Files\[SGST Master.xlsx]DBF'!$A:$H,8,FALSE),
   IF(ORDER!$D$1="IGST",
   VLOOKUP(H144,'C:\Users\HP\Desktop\TrimphPO\Week\Master Files\[IGST Master.xlsx]DBF'!$A:$H,8,FALSE),
   "Error")),
"")</f>
        <v/>
      </c>
      <c r="H144">
        <f>IF(ORDER!O150&gt;0,ORDER!D150, "")</f>
        <v/>
      </c>
      <c r="I144">
        <f>IF(ORDER!O150&gt;0,
 IF(ORDER!$D$1="SGST",
 VLOOKUP(H144,'C:\Users\HP\Desktop\TrimphPO\Week\Master Files\[SGST Master.xlsx]DBF'!$A:$J,10,FALSE),
   IF(ORDER!$D$1="IGST",
   VLOOKUP(H144,'C:\Users\HP\Desktop\TrimphPO\Week\Master Files\[IGST Master.xlsx]DBF'!$A:$J,10,FALSE),
   "Error")),
"")</f>
        <v/>
      </c>
      <c r="J144">
        <f>IF(ORDER!O150&gt;0,SUMIF(ORDER!$D$8:$D$22298,DBF!$H144,ORDER!$G$8:$G$22298), "")</f>
        <v/>
      </c>
      <c r="K144">
        <f>IF(ORDER!O150&gt;0,VLOOKUP($H144,ORDER!D:H,5,FALSE), "")</f>
        <v/>
      </c>
      <c r="L144">
        <f>IF(ORDER!O150&gt;0,ROUND(J144*K144,2), "")</f>
        <v/>
      </c>
      <c r="M144">
        <f>IF(ORDER!O150&gt;0,
 IF(ORDER!$D$1="SGST",
 VLOOKUP(H144,'C:\Users\HP\Desktop\TrimphPO\Week\Master Files\[SGST Master.xlsx]DBF'!$A:$N,14,FALSE),
   IF(ORDER!$D$1="IGST",
   VLOOKUP(H144,'C:\Users\HP\Desktop\TrimphPO\Week\Master Files\[IGST Master.xlsx]DBF'!$A:$N,14,FALSE),
   "Error")),
"")</f>
        <v/>
      </c>
      <c r="N144">
        <f>IF(ORDER!O150&gt;0,ROUND(L144*M144/100,2), "")</f>
        <v/>
      </c>
      <c r="O144">
        <f>IF(ORDER!O150&gt;0,L144-N144, "")</f>
        <v/>
      </c>
      <c r="P144">
        <f>IF(ORDER!O150&gt;0,IF(R144="Corsetry",IF(IFERROR((O144/J144),0)&lt;1000,"CC Sales- Corsetry-Wholesale - IGST 5%","CC Sales- Corsetry-Wholesale - IGST 12%")), "")</f>
        <v/>
      </c>
      <c r="Q144">
        <f>IF(ORDER!O150&gt;0,
 IF(ORDER!$D$1="SGST",
 VLOOKUP(H144,'C:\Users\HP\Desktop\TrimphPO\Week\Master Files\[SGST Master.xlsx]DBF'!$A:$R,18,FALSE),
   IF(ORDER!$D$1="IGST",
   VLOOKUP(H144,'C:\Users\HP\Desktop\TrimphPO\Week\Master Files\[IGST Master.xlsx]DBF'!$A:$R,18,FALSE),
   "Error")),
"")</f>
        <v/>
      </c>
      <c r="R144">
        <f>IF(ORDER!O150&gt;0,
 IF(ORDER!$D$1="SGST",
 VLOOKUP(H144,'C:\Users\HP\Desktop\TrimphPO\Week\Master Files\[SGST Master.xlsx]DBF'!$A:$S,19,FALSE),
   IF(ORDER!$D$1="IGST",
   VLOOKUP(H144,'C:\Users\HP\Desktop\TrimphPO\Week\Master Files\[IGST Master.xlsx]DBF'!$A:$S,19,FALSE),
   "Error")),
"")</f>
        <v/>
      </c>
      <c r="S144">
        <f>IF(ORDER!O150&gt;0,
 IF(ORDER!$D$1="SGST",
 VLOOKUP(H144,'C:\Users\HP\Desktop\TrimphPO\Week\Master Files\[SGST Master.xlsx]DBF'!$A:$T,20,FALSE),
   IF(ORDER!$D$1="IGST",
   VLOOKUP(H144,'C:\Users\HP\Desktop\TrimphPO\Week\Master Files\[IGST Master.xlsx]DBF'!$A:$T,20,FALSE),
   "Error")),
"")</f>
        <v/>
      </c>
      <c r="T144">
        <f>IF(ORDER!O150&gt;0,
 IF(ORDER!$D$1="SGST",
 VLOOKUP(H144,'C:\Users\HP\Desktop\TrimphPO\Week\Master Files\[SGST Master.xlsx]DBF'!$A:$U,21,FALSE),
   IF(ORDER!$D$1="IGST",
   VLOOKUP(H144,'C:\Users\HP\Desktop\TrimphPO\Week\Master Files\[IGST Master.xlsx]DBF'!$A:$U,21,FALSE),
   "Error")),
"")</f>
        <v/>
      </c>
      <c r="U144">
        <f>IF(ORDER!O150&gt;0,
 IF(ORDER!$D$1="SGST",
 VLOOKUP(H144,'C:\Users\HP\Desktop\TrimphPO\Week\Master Files\[SGST Master.xlsx]DBF'!$A:$V,22,FALSE),
   IF(ORDER!$D$1="IGST",
   VLOOKUP(H144,'C:\Users\HP\Desktop\TrimphPO\Week\Master Files\[IGST Master.xlsx]DBF'!$A:$V,22,FALSE),
   "Error")),
"")</f>
        <v/>
      </c>
      <c r="V144">
        <f>IF(ORDER!O150&gt;0,
 IF(ORDER!$D$1="SGST",
 VLOOKUP(H144,'C:\Users\HP\Desktop\TrimphPO\Week\Master Files\[SGST Master.xlsx]DBF'!$A:$W,23,FALSE),
   IF(ORDER!$D$1="IGST",
   VLOOKUP(H144,'C:\Users\HP\Desktop\TrimphPO\Week\Master Files\[IGST Master.xlsx]DBF'!$A:$W,23,FALSE),
   "Error")),
"")</f>
        <v/>
      </c>
      <c r="W144">
        <f>IF(ORDER!O150&gt;0,
 IF(ORDER!$D$1="SGST",
 VLOOKUP(H144,'C:\Users\HP\Desktop\TrimphPO\Week\Master Files\[SGST Master.xlsx]DBF'!$A:$X,24,FALSE),
   IF(ORDER!$D$1="IGST",
   VLOOKUP(H144,'C:\Users\HP\Desktop\TrimphPO\Week\Master Files\[IGST Master.xlsx]DBF'!$A:$X,24,FALSE),
   "Error")),
"")</f>
        <v/>
      </c>
      <c r="X144">
        <f>IF(ORDER!O150&gt;0,
 IF(ORDER!$D$1="SGST",
 VLOOKUP(H144,'C:\Users\HP\Desktop\TrimphPO\Week\Master Files\[SGST Master.xlsx]DBF'!$A:$Y,25,FALSE),
   IF(ORDER!$D$1="IGST",
   VLOOKUP(H144,'C:\Users\HP\Desktop\TrimphPO\Week\Master Files\[IGST Master.xlsx]DBF'!$A:$Y,25,FALSE),
   "Error")),
"")</f>
        <v/>
      </c>
      <c r="Y144">
        <f>IF(ORDER!O150&gt;0,+O144, "")</f>
        <v/>
      </c>
      <c r="Z144">
        <f>IF(ORDER!O150&gt;0,+J144, "")</f>
        <v/>
      </c>
      <c r="AA144">
        <f>IF(ORDER!O150&gt;0,
 IF(ORDER!$D$1="SGST",
 VLOOKUP(H144,'C:\Users\HP\Desktop\TrimphPO\Week\Master Files\[SGST Master.xlsx]DBF'!$A:$AB,28,FALSE),
   IF(ORDER!$D$1="IGST",
   VLOOKUP(H144,'C:\Users\HP\Desktop\TrimphPO\Week\Master Files\[IGST Master.xlsx]DBF'!$A:$AB,28,FALSE),
   "Error")),
"")</f>
        <v/>
      </c>
      <c r="AB144">
        <f>IF(ORDER!O150&gt;0,
 IF(ORDER!$D$1="SGST",
 VLOOKUP(H144,'C:\Users\HP\Desktop\TrimphPO\Week\Master Files\[SGST Master.xlsx]DBF'!$A:$AC,29,FALSE),
   IF(ORDER!$D$1="IGST",
   VLOOKUP(H144,'C:\Users\HP\Desktop\TrimphPO\Week\Master Files\[IGST Master.xlsx]DBF'!$A:$AC,29,FALSE),
   "Error")),
"")</f>
        <v/>
      </c>
      <c r="AC144">
        <f>IF(ORDER!O150&gt;0,ROUND(Y144*AB144/100,2), "")</f>
        <v/>
      </c>
      <c r="AD144">
        <f>IF(ORDER!O150&gt;0,ROUND(SUM(Y144,0)-AC144,2), "")</f>
        <v/>
      </c>
      <c r="AE144" t="inlineStr"/>
      <c r="AF144" t="inlineStr"/>
      <c r="AG144" t="inlineStr"/>
      <c r="AH144" t="inlineStr"/>
      <c r="AI144" t="inlineStr"/>
      <c r="AJ144" t="inlineStr"/>
      <c r="AK144">
        <f>IF(ORDER!O150&gt;0,IF(RIGHT(P144,2)="5%","Output IGST - 5% - Tamilnadu","Output IGST - 12% - Tamilnadu"), "")</f>
        <v/>
      </c>
      <c r="AL144">
        <f>IF(ORDER!O150&gt;0,IF(AK144="Output IGST - 12% - TamilNadu",12,5), "")</f>
        <v/>
      </c>
      <c r="AM144">
        <f>IF(ORDER!O150&gt;0,ROUND(SUM(AD144*AL144/100,0),2), "")</f>
        <v/>
      </c>
      <c r="AN144">
        <f>IF(ORDER!O150&gt;0,+AP144, "")</f>
        <v/>
      </c>
      <c r="AO144">
        <f>IF(ORDER!O150&gt;0,0.00, "")</f>
        <v/>
      </c>
      <c r="AP144">
        <f>IF(ORDER!O150&gt;0,+(Y144-AC144)+AM144, "")</f>
        <v/>
      </c>
      <c r="AQ144">
        <f>IF(ORDER!O150&gt;0,
 IF(ORDER!$D$1="SGST",
 VLOOKUP(H144,'C:\Users\HP\Desktop\TrimphPO\Week\Master Files\[SGST Master.xlsx]DBF'!$A:$AR,44,FALSE),
   IF(ORDER!$D$1="IGST",
   VLOOKUP(H144,'C:\Users\HP\Desktop\TrimphPO\Week\Master Files\[IGST Master.xlsx]DBF'!$A:$AR,44,FALSE),
   "Error")),
"")</f>
        <v/>
      </c>
      <c r="AR144">
        <f>IF(ORDER!O150&gt;0,B144, "")</f>
        <v/>
      </c>
      <c r="AS144">
        <f>IF(ORDER!O150&gt;0,AN144, "")</f>
        <v/>
      </c>
      <c r="AT144">
        <f>IF(ORDER!O150&gt;0,CONCATENATE($B$2," ",$C$2," ","QTY",  " ", $Z$2), "")</f>
        <v/>
      </c>
      <c r="AU144">
        <f>IF(ORDER!O150&gt;0,
 IF(ORDER!$D$1="SGST",
 VLOOKUP(H144,'C:\Users\HP\Desktop\TrimphPO\Week\Master Files\[SGST Master.xlsx]DBF'!$A:$AV,48,FALSE),
   IF(ORDER!$D$1="IGST",
   VLOOKUP(H144,'C:\Users\HP\Desktop\TrimphPO\Week\Master Files\[IGST Master.xlsx]DBF'!$A:$AV,48,FALSE),
   "Error")),
"")</f>
        <v/>
      </c>
      <c r="AV144">
        <f>IF(ORDER!O150&gt;0,
 IF(ORDER!$D$1="SGST",
 VLOOKUP(H144,'C:\Users\HP\Desktop\TrimphPO\Week\Master Files\[SGST Master.xlsx]DBF'!$A:$AW,49,FALSE),
   IF(ORDER!$D$1="IGST",
   VLOOKUP(H144,'C:\Users\HP\Desktop\TrimphPO\Week\Master Files\[IGST Master.xlsx]DBF'!$A:$AW,49,FALSE),
   "Error")),
"")</f>
        <v/>
      </c>
      <c r="AW144">
        <f>IF(ORDER!O150&gt;0,
 IF(ORDER!$D$1="SGST",
 VLOOKUP(H144,'C:\Users\HP\Desktop\TrimphPO\Week\Master Files\[SGST Master.xlsx]DBF'!$A:$AX,50,FALSE),
   IF(ORDER!$D$1="IGST",
   VLOOKUP(H144,'C:\Users\HP\Desktop\TrimphPO\Week\Master Files\[IGST Master.xlsx]DBF'!$A:$AX,50,FALSE),
   "Error")),
"")</f>
        <v/>
      </c>
      <c r="AX144">
        <f>IF(ORDER!O150&gt;0,ORDER!B5, "")</f>
        <v/>
      </c>
      <c r="AY144">
        <f>IF(ORDER!O150&gt;0,ORDER!B1, "")</f>
        <v/>
      </c>
      <c r="AZ144">
        <f>IF(ORDER!O150&gt;0,
 IF(ORDER!$D$1="SGST",
 VLOOKUP(H144,'C:\Users\HP\Desktop\TrimphPO\Week\Master Files\[SGST Master.xlsx]DBF'!$A:$BA,53,FALSE),
   IF(ORDER!$D$1="IGST",
   VLOOKUP(H144,'C:\Users\HP\Desktop\TrimphPO\Week\Master Files\[IGST Master.xlsx]DBF'!$A:$BA,53,FALSE),
   "Error")),
"")</f>
        <v/>
      </c>
      <c r="BA144">
        <f>IF(ORDER!O150&gt;0,
 IF(ORDER!$D$1="SGST",
 VLOOKUP(H144,'C:\Users\HP\Desktop\TrimphPO\Week\Master Files\[SGST Master.xlsx]DBF'!$A:$BB,54,FALSE),
   IF(ORDER!$D$1="IGST",
   VLOOKUP(H144,'C:\Users\HP\Desktop\TrimphPO\Week\Master Files\[IGST Master.xlsx]DBF'!$A:$BB,54,FALSE),
   "Error")),
"")</f>
        <v/>
      </c>
      <c r="BB144">
        <f>IF(ORDER!O150&gt;0,
 IF(ORDER!$D$1="SGST",
 VLOOKUP(H144,'C:\Users\HP\Desktop\TrimphPO\Week\Master Files\[SGST Master.xlsx]DBF'!$A:$BC,55,FALSE),
   IF(ORDER!$D$1="IGST",
   VLOOKUP(H144,'C:\Users\HP\Desktop\TrimphPO\Week\Master Files\[IGST Master.xlsx]DBF'!$A:$BC,55,FALSE),
   "Error")),
"")</f>
        <v/>
      </c>
      <c r="BC144">
        <f>IF(ORDER!O150&gt;0,
 IF(ORDER!$D$1="SGST",
 VLOOKUP(H144,'C:\Users\HP\Desktop\TrimphPO\Week\Master Files\[SGST Master.xlsx]DBF'!$A:$BD,56,FALSE),
   IF(ORDER!$D$1="IGST",
   VLOOKUP(H144,'C:\Users\HP\Desktop\TrimphPO\Week\Master Files\[IGST Master.xlsx]DBF'!$A:$BD,56,FALSE),
   "Error")),
"")</f>
        <v/>
      </c>
      <c r="BD144">
        <f>IF(ORDER!O150&gt;0,
 IF(ORDER!$D$1="SGST",
 VLOOKUP(H144,'C:\Users\HP\Desktop\TrimphPO\Week\Master Files\[SGST Master.xlsx]DBF'!$A:$BE,57,FALSE),
   IF(ORDER!$D$1="IGST",
   VLOOKUP(H144,'C:\Users\HP\Desktop\TrimphPO\Week\Master Files\[IGST Master.xlsx]DBF'!$A:$BE,57,FALSE),
   "Error")),
"")</f>
        <v/>
      </c>
    </row>
    <row r="145">
      <c r="A145">
        <f>IF(ORDER!O151&gt;0,
 IF(ORDER!$D$1="SGST",
 VLOOKUP(H145,'C:\Users\HP\Desktop\TrimphPO\Week\Master Files\[SGST Master.xlsx]DBF'!$A:$B,2,FALSE),
   IF(ORDER!$D$1="IGST",
   VLOOKUP(H145,'C:\Users\HP\Desktop\TrimphPO\Week\Master Files\[IGST Master.xlsx]DBF'!$A:$B,2,FALSE),
   "Error")),
"")</f>
        <v/>
      </c>
      <c r="B145">
        <f>IF(ORDER!O151&gt;0,
 IF(ORDER!$D$1="SGST",
 VLOOKUP(H145,'C:\Users\HP\Desktop\TrimphPO\Week\Master Files\[SGST Master.xlsx]DBF'!$A:$C,3,FALSE),
   IF(ORDER!$D$1="IGST",
   VLOOKUP(H145,'C:\Users\HP\Desktop\TrimphPO\Week\Master Files\[IGST Master.xlsx]DBF'!$A:$C,3,FALSE),
   "Error")),
"")</f>
        <v/>
      </c>
      <c r="C145">
        <f>IF(ORDER!O151&gt;0,ORDER!L151, "")</f>
        <v/>
      </c>
      <c r="D145">
        <f>IF(ORDER!O151&gt;0,ORDER!A151, "")</f>
        <v/>
      </c>
      <c r="E145">
        <f>IF(ORDER!O151&gt;0,
 IF(ORDER!$D$1="SGST",
 VLOOKUP(H145,'C:\Users\HP\Desktop\TrimphPO\Week\Master Files\[SGST Master.xlsx]DBF'!$A:$F,6,FALSE),
   IF(ORDER!$D$1="IGST",
   VLOOKUP(H145,'C:\Users\HP\Desktop\TrimphPO\Week\Master Files\[IGST Master.xlsx]DBF'!$A:$F,6,FALSE),
   "Error")),
"")</f>
        <v/>
      </c>
      <c r="F145">
        <f>IF(ORDER!O151&gt;0,ORDER!C151, "")</f>
        <v/>
      </c>
      <c r="G145">
        <f>IF(ORDER!O151&gt;0,
 IF(ORDER!$D$1="SGST",
 VLOOKUP(H145,'C:\Users\HP\Desktop\TrimphPO\Week\Master Files\[SGST Master.xlsx]DBF'!$A:$H,8,FALSE),
   IF(ORDER!$D$1="IGST",
   VLOOKUP(H145,'C:\Users\HP\Desktop\TrimphPO\Week\Master Files\[IGST Master.xlsx]DBF'!$A:$H,8,FALSE),
   "Error")),
"")</f>
        <v/>
      </c>
      <c r="H145">
        <f>IF(ORDER!O151&gt;0,ORDER!D151, "")</f>
        <v/>
      </c>
      <c r="I145">
        <f>IF(ORDER!O151&gt;0,
 IF(ORDER!$D$1="SGST",
 VLOOKUP(H145,'C:\Users\HP\Desktop\TrimphPO\Week\Master Files\[SGST Master.xlsx]DBF'!$A:$J,10,FALSE),
   IF(ORDER!$D$1="IGST",
   VLOOKUP(H145,'C:\Users\HP\Desktop\TrimphPO\Week\Master Files\[IGST Master.xlsx]DBF'!$A:$J,10,FALSE),
   "Error")),
"")</f>
        <v/>
      </c>
      <c r="J145">
        <f>IF(ORDER!O151&gt;0,SUMIF(ORDER!$D$8:$D$22298,DBF!$H145,ORDER!$G$8:$G$22298), "")</f>
        <v/>
      </c>
      <c r="K145">
        <f>IF(ORDER!O151&gt;0,VLOOKUP($H145,ORDER!D:H,5,FALSE), "")</f>
        <v/>
      </c>
      <c r="L145">
        <f>IF(ORDER!O151&gt;0,ROUND(J145*K145,2), "")</f>
        <v/>
      </c>
      <c r="M145">
        <f>IF(ORDER!O151&gt;0,
 IF(ORDER!$D$1="SGST",
 VLOOKUP(H145,'C:\Users\HP\Desktop\TrimphPO\Week\Master Files\[SGST Master.xlsx]DBF'!$A:$N,14,FALSE),
   IF(ORDER!$D$1="IGST",
   VLOOKUP(H145,'C:\Users\HP\Desktop\TrimphPO\Week\Master Files\[IGST Master.xlsx]DBF'!$A:$N,14,FALSE),
   "Error")),
"")</f>
        <v/>
      </c>
      <c r="N145">
        <f>IF(ORDER!O151&gt;0,ROUND(L145*M145/100,2), "")</f>
        <v/>
      </c>
      <c r="O145">
        <f>IF(ORDER!O151&gt;0,L145-N145, "")</f>
        <v/>
      </c>
      <c r="P145">
        <f>IF(ORDER!O151&gt;0,IF(R145="Corsetry",IF(IFERROR((O145/J145),0)&lt;1000,"CC Sales- Corsetry-Wholesale - IGST 5%","CC Sales- Corsetry-Wholesale - IGST 12%")), "")</f>
        <v/>
      </c>
      <c r="Q145">
        <f>IF(ORDER!O151&gt;0,
 IF(ORDER!$D$1="SGST",
 VLOOKUP(H145,'C:\Users\HP\Desktop\TrimphPO\Week\Master Files\[SGST Master.xlsx]DBF'!$A:$R,18,FALSE),
   IF(ORDER!$D$1="IGST",
   VLOOKUP(H145,'C:\Users\HP\Desktop\TrimphPO\Week\Master Files\[IGST Master.xlsx]DBF'!$A:$R,18,FALSE),
   "Error")),
"")</f>
        <v/>
      </c>
      <c r="R145">
        <f>IF(ORDER!O151&gt;0,
 IF(ORDER!$D$1="SGST",
 VLOOKUP(H145,'C:\Users\HP\Desktop\TrimphPO\Week\Master Files\[SGST Master.xlsx]DBF'!$A:$S,19,FALSE),
   IF(ORDER!$D$1="IGST",
   VLOOKUP(H145,'C:\Users\HP\Desktop\TrimphPO\Week\Master Files\[IGST Master.xlsx]DBF'!$A:$S,19,FALSE),
   "Error")),
"")</f>
        <v/>
      </c>
      <c r="S145">
        <f>IF(ORDER!O151&gt;0,
 IF(ORDER!$D$1="SGST",
 VLOOKUP(H145,'C:\Users\HP\Desktop\TrimphPO\Week\Master Files\[SGST Master.xlsx]DBF'!$A:$T,20,FALSE),
   IF(ORDER!$D$1="IGST",
   VLOOKUP(H145,'C:\Users\HP\Desktop\TrimphPO\Week\Master Files\[IGST Master.xlsx]DBF'!$A:$T,20,FALSE),
   "Error")),
"")</f>
        <v/>
      </c>
      <c r="T145">
        <f>IF(ORDER!O151&gt;0,
 IF(ORDER!$D$1="SGST",
 VLOOKUP(H145,'C:\Users\HP\Desktop\TrimphPO\Week\Master Files\[SGST Master.xlsx]DBF'!$A:$U,21,FALSE),
   IF(ORDER!$D$1="IGST",
   VLOOKUP(H145,'C:\Users\HP\Desktop\TrimphPO\Week\Master Files\[IGST Master.xlsx]DBF'!$A:$U,21,FALSE),
   "Error")),
"")</f>
        <v/>
      </c>
      <c r="U145">
        <f>IF(ORDER!O151&gt;0,
 IF(ORDER!$D$1="SGST",
 VLOOKUP(H145,'C:\Users\HP\Desktop\TrimphPO\Week\Master Files\[SGST Master.xlsx]DBF'!$A:$V,22,FALSE),
   IF(ORDER!$D$1="IGST",
   VLOOKUP(H145,'C:\Users\HP\Desktop\TrimphPO\Week\Master Files\[IGST Master.xlsx]DBF'!$A:$V,22,FALSE),
   "Error")),
"")</f>
        <v/>
      </c>
      <c r="V145">
        <f>IF(ORDER!O151&gt;0,
 IF(ORDER!$D$1="SGST",
 VLOOKUP(H145,'C:\Users\HP\Desktop\TrimphPO\Week\Master Files\[SGST Master.xlsx]DBF'!$A:$W,23,FALSE),
   IF(ORDER!$D$1="IGST",
   VLOOKUP(H145,'C:\Users\HP\Desktop\TrimphPO\Week\Master Files\[IGST Master.xlsx]DBF'!$A:$W,23,FALSE),
   "Error")),
"")</f>
        <v/>
      </c>
      <c r="W145">
        <f>IF(ORDER!O151&gt;0,
 IF(ORDER!$D$1="SGST",
 VLOOKUP(H145,'C:\Users\HP\Desktop\TrimphPO\Week\Master Files\[SGST Master.xlsx]DBF'!$A:$X,24,FALSE),
   IF(ORDER!$D$1="IGST",
   VLOOKUP(H145,'C:\Users\HP\Desktop\TrimphPO\Week\Master Files\[IGST Master.xlsx]DBF'!$A:$X,24,FALSE),
   "Error")),
"")</f>
        <v/>
      </c>
      <c r="X145">
        <f>IF(ORDER!O151&gt;0,
 IF(ORDER!$D$1="SGST",
 VLOOKUP(H145,'C:\Users\HP\Desktop\TrimphPO\Week\Master Files\[SGST Master.xlsx]DBF'!$A:$Y,25,FALSE),
   IF(ORDER!$D$1="IGST",
   VLOOKUP(H145,'C:\Users\HP\Desktop\TrimphPO\Week\Master Files\[IGST Master.xlsx]DBF'!$A:$Y,25,FALSE),
   "Error")),
"")</f>
        <v/>
      </c>
      <c r="Y145">
        <f>IF(ORDER!O151&gt;0,+O145, "")</f>
        <v/>
      </c>
      <c r="Z145">
        <f>IF(ORDER!O151&gt;0,+J145, "")</f>
        <v/>
      </c>
      <c r="AA145">
        <f>IF(ORDER!O151&gt;0,
 IF(ORDER!$D$1="SGST",
 VLOOKUP(H145,'C:\Users\HP\Desktop\TrimphPO\Week\Master Files\[SGST Master.xlsx]DBF'!$A:$AB,28,FALSE),
   IF(ORDER!$D$1="IGST",
   VLOOKUP(H145,'C:\Users\HP\Desktop\TrimphPO\Week\Master Files\[IGST Master.xlsx]DBF'!$A:$AB,28,FALSE),
   "Error")),
"")</f>
        <v/>
      </c>
      <c r="AB145">
        <f>IF(ORDER!O151&gt;0,
 IF(ORDER!$D$1="SGST",
 VLOOKUP(H145,'C:\Users\HP\Desktop\TrimphPO\Week\Master Files\[SGST Master.xlsx]DBF'!$A:$AC,29,FALSE),
   IF(ORDER!$D$1="IGST",
   VLOOKUP(H145,'C:\Users\HP\Desktop\TrimphPO\Week\Master Files\[IGST Master.xlsx]DBF'!$A:$AC,29,FALSE),
   "Error")),
"")</f>
        <v/>
      </c>
      <c r="AC145">
        <f>IF(ORDER!O151&gt;0,ROUND(Y145*AB145/100,2), "")</f>
        <v/>
      </c>
      <c r="AD145">
        <f>IF(ORDER!O151&gt;0,ROUND(SUM(Y145,0)-AC145,2), "")</f>
        <v/>
      </c>
      <c r="AE145" t="inlineStr"/>
      <c r="AF145" t="inlineStr"/>
      <c r="AG145" t="inlineStr"/>
      <c r="AH145" t="inlineStr"/>
      <c r="AI145" t="inlineStr"/>
      <c r="AJ145" t="inlineStr"/>
      <c r="AK145">
        <f>IF(ORDER!O151&gt;0,IF(RIGHT(P145,2)="5%","Output IGST - 5% - Tamilnadu","Output IGST - 12% - Tamilnadu"), "")</f>
        <v/>
      </c>
      <c r="AL145">
        <f>IF(ORDER!O151&gt;0,IF(AK145="Output IGST - 12% - TamilNadu",12,5), "")</f>
        <v/>
      </c>
      <c r="AM145">
        <f>IF(ORDER!O151&gt;0,ROUND(SUM(AD145*AL145/100,0),2), "")</f>
        <v/>
      </c>
      <c r="AN145">
        <f>IF(ORDER!O151&gt;0,+AP145, "")</f>
        <v/>
      </c>
      <c r="AO145">
        <f>IF(ORDER!O151&gt;0,0.00, "")</f>
        <v/>
      </c>
      <c r="AP145">
        <f>IF(ORDER!O151&gt;0,+(Y145-AC145)+AM145, "")</f>
        <v/>
      </c>
      <c r="AQ145">
        <f>IF(ORDER!O151&gt;0,
 IF(ORDER!$D$1="SGST",
 VLOOKUP(H145,'C:\Users\HP\Desktop\TrimphPO\Week\Master Files\[SGST Master.xlsx]DBF'!$A:$AR,44,FALSE),
   IF(ORDER!$D$1="IGST",
   VLOOKUP(H145,'C:\Users\HP\Desktop\TrimphPO\Week\Master Files\[IGST Master.xlsx]DBF'!$A:$AR,44,FALSE),
   "Error")),
"")</f>
        <v/>
      </c>
      <c r="AR145">
        <f>IF(ORDER!O151&gt;0,B145, "")</f>
        <v/>
      </c>
      <c r="AS145">
        <f>IF(ORDER!O151&gt;0,AN145, "")</f>
        <v/>
      </c>
      <c r="AT145">
        <f>IF(ORDER!O151&gt;0,CONCATENATE($B$2," ",$C$2," ","QTY",  " ", $Z$2), "")</f>
        <v/>
      </c>
      <c r="AU145">
        <f>IF(ORDER!O151&gt;0,
 IF(ORDER!$D$1="SGST",
 VLOOKUP(H145,'C:\Users\HP\Desktop\TrimphPO\Week\Master Files\[SGST Master.xlsx]DBF'!$A:$AV,48,FALSE),
   IF(ORDER!$D$1="IGST",
   VLOOKUP(H145,'C:\Users\HP\Desktop\TrimphPO\Week\Master Files\[IGST Master.xlsx]DBF'!$A:$AV,48,FALSE),
   "Error")),
"")</f>
        <v/>
      </c>
      <c r="AV145">
        <f>IF(ORDER!O151&gt;0,
 IF(ORDER!$D$1="SGST",
 VLOOKUP(H145,'C:\Users\HP\Desktop\TrimphPO\Week\Master Files\[SGST Master.xlsx]DBF'!$A:$AW,49,FALSE),
   IF(ORDER!$D$1="IGST",
   VLOOKUP(H145,'C:\Users\HP\Desktop\TrimphPO\Week\Master Files\[IGST Master.xlsx]DBF'!$A:$AW,49,FALSE),
   "Error")),
"")</f>
        <v/>
      </c>
      <c r="AW145">
        <f>IF(ORDER!O151&gt;0,
 IF(ORDER!$D$1="SGST",
 VLOOKUP(H145,'C:\Users\HP\Desktop\TrimphPO\Week\Master Files\[SGST Master.xlsx]DBF'!$A:$AX,50,FALSE),
   IF(ORDER!$D$1="IGST",
   VLOOKUP(H145,'C:\Users\HP\Desktop\TrimphPO\Week\Master Files\[IGST Master.xlsx]DBF'!$A:$AX,50,FALSE),
   "Error")),
"")</f>
        <v/>
      </c>
      <c r="AX145">
        <f>IF(ORDER!O151&gt;0,ORDER!B5, "")</f>
        <v/>
      </c>
      <c r="AY145">
        <f>IF(ORDER!O151&gt;0,ORDER!B1, "")</f>
        <v/>
      </c>
      <c r="AZ145">
        <f>IF(ORDER!O151&gt;0,
 IF(ORDER!$D$1="SGST",
 VLOOKUP(H145,'C:\Users\HP\Desktop\TrimphPO\Week\Master Files\[SGST Master.xlsx]DBF'!$A:$BA,53,FALSE),
   IF(ORDER!$D$1="IGST",
   VLOOKUP(H145,'C:\Users\HP\Desktop\TrimphPO\Week\Master Files\[IGST Master.xlsx]DBF'!$A:$BA,53,FALSE),
   "Error")),
"")</f>
        <v/>
      </c>
      <c r="BA145">
        <f>IF(ORDER!O151&gt;0,
 IF(ORDER!$D$1="SGST",
 VLOOKUP(H145,'C:\Users\HP\Desktop\TrimphPO\Week\Master Files\[SGST Master.xlsx]DBF'!$A:$BB,54,FALSE),
   IF(ORDER!$D$1="IGST",
   VLOOKUP(H145,'C:\Users\HP\Desktop\TrimphPO\Week\Master Files\[IGST Master.xlsx]DBF'!$A:$BB,54,FALSE),
   "Error")),
"")</f>
        <v/>
      </c>
      <c r="BB145">
        <f>IF(ORDER!O151&gt;0,
 IF(ORDER!$D$1="SGST",
 VLOOKUP(H145,'C:\Users\HP\Desktop\TrimphPO\Week\Master Files\[SGST Master.xlsx]DBF'!$A:$BC,55,FALSE),
   IF(ORDER!$D$1="IGST",
   VLOOKUP(H145,'C:\Users\HP\Desktop\TrimphPO\Week\Master Files\[IGST Master.xlsx]DBF'!$A:$BC,55,FALSE),
   "Error")),
"")</f>
        <v/>
      </c>
      <c r="BC145">
        <f>IF(ORDER!O151&gt;0,
 IF(ORDER!$D$1="SGST",
 VLOOKUP(H145,'C:\Users\HP\Desktop\TrimphPO\Week\Master Files\[SGST Master.xlsx]DBF'!$A:$BD,56,FALSE),
   IF(ORDER!$D$1="IGST",
   VLOOKUP(H145,'C:\Users\HP\Desktop\TrimphPO\Week\Master Files\[IGST Master.xlsx]DBF'!$A:$BD,56,FALSE),
   "Error")),
"")</f>
        <v/>
      </c>
      <c r="BD145">
        <f>IF(ORDER!O151&gt;0,
 IF(ORDER!$D$1="SGST",
 VLOOKUP(H145,'C:\Users\HP\Desktop\TrimphPO\Week\Master Files\[SGST Master.xlsx]DBF'!$A:$BE,57,FALSE),
   IF(ORDER!$D$1="IGST",
   VLOOKUP(H145,'C:\Users\HP\Desktop\TrimphPO\Week\Master Files\[IGST Master.xlsx]DBF'!$A:$BE,57,FALSE),
   "Error")),
"")</f>
        <v/>
      </c>
    </row>
    <row r="146">
      <c r="A146">
        <f>IF(ORDER!O152&gt;0,
 IF(ORDER!$D$1="SGST",
 VLOOKUP(H146,'C:\Users\HP\Desktop\TrimphPO\Week\Master Files\[SGST Master.xlsx]DBF'!$A:$B,2,FALSE),
   IF(ORDER!$D$1="IGST",
   VLOOKUP(H146,'C:\Users\HP\Desktop\TrimphPO\Week\Master Files\[IGST Master.xlsx]DBF'!$A:$B,2,FALSE),
   "Error")),
"")</f>
        <v/>
      </c>
      <c r="B146">
        <f>IF(ORDER!O152&gt;0,
 IF(ORDER!$D$1="SGST",
 VLOOKUP(H146,'C:\Users\HP\Desktop\TrimphPO\Week\Master Files\[SGST Master.xlsx]DBF'!$A:$C,3,FALSE),
   IF(ORDER!$D$1="IGST",
   VLOOKUP(H146,'C:\Users\HP\Desktop\TrimphPO\Week\Master Files\[IGST Master.xlsx]DBF'!$A:$C,3,FALSE),
   "Error")),
"")</f>
        <v/>
      </c>
      <c r="C146">
        <f>IF(ORDER!O152&gt;0,ORDER!L152, "")</f>
        <v/>
      </c>
      <c r="D146">
        <f>IF(ORDER!O152&gt;0,ORDER!A152, "")</f>
        <v/>
      </c>
      <c r="E146">
        <f>IF(ORDER!O152&gt;0,
 IF(ORDER!$D$1="SGST",
 VLOOKUP(H146,'C:\Users\HP\Desktop\TrimphPO\Week\Master Files\[SGST Master.xlsx]DBF'!$A:$F,6,FALSE),
   IF(ORDER!$D$1="IGST",
   VLOOKUP(H146,'C:\Users\HP\Desktop\TrimphPO\Week\Master Files\[IGST Master.xlsx]DBF'!$A:$F,6,FALSE),
   "Error")),
"")</f>
        <v/>
      </c>
      <c r="F146">
        <f>IF(ORDER!O152&gt;0,ORDER!C152, "")</f>
        <v/>
      </c>
      <c r="G146">
        <f>IF(ORDER!O152&gt;0,
 IF(ORDER!$D$1="SGST",
 VLOOKUP(H146,'C:\Users\HP\Desktop\TrimphPO\Week\Master Files\[SGST Master.xlsx]DBF'!$A:$H,8,FALSE),
   IF(ORDER!$D$1="IGST",
   VLOOKUP(H146,'C:\Users\HP\Desktop\TrimphPO\Week\Master Files\[IGST Master.xlsx]DBF'!$A:$H,8,FALSE),
   "Error")),
"")</f>
        <v/>
      </c>
      <c r="H146">
        <f>IF(ORDER!O152&gt;0,ORDER!D152, "")</f>
        <v/>
      </c>
      <c r="I146">
        <f>IF(ORDER!O152&gt;0,
 IF(ORDER!$D$1="SGST",
 VLOOKUP(H146,'C:\Users\HP\Desktop\TrimphPO\Week\Master Files\[SGST Master.xlsx]DBF'!$A:$J,10,FALSE),
   IF(ORDER!$D$1="IGST",
   VLOOKUP(H146,'C:\Users\HP\Desktop\TrimphPO\Week\Master Files\[IGST Master.xlsx]DBF'!$A:$J,10,FALSE),
   "Error")),
"")</f>
        <v/>
      </c>
      <c r="J146">
        <f>IF(ORDER!O152&gt;0,SUMIF(ORDER!$D$8:$D$22298,DBF!$H146,ORDER!$G$8:$G$22298), "")</f>
        <v/>
      </c>
      <c r="K146">
        <f>IF(ORDER!O152&gt;0,VLOOKUP($H146,ORDER!D:H,5,FALSE), "")</f>
        <v/>
      </c>
      <c r="L146">
        <f>IF(ORDER!O152&gt;0,ROUND(J146*K146,2), "")</f>
        <v/>
      </c>
      <c r="M146">
        <f>IF(ORDER!O152&gt;0,
 IF(ORDER!$D$1="SGST",
 VLOOKUP(H146,'C:\Users\HP\Desktop\TrimphPO\Week\Master Files\[SGST Master.xlsx]DBF'!$A:$N,14,FALSE),
   IF(ORDER!$D$1="IGST",
   VLOOKUP(H146,'C:\Users\HP\Desktop\TrimphPO\Week\Master Files\[IGST Master.xlsx]DBF'!$A:$N,14,FALSE),
   "Error")),
"")</f>
        <v/>
      </c>
      <c r="N146">
        <f>IF(ORDER!O152&gt;0,ROUND(L146*M146/100,2), "")</f>
        <v/>
      </c>
      <c r="O146">
        <f>IF(ORDER!O152&gt;0,L146-N146, "")</f>
        <v/>
      </c>
      <c r="P146">
        <f>IF(ORDER!O152&gt;0,IF(R146="Corsetry",IF(IFERROR((O146/J146),0)&lt;1000,"CC Sales- Corsetry-Wholesale - IGST 5%","CC Sales- Corsetry-Wholesale - IGST 12%")), "")</f>
        <v/>
      </c>
      <c r="Q146">
        <f>IF(ORDER!O152&gt;0,
 IF(ORDER!$D$1="SGST",
 VLOOKUP(H146,'C:\Users\HP\Desktop\TrimphPO\Week\Master Files\[SGST Master.xlsx]DBF'!$A:$R,18,FALSE),
   IF(ORDER!$D$1="IGST",
   VLOOKUP(H146,'C:\Users\HP\Desktop\TrimphPO\Week\Master Files\[IGST Master.xlsx]DBF'!$A:$R,18,FALSE),
   "Error")),
"")</f>
        <v/>
      </c>
      <c r="R146">
        <f>IF(ORDER!O152&gt;0,
 IF(ORDER!$D$1="SGST",
 VLOOKUP(H146,'C:\Users\HP\Desktop\TrimphPO\Week\Master Files\[SGST Master.xlsx]DBF'!$A:$S,19,FALSE),
   IF(ORDER!$D$1="IGST",
   VLOOKUP(H146,'C:\Users\HP\Desktop\TrimphPO\Week\Master Files\[IGST Master.xlsx]DBF'!$A:$S,19,FALSE),
   "Error")),
"")</f>
        <v/>
      </c>
      <c r="S146">
        <f>IF(ORDER!O152&gt;0,
 IF(ORDER!$D$1="SGST",
 VLOOKUP(H146,'C:\Users\HP\Desktop\TrimphPO\Week\Master Files\[SGST Master.xlsx]DBF'!$A:$T,20,FALSE),
   IF(ORDER!$D$1="IGST",
   VLOOKUP(H146,'C:\Users\HP\Desktop\TrimphPO\Week\Master Files\[IGST Master.xlsx]DBF'!$A:$T,20,FALSE),
   "Error")),
"")</f>
        <v/>
      </c>
      <c r="T146">
        <f>IF(ORDER!O152&gt;0,
 IF(ORDER!$D$1="SGST",
 VLOOKUP(H146,'C:\Users\HP\Desktop\TrimphPO\Week\Master Files\[SGST Master.xlsx]DBF'!$A:$U,21,FALSE),
   IF(ORDER!$D$1="IGST",
   VLOOKUP(H146,'C:\Users\HP\Desktop\TrimphPO\Week\Master Files\[IGST Master.xlsx]DBF'!$A:$U,21,FALSE),
   "Error")),
"")</f>
        <v/>
      </c>
      <c r="U146">
        <f>IF(ORDER!O152&gt;0,
 IF(ORDER!$D$1="SGST",
 VLOOKUP(H146,'C:\Users\HP\Desktop\TrimphPO\Week\Master Files\[SGST Master.xlsx]DBF'!$A:$V,22,FALSE),
   IF(ORDER!$D$1="IGST",
   VLOOKUP(H146,'C:\Users\HP\Desktop\TrimphPO\Week\Master Files\[IGST Master.xlsx]DBF'!$A:$V,22,FALSE),
   "Error")),
"")</f>
        <v/>
      </c>
      <c r="V146">
        <f>IF(ORDER!O152&gt;0,
 IF(ORDER!$D$1="SGST",
 VLOOKUP(H146,'C:\Users\HP\Desktop\TrimphPO\Week\Master Files\[SGST Master.xlsx]DBF'!$A:$W,23,FALSE),
   IF(ORDER!$D$1="IGST",
   VLOOKUP(H146,'C:\Users\HP\Desktop\TrimphPO\Week\Master Files\[IGST Master.xlsx]DBF'!$A:$W,23,FALSE),
   "Error")),
"")</f>
        <v/>
      </c>
      <c r="W146">
        <f>IF(ORDER!O152&gt;0,
 IF(ORDER!$D$1="SGST",
 VLOOKUP(H146,'C:\Users\HP\Desktop\TrimphPO\Week\Master Files\[SGST Master.xlsx]DBF'!$A:$X,24,FALSE),
   IF(ORDER!$D$1="IGST",
   VLOOKUP(H146,'C:\Users\HP\Desktop\TrimphPO\Week\Master Files\[IGST Master.xlsx]DBF'!$A:$X,24,FALSE),
   "Error")),
"")</f>
        <v/>
      </c>
      <c r="X146">
        <f>IF(ORDER!O152&gt;0,
 IF(ORDER!$D$1="SGST",
 VLOOKUP(H146,'C:\Users\HP\Desktop\TrimphPO\Week\Master Files\[SGST Master.xlsx]DBF'!$A:$Y,25,FALSE),
   IF(ORDER!$D$1="IGST",
   VLOOKUP(H146,'C:\Users\HP\Desktop\TrimphPO\Week\Master Files\[IGST Master.xlsx]DBF'!$A:$Y,25,FALSE),
   "Error")),
"")</f>
        <v/>
      </c>
      <c r="Y146">
        <f>IF(ORDER!O152&gt;0,+O146, "")</f>
        <v/>
      </c>
      <c r="Z146">
        <f>IF(ORDER!O152&gt;0,+J146, "")</f>
        <v/>
      </c>
      <c r="AA146">
        <f>IF(ORDER!O152&gt;0,
 IF(ORDER!$D$1="SGST",
 VLOOKUP(H146,'C:\Users\HP\Desktop\TrimphPO\Week\Master Files\[SGST Master.xlsx]DBF'!$A:$AB,28,FALSE),
   IF(ORDER!$D$1="IGST",
   VLOOKUP(H146,'C:\Users\HP\Desktop\TrimphPO\Week\Master Files\[IGST Master.xlsx]DBF'!$A:$AB,28,FALSE),
   "Error")),
"")</f>
        <v/>
      </c>
      <c r="AB146">
        <f>IF(ORDER!O152&gt;0,
 IF(ORDER!$D$1="SGST",
 VLOOKUP(H146,'C:\Users\HP\Desktop\TrimphPO\Week\Master Files\[SGST Master.xlsx]DBF'!$A:$AC,29,FALSE),
   IF(ORDER!$D$1="IGST",
   VLOOKUP(H146,'C:\Users\HP\Desktop\TrimphPO\Week\Master Files\[IGST Master.xlsx]DBF'!$A:$AC,29,FALSE),
   "Error")),
"")</f>
        <v/>
      </c>
      <c r="AC146">
        <f>IF(ORDER!O152&gt;0,ROUND(Y146*AB146/100,2), "")</f>
        <v/>
      </c>
      <c r="AD146">
        <f>IF(ORDER!O152&gt;0,ROUND(SUM(Y146,0)-AC146,2), "")</f>
        <v/>
      </c>
      <c r="AE146" t="inlineStr"/>
      <c r="AF146" t="inlineStr"/>
      <c r="AG146" t="inlineStr"/>
      <c r="AH146" t="inlineStr"/>
      <c r="AI146" t="inlineStr"/>
      <c r="AJ146" t="inlineStr"/>
      <c r="AK146">
        <f>IF(ORDER!O152&gt;0,IF(RIGHT(P146,2)="5%","Output IGST - 5% - Tamilnadu","Output IGST - 12% - Tamilnadu"), "")</f>
        <v/>
      </c>
      <c r="AL146">
        <f>IF(ORDER!O152&gt;0,IF(AK146="Output IGST - 12% - TamilNadu",12,5), "")</f>
        <v/>
      </c>
      <c r="AM146">
        <f>IF(ORDER!O152&gt;0,ROUND(SUM(AD146*AL146/100,0),2), "")</f>
        <v/>
      </c>
      <c r="AN146">
        <f>IF(ORDER!O152&gt;0,+AP146, "")</f>
        <v/>
      </c>
      <c r="AO146">
        <f>IF(ORDER!O152&gt;0,0.00, "")</f>
        <v/>
      </c>
      <c r="AP146">
        <f>IF(ORDER!O152&gt;0,+(Y146-AC146)+AM146, "")</f>
        <v/>
      </c>
      <c r="AQ146">
        <f>IF(ORDER!O152&gt;0,
 IF(ORDER!$D$1="SGST",
 VLOOKUP(H146,'C:\Users\HP\Desktop\TrimphPO\Week\Master Files\[SGST Master.xlsx]DBF'!$A:$AR,44,FALSE),
   IF(ORDER!$D$1="IGST",
   VLOOKUP(H146,'C:\Users\HP\Desktop\TrimphPO\Week\Master Files\[IGST Master.xlsx]DBF'!$A:$AR,44,FALSE),
   "Error")),
"")</f>
        <v/>
      </c>
      <c r="AR146">
        <f>IF(ORDER!O152&gt;0,B146, "")</f>
        <v/>
      </c>
      <c r="AS146">
        <f>IF(ORDER!O152&gt;0,AN146, "")</f>
        <v/>
      </c>
      <c r="AT146">
        <f>IF(ORDER!O152&gt;0,CONCATENATE($B$2," ",$C$2," ","QTY",  " ", $Z$2), "")</f>
        <v/>
      </c>
      <c r="AU146">
        <f>IF(ORDER!O152&gt;0,
 IF(ORDER!$D$1="SGST",
 VLOOKUP(H146,'C:\Users\HP\Desktop\TrimphPO\Week\Master Files\[SGST Master.xlsx]DBF'!$A:$AV,48,FALSE),
   IF(ORDER!$D$1="IGST",
   VLOOKUP(H146,'C:\Users\HP\Desktop\TrimphPO\Week\Master Files\[IGST Master.xlsx]DBF'!$A:$AV,48,FALSE),
   "Error")),
"")</f>
        <v/>
      </c>
      <c r="AV146">
        <f>IF(ORDER!O152&gt;0,
 IF(ORDER!$D$1="SGST",
 VLOOKUP(H146,'C:\Users\HP\Desktop\TrimphPO\Week\Master Files\[SGST Master.xlsx]DBF'!$A:$AW,49,FALSE),
   IF(ORDER!$D$1="IGST",
   VLOOKUP(H146,'C:\Users\HP\Desktop\TrimphPO\Week\Master Files\[IGST Master.xlsx]DBF'!$A:$AW,49,FALSE),
   "Error")),
"")</f>
        <v/>
      </c>
      <c r="AW146">
        <f>IF(ORDER!O152&gt;0,
 IF(ORDER!$D$1="SGST",
 VLOOKUP(H146,'C:\Users\HP\Desktop\TrimphPO\Week\Master Files\[SGST Master.xlsx]DBF'!$A:$AX,50,FALSE),
   IF(ORDER!$D$1="IGST",
   VLOOKUP(H146,'C:\Users\HP\Desktop\TrimphPO\Week\Master Files\[IGST Master.xlsx]DBF'!$A:$AX,50,FALSE),
   "Error")),
"")</f>
        <v/>
      </c>
      <c r="AX146">
        <f>IF(ORDER!O152&gt;0,ORDER!B5, "")</f>
        <v/>
      </c>
      <c r="AY146">
        <f>IF(ORDER!O152&gt;0,ORDER!B1, "")</f>
        <v/>
      </c>
      <c r="AZ146">
        <f>IF(ORDER!O152&gt;0,
 IF(ORDER!$D$1="SGST",
 VLOOKUP(H146,'C:\Users\HP\Desktop\TrimphPO\Week\Master Files\[SGST Master.xlsx]DBF'!$A:$BA,53,FALSE),
   IF(ORDER!$D$1="IGST",
   VLOOKUP(H146,'C:\Users\HP\Desktop\TrimphPO\Week\Master Files\[IGST Master.xlsx]DBF'!$A:$BA,53,FALSE),
   "Error")),
"")</f>
        <v/>
      </c>
      <c r="BA146">
        <f>IF(ORDER!O152&gt;0,
 IF(ORDER!$D$1="SGST",
 VLOOKUP(H146,'C:\Users\HP\Desktop\TrimphPO\Week\Master Files\[SGST Master.xlsx]DBF'!$A:$BB,54,FALSE),
   IF(ORDER!$D$1="IGST",
   VLOOKUP(H146,'C:\Users\HP\Desktop\TrimphPO\Week\Master Files\[IGST Master.xlsx]DBF'!$A:$BB,54,FALSE),
   "Error")),
"")</f>
        <v/>
      </c>
      <c r="BB146">
        <f>IF(ORDER!O152&gt;0,
 IF(ORDER!$D$1="SGST",
 VLOOKUP(H146,'C:\Users\HP\Desktop\TrimphPO\Week\Master Files\[SGST Master.xlsx]DBF'!$A:$BC,55,FALSE),
   IF(ORDER!$D$1="IGST",
   VLOOKUP(H146,'C:\Users\HP\Desktop\TrimphPO\Week\Master Files\[IGST Master.xlsx]DBF'!$A:$BC,55,FALSE),
   "Error")),
"")</f>
        <v/>
      </c>
      <c r="BC146">
        <f>IF(ORDER!O152&gt;0,
 IF(ORDER!$D$1="SGST",
 VLOOKUP(H146,'C:\Users\HP\Desktop\TrimphPO\Week\Master Files\[SGST Master.xlsx]DBF'!$A:$BD,56,FALSE),
   IF(ORDER!$D$1="IGST",
   VLOOKUP(H146,'C:\Users\HP\Desktop\TrimphPO\Week\Master Files\[IGST Master.xlsx]DBF'!$A:$BD,56,FALSE),
   "Error")),
"")</f>
        <v/>
      </c>
      <c r="BD146">
        <f>IF(ORDER!O152&gt;0,
 IF(ORDER!$D$1="SGST",
 VLOOKUP(H146,'C:\Users\HP\Desktop\TrimphPO\Week\Master Files\[SGST Master.xlsx]DBF'!$A:$BE,57,FALSE),
   IF(ORDER!$D$1="IGST",
   VLOOKUP(H146,'C:\Users\HP\Desktop\TrimphPO\Week\Master Files\[IGST Master.xlsx]DBF'!$A:$BE,57,FALSE),
   "Error")),
"")</f>
        <v/>
      </c>
    </row>
    <row r="147">
      <c r="A147">
        <f>IF(ORDER!O153&gt;0,
 IF(ORDER!$D$1="SGST",
 VLOOKUP(H147,'C:\Users\HP\Desktop\TrimphPO\Week\Master Files\[SGST Master.xlsx]DBF'!$A:$B,2,FALSE),
   IF(ORDER!$D$1="IGST",
   VLOOKUP(H147,'C:\Users\HP\Desktop\TrimphPO\Week\Master Files\[IGST Master.xlsx]DBF'!$A:$B,2,FALSE),
   "Error")),
"")</f>
        <v/>
      </c>
      <c r="B147">
        <f>IF(ORDER!O153&gt;0,
 IF(ORDER!$D$1="SGST",
 VLOOKUP(H147,'C:\Users\HP\Desktop\TrimphPO\Week\Master Files\[SGST Master.xlsx]DBF'!$A:$C,3,FALSE),
   IF(ORDER!$D$1="IGST",
   VLOOKUP(H147,'C:\Users\HP\Desktop\TrimphPO\Week\Master Files\[IGST Master.xlsx]DBF'!$A:$C,3,FALSE),
   "Error")),
"")</f>
        <v/>
      </c>
      <c r="C147">
        <f>IF(ORDER!O153&gt;0,ORDER!L153, "")</f>
        <v/>
      </c>
      <c r="D147">
        <f>IF(ORDER!O153&gt;0,ORDER!A153, "")</f>
        <v/>
      </c>
      <c r="E147">
        <f>IF(ORDER!O153&gt;0,
 IF(ORDER!$D$1="SGST",
 VLOOKUP(H147,'C:\Users\HP\Desktop\TrimphPO\Week\Master Files\[SGST Master.xlsx]DBF'!$A:$F,6,FALSE),
   IF(ORDER!$D$1="IGST",
   VLOOKUP(H147,'C:\Users\HP\Desktop\TrimphPO\Week\Master Files\[IGST Master.xlsx]DBF'!$A:$F,6,FALSE),
   "Error")),
"")</f>
        <v/>
      </c>
      <c r="F147">
        <f>IF(ORDER!O153&gt;0,ORDER!C153, "")</f>
        <v/>
      </c>
      <c r="G147">
        <f>IF(ORDER!O153&gt;0,
 IF(ORDER!$D$1="SGST",
 VLOOKUP(H147,'C:\Users\HP\Desktop\TrimphPO\Week\Master Files\[SGST Master.xlsx]DBF'!$A:$H,8,FALSE),
   IF(ORDER!$D$1="IGST",
   VLOOKUP(H147,'C:\Users\HP\Desktop\TrimphPO\Week\Master Files\[IGST Master.xlsx]DBF'!$A:$H,8,FALSE),
   "Error")),
"")</f>
        <v/>
      </c>
      <c r="H147">
        <f>IF(ORDER!O153&gt;0,ORDER!D153, "")</f>
        <v/>
      </c>
      <c r="I147">
        <f>IF(ORDER!O153&gt;0,
 IF(ORDER!$D$1="SGST",
 VLOOKUP(H147,'C:\Users\HP\Desktop\TrimphPO\Week\Master Files\[SGST Master.xlsx]DBF'!$A:$J,10,FALSE),
   IF(ORDER!$D$1="IGST",
   VLOOKUP(H147,'C:\Users\HP\Desktop\TrimphPO\Week\Master Files\[IGST Master.xlsx]DBF'!$A:$J,10,FALSE),
   "Error")),
"")</f>
        <v/>
      </c>
      <c r="J147">
        <f>IF(ORDER!O153&gt;0,SUMIF(ORDER!$D$8:$D$22298,DBF!$H147,ORDER!$G$8:$G$22298), "")</f>
        <v/>
      </c>
      <c r="K147">
        <f>IF(ORDER!O153&gt;0,VLOOKUP($H147,ORDER!D:H,5,FALSE), "")</f>
        <v/>
      </c>
      <c r="L147">
        <f>IF(ORDER!O153&gt;0,ROUND(J147*K147,2), "")</f>
        <v/>
      </c>
      <c r="M147">
        <f>IF(ORDER!O153&gt;0,
 IF(ORDER!$D$1="SGST",
 VLOOKUP(H147,'C:\Users\HP\Desktop\TrimphPO\Week\Master Files\[SGST Master.xlsx]DBF'!$A:$N,14,FALSE),
   IF(ORDER!$D$1="IGST",
   VLOOKUP(H147,'C:\Users\HP\Desktop\TrimphPO\Week\Master Files\[IGST Master.xlsx]DBF'!$A:$N,14,FALSE),
   "Error")),
"")</f>
        <v/>
      </c>
      <c r="N147">
        <f>IF(ORDER!O153&gt;0,ROUND(L147*M147/100,2), "")</f>
        <v/>
      </c>
      <c r="O147">
        <f>IF(ORDER!O153&gt;0,L147-N147, "")</f>
        <v/>
      </c>
      <c r="P147">
        <f>IF(ORDER!O153&gt;0,IF(R147="Corsetry",IF(IFERROR((O147/J147),0)&lt;1000,"CC Sales- Corsetry-Wholesale - IGST 5%","CC Sales- Corsetry-Wholesale - IGST 12%")), "")</f>
        <v/>
      </c>
      <c r="Q147">
        <f>IF(ORDER!O153&gt;0,
 IF(ORDER!$D$1="SGST",
 VLOOKUP(H147,'C:\Users\HP\Desktop\TrimphPO\Week\Master Files\[SGST Master.xlsx]DBF'!$A:$R,18,FALSE),
   IF(ORDER!$D$1="IGST",
   VLOOKUP(H147,'C:\Users\HP\Desktop\TrimphPO\Week\Master Files\[IGST Master.xlsx]DBF'!$A:$R,18,FALSE),
   "Error")),
"")</f>
        <v/>
      </c>
      <c r="R147">
        <f>IF(ORDER!O153&gt;0,
 IF(ORDER!$D$1="SGST",
 VLOOKUP(H147,'C:\Users\HP\Desktop\TrimphPO\Week\Master Files\[SGST Master.xlsx]DBF'!$A:$S,19,FALSE),
   IF(ORDER!$D$1="IGST",
   VLOOKUP(H147,'C:\Users\HP\Desktop\TrimphPO\Week\Master Files\[IGST Master.xlsx]DBF'!$A:$S,19,FALSE),
   "Error")),
"")</f>
        <v/>
      </c>
      <c r="S147">
        <f>IF(ORDER!O153&gt;0,
 IF(ORDER!$D$1="SGST",
 VLOOKUP(H147,'C:\Users\HP\Desktop\TrimphPO\Week\Master Files\[SGST Master.xlsx]DBF'!$A:$T,20,FALSE),
   IF(ORDER!$D$1="IGST",
   VLOOKUP(H147,'C:\Users\HP\Desktop\TrimphPO\Week\Master Files\[IGST Master.xlsx]DBF'!$A:$T,20,FALSE),
   "Error")),
"")</f>
        <v/>
      </c>
      <c r="T147">
        <f>IF(ORDER!O153&gt;0,
 IF(ORDER!$D$1="SGST",
 VLOOKUP(H147,'C:\Users\HP\Desktop\TrimphPO\Week\Master Files\[SGST Master.xlsx]DBF'!$A:$U,21,FALSE),
   IF(ORDER!$D$1="IGST",
   VLOOKUP(H147,'C:\Users\HP\Desktop\TrimphPO\Week\Master Files\[IGST Master.xlsx]DBF'!$A:$U,21,FALSE),
   "Error")),
"")</f>
        <v/>
      </c>
      <c r="U147">
        <f>IF(ORDER!O153&gt;0,
 IF(ORDER!$D$1="SGST",
 VLOOKUP(H147,'C:\Users\HP\Desktop\TrimphPO\Week\Master Files\[SGST Master.xlsx]DBF'!$A:$V,22,FALSE),
   IF(ORDER!$D$1="IGST",
   VLOOKUP(H147,'C:\Users\HP\Desktop\TrimphPO\Week\Master Files\[IGST Master.xlsx]DBF'!$A:$V,22,FALSE),
   "Error")),
"")</f>
        <v/>
      </c>
      <c r="V147">
        <f>IF(ORDER!O153&gt;0,
 IF(ORDER!$D$1="SGST",
 VLOOKUP(H147,'C:\Users\HP\Desktop\TrimphPO\Week\Master Files\[SGST Master.xlsx]DBF'!$A:$W,23,FALSE),
   IF(ORDER!$D$1="IGST",
   VLOOKUP(H147,'C:\Users\HP\Desktop\TrimphPO\Week\Master Files\[IGST Master.xlsx]DBF'!$A:$W,23,FALSE),
   "Error")),
"")</f>
        <v/>
      </c>
      <c r="W147">
        <f>IF(ORDER!O153&gt;0,
 IF(ORDER!$D$1="SGST",
 VLOOKUP(H147,'C:\Users\HP\Desktop\TrimphPO\Week\Master Files\[SGST Master.xlsx]DBF'!$A:$X,24,FALSE),
   IF(ORDER!$D$1="IGST",
   VLOOKUP(H147,'C:\Users\HP\Desktop\TrimphPO\Week\Master Files\[IGST Master.xlsx]DBF'!$A:$X,24,FALSE),
   "Error")),
"")</f>
        <v/>
      </c>
      <c r="X147">
        <f>IF(ORDER!O153&gt;0,
 IF(ORDER!$D$1="SGST",
 VLOOKUP(H147,'C:\Users\HP\Desktop\TrimphPO\Week\Master Files\[SGST Master.xlsx]DBF'!$A:$Y,25,FALSE),
   IF(ORDER!$D$1="IGST",
   VLOOKUP(H147,'C:\Users\HP\Desktop\TrimphPO\Week\Master Files\[IGST Master.xlsx]DBF'!$A:$Y,25,FALSE),
   "Error")),
"")</f>
        <v/>
      </c>
      <c r="Y147">
        <f>IF(ORDER!O153&gt;0,+O147, "")</f>
        <v/>
      </c>
      <c r="Z147">
        <f>IF(ORDER!O153&gt;0,+J147, "")</f>
        <v/>
      </c>
      <c r="AA147">
        <f>IF(ORDER!O153&gt;0,
 IF(ORDER!$D$1="SGST",
 VLOOKUP(H147,'C:\Users\HP\Desktop\TrimphPO\Week\Master Files\[SGST Master.xlsx]DBF'!$A:$AB,28,FALSE),
   IF(ORDER!$D$1="IGST",
   VLOOKUP(H147,'C:\Users\HP\Desktop\TrimphPO\Week\Master Files\[IGST Master.xlsx]DBF'!$A:$AB,28,FALSE),
   "Error")),
"")</f>
        <v/>
      </c>
      <c r="AB147">
        <f>IF(ORDER!O153&gt;0,
 IF(ORDER!$D$1="SGST",
 VLOOKUP(H147,'C:\Users\HP\Desktop\TrimphPO\Week\Master Files\[SGST Master.xlsx]DBF'!$A:$AC,29,FALSE),
   IF(ORDER!$D$1="IGST",
   VLOOKUP(H147,'C:\Users\HP\Desktop\TrimphPO\Week\Master Files\[IGST Master.xlsx]DBF'!$A:$AC,29,FALSE),
   "Error")),
"")</f>
        <v/>
      </c>
      <c r="AC147">
        <f>IF(ORDER!O153&gt;0,ROUND(Y147*AB147/100,2), "")</f>
        <v/>
      </c>
      <c r="AD147">
        <f>IF(ORDER!O153&gt;0,ROUND(SUM(Y147,0)-AC147,2), "")</f>
        <v/>
      </c>
      <c r="AE147" t="inlineStr"/>
      <c r="AF147" t="inlineStr"/>
      <c r="AG147" t="inlineStr"/>
      <c r="AH147" t="inlineStr"/>
      <c r="AI147" t="inlineStr"/>
      <c r="AJ147" t="inlineStr"/>
      <c r="AK147">
        <f>IF(ORDER!O153&gt;0,IF(RIGHT(P147,2)="5%","Output IGST - 5% - Tamilnadu","Output IGST - 12% - Tamilnadu"), "")</f>
        <v/>
      </c>
      <c r="AL147">
        <f>IF(ORDER!O153&gt;0,IF(AK147="Output IGST - 12% - TamilNadu",12,5), "")</f>
        <v/>
      </c>
      <c r="AM147">
        <f>IF(ORDER!O153&gt;0,ROUND(SUM(AD147*AL147/100,0),2), "")</f>
        <v/>
      </c>
      <c r="AN147">
        <f>IF(ORDER!O153&gt;0,+AP147, "")</f>
        <v/>
      </c>
      <c r="AO147">
        <f>IF(ORDER!O153&gt;0,0.00, "")</f>
        <v/>
      </c>
      <c r="AP147">
        <f>IF(ORDER!O153&gt;0,+(Y147-AC147)+AM147, "")</f>
        <v/>
      </c>
      <c r="AQ147">
        <f>IF(ORDER!O153&gt;0,
 IF(ORDER!$D$1="SGST",
 VLOOKUP(H147,'C:\Users\HP\Desktop\TrimphPO\Week\Master Files\[SGST Master.xlsx]DBF'!$A:$AR,44,FALSE),
   IF(ORDER!$D$1="IGST",
   VLOOKUP(H147,'C:\Users\HP\Desktop\TrimphPO\Week\Master Files\[IGST Master.xlsx]DBF'!$A:$AR,44,FALSE),
   "Error")),
"")</f>
        <v/>
      </c>
      <c r="AR147">
        <f>IF(ORDER!O153&gt;0,B147, "")</f>
        <v/>
      </c>
      <c r="AS147">
        <f>IF(ORDER!O153&gt;0,AN147, "")</f>
        <v/>
      </c>
      <c r="AT147">
        <f>IF(ORDER!O153&gt;0,CONCATENATE($B$2," ",$C$2," ","QTY",  " ", $Z$2), "")</f>
        <v/>
      </c>
      <c r="AU147">
        <f>IF(ORDER!O153&gt;0,
 IF(ORDER!$D$1="SGST",
 VLOOKUP(H147,'C:\Users\HP\Desktop\TrimphPO\Week\Master Files\[SGST Master.xlsx]DBF'!$A:$AV,48,FALSE),
   IF(ORDER!$D$1="IGST",
   VLOOKUP(H147,'C:\Users\HP\Desktop\TrimphPO\Week\Master Files\[IGST Master.xlsx]DBF'!$A:$AV,48,FALSE),
   "Error")),
"")</f>
        <v/>
      </c>
      <c r="AV147">
        <f>IF(ORDER!O153&gt;0,
 IF(ORDER!$D$1="SGST",
 VLOOKUP(H147,'C:\Users\HP\Desktop\TrimphPO\Week\Master Files\[SGST Master.xlsx]DBF'!$A:$AW,49,FALSE),
   IF(ORDER!$D$1="IGST",
   VLOOKUP(H147,'C:\Users\HP\Desktop\TrimphPO\Week\Master Files\[IGST Master.xlsx]DBF'!$A:$AW,49,FALSE),
   "Error")),
"")</f>
        <v/>
      </c>
      <c r="AW147">
        <f>IF(ORDER!O153&gt;0,
 IF(ORDER!$D$1="SGST",
 VLOOKUP(H147,'C:\Users\HP\Desktop\TrimphPO\Week\Master Files\[SGST Master.xlsx]DBF'!$A:$AX,50,FALSE),
   IF(ORDER!$D$1="IGST",
   VLOOKUP(H147,'C:\Users\HP\Desktop\TrimphPO\Week\Master Files\[IGST Master.xlsx]DBF'!$A:$AX,50,FALSE),
   "Error")),
"")</f>
        <v/>
      </c>
      <c r="AX147">
        <f>IF(ORDER!O153&gt;0,ORDER!B5, "")</f>
        <v/>
      </c>
      <c r="AY147">
        <f>IF(ORDER!O153&gt;0,ORDER!B1, "")</f>
        <v/>
      </c>
      <c r="AZ147">
        <f>IF(ORDER!O153&gt;0,
 IF(ORDER!$D$1="SGST",
 VLOOKUP(H147,'C:\Users\HP\Desktop\TrimphPO\Week\Master Files\[SGST Master.xlsx]DBF'!$A:$BA,53,FALSE),
   IF(ORDER!$D$1="IGST",
   VLOOKUP(H147,'C:\Users\HP\Desktop\TrimphPO\Week\Master Files\[IGST Master.xlsx]DBF'!$A:$BA,53,FALSE),
   "Error")),
"")</f>
        <v/>
      </c>
      <c r="BA147">
        <f>IF(ORDER!O153&gt;0,
 IF(ORDER!$D$1="SGST",
 VLOOKUP(H147,'C:\Users\HP\Desktop\TrimphPO\Week\Master Files\[SGST Master.xlsx]DBF'!$A:$BB,54,FALSE),
   IF(ORDER!$D$1="IGST",
   VLOOKUP(H147,'C:\Users\HP\Desktop\TrimphPO\Week\Master Files\[IGST Master.xlsx]DBF'!$A:$BB,54,FALSE),
   "Error")),
"")</f>
        <v/>
      </c>
      <c r="BB147">
        <f>IF(ORDER!O153&gt;0,
 IF(ORDER!$D$1="SGST",
 VLOOKUP(H147,'C:\Users\HP\Desktop\TrimphPO\Week\Master Files\[SGST Master.xlsx]DBF'!$A:$BC,55,FALSE),
   IF(ORDER!$D$1="IGST",
   VLOOKUP(H147,'C:\Users\HP\Desktop\TrimphPO\Week\Master Files\[IGST Master.xlsx]DBF'!$A:$BC,55,FALSE),
   "Error")),
"")</f>
        <v/>
      </c>
      <c r="BC147">
        <f>IF(ORDER!O153&gt;0,
 IF(ORDER!$D$1="SGST",
 VLOOKUP(H147,'C:\Users\HP\Desktop\TrimphPO\Week\Master Files\[SGST Master.xlsx]DBF'!$A:$BD,56,FALSE),
   IF(ORDER!$D$1="IGST",
   VLOOKUP(H147,'C:\Users\HP\Desktop\TrimphPO\Week\Master Files\[IGST Master.xlsx]DBF'!$A:$BD,56,FALSE),
   "Error")),
"")</f>
        <v/>
      </c>
      <c r="BD147">
        <f>IF(ORDER!O153&gt;0,
 IF(ORDER!$D$1="SGST",
 VLOOKUP(H147,'C:\Users\HP\Desktop\TrimphPO\Week\Master Files\[SGST Master.xlsx]DBF'!$A:$BE,57,FALSE),
   IF(ORDER!$D$1="IGST",
   VLOOKUP(H147,'C:\Users\HP\Desktop\TrimphPO\Week\Master Files\[IGST Master.xlsx]DBF'!$A:$BE,57,FALSE),
   "Error")),
"")</f>
        <v/>
      </c>
    </row>
    <row r="148">
      <c r="A148">
        <f>IF(ORDER!O154&gt;0,
 IF(ORDER!$D$1="SGST",
 VLOOKUP(H148,'C:\Users\HP\Desktop\TrimphPO\Week\Master Files\[SGST Master.xlsx]DBF'!$A:$B,2,FALSE),
   IF(ORDER!$D$1="IGST",
   VLOOKUP(H148,'C:\Users\HP\Desktop\TrimphPO\Week\Master Files\[IGST Master.xlsx]DBF'!$A:$B,2,FALSE),
   "Error")),
"")</f>
        <v/>
      </c>
      <c r="B148">
        <f>IF(ORDER!O154&gt;0,
 IF(ORDER!$D$1="SGST",
 VLOOKUP(H148,'C:\Users\HP\Desktop\TrimphPO\Week\Master Files\[SGST Master.xlsx]DBF'!$A:$C,3,FALSE),
   IF(ORDER!$D$1="IGST",
   VLOOKUP(H148,'C:\Users\HP\Desktop\TrimphPO\Week\Master Files\[IGST Master.xlsx]DBF'!$A:$C,3,FALSE),
   "Error")),
"")</f>
        <v/>
      </c>
      <c r="C148">
        <f>IF(ORDER!O154&gt;0,ORDER!L154, "")</f>
        <v/>
      </c>
      <c r="D148">
        <f>IF(ORDER!O154&gt;0,ORDER!A154, "")</f>
        <v/>
      </c>
      <c r="E148">
        <f>IF(ORDER!O154&gt;0,
 IF(ORDER!$D$1="SGST",
 VLOOKUP(H148,'C:\Users\HP\Desktop\TrimphPO\Week\Master Files\[SGST Master.xlsx]DBF'!$A:$F,6,FALSE),
   IF(ORDER!$D$1="IGST",
   VLOOKUP(H148,'C:\Users\HP\Desktop\TrimphPO\Week\Master Files\[IGST Master.xlsx]DBF'!$A:$F,6,FALSE),
   "Error")),
"")</f>
        <v/>
      </c>
      <c r="F148">
        <f>IF(ORDER!O154&gt;0,ORDER!C154, "")</f>
        <v/>
      </c>
      <c r="G148">
        <f>IF(ORDER!O154&gt;0,
 IF(ORDER!$D$1="SGST",
 VLOOKUP(H148,'C:\Users\HP\Desktop\TrimphPO\Week\Master Files\[SGST Master.xlsx]DBF'!$A:$H,8,FALSE),
   IF(ORDER!$D$1="IGST",
   VLOOKUP(H148,'C:\Users\HP\Desktop\TrimphPO\Week\Master Files\[IGST Master.xlsx]DBF'!$A:$H,8,FALSE),
   "Error")),
"")</f>
        <v/>
      </c>
      <c r="H148">
        <f>IF(ORDER!O154&gt;0,ORDER!D154, "")</f>
        <v/>
      </c>
      <c r="I148">
        <f>IF(ORDER!O154&gt;0,
 IF(ORDER!$D$1="SGST",
 VLOOKUP(H148,'C:\Users\HP\Desktop\TrimphPO\Week\Master Files\[SGST Master.xlsx]DBF'!$A:$J,10,FALSE),
   IF(ORDER!$D$1="IGST",
   VLOOKUP(H148,'C:\Users\HP\Desktop\TrimphPO\Week\Master Files\[IGST Master.xlsx]DBF'!$A:$J,10,FALSE),
   "Error")),
"")</f>
        <v/>
      </c>
      <c r="J148">
        <f>IF(ORDER!O154&gt;0,SUMIF(ORDER!$D$8:$D$22298,DBF!$H148,ORDER!$G$8:$G$22298), "")</f>
        <v/>
      </c>
      <c r="K148">
        <f>IF(ORDER!O154&gt;0,VLOOKUP($H148,ORDER!D:H,5,FALSE), "")</f>
        <v/>
      </c>
      <c r="L148">
        <f>IF(ORDER!O154&gt;0,ROUND(J148*K148,2), "")</f>
        <v/>
      </c>
      <c r="M148">
        <f>IF(ORDER!O154&gt;0,
 IF(ORDER!$D$1="SGST",
 VLOOKUP(H148,'C:\Users\HP\Desktop\TrimphPO\Week\Master Files\[SGST Master.xlsx]DBF'!$A:$N,14,FALSE),
   IF(ORDER!$D$1="IGST",
   VLOOKUP(H148,'C:\Users\HP\Desktop\TrimphPO\Week\Master Files\[IGST Master.xlsx]DBF'!$A:$N,14,FALSE),
   "Error")),
"")</f>
        <v/>
      </c>
      <c r="N148">
        <f>IF(ORDER!O154&gt;0,ROUND(L148*M148/100,2), "")</f>
        <v/>
      </c>
      <c r="O148">
        <f>IF(ORDER!O154&gt;0,L148-N148, "")</f>
        <v/>
      </c>
      <c r="P148">
        <f>IF(ORDER!O154&gt;0,IF(R148="Corsetry",IF(IFERROR((O148/J148),0)&lt;1000,"CC Sales- Corsetry-Wholesale - IGST 5%","CC Sales- Corsetry-Wholesale - IGST 12%")), "")</f>
        <v/>
      </c>
      <c r="Q148">
        <f>IF(ORDER!O154&gt;0,
 IF(ORDER!$D$1="SGST",
 VLOOKUP(H148,'C:\Users\HP\Desktop\TrimphPO\Week\Master Files\[SGST Master.xlsx]DBF'!$A:$R,18,FALSE),
   IF(ORDER!$D$1="IGST",
   VLOOKUP(H148,'C:\Users\HP\Desktop\TrimphPO\Week\Master Files\[IGST Master.xlsx]DBF'!$A:$R,18,FALSE),
   "Error")),
"")</f>
        <v/>
      </c>
      <c r="R148">
        <f>IF(ORDER!O154&gt;0,
 IF(ORDER!$D$1="SGST",
 VLOOKUP(H148,'C:\Users\HP\Desktop\TrimphPO\Week\Master Files\[SGST Master.xlsx]DBF'!$A:$S,19,FALSE),
   IF(ORDER!$D$1="IGST",
   VLOOKUP(H148,'C:\Users\HP\Desktop\TrimphPO\Week\Master Files\[IGST Master.xlsx]DBF'!$A:$S,19,FALSE),
   "Error")),
"")</f>
        <v/>
      </c>
      <c r="S148">
        <f>IF(ORDER!O154&gt;0,
 IF(ORDER!$D$1="SGST",
 VLOOKUP(H148,'C:\Users\HP\Desktop\TrimphPO\Week\Master Files\[SGST Master.xlsx]DBF'!$A:$T,20,FALSE),
   IF(ORDER!$D$1="IGST",
   VLOOKUP(H148,'C:\Users\HP\Desktop\TrimphPO\Week\Master Files\[IGST Master.xlsx]DBF'!$A:$T,20,FALSE),
   "Error")),
"")</f>
        <v/>
      </c>
      <c r="T148">
        <f>IF(ORDER!O154&gt;0,
 IF(ORDER!$D$1="SGST",
 VLOOKUP(H148,'C:\Users\HP\Desktop\TrimphPO\Week\Master Files\[SGST Master.xlsx]DBF'!$A:$U,21,FALSE),
   IF(ORDER!$D$1="IGST",
   VLOOKUP(H148,'C:\Users\HP\Desktop\TrimphPO\Week\Master Files\[IGST Master.xlsx]DBF'!$A:$U,21,FALSE),
   "Error")),
"")</f>
        <v/>
      </c>
      <c r="U148">
        <f>IF(ORDER!O154&gt;0,
 IF(ORDER!$D$1="SGST",
 VLOOKUP(H148,'C:\Users\HP\Desktop\TrimphPO\Week\Master Files\[SGST Master.xlsx]DBF'!$A:$V,22,FALSE),
   IF(ORDER!$D$1="IGST",
   VLOOKUP(H148,'C:\Users\HP\Desktop\TrimphPO\Week\Master Files\[IGST Master.xlsx]DBF'!$A:$V,22,FALSE),
   "Error")),
"")</f>
        <v/>
      </c>
      <c r="V148">
        <f>IF(ORDER!O154&gt;0,
 IF(ORDER!$D$1="SGST",
 VLOOKUP(H148,'C:\Users\HP\Desktop\TrimphPO\Week\Master Files\[SGST Master.xlsx]DBF'!$A:$W,23,FALSE),
   IF(ORDER!$D$1="IGST",
   VLOOKUP(H148,'C:\Users\HP\Desktop\TrimphPO\Week\Master Files\[IGST Master.xlsx]DBF'!$A:$W,23,FALSE),
   "Error")),
"")</f>
        <v/>
      </c>
      <c r="W148">
        <f>IF(ORDER!O154&gt;0,
 IF(ORDER!$D$1="SGST",
 VLOOKUP(H148,'C:\Users\HP\Desktop\TrimphPO\Week\Master Files\[SGST Master.xlsx]DBF'!$A:$X,24,FALSE),
   IF(ORDER!$D$1="IGST",
   VLOOKUP(H148,'C:\Users\HP\Desktop\TrimphPO\Week\Master Files\[IGST Master.xlsx]DBF'!$A:$X,24,FALSE),
   "Error")),
"")</f>
        <v/>
      </c>
      <c r="X148">
        <f>IF(ORDER!O154&gt;0,
 IF(ORDER!$D$1="SGST",
 VLOOKUP(H148,'C:\Users\HP\Desktop\TrimphPO\Week\Master Files\[SGST Master.xlsx]DBF'!$A:$Y,25,FALSE),
   IF(ORDER!$D$1="IGST",
   VLOOKUP(H148,'C:\Users\HP\Desktop\TrimphPO\Week\Master Files\[IGST Master.xlsx]DBF'!$A:$Y,25,FALSE),
   "Error")),
"")</f>
        <v/>
      </c>
      <c r="Y148">
        <f>IF(ORDER!O154&gt;0,+O148, "")</f>
        <v/>
      </c>
      <c r="Z148">
        <f>IF(ORDER!O154&gt;0,+J148, "")</f>
        <v/>
      </c>
      <c r="AA148">
        <f>IF(ORDER!O154&gt;0,
 IF(ORDER!$D$1="SGST",
 VLOOKUP(H148,'C:\Users\HP\Desktop\TrimphPO\Week\Master Files\[SGST Master.xlsx]DBF'!$A:$AB,28,FALSE),
   IF(ORDER!$D$1="IGST",
   VLOOKUP(H148,'C:\Users\HP\Desktop\TrimphPO\Week\Master Files\[IGST Master.xlsx]DBF'!$A:$AB,28,FALSE),
   "Error")),
"")</f>
        <v/>
      </c>
      <c r="AB148">
        <f>IF(ORDER!O154&gt;0,
 IF(ORDER!$D$1="SGST",
 VLOOKUP(H148,'C:\Users\HP\Desktop\TrimphPO\Week\Master Files\[SGST Master.xlsx]DBF'!$A:$AC,29,FALSE),
   IF(ORDER!$D$1="IGST",
   VLOOKUP(H148,'C:\Users\HP\Desktop\TrimphPO\Week\Master Files\[IGST Master.xlsx]DBF'!$A:$AC,29,FALSE),
   "Error")),
"")</f>
        <v/>
      </c>
      <c r="AC148">
        <f>IF(ORDER!O154&gt;0,ROUND(Y148*AB148/100,2), "")</f>
        <v/>
      </c>
      <c r="AD148">
        <f>IF(ORDER!O154&gt;0,ROUND(SUM(Y148,0)-AC148,2), "")</f>
        <v/>
      </c>
      <c r="AE148" t="inlineStr"/>
      <c r="AF148" t="inlineStr"/>
      <c r="AG148" t="inlineStr"/>
      <c r="AH148" t="inlineStr"/>
      <c r="AI148" t="inlineStr"/>
      <c r="AJ148" t="inlineStr"/>
      <c r="AK148">
        <f>IF(ORDER!O154&gt;0,IF(RIGHT(P148,2)="5%","Output IGST - 5% - Tamilnadu","Output IGST - 12% - Tamilnadu"), "")</f>
        <v/>
      </c>
      <c r="AL148">
        <f>IF(ORDER!O154&gt;0,IF(AK148="Output IGST - 12% - TamilNadu",12,5), "")</f>
        <v/>
      </c>
      <c r="AM148">
        <f>IF(ORDER!O154&gt;0,ROUND(SUM(AD148*AL148/100,0),2), "")</f>
        <v/>
      </c>
      <c r="AN148">
        <f>IF(ORDER!O154&gt;0,+AP148, "")</f>
        <v/>
      </c>
      <c r="AO148">
        <f>IF(ORDER!O154&gt;0,0.00, "")</f>
        <v/>
      </c>
      <c r="AP148">
        <f>IF(ORDER!O154&gt;0,+(Y148-AC148)+AM148, "")</f>
        <v/>
      </c>
      <c r="AQ148">
        <f>IF(ORDER!O154&gt;0,
 IF(ORDER!$D$1="SGST",
 VLOOKUP(H148,'C:\Users\HP\Desktop\TrimphPO\Week\Master Files\[SGST Master.xlsx]DBF'!$A:$AR,44,FALSE),
   IF(ORDER!$D$1="IGST",
   VLOOKUP(H148,'C:\Users\HP\Desktop\TrimphPO\Week\Master Files\[IGST Master.xlsx]DBF'!$A:$AR,44,FALSE),
   "Error")),
"")</f>
        <v/>
      </c>
      <c r="AR148">
        <f>IF(ORDER!O154&gt;0,B148, "")</f>
        <v/>
      </c>
      <c r="AS148">
        <f>IF(ORDER!O154&gt;0,AN148, "")</f>
        <v/>
      </c>
      <c r="AT148">
        <f>IF(ORDER!O154&gt;0,CONCATENATE($B$2," ",$C$2," ","QTY",  " ", $Z$2), "")</f>
        <v/>
      </c>
      <c r="AU148">
        <f>IF(ORDER!O154&gt;0,
 IF(ORDER!$D$1="SGST",
 VLOOKUP(H148,'C:\Users\HP\Desktop\TrimphPO\Week\Master Files\[SGST Master.xlsx]DBF'!$A:$AV,48,FALSE),
   IF(ORDER!$D$1="IGST",
   VLOOKUP(H148,'C:\Users\HP\Desktop\TrimphPO\Week\Master Files\[IGST Master.xlsx]DBF'!$A:$AV,48,FALSE),
   "Error")),
"")</f>
        <v/>
      </c>
      <c r="AV148">
        <f>IF(ORDER!O154&gt;0,
 IF(ORDER!$D$1="SGST",
 VLOOKUP(H148,'C:\Users\HP\Desktop\TrimphPO\Week\Master Files\[SGST Master.xlsx]DBF'!$A:$AW,49,FALSE),
   IF(ORDER!$D$1="IGST",
   VLOOKUP(H148,'C:\Users\HP\Desktop\TrimphPO\Week\Master Files\[IGST Master.xlsx]DBF'!$A:$AW,49,FALSE),
   "Error")),
"")</f>
        <v/>
      </c>
      <c r="AW148">
        <f>IF(ORDER!O154&gt;0,
 IF(ORDER!$D$1="SGST",
 VLOOKUP(H148,'C:\Users\HP\Desktop\TrimphPO\Week\Master Files\[SGST Master.xlsx]DBF'!$A:$AX,50,FALSE),
   IF(ORDER!$D$1="IGST",
   VLOOKUP(H148,'C:\Users\HP\Desktop\TrimphPO\Week\Master Files\[IGST Master.xlsx]DBF'!$A:$AX,50,FALSE),
   "Error")),
"")</f>
        <v/>
      </c>
      <c r="AX148">
        <f>IF(ORDER!O154&gt;0,ORDER!B5, "")</f>
        <v/>
      </c>
      <c r="AY148">
        <f>IF(ORDER!O154&gt;0,ORDER!B1, "")</f>
        <v/>
      </c>
      <c r="AZ148">
        <f>IF(ORDER!O154&gt;0,
 IF(ORDER!$D$1="SGST",
 VLOOKUP(H148,'C:\Users\HP\Desktop\TrimphPO\Week\Master Files\[SGST Master.xlsx]DBF'!$A:$BA,53,FALSE),
   IF(ORDER!$D$1="IGST",
   VLOOKUP(H148,'C:\Users\HP\Desktop\TrimphPO\Week\Master Files\[IGST Master.xlsx]DBF'!$A:$BA,53,FALSE),
   "Error")),
"")</f>
        <v/>
      </c>
      <c r="BA148">
        <f>IF(ORDER!O154&gt;0,
 IF(ORDER!$D$1="SGST",
 VLOOKUP(H148,'C:\Users\HP\Desktop\TrimphPO\Week\Master Files\[SGST Master.xlsx]DBF'!$A:$BB,54,FALSE),
   IF(ORDER!$D$1="IGST",
   VLOOKUP(H148,'C:\Users\HP\Desktop\TrimphPO\Week\Master Files\[IGST Master.xlsx]DBF'!$A:$BB,54,FALSE),
   "Error")),
"")</f>
        <v/>
      </c>
      <c r="BB148">
        <f>IF(ORDER!O154&gt;0,
 IF(ORDER!$D$1="SGST",
 VLOOKUP(H148,'C:\Users\HP\Desktop\TrimphPO\Week\Master Files\[SGST Master.xlsx]DBF'!$A:$BC,55,FALSE),
   IF(ORDER!$D$1="IGST",
   VLOOKUP(H148,'C:\Users\HP\Desktop\TrimphPO\Week\Master Files\[IGST Master.xlsx]DBF'!$A:$BC,55,FALSE),
   "Error")),
"")</f>
        <v/>
      </c>
      <c r="BC148">
        <f>IF(ORDER!O154&gt;0,
 IF(ORDER!$D$1="SGST",
 VLOOKUP(H148,'C:\Users\HP\Desktop\TrimphPO\Week\Master Files\[SGST Master.xlsx]DBF'!$A:$BD,56,FALSE),
   IF(ORDER!$D$1="IGST",
   VLOOKUP(H148,'C:\Users\HP\Desktop\TrimphPO\Week\Master Files\[IGST Master.xlsx]DBF'!$A:$BD,56,FALSE),
   "Error")),
"")</f>
        <v/>
      </c>
      <c r="BD148">
        <f>IF(ORDER!O154&gt;0,
 IF(ORDER!$D$1="SGST",
 VLOOKUP(H148,'C:\Users\HP\Desktop\TrimphPO\Week\Master Files\[SGST Master.xlsx]DBF'!$A:$BE,57,FALSE),
   IF(ORDER!$D$1="IGST",
   VLOOKUP(H148,'C:\Users\HP\Desktop\TrimphPO\Week\Master Files\[IGST Master.xlsx]DBF'!$A:$BE,57,FALSE),
   "Error")),
"")</f>
        <v/>
      </c>
    </row>
    <row r="149">
      <c r="A149">
        <f>IF(ORDER!O155&gt;0,
 IF(ORDER!$D$1="SGST",
 VLOOKUP(H149,'C:\Users\HP\Desktop\TrimphPO\Week\Master Files\[SGST Master.xlsx]DBF'!$A:$B,2,FALSE),
   IF(ORDER!$D$1="IGST",
   VLOOKUP(H149,'C:\Users\HP\Desktop\TrimphPO\Week\Master Files\[IGST Master.xlsx]DBF'!$A:$B,2,FALSE),
   "Error")),
"")</f>
        <v/>
      </c>
      <c r="B149">
        <f>IF(ORDER!O155&gt;0,
 IF(ORDER!$D$1="SGST",
 VLOOKUP(H149,'C:\Users\HP\Desktop\TrimphPO\Week\Master Files\[SGST Master.xlsx]DBF'!$A:$C,3,FALSE),
   IF(ORDER!$D$1="IGST",
   VLOOKUP(H149,'C:\Users\HP\Desktop\TrimphPO\Week\Master Files\[IGST Master.xlsx]DBF'!$A:$C,3,FALSE),
   "Error")),
"")</f>
        <v/>
      </c>
      <c r="C149">
        <f>IF(ORDER!O155&gt;0,ORDER!L155, "")</f>
        <v/>
      </c>
      <c r="D149">
        <f>IF(ORDER!O155&gt;0,ORDER!A155, "")</f>
        <v/>
      </c>
      <c r="E149">
        <f>IF(ORDER!O155&gt;0,
 IF(ORDER!$D$1="SGST",
 VLOOKUP(H149,'C:\Users\HP\Desktop\TrimphPO\Week\Master Files\[SGST Master.xlsx]DBF'!$A:$F,6,FALSE),
   IF(ORDER!$D$1="IGST",
   VLOOKUP(H149,'C:\Users\HP\Desktop\TrimphPO\Week\Master Files\[IGST Master.xlsx]DBF'!$A:$F,6,FALSE),
   "Error")),
"")</f>
        <v/>
      </c>
      <c r="F149">
        <f>IF(ORDER!O155&gt;0,ORDER!C155, "")</f>
        <v/>
      </c>
      <c r="G149">
        <f>IF(ORDER!O155&gt;0,
 IF(ORDER!$D$1="SGST",
 VLOOKUP(H149,'C:\Users\HP\Desktop\TrimphPO\Week\Master Files\[SGST Master.xlsx]DBF'!$A:$H,8,FALSE),
   IF(ORDER!$D$1="IGST",
   VLOOKUP(H149,'C:\Users\HP\Desktop\TrimphPO\Week\Master Files\[IGST Master.xlsx]DBF'!$A:$H,8,FALSE),
   "Error")),
"")</f>
        <v/>
      </c>
      <c r="H149">
        <f>IF(ORDER!O155&gt;0,ORDER!D155, "")</f>
        <v/>
      </c>
      <c r="I149">
        <f>IF(ORDER!O155&gt;0,
 IF(ORDER!$D$1="SGST",
 VLOOKUP(H149,'C:\Users\HP\Desktop\TrimphPO\Week\Master Files\[SGST Master.xlsx]DBF'!$A:$J,10,FALSE),
   IF(ORDER!$D$1="IGST",
   VLOOKUP(H149,'C:\Users\HP\Desktop\TrimphPO\Week\Master Files\[IGST Master.xlsx]DBF'!$A:$J,10,FALSE),
   "Error")),
"")</f>
        <v/>
      </c>
      <c r="J149">
        <f>IF(ORDER!O155&gt;0,SUMIF(ORDER!$D$8:$D$22298,DBF!$H149,ORDER!$G$8:$G$22298), "")</f>
        <v/>
      </c>
      <c r="K149">
        <f>IF(ORDER!O155&gt;0,VLOOKUP($H149,ORDER!D:H,5,FALSE), "")</f>
        <v/>
      </c>
      <c r="L149">
        <f>IF(ORDER!O155&gt;0,ROUND(J149*K149,2), "")</f>
        <v/>
      </c>
      <c r="M149">
        <f>IF(ORDER!O155&gt;0,
 IF(ORDER!$D$1="SGST",
 VLOOKUP(H149,'C:\Users\HP\Desktop\TrimphPO\Week\Master Files\[SGST Master.xlsx]DBF'!$A:$N,14,FALSE),
   IF(ORDER!$D$1="IGST",
   VLOOKUP(H149,'C:\Users\HP\Desktop\TrimphPO\Week\Master Files\[IGST Master.xlsx]DBF'!$A:$N,14,FALSE),
   "Error")),
"")</f>
        <v/>
      </c>
      <c r="N149">
        <f>IF(ORDER!O155&gt;0,ROUND(L149*M149/100,2), "")</f>
        <v/>
      </c>
      <c r="O149">
        <f>IF(ORDER!O155&gt;0,L149-N149, "")</f>
        <v/>
      </c>
      <c r="P149">
        <f>IF(ORDER!O155&gt;0,IF(R149="Corsetry",IF(IFERROR((O149/J149),0)&lt;1000,"CC Sales- Corsetry-Wholesale - IGST 5%","CC Sales- Corsetry-Wholesale - IGST 12%")), "")</f>
        <v/>
      </c>
      <c r="Q149">
        <f>IF(ORDER!O155&gt;0,
 IF(ORDER!$D$1="SGST",
 VLOOKUP(H149,'C:\Users\HP\Desktop\TrimphPO\Week\Master Files\[SGST Master.xlsx]DBF'!$A:$R,18,FALSE),
   IF(ORDER!$D$1="IGST",
   VLOOKUP(H149,'C:\Users\HP\Desktop\TrimphPO\Week\Master Files\[IGST Master.xlsx]DBF'!$A:$R,18,FALSE),
   "Error")),
"")</f>
        <v/>
      </c>
      <c r="R149">
        <f>IF(ORDER!O155&gt;0,
 IF(ORDER!$D$1="SGST",
 VLOOKUP(H149,'C:\Users\HP\Desktop\TrimphPO\Week\Master Files\[SGST Master.xlsx]DBF'!$A:$S,19,FALSE),
   IF(ORDER!$D$1="IGST",
   VLOOKUP(H149,'C:\Users\HP\Desktop\TrimphPO\Week\Master Files\[IGST Master.xlsx]DBF'!$A:$S,19,FALSE),
   "Error")),
"")</f>
        <v/>
      </c>
      <c r="S149">
        <f>IF(ORDER!O155&gt;0,
 IF(ORDER!$D$1="SGST",
 VLOOKUP(H149,'C:\Users\HP\Desktop\TrimphPO\Week\Master Files\[SGST Master.xlsx]DBF'!$A:$T,20,FALSE),
   IF(ORDER!$D$1="IGST",
   VLOOKUP(H149,'C:\Users\HP\Desktop\TrimphPO\Week\Master Files\[IGST Master.xlsx]DBF'!$A:$T,20,FALSE),
   "Error")),
"")</f>
        <v/>
      </c>
      <c r="T149">
        <f>IF(ORDER!O155&gt;0,
 IF(ORDER!$D$1="SGST",
 VLOOKUP(H149,'C:\Users\HP\Desktop\TrimphPO\Week\Master Files\[SGST Master.xlsx]DBF'!$A:$U,21,FALSE),
   IF(ORDER!$D$1="IGST",
   VLOOKUP(H149,'C:\Users\HP\Desktop\TrimphPO\Week\Master Files\[IGST Master.xlsx]DBF'!$A:$U,21,FALSE),
   "Error")),
"")</f>
        <v/>
      </c>
      <c r="U149">
        <f>IF(ORDER!O155&gt;0,
 IF(ORDER!$D$1="SGST",
 VLOOKUP(H149,'C:\Users\HP\Desktop\TrimphPO\Week\Master Files\[SGST Master.xlsx]DBF'!$A:$V,22,FALSE),
   IF(ORDER!$D$1="IGST",
   VLOOKUP(H149,'C:\Users\HP\Desktop\TrimphPO\Week\Master Files\[IGST Master.xlsx]DBF'!$A:$V,22,FALSE),
   "Error")),
"")</f>
        <v/>
      </c>
      <c r="V149">
        <f>IF(ORDER!O155&gt;0,
 IF(ORDER!$D$1="SGST",
 VLOOKUP(H149,'C:\Users\HP\Desktop\TrimphPO\Week\Master Files\[SGST Master.xlsx]DBF'!$A:$W,23,FALSE),
   IF(ORDER!$D$1="IGST",
   VLOOKUP(H149,'C:\Users\HP\Desktop\TrimphPO\Week\Master Files\[IGST Master.xlsx]DBF'!$A:$W,23,FALSE),
   "Error")),
"")</f>
        <v/>
      </c>
      <c r="W149">
        <f>IF(ORDER!O155&gt;0,
 IF(ORDER!$D$1="SGST",
 VLOOKUP(H149,'C:\Users\HP\Desktop\TrimphPO\Week\Master Files\[SGST Master.xlsx]DBF'!$A:$X,24,FALSE),
   IF(ORDER!$D$1="IGST",
   VLOOKUP(H149,'C:\Users\HP\Desktop\TrimphPO\Week\Master Files\[IGST Master.xlsx]DBF'!$A:$X,24,FALSE),
   "Error")),
"")</f>
        <v/>
      </c>
      <c r="X149">
        <f>IF(ORDER!O155&gt;0,
 IF(ORDER!$D$1="SGST",
 VLOOKUP(H149,'C:\Users\HP\Desktop\TrimphPO\Week\Master Files\[SGST Master.xlsx]DBF'!$A:$Y,25,FALSE),
   IF(ORDER!$D$1="IGST",
   VLOOKUP(H149,'C:\Users\HP\Desktop\TrimphPO\Week\Master Files\[IGST Master.xlsx]DBF'!$A:$Y,25,FALSE),
   "Error")),
"")</f>
        <v/>
      </c>
      <c r="Y149">
        <f>IF(ORDER!O155&gt;0,+O149, "")</f>
        <v/>
      </c>
      <c r="Z149">
        <f>IF(ORDER!O155&gt;0,+J149, "")</f>
        <v/>
      </c>
      <c r="AA149">
        <f>IF(ORDER!O155&gt;0,
 IF(ORDER!$D$1="SGST",
 VLOOKUP(H149,'C:\Users\HP\Desktop\TrimphPO\Week\Master Files\[SGST Master.xlsx]DBF'!$A:$AB,28,FALSE),
   IF(ORDER!$D$1="IGST",
   VLOOKUP(H149,'C:\Users\HP\Desktop\TrimphPO\Week\Master Files\[IGST Master.xlsx]DBF'!$A:$AB,28,FALSE),
   "Error")),
"")</f>
        <v/>
      </c>
      <c r="AB149">
        <f>IF(ORDER!O155&gt;0,
 IF(ORDER!$D$1="SGST",
 VLOOKUP(H149,'C:\Users\HP\Desktop\TrimphPO\Week\Master Files\[SGST Master.xlsx]DBF'!$A:$AC,29,FALSE),
   IF(ORDER!$D$1="IGST",
   VLOOKUP(H149,'C:\Users\HP\Desktop\TrimphPO\Week\Master Files\[IGST Master.xlsx]DBF'!$A:$AC,29,FALSE),
   "Error")),
"")</f>
        <v/>
      </c>
      <c r="AC149">
        <f>IF(ORDER!O155&gt;0,ROUND(Y149*AB149/100,2), "")</f>
        <v/>
      </c>
      <c r="AD149">
        <f>IF(ORDER!O155&gt;0,ROUND(SUM(Y149,0)-AC149,2), "")</f>
        <v/>
      </c>
      <c r="AE149" t="inlineStr"/>
      <c r="AF149" t="inlineStr"/>
      <c r="AG149" t="inlineStr"/>
      <c r="AH149" t="inlineStr"/>
      <c r="AI149" t="inlineStr"/>
      <c r="AJ149" t="inlineStr"/>
      <c r="AK149">
        <f>IF(ORDER!O155&gt;0,IF(RIGHT(P149,2)="5%","Output IGST - 5% - Tamilnadu","Output IGST - 12% - Tamilnadu"), "")</f>
        <v/>
      </c>
      <c r="AL149">
        <f>IF(ORDER!O155&gt;0,IF(AK149="Output IGST - 12% - TamilNadu",12,5), "")</f>
        <v/>
      </c>
      <c r="AM149">
        <f>IF(ORDER!O155&gt;0,ROUND(SUM(AD149*AL149/100,0),2), "")</f>
        <v/>
      </c>
      <c r="AN149">
        <f>IF(ORDER!O155&gt;0,+AP149, "")</f>
        <v/>
      </c>
      <c r="AO149">
        <f>IF(ORDER!O155&gt;0,0.00, "")</f>
        <v/>
      </c>
      <c r="AP149">
        <f>IF(ORDER!O155&gt;0,+(Y149-AC149)+AM149, "")</f>
        <v/>
      </c>
      <c r="AQ149">
        <f>IF(ORDER!O155&gt;0,
 IF(ORDER!$D$1="SGST",
 VLOOKUP(H149,'C:\Users\HP\Desktop\TrimphPO\Week\Master Files\[SGST Master.xlsx]DBF'!$A:$AR,44,FALSE),
   IF(ORDER!$D$1="IGST",
   VLOOKUP(H149,'C:\Users\HP\Desktop\TrimphPO\Week\Master Files\[IGST Master.xlsx]DBF'!$A:$AR,44,FALSE),
   "Error")),
"")</f>
        <v/>
      </c>
      <c r="AR149">
        <f>IF(ORDER!O155&gt;0,B149, "")</f>
        <v/>
      </c>
      <c r="AS149">
        <f>IF(ORDER!O155&gt;0,AN149, "")</f>
        <v/>
      </c>
      <c r="AT149">
        <f>IF(ORDER!O155&gt;0,CONCATENATE($B$2," ",$C$2," ","QTY",  " ", $Z$2), "")</f>
        <v/>
      </c>
      <c r="AU149">
        <f>IF(ORDER!O155&gt;0,
 IF(ORDER!$D$1="SGST",
 VLOOKUP(H149,'C:\Users\HP\Desktop\TrimphPO\Week\Master Files\[SGST Master.xlsx]DBF'!$A:$AV,48,FALSE),
   IF(ORDER!$D$1="IGST",
   VLOOKUP(H149,'C:\Users\HP\Desktop\TrimphPO\Week\Master Files\[IGST Master.xlsx]DBF'!$A:$AV,48,FALSE),
   "Error")),
"")</f>
        <v/>
      </c>
      <c r="AV149">
        <f>IF(ORDER!O155&gt;0,
 IF(ORDER!$D$1="SGST",
 VLOOKUP(H149,'C:\Users\HP\Desktop\TrimphPO\Week\Master Files\[SGST Master.xlsx]DBF'!$A:$AW,49,FALSE),
   IF(ORDER!$D$1="IGST",
   VLOOKUP(H149,'C:\Users\HP\Desktop\TrimphPO\Week\Master Files\[IGST Master.xlsx]DBF'!$A:$AW,49,FALSE),
   "Error")),
"")</f>
        <v/>
      </c>
      <c r="AW149">
        <f>IF(ORDER!O155&gt;0,
 IF(ORDER!$D$1="SGST",
 VLOOKUP(H149,'C:\Users\HP\Desktop\TrimphPO\Week\Master Files\[SGST Master.xlsx]DBF'!$A:$AX,50,FALSE),
   IF(ORDER!$D$1="IGST",
   VLOOKUP(H149,'C:\Users\HP\Desktop\TrimphPO\Week\Master Files\[IGST Master.xlsx]DBF'!$A:$AX,50,FALSE),
   "Error")),
"")</f>
        <v/>
      </c>
      <c r="AX149">
        <f>IF(ORDER!O155&gt;0,ORDER!B5, "")</f>
        <v/>
      </c>
      <c r="AY149">
        <f>IF(ORDER!O155&gt;0,ORDER!B1, "")</f>
        <v/>
      </c>
      <c r="AZ149">
        <f>IF(ORDER!O155&gt;0,
 IF(ORDER!$D$1="SGST",
 VLOOKUP(H149,'C:\Users\HP\Desktop\TrimphPO\Week\Master Files\[SGST Master.xlsx]DBF'!$A:$BA,53,FALSE),
   IF(ORDER!$D$1="IGST",
   VLOOKUP(H149,'C:\Users\HP\Desktop\TrimphPO\Week\Master Files\[IGST Master.xlsx]DBF'!$A:$BA,53,FALSE),
   "Error")),
"")</f>
        <v/>
      </c>
      <c r="BA149">
        <f>IF(ORDER!O155&gt;0,
 IF(ORDER!$D$1="SGST",
 VLOOKUP(H149,'C:\Users\HP\Desktop\TrimphPO\Week\Master Files\[SGST Master.xlsx]DBF'!$A:$BB,54,FALSE),
   IF(ORDER!$D$1="IGST",
   VLOOKUP(H149,'C:\Users\HP\Desktop\TrimphPO\Week\Master Files\[IGST Master.xlsx]DBF'!$A:$BB,54,FALSE),
   "Error")),
"")</f>
        <v/>
      </c>
      <c r="BB149">
        <f>IF(ORDER!O155&gt;0,
 IF(ORDER!$D$1="SGST",
 VLOOKUP(H149,'C:\Users\HP\Desktop\TrimphPO\Week\Master Files\[SGST Master.xlsx]DBF'!$A:$BC,55,FALSE),
   IF(ORDER!$D$1="IGST",
   VLOOKUP(H149,'C:\Users\HP\Desktop\TrimphPO\Week\Master Files\[IGST Master.xlsx]DBF'!$A:$BC,55,FALSE),
   "Error")),
"")</f>
        <v/>
      </c>
      <c r="BC149">
        <f>IF(ORDER!O155&gt;0,
 IF(ORDER!$D$1="SGST",
 VLOOKUP(H149,'C:\Users\HP\Desktop\TrimphPO\Week\Master Files\[SGST Master.xlsx]DBF'!$A:$BD,56,FALSE),
   IF(ORDER!$D$1="IGST",
   VLOOKUP(H149,'C:\Users\HP\Desktop\TrimphPO\Week\Master Files\[IGST Master.xlsx]DBF'!$A:$BD,56,FALSE),
   "Error")),
"")</f>
        <v/>
      </c>
      <c r="BD149">
        <f>IF(ORDER!O155&gt;0,
 IF(ORDER!$D$1="SGST",
 VLOOKUP(H149,'C:\Users\HP\Desktop\TrimphPO\Week\Master Files\[SGST Master.xlsx]DBF'!$A:$BE,57,FALSE),
   IF(ORDER!$D$1="IGST",
   VLOOKUP(H149,'C:\Users\HP\Desktop\TrimphPO\Week\Master Files\[IGST Master.xlsx]DBF'!$A:$BE,57,FALSE),
   "Error")),
"")</f>
        <v/>
      </c>
    </row>
    <row r="150">
      <c r="A150">
        <f>IF(ORDER!O156&gt;0,
 IF(ORDER!$D$1="SGST",
 VLOOKUP(H150,'C:\Users\HP\Desktop\TrimphPO\Week\Master Files\[SGST Master.xlsx]DBF'!$A:$B,2,FALSE),
   IF(ORDER!$D$1="IGST",
   VLOOKUP(H150,'C:\Users\HP\Desktop\TrimphPO\Week\Master Files\[IGST Master.xlsx]DBF'!$A:$B,2,FALSE),
   "Error")),
"")</f>
        <v/>
      </c>
      <c r="B150">
        <f>IF(ORDER!O156&gt;0,
 IF(ORDER!$D$1="SGST",
 VLOOKUP(H150,'C:\Users\HP\Desktop\TrimphPO\Week\Master Files\[SGST Master.xlsx]DBF'!$A:$C,3,FALSE),
   IF(ORDER!$D$1="IGST",
   VLOOKUP(H150,'C:\Users\HP\Desktop\TrimphPO\Week\Master Files\[IGST Master.xlsx]DBF'!$A:$C,3,FALSE),
   "Error")),
"")</f>
        <v/>
      </c>
      <c r="C150">
        <f>IF(ORDER!O156&gt;0,ORDER!L156, "")</f>
        <v/>
      </c>
      <c r="D150">
        <f>IF(ORDER!O156&gt;0,ORDER!A156, "")</f>
        <v/>
      </c>
      <c r="E150">
        <f>IF(ORDER!O156&gt;0,
 IF(ORDER!$D$1="SGST",
 VLOOKUP(H150,'C:\Users\HP\Desktop\TrimphPO\Week\Master Files\[SGST Master.xlsx]DBF'!$A:$F,6,FALSE),
   IF(ORDER!$D$1="IGST",
   VLOOKUP(H150,'C:\Users\HP\Desktop\TrimphPO\Week\Master Files\[IGST Master.xlsx]DBF'!$A:$F,6,FALSE),
   "Error")),
"")</f>
        <v/>
      </c>
      <c r="F150">
        <f>IF(ORDER!O156&gt;0,ORDER!C156, "")</f>
        <v/>
      </c>
      <c r="G150">
        <f>IF(ORDER!O156&gt;0,
 IF(ORDER!$D$1="SGST",
 VLOOKUP(H150,'C:\Users\HP\Desktop\TrimphPO\Week\Master Files\[SGST Master.xlsx]DBF'!$A:$H,8,FALSE),
   IF(ORDER!$D$1="IGST",
   VLOOKUP(H150,'C:\Users\HP\Desktop\TrimphPO\Week\Master Files\[IGST Master.xlsx]DBF'!$A:$H,8,FALSE),
   "Error")),
"")</f>
        <v/>
      </c>
      <c r="H150">
        <f>IF(ORDER!O156&gt;0,ORDER!D156, "")</f>
        <v/>
      </c>
      <c r="I150">
        <f>IF(ORDER!O156&gt;0,
 IF(ORDER!$D$1="SGST",
 VLOOKUP(H150,'C:\Users\HP\Desktop\TrimphPO\Week\Master Files\[SGST Master.xlsx]DBF'!$A:$J,10,FALSE),
   IF(ORDER!$D$1="IGST",
   VLOOKUP(H150,'C:\Users\HP\Desktop\TrimphPO\Week\Master Files\[IGST Master.xlsx]DBF'!$A:$J,10,FALSE),
   "Error")),
"")</f>
        <v/>
      </c>
      <c r="J150">
        <f>IF(ORDER!O156&gt;0,SUMIF(ORDER!$D$8:$D$22298,DBF!$H150,ORDER!$G$8:$G$22298), "")</f>
        <v/>
      </c>
      <c r="K150">
        <f>IF(ORDER!O156&gt;0,VLOOKUP($H150,ORDER!D:H,5,FALSE), "")</f>
        <v/>
      </c>
      <c r="L150">
        <f>IF(ORDER!O156&gt;0,ROUND(J150*K150,2), "")</f>
        <v/>
      </c>
      <c r="M150">
        <f>IF(ORDER!O156&gt;0,
 IF(ORDER!$D$1="SGST",
 VLOOKUP(H150,'C:\Users\HP\Desktop\TrimphPO\Week\Master Files\[SGST Master.xlsx]DBF'!$A:$N,14,FALSE),
   IF(ORDER!$D$1="IGST",
   VLOOKUP(H150,'C:\Users\HP\Desktop\TrimphPO\Week\Master Files\[IGST Master.xlsx]DBF'!$A:$N,14,FALSE),
   "Error")),
"")</f>
        <v/>
      </c>
      <c r="N150">
        <f>IF(ORDER!O156&gt;0,ROUND(L150*M150/100,2), "")</f>
        <v/>
      </c>
      <c r="O150">
        <f>IF(ORDER!O156&gt;0,L150-N150, "")</f>
        <v/>
      </c>
      <c r="P150">
        <f>IF(ORDER!O156&gt;0,IF(R150="Corsetry",IF(IFERROR((O150/J150),0)&lt;1000,"CC Sales- Corsetry-Wholesale - IGST 5%","CC Sales- Corsetry-Wholesale - IGST 12%")), "")</f>
        <v/>
      </c>
      <c r="Q150">
        <f>IF(ORDER!O156&gt;0,
 IF(ORDER!$D$1="SGST",
 VLOOKUP(H150,'C:\Users\HP\Desktop\TrimphPO\Week\Master Files\[SGST Master.xlsx]DBF'!$A:$R,18,FALSE),
   IF(ORDER!$D$1="IGST",
   VLOOKUP(H150,'C:\Users\HP\Desktop\TrimphPO\Week\Master Files\[IGST Master.xlsx]DBF'!$A:$R,18,FALSE),
   "Error")),
"")</f>
        <v/>
      </c>
      <c r="R150">
        <f>IF(ORDER!O156&gt;0,
 IF(ORDER!$D$1="SGST",
 VLOOKUP(H150,'C:\Users\HP\Desktop\TrimphPO\Week\Master Files\[SGST Master.xlsx]DBF'!$A:$S,19,FALSE),
   IF(ORDER!$D$1="IGST",
   VLOOKUP(H150,'C:\Users\HP\Desktop\TrimphPO\Week\Master Files\[IGST Master.xlsx]DBF'!$A:$S,19,FALSE),
   "Error")),
"")</f>
        <v/>
      </c>
      <c r="S150">
        <f>IF(ORDER!O156&gt;0,
 IF(ORDER!$D$1="SGST",
 VLOOKUP(H150,'C:\Users\HP\Desktop\TrimphPO\Week\Master Files\[SGST Master.xlsx]DBF'!$A:$T,20,FALSE),
   IF(ORDER!$D$1="IGST",
   VLOOKUP(H150,'C:\Users\HP\Desktop\TrimphPO\Week\Master Files\[IGST Master.xlsx]DBF'!$A:$T,20,FALSE),
   "Error")),
"")</f>
        <v/>
      </c>
      <c r="T150">
        <f>IF(ORDER!O156&gt;0,
 IF(ORDER!$D$1="SGST",
 VLOOKUP(H150,'C:\Users\HP\Desktop\TrimphPO\Week\Master Files\[SGST Master.xlsx]DBF'!$A:$U,21,FALSE),
   IF(ORDER!$D$1="IGST",
   VLOOKUP(H150,'C:\Users\HP\Desktop\TrimphPO\Week\Master Files\[IGST Master.xlsx]DBF'!$A:$U,21,FALSE),
   "Error")),
"")</f>
        <v/>
      </c>
      <c r="U150">
        <f>IF(ORDER!O156&gt;0,
 IF(ORDER!$D$1="SGST",
 VLOOKUP(H150,'C:\Users\HP\Desktop\TrimphPO\Week\Master Files\[SGST Master.xlsx]DBF'!$A:$V,22,FALSE),
   IF(ORDER!$D$1="IGST",
   VLOOKUP(H150,'C:\Users\HP\Desktop\TrimphPO\Week\Master Files\[IGST Master.xlsx]DBF'!$A:$V,22,FALSE),
   "Error")),
"")</f>
        <v/>
      </c>
      <c r="V150">
        <f>IF(ORDER!O156&gt;0,
 IF(ORDER!$D$1="SGST",
 VLOOKUP(H150,'C:\Users\HP\Desktop\TrimphPO\Week\Master Files\[SGST Master.xlsx]DBF'!$A:$W,23,FALSE),
   IF(ORDER!$D$1="IGST",
   VLOOKUP(H150,'C:\Users\HP\Desktop\TrimphPO\Week\Master Files\[IGST Master.xlsx]DBF'!$A:$W,23,FALSE),
   "Error")),
"")</f>
        <v/>
      </c>
      <c r="W150">
        <f>IF(ORDER!O156&gt;0,
 IF(ORDER!$D$1="SGST",
 VLOOKUP(H150,'C:\Users\HP\Desktop\TrimphPO\Week\Master Files\[SGST Master.xlsx]DBF'!$A:$X,24,FALSE),
   IF(ORDER!$D$1="IGST",
   VLOOKUP(H150,'C:\Users\HP\Desktop\TrimphPO\Week\Master Files\[IGST Master.xlsx]DBF'!$A:$X,24,FALSE),
   "Error")),
"")</f>
        <v/>
      </c>
      <c r="X150">
        <f>IF(ORDER!O156&gt;0,
 IF(ORDER!$D$1="SGST",
 VLOOKUP(H150,'C:\Users\HP\Desktop\TrimphPO\Week\Master Files\[SGST Master.xlsx]DBF'!$A:$Y,25,FALSE),
   IF(ORDER!$D$1="IGST",
   VLOOKUP(H150,'C:\Users\HP\Desktop\TrimphPO\Week\Master Files\[IGST Master.xlsx]DBF'!$A:$Y,25,FALSE),
   "Error")),
"")</f>
        <v/>
      </c>
      <c r="Y150">
        <f>IF(ORDER!O156&gt;0,+O150, "")</f>
        <v/>
      </c>
      <c r="Z150">
        <f>IF(ORDER!O156&gt;0,+J150, "")</f>
        <v/>
      </c>
      <c r="AA150">
        <f>IF(ORDER!O156&gt;0,
 IF(ORDER!$D$1="SGST",
 VLOOKUP(H150,'C:\Users\HP\Desktop\TrimphPO\Week\Master Files\[SGST Master.xlsx]DBF'!$A:$AB,28,FALSE),
   IF(ORDER!$D$1="IGST",
   VLOOKUP(H150,'C:\Users\HP\Desktop\TrimphPO\Week\Master Files\[IGST Master.xlsx]DBF'!$A:$AB,28,FALSE),
   "Error")),
"")</f>
        <v/>
      </c>
      <c r="AB150">
        <f>IF(ORDER!O156&gt;0,
 IF(ORDER!$D$1="SGST",
 VLOOKUP(H150,'C:\Users\HP\Desktop\TrimphPO\Week\Master Files\[SGST Master.xlsx]DBF'!$A:$AC,29,FALSE),
   IF(ORDER!$D$1="IGST",
   VLOOKUP(H150,'C:\Users\HP\Desktop\TrimphPO\Week\Master Files\[IGST Master.xlsx]DBF'!$A:$AC,29,FALSE),
   "Error")),
"")</f>
        <v/>
      </c>
      <c r="AC150">
        <f>IF(ORDER!O156&gt;0,ROUND(Y150*AB150/100,2), "")</f>
        <v/>
      </c>
      <c r="AD150">
        <f>IF(ORDER!O156&gt;0,ROUND(SUM(Y150,0)-AC150,2), "")</f>
        <v/>
      </c>
      <c r="AE150" t="inlineStr"/>
      <c r="AF150" t="inlineStr"/>
      <c r="AG150" t="inlineStr"/>
      <c r="AH150" t="inlineStr"/>
      <c r="AI150" t="inlineStr"/>
      <c r="AJ150" t="inlineStr"/>
      <c r="AK150">
        <f>IF(ORDER!O156&gt;0,IF(RIGHT(P150,2)="5%","Output IGST - 5% - Tamilnadu","Output IGST - 12% - Tamilnadu"), "")</f>
        <v/>
      </c>
      <c r="AL150">
        <f>IF(ORDER!O156&gt;0,IF(AK150="Output IGST - 12% - TamilNadu",12,5), "")</f>
        <v/>
      </c>
      <c r="AM150">
        <f>IF(ORDER!O156&gt;0,ROUND(SUM(AD150*AL150/100,0),2), "")</f>
        <v/>
      </c>
      <c r="AN150">
        <f>IF(ORDER!O156&gt;0,+AP150, "")</f>
        <v/>
      </c>
      <c r="AO150">
        <f>IF(ORDER!O156&gt;0,0.00, "")</f>
        <v/>
      </c>
      <c r="AP150">
        <f>IF(ORDER!O156&gt;0,+(Y150-AC150)+AM150, "")</f>
        <v/>
      </c>
      <c r="AQ150">
        <f>IF(ORDER!O156&gt;0,
 IF(ORDER!$D$1="SGST",
 VLOOKUP(H150,'C:\Users\HP\Desktop\TrimphPO\Week\Master Files\[SGST Master.xlsx]DBF'!$A:$AR,44,FALSE),
   IF(ORDER!$D$1="IGST",
   VLOOKUP(H150,'C:\Users\HP\Desktop\TrimphPO\Week\Master Files\[IGST Master.xlsx]DBF'!$A:$AR,44,FALSE),
   "Error")),
"")</f>
        <v/>
      </c>
      <c r="AR150">
        <f>IF(ORDER!O156&gt;0,B150, "")</f>
        <v/>
      </c>
      <c r="AS150">
        <f>IF(ORDER!O156&gt;0,AN150, "")</f>
        <v/>
      </c>
      <c r="AT150">
        <f>IF(ORDER!O156&gt;0,CONCATENATE($B$2," ",$C$2," ","QTY",  " ", $Z$2), "")</f>
        <v/>
      </c>
      <c r="AU150">
        <f>IF(ORDER!O156&gt;0,
 IF(ORDER!$D$1="SGST",
 VLOOKUP(H150,'C:\Users\HP\Desktop\TrimphPO\Week\Master Files\[SGST Master.xlsx]DBF'!$A:$AV,48,FALSE),
   IF(ORDER!$D$1="IGST",
   VLOOKUP(H150,'C:\Users\HP\Desktop\TrimphPO\Week\Master Files\[IGST Master.xlsx]DBF'!$A:$AV,48,FALSE),
   "Error")),
"")</f>
        <v/>
      </c>
      <c r="AV150">
        <f>IF(ORDER!O156&gt;0,
 IF(ORDER!$D$1="SGST",
 VLOOKUP(H150,'C:\Users\HP\Desktop\TrimphPO\Week\Master Files\[SGST Master.xlsx]DBF'!$A:$AW,49,FALSE),
   IF(ORDER!$D$1="IGST",
   VLOOKUP(H150,'C:\Users\HP\Desktop\TrimphPO\Week\Master Files\[IGST Master.xlsx]DBF'!$A:$AW,49,FALSE),
   "Error")),
"")</f>
        <v/>
      </c>
      <c r="AW150">
        <f>IF(ORDER!O156&gt;0,
 IF(ORDER!$D$1="SGST",
 VLOOKUP(H150,'C:\Users\HP\Desktop\TrimphPO\Week\Master Files\[SGST Master.xlsx]DBF'!$A:$AX,50,FALSE),
   IF(ORDER!$D$1="IGST",
   VLOOKUP(H150,'C:\Users\HP\Desktop\TrimphPO\Week\Master Files\[IGST Master.xlsx]DBF'!$A:$AX,50,FALSE),
   "Error")),
"")</f>
        <v/>
      </c>
      <c r="AX150">
        <f>IF(ORDER!O156&gt;0,ORDER!B5, "")</f>
        <v/>
      </c>
      <c r="AY150">
        <f>IF(ORDER!O156&gt;0,ORDER!B1, "")</f>
        <v/>
      </c>
      <c r="AZ150">
        <f>IF(ORDER!O156&gt;0,
 IF(ORDER!$D$1="SGST",
 VLOOKUP(H150,'C:\Users\HP\Desktop\TrimphPO\Week\Master Files\[SGST Master.xlsx]DBF'!$A:$BA,53,FALSE),
   IF(ORDER!$D$1="IGST",
   VLOOKUP(H150,'C:\Users\HP\Desktop\TrimphPO\Week\Master Files\[IGST Master.xlsx]DBF'!$A:$BA,53,FALSE),
   "Error")),
"")</f>
        <v/>
      </c>
      <c r="BA150">
        <f>IF(ORDER!O156&gt;0,
 IF(ORDER!$D$1="SGST",
 VLOOKUP(H150,'C:\Users\HP\Desktop\TrimphPO\Week\Master Files\[SGST Master.xlsx]DBF'!$A:$BB,54,FALSE),
   IF(ORDER!$D$1="IGST",
   VLOOKUP(H150,'C:\Users\HP\Desktop\TrimphPO\Week\Master Files\[IGST Master.xlsx]DBF'!$A:$BB,54,FALSE),
   "Error")),
"")</f>
        <v/>
      </c>
      <c r="BB150">
        <f>IF(ORDER!O156&gt;0,
 IF(ORDER!$D$1="SGST",
 VLOOKUP(H150,'C:\Users\HP\Desktop\TrimphPO\Week\Master Files\[SGST Master.xlsx]DBF'!$A:$BC,55,FALSE),
   IF(ORDER!$D$1="IGST",
   VLOOKUP(H150,'C:\Users\HP\Desktop\TrimphPO\Week\Master Files\[IGST Master.xlsx]DBF'!$A:$BC,55,FALSE),
   "Error")),
"")</f>
        <v/>
      </c>
      <c r="BC150">
        <f>IF(ORDER!O156&gt;0,
 IF(ORDER!$D$1="SGST",
 VLOOKUP(H150,'C:\Users\HP\Desktop\TrimphPO\Week\Master Files\[SGST Master.xlsx]DBF'!$A:$BD,56,FALSE),
   IF(ORDER!$D$1="IGST",
   VLOOKUP(H150,'C:\Users\HP\Desktop\TrimphPO\Week\Master Files\[IGST Master.xlsx]DBF'!$A:$BD,56,FALSE),
   "Error")),
"")</f>
        <v/>
      </c>
      <c r="BD150">
        <f>IF(ORDER!O156&gt;0,
 IF(ORDER!$D$1="SGST",
 VLOOKUP(H150,'C:\Users\HP\Desktop\TrimphPO\Week\Master Files\[SGST Master.xlsx]DBF'!$A:$BE,57,FALSE),
   IF(ORDER!$D$1="IGST",
   VLOOKUP(H150,'C:\Users\HP\Desktop\TrimphPO\Week\Master Files\[IGST Master.xlsx]DBF'!$A:$BE,57,FALSE),
   "Error")),
"")</f>
        <v/>
      </c>
    </row>
    <row r="151">
      <c r="A151">
        <f>IF(ORDER!O157&gt;0,
 IF(ORDER!$D$1="SGST",
 VLOOKUP(H151,'C:\Users\HP\Desktop\TrimphPO\Week\Master Files\[SGST Master.xlsx]DBF'!$A:$B,2,FALSE),
   IF(ORDER!$D$1="IGST",
   VLOOKUP(H151,'C:\Users\HP\Desktop\TrimphPO\Week\Master Files\[IGST Master.xlsx]DBF'!$A:$B,2,FALSE),
   "Error")),
"")</f>
        <v/>
      </c>
      <c r="B151">
        <f>IF(ORDER!O157&gt;0,
 IF(ORDER!$D$1="SGST",
 VLOOKUP(H151,'C:\Users\HP\Desktop\TrimphPO\Week\Master Files\[SGST Master.xlsx]DBF'!$A:$C,3,FALSE),
   IF(ORDER!$D$1="IGST",
   VLOOKUP(H151,'C:\Users\HP\Desktop\TrimphPO\Week\Master Files\[IGST Master.xlsx]DBF'!$A:$C,3,FALSE),
   "Error")),
"")</f>
        <v/>
      </c>
      <c r="C151">
        <f>IF(ORDER!O157&gt;0,ORDER!L157, "")</f>
        <v/>
      </c>
      <c r="D151">
        <f>IF(ORDER!O157&gt;0,ORDER!A157, "")</f>
        <v/>
      </c>
      <c r="E151">
        <f>IF(ORDER!O157&gt;0,
 IF(ORDER!$D$1="SGST",
 VLOOKUP(H151,'C:\Users\HP\Desktop\TrimphPO\Week\Master Files\[SGST Master.xlsx]DBF'!$A:$F,6,FALSE),
   IF(ORDER!$D$1="IGST",
   VLOOKUP(H151,'C:\Users\HP\Desktop\TrimphPO\Week\Master Files\[IGST Master.xlsx]DBF'!$A:$F,6,FALSE),
   "Error")),
"")</f>
        <v/>
      </c>
      <c r="F151">
        <f>IF(ORDER!O157&gt;0,ORDER!C157, "")</f>
        <v/>
      </c>
      <c r="G151">
        <f>IF(ORDER!O157&gt;0,
 IF(ORDER!$D$1="SGST",
 VLOOKUP(H151,'C:\Users\HP\Desktop\TrimphPO\Week\Master Files\[SGST Master.xlsx]DBF'!$A:$H,8,FALSE),
   IF(ORDER!$D$1="IGST",
   VLOOKUP(H151,'C:\Users\HP\Desktop\TrimphPO\Week\Master Files\[IGST Master.xlsx]DBF'!$A:$H,8,FALSE),
   "Error")),
"")</f>
        <v/>
      </c>
      <c r="H151">
        <f>IF(ORDER!O157&gt;0,ORDER!D157, "")</f>
        <v/>
      </c>
      <c r="I151">
        <f>IF(ORDER!O157&gt;0,
 IF(ORDER!$D$1="SGST",
 VLOOKUP(H151,'C:\Users\HP\Desktop\TrimphPO\Week\Master Files\[SGST Master.xlsx]DBF'!$A:$J,10,FALSE),
   IF(ORDER!$D$1="IGST",
   VLOOKUP(H151,'C:\Users\HP\Desktop\TrimphPO\Week\Master Files\[IGST Master.xlsx]DBF'!$A:$J,10,FALSE),
   "Error")),
"")</f>
        <v/>
      </c>
      <c r="J151">
        <f>IF(ORDER!O157&gt;0,SUMIF(ORDER!$D$8:$D$22298,DBF!$H151,ORDER!$G$8:$G$22298), "")</f>
        <v/>
      </c>
      <c r="K151">
        <f>IF(ORDER!O157&gt;0,VLOOKUP($H151,ORDER!D:H,5,FALSE), "")</f>
        <v/>
      </c>
      <c r="L151">
        <f>IF(ORDER!O157&gt;0,ROUND(J151*K151,2), "")</f>
        <v/>
      </c>
      <c r="M151">
        <f>IF(ORDER!O157&gt;0,
 IF(ORDER!$D$1="SGST",
 VLOOKUP(H151,'C:\Users\HP\Desktop\TrimphPO\Week\Master Files\[SGST Master.xlsx]DBF'!$A:$N,14,FALSE),
   IF(ORDER!$D$1="IGST",
   VLOOKUP(H151,'C:\Users\HP\Desktop\TrimphPO\Week\Master Files\[IGST Master.xlsx]DBF'!$A:$N,14,FALSE),
   "Error")),
"")</f>
        <v/>
      </c>
      <c r="N151">
        <f>IF(ORDER!O157&gt;0,ROUND(L151*M151/100,2), "")</f>
        <v/>
      </c>
      <c r="O151">
        <f>IF(ORDER!O157&gt;0,L151-N151, "")</f>
        <v/>
      </c>
      <c r="P151">
        <f>IF(ORDER!O157&gt;0,IF(R151="Corsetry",IF(IFERROR((O151/J151),0)&lt;1000,"CC Sales- Corsetry-Wholesale - IGST 5%","CC Sales- Corsetry-Wholesale - IGST 12%")), "")</f>
        <v/>
      </c>
      <c r="Q151">
        <f>IF(ORDER!O157&gt;0,
 IF(ORDER!$D$1="SGST",
 VLOOKUP(H151,'C:\Users\HP\Desktop\TrimphPO\Week\Master Files\[SGST Master.xlsx]DBF'!$A:$R,18,FALSE),
   IF(ORDER!$D$1="IGST",
   VLOOKUP(H151,'C:\Users\HP\Desktop\TrimphPO\Week\Master Files\[IGST Master.xlsx]DBF'!$A:$R,18,FALSE),
   "Error")),
"")</f>
        <v/>
      </c>
      <c r="R151">
        <f>IF(ORDER!O157&gt;0,
 IF(ORDER!$D$1="SGST",
 VLOOKUP(H151,'C:\Users\HP\Desktop\TrimphPO\Week\Master Files\[SGST Master.xlsx]DBF'!$A:$S,19,FALSE),
   IF(ORDER!$D$1="IGST",
   VLOOKUP(H151,'C:\Users\HP\Desktop\TrimphPO\Week\Master Files\[IGST Master.xlsx]DBF'!$A:$S,19,FALSE),
   "Error")),
"")</f>
        <v/>
      </c>
      <c r="S151">
        <f>IF(ORDER!O157&gt;0,
 IF(ORDER!$D$1="SGST",
 VLOOKUP(H151,'C:\Users\HP\Desktop\TrimphPO\Week\Master Files\[SGST Master.xlsx]DBF'!$A:$T,20,FALSE),
   IF(ORDER!$D$1="IGST",
   VLOOKUP(H151,'C:\Users\HP\Desktop\TrimphPO\Week\Master Files\[IGST Master.xlsx]DBF'!$A:$T,20,FALSE),
   "Error")),
"")</f>
        <v/>
      </c>
      <c r="T151">
        <f>IF(ORDER!O157&gt;0,
 IF(ORDER!$D$1="SGST",
 VLOOKUP(H151,'C:\Users\HP\Desktop\TrimphPO\Week\Master Files\[SGST Master.xlsx]DBF'!$A:$U,21,FALSE),
   IF(ORDER!$D$1="IGST",
   VLOOKUP(H151,'C:\Users\HP\Desktop\TrimphPO\Week\Master Files\[IGST Master.xlsx]DBF'!$A:$U,21,FALSE),
   "Error")),
"")</f>
        <v/>
      </c>
      <c r="U151">
        <f>IF(ORDER!O157&gt;0,
 IF(ORDER!$D$1="SGST",
 VLOOKUP(H151,'C:\Users\HP\Desktop\TrimphPO\Week\Master Files\[SGST Master.xlsx]DBF'!$A:$V,22,FALSE),
   IF(ORDER!$D$1="IGST",
   VLOOKUP(H151,'C:\Users\HP\Desktop\TrimphPO\Week\Master Files\[IGST Master.xlsx]DBF'!$A:$V,22,FALSE),
   "Error")),
"")</f>
        <v/>
      </c>
      <c r="V151">
        <f>IF(ORDER!O157&gt;0,
 IF(ORDER!$D$1="SGST",
 VLOOKUP(H151,'C:\Users\HP\Desktop\TrimphPO\Week\Master Files\[SGST Master.xlsx]DBF'!$A:$W,23,FALSE),
   IF(ORDER!$D$1="IGST",
   VLOOKUP(H151,'C:\Users\HP\Desktop\TrimphPO\Week\Master Files\[IGST Master.xlsx]DBF'!$A:$W,23,FALSE),
   "Error")),
"")</f>
        <v/>
      </c>
      <c r="W151">
        <f>IF(ORDER!O157&gt;0,
 IF(ORDER!$D$1="SGST",
 VLOOKUP(H151,'C:\Users\HP\Desktop\TrimphPO\Week\Master Files\[SGST Master.xlsx]DBF'!$A:$X,24,FALSE),
   IF(ORDER!$D$1="IGST",
   VLOOKUP(H151,'C:\Users\HP\Desktop\TrimphPO\Week\Master Files\[IGST Master.xlsx]DBF'!$A:$X,24,FALSE),
   "Error")),
"")</f>
        <v/>
      </c>
      <c r="X151">
        <f>IF(ORDER!O157&gt;0,
 IF(ORDER!$D$1="SGST",
 VLOOKUP(H151,'C:\Users\HP\Desktop\TrimphPO\Week\Master Files\[SGST Master.xlsx]DBF'!$A:$Y,25,FALSE),
   IF(ORDER!$D$1="IGST",
   VLOOKUP(H151,'C:\Users\HP\Desktop\TrimphPO\Week\Master Files\[IGST Master.xlsx]DBF'!$A:$Y,25,FALSE),
   "Error")),
"")</f>
        <v/>
      </c>
      <c r="Y151">
        <f>IF(ORDER!O157&gt;0,+O151, "")</f>
        <v/>
      </c>
      <c r="Z151">
        <f>IF(ORDER!O157&gt;0,+J151, "")</f>
        <v/>
      </c>
      <c r="AA151">
        <f>IF(ORDER!O157&gt;0,
 IF(ORDER!$D$1="SGST",
 VLOOKUP(H151,'C:\Users\HP\Desktop\TrimphPO\Week\Master Files\[SGST Master.xlsx]DBF'!$A:$AB,28,FALSE),
   IF(ORDER!$D$1="IGST",
   VLOOKUP(H151,'C:\Users\HP\Desktop\TrimphPO\Week\Master Files\[IGST Master.xlsx]DBF'!$A:$AB,28,FALSE),
   "Error")),
"")</f>
        <v/>
      </c>
      <c r="AB151">
        <f>IF(ORDER!O157&gt;0,
 IF(ORDER!$D$1="SGST",
 VLOOKUP(H151,'C:\Users\HP\Desktop\TrimphPO\Week\Master Files\[SGST Master.xlsx]DBF'!$A:$AC,29,FALSE),
   IF(ORDER!$D$1="IGST",
   VLOOKUP(H151,'C:\Users\HP\Desktop\TrimphPO\Week\Master Files\[IGST Master.xlsx]DBF'!$A:$AC,29,FALSE),
   "Error")),
"")</f>
        <v/>
      </c>
      <c r="AC151">
        <f>IF(ORDER!O157&gt;0,ROUND(Y151*AB151/100,2), "")</f>
        <v/>
      </c>
      <c r="AD151">
        <f>IF(ORDER!O157&gt;0,ROUND(SUM(Y151,0)-AC151,2), "")</f>
        <v/>
      </c>
      <c r="AE151" t="inlineStr"/>
      <c r="AF151" t="inlineStr"/>
      <c r="AG151" t="inlineStr"/>
      <c r="AH151" t="inlineStr"/>
      <c r="AI151" t="inlineStr"/>
      <c r="AJ151" t="inlineStr"/>
      <c r="AK151">
        <f>IF(ORDER!O157&gt;0,IF(RIGHT(P151,2)="5%","Output IGST - 5% - Tamilnadu","Output IGST - 12% - Tamilnadu"), "")</f>
        <v/>
      </c>
      <c r="AL151">
        <f>IF(ORDER!O157&gt;0,IF(AK151="Output IGST - 12% - TamilNadu",12,5), "")</f>
        <v/>
      </c>
      <c r="AM151">
        <f>IF(ORDER!O157&gt;0,ROUND(SUM(AD151*AL151/100,0),2), "")</f>
        <v/>
      </c>
      <c r="AN151">
        <f>IF(ORDER!O157&gt;0,+AP151, "")</f>
        <v/>
      </c>
      <c r="AO151">
        <f>IF(ORDER!O157&gt;0,0.00, "")</f>
        <v/>
      </c>
      <c r="AP151">
        <f>IF(ORDER!O157&gt;0,+(Y151-AC151)+AM151, "")</f>
        <v/>
      </c>
      <c r="AQ151">
        <f>IF(ORDER!O157&gt;0,
 IF(ORDER!$D$1="SGST",
 VLOOKUP(H151,'C:\Users\HP\Desktop\TrimphPO\Week\Master Files\[SGST Master.xlsx]DBF'!$A:$AR,44,FALSE),
   IF(ORDER!$D$1="IGST",
   VLOOKUP(H151,'C:\Users\HP\Desktop\TrimphPO\Week\Master Files\[IGST Master.xlsx]DBF'!$A:$AR,44,FALSE),
   "Error")),
"")</f>
        <v/>
      </c>
      <c r="AR151">
        <f>IF(ORDER!O157&gt;0,B151, "")</f>
        <v/>
      </c>
      <c r="AS151">
        <f>IF(ORDER!O157&gt;0,AN151, "")</f>
        <v/>
      </c>
      <c r="AT151">
        <f>IF(ORDER!O157&gt;0,CONCATENATE($B$2," ",$C$2," ","QTY",  " ", $Z$2), "")</f>
        <v/>
      </c>
      <c r="AU151">
        <f>IF(ORDER!O157&gt;0,
 IF(ORDER!$D$1="SGST",
 VLOOKUP(H151,'C:\Users\HP\Desktop\TrimphPO\Week\Master Files\[SGST Master.xlsx]DBF'!$A:$AV,48,FALSE),
   IF(ORDER!$D$1="IGST",
   VLOOKUP(H151,'C:\Users\HP\Desktop\TrimphPO\Week\Master Files\[IGST Master.xlsx]DBF'!$A:$AV,48,FALSE),
   "Error")),
"")</f>
        <v/>
      </c>
      <c r="AV151">
        <f>IF(ORDER!O157&gt;0,
 IF(ORDER!$D$1="SGST",
 VLOOKUP(H151,'C:\Users\HP\Desktop\TrimphPO\Week\Master Files\[SGST Master.xlsx]DBF'!$A:$AW,49,FALSE),
   IF(ORDER!$D$1="IGST",
   VLOOKUP(H151,'C:\Users\HP\Desktop\TrimphPO\Week\Master Files\[IGST Master.xlsx]DBF'!$A:$AW,49,FALSE),
   "Error")),
"")</f>
        <v/>
      </c>
      <c r="AW151">
        <f>IF(ORDER!O157&gt;0,
 IF(ORDER!$D$1="SGST",
 VLOOKUP(H151,'C:\Users\HP\Desktop\TrimphPO\Week\Master Files\[SGST Master.xlsx]DBF'!$A:$AX,50,FALSE),
   IF(ORDER!$D$1="IGST",
   VLOOKUP(H151,'C:\Users\HP\Desktop\TrimphPO\Week\Master Files\[IGST Master.xlsx]DBF'!$A:$AX,50,FALSE),
   "Error")),
"")</f>
        <v/>
      </c>
      <c r="AX151">
        <f>IF(ORDER!O157&gt;0,ORDER!B5, "")</f>
        <v/>
      </c>
      <c r="AY151">
        <f>IF(ORDER!O157&gt;0,ORDER!B1, "")</f>
        <v/>
      </c>
      <c r="AZ151">
        <f>IF(ORDER!O157&gt;0,
 IF(ORDER!$D$1="SGST",
 VLOOKUP(H151,'C:\Users\HP\Desktop\TrimphPO\Week\Master Files\[SGST Master.xlsx]DBF'!$A:$BA,53,FALSE),
   IF(ORDER!$D$1="IGST",
   VLOOKUP(H151,'C:\Users\HP\Desktop\TrimphPO\Week\Master Files\[IGST Master.xlsx]DBF'!$A:$BA,53,FALSE),
   "Error")),
"")</f>
        <v/>
      </c>
      <c r="BA151">
        <f>IF(ORDER!O157&gt;0,
 IF(ORDER!$D$1="SGST",
 VLOOKUP(H151,'C:\Users\HP\Desktop\TrimphPO\Week\Master Files\[SGST Master.xlsx]DBF'!$A:$BB,54,FALSE),
   IF(ORDER!$D$1="IGST",
   VLOOKUP(H151,'C:\Users\HP\Desktop\TrimphPO\Week\Master Files\[IGST Master.xlsx]DBF'!$A:$BB,54,FALSE),
   "Error")),
"")</f>
        <v/>
      </c>
      <c r="BB151">
        <f>IF(ORDER!O157&gt;0,
 IF(ORDER!$D$1="SGST",
 VLOOKUP(H151,'C:\Users\HP\Desktop\TrimphPO\Week\Master Files\[SGST Master.xlsx]DBF'!$A:$BC,55,FALSE),
   IF(ORDER!$D$1="IGST",
   VLOOKUP(H151,'C:\Users\HP\Desktop\TrimphPO\Week\Master Files\[IGST Master.xlsx]DBF'!$A:$BC,55,FALSE),
   "Error")),
"")</f>
        <v/>
      </c>
      <c r="BC151">
        <f>IF(ORDER!O157&gt;0,
 IF(ORDER!$D$1="SGST",
 VLOOKUP(H151,'C:\Users\HP\Desktop\TrimphPO\Week\Master Files\[SGST Master.xlsx]DBF'!$A:$BD,56,FALSE),
   IF(ORDER!$D$1="IGST",
   VLOOKUP(H151,'C:\Users\HP\Desktop\TrimphPO\Week\Master Files\[IGST Master.xlsx]DBF'!$A:$BD,56,FALSE),
   "Error")),
"")</f>
        <v/>
      </c>
      <c r="BD151">
        <f>IF(ORDER!O157&gt;0,
 IF(ORDER!$D$1="SGST",
 VLOOKUP(H151,'C:\Users\HP\Desktop\TrimphPO\Week\Master Files\[SGST Master.xlsx]DBF'!$A:$BE,57,FALSE),
   IF(ORDER!$D$1="IGST",
   VLOOKUP(H151,'C:\Users\HP\Desktop\TrimphPO\Week\Master Files\[IGST Master.xlsx]DBF'!$A:$BE,57,FALSE),
   "Error")),
"")</f>
        <v/>
      </c>
    </row>
    <row r="152">
      <c r="A152">
        <f>IF(ORDER!O158&gt;0,
 IF(ORDER!$D$1="SGST",
 VLOOKUP(H152,'C:\Users\HP\Desktop\TrimphPO\Week\Master Files\[SGST Master.xlsx]DBF'!$A:$B,2,FALSE),
   IF(ORDER!$D$1="IGST",
   VLOOKUP(H152,'C:\Users\HP\Desktop\TrimphPO\Week\Master Files\[IGST Master.xlsx]DBF'!$A:$B,2,FALSE),
   "Error")),
"")</f>
        <v/>
      </c>
      <c r="B152">
        <f>IF(ORDER!O158&gt;0,
 IF(ORDER!$D$1="SGST",
 VLOOKUP(H152,'C:\Users\HP\Desktop\TrimphPO\Week\Master Files\[SGST Master.xlsx]DBF'!$A:$C,3,FALSE),
   IF(ORDER!$D$1="IGST",
   VLOOKUP(H152,'C:\Users\HP\Desktop\TrimphPO\Week\Master Files\[IGST Master.xlsx]DBF'!$A:$C,3,FALSE),
   "Error")),
"")</f>
        <v/>
      </c>
      <c r="C152">
        <f>IF(ORDER!O158&gt;0,ORDER!L158, "")</f>
        <v/>
      </c>
      <c r="D152">
        <f>IF(ORDER!O158&gt;0,ORDER!A158, "")</f>
        <v/>
      </c>
      <c r="E152">
        <f>IF(ORDER!O158&gt;0,
 IF(ORDER!$D$1="SGST",
 VLOOKUP(H152,'C:\Users\HP\Desktop\TrimphPO\Week\Master Files\[SGST Master.xlsx]DBF'!$A:$F,6,FALSE),
   IF(ORDER!$D$1="IGST",
   VLOOKUP(H152,'C:\Users\HP\Desktop\TrimphPO\Week\Master Files\[IGST Master.xlsx]DBF'!$A:$F,6,FALSE),
   "Error")),
"")</f>
        <v/>
      </c>
      <c r="F152">
        <f>IF(ORDER!O158&gt;0,ORDER!C158, "")</f>
        <v/>
      </c>
      <c r="G152">
        <f>IF(ORDER!O158&gt;0,
 IF(ORDER!$D$1="SGST",
 VLOOKUP(H152,'C:\Users\HP\Desktop\TrimphPO\Week\Master Files\[SGST Master.xlsx]DBF'!$A:$H,8,FALSE),
   IF(ORDER!$D$1="IGST",
   VLOOKUP(H152,'C:\Users\HP\Desktop\TrimphPO\Week\Master Files\[IGST Master.xlsx]DBF'!$A:$H,8,FALSE),
   "Error")),
"")</f>
        <v/>
      </c>
      <c r="H152">
        <f>IF(ORDER!O158&gt;0,ORDER!D158, "")</f>
        <v/>
      </c>
      <c r="I152">
        <f>IF(ORDER!O158&gt;0,
 IF(ORDER!$D$1="SGST",
 VLOOKUP(H152,'C:\Users\HP\Desktop\TrimphPO\Week\Master Files\[SGST Master.xlsx]DBF'!$A:$J,10,FALSE),
   IF(ORDER!$D$1="IGST",
   VLOOKUP(H152,'C:\Users\HP\Desktop\TrimphPO\Week\Master Files\[IGST Master.xlsx]DBF'!$A:$J,10,FALSE),
   "Error")),
"")</f>
        <v/>
      </c>
      <c r="J152">
        <f>IF(ORDER!O158&gt;0,SUMIF(ORDER!$D$8:$D$22298,DBF!$H152,ORDER!$G$8:$G$22298), "")</f>
        <v/>
      </c>
      <c r="K152">
        <f>IF(ORDER!O158&gt;0,VLOOKUP($H152,ORDER!D:H,5,FALSE), "")</f>
        <v/>
      </c>
      <c r="L152">
        <f>IF(ORDER!O158&gt;0,ROUND(J152*K152,2), "")</f>
        <v/>
      </c>
      <c r="M152">
        <f>IF(ORDER!O158&gt;0,
 IF(ORDER!$D$1="SGST",
 VLOOKUP(H152,'C:\Users\HP\Desktop\TrimphPO\Week\Master Files\[SGST Master.xlsx]DBF'!$A:$N,14,FALSE),
   IF(ORDER!$D$1="IGST",
   VLOOKUP(H152,'C:\Users\HP\Desktop\TrimphPO\Week\Master Files\[IGST Master.xlsx]DBF'!$A:$N,14,FALSE),
   "Error")),
"")</f>
        <v/>
      </c>
      <c r="N152">
        <f>IF(ORDER!O158&gt;0,ROUND(L152*M152/100,2), "")</f>
        <v/>
      </c>
      <c r="O152">
        <f>IF(ORDER!O158&gt;0,L152-N152, "")</f>
        <v/>
      </c>
      <c r="P152">
        <f>IF(ORDER!O158&gt;0,IF(R152="Corsetry",IF(IFERROR((O152/J152),0)&lt;1000,"CC Sales- Corsetry-Wholesale - IGST 5%","CC Sales- Corsetry-Wholesale - IGST 12%")), "")</f>
        <v/>
      </c>
      <c r="Q152">
        <f>IF(ORDER!O158&gt;0,
 IF(ORDER!$D$1="SGST",
 VLOOKUP(H152,'C:\Users\HP\Desktop\TrimphPO\Week\Master Files\[SGST Master.xlsx]DBF'!$A:$R,18,FALSE),
   IF(ORDER!$D$1="IGST",
   VLOOKUP(H152,'C:\Users\HP\Desktop\TrimphPO\Week\Master Files\[IGST Master.xlsx]DBF'!$A:$R,18,FALSE),
   "Error")),
"")</f>
        <v/>
      </c>
      <c r="R152">
        <f>IF(ORDER!O158&gt;0,
 IF(ORDER!$D$1="SGST",
 VLOOKUP(H152,'C:\Users\HP\Desktop\TrimphPO\Week\Master Files\[SGST Master.xlsx]DBF'!$A:$S,19,FALSE),
   IF(ORDER!$D$1="IGST",
   VLOOKUP(H152,'C:\Users\HP\Desktop\TrimphPO\Week\Master Files\[IGST Master.xlsx]DBF'!$A:$S,19,FALSE),
   "Error")),
"")</f>
        <v/>
      </c>
      <c r="S152">
        <f>IF(ORDER!O158&gt;0,
 IF(ORDER!$D$1="SGST",
 VLOOKUP(H152,'C:\Users\HP\Desktop\TrimphPO\Week\Master Files\[SGST Master.xlsx]DBF'!$A:$T,20,FALSE),
   IF(ORDER!$D$1="IGST",
   VLOOKUP(H152,'C:\Users\HP\Desktop\TrimphPO\Week\Master Files\[IGST Master.xlsx]DBF'!$A:$T,20,FALSE),
   "Error")),
"")</f>
        <v/>
      </c>
      <c r="T152">
        <f>IF(ORDER!O158&gt;0,
 IF(ORDER!$D$1="SGST",
 VLOOKUP(H152,'C:\Users\HP\Desktop\TrimphPO\Week\Master Files\[SGST Master.xlsx]DBF'!$A:$U,21,FALSE),
   IF(ORDER!$D$1="IGST",
   VLOOKUP(H152,'C:\Users\HP\Desktop\TrimphPO\Week\Master Files\[IGST Master.xlsx]DBF'!$A:$U,21,FALSE),
   "Error")),
"")</f>
        <v/>
      </c>
      <c r="U152">
        <f>IF(ORDER!O158&gt;0,
 IF(ORDER!$D$1="SGST",
 VLOOKUP(H152,'C:\Users\HP\Desktop\TrimphPO\Week\Master Files\[SGST Master.xlsx]DBF'!$A:$V,22,FALSE),
   IF(ORDER!$D$1="IGST",
   VLOOKUP(H152,'C:\Users\HP\Desktop\TrimphPO\Week\Master Files\[IGST Master.xlsx]DBF'!$A:$V,22,FALSE),
   "Error")),
"")</f>
        <v/>
      </c>
      <c r="V152">
        <f>IF(ORDER!O158&gt;0,
 IF(ORDER!$D$1="SGST",
 VLOOKUP(H152,'C:\Users\HP\Desktop\TrimphPO\Week\Master Files\[SGST Master.xlsx]DBF'!$A:$W,23,FALSE),
   IF(ORDER!$D$1="IGST",
   VLOOKUP(H152,'C:\Users\HP\Desktop\TrimphPO\Week\Master Files\[IGST Master.xlsx]DBF'!$A:$W,23,FALSE),
   "Error")),
"")</f>
        <v/>
      </c>
      <c r="W152">
        <f>IF(ORDER!O158&gt;0,
 IF(ORDER!$D$1="SGST",
 VLOOKUP(H152,'C:\Users\HP\Desktop\TrimphPO\Week\Master Files\[SGST Master.xlsx]DBF'!$A:$X,24,FALSE),
   IF(ORDER!$D$1="IGST",
   VLOOKUP(H152,'C:\Users\HP\Desktop\TrimphPO\Week\Master Files\[IGST Master.xlsx]DBF'!$A:$X,24,FALSE),
   "Error")),
"")</f>
        <v/>
      </c>
      <c r="X152">
        <f>IF(ORDER!O158&gt;0,
 IF(ORDER!$D$1="SGST",
 VLOOKUP(H152,'C:\Users\HP\Desktop\TrimphPO\Week\Master Files\[SGST Master.xlsx]DBF'!$A:$Y,25,FALSE),
   IF(ORDER!$D$1="IGST",
   VLOOKUP(H152,'C:\Users\HP\Desktop\TrimphPO\Week\Master Files\[IGST Master.xlsx]DBF'!$A:$Y,25,FALSE),
   "Error")),
"")</f>
        <v/>
      </c>
      <c r="Y152">
        <f>IF(ORDER!O158&gt;0,+O152, "")</f>
        <v/>
      </c>
      <c r="Z152">
        <f>IF(ORDER!O158&gt;0,+J152, "")</f>
        <v/>
      </c>
      <c r="AA152">
        <f>IF(ORDER!O158&gt;0,
 IF(ORDER!$D$1="SGST",
 VLOOKUP(H152,'C:\Users\HP\Desktop\TrimphPO\Week\Master Files\[SGST Master.xlsx]DBF'!$A:$AB,28,FALSE),
   IF(ORDER!$D$1="IGST",
   VLOOKUP(H152,'C:\Users\HP\Desktop\TrimphPO\Week\Master Files\[IGST Master.xlsx]DBF'!$A:$AB,28,FALSE),
   "Error")),
"")</f>
        <v/>
      </c>
      <c r="AB152">
        <f>IF(ORDER!O158&gt;0,
 IF(ORDER!$D$1="SGST",
 VLOOKUP(H152,'C:\Users\HP\Desktop\TrimphPO\Week\Master Files\[SGST Master.xlsx]DBF'!$A:$AC,29,FALSE),
   IF(ORDER!$D$1="IGST",
   VLOOKUP(H152,'C:\Users\HP\Desktop\TrimphPO\Week\Master Files\[IGST Master.xlsx]DBF'!$A:$AC,29,FALSE),
   "Error")),
"")</f>
        <v/>
      </c>
      <c r="AC152">
        <f>IF(ORDER!O158&gt;0,ROUND(Y152*AB152/100,2), "")</f>
        <v/>
      </c>
      <c r="AD152">
        <f>IF(ORDER!O158&gt;0,ROUND(SUM(Y152,0)-AC152,2), "")</f>
        <v/>
      </c>
      <c r="AE152" t="inlineStr"/>
      <c r="AF152" t="inlineStr"/>
      <c r="AG152" t="inlineStr"/>
      <c r="AH152" t="inlineStr"/>
      <c r="AI152" t="inlineStr"/>
      <c r="AJ152" t="inlineStr"/>
      <c r="AK152">
        <f>IF(ORDER!O158&gt;0,IF(RIGHT(P152,2)="5%","Output IGST - 5% - Tamilnadu","Output IGST - 12% - Tamilnadu"), "")</f>
        <v/>
      </c>
      <c r="AL152">
        <f>IF(ORDER!O158&gt;0,IF(AK152="Output IGST - 12% - TamilNadu",12,5), "")</f>
        <v/>
      </c>
      <c r="AM152">
        <f>IF(ORDER!O158&gt;0,ROUND(SUM(AD152*AL152/100,0),2), "")</f>
        <v/>
      </c>
      <c r="AN152">
        <f>IF(ORDER!O158&gt;0,+AP152, "")</f>
        <v/>
      </c>
      <c r="AO152">
        <f>IF(ORDER!O158&gt;0,0.00, "")</f>
        <v/>
      </c>
      <c r="AP152">
        <f>IF(ORDER!O158&gt;0,+(Y152-AC152)+AM152, "")</f>
        <v/>
      </c>
      <c r="AQ152">
        <f>IF(ORDER!O158&gt;0,
 IF(ORDER!$D$1="SGST",
 VLOOKUP(H152,'C:\Users\HP\Desktop\TrimphPO\Week\Master Files\[SGST Master.xlsx]DBF'!$A:$AR,44,FALSE),
   IF(ORDER!$D$1="IGST",
   VLOOKUP(H152,'C:\Users\HP\Desktop\TrimphPO\Week\Master Files\[IGST Master.xlsx]DBF'!$A:$AR,44,FALSE),
   "Error")),
"")</f>
        <v/>
      </c>
      <c r="AR152">
        <f>IF(ORDER!O158&gt;0,B152, "")</f>
        <v/>
      </c>
      <c r="AS152">
        <f>IF(ORDER!O158&gt;0,AN152, "")</f>
        <v/>
      </c>
      <c r="AT152">
        <f>IF(ORDER!O158&gt;0,CONCATENATE($B$2," ",$C$2," ","QTY",  " ", $Z$2), "")</f>
        <v/>
      </c>
      <c r="AU152">
        <f>IF(ORDER!O158&gt;0,
 IF(ORDER!$D$1="SGST",
 VLOOKUP(H152,'C:\Users\HP\Desktop\TrimphPO\Week\Master Files\[SGST Master.xlsx]DBF'!$A:$AV,48,FALSE),
   IF(ORDER!$D$1="IGST",
   VLOOKUP(H152,'C:\Users\HP\Desktop\TrimphPO\Week\Master Files\[IGST Master.xlsx]DBF'!$A:$AV,48,FALSE),
   "Error")),
"")</f>
        <v/>
      </c>
      <c r="AV152">
        <f>IF(ORDER!O158&gt;0,
 IF(ORDER!$D$1="SGST",
 VLOOKUP(H152,'C:\Users\HP\Desktop\TrimphPO\Week\Master Files\[SGST Master.xlsx]DBF'!$A:$AW,49,FALSE),
   IF(ORDER!$D$1="IGST",
   VLOOKUP(H152,'C:\Users\HP\Desktop\TrimphPO\Week\Master Files\[IGST Master.xlsx]DBF'!$A:$AW,49,FALSE),
   "Error")),
"")</f>
        <v/>
      </c>
      <c r="AW152">
        <f>IF(ORDER!O158&gt;0,
 IF(ORDER!$D$1="SGST",
 VLOOKUP(H152,'C:\Users\HP\Desktop\TrimphPO\Week\Master Files\[SGST Master.xlsx]DBF'!$A:$AX,50,FALSE),
   IF(ORDER!$D$1="IGST",
   VLOOKUP(H152,'C:\Users\HP\Desktop\TrimphPO\Week\Master Files\[IGST Master.xlsx]DBF'!$A:$AX,50,FALSE),
   "Error")),
"")</f>
        <v/>
      </c>
      <c r="AX152">
        <f>IF(ORDER!O158&gt;0,ORDER!B5, "")</f>
        <v/>
      </c>
      <c r="AY152">
        <f>IF(ORDER!O158&gt;0,ORDER!B1, "")</f>
        <v/>
      </c>
      <c r="AZ152">
        <f>IF(ORDER!O158&gt;0,
 IF(ORDER!$D$1="SGST",
 VLOOKUP(H152,'C:\Users\HP\Desktop\TrimphPO\Week\Master Files\[SGST Master.xlsx]DBF'!$A:$BA,53,FALSE),
   IF(ORDER!$D$1="IGST",
   VLOOKUP(H152,'C:\Users\HP\Desktop\TrimphPO\Week\Master Files\[IGST Master.xlsx]DBF'!$A:$BA,53,FALSE),
   "Error")),
"")</f>
        <v/>
      </c>
      <c r="BA152">
        <f>IF(ORDER!O158&gt;0,
 IF(ORDER!$D$1="SGST",
 VLOOKUP(H152,'C:\Users\HP\Desktop\TrimphPO\Week\Master Files\[SGST Master.xlsx]DBF'!$A:$BB,54,FALSE),
   IF(ORDER!$D$1="IGST",
   VLOOKUP(H152,'C:\Users\HP\Desktop\TrimphPO\Week\Master Files\[IGST Master.xlsx]DBF'!$A:$BB,54,FALSE),
   "Error")),
"")</f>
        <v/>
      </c>
      <c r="BB152">
        <f>IF(ORDER!O158&gt;0,
 IF(ORDER!$D$1="SGST",
 VLOOKUP(H152,'C:\Users\HP\Desktop\TrimphPO\Week\Master Files\[SGST Master.xlsx]DBF'!$A:$BC,55,FALSE),
   IF(ORDER!$D$1="IGST",
   VLOOKUP(H152,'C:\Users\HP\Desktop\TrimphPO\Week\Master Files\[IGST Master.xlsx]DBF'!$A:$BC,55,FALSE),
   "Error")),
"")</f>
        <v/>
      </c>
      <c r="BC152">
        <f>IF(ORDER!O158&gt;0,
 IF(ORDER!$D$1="SGST",
 VLOOKUP(H152,'C:\Users\HP\Desktop\TrimphPO\Week\Master Files\[SGST Master.xlsx]DBF'!$A:$BD,56,FALSE),
   IF(ORDER!$D$1="IGST",
   VLOOKUP(H152,'C:\Users\HP\Desktop\TrimphPO\Week\Master Files\[IGST Master.xlsx]DBF'!$A:$BD,56,FALSE),
   "Error")),
"")</f>
        <v/>
      </c>
      <c r="BD152">
        <f>IF(ORDER!O158&gt;0,
 IF(ORDER!$D$1="SGST",
 VLOOKUP(H152,'C:\Users\HP\Desktop\TrimphPO\Week\Master Files\[SGST Master.xlsx]DBF'!$A:$BE,57,FALSE),
   IF(ORDER!$D$1="IGST",
   VLOOKUP(H152,'C:\Users\HP\Desktop\TrimphPO\Week\Master Files\[IGST Master.xlsx]DBF'!$A:$BE,57,FALSE),
   "Error")),
"")</f>
        <v/>
      </c>
    </row>
    <row r="153">
      <c r="A153">
        <f>IF(ORDER!O159&gt;0,
 IF(ORDER!$D$1="SGST",
 VLOOKUP(H153,'C:\Users\HP\Desktop\TrimphPO\Week\Master Files\[SGST Master.xlsx]DBF'!$A:$B,2,FALSE),
   IF(ORDER!$D$1="IGST",
   VLOOKUP(H153,'C:\Users\HP\Desktop\TrimphPO\Week\Master Files\[IGST Master.xlsx]DBF'!$A:$B,2,FALSE),
   "Error")),
"")</f>
        <v/>
      </c>
      <c r="B153">
        <f>IF(ORDER!O159&gt;0,
 IF(ORDER!$D$1="SGST",
 VLOOKUP(H153,'C:\Users\HP\Desktop\TrimphPO\Week\Master Files\[SGST Master.xlsx]DBF'!$A:$C,3,FALSE),
   IF(ORDER!$D$1="IGST",
   VLOOKUP(H153,'C:\Users\HP\Desktop\TrimphPO\Week\Master Files\[IGST Master.xlsx]DBF'!$A:$C,3,FALSE),
   "Error")),
"")</f>
        <v/>
      </c>
      <c r="C153">
        <f>IF(ORDER!O159&gt;0,ORDER!L159, "")</f>
        <v/>
      </c>
      <c r="D153">
        <f>IF(ORDER!O159&gt;0,ORDER!A159, "")</f>
        <v/>
      </c>
      <c r="E153">
        <f>IF(ORDER!O159&gt;0,
 IF(ORDER!$D$1="SGST",
 VLOOKUP(H153,'C:\Users\HP\Desktop\TrimphPO\Week\Master Files\[SGST Master.xlsx]DBF'!$A:$F,6,FALSE),
   IF(ORDER!$D$1="IGST",
   VLOOKUP(H153,'C:\Users\HP\Desktop\TrimphPO\Week\Master Files\[IGST Master.xlsx]DBF'!$A:$F,6,FALSE),
   "Error")),
"")</f>
        <v/>
      </c>
      <c r="F153">
        <f>IF(ORDER!O159&gt;0,ORDER!C159, "")</f>
        <v/>
      </c>
      <c r="G153">
        <f>IF(ORDER!O159&gt;0,
 IF(ORDER!$D$1="SGST",
 VLOOKUP(H153,'C:\Users\HP\Desktop\TrimphPO\Week\Master Files\[SGST Master.xlsx]DBF'!$A:$H,8,FALSE),
   IF(ORDER!$D$1="IGST",
   VLOOKUP(H153,'C:\Users\HP\Desktop\TrimphPO\Week\Master Files\[IGST Master.xlsx]DBF'!$A:$H,8,FALSE),
   "Error")),
"")</f>
        <v/>
      </c>
      <c r="H153">
        <f>IF(ORDER!O159&gt;0,ORDER!D159, "")</f>
        <v/>
      </c>
      <c r="I153">
        <f>IF(ORDER!O159&gt;0,
 IF(ORDER!$D$1="SGST",
 VLOOKUP(H153,'C:\Users\HP\Desktop\TrimphPO\Week\Master Files\[SGST Master.xlsx]DBF'!$A:$J,10,FALSE),
   IF(ORDER!$D$1="IGST",
   VLOOKUP(H153,'C:\Users\HP\Desktop\TrimphPO\Week\Master Files\[IGST Master.xlsx]DBF'!$A:$J,10,FALSE),
   "Error")),
"")</f>
        <v/>
      </c>
      <c r="J153">
        <f>IF(ORDER!O159&gt;0,SUMIF(ORDER!$D$8:$D$22298,DBF!$H153,ORDER!$G$8:$G$22298), "")</f>
        <v/>
      </c>
      <c r="K153">
        <f>IF(ORDER!O159&gt;0,VLOOKUP($H153,ORDER!D:H,5,FALSE), "")</f>
        <v/>
      </c>
      <c r="L153">
        <f>IF(ORDER!O159&gt;0,ROUND(J153*K153,2), "")</f>
        <v/>
      </c>
      <c r="M153">
        <f>IF(ORDER!O159&gt;0,
 IF(ORDER!$D$1="SGST",
 VLOOKUP(H153,'C:\Users\HP\Desktop\TrimphPO\Week\Master Files\[SGST Master.xlsx]DBF'!$A:$N,14,FALSE),
   IF(ORDER!$D$1="IGST",
   VLOOKUP(H153,'C:\Users\HP\Desktop\TrimphPO\Week\Master Files\[IGST Master.xlsx]DBF'!$A:$N,14,FALSE),
   "Error")),
"")</f>
        <v/>
      </c>
      <c r="N153">
        <f>IF(ORDER!O159&gt;0,ROUND(L153*M153/100,2), "")</f>
        <v/>
      </c>
      <c r="O153">
        <f>IF(ORDER!O159&gt;0,L153-N153, "")</f>
        <v/>
      </c>
      <c r="P153">
        <f>IF(ORDER!O159&gt;0,IF(R153="Corsetry",IF(IFERROR((O153/J153),0)&lt;1000,"CC Sales- Corsetry-Wholesale - IGST 5%","CC Sales- Corsetry-Wholesale - IGST 12%")), "")</f>
        <v/>
      </c>
      <c r="Q153">
        <f>IF(ORDER!O159&gt;0,
 IF(ORDER!$D$1="SGST",
 VLOOKUP(H153,'C:\Users\HP\Desktop\TrimphPO\Week\Master Files\[SGST Master.xlsx]DBF'!$A:$R,18,FALSE),
   IF(ORDER!$D$1="IGST",
   VLOOKUP(H153,'C:\Users\HP\Desktop\TrimphPO\Week\Master Files\[IGST Master.xlsx]DBF'!$A:$R,18,FALSE),
   "Error")),
"")</f>
        <v/>
      </c>
      <c r="R153">
        <f>IF(ORDER!O159&gt;0,
 IF(ORDER!$D$1="SGST",
 VLOOKUP(H153,'C:\Users\HP\Desktop\TrimphPO\Week\Master Files\[SGST Master.xlsx]DBF'!$A:$S,19,FALSE),
   IF(ORDER!$D$1="IGST",
   VLOOKUP(H153,'C:\Users\HP\Desktop\TrimphPO\Week\Master Files\[IGST Master.xlsx]DBF'!$A:$S,19,FALSE),
   "Error")),
"")</f>
        <v/>
      </c>
      <c r="S153">
        <f>IF(ORDER!O159&gt;0,
 IF(ORDER!$D$1="SGST",
 VLOOKUP(H153,'C:\Users\HP\Desktop\TrimphPO\Week\Master Files\[SGST Master.xlsx]DBF'!$A:$T,20,FALSE),
   IF(ORDER!$D$1="IGST",
   VLOOKUP(H153,'C:\Users\HP\Desktop\TrimphPO\Week\Master Files\[IGST Master.xlsx]DBF'!$A:$T,20,FALSE),
   "Error")),
"")</f>
        <v/>
      </c>
      <c r="T153">
        <f>IF(ORDER!O159&gt;0,
 IF(ORDER!$D$1="SGST",
 VLOOKUP(H153,'C:\Users\HP\Desktop\TrimphPO\Week\Master Files\[SGST Master.xlsx]DBF'!$A:$U,21,FALSE),
   IF(ORDER!$D$1="IGST",
   VLOOKUP(H153,'C:\Users\HP\Desktop\TrimphPO\Week\Master Files\[IGST Master.xlsx]DBF'!$A:$U,21,FALSE),
   "Error")),
"")</f>
        <v/>
      </c>
      <c r="U153">
        <f>IF(ORDER!O159&gt;0,
 IF(ORDER!$D$1="SGST",
 VLOOKUP(H153,'C:\Users\HP\Desktop\TrimphPO\Week\Master Files\[SGST Master.xlsx]DBF'!$A:$V,22,FALSE),
   IF(ORDER!$D$1="IGST",
   VLOOKUP(H153,'C:\Users\HP\Desktop\TrimphPO\Week\Master Files\[IGST Master.xlsx]DBF'!$A:$V,22,FALSE),
   "Error")),
"")</f>
        <v/>
      </c>
      <c r="V153">
        <f>IF(ORDER!O159&gt;0,
 IF(ORDER!$D$1="SGST",
 VLOOKUP(H153,'C:\Users\HP\Desktop\TrimphPO\Week\Master Files\[SGST Master.xlsx]DBF'!$A:$W,23,FALSE),
   IF(ORDER!$D$1="IGST",
   VLOOKUP(H153,'C:\Users\HP\Desktop\TrimphPO\Week\Master Files\[IGST Master.xlsx]DBF'!$A:$W,23,FALSE),
   "Error")),
"")</f>
        <v/>
      </c>
      <c r="W153">
        <f>IF(ORDER!O159&gt;0,
 IF(ORDER!$D$1="SGST",
 VLOOKUP(H153,'C:\Users\HP\Desktop\TrimphPO\Week\Master Files\[SGST Master.xlsx]DBF'!$A:$X,24,FALSE),
   IF(ORDER!$D$1="IGST",
   VLOOKUP(H153,'C:\Users\HP\Desktop\TrimphPO\Week\Master Files\[IGST Master.xlsx]DBF'!$A:$X,24,FALSE),
   "Error")),
"")</f>
        <v/>
      </c>
      <c r="X153">
        <f>IF(ORDER!O159&gt;0,
 IF(ORDER!$D$1="SGST",
 VLOOKUP(H153,'C:\Users\HP\Desktop\TrimphPO\Week\Master Files\[SGST Master.xlsx]DBF'!$A:$Y,25,FALSE),
   IF(ORDER!$D$1="IGST",
   VLOOKUP(H153,'C:\Users\HP\Desktop\TrimphPO\Week\Master Files\[IGST Master.xlsx]DBF'!$A:$Y,25,FALSE),
   "Error")),
"")</f>
        <v/>
      </c>
      <c r="Y153">
        <f>IF(ORDER!O159&gt;0,+O153, "")</f>
        <v/>
      </c>
      <c r="Z153">
        <f>IF(ORDER!O159&gt;0,+J153, "")</f>
        <v/>
      </c>
      <c r="AA153">
        <f>IF(ORDER!O159&gt;0,
 IF(ORDER!$D$1="SGST",
 VLOOKUP(H153,'C:\Users\HP\Desktop\TrimphPO\Week\Master Files\[SGST Master.xlsx]DBF'!$A:$AB,28,FALSE),
   IF(ORDER!$D$1="IGST",
   VLOOKUP(H153,'C:\Users\HP\Desktop\TrimphPO\Week\Master Files\[IGST Master.xlsx]DBF'!$A:$AB,28,FALSE),
   "Error")),
"")</f>
        <v/>
      </c>
      <c r="AB153">
        <f>IF(ORDER!O159&gt;0,
 IF(ORDER!$D$1="SGST",
 VLOOKUP(H153,'C:\Users\HP\Desktop\TrimphPO\Week\Master Files\[SGST Master.xlsx]DBF'!$A:$AC,29,FALSE),
   IF(ORDER!$D$1="IGST",
   VLOOKUP(H153,'C:\Users\HP\Desktop\TrimphPO\Week\Master Files\[IGST Master.xlsx]DBF'!$A:$AC,29,FALSE),
   "Error")),
"")</f>
        <v/>
      </c>
      <c r="AC153">
        <f>IF(ORDER!O159&gt;0,ROUND(Y153*AB153/100,2), "")</f>
        <v/>
      </c>
      <c r="AD153">
        <f>IF(ORDER!O159&gt;0,ROUND(SUM(Y153,0)-AC153,2), "")</f>
        <v/>
      </c>
      <c r="AE153" t="inlineStr"/>
      <c r="AF153" t="inlineStr"/>
      <c r="AG153" t="inlineStr"/>
      <c r="AH153" t="inlineStr"/>
      <c r="AI153" t="inlineStr"/>
      <c r="AJ153" t="inlineStr"/>
      <c r="AK153">
        <f>IF(ORDER!O159&gt;0,IF(RIGHT(P153,2)="5%","Output IGST - 5% - Tamilnadu","Output IGST - 12% - Tamilnadu"), "")</f>
        <v/>
      </c>
      <c r="AL153">
        <f>IF(ORDER!O159&gt;0,IF(AK153="Output IGST - 12% - TamilNadu",12,5), "")</f>
        <v/>
      </c>
      <c r="AM153">
        <f>IF(ORDER!O159&gt;0,ROUND(SUM(AD153*AL153/100,0),2), "")</f>
        <v/>
      </c>
      <c r="AN153">
        <f>IF(ORDER!O159&gt;0,+AP153, "")</f>
        <v/>
      </c>
      <c r="AO153">
        <f>IF(ORDER!O159&gt;0,0.00, "")</f>
        <v/>
      </c>
      <c r="AP153">
        <f>IF(ORDER!O159&gt;0,+(Y153-AC153)+AM153, "")</f>
        <v/>
      </c>
      <c r="AQ153">
        <f>IF(ORDER!O159&gt;0,
 IF(ORDER!$D$1="SGST",
 VLOOKUP(H153,'C:\Users\HP\Desktop\TrimphPO\Week\Master Files\[SGST Master.xlsx]DBF'!$A:$AR,44,FALSE),
   IF(ORDER!$D$1="IGST",
   VLOOKUP(H153,'C:\Users\HP\Desktop\TrimphPO\Week\Master Files\[IGST Master.xlsx]DBF'!$A:$AR,44,FALSE),
   "Error")),
"")</f>
        <v/>
      </c>
      <c r="AR153">
        <f>IF(ORDER!O159&gt;0,B153, "")</f>
        <v/>
      </c>
      <c r="AS153">
        <f>IF(ORDER!O159&gt;0,AN153, "")</f>
        <v/>
      </c>
      <c r="AT153">
        <f>IF(ORDER!O159&gt;0,CONCATENATE($B$2," ",$C$2," ","QTY",  " ", $Z$2), "")</f>
        <v/>
      </c>
      <c r="AU153">
        <f>IF(ORDER!O159&gt;0,
 IF(ORDER!$D$1="SGST",
 VLOOKUP(H153,'C:\Users\HP\Desktop\TrimphPO\Week\Master Files\[SGST Master.xlsx]DBF'!$A:$AV,48,FALSE),
   IF(ORDER!$D$1="IGST",
   VLOOKUP(H153,'C:\Users\HP\Desktop\TrimphPO\Week\Master Files\[IGST Master.xlsx]DBF'!$A:$AV,48,FALSE),
   "Error")),
"")</f>
        <v/>
      </c>
      <c r="AV153">
        <f>IF(ORDER!O159&gt;0,
 IF(ORDER!$D$1="SGST",
 VLOOKUP(H153,'C:\Users\HP\Desktop\TrimphPO\Week\Master Files\[SGST Master.xlsx]DBF'!$A:$AW,49,FALSE),
   IF(ORDER!$D$1="IGST",
   VLOOKUP(H153,'C:\Users\HP\Desktop\TrimphPO\Week\Master Files\[IGST Master.xlsx]DBF'!$A:$AW,49,FALSE),
   "Error")),
"")</f>
        <v/>
      </c>
      <c r="AW153">
        <f>IF(ORDER!O159&gt;0,
 IF(ORDER!$D$1="SGST",
 VLOOKUP(H153,'C:\Users\HP\Desktop\TrimphPO\Week\Master Files\[SGST Master.xlsx]DBF'!$A:$AX,50,FALSE),
   IF(ORDER!$D$1="IGST",
   VLOOKUP(H153,'C:\Users\HP\Desktop\TrimphPO\Week\Master Files\[IGST Master.xlsx]DBF'!$A:$AX,50,FALSE),
   "Error")),
"")</f>
        <v/>
      </c>
      <c r="AX153">
        <f>IF(ORDER!O159&gt;0,ORDER!B5, "")</f>
        <v/>
      </c>
      <c r="AY153">
        <f>IF(ORDER!O159&gt;0,ORDER!B1, "")</f>
        <v/>
      </c>
      <c r="AZ153">
        <f>IF(ORDER!O159&gt;0,
 IF(ORDER!$D$1="SGST",
 VLOOKUP(H153,'C:\Users\HP\Desktop\TrimphPO\Week\Master Files\[SGST Master.xlsx]DBF'!$A:$BA,53,FALSE),
   IF(ORDER!$D$1="IGST",
   VLOOKUP(H153,'C:\Users\HP\Desktop\TrimphPO\Week\Master Files\[IGST Master.xlsx]DBF'!$A:$BA,53,FALSE),
   "Error")),
"")</f>
        <v/>
      </c>
      <c r="BA153">
        <f>IF(ORDER!O159&gt;0,
 IF(ORDER!$D$1="SGST",
 VLOOKUP(H153,'C:\Users\HP\Desktop\TrimphPO\Week\Master Files\[SGST Master.xlsx]DBF'!$A:$BB,54,FALSE),
   IF(ORDER!$D$1="IGST",
   VLOOKUP(H153,'C:\Users\HP\Desktop\TrimphPO\Week\Master Files\[IGST Master.xlsx]DBF'!$A:$BB,54,FALSE),
   "Error")),
"")</f>
        <v/>
      </c>
      <c r="BB153">
        <f>IF(ORDER!O159&gt;0,
 IF(ORDER!$D$1="SGST",
 VLOOKUP(H153,'C:\Users\HP\Desktop\TrimphPO\Week\Master Files\[SGST Master.xlsx]DBF'!$A:$BC,55,FALSE),
   IF(ORDER!$D$1="IGST",
   VLOOKUP(H153,'C:\Users\HP\Desktop\TrimphPO\Week\Master Files\[IGST Master.xlsx]DBF'!$A:$BC,55,FALSE),
   "Error")),
"")</f>
        <v/>
      </c>
      <c r="BC153">
        <f>IF(ORDER!O159&gt;0,
 IF(ORDER!$D$1="SGST",
 VLOOKUP(H153,'C:\Users\HP\Desktop\TrimphPO\Week\Master Files\[SGST Master.xlsx]DBF'!$A:$BD,56,FALSE),
   IF(ORDER!$D$1="IGST",
   VLOOKUP(H153,'C:\Users\HP\Desktop\TrimphPO\Week\Master Files\[IGST Master.xlsx]DBF'!$A:$BD,56,FALSE),
   "Error")),
"")</f>
        <v/>
      </c>
      <c r="BD153">
        <f>IF(ORDER!O159&gt;0,
 IF(ORDER!$D$1="SGST",
 VLOOKUP(H153,'C:\Users\HP\Desktop\TrimphPO\Week\Master Files\[SGST Master.xlsx]DBF'!$A:$BE,57,FALSE),
   IF(ORDER!$D$1="IGST",
   VLOOKUP(H153,'C:\Users\HP\Desktop\TrimphPO\Week\Master Files\[IGST Master.xlsx]DBF'!$A:$BE,57,FALSE),
   "Error")),
"")</f>
        <v/>
      </c>
    </row>
    <row r="154">
      <c r="A154">
        <f>IF(ORDER!O160&gt;0,
 IF(ORDER!$D$1="SGST",
 VLOOKUP(H154,'C:\Users\HP\Desktop\TrimphPO\Week\Master Files\[SGST Master.xlsx]DBF'!$A:$B,2,FALSE),
   IF(ORDER!$D$1="IGST",
   VLOOKUP(H154,'C:\Users\HP\Desktop\TrimphPO\Week\Master Files\[IGST Master.xlsx]DBF'!$A:$B,2,FALSE),
   "Error")),
"")</f>
        <v/>
      </c>
      <c r="B154">
        <f>IF(ORDER!O160&gt;0,
 IF(ORDER!$D$1="SGST",
 VLOOKUP(H154,'C:\Users\HP\Desktop\TrimphPO\Week\Master Files\[SGST Master.xlsx]DBF'!$A:$C,3,FALSE),
   IF(ORDER!$D$1="IGST",
   VLOOKUP(H154,'C:\Users\HP\Desktop\TrimphPO\Week\Master Files\[IGST Master.xlsx]DBF'!$A:$C,3,FALSE),
   "Error")),
"")</f>
        <v/>
      </c>
      <c r="C154">
        <f>IF(ORDER!O160&gt;0,ORDER!L160, "")</f>
        <v/>
      </c>
      <c r="D154">
        <f>IF(ORDER!O160&gt;0,ORDER!A160, "")</f>
        <v/>
      </c>
      <c r="E154">
        <f>IF(ORDER!O160&gt;0,
 IF(ORDER!$D$1="SGST",
 VLOOKUP(H154,'C:\Users\HP\Desktop\TrimphPO\Week\Master Files\[SGST Master.xlsx]DBF'!$A:$F,6,FALSE),
   IF(ORDER!$D$1="IGST",
   VLOOKUP(H154,'C:\Users\HP\Desktop\TrimphPO\Week\Master Files\[IGST Master.xlsx]DBF'!$A:$F,6,FALSE),
   "Error")),
"")</f>
        <v/>
      </c>
      <c r="F154">
        <f>IF(ORDER!O160&gt;0,ORDER!C160, "")</f>
        <v/>
      </c>
      <c r="G154">
        <f>IF(ORDER!O160&gt;0,
 IF(ORDER!$D$1="SGST",
 VLOOKUP(H154,'C:\Users\HP\Desktop\TrimphPO\Week\Master Files\[SGST Master.xlsx]DBF'!$A:$H,8,FALSE),
   IF(ORDER!$D$1="IGST",
   VLOOKUP(H154,'C:\Users\HP\Desktop\TrimphPO\Week\Master Files\[IGST Master.xlsx]DBF'!$A:$H,8,FALSE),
   "Error")),
"")</f>
        <v/>
      </c>
      <c r="H154">
        <f>IF(ORDER!O160&gt;0,ORDER!D160, "")</f>
        <v/>
      </c>
      <c r="I154">
        <f>IF(ORDER!O160&gt;0,
 IF(ORDER!$D$1="SGST",
 VLOOKUP(H154,'C:\Users\HP\Desktop\TrimphPO\Week\Master Files\[SGST Master.xlsx]DBF'!$A:$J,10,FALSE),
   IF(ORDER!$D$1="IGST",
   VLOOKUP(H154,'C:\Users\HP\Desktop\TrimphPO\Week\Master Files\[IGST Master.xlsx]DBF'!$A:$J,10,FALSE),
   "Error")),
"")</f>
        <v/>
      </c>
      <c r="J154">
        <f>IF(ORDER!O160&gt;0,SUMIF(ORDER!$D$8:$D$22298,DBF!$H154,ORDER!$G$8:$G$22298), "")</f>
        <v/>
      </c>
      <c r="K154">
        <f>IF(ORDER!O160&gt;0,VLOOKUP($H154,ORDER!D:H,5,FALSE), "")</f>
        <v/>
      </c>
      <c r="L154">
        <f>IF(ORDER!O160&gt;0,ROUND(J154*K154,2), "")</f>
        <v/>
      </c>
      <c r="M154">
        <f>IF(ORDER!O160&gt;0,
 IF(ORDER!$D$1="SGST",
 VLOOKUP(H154,'C:\Users\HP\Desktop\TrimphPO\Week\Master Files\[SGST Master.xlsx]DBF'!$A:$N,14,FALSE),
   IF(ORDER!$D$1="IGST",
   VLOOKUP(H154,'C:\Users\HP\Desktop\TrimphPO\Week\Master Files\[IGST Master.xlsx]DBF'!$A:$N,14,FALSE),
   "Error")),
"")</f>
        <v/>
      </c>
      <c r="N154">
        <f>IF(ORDER!O160&gt;0,ROUND(L154*M154/100,2), "")</f>
        <v/>
      </c>
      <c r="O154">
        <f>IF(ORDER!O160&gt;0,L154-N154, "")</f>
        <v/>
      </c>
      <c r="P154">
        <f>IF(ORDER!O160&gt;0,IF(R154="Corsetry",IF(IFERROR((O154/J154),0)&lt;1000,"CC Sales- Corsetry-Wholesale - IGST 5%","CC Sales- Corsetry-Wholesale - IGST 12%")), "")</f>
        <v/>
      </c>
      <c r="Q154">
        <f>IF(ORDER!O160&gt;0,
 IF(ORDER!$D$1="SGST",
 VLOOKUP(H154,'C:\Users\HP\Desktop\TrimphPO\Week\Master Files\[SGST Master.xlsx]DBF'!$A:$R,18,FALSE),
   IF(ORDER!$D$1="IGST",
   VLOOKUP(H154,'C:\Users\HP\Desktop\TrimphPO\Week\Master Files\[IGST Master.xlsx]DBF'!$A:$R,18,FALSE),
   "Error")),
"")</f>
        <v/>
      </c>
      <c r="R154">
        <f>IF(ORDER!O160&gt;0,
 IF(ORDER!$D$1="SGST",
 VLOOKUP(H154,'C:\Users\HP\Desktop\TrimphPO\Week\Master Files\[SGST Master.xlsx]DBF'!$A:$S,19,FALSE),
   IF(ORDER!$D$1="IGST",
   VLOOKUP(H154,'C:\Users\HP\Desktop\TrimphPO\Week\Master Files\[IGST Master.xlsx]DBF'!$A:$S,19,FALSE),
   "Error")),
"")</f>
        <v/>
      </c>
      <c r="S154">
        <f>IF(ORDER!O160&gt;0,
 IF(ORDER!$D$1="SGST",
 VLOOKUP(H154,'C:\Users\HP\Desktop\TrimphPO\Week\Master Files\[SGST Master.xlsx]DBF'!$A:$T,20,FALSE),
   IF(ORDER!$D$1="IGST",
   VLOOKUP(H154,'C:\Users\HP\Desktop\TrimphPO\Week\Master Files\[IGST Master.xlsx]DBF'!$A:$T,20,FALSE),
   "Error")),
"")</f>
        <v/>
      </c>
      <c r="T154">
        <f>IF(ORDER!O160&gt;0,
 IF(ORDER!$D$1="SGST",
 VLOOKUP(H154,'C:\Users\HP\Desktop\TrimphPO\Week\Master Files\[SGST Master.xlsx]DBF'!$A:$U,21,FALSE),
   IF(ORDER!$D$1="IGST",
   VLOOKUP(H154,'C:\Users\HP\Desktop\TrimphPO\Week\Master Files\[IGST Master.xlsx]DBF'!$A:$U,21,FALSE),
   "Error")),
"")</f>
        <v/>
      </c>
      <c r="U154">
        <f>IF(ORDER!O160&gt;0,
 IF(ORDER!$D$1="SGST",
 VLOOKUP(H154,'C:\Users\HP\Desktop\TrimphPO\Week\Master Files\[SGST Master.xlsx]DBF'!$A:$V,22,FALSE),
   IF(ORDER!$D$1="IGST",
   VLOOKUP(H154,'C:\Users\HP\Desktop\TrimphPO\Week\Master Files\[IGST Master.xlsx]DBF'!$A:$V,22,FALSE),
   "Error")),
"")</f>
        <v/>
      </c>
      <c r="V154">
        <f>IF(ORDER!O160&gt;0,
 IF(ORDER!$D$1="SGST",
 VLOOKUP(H154,'C:\Users\HP\Desktop\TrimphPO\Week\Master Files\[SGST Master.xlsx]DBF'!$A:$W,23,FALSE),
   IF(ORDER!$D$1="IGST",
   VLOOKUP(H154,'C:\Users\HP\Desktop\TrimphPO\Week\Master Files\[IGST Master.xlsx]DBF'!$A:$W,23,FALSE),
   "Error")),
"")</f>
        <v/>
      </c>
      <c r="W154">
        <f>IF(ORDER!O160&gt;0,
 IF(ORDER!$D$1="SGST",
 VLOOKUP(H154,'C:\Users\HP\Desktop\TrimphPO\Week\Master Files\[SGST Master.xlsx]DBF'!$A:$X,24,FALSE),
   IF(ORDER!$D$1="IGST",
   VLOOKUP(H154,'C:\Users\HP\Desktop\TrimphPO\Week\Master Files\[IGST Master.xlsx]DBF'!$A:$X,24,FALSE),
   "Error")),
"")</f>
        <v/>
      </c>
      <c r="X154">
        <f>IF(ORDER!O160&gt;0,
 IF(ORDER!$D$1="SGST",
 VLOOKUP(H154,'C:\Users\HP\Desktop\TrimphPO\Week\Master Files\[SGST Master.xlsx]DBF'!$A:$Y,25,FALSE),
   IF(ORDER!$D$1="IGST",
   VLOOKUP(H154,'C:\Users\HP\Desktop\TrimphPO\Week\Master Files\[IGST Master.xlsx]DBF'!$A:$Y,25,FALSE),
   "Error")),
"")</f>
        <v/>
      </c>
      <c r="Y154">
        <f>IF(ORDER!O160&gt;0,+O154, "")</f>
        <v/>
      </c>
      <c r="Z154">
        <f>IF(ORDER!O160&gt;0,+J154, "")</f>
        <v/>
      </c>
      <c r="AA154">
        <f>IF(ORDER!O160&gt;0,
 IF(ORDER!$D$1="SGST",
 VLOOKUP(H154,'C:\Users\HP\Desktop\TrimphPO\Week\Master Files\[SGST Master.xlsx]DBF'!$A:$AB,28,FALSE),
   IF(ORDER!$D$1="IGST",
   VLOOKUP(H154,'C:\Users\HP\Desktop\TrimphPO\Week\Master Files\[IGST Master.xlsx]DBF'!$A:$AB,28,FALSE),
   "Error")),
"")</f>
        <v/>
      </c>
      <c r="AB154">
        <f>IF(ORDER!O160&gt;0,
 IF(ORDER!$D$1="SGST",
 VLOOKUP(H154,'C:\Users\HP\Desktop\TrimphPO\Week\Master Files\[SGST Master.xlsx]DBF'!$A:$AC,29,FALSE),
   IF(ORDER!$D$1="IGST",
   VLOOKUP(H154,'C:\Users\HP\Desktop\TrimphPO\Week\Master Files\[IGST Master.xlsx]DBF'!$A:$AC,29,FALSE),
   "Error")),
"")</f>
        <v/>
      </c>
      <c r="AC154">
        <f>IF(ORDER!O160&gt;0,ROUND(Y154*AB154/100,2), "")</f>
        <v/>
      </c>
      <c r="AD154">
        <f>IF(ORDER!O160&gt;0,ROUND(SUM(Y154,0)-AC154,2), "")</f>
        <v/>
      </c>
      <c r="AE154" t="inlineStr"/>
      <c r="AF154" t="inlineStr"/>
      <c r="AG154" t="inlineStr"/>
      <c r="AH154" t="inlineStr"/>
      <c r="AI154" t="inlineStr"/>
      <c r="AJ154" t="inlineStr"/>
      <c r="AK154">
        <f>IF(ORDER!O160&gt;0,IF(RIGHT(P154,2)="5%","Output IGST - 5% - Tamilnadu","Output IGST - 12% - Tamilnadu"), "")</f>
        <v/>
      </c>
      <c r="AL154">
        <f>IF(ORDER!O160&gt;0,IF(AK154="Output IGST - 12% - TamilNadu",12,5), "")</f>
        <v/>
      </c>
      <c r="AM154">
        <f>IF(ORDER!O160&gt;0,ROUND(SUM(AD154*AL154/100,0),2), "")</f>
        <v/>
      </c>
      <c r="AN154">
        <f>IF(ORDER!O160&gt;0,+AP154, "")</f>
        <v/>
      </c>
      <c r="AO154">
        <f>IF(ORDER!O160&gt;0,0.00, "")</f>
        <v/>
      </c>
      <c r="AP154">
        <f>IF(ORDER!O160&gt;0,+(Y154-AC154)+AM154, "")</f>
        <v/>
      </c>
      <c r="AQ154">
        <f>IF(ORDER!O160&gt;0,
 IF(ORDER!$D$1="SGST",
 VLOOKUP(H154,'C:\Users\HP\Desktop\TrimphPO\Week\Master Files\[SGST Master.xlsx]DBF'!$A:$AR,44,FALSE),
   IF(ORDER!$D$1="IGST",
   VLOOKUP(H154,'C:\Users\HP\Desktop\TrimphPO\Week\Master Files\[IGST Master.xlsx]DBF'!$A:$AR,44,FALSE),
   "Error")),
"")</f>
        <v/>
      </c>
      <c r="AR154">
        <f>IF(ORDER!O160&gt;0,B154, "")</f>
        <v/>
      </c>
      <c r="AS154">
        <f>IF(ORDER!O160&gt;0,AN154, "")</f>
        <v/>
      </c>
      <c r="AT154">
        <f>IF(ORDER!O160&gt;0,CONCATENATE($B$2," ",$C$2," ","QTY",  " ", $Z$2), "")</f>
        <v/>
      </c>
      <c r="AU154">
        <f>IF(ORDER!O160&gt;0,
 IF(ORDER!$D$1="SGST",
 VLOOKUP(H154,'C:\Users\HP\Desktop\TrimphPO\Week\Master Files\[SGST Master.xlsx]DBF'!$A:$AV,48,FALSE),
   IF(ORDER!$D$1="IGST",
   VLOOKUP(H154,'C:\Users\HP\Desktop\TrimphPO\Week\Master Files\[IGST Master.xlsx]DBF'!$A:$AV,48,FALSE),
   "Error")),
"")</f>
        <v/>
      </c>
      <c r="AV154">
        <f>IF(ORDER!O160&gt;0,
 IF(ORDER!$D$1="SGST",
 VLOOKUP(H154,'C:\Users\HP\Desktop\TrimphPO\Week\Master Files\[SGST Master.xlsx]DBF'!$A:$AW,49,FALSE),
   IF(ORDER!$D$1="IGST",
   VLOOKUP(H154,'C:\Users\HP\Desktop\TrimphPO\Week\Master Files\[IGST Master.xlsx]DBF'!$A:$AW,49,FALSE),
   "Error")),
"")</f>
        <v/>
      </c>
      <c r="AW154">
        <f>IF(ORDER!O160&gt;0,
 IF(ORDER!$D$1="SGST",
 VLOOKUP(H154,'C:\Users\HP\Desktop\TrimphPO\Week\Master Files\[SGST Master.xlsx]DBF'!$A:$AX,50,FALSE),
   IF(ORDER!$D$1="IGST",
   VLOOKUP(H154,'C:\Users\HP\Desktop\TrimphPO\Week\Master Files\[IGST Master.xlsx]DBF'!$A:$AX,50,FALSE),
   "Error")),
"")</f>
        <v/>
      </c>
      <c r="AX154">
        <f>IF(ORDER!O160&gt;0,ORDER!B5, "")</f>
        <v/>
      </c>
      <c r="AY154">
        <f>IF(ORDER!O160&gt;0,ORDER!B1, "")</f>
        <v/>
      </c>
      <c r="AZ154">
        <f>IF(ORDER!O160&gt;0,
 IF(ORDER!$D$1="SGST",
 VLOOKUP(H154,'C:\Users\HP\Desktop\TrimphPO\Week\Master Files\[SGST Master.xlsx]DBF'!$A:$BA,53,FALSE),
   IF(ORDER!$D$1="IGST",
   VLOOKUP(H154,'C:\Users\HP\Desktop\TrimphPO\Week\Master Files\[IGST Master.xlsx]DBF'!$A:$BA,53,FALSE),
   "Error")),
"")</f>
        <v/>
      </c>
      <c r="BA154">
        <f>IF(ORDER!O160&gt;0,
 IF(ORDER!$D$1="SGST",
 VLOOKUP(H154,'C:\Users\HP\Desktop\TrimphPO\Week\Master Files\[SGST Master.xlsx]DBF'!$A:$BB,54,FALSE),
   IF(ORDER!$D$1="IGST",
   VLOOKUP(H154,'C:\Users\HP\Desktop\TrimphPO\Week\Master Files\[IGST Master.xlsx]DBF'!$A:$BB,54,FALSE),
   "Error")),
"")</f>
        <v/>
      </c>
      <c r="BB154">
        <f>IF(ORDER!O160&gt;0,
 IF(ORDER!$D$1="SGST",
 VLOOKUP(H154,'C:\Users\HP\Desktop\TrimphPO\Week\Master Files\[SGST Master.xlsx]DBF'!$A:$BC,55,FALSE),
   IF(ORDER!$D$1="IGST",
   VLOOKUP(H154,'C:\Users\HP\Desktop\TrimphPO\Week\Master Files\[IGST Master.xlsx]DBF'!$A:$BC,55,FALSE),
   "Error")),
"")</f>
        <v/>
      </c>
      <c r="BC154">
        <f>IF(ORDER!O160&gt;0,
 IF(ORDER!$D$1="SGST",
 VLOOKUP(H154,'C:\Users\HP\Desktop\TrimphPO\Week\Master Files\[SGST Master.xlsx]DBF'!$A:$BD,56,FALSE),
   IF(ORDER!$D$1="IGST",
   VLOOKUP(H154,'C:\Users\HP\Desktop\TrimphPO\Week\Master Files\[IGST Master.xlsx]DBF'!$A:$BD,56,FALSE),
   "Error")),
"")</f>
        <v/>
      </c>
      <c r="BD154">
        <f>IF(ORDER!O160&gt;0,
 IF(ORDER!$D$1="SGST",
 VLOOKUP(H154,'C:\Users\HP\Desktop\TrimphPO\Week\Master Files\[SGST Master.xlsx]DBF'!$A:$BE,57,FALSE),
   IF(ORDER!$D$1="IGST",
   VLOOKUP(H154,'C:\Users\HP\Desktop\TrimphPO\Week\Master Files\[IGST Master.xlsx]DBF'!$A:$BE,57,FALSE),
   "Error")),
"")</f>
        <v/>
      </c>
    </row>
    <row r="155">
      <c r="A155">
        <f>IF(ORDER!O161&gt;0,
 IF(ORDER!$D$1="SGST",
 VLOOKUP(H155,'C:\Users\HP\Desktop\TrimphPO\Week\Master Files\[SGST Master.xlsx]DBF'!$A:$B,2,FALSE),
   IF(ORDER!$D$1="IGST",
   VLOOKUP(H155,'C:\Users\HP\Desktop\TrimphPO\Week\Master Files\[IGST Master.xlsx]DBF'!$A:$B,2,FALSE),
   "Error")),
"")</f>
        <v/>
      </c>
      <c r="B155">
        <f>IF(ORDER!O161&gt;0,
 IF(ORDER!$D$1="SGST",
 VLOOKUP(H155,'C:\Users\HP\Desktop\TrimphPO\Week\Master Files\[SGST Master.xlsx]DBF'!$A:$C,3,FALSE),
   IF(ORDER!$D$1="IGST",
   VLOOKUP(H155,'C:\Users\HP\Desktop\TrimphPO\Week\Master Files\[IGST Master.xlsx]DBF'!$A:$C,3,FALSE),
   "Error")),
"")</f>
        <v/>
      </c>
      <c r="C155">
        <f>IF(ORDER!O161&gt;0,ORDER!L161, "")</f>
        <v/>
      </c>
      <c r="D155">
        <f>IF(ORDER!O161&gt;0,ORDER!A161, "")</f>
        <v/>
      </c>
      <c r="E155">
        <f>IF(ORDER!O161&gt;0,
 IF(ORDER!$D$1="SGST",
 VLOOKUP(H155,'C:\Users\HP\Desktop\TrimphPO\Week\Master Files\[SGST Master.xlsx]DBF'!$A:$F,6,FALSE),
   IF(ORDER!$D$1="IGST",
   VLOOKUP(H155,'C:\Users\HP\Desktop\TrimphPO\Week\Master Files\[IGST Master.xlsx]DBF'!$A:$F,6,FALSE),
   "Error")),
"")</f>
        <v/>
      </c>
      <c r="F155">
        <f>IF(ORDER!O161&gt;0,ORDER!C161, "")</f>
        <v/>
      </c>
      <c r="G155">
        <f>IF(ORDER!O161&gt;0,
 IF(ORDER!$D$1="SGST",
 VLOOKUP(H155,'C:\Users\HP\Desktop\TrimphPO\Week\Master Files\[SGST Master.xlsx]DBF'!$A:$H,8,FALSE),
   IF(ORDER!$D$1="IGST",
   VLOOKUP(H155,'C:\Users\HP\Desktop\TrimphPO\Week\Master Files\[IGST Master.xlsx]DBF'!$A:$H,8,FALSE),
   "Error")),
"")</f>
        <v/>
      </c>
      <c r="H155">
        <f>IF(ORDER!O161&gt;0,ORDER!D161, "")</f>
        <v/>
      </c>
      <c r="I155">
        <f>IF(ORDER!O161&gt;0,
 IF(ORDER!$D$1="SGST",
 VLOOKUP(H155,'C:\Users\HP\Desktop\TrimphPO\Week\Master Files\[SGST Master.xlsx]DBF'!$A:$J,10,FALSE),
   IF(ORDER!$D$1="IGST",
   VLOOKUP(H155,'C:\Users\HP\Desktop\TrimphPO\Week\Master Files\[IGST Master.xlsx]DBF'!$A:$J,10,FALSE),
   "Error")),
"")</f>
        <v/>
      </c>
      <c r="J155">
        <f>IF(ORDER!O161&gt;0,SUMIF(ORDER!$D$8:$D$22298,DBF!$H155,ORDER!$G$8:$G$22298), "")</f>
        <v/>
      </c>
      <c r="K155">
        <f>IF(ORDER!O161&gt;0,VLOOKUP($H155,ORDER!D:H,5,FALSE), "")</f>
        <v/>
      </c>
      <c r="L155">
        <f>IF(ORDER!O161&gt;0,ROUND(J155*K155,2), "")</f>
        <v/>
      </c>
      <c r="M155">
        <f>IF(ORDER!O161&gt;0,
 IF(ORDER!$D$1="SGST",
 VLOOKUP(H155,'C:\Users\HP\Desktop\TrimphPO\Week\Master Files\[SGST Master.xlsx]DBF'!$A:$N,14,FALSE),
   IF(ORDER!$D$1="IGST",
   VLOOKUP(H155,'C:\Users\HP\Desktop\TrimphPO\Week\Master Files\[IGST Master.xlsx]DBF'!$A:$N,14,FALSE),
   "Error")),
"")</f>
        <v/>
      </c>
      <c r="N155">
        <f>IF(ORDER!O161&gt;0,ROUND(L155*M155/100,2), "")</f>
        <v/>
      </c>
      <c r="O155">
        <f>IF(ORDER!O161&gt;0,L155-N155, "")</f>
        <v/>
      </c>
      <c r="P155">
        <f>IF(ORDER!O161&gt;0,IF(R155="Corsetry",IF(IFERROR((O155/J155),0)&lt;1000,"CC Sales- Corsetry-Wholesale - IGST 5%","CC Sales- Corsetry-Wholesale - IGST 12%")), "")</f>
        <v/>
      </c>
      <c r="Q155">
        <f>IF(ORDER!O161&gt;0,
 IF(ORDER!$D$1="SGST",
 VLOOKUP(H155,'C:\Users\HP\Desktop\TrimphPO\Week\Master Files\[SGST Master.xlsx]DBF'!$A:$R,18,FALSE),
   IF(ORDER!$D$1="IGST",
   VLOOKUP(H155,'C:\Users\HP\Desktop\TrimphPO\Week\Master Files\[IGST Master.xlsx]DBF'!$A:$R,18,FALSE),
   "Error")),
"")</f>
        <v/>
      </c>
      <c r="R155">
        <f>IF(ORDER!O161&gt;0,
 IF(ORDER!$D$1="SGST",
 VLOOKUP(H155,'C:\Users\HP\Desktop\TrimphPO\Week\Master Files\[SGST Master.xlsx]DBF'!$A:$S,19,FALSE),
   IF(ORDER!$D$1="IGST",
   VLOOKUP(H155,'C:\Users\HP\Desktop\TrimphPO\Week\Master Files\[IGST Master.xlsx]DBF'!$A:$S,19,FALSE),
   "Error")),
"")</f>
        <v/>
      </c>
      <c r="S155">
        <f>IF(ORDER!O161&gt;0,
 IF(ORDER!$D$1="SGST",
 VLOOKUP(H155,'C:\Users\HP\Desktop\TrimphPO\Week\Master Files\[SGST Master.xlsx]DBF'!$A:$T,20,FALSE),
   IF(ORDER!$D$1="IGST",
   VLOOKUP(H155,'C:\Users\HP\Desktop\TrimphPO\Week\Master Files\[IGST Master.xlsx]DBF'!$A:$T,20,FALSE),
   "Error")),
"")</f>
        <v/>
      </c>
      <c r="T155">
        <f>IF(ORDER!O161&gt;0,
 IF(ORDER!$D$1="SGST",
 VLOOKUP(H155,'C:\Users\HP\Desktop\TrimphPO\Week\Master Files\[SGST Master.xlsx]DBF'!$A:$U,21,FALSE),
   IF(ORDER!$D$1="IGST",
   VLOOKUP(H155,'C:\Users\HP\Desktop\TrimphPO\Week\Master Files\[IGST Master.xlsx]DBF'!$A:$U,21,FALSE),
   "Error")),
"")</f>
        <v/>
      </c>
      <c r="U155">
        <f>IF(ORDER!O161&gt;0,
 IF(ORDER!$D$1="SGST",
 VLOOKUP(H155,'C:\Users\HP\Desktop\TrimphPO\Week\Master Files\[SGST Master.xlsx]DBF'!$A:$V,22,FALSE),
   IF(ORDER!$D$1="IGST",
   VLOOKUP(H155,'C:\Users\HP\Desktop\TrimphPO\Week\Master Files\[IGST Master.xlsx]DBF'!$A:$V,22,FALSE),
   "Error")),
"")</f>
        <v/>
      </c>
      <c r="V155">
        <f>IF(ORDER!O161&gt;0,
 IF(ORDER!$D$1="SGST",
 VLOOKUP(H155,'C:\Users\HP\Desktop\TrimphPO\Week\Master Files\[SGST Master.xlsx]DBF'!$A:$W,23,FALSE),
   IF(ORDER!$D$1="IGST",
   VLOOKUP(H155,'C:\Users\HP\Desktop\TrimphPO\Week\Master Files\[IGST Master.xlsx]DBF'!$A:$W,23,FALSE),
   "Error")),
"")</f>
        <v/>
      </c>
      <c r="W155">
        <f>IF(ORDER!O161&gt;0,
 IF(ORDER!$D$1="SGST",
 VLOOKUP(H155,'C:\Users\HP\Desktop\TrimphPO\Week\Master Files\[SGST Master.xlsx]DBF'!$A:$X,24,FALSE),
   IF(ORDER!$D$1="IGST",
   VLOOKUP(H155,'C:\Users\HP\Desktop\TrimphPO\Week\Master Files\[IGST Master.xlsx]DBF'!$A:$X,24,FALSE),
   "Error")),
"")</f>
        <v/>
      </c>
      <c r="X155">
        <f>IF(ORDER!O161&gt;0,
 IF(ORDER!$D$1="SGST",
 VLOOKUP(H155,'C:\Users\HP\Desktop\TrimphPO\Week\Master Files\[SGST Master.xlsx]DBF'!$A:$Y,25,FALSE),
   IF(ORDER!$D$1="IGST",
   VLOOKUP(H155,'C:\Users\HP\Desktop\TrimphPO\Week\Master Files\[IGST Master.xlsx]DBF'!$A:$Y,25,FALSE),
   "Error")),
"")</f>
        <v/>
      </c>
      <c r="Y155">
        <f>IF(ORDER!O161&gt;0,+O155, "")</f>
        <v/>
      </c>
      <c r="Z155">
        <f>IF(ORDER!O161&gt;0,+J155, "")</f>
        <v/>
      </c>
      <c r="AA155">
        <f>IF(ORDER!O161&gt;0,
 IF(ORDER!$D$1="SGST",
 VLOOKUP(H155,'C:\Users\HP\Desktop\TrimphPO\Week\Master Files\[SGST Master.xlsx]DBF'!$A:$AB,28,FALSE),
   IF(ORDER!$D$1="IGST",
   VLOOKUP(H155,'C:\Users\HP\Desktop\TrimphPO\Week\Master Files\[IGST Master.xlsx]DBF'!$A:$AB,28,FALSE),
   "Error")),
"")</f>
        <v/>
      </c>
      <c r="AB155">
        <f>IF(ORDER!O161&gt;0,
 IF(ORDER!$D$1="SGST",
 VLOOKUP(H155,'C:\Users\HP\Desktop\TrimphPO\Week\Master Files\[SGST Master.xlsx]DBF'!$A:$AC,29,FALSE),
   IF(ORDER!$D$1="IGST",
   VLOOKUP(H155,'C:\Users\HP\Desktop\TrimphPO\Week\Master Files\[IGST Master.xlsx]DBF'!$A:$AC,29,FALSE),
   "Error")),
"")</f>
        <v/>
      </c>
      <c r="AC155">
        <f>IF(ORDER!O161&gt;0,ROUND(Y155*AB155/100,2), "")</f>
        <v/>
      </c>
      <c r="AD155">
        <f>IF(ORDER!O161&gt;0,ROUND(SUM(Y155,0)-AC155,2), "")</f>
        <v/>
      </c>
      <c r="AE155" t="inlineStr"/>
      <c r="AF155" t="inlineStr"/>
      <c r="AG155" t="inlineStr"/>
      <c r="AH155" t="inlineStr"/>
      <c r="AI155" t="inlineStr"/>
      <c r="AJ155" t="inlineStr"/>
      <c r="AK155">
        <f>IF(ORDER!O161&gt;0,IF(RIGHT(P155,2)="5%","Output IGST - 5% - Tamilnadu","Output IGST - 12% - Tamilnadu"), "")</f>
        <v/>
      </c>
      <c r="AL155">
        <f>IF(ORDER!O161&gt;0,IF(AK155="Output IGST - 12% - TamilNadu",12,5), "")</f>
        <v/>
      </c>
      <c r="AM155">
        <f>IF(ORDER!O161&gt;0,ROUND(SUM(AD155*AL155/100,0),2), "")</f>
        <v/>
      </c>
      <c r="AN155">
        <f>IF(ORDER!O161&gt;0,+AP155, "")</f>
        <v/>
      </c>
      <c r="AO155">
        <f>IF(ORDER!O161&gt;0,0.00, "")</f>
        <v/>
      </c>
      <c r="AP155">
        <f>IF(ORDER!O161&gt;0,+(Y155-AC155)+AM155, "")</f>
        <v/>
      </c>
      <c r="AQ155">
        <f>IF(ORDER!O161&gt;0,
 IF(ORDER!$D$1="SGST",
 VLOOKUP(H155,'C:\Users\HP\Desktop\TrimphPO\Week\Master Files\[SGST Master.xlsx]DBF'!$A:$AR,44,FALSE),
   IF(ORDER!$D$1="IGST",
   VLOOKUP(H155,'C:\Users\HP\Desktop\TrimphPO\Week\Master Files\[IGST Master.xlsx]DBF'!$A:$AR,44,FALSE),
   "Error")),
"")</f>
        <v/>
      </c>
      <c r="AR155">
        <f>IF(ORDER!O161&gt;0,B155, "")</f>
        <v/>
      </c>
      <c r="AS155">
        <f>IF(ORDER!O161&gt;0,AN155, "")</f>
        <v/>
      </c>
      <c r="AT155">
        <f>IF(ORDER!O161&gt;0,CONCATENATE($B$2," ",$C$2," ","QTY",  " ", $Z$2), "")</f>
        <v/>
      </c>
      <c r="AU155">
        <f>IF(ORDER!O161&gt;0,
 IF(ORDER!$D$1="SGST",
 VLOOKUP(H155,'C:\Users\HP\Desktop\TrimphPO\Week\Master Files\[SGST Master.xlsx]DBF'!$A:$AV,48,FALSE),
   IF(ORDER!$D$1="IGST",
   VLOOKUP(H155,'C:\Users\HP\Desktop\TrimphPO\Week\Master Files\[IGST Master.xlsx]DBF'!$A:$AV,48,FALSE),
   "Error")),
"")</f>
        <v/>
      </c>
      <c r="AV155">
        <f>IF(ORDER!O161&gt;0,
 IF(ORDER!$D$1="SGST",
 VLOOKUP(H155,'C:\Users\HP\Desktop\TrimphPO\Week\Master Files\[SGST Master.xlsx]DBF'!$A:$AW,49,FALSE),
   IF(ORDER!$D$1="IGST",
   VLOOKUP(H155,'C:\Users\HP\Desktop\TrimphPO\Week\Master Files\[IGST Master.xlsx]DBF'!$A:$AW,49,FALSE),
   "Error")),
"")</f>
        <v/>
      </c>
      <c r="AW155">
        <f>IF(ORDER!O161&gt;0,
 IF(ORDER!$D$1="SGST",
 VLOOKUP(H155,'C:\Users\HP\Desktop\TrimphPO\Week\Master Files\[SGST Master.xlsx]DBF'!$A:$AX,50,FALSE),
   IF(ORDER!$D$1="IGST",
   VLOOKUP(H155,'C:\Users\HP\Desktop\TrimphPO\Week\Master Files\[IGST Master.xlsx]DBF'!$A:$AX,50,FALSE),
   "Error")),
"")</f>
        <v/>
      </c>
      <c r="AX155">
        <f>IF(ORDER!O161&gt;0,ORDER!B5, "")</f>
        <v/>
      </c>
      <c r="AY155">
        <f>IF(ORDER!O161&gt;0,ORDER!B1, "")</f>
        <v/>
      </c>
      <c r="AZ155">
        <f>IF(ORDER!O161&gt;0,
 IF(ORDER!$D$1="SGST",
 VLOOKUP(H155,'C:\Users\HP\Desktop\TrimphPO\Week\Master Files\[SGST Master.xlsx]DBF'!$A:$BA,53,FALSE),
   IF(ORDER!$D$1="IGST",
   VLOOKUP(H155,'C:\Users\HP\Desktop\TrimphPO\Week\Master Files\[IGST Master.xlsx]DBF'!$A:$BA,53,FALSE),
   "Error")),
"")</f>
        <v/>
      </c>
      <c r="BA155">
        <f>IF(ORDER!O161&gt;0,
 IF(ORDER!$D$1="SGST",
 VLOOKUP(H155,'C:\Users\HP\Desktop\TrimphPO\Week\Master Files\[SGST Master.xlsx]DBF'!$A:$BB,54,FALSE),
   IF(ORDER!$D$1="IGST",
   VLOOKUP(H155,'C:\Users\HP\Desktop\TrimphPO\Week\Master Files\[IGST Master.xlsx]DBF'!$A:$BB,54,FALSE),
   "Error")),
"")</f>
        <v/>
      </c>
      <c r="BB155">
        <f>IF(ORDER!O161&gt;0,
 IF(ORDER!$D$1="SGST",
 VLOOKUP(H155,'C:\Users\HP\Desktop\TrimphPO\Week\Master Files\[SGST Master.xlsx]DBF'!$A:$BC,55,FALSE),
   IF(ORDER!$D$1="IGST",
   VLOOKUP(H155,'C:\Users\HP\Desktop\TrimphPO\Week\Master Files\[IGST Master.xlsx]DBF'!$A:$BC,55,FALSE),
   "Error")),
"")</f>
        <v/>
      </c>
      <c r="BC155">
        <f>IF(ORDER!O161&gt;0,
 IF(ORDER!$D$1="SGST",
 VLOOKUP(H155,'C:\Users\HP\Desktop\TrimphPO\Week\Master Files\[SGST Master.xlsx]DBF'!$A:$BD,56,FALSE),
   IF(ORDER!$D$1="IGST",
   VLOOKUP(H155,'C:\Users\HP\Desktop\TrimphPO\Week\Master Files\[IGST Master.xlsx]DBF'!$A:$BD,56,FALSE),
   "Error")),
"")</f>
        <v/>
      </c>
      <c r="BD155">
        <f>IF(ORDER!O161&gt;0,
 IF(ORDER!$D$1="SGST",
 VLOOKUP(H155,'C:\Users\HP\Desktop\TrimphPO\Week\Master Files\[SGST Master.xlsx]DBF'!$A:$BE,57,FALSE),
   IF(ORDER!$D$1="IGST",
   VLOOKUP(H155,'C:\Users\HP\Desktop\TrimphPO\Week\Master Files\[IGST Master.xlsx]DBF'!$A:$BE,57,FALSE),
   "Error")),
"")</f>
        <v/>
      </c>
    </row>
    <row r="156">
      <c r="A156">
        <f>IF(ORDER!O162&gt;0,
 IF(ORDER!$D$1="SGST",
 VLOOKUP(H156,'C:\Users\HP\Desktop\TrimphPO\Week\Master Files\[SGST Master.xlsx]DBF'!$A:$B,2,FALSE),
   IF(ORDER!$D$1="IGST",
   VLOOKUP(H156,'C:\Users\HP\Desktop\TrimphPO\Week\Master Files\[IGST Master.xlsx]DBF'!$A:$B,2,FALSE),
   "Error")),
"")</f>
        <v/>
      </c>
      <c r="B156">
        <f>IF(ORDER!O162&gt;0,
 IF(ORDER!$D$1="SGST",
 VLOOKUP(H156,'C:\Users\HP\Desktop\TrimphPO\Week\Master Files\[SGST Master.xlsx]DBF'!$A:$C,3,FALSE),
   IF(ORDER!$D$1="IGST",
   VLOOKUP(H156,'C:\Users\HP\Desktop\TrimphPO\Week\Master Files\[IGST Master.xlsx]DBF'!$A:$C,3,FALSE),
   "Error")),
"")</f>
        <v/>
      </c>
      <c r="C156">
        <f>IF(ORDER!O162&gt;0,ORDER!L162, "")</f>
        <v/>
      </c>
      <c r="D156">
        <f>IF(ORDER!O162&gt;0,ORDER!A162, "")</f>
        <v/>
      </c>
      <c r="E156">
        <f>IF(ORDER!O162&gt;0,
 IF(ORDER!$D$1="SGST",
 VLOOKUP(H156,'C:\Users\HP\Desktop\TrimphPO\Week\Master Files\[SGST Master.xlsx]DBF'!$A:$F,6,FALSE),
   IF(ORDER!$D$1="IGST",
   VLOOKUP(H156,'C:\Users\HP\Desktop\TrimphPO\Week\Master Files\[IGST Master.xlsx]DBF'!$A:$F,6,FALSE),
   "Error")),
"")</f>
        <v/>
      </c>
      <c r="F156">
        <f>IF(ORDER!O162&gt;0,ORDER!C162, "")</f>
        <v/>
      </c>
      <c r="G156">
        <f>IF(ORDER!O162&gt;0,
 IF(ORDER!$D$1="SGST",
 VLOOKUP(H156,'C:\Users\HP\Desktop\TrimphPO\Week\Master Files\[SGST Master.xlsx]DBF'!$A:$H,8,FALSE),
   IF(ORDER!$D$1="IGST",
   VLOOKUP(H156,'C:\Users\HP\Desktop\TrimphPO\Week\Master Files\[IGST Master.xlsx]DBF'!$A:$H,8,FALSE),
   "Error")),
"")</f>
        <v/>
      </c>
      <c r="H156">
        <f>IF(ORDER!O162&gt;0,ORDER!D162, "")</f>
        <v/>
      </c>
      <c r="I156">
        <f>IF(ORDER!O162&gt;0,
 IF(ORDER!$D$1="SGST",
 VLOOKUP(H156,'C:\Users\HP\Desktop\TrimphPO\Week\Master Files\[SGST Master.xlsx]DBF'!$A:$J,10,FALSE),
   IF(ORDER!$D$1="IGST",
   VLOOKUP(H156,'C:\Users\HP\Desktop\TrimphPO\Week\Master Files\[IGST Master.xlsx]DBF'!$A:$J,10,FALSE),
   "Error")),
"")</f>
        <v/>
      </c>
      <c r="J156">
        <f>IF(ORDER!O162&gt;0,SUMIF(ORDER!$D$8:$D$22298,DBF!$H156,ORDER!$G$8:$G$22298), "")</f>
        <v/>
      </c>
      <c r="K156">
        <f>IF(ORDER!O162&gt;0,VLOOKUP($H156,ORDER!D:H,5,FALSE), "")</f>
        <v/>
      </c>
      <c r="L156">
        <f>IF(ORDER!O162&gt;0,ROUND(J156*K156,2), "")</f>
        <v/>
      </c>
      <c r="M156">
        <f>IF(ORDER!O162&gt;0,
 IF(ORDER!$D$1="SGST",
 VLOOKUP(H156,'C:\Users\HP\Desktop\TrimphPO\Week\Master Files\[SGST Master.xlsx]DBF'!$A:$N,14,FALSE),
   IF(ORDER!$D$1="IGST",
   VLOOKUP(H156,'C:\Users\HP\Desktop\TrimphPO\Week\Master Files\[IGST Master.xlsx]DBF'!$A:$N,14,FALSE),
   "Error")),
"")</f>
        <v/>
      </c>
      <c r="N156">
        <f>IF(ORDER!O162&gt;0,ROUND(L156*M156/100,2), "")</f>
        <v/>
      </c>
      <c r="O156">
        <f>IF(ORDER!O162&gt;0,L156-N156, "")</f>
        <v/>
      </c>
      <c r="P156">
        <f>IF(ORDER!O162&gt;0,IF(R156="Corsetry",IF(IFERROR((O156/J156),0)&lt;1000,"CC Sales- Corsetry-Wholesale - IGST 5%","CC Sales- Corsetry-Wholesale - IGST 12%")), "")</f>
        <v/>
      </c>
      <c r="Q156">
        <f>IF(ORDER!O162&gt;0,
 IF(ORDER!$D$1="SGST",
 VLOOKUP(H156,'C:\Users\HP\Desktop\TrimphPO\Week\Master Files\[SGST Master.xlsx]DBF'!$A:$R,18,FALSE),
   IF(ORDER!$D$1="IGST",
   VLOOKUP(H156,'C:\Users\HP\Desktop\TrimphPO\Week\Master Files\[IGST Master.xlsx]DBF'!$A:$R,18,FALSE),
   "Error")),
"")</f>
        <v/>
      </c>
      <c r="R156">
        <f>IF(ORDER!O162&gt;0,
 IF(ORDER!$D$1="SGST",
 VLOOKUP(H156,'C:\Users\HP\Desktop\TrimphPO\Week\Master Files\[SGST Master.xlsx]DBF'!$A:$S,19,FALSE),
   IF(ORDER!$D$1="IGST",
   VLOOKUP(H156,'C:\Users\HP\Desktop\TrimphPO\Week\Master Files\[IGST Master.xlsx]DBF'!$A:$S,19,FALSE),
   "Error")),
"")</f>
        <v/>
      </c>
      <c r="S156">
        <f>IF(ORDER!O162&gt;0,
 IF(ORDER!$D$1="SGST",
 VLOOKUP(H156,'C:\Users\HP\Desktop\TrimphPO\Week\Master Files\[SGST Master.xlsx]DBF'!$A:$T,20,FALSE),
   IF(ORDER!$D$1="IGST",
   VLOOKUP(H156,'C:\Users\HP\Desktop\TrimphPO\Week\Master Files\[IGST Master.xlsx]DBF'!$A:$T,20,FALSE),
   "Error")),
"")</f>
        <v/>
      </c>
      <c r="T156">
        <f>IF(ORDER!O162&gt;0,
 IF(ORDER!$D$1="SGST",
 VLOOKUP(H156,'C:\Users\HP\Desktop\TrimphPO\Week\Master Files\[SGST Master.xlsx]DBF'!$A:$U,21,FALSE),
   IF(ORDER!$D$1="IGST",
   VLOOKUP(H156,'C:\Users\HP\Desktop\TrimphPO\Week\Master Files\[IGST Master.xlsx]DBF'!$A:$U,21,FALSE),
   "Error")),
"")</f>
        <v/>
      </c>
      <c r="U156">
        <f>IF(ORDER!O162&gt;0,
 IF(ORDER!$D$1="SGST",
 VLOOKUP(H156,'C:\Users\HP\Desktop\TrimphPO\Week\Master Files\[SGST Master.xlsx]DBF'!$A:$V,22,FALSE),
   IF(ORDER!$D$1="IGST",
   VLOOKUP(H156,'C:\Users\HP\Desktop\TrimphPO\Week\Master Files\[IGST Master.xlsx]DBF'!$A:$V,22,FALSE),
   "Error")),
"")</f>
        <v/>
      </c>
      <c r="V156">
        <f>IF(ORDER!O162&gt;0,
 IF(ORDER!$D$1="SGST",
 VLOOKUP(H156,'C:\Users\HP\Desktop\TrimphPO\Week\Master Files\[SGST Master.xlsx]DBF'!$A:$W,23,FALSE),
   IF(ORDER!$D$1="IGST",
   VLOOKUP(H156,'C:\Users\HP\Desktop\TrimphPO\Week\Master Files\[IGST Master.xlsx]DBF'!$A:$W,23,FALSE),
   "Error")),
"")</f>
        <v/>
      </c>
      <c r="W156">
        <f>IF(ORDER!O162&gt;0,
 IF(ORDER!$D$1="SGST",
 VLOOKUP(H156,'C:\Users\HP\Desktop\TrimphPO\Week\Master Files\[SGST Master.xlsx]DBF'!$A:$X,24,FALSE),
   IF(ORDER!$D$1="IGST",
   VLOOKUP(H156,'C:\Users\HP\Desktop\TrimphPO\Week\Master Files\[IGST Master.xlsx]DBF'!$A:$X,24,FALSE),
   "Error")),
"")</f>
        <v/>
      </c>
      <c r="X156">
        <f>IF(ORDER!O162&gt;0,
 IF(ORDER!$D$1="SGST",
 VLOOKUP(H156,'C:\Users\HP\Desktop\TrimphPO\Week\Master Files\[SGST Master.xlsx]DBF'!$A:$Y,25,FALSE),
   IF(ORDER!$D$1="IGST",
   VLOOKUP(H156,'C:\Users\HP\Desktop\TrimphPO\Week\Master Files\[IGST Master.xlsx]DBF'!$A:$Y,25,FALSE),
   "Error")),
"")</f>
        <v/>
      </c>
      <c r="Y156">
        <f>IF(ORDER!O162&gt;0,+O156, "")</f>
        <v/>
      </c>
      <c r="Z156">
        <f>IF(ORDER!O162&gt;0,+J156, "")</f>
        <v/>
      </c>
      <c r="AA156">
        <f>IF(ORDER!O162&gt;0,
 IF(ORDER!$D$1="SGST",
 VLOOKUP(H156,'C:\Users\HP\Desktop\TrimphPO\Week\Master Files\[SGST Master.xlsx]DBF'!$A:$AB,28,FALSE),
   IF(ORDER!$D$1="IGST",
   VLOOKUP(H156,'C:\Users\HP\Desktop\TrimphPO\Week\Master Files\[IGST Master.xlsx]DBF'!$A:$AB,28,FALSE),
   "Error")),
"")</f>
        <v/>
      </c>
      <c r="AB156">
        <f>IF(ORDER!O162&gt;0,
 IF(ORDER!$D$1="SGST",
 VLOOKUP(H156,'C:\Users\HP\Desktop\TrimphPO\Week\Master Files\[SGST Master.xlsx]DBF'!$A:$AC,29,FALSE),
   IF(ORDER!$D$1="IGST",
   VLOOKUP(H156,'C:\Users\HP\Desktop\TrimphPO\Week\Master Files\[IGST Master.xlsx]DBF'!$A:$AC,29,FALSE),
   "Error")),
"")</f>
        <v/>
      </c>
      <c r="AC156">
        <f>IF(ORDER!O162&gt;0,ROUND(Y156*AB156/100,2), "")</f>
        <v/>
      </c>
      <c r="AD156">
        <f>IF(ORDER!O162&gt;0,ROUND(SUM(Y156,0)-AC156,2), "")</f>
        <v/>
      </c>
      <c r="AE156" t="inlineStr"/>
      <c r="AF156" t="inlineStr"/>
      <c r="AG156" t="inlineStr"/>
      <c r="AH156" t="inlineStr"/>
      <c r="AI156" t="inlineStr"/>
      <c r="AJ156" t="inlineStr"/>
      <c r="AK156">
        <f>IF(ORDER!O162&gt;0,IF(RIGHT(P156,2)="5%","Output IGST - 5% - Tamilnadu","Output IGST - 12% - Tamilnadu"), "")</f>
        <v/>
      </c>
      <c r="AL156">
        <f>IF(ORDER!O162&gt;0,IF(AK156="Output IGST - 12% - TamilNadu",12,5), "")</f>
        <v/>
      </c>
      <c r="AM156">
        <f>IF(ORDER!O162&gt;0,ROUND(SUM(AD156*AL156/100,0),2), "")</f>
        <v/>
      </c>
      <c r="AN156">
        <f>IF(ORDER!O162&gt;0,+AP156, "")</f>
        <v/>
      </c>
      <c r="AO156">
        <f>IF(ORDER!O162&gt;0,0.00, "")</f>
        <v/>
      </c>
      <c r="AP156">
        <f>IF(ORDER!O162&gt;0,+(Y156-AC156)+AM156, "")</f>
        <v/>
      </c>
      <c r="AQ156">
        <f>IF(ORDER!O162&gt;0,
 IF(ORDER!$D$1="SGST",
 VLOOKUP(H156,'C:\Users\HP\Desktop\TrimphPO\Week\Master Files\[SGST Master.xlsx]DBF'!$A:$AR,44,FALSE),
   IF(ORDER!$D$1="IGST",
   VLOOKUP(H156,'C:\Users\HP\Desktop\TrimphPO\Week\Master Files\[IGST Master.xlsx]DBF'!$A:$AR,44,FALSE),
   "Error")),
"")</f>
        <v/>
      </c>
      <c r="AR156">
        <f>IF(ORDER!O162&gt;0,B156, "")</f>
        <v/>
      </c>
      <c r="AS156">
        <f>IF(ORDER!O162&gt;0,AN156, "")</f>
        <v/>
      </c>
      <c r="AT156">
        <f>IF(ORDER!O162&gt;0,CONCATENATE($B$2," ",$C$2," ","QTY",  " ", $Z$2), "")</f>
        <v/>
      </c>
      <c r="AU156">
        <f>IF(ORDER!O162&gt;0,
 IF(ORDER!$D$1="SGST",
 VLOOKUP(H156,'C:\Users\HP\Desktop\TrimphPO\Week\Master Files\[SGST Master.xlsx]DBF'!$A:$AV,48,FALSE),
   IF(ORDER!$D$1="IGST",
   VLOOKUP(H156,'C:\Users\HP\Desktop\TrimphPO\Week\Master Files\[IGST Master.xlsx]DBF'!$A:$AV,48,FALSE),
   "Error")),
"")</f>
        <v/>
      </c>
      <c r="AV156">
        <f>IF(ORDER!O162&gt;0,
 IF(ORDER!$D$1="SGST",
 VLOOKUP(H156,'C:\Users\HP\Desktop\TrimphPO\Week\Master Files\[SGST Master.xlsx]DBF'!$A:$AW,49,FALSE),
   IF(ORDER!$D$1="IGST",
   VLOOKUP(H156,'C:\Users\HP\Desktop\TrimphPO\Week\Master Files\[IGST Master.xlsx]DBF'!$A:$AW,49,FALSE),
   "Error")),
"")</f>
        <v/>
      </c>
      <c r="AW156">
        <f>IF(ORDER!O162&gt;0,
 IF(ORDER!$D$1="SGST",
 VLOOKUP(H156,'C:\Users\HP\Desktop\TrimphPO\Week\Master Files\[SGST Master.xlsx]DBF'!$A:$AX,50,FALSE),
   IF(ORDER!$D$1="IGST",
   VLOOKUP(H156,'C:\Users\HP\Desktop\TrimphPO\Week\Master Files\[IGST Master.xlsx]DBF'!$A:$AX,50,FALSE),
   "Error")),
"")</f>
        <v/>
      </c>
      <c r="AX156">
        <f>IF(ORDER!O162&gt;0,ORDER!B5, "")</f>
        <v/>
      </c>
      <c r="AY156">
        <f>IF(ORDER!O162&gt;0,ORDER!B1, "")</f>
        <v/>
      </c>
      <c r="AZ156">
        <f>IF(ORDER!O162&gt;0,
 IF(ORDER!$D$1="SGST",
 VLOOKUP(H156,'C:\Users\HP\Desktop\TrimphPO\Week\Master Files\[SGST Master.xlsx]DBF'!$A:$BA,53,FALSE),
   IF(ORDER!$D$1="IGST",
   VLOOKUP(H156,'C:\Users\HP\Desktop\TrimphPO\Week\Master Files\[IGST Master.xlsx]DBF'!$A:$BA,53,FALSE),
   "Error")),
"")</f>
        <v/>
      </c>
      <c r="BA156">
        <f>IF(ORDER!O162&gt;0,
 IF(ORDER!$D$1="SGST",
 VLOOKUP(H156,'C:\Users\HP\Desktop\TrimphPO\Week\Master Files\[SGST Master.xlsx]DBF'!$A:$BB,54,FALSE),
   IF(ORDER!$D$1="IGST",
   VLOOKUP(H156,'C:\Users\HP\Desktop\TrimphPO\Week\Master Files\[IGST Master.xlsx]DBF'!$A:$BB,54,FALSE),
   "Error")),
"")</f>
        <v/>
      </c>
      <c r="BB156">
        <f>IF(ORDER!O162&gt;0,
 IF(ORDER!$D$1="SGST",
 VLOOKUP(H156,'C:\Users\HP\Desktop\TrimphPO\Week\Master Files\[SGST Master.xlsx]DBF'!$A:$BC,55,FALSE),
   IF(ORDER!$D$1="IGST",
   VLOOKUP(H156,'C:\Users\HP\Desktop\TrimphPO\Week\Master Files\[IGST Master.xlsx]DBF'!$A:$BC,55,FALSE),
   "Error")),
"")</f>
        <v/>
      </c>
      <c r="BC156">
        <f>IF(ORDER!O162&gt;0,
 IF(ORDER!$D$1="SGST",
 VLOOKUP(H156,'C:\Users\HP\Desktop\TrimphPO\Week\Master Files\[SGST Master.xlsx]DBF'!$A:$BD,56,FALSE),
   IF(ORDER!$D$1="IGST",
   VLOOKUP(H156,'C:\Users\HP\Desktop\TrimphPO\Week\Master Files\[IGST Master.xlsx]DBF'!$A:$BD,56,FALSE),
   "Error")),
"")</f>
        <v/>
      </c>
      <c r="BD156">
        <f>IF(ORDER!O162&gt;0,
 IF(ORDER!$D$1="SGST",
 VLOOKUP(H156,'C:\Users\HP\Desktop\TrimphPO\Week\Master Files\[SGST Master.xlsx]DBF'!$A:$BE,57,FALSE),
   IF(ORDER!$D$1="IGST",
   VLOOKUP(H156,'C:\Users\HP\Desktop\TrimphPO\Week\Master Files\[IGST Master.xlsx]DBF'!$A:$BE,57,FALSE),
   "Error")),
"")</f>
        <v/>
      </c>
    </row>
    <row r="157">
      <c r="A157">
        <f>IF(ORDER!O163&gt;0,
 IF(ORDER!$D$1="SGST",
 VLOOKUP(H157,'C:\Users\HP\Desktop\TrimphPO\Week\Master Files\[SGST Master.xlsx]DBF'!$A:$B,2,FALSE),
   IF(ORDER!$D$1="IGST",
   VLOOKUP(H157,'C:\Users\HP\Desktop\TrimphPO\Week\Master Files\[IGST Master.xlsx]DBF'!$A:$B,2,FALSE),
   "Error")),
"")</f>
        <v/>
      </c>
      <c r="B157">
        <f>IF(ORDER!O163&gt;0,
 IF(ORDER!$D$1="SGST",
 VLOOKUP(H157,'C:\Users\HP\Desktop\TrimphPO\Week\Master Files\[SGST Master.xlsx]DBF'!$A:$C,3,FALSE),
   IF(ORDER!$D$1="IGST",
   VLOOKUP(H157,'C:\Users\HP\Desktop\TrimphPO\Week\Master Files\[IGST Master.xlsx]DBF'!$A:$C,3,FALSE),
   "Error")),
"")</f>
        <v/>
      </c>
      <c r="C157">
        <f>IF(ORDER!O163&gt;0,ORDER!L163, "")</f>
        <v/>
      </c>
      <c r="D157">
        <f>IF(ORDER!O163&gt;0,ORDER!A163, "")</f>
        <v/>
      </c>
      <c r="E157">
        <f>IF(ORDER!O163&gt;0,
 IF(ORDER!$D$1="SGST",
 VLOOKUP(H157,'C:\Users\HP\Desktop\TrimphPO\Week\Master Files\[SGST Master.xlsx]DBF'!$A:$F,6,FALSE),
   IF(ORDER!$D$1="IGST",
   VLOOKUP(H157,'C:\Users\HP\Desktop\TrimphPO\Week\Master Files\[IGST Master.xlsx]DBF'!$A:$F,6,FALSE),
   "Error")),
"")</f>
        <v/>
      </c>
      <c r="F157">
        <f>IF(ORDER!O163&gt;0,ORDER!C163, "")</f>
        <v/>
      </c>
      <c r="G157">
        <f>IF(ORDER!O163&gt;0,
 IF(ORDER!$D$1="SGST",
 VLOOKUP(H157,'C:\Users\HP\Desktop\TrimphPO\Week\Master Files\[SGST Master.xlsx]DBF'!$A:$H,8,FALSE),
   IF(ORDER!$D$1="IGST",
   VLOOKUP(H157,'C:\Users\HP\Desktop\TrimphPO\Week\Master Files\[IGST Master.xlsx]DBF'!$A:$H,8,FALSE),
   "Error")),
"")</f>
        <v/>
      </c>
      <c r="H157">
        <f>IF(ORDER!O163&gt;0,ORDER!D163, "")</f>
        <v/>
      </c>
      <c r="I157">
        <f>IF(ORDER!O163&gt;0,
 IF(ORDER!$D$1="SGST",
 VLOOKUP(H157,'C:\Users\HP\Desktop\TrimphPO\Week\Master Files\[SGST Master.xlsx]DBF'!$A:$J,10,FALSE),
   IF(ORDER!$D$1="IGST",
   VLOOKUP(H157,'C:\Users\HP\Desktop\TrimphPO\Week\Master Files\[IGST Master.xlsx]DBF'!$A:$J,10,FALSE),
   "Error")),
"")</f>
        <v/>
      </c>
      <c r="J157">
        <f>IF(ORDER!O163&gt;0,SUMIF(ORDER!$D$8:$D$22298,DBF!$H157,ORDER!$G$8:$G$22298), "")</f>
        <v/>
      </c>
      <c r="K157">
        <f>IF(ORDER!O163&gt;0,VLOOKUP($H157,ORDER!D:H,5,FALSE), "")</f>
        <v/>
      </c>
      <c r="L157">
        <f>IF(ORDER!O163&gt;0,ROUND(J157*K157,2), "")</f>
        <v/>
      </c>
      <c r="M157">
        <f>IF(ORDER!O163&gt;0,
 IF(ORDER!$D$1="SGST",
 VLOOKUP(H157,'C:\Users\HP\Desktop\TrimphPO\Week\Master Files\[SGST Master.xlsx]DBF'!$A:$N,14,FALSE),
   IF(ORDER!$D$1="IGST",
   VLOOKUP(H157,'C:\Users\HP\Desktop\TrimphPO\Week\Master Files\[IGST Master.xlsx]DBF'!$A:$N,14,FALSE),
   "Error")),
"")</f>
        <v/>
      </c>
      <c r="N157">
        <f>IF(ORDER!O163&gt;0,ROUND(L157*M157/100,2), "")</f>
        <v/>
      </c>
      <c r="O157">
        <f>IF(ORDER!O163&gt;0,L157-N157, "")</f>
        <v/>
      </c>
      <c r="P157">
        <f>IF(ORDER!O163&gt;0,IF(R157="Corsetry",IF(IFERROR((O157/J157),0)&lt;1000,"CC Sales- Corsetry-Wholesale - IGST 5%","CC Sales- Corsetry-Wholesale - IGST 12%")), "")</f>
        <v/>
      </c>
      <c r="Q157">
        <f>IF(ORDER!O163&gt;0,
 IF(ORDER!$D$1="SGST",
 VLOOKUP(H157,'C:\Users\HP\Desktop\TrimphPO\Week\Master Files\[SGST Master.xlsx]DBF'!$A:$R,18,FALSE),
   IF(ORDER!$D$1="IGST",
   VLOOKUP(H157,'C:\Users\HP\Desktop\TrimphPO\Week\Master Files\[IGST Master.xlsx]DBF'!$A:$R,18,FALSE),
   "Error")),
"")</f>
        <v/>
      </c>
      <c r="R157">
        <f>IF(ORDER!O163&gt;0,
 IF(ORDER!$D$1="SGST",
 VLOOKUP(H157,'C:\Users\HP\Desktop\TrimphPO\Week\Master Files\[SGST Master.xlsx]DBF'!$A:$S,19,FALSE),
   IF(ORDER!$D$1="IGST",
   VLOOKUP(H157,'C:\Users\HP\Desktop\TrimphPO\Week\Master Files\[IGST Master.xlsx]DBF'!$A:$S,19,FALSE),
   "Error")),
"")</f>
        <v/>
      </c>
      <c r="S157">
        <f>IF(ORDER!O163&gt;0,
 IF(ORDER!$D$1="SGST",
 VLOOKUP(H157,'C:\Users\HP\Desktop\TrimphPO\Week\Master Files\[SGST Master.xlsx]DBF'!$A:$T,20,FALSE),
   IF(ORDER!$D$1="IGST",
   VLOOKUP(H157,'C:\Users\HP\Desktop\TrimphPO\Week\Master Files\[IGST Master.xlsx]DBF'!$A:$T,20,FALSE),
   "Error")),
"")</f>
        <v/>
      </c>
      <c r="T157">
        <f>IF(ORDER!O163&gt;0,
 IF(ORDER!$D$1="SGST",
 VLOOKUP(H157,'C:\Users\HP\Desktop\TrimphPO\Week\Master Files\[SGST Master.xlsx]DBF'!$A:$U,21,FALSE),
   IF(ORDER!$D$1="IGST",
   VLOOKUP(H157,'C:\Users\HP\Desktop\TrimphPO\Week\Master Files\[IGST Master.xlsx]DBF'!$A:$U,21,FALSE),
   "Error")),
"")</f>
        <v/>
      </c>
      <c r="U157">
        <f>IF(ORDER!O163&gt;0,
 IF(ORDER!$D$1="SGST",
 VLOOKUP(H157,'C:\Users\HP\Desktop\TrimphPO\Week\Master Files\[SGST Master.xlsx]DBF'!$A:$V,22,FALSE),
   IF(ORDER!$D$1="IGST",
   VLOOKUP(H157,'C:\Users\HP\Desktop\TrimphPO\Week\Master Files\[IGST Master.xlsx]DBF'!$A:$V,22,FALSE),
   "Error")),
"")</f>
        <v/>
      </c>
      <c r="V157">
        <f>IF(ORDER!O163&gt;0,
 IF(ORDER!$D$1="SGST",
 VLOOKUP(H157,'C:\Users\HP\Desktop\TrimphPO\Week\Master Files\[SGST Master.xlsx]DBF'!$A:$W,23,FALSE),
   IF(ORDER!$D$1="IGST",
   VLOOKUP(H157,'C:\Users\HP\Desktop\TrimphPO\Week\Master Files\[IGST Master.xlsx]DBF'!$A:$W,23,FALSE),
   "Error")),
"")</f>
        <v/>
      </c>
      <c r="W157">
        <f>IF(ORDER!O163&gt;0,
 IF(ORDER!$D$1="SGST",
 VLOOKUP(H157,'C:\Users\HP\Desktop\TrimphPO\Week\Master Files\[SGST Master.xlsx]DBF'!$A:$X,24,FALSE),
   IF(ORDER!$D$1="IGST",
   VLOOKUP(H157,'C:\Users\HP\Desktop\TrimphPO\Week\Master Files\[IGST Master.xlsx]DBF'!$A:$X,24,FALSE),
   "Error")),
"")</f>
        <v/>
      </c>
      <c r="X157">
        <f>IF(ORDER!O163&gt;0,
 IF(ORDER!$D$1="SGST",
 VLOOKUP(H157,'C:\Users\HP\Desktop\TrimphPO\Week\Master Files\[SGST Master.xlsx]DBF'!$A:$Y,25,FALSE),
   IF(ORDER!$D$1="IGST",
   VLOOKUP(H157,'C:\Users\HP\Desktop\TrimphPO\Week\Master Files\[IGST Master.xlsx]DBF'!$A:$Y,25,FALSE),
   "Error")),
"")</f>
        <v/>
      </c>
      <c r="Y157">
        <f>IF(ORDER!O163&gt;0,+O157, "")</f>
        <v/>
      </c>
      <c r="Z157">
        <f>IF(ORDER!O163&gt;0,+J157, "")</f>
        <v/>
      </c>
      <c r="AA157">
        <f>IF(ORDER!O163&gt;0,
 IF(ORDER!$D$1="SGST",
 VLOOKUP(H157,'C:\Users\HP\Desktop\TrimphPO\Week\Master Files\[SGST Master.xlsx]DBF'!$A:$AB,28,FALSE),
   IF(ORDER!$D$1="IGST",
   VLOOKUP(H157,'C:\Users\HP\Desktop\TrimphPO\Week\Master Files\[IGST Master.xlsx]DBF'!$A:$AB,28,FALSE),
   "Error")),
"")</f>
        <v/>
      </c>
      <c r="AB157">
        <f>IF(ORDER!O163&gt;0,
 IF(ORDER!$D$1="SGST",
 VLOOKUP(H157,'C:\Users\HP\Desktop\TrimphPO\Week\Master Files\[SGST Master.xlsx]DBF'!$A:$AC,29,FALSE),
   IF(ORDER!$D$1="IGST",
   VLOOKUP(H157,'C:\Users\HP\Desktop\TrimphPO\Week\Master Files\[IGST Master.xlsx]DBF'!$A:$AC,29,FALSE),
   "Error")),
"")</f>
        <v/>
      </c>
      <c r="AC157">
        <f>IF(ORDER!O163&gt;0,ROUND(Y157*AB157/100,2), "")</f>
        <v/>
      </c>
      <c r="AD157">
        <f>IF(ORDER!O163&gt;0,ROUND(SUM(Y157,0)-AC157,2), "")</f>
        <v/>
      </c>
      <c r="AE157" t="inlineStr"/>
      <c r="AF157" t="inlineStr"/>
      <c r="AG157" t="inlineStr"/>
      <c r="AH157" t="inlineStr"/>
      <c r="AI157" t="inlineStr"/>
      <c r="AJ157" t="inlineStr"/>
      <c r="AK157">
        <f>IF(ORDER!O163&gt;0,IF(RIGHT(P157,2)="5%","Output IGST - 5% - Tamilnadu","Output IGST - 12% - Tamilnadu"), "")</f>
        <v/>
      </c>
      <c r="AL157">
        <f>IF(ORDER!O163&gt;0,IF(AK157="Output IGST - 12% - TamilNadu",12,5), "")</f>
        <v/>
      </c>
      <c r="AM157">
        <f>IF(ORDER!O163&gt;0,ROUND(SUM(AD157*AL157/100,0),2), "")</f>
        <v/>
      </c>
      <c r="AN157">
        <f>IF(ORDER!O163&gt;0,+AP157, "")</f>
        <v/>
      </c>
      <c r="AO157">
        <f>IF(ORDER!O163&gt;0,0.00, "")</f>
        <v/>
      </c>
      <c r="AP157">
        <f>IF(ORDER!O163&gt;0,+(Y157-AC157)+AM157, "")</f>
        <v/>
      </c>
      <c r="AQ157">
        <f>IF(ORDER!O163&gt;0,
 IF(ORDER!$D$1="SGST",
 VLOOKUP(H157,'C:\Users\HP\Desktop\TrimphPO\Week\Master Files\[SGST Master.xlsx]DBF'!$A:$AR,44,FALSE),
   IF(ORDER!$D$1="IGST",
   VLOOKUP(H157,'C:\Users\HP\Desktop\TrimphPO\Week\Master Files\[IGST Master.xlsx]DBF'!$A:$AR,44,FALSE),
   "Error")),
"")</f>
        <v/>
      </c>
      <c r="AR157">
        <f>IF(ORDER!O163&gt;0,B157, "")</f>
        <v/>
      </c>
      <c r="AS157">
        <f>IF(ORDER!O163&gt;0,AN157, "")</f>
        <v/>
      </c>
      <c r="AT157">
        <f>IF(ORDER!O163&gt;0,CONCATENATE($B$2," ",$C$2," ","QTY",  " ", $Z$2), "")</f>
        <v/>
      </c>
      <c r="AU157">
        <f>IF(ORDER!O163&gt;0,
 IF(ORDER!$D$1="SGST",
 VLOOKUP(H157,'C:\Users\HP\Desktop\TrimphPO\Week\Master Files\[SGST Master.xlsx]DBF'!$A:$AV,48,FALSE),
   IF(ORDER!$D$1="IGST",
   VLOOKUP(H157,'C:\Users\HP\Desktop\TrimphPO\Week\Master Files\[IGST Master.xlsx]DBF'!$A:$AV,48,FALSE),
   "Error")),
"")</f>
        <v/>
      </c>
      <c r="AV157">
        <f>IF(ORDER!O163&gt;0,
 IF(ORDER!$D$1="SGST",
 VLOOKUP(H157,'C:\Users\HP\Desktop\TrimphPO\Week\Master Files\[SGST Master.xlsx]DBF'!$A:$AW,49,FALSE),
   IF(ORDER!$D$1="IGST",
   VLOOKUP(H157,'C:\Users\HP\Desktop\TrimphPO\Week\Master Files\[IGST Master.xlsx]DBF'!$A:$AW,49,FALSE),
   "Error")),
"")</f>
        <v/>
      </c>
      <c r="AW157">
        <f>IF(ORDER!O163&gt;0,
 IF(ORDER!$D$1="SGST",
 VLOOKUP(H157,'C:\Users\HP\Desktop\TrimphPO\Week\Master Files\[SGST Master.xlsx]DBF'!$A:$AX,50,FALSE),
   IF(ORDER!$D$1="IGST",
   VLOOKUP(H157,'C:\Users\HP\Desktop\TrimphPO\Week\Master Files\[IGST Master.xlsx]DBF'!$A:$AX,50,FALSE),
   "Error")),
"")</f>
        <v/>
      </c>
      <c r="AX157">
        <f>IF(ORDER!O163&gt;0,ORDER!B5, "")</f>
        <v/>
      </c>
      <c r="AY157">
        <f>IF(ORDER!O163&gt;0,ORDER!B1, "")</f>
        <v/>
      </c>
      <c r="AZ157">
        <f>IF(ORDER!O163&gt;0,
 IF(ORDER!$D$1="SGST",
 VLOOKUP(H157,'C:\Users\HP\Desktop\TrimphPO\Week\Master Files\[SGST Master.xlsx]DBF'!$A:$BA,53,FALSE),
   IF(ORDER!$D$1="IGST",
   VLOOKUP(H157,'C:\Users\HP\Desktop\TrimphPO\Week\Master Files\[IGST Master.xlsx]DBF'!$A:$BA,53,FALSE),
   "Error")),
"")</f>
        <v/>
      </c>
      <c r="BA157">
        <f>IF(ORDER!O163&gt;0,
 IF(ORDER!$D$1="SGST",
 VLOOKUP(H157,'C:\Users\HP\Desktop\TrimphPO\Week\Master Files\[SGST Master.xlsx]DBF'!$A:$BB,54,FALSE),
   IF(ORDER!$D$1="IGST",
   VLOOKUP(H157,'C:\Users\HP\Desktop\TrimphPO\Week\Master Files\[IGST Master.xlsx]DBF'!$A:$BB,54,FALSE),
   "Error")),
"")</f>
        <v/>
      </c>
      <c r="BB157">
        <f>IF(ORDER!O163&gt;0,
 IF(ORDER!$D$1="SGST",
 VLOOKUP(H157,'C:\Users\HP\Desktop\TrimphPO\Week\Master Files\[SGST Master.xlsx]DBF'!$A:$BC,55,FALSE),
   IF(ORDER!$D$1="IGST",
   VLOOKUP(H157,'C:\Users\HP\Desktop\TrimphPO\Week\Master Files\[IGST Master.xlsx]DBF'!$A:$BC,55,FALSE),
   "Error")),
"")</f>
        <v/>
      </c>
      <c r="BC157">
        <f>IF(ORDER!O163&gt;0,
 IF(ORDER!$D$1="SGST",
 VLOOKUP(H157,'C:\Users\HP\Desktop\TrimphPO\Week\Master Files\[SGST Master.xlsx]DBF'!$A:$BD,56,FALSE),
   IF(ORDER!$D$1="IGST",
   VLOOKUP(H157,'C:\Users\HP\Desktop\TrimphPO\Week\Master Files\[IGST Master.xlsx]DBF'!$A:$BD,56,FALSE),
   "Error")),
"")</f>
        <v/>
      </c>
      <c r="BD157">
        <f>IF(ORDER!O163&gt;0,
 IF(ORDER!$D$1="SGST",
 VLOOKUP(H157,'C:\Users\HP\Desktop\TrimphPO\Week\Master Files\[SGST Master.xlsx]DBF'!$A:$BE,57,FALSE),
   IF(ORDER!$D$1="IGST",
   VLOOKUP(H157,'C:\Users\HP\Desktop\TrimphPO\Week\Master Files\[IGST Master.xlsx]DBF'!$A:$BE,57,FALSE),
   "Error")),
"")</f>
        <v/>
      </c>
    </row>
    <row r="158">
      <c r="A158">
        <f>IF(ORDER!O164&gt;0,
 IF(ORDER!$D$1="SGST",
 VLOOKUP(H158,'C:\Users\HP\Desktop\TrimphPO\Week\Master Files\[SGST Master.xlsx]DBF'!$A:$B,2,FALSE),
   IF(ORDER!$D$1="IGST",
   VLOOKUP(H158,'C:\Users\HP\Desktop\TrimphPO\Week\Master Files\[IGST Master.xlsx]DBF'!$A:$B,2,FALSE),
   "Error")),
"")</f>
        <v/>
      </c>
      <c r="B158">
        <f>IF(ORDER!O164&gt;0,
 IF(ORDER!$D$1="SGST",
 VLOOKUP(H158,'C:\Users\HP\Desktop\TrimphPO\Week\Master Files\[SGST Master.xlsx]DBF'!$A:$C,3,FALSE),
   IF(ORDER!$D$1="IGST",
   VLOOKUP(H158,'C:\Users\HP\Desktop\TrimphPO\Week\Master Files\[IGST Master.xlsx]DBF'!$A:$C,3,FALSE),
   "Error")),
"")</f>
        <v/>
      </c>
      <c r="C158">
        <f>IF(ORDER!O164&gt;0,ORDER!L164, "")</f>
        <v/>
      </c>
      <c r="D158">
        <f>IF(ORDER!O164&gt;0,ORDER!A164, "")</f>
        <v/>
      </c>
      <c r="E158">
        <f>IF(ORDER!O164&gt;0,
 IF(ORDER!$D$1="SGST",
 VLOOKUP(H158,'C:\Users\HP\Desktop\TrimphPO\Week\Master Files\[SGST Master.xlsx]DBF'!$A:$F,6,FALSE),
   IF(ORDER!$D$1="IGST",
   VLOOKUP(H158,'C:\Users\HP\Desktop\TrimphPO\Week\Master Files\[IGST Master.xlsx]DBF'!$A:$F,6,FALSE),
   "Error")),
"")</f>
        <v/>
      </c>
      <c r="F158">
        <f>IF(ORDER!O164&gt;0,ORDER!C164, "")</f>
        <v/>
      </c>
      <c r="G158">
        <f>IF(ORDER!O164&gt;0,
 IF(ORDER!$D$1="SGST",
 VLOOKUP(H158,'C:\Users\HP\Desktop\TrimphPO\Week\Master Files\[SGST Master.xlsx]DBF'!$A:$H,8,FALSE),
   IF(ORDER!$D$1="IGST",
   VLOOKUP(H158,'C:\Users\HP\Desktop\TrimphPO\Week\Master Files\[IGST Master.xlsx]DBF'!$A:$H,8,FALSE),
   "Error")),
"")</f>
        <v/>
      </c>
      <c r="H158">
        <f>IF(ORDER!O164&gt;0,ORDER!D164, "")</f>
        <v/>
      </c>
      <c r="I158">
        <f>IF(ORDER!O164&gt;0,
 IF(ORDER!$D$1="SGST",
 VLOOKUP(H158,'C:\Users\HP\Desktop\TrimphPO\Week\Master Files\[SGST Master.xlsx]DBF'!$A:$J,10,FALSE),
   IF(ORDER!$D$1="IGST",
   VLOOKUP(H158,'C:\Users\HP\Desktop\TrimphPO\Week\Master Files\[IGST Master.xlsx]DBF'!$A:$J,10,FALSE),
   "Error")),
"")</f>
        <v/>
      </c>
      <c r="J158">
        <f>IF(ORDER!O164&gt;0,SUMIF(ORDER!$D$8:$D$22298,DBF!$H158,ORDER!$G$8:$G$22298), "")</f>
        <v/>
      </c>
      <c r="K158">
        <f>IF(ORDER!O164&gt;0,VLOOKUP($H158,ORDER!D:H,5,FALSE), "")</f>
        <v/>
      </c>
      <c r="L158">
        <f>IF(ORDER!O164&gt;0,ROUND(J158*K158,2), "")</f>
        <v/>
      </c>
      <c r="M158">
        <f>IF(ORDER!O164&gt;0,
 IF(ORDER!$D$1="SGST",
 VLOOKUP(H158,'C:\Users\HP\Desktop\TrimphPO\Week\Master Files\[SGST Master.xlsx]DBF'!$A:$N,14,FALSE),
   IF(ORDER!$D$1="IGST",
   VLOOKUP(H158,'C:\Users\HP\Desktop\TrimphPO\Week\Master Files\[IGST Master.xlsx]DBF'!$A:$N,14,FALSE),
   "Error")),
"")</f>
        <v/>
      </c>
      <c r="N158">
        <f>IF(ORDER!O164&gt;0,ROUND(L158*M158/100,2), "")</f>
        <v/>
      </c>
      <c r="O158">
        <f>IF(ORDER!O164&gt;0,L158-N158, "")</f>
        <v/>
      </c>
      <c r="P158">
        <f>IF(ORDER!O164&gt;0,IF(R158="Corsetry",IF(IFERROR((O158/J158),0)&lt;1000,"CC Sales- Corsetry-Wholesale - IGST 5%","CC Sales- Corsetry-Wholesale - IGST 12%")), "")</f>
        <v/>
      </c>
      <c r="Q158">
        <f>IF(ORDER!O164&gt;0,
 IF(ORDER!$D$1="SGST",
 VLOOKUP(H158,'C:\Users\HP\Desktop\TrimphPO\Week\Master Files\[SGST Master.xlsx]DBF'!$A:$R,18,FALSE),
   IF(ORDER!$D$1="IGST",
   VLOOKUP(H158,'C:\Users\HP\Desktop\TrimphPO\Week\Master Files\[IGST Master.xlsx]DBF'!$A:$R,18,FALSE),
   "Error")),
"")</f>
        <v/>
      </c>
      <c r="R158">
        <f>IF(ORDER!O164&gt;0,
 IF(ORDER!$D$1="SGST",
 VLOOKUP(H158,'C:\Users\HP\Desktop\TrimphPO\Week\Master Files\[SGST Master.xlsx]DBF'!$A:$S,19,FALSE),
   IF(ORDER!$D$1="IGST",
   VLOOKUP(H158,'C:\Users\HP\Desktop\TrimphPO\Week\Master Files\[IGST Master.xlsx]DBF'!$A:$S,19,FALSE),
   "Error")),
"")</f>
        <v/>
      </c>
      <c r="S158">
        <f>IF(ORDER!O164&gt;0,
 IF(ORDER!$D$1="SGST",
 VLOOKUP(H158,'C:\Users\HP\Desktop\TrimphPO\Week\Master Files\[SGST Master.xlsx]DBF'!$A:$T,20,FALSE),
   IF(ORDER!$D$1="IGST",
   VLOOKUP(H158,'C:\Users\HP\Desktop\TrimphPO\Week\Master Files\[IGST Master.xlsx]DBF'!$A:$T,20,FALSE),
   "Error")),
"")</f>
        <v/>
      </c>
      <c r="T158">
        <f>IF(ORDER!O164&gt;0,
 IF(ORDER!$D$1="SGST",
 VLOOKUP(H158,'C:\Users\HP\Desktop\TrimphPO\Week\Master Files\[SGST Master.xlsx]DBF'!$A:$U,21,FALSE),
   IF(ORDER!$D$1="IGST",
   VLOOKUP(H158,'C:\Users\HP\Desktop\TrimphPO\Week\Master Files\[IGST Master.xlsx]DBF'!$A:$U,21,FALSE),
   "Error")),
"")</f>
        <v/>
      </c>
      <c r="U158">
        <f>IF(ORDER!O164&gt;0,
 IF(ORDER!$D$1="SGST",
 VLOOKUP(H158,'C:\Users\HP\Desktop\TrimphPO\Week\Master Files\[SGST Master.xlsx]DBF'!$A:$V,22,FALSE),
   IF(ORDER!$D$1="IGST",
   VLOOKUP(H158,'C:\Users\HP\Desktop\TrimphPO\Week\Master Files\[IGST Master.xlsx]DBF'!$A:$V,22,FALSE),
   "Error")),
"")</f>
        <v/>
      </c>
      <c r="V158">
        <f>IF(ORDER!O164&gt;0,
 IF(ORDER!$D$1="SGST",
 VLOOKUP(H158,'C:\Users\HP\Desktop\TrimphPO\Week\Master Files\[SGST Master.xlsx]DBF'!$A:$W,23,FALSE),
   IF(ORDER!$D$1="IGST",
   VLOOKUP(H158,'C:\Users\HP\Desktop\TrimphPO\Week\Master Files\[IGST Master.xlsx]DBF'!$A:$W,23,FALSE),
   "Error")),
"")</f>
        <v/>
      </c>
      <c r="W158">
        <f>IF(ORDER!O164&gt;0,
 IF(ORDER!$D$1="SGST",
 VLOOKUP(H158,'C:\Users\HP\Desktop\TrimphPO\Week\Master Files\[SGST Master.xlsx]DBF'!$A:$X,24,FALSE),
   IF(ORDER!$D$1="IGST",
   VLOOKUP(H158,'C:\Users\HP\Desktop\TrimphPO\Week\Master Files\[IGST Master.xlsx]DBF'!$A:$X,24,FALSE),
   "Error")),
"")</f>
        <v/>
      </c>
      <c r="X158">
        <f>IF(ORDER!O164&gt;0,
 IF(ORDER!$D$1="SGST",
 VLOOKUP(H158,'C:\Users\HP\Desktop\TrimphPO\Week\Master Files\[SGST Master.xlsx]DBF'!$A:$Y,25,FALSE),
   IF(ORDER!$D$1="IGST",
   VLOOKUP(H158,'C:\Users\HP\Desktop\TrimphPO\Week\Master Files\[IGST Master.xlsx]DBF'!$A:$Y,25,FALSE),
   "Error")),
"")</f>
        <v/>
      </c>
      <c r="Y158">
        <f>IF(ORDER!O164&gt;0,+O158, "")</f>
        <v/>
      </c>
      <c r="Z158">
        <f>IF(ORDER!O164&gt;0,+J158, "")</f>
        <v/>
      </c>
      <c r="AA158">
        <f>IF(ORDER!O164&gt;0,
 IF(ORDER!$D$1="SGST",
 VLOOKUP(H158,'C:\Users\HP\Desktop\TrimphPO\Week\Master Files\[SGST Master.xlsx]DBF'!$A:$AB,28,FALSE),
   IF(ORDER!$D$1="IGST",
   VLOOKUP(H158,'C:\Users\HP\Desktop\TrimphPO\Week\Master Files\[IGST Master.xlsx]DBF'!$A:$AB,28,FALSE),
   "Error")),
"")</f>
        <v/>
      </c>
      <c r="AB158">
        <f>IF(ORDER!O164&gt;0,
 IF(ORDER!$D$1="SGST",
 VLOOKUP(H158,'C:\Users\HP\Desktop\TrimphPO\Week\Master Files\[SGST Master.xlsx]DBF'!$A:$AC,29,FALSE),
   IF(ORDER!$D$1="IGST",
   VLOOKUP(H158,'C:\Users\HP\Desktop\TrimphPO\Week\Master Files\[IGST Master.xlsx]DBF'!$A:$AC,29,FALSE),
   "Error")),
"")</f>
        <v/>
      </c>
      <c r="AC158">
        <f>IF(ORDER!O164&gt;0,ROUND(Y158*AB158/100,2), "")</f>
        <v/>
      </c>
      <c r="AD158">
        <f>IF(ORDER!O164&gt;0,ROUND(SUM(Y158,0)-AC158,2), "")</f>
        <v/>
      </c>
      <c r="AE158" t="inlineStr"/>
      <c r="AF158" t="inlineStr"/>
      <c r="AG158" t="inlineStr"/>
      <c r="AH158" t="inlineStr"/>
      <c r="AI158" t="inlineStr"/>
      <c r="AJ158" t="inlineStr"/>
      <c r="AK158">
        <f>IF(ORDER!O164&gt;0,IF(RIGHT(P158,2)="5%","Output IGST - 5% - Tamilnadu","Output IGST - 12% - Tamilnadu"), "")</f>
        <v/>
      </c>
      <c r="AL158">
        <f>IF(ORDER!O164&gt;0,IF(AK158="Output IGST - 12% - TamilNadu",12,5), "")</f>
        <v/>
      </c>
      <c r="AM158">
        <f>IF(ORDER!O164&gt;0,ROUND(SUM(AD158*AL158/100,0),2), "")</f>
        <v/>
      </c>
      <c r="AN158">
        <f>IF(ORDER!O164&gt;0,+AP158, "")</f>
        <v/>
      </c>
      <c r="AO158">
        <f>IF(ORDER!O164&gt;0,0.00, "")</f>
        <v/>
      </c>
      <c r="AP158">
        <f>IF(ORDER!O164&gt;0,+(Y158-AC158)+AM158, "")</f>
        <v/>
      </c>
      <c r="AQ158">
        <f>IF(ORDER!O164&gt;0,
 IF(ORDER!$D$1="SGST",
 VLOOKUP(H158,'C:\Users\HP\Desktop\TrimphPO\Week\Master Files\[SGST Master.xlsx]DBF'!$A:$AR,44,FALSE),
   IF(ORDER!$D$1="IGST",
   VLOOKUP(H158,'C:\Users\HP\Desktop\TrimphPO\Week\Master Files\[IGST Master.xlsx]DBF'!$A:$AR,44,FALSE),
   "Error")),
"")</f>
        <v/>
      </c>
      <c r="AR158">
        <f>IF(ORDER!O164&gt;0,B158, "")</f>
        <v/>
      </c>
      <c r="AS158">
        <f>IF(ORDER!O164&gt;0,AN158, "")</f>
        <v/>
      </c>
      <c r="AT158">
        <f>IF(ORDER!O164&gt;0,CONCATENATE($B$2," ",$C$2," ","QTY",  " ", $Z$2), "")</f>
        <v/>
      </c>
      <c r="AU158">
        <f>IF(ORDER!O164&gt;0,
 IF(ORDER!$D$1="SGST",
 VLOOKUP(H158,'C:\Users\HP\Desktop\TrimphPO\Week\Master Files\[SGST Master.xlsx]DBF'!$A:$AV,48,FALSE),
   IF(ORDER!$D$1="IGST",
   VLOOKUP(H158,'C:\Users\HP\Desktop\TrimphPO\Week\Master Files\[IGST Master.xlsx]DBF'!$A:$AV,48,FALSE),
   "Error")),
"")</f>
        <v/>
      </c>
      <c r="AV158">
        <f>IF(ORDER!O164&gt;0,
 IF(ORDER!$D$1="SGST",
 VLOOKUP(H158,'C:\Users\HP\Desktop\TrimphPO\Week\Master Files\[SGST Master.xlsx]DBF'!$A:$AW,49,FALSE),
   IF(ORDER!$D$1="IGST",
   VLOOKUP(H158,'C:\Users\HP\Desktop\TrimphPO\Week\Master Files\[IGST Master.xlsx]DBF'!$A:$AW,49,FALSE),
   "Error")),
"")</f>
        <v/>
      </c>
      <c r="AW158">
        <f>IF(ORDER!O164&gt;0,
 IF(ORDER!$D$1="SGST",
 VLOOKUP(H158,'C:\Users\HP\Desktop\TrimphPO\Week\Master Files\[SGST Master.xlsx]DBF'!$A:$AX,50,FALSE),
   IF(ORDER!$D$1="IGST",
   VLOOKUP(H158,'C:\Users\HP\Desktop\TrimphPO\Week\Master Files\[IGST Master.xlsx]DBF'!$A:$AX,50,FALSE),
   "Error")),
"")</f>
        <v/>
      </c>
      <c r="AX158">
        <f>IF(ORDER!O164&gt;0,ORDER!B5, "")</f>
        <v/>
      </c>
      <c r="AY158">
        <f>IF(ORDER!O164&gt;0,ORDER!B1, "")</f>
        <v/>
      </c>
      <c r="AZ158">
        <f>IF(ORDER!O164&gt;0,
 IF(ORDER!$D$1="SGST",
 VLOOKUP(H158,'C:\Users\HP\Desktop\TrimphPO\Week\Master Files\[SGST Master.xlsx]DBF'!$A:$BA,53,FALSE),
   IF(ORDER!$D$1="IGST",
   VLOOKUP(H158,'C:\Users\HP\Desktop\TrimphPO\Week\Master Files\[IGST Master.xlsx]DBF'!$A:$BA,53,FALSE),
   "Error")),
"")</f>
        <v/>
      </c>
      <c r="BA158">
        <f>IF(ORDER!O164&gt;0,
 IF(ORDER!$D$1="SGST",
 VLOOKUP(H158,'C:\Users\HP\Desktop\TrimphPO\Week\Master Files\[SGST Master.xlsx]DBF'!$A:$BB,54,FALSE),
   IF(ORDER!$D$1="IGST",
   VLOOKUP(H158,'C:\Users\HP\Desktop\TrimphPO\Week\Master Files\[IGST Master.xlsx]DBF'!$A:$BB,54,FALSE),
   "Error")),
"")</f>
        <v/>
      </c>
      <c r="BB158">
        <f>IF(ORDER!O164&gt;0,
 IF(ORDER!$D$1="SGST",
 VLOOKUP(H158,'C:\Users\HP\Desktop\TrimphPO\Week\Master Files\[SGST Master.xlsx]DBF'!$A:$BC,55,FALSE),
   IF(ORDER!$D$1="IGST",
   VLOOKUP(H158,'C:\Users\HP\Desktop\TrimphPO\Week\Master Files\[IGST Master.xlsx]DBF'!$A:$BC,55,FALSE),
   "Error")),
"")</f>
        <v/>
      </c>
      <c r="BC158">
        <f>IF(ORDER!O164&gt;0,
 IF(ORDER!$D$1="SGST",
 VLOOKUP(H158,'C:\Users\HP\Desktop\TrimphPO\Week\Master Files\[SGST Master.xlsx]DBF'!$A:$BD,56,FALSE),
   IF(ORDER!$D$1="IGST",
   VLOOKUP(H158,'C:\Users\HP\Desktop\TrimphPO\Week\Master Files\[IGST Master.xlsx]DBF'!$A:$BD,56,FALSE),
   "Error")),
"")</f>
        <v/>
      </c>
      <c r="BD158">
        <f>IF(ORDER!O164&gt;0,
 IF(ORDER!$D$1="SGST",
 VLOOKUP(H158,'C:\Users\HP\Desktop\TrimphPO\Week\Master Files\[SGST Master.xlsx]DBF'!$A:$BE,57,FALSE),
   IF(ORDER!$D$1="IGST",
   VLOOKUP(H158,'C:\Users\HP\Desktop\TrimphPO\Week\Master Files\[IGST Master.xlsx]DBF'!$A:$BE,57,FALSE),
   "Error")),
"")</f>
        <v/>
      </c>
    </row>
    <row r="159">
      <c r="A159">
        <f>IF(ORDER!O165&gt;0,
 IF(ORDER!$D$1="SGST",
 VLOOKUP(H159,'C:\Users\HP\Desktop\TrimphPO\Week\Master Files\[SGST Master.xlsx]DBF'!$A:$B,2,FALSE),
   IF(ORDER!$D$1="IGST",
   VLOOKUP(H159,'C:\Users\HP\Desktop\TrimphPO\Week\Master Files\[IGST Master.xlsx]DBF'!$A:$B,2,FALSE),
   "Error")),
"")</f>
        <v/>
      </c>
      <c r="B159">
        <f>IF(ORDER!O165&gt;0,
 IF(ORDER!$D$1="SGST",
 VLOOKUP(H159,'C:\Users\HP\Desktop\TrimphPO\Week\Master Files\[SGST Master.xlsx]DBF'!$A:$C,3,FALSE),
   IF(ORDER!$D$1="IGST",
   VLOOKUP(H159,'C:\Users\HP\Desktop\TrimphPO\Week\Master Files\[IGST Master.xlsx]DBF'!$A:$C,3,FALSE),
   "Error")),
"")</f>
        <v/>
      </c>
      <c r="C159">
        <f>IF(ORDER!O165&gt;0,ORDER!L165, "")</f>
        <v/>
      </c>
      <c r="D159">
        <f>IF(ORDER!O165&gt;0,ORDER!A165, "")</f>
        <v/>
      </c>
      <c r="E159">
        <f>IF(ORDER!O165&gt;0,
 IF(ORDER!$D$1="SGST",
 VLOOKUP(H159,'C:\Users\HP\Desktop\TrimphPO\Week\Master Files\[SGST Master.xlsx]DBF'!$A:$F,6,FALSE),
   IF(ORDER!$D$1="IGST",
   VLOOKUP(H159,'C:\Users\HP\Desktop\TrimphPO\Week\Master Files\[IGST Master.xlsx]DBF'!$A:$F,6,FALSE),
   "Error")),
"")</f>
        <v/>
      </c>
      <c r="F159">
        <f>IF(ORDER!O165&gt;0,ORDER!C165, "")</f>
        <v/>
      </c>
      <c r="G159">
        <f>IF(ORDER!O165&gt;0,
 IF(ORDER!$D$1="SGST",
 VLOOKUP(H159,'C:\Users\HP\Desktop\TrimphPO\Week\Master Files\[SGST Master.xlsx]DBF'!$A:$H,8,FALSE),
   IF(ORDER!$D$1="IGST",
   VLOOKUP(H159,'C:\Users\HP\Desktop\TrimphPO\Week\Master Files\[IGST Master.xlsx]DBF'!$A:$H,8,FALSE),
   "Error")),
"")</f>
        <v/>
      </c>
      <c r="H159">
        <f>IF(ORDER!O165&gt;0,ORDER!D165, "")</f>
        <v/>
      </c>
      <c r="I159">
        <f>IF(ORDER!O165&gt;0,
 IF(ORDER!$D$1="SGST",
 VLOOKUP(H159,'C:\Users\HP\Desktop\TrimphPO\Week\Master Files\[SGST Master.xlsx]DBF'!$A:$J,10,FALSE),
   IF(ORDER!$D$1="IGST",
   VLOOKUP(H159,'C:\Users\HP\Desktop\TrimphPO\Week\Master Files\[IGST Master.xlsx]DBF'!$A:$J,10,FALSE),
   "Error")),
"")</f>
        <v/>
      </c>
      <c r="J159">
        <f>IF(ORDER!O165&gt;0,SUMIF(ORDER!$D$8:$D$22298,DBF!$H159,ORDER!$G$8:$G$22298), "")</f>
        <v/>
      </c>
      <c r="K159">
        <f>IF(ORDER!O165&gt;0,VLOOKUP($H159,ORDER!D:H,5,FALSE), "")</f>
        <v/>
      </c>
      <c r="L159">
        <f>IF(ORDER!O165&gt;0,ROUND(J159*K159,2), "")</f>
        <v/>
      </c>
      <c r="M159">
        <f>IF(ORDER!O165&gt;0,
 IF(ORDER!$D$1="SGST",
 VLOOKUP(H159,'C:\Users\HP\Desktop\TrimphPO\Week\Master Files\[SGST Master.xlsx]DBF'!$A:$N,14,FALSE),
   IF(ORDER!$D$1="IGST",
   VLOOKUP(H159,'C:\Users\HP\Desktop\TrimphPO\Week\Master Files\[IGST Master.xlsx]DBF'!$A:$N,14,FALSE),
   "Error")),
"")</f>
        <v/>
      </c>
      <c r="N159">
        <f>IF(ORDER!O165&gt;0,ROUND(L159*M159/100,2), "")</f>
        <v/>
      </c>
      <c r="O159">
        <f>IF(ORDER!O165&gt;0,L159-N159, "")</f>
        <v/>
      </c>
      <c r="P159">
        <f>IF(ORDER!O165&gt;0,IF(R159="Corsetry",IF(IFERROR((O159/J159),0)&lt;1000,"CC Sales- Corsetry-Wholesale - IGST 5%","CC Sales- Corsetry-Wholesale - IGST 12%")), "")</f>
        <v/>
      </c>
      <c r="Q159">
        <f>IF(ORDER!O165&gt;0,
 IF(ORDER!$D$1="SGST",
 VLOOKUP(H159,'C:\Users\HP\Desktop\TrimphPO\Week\Master Files\[SGST Master.xlsx]DBF'!$A:$R,18,FALSE),
   IF(ORDER!$D$1="IGST",
   VLOOKUP(H159,'C:\Users\HP\Desktop\TrimphPO\Week\Master Files\[IGST Master.xlsx]DBF'!$A:$R,18,FALSE),
   "Error")),
"")</f>
        <v/>
      </c>
      <c r="R159">
        <f>IF(ORDER!O165&gt;0,
 IF(ORDER!$D$1="SGST",
 VLOOKUP(H159,'C:\Users\HP\Desktop\TrimphPO\Week\Master Files\[SGST Master.xlsx]DBF'!$A:$S,19,FALSE),
   IF(ORDER!$D$1="IGST",
   VLOOKUP(H159,'C:\Users\HP\Desktop\TrimphPO\Week\Master Files\[IGST Master.xlsx]DBF'!$A:$S,19,FALSE),
   "Error")),
"")</f>
        <v/>
      </c>
      <c r="S159">
        <f>IF(ORDER!O165&gt;0,
 IF(ORDER!$D$1="SGST",
 VLOOKUP(H159,'C:\Users\HP\Desktop\TrimphPO\Week\Master Files\[SGST Master.xlsx]DBF'!$A:$T,20,FALSE),
   IF(ORDER!$D$1="IGST",
   VLOOKUP(H159,'C:\Users\HP\Desktop\TrimphPO\Week\Master Files\[IGST Master.xlsx]DBF'!$A:$T,20,FALSE),
   "Error")),
"")</f>
        <v/>
      </c>
      <c r="T159">
        <f>IF(ORDER!O165&gt;0,
 IF(ORDER!$D$1="SGST",
 VLOOKUP(H159,'C:\Users\HP\Desktop\TrimphPO\Week\Master Files\[SGST Master.xlsx]DBF'!$A:$U,21,FALSE),
   IF(ORDER!$D$1="IGST",
   VLOOKUP(H159,'C:\Users\HP\Desktop\TrimphPO\Week\Master Files\[IGST Master.xlsx]DBF'!$A:$U,21,FALSE),
   "Error")),
"")</f>
        <v/>
      </c>
      <c r="U159">
        <f>IF(ORDER!O165&gt;0,
 IF(ORDER!$D$1="SGST",
 VLOOKUP(H159,'C:\Users\HP\Desktop\TrimphPO\Week\Master Files\[SGST Master.xlsx]DBF'!$A:$V,22,FALSE),
   IF(ORDER!$D$1="IGST",
   VLOOKUP(H159,'C:\Users\HP\Desktop\TrimphPO\Week\Master Files\[IGST Master.xlsx]DBF'!$A:$V,22,FALSE),
   "Error")),
"")</f>
        <v/>
      </c>
      <c r="V159">
        <f>IF(ORDER!O165&gt;0,
 IF(ORDER!$D$1="SGST",
 VLOOKUP(H159,'C:\Users\HP\Desktop\TrimphPO\Week\Master Files\[SGST Master.xlsx]DBF'!$A:$W,23,FALSE),
   IF(ORDER!$D$1="IGST",
   VLOOKUP(H159,'C:\Users\HP\Desktop\TrimphPO\Week\Master Files\[IGST Master.xlsx]DBF'!$A:$W,23,FALSE),
   "Error")),
"")</f>
        <v/>
      </c>
      <c r="W159">
        <f>IF(ORDER!O165&gt;0,
 IF(ORDER!$D$1="SGST",
 VLOOKUP(H159,'C:\Users\HP\Desktop\TrimphPO\Week\Master Files\[SGST Master.xlsx]DBF'!$A:$X,24,FALSE),
   IF(ORDER!$D$1="IGST",
   VLOOKUP(H159,'C:\Users\HP\Desktop\TrimphPO\Week\Master Files\[IGST Master.xlsx]DBF'!$A:$X,24,FALSE),
   "Error")),
"")</f>
        <v/>
      </c>
      <c r="X159">
        <f>IF(ORDER!O165&gt;0,
 IF(ORDER!$D$1="SGST",
 VLOOKUP(H159,'C:\Users\HP\Desktop\TrimphPO\Week\Master Files\[SGST Master.xlsx]DBF'!$A:$Y,25,FALSE),
   IF(ORDER!$D$1="IGST",
   VLOOKUP(H159,'C:\Users\HP\Desktop\TrimphPO\Week\Master Files\[IGST Master.xlsx]DBF'!$A:$Y,25,FALSE),
   "Error")),
"")</f>
        <v/>
      </c>
      <c r="Y159">
        <f>IF(ORDER!O165&gt;0,+O159, "")</f>
        <v/>
      </c>
      <c r="Z159">
        <f>IF(ORDER!O165&gt;0,+J159, "")</f>
        <v/>
      </c>
      <c r="AA159">
        <f>IF(ORDER!O165&gt;0,
 IF(ORDER!$D$1="SGST",
 VLOOKUP(H159,'C:\Users\HP\Desktop\TrimphPO\Week\Master Files\[SGST Master.xlsx]DBF'!$A:$AB,28,FALSE),
   IF(ORDER!$D$1="IGST",
   VLOOKUP(H159,'C:\Users\HP\Desktop\TrimphPO\Week\Master Files\[IGST Master.xlsx]DBF'!$A:$AB,28,FALSE),
   "Error")),
"")</f>
        <v/>
      </c>
      <c r="AB159">
        <f>IF(ORDER!O165&gt;0,
 IF(ORDER!$D$1="SGST",
 VLOOKUP(H159,'C:\Users\HP\Desktop\TrimphPO\Week\Master Files\[SGST Master.xlsx]DBF'!$A:$AC,29,FALSE),
   IF(ORDER!$D$1="IGST",
   VLOOKUP(H159,'C:\Users\HP\Desktop\TrimphPO\Week\Master Files\[IGST Master.xlsx]DBF'!$A:$AC,29,FALSE),
   "Error")),
"")</f>
        <v/>
      </c>
      <c r="AC159">
        <f>IF(ORDER!O165&gt;0,ROUND(Y159*AB159/100,2), "")</f>
        <v/>
      </c>
      <c r="AD159">
        <f>IF(ORDER!O165&gt;0,ROUND(SUM(Y159,0)-AC159,2), "")</f>
        <v/>
      </c>
      <c r="AE159" t="inlineStr"/>
      <c r="AF159" t="inlineStr"/>
      <c r="AG159" t="inlineStr"/>
      <c r="AH159" t="inlineStr"/>
      <c r="AI159" t="inlineStr"/>
      <c r="AJ159" t="inlineStr"/>
      <c r="AK159">
        <f>IF(ORDER!O165&gt;0,IF(RIGHT(P159,2)="5%","Output IGST - 5% - Tamilnadu","Output IGST - 12% - Tamilnadu"), "")</f>
        <v/>
      </c>
      <c r="AL159">
        <f>IF(ORDER!O165&gt;0,IF(AK159="Output IGST - 12% - TamilNadu",12,5), "")</f>
        <v/>
      </c>
      <c r="AM159">
        <f>IF(ORDER!O165&gt;0,ROUND(SUM(AD159*AL159/100,0),2), "")</f>
        <v/>
      </c>
      <c r="AN159">
        <f>IF(ORDER!O165&gt;0,+AP159, "")</f>
        <v/>
      </c>
      <c r="AO159">
        <f>IF(ORDER!O165&gt;0,0.00, "")</f>
        <v/>
      </c>
      <c r="AP159">
        <f>IF(ORDER!O165&gt;0,+(Y159-AC159)+AM159, "")</f>
        <v/>
      </c>
      <c r="AQ159">
        <f>IF(ORDER!O165&gt;0,
 IF(ORDER!$D$1="SGST",
 VLOOKUP(H159,'C:\Users\HP\Desktop\TrimphPO\Week\Master Files\[SGST Master.xlsx]DBF'!$A:$AR,44,FALSE),
   IF(ORDER!$D$1="IGST",
   VLOOKUP(H159,'C:\Users\HP\Desktop\TrimphPO\Week\Master Files\[IGST Master.xlsx]DBF'!$A:$AR,44,FALSE),
   "Error")),
"")</f>
        <v/>
      </c>
      <c r="AR159">
        <f>IF(ORDER!O165&gt;0,B159, "")</f>
        <v/>
      </c>
      <c r="AS159">
        <f>IF(ORDER!O165&gt;0,AN159, "")</f>
        <v/>
      </c>
      <c r="AT159">
        <f>IF(ORDER!O165&gt;0,CONCATENATE($B$2," ",$C$2," ","QTY",  " ", $Z$2), "")</f>
        <v/>
      </c>
      <c r="AU159">
        <f>IF(ORDER!O165&gt;0,
 IF(ORDER!$D$1="SGST",
 VLOOKUP(H159,'C:\Users\HP\Desktop\TrimphPO\Week\Master Files\[SGST Master.xlsx]DBF'!$A:$AV,48,FALSE),
   IF(ORDER!$D$1="IGST",
   VLOOKUP(H159,'C:\Users\HP\Desktop\TrimphPO\Week\Master Files\[IGST Master.xlsx]DBF'!$A:$AV,48,FALSE),
   "Error")),
"")</f>
        <v/>
      </c>
      <c r="AV159">
        <f>IF(ORDER!O165&gt;0,
 IF(ORDER!$D$1="SGST",
 VLOOKUP(H159,'C:\Users\HP\Desktop\TrimphPO\Week\Master Files\[SGST Master.xlsx]DBF'!$A:$AW,49,FALSE),
   IF(ORDER!$D$1="IGST",
   VLOOKUP(H159,'C:\Users\HP\Desktop\TrimphPO\Week\Master Files\[IGST Master.xlsx]DBF'!$A:$AW,49,FALSE),
   "Error")),
"")</f>
        <v/>
      </c>
      <c r="AW159">
        <f>IF(ORDER!O165&gt;0,
 IF(ORDER!$D$1="SGST",
 VLOOKUP(H159,'C:\Users\HP\Desktop\TrimphPO\Week\Master Files\[SGST Master.xlsx]DBF'!$A:$AX,50,FALSE),
   IF(ORDER!$D$1="IGST",
   VLOOKUP(H159,'C:\Users\HP\Desktop\TrimphPO\Week\Master Files\[IGST Master.xlsx]DBF'!$A:$AX,50,FALSE),
   "Error")),
"")</f>
        <v/>
      </c>
      <c r="AX159">
        <f>IF(ORDER!O165&gt;0,ORDER!B5, "")</f>
        <v/>
      </c>
      <c r="AY159">
        <f>IF(ORDER!O165&gt;0,ORDER!B1, "")</f>
        <v/>
      </c>
      <c r="AZ159">
        <f>IF(ORDER!O165&gt;0,
 IF(ORDER!$D$1="SGST",
 VLOOKUP(H159,'C:\Users\HP\Desktop\TrimphPO\Week\Master Files\[SGST Master.xlsx]DBF'!$A:$BA,53,FALSE),
   IF(ORDER!$D$1="IGST",
   VLOOKUP(H159,'C:\Users\HP\Desktop\TrimphPO\Week\Master Files\[IGST Master.xlsx]DBF'!$A:$BA,53,FALSE),
   "Error")),
"")</f>
        <v/>
      </c>
      <c r="BA159">
        <f>IF(ORDER!O165&gt;0,
 IF(ORDER!$D$1="SGST",
 VLOOKUP(H159,'C:\Users\HP\Desktop\TrimphPO\Week\Master Files\[SGST Master.xlsx]DBF'!$A:$BB,54,FALSE),
   IF(ORDER!$D$1="IGST",
   VLOOKUP(H159,'C:\Users\HP\Desktop\TrimphPO\Week\Master Files\[IGST Master.xlsx]DBF'!$A:$BB,54,FALSE),
   "Error")),
"")</f>
        <v/>
      </c>
      <c r="BB159">
        <f>IF(ORDER!O165&gt;0,
 IF(ORDER!$D$1="SGST",
 VLOOKUP(H159,'C:\Users\HP\Desktop\TrimphPO\Week\Master Files\[SGST Master.xlsx]DBF'!$A:$BC,55,FALSE),
   IF(ORDER!$D$1="IGST",
   VLOOKUP(H159,'C:\Users\HP\Desktop\TrimphPO\Week\Master Files\[IGST Master.xlsx]DBF'!$A:$BC,55,FALSE),
   "Error")),
"")</f>
        <v/>
      </c>
      <c r="BC159">
        <f>IF(ORDER!O165&gt;0,
 IF(ORDER!$D$1="SGST",
 VLOOKUP(H159,'C:\Users\HP\Desktop\TrimphPO\Week\Master Files\[SGST Master.xlsx]DBF'!$A:$BD,56,FALSE),
   IF(ORDER!$D$1="IGST",
   VLOOKUP(H159,'C:\Users\HP\Desktop\TrimphPO\Week\Master Files\[IGST Master.xlsx]DBF'!$A:$BD,56,FALSE),
   "Error")),
"")</f>
        <v/>
      </c>
      <c r="BD159">
        <f>IF(ORDER!O165&gt;0,
 IF(ORDER!$D$1="SGST",
 VLOOKUP(H159,'C:\Users\HP\Desktop\TrimphPO\Week\Master Files\[SGST Master.xlsx]DBF'!$A:$BE,57,FALSE),
   IF(ORDER!$D$1="IGST",
   VLOOKUP(H159,'C:\Users\HP\Desktop\TrimphPO\Week\Master Files\[IGST Master.xlsx]DBF'!$A:$BE,57,FALSE),
   "Error")),
"")</f>
        <v/>
      </c>
    </row>
    <row r="160">
      <c r="A160">
        <f>IF(ORDER!O166&gt;0,
 IF(ORDER!$D$1="SGST",
 VLOOKUP(H160,'C:\Users\HP\Desktop\TrimphPO\Week\Master Files\[SGST Master.xlsx]DBF'!$A:$B,2,FALSE),
   IF(ORDER!$D$1="IGST",
   VLOOKUP(H160,'C:\Users\HP\Desktop\TrimphPO\Week\Master Files\[IGST Master.xlsx]DBF'!$A:$B,2,FALSE),
   "Error")),
"")</f>
        <v/>
      </c>
      <c r="B160">
        <f>IF(ORDER!O166&gt;0,
 IF(ORDER!$D$1="SGST",
 VLOOKUP(H160,'C:\Users\HP\Desktop\TrimphPO\Week\Master Files\[SGST Master.xlsx]DBF'!$A:$C,3,FALSE),
   IF(ORDER!$D$1="IGST",
   VLOOKUP(H160,'C:\Users\HP\Desktop\TrimphPO\Week\Master Files\[IGST Master.xlsx]DBF'!$A:$C,3,FALSE),
   "Error")),
"")</f>
        <v/>
      </c>
      <c r="C160">
        <f>IF(ORDER!O166&gt;0,ORDER!L166, "")</f>
        <v/>
      </c>
      <c r="D160">
        <f>IF(ORDER!O166&gt;0,ORDER!A166, "")</f>
        <v/>
      </c>
      <c r="E160">
        <f>IF(ORDER!O166&gt;0,
 IF(ORDER!$D$1="SGST",
 VLOOKUP(H160,'C:\Users\HP\Desktop\TrimphPO\Week\Master Files\[SGST Master.xlsx]DBF'!$A:$F,6,FALSE),
   IF(ORDER!$D$1="IGST",
   VLOOKUP(H160,'C:\Users\HP\Desktop\TrimphPO\Week\Master Files\[IGST Master.xlsx]DBF'!$A:$F,6,FALSE),
   "Error")),
"")</f>
        <v/>
      </c>
      <c r="F160">
        <f>IF(ORDER!O166&gt;0,ORDER!C166, "")</f>
        <v/>
      </c>
      <c r="G160">
        <f>IF(ORDER!O166&gt;0,
 IF(ORDER!$D$1="SGST",
 VLOOKUP(H160,'C:\Users\HP\Desktop\TrimphPO\Week\Master Files\[SGST Master.xlsx]DBF'!$A:$H,8,FALSE),
   IF(ORDER!$D$1="IGST",
   VLOOKUP(H160,'C:\Users\HP\Desktop\TrimphPO\Week\Master Files\[IGST Master.xlsx]DBF'!$A:$H,8,FALSE),
   "Error")),
"")</f>
        <v/>
      </c>
      <c r="H160">
        <f>IF(ORDER!O166&gt;0,ORDER!D166, "")</f>
        <v/>
      </c>
      <c r="I160">
        <f>IF(ORDER!O166&gt;0,
 IF(ORDER!$D$1="SGST",
 VLOOKUP(H160,'C:\Users\HP\Desktop\TrimphPO\Week\Master Files\[SGST Master.xlsx]DBF'!$A:$J,10,FALSE),
   IF(ORDER!$D$1="IGST",
   VLOOKUP(H160,'C:\Users\HP\Desktop\TrimphPO\Week\Master Files\[IGST Master.xlsx]DBF'!$A:$J,10,FALSE),
   "Error")),
"")</f>
        <v/>
      </c>
      <c r="J160">
        <f>IF(ORDER!O166&gt;0,SUMIF(ORDER!$D$8:$D$22298,DBF!$H160,ORDER!$G$8:$G$22298), "")</f>
        <v/>
      </c>
      <c r="K160">
        <f>IF(ORDER!O166&gt;0,VLOOKUP($H160,ORDER!D:H,5,FALSE), "")</f>
        <v/>
      </c>
      <c r="L160">
        <f>IF(ORDER!O166&gt;0,ROUND(J160*K160,2), "")</f>
        <v/>
      </c>
      <c r="M160">
        <f>IF(ORDER!O166&gt;0,
 IF(ORDER!$D$1="SGST",
 VLOOKUP(H160,'C:\Users\HP\Desktop\TrimphPO\Week\Master Files\[SGST Master.xlsx]DBF'!$A:$N,14,FALSE),
   IF(ORDER!$D$1="IGST",
   VLOOKUP(H160,'C:\Users\HP\Desktop\TrimphPO\Week\Master Files\[IGST Master.xlsx]DBF'!$A:$N,14,FALSE),
   "Error")),
"")</f>
        <v/>
      </c>
      <c r="N160">
        <f>IF(ORDER!O166&gt;0,ROUND(L160*M160/100,2), "")</f>
        <v/>
      </c>
      <c r="O160">
        <f>IF(ORDER!O166&gt;0,L160-N160, "")</f>
        <v/>
      </c>
      <c r="P160">
        <f>IF(ORDER!O166&gt;0,IF(R160="Corsetry",IF(IFERROR((O160/J160),0)&lt;1000,"CC Sales- Corsetry-Wholesale - IGST 5%","CC Sales- Corsetry-Wholesale - IGST 12%")), "")</f>
        <v/>
      </c>
      <c r="Q160">
        <f>IF(ORDER!O166&gt;0,
 IF(ORDER!$D$1="SGST",
 VLOOKUP(H160,'C:\Users\HP\Desktop\TrimphPO\Week\Master Files\[SGST Master.xlsx]DBF'!$A:$R,18,FALSE),
   IF(ORDER!$D$1="IGST",
   VLOOKUP(H160,'C:\Users\HP\Desktop\TrimphPO\Week\Master Files\[IGST Master.xlsx]DBF'!$A:$R,18,FALSE),
   "Error")),
"")</f>
        <v/>
      </c>
      <c r="R160">
        <f>IF(ORDER!O166&gt;0,
 IF(ORDER!$D$1="SGST",
 VLOOKUP(H160,'C:\Users\HP\Desktop\TrimphPO\Week\Master Files\[SGST Master.xlsx]DBF'!$A:$S,19,FALSE),
   IF(ORDER!$D$1="IGST",
   VLOOKUP(H160,'C:\Users\HP\Desktop\TrimphPO\Week\Master Files\[IGST Master.xlsx]DBF'!$A:$S,19,FALSE),
   "Error")),
"")</f>
        <v/>
      </c>
      <c r="S160">
        <f>IF(ORDER!O166&gt;0,
 IF(ORDER!$D$1="SGST",
 VLOOKUP(H160,'C:\Users\HP\Desktop\TrimphPO\Week\Master Files\[SGST Master.xlsx]DBF'!$A:$T,20,FALSE),
   IF(ORDER!$D$1="IGST",
   VLOOKUP(H160,'C:\Users\HP\Desktop\TrimphPO\Week\Master Files\[IGST Master.xlsx]DBF'!$A:$T,20,FALSE),
   "Error")),
"")</f>
        <v/>
      </c>
      <c r="T160">
        <f>IF(ORDER!O166&gt;0,
 IF(ORDER!$D$1="SGST",
 VLOOKUP(H160,'C:\Users\HP\Desktop\TrimphPO\Week\Master Files\[SGST Master.xlsx]DBF'!$A:$U,21,FALSE),
   IF(ORDER!$D$1="IGST",
   VLOOKUP(H160,'C:\Users\HP\Desktop\TrimphPO\Week\Master Files\[IGST Master.xlsx]DBF'!$A:$U,21,FALSE),
   "Error")),
"")</f>
        <v/>
      </c>
      <c r="U160">
        <f>IF(ORDER!O166&gt;0,
 IF(ORDER!$D$1="SGST",
 VLOOKUP(H160,'C:\Users\HP\Desktop\TrimphPO\Week\Master Files\[SGST Master.xlsx]DBF'!$A:$V,22,FALSE),
   IF(ORDER!$D$1="IGST",
   VLOOKUP(H160,'C:\Users\HP\Desktop\TrimphPO\Week\Master Files\[IGST Master.xlsx]DBF'!$A:$V,22,FALSE),
   "Error")),
"")</f>
        <v/>
      </c>
      <c r="V160">
        <f>IF(ORDER!O166&gt;0,
 IF(ORDER!$D$1="SGST",
 VLOOKUP(H160,'C:\Users\HP\Desktop\TrimphPO\Week\Master Files\[SGST Master.xlsx]DBF'!$A:$W,23,FALSE),
   IF(ORDER!$D$1="IGST",
   VLOOKUP(H160,'C:\Users\HP\Desktop\TrimphPO\Week\Master Files\[IGST Master.xlsx]DBF'!$A:$W,23,FALSE),
   "Error")),
"")</f>
        <v/>
      </c>
      <c r="W160">
        <f>IF(ORDER!O166&gt;0,
 IF(ORDER!$D$1="SGST",
 VLOOKUP(H160,'C:\Users\HP\Desktop\TrimphPO\Week\Master Files\[SGST Master.xlsx]DBF'!$A:$X,24,FALSE),
   IF(ORDER!$D$1="IGST",
   VLOOKUP(H160,'C:\Users\HP\Desktop\TrimphPO\Week\Master Files\[IGST Master.xlsx]DBF'!$A:$X,24,FALSE),
   "Error")),
"")</f>
        <v/>
      </c>
      <c r="X160">
        <f>IF(ORDER!O166&gt;0,
 IF(ORDER!$D$1="SGST",
 VLOOKUP(H160,'C:\Users\HP\Desktop\TrimphPO\Week\Master Files\[SGST Master.xlsx]DBF'!$A:$Y,25,FALSE),
   IF(ORDER!$D$1="IGST",
   VLOOKUP(H160,'C:\Users\HP\Desktop\TrimphPO\Week\Master Files\[IGST Master.xlsx]DBF'!$A:$Y,25,FALSE),
   "Error")),
"")</f>
        <v/>
      </c>
      <c r="Y160">
        <f>IF(ORDER!O166&gt;0,+O160, "")</f>
        <v/>
      </c>
      <c r="Z160">
        <f>IF(ORDER!O166&gt;0,+J160, "")</f>
        <v/>
      </c>
      <c r="AA160">
        <f>IF(ORDER!O166&gt;0,
 IF(ORDER!$D$1="SGST",
 VLOOKUP(H160,'C:\Users\HP\Desktop\TrimphPO\Week\Master Files\[SGST Master.xlsx]DBF'!$A:$AB,28,FALSE),
   IF(ORDER!$D$1="IGST",
   VLOOKUP(H160,'C:\Users\HP\Desktop\TrimphPO\Week\Master Files\[IGST Master.xlsx]DBF'!$A:$AB,28,FALSE),
   "Error")),
"")</f>
        <v/>
      </c>
      <c r="AB160">
        <f>IF(ORDER!O166&gt;0,
 IF(ORDER!$D$1="SGST",
 VLOOKUP(H160,'C:\Users\HP\Desktop\TrimphPO\Week\Master Files\[SGST Master.xlsx]DBF'!$A:$AC,29,FALSE),
   IF(ORDER!$D$1="IGST",
   VLOOKUP(H160,'C:\Users\HP\Desktop\TrimphPO\Week\Master Files\[IGST Master.xlsx]DBF'!$A:$AC,29,FALSE),
   "Error")),
"")</f>
        <v/>
      </c>
      <c r="AC160">
        <f>IF(ORDER!O166&gt;0,ROUND(Y160*AB160/100,2), "")</f>
        <v/>
      </c>
      <c r="AD160">
        <f>IF(ORDER!O166&gt;0,ROUND(SUM(Y160,0)-AC160,2), "")</f>
        <v/>
      </c>
      <c r="AE160" t="inlineStr"/>
      <c r="AF160" t="inlineStr"/>
      <c r="AG160" t="inlineStr"/>
      <c r="AH160" t="inlineStr"/>
      <c r="AI160" t="inlineStr"/>
      <c r="AJ160" t="inlineStr"/>
      <c r="AK160">
        <f>IF(ORDER!O166&gt;0,IF(RIGHT(P160,2)="5%","Output IGST - 5% - Tamilnadu","Output IGST - 12% - Tamilnadu"), "")</f>
        <v/>
      </c>
      <c r="AL160">
        <f>IF(ORDER!O166&gt;0,IF(AK160="Output IGST - 12% - TamilNadu",12,5), "")</f>
        <v/>
      </c>
      <c r="AM160">
        <f>IF(ORDER!O166&gt;0,ROUND(SUM(AD160*AL160/100,0),2), "")</f>
        <v/>
      </c>
      <c r="AN160">
        <f>IF(ORDER!O166&gt;0,+AP160, "")</f>
        <v/>
      </c>
      <c r="AO160">
        <f>IF(ORDER!O166&gt;0,0.00, "")</f>
        <v/>
      </c>
      <c r="AP160">
        <f>IF(ORDER!O166&gt;0,+(Y160-AC160)+AM160, "")</f>
        <v/>
      </c>
      <c r="AQ160">
        <f>IF(ORDER!O166&gt;0,
 IF(ORDER!$D$1="SGST",
 VLOOKUP(H160,'C:\Users\HP\Desktop\TrimphPO\Week\Master Files\[SGST Master.xlsx]DBF'!$A:$AR,44,FALSE),
   IF(ORDER!$D$1="IGST",
   VLOOKUP(H160,'C:\Users\HP\Desktop\TrimphPO\Week\Master Files\[IGST Master.xlsx]DBF'!$A:$AR,44,FALSE),
   "Error")),
"")</f>
        <v/>
      </c>
      <c r="AR160">
        <f>IF(ORDER!O166&gt;0,B160, "")</f>
        <v/>
      </c>
      <c r="AS160">
        <f>IF(ORDER!O166&gt;0,AN160, "")</f>
        <v/>
      </c>
      <c r="AT160">
        <f>IF(ORDER!O166&gt;0,CONCATENATE($B$2," ",$C$2," ","QTY",  " ", $Z$2), "")</f>
        <v/>
      </c>
      <c r="AU160">
        <f>IF(ORDER!O166&gt;0,
 IF(ORDER!$D$1="SGST",
 VLOOKUP(H160,'C:\Users\HP\Desktop\TrimphPO\Week\Master Files\[SGST Master.xlsx]DBF'!$A:$AV,48,FALSE),
   IF(ORDER!$D$1="IGST",
   VLOOKUP(H160,'C:\Users\HP\Desktop\TrimphPO\Week\Master Files\[IGST Master.xlsx]DBF'!$A:$AV,48,FALSE),
   "Error")),
"")</f>
        <v/>
      </c>
      <c r="AV160">
        <f>IF(ORDER!O166&gt;0,
 IF(ORDER!$D$1="SGST",
 VLOOKUP(H160,'C:\Users\HP\Desktop\TrimphPO\Week\Master Files\[SGST Master.xlsx]DBF'!$A:$AW,49,FALSE),
   IF(ORDER!$D$1="IGST",
   VLOOKUP(H160,'C:\Users\HP\Desktop\TrimphPO\Week\Master Files\[IGST Master.xlsx]DBF'!$A:$AW,49,FALSE),
   "Error")),
"")</f>
        <v/>
      </c>
      <c r="AW160">
        <f>IF(ORDER!O166&gt;0,
 IF(ORDER!$D$1="SGST",
 VLOOKUP(H160,'C:\Users\HP\Desktop\TrimphPO\Week\Master Files\[SGST Master.xlsx]DBF'!$A:$AX,50,FALSE),
   IF(ORDER!$D$1="IGST",
   VLOOKUP(H160,'C:\Users\HP\Desktop\TrimphPO\Week\Master Files\[IGST Master.xlsx]DBF'!$A:$AX,50,FALSE),
   "Error")),
"")</f>
        <v/>
      </c>
      <c r="AX160">
        <f>IF(ORDER!O166&gt;0,ORDER!B5, "")</f>
        <v/>
      </c>
      <c r="AY160">
        <f>IF(ORDER!O166&gt;0,ORDER!B1, "")</f>
        <v/>
      </c>
      <c r="AZ160">
        <f>IF(ORDER!O166&gt;0,
 IF(ORDER!$D$1="SGST",
 VLOOKUP(H160,'C:\Users\HP\Desktop\TrimphPO\Week\Master Files\[SGST Master.xlsx]DBF'!$A:$BA,53,FALSE),
   IF(ORDER!$D$1="IGST",
   VLOOKUP(H160,'C:\Users\HP\Desktop\TrimphPO\Week\Master Files\[IGST Master.xlsx]DBF'!$A:$BA,53,FALSE),
   "Error")),
"")</f>
        <v/>
      </c>
      <c r="BA160">
        <f>IF(ORDER!O166&gt;0,
 IF(ORDER!$D$1="SGST",
 VLOOKUP(H160,'C:\Users\HP\Desktop\TrimphPO\Week\Master Files\[SGST Master.xlsx]DBF'!$A:$BB,54,FALSE),
   IF(ORDER!$D$1="IGST",
   VLOOKUP(H160,'C:\Users\HP\Desktop\TrimphPO\Week\Master Files\[IGST Master.xlsx]DBF'!$A:$BB,54,FALSE),
   "Error")),
"")</f>
        <v/>
      </c>
      <c r="BB160">
        <f>IF(ORDER!O166&gt;0,
 IF(ORDER!$D$1="SGST",
 VLOOKUP(H160,'C:\Users\HP\Desktop\TrimphPO\Week\Master Files\[SGST Master.xlsx]DBF'!$A:$BC,55,FALSE),
   IF(ORDER!$D$1="IGST",
   VLOOKUP(H160,'C:\Users\HP\Desktop\TrimphPO\Week\Master Files\[IGST Master.xlsx]DBF'!$A:$BC,55,FALSE),
   "Error")),
"")</f>
        <v/>
      </c>
      <c r="BC160">
        <f>IF(ORDER!O166&gt;0,
 IF(ORDER!$D$1="SGST",
 VLOOKUP(H160,'C:\Users\HP\Desktop\TrimphPO\Week\Master Files\[SGST Master.xlsx]DBF'!$A:$BD,56,FALSE),
   IF(ORDER!$D$1="IGST",
   VLOOKUP(H160,'C:\Users\HP\Desktop\TrimphPO\Week\Master Files\[IGST Master.xlsx]DBF'!$A:$BD,56,FALSE),
   "Error")),
"")</f>
        <v/>
      </c>
      <c r="BD160">
        <f>IF(ORDER!O166&gt;0,
 IF(ORDER!$D$1="SGST",
 VLOOKUP(H160,'C:\Users\HP\Desktop\TrimphPO\Week\Master Files\[SGST Master.xlsx]DBF'!$A:$BE,57,FALSE),
   IF(ORDER!$D$1="IGST",
   VLOOKUP(H160,'C:\Users\HP\Desktop\TrimphPO\Week\Master Files\[IGST Master.xlsx]DBF'!$A:$BE,57,FALSE),
   "Error")),
"")</f>
        <v/>
      </c>
    </row>
    <row r="161">
      <c r="A161">
        <f>IF(ORDER!O167&gt;0,
 IF(ORDER!$D$1="SGST",
 VLOOKUP(H161,'C:\Users\HP\Desktop\TrimphPO\Week\Master Files\[SGST Master.xlsx]DBF'!$A:$B,2,FALSE),
   IF(ORDER!$D$1="IGST",
   VLOOKUP(H161,'C:\Users\HP\Desktop\TrimphPO\Week\Master Files\[IGST Master.xlsx]DBF'!$A:$B,2,FALSE),
   "Error")),
"")</f>
        <v/>
      </c>
      <c r="B161">
        <f>IF(ORDER!O167&gt;0,
 IF(ORDER!$D$1="SGST",
 VLOOKUP(H161,'C:\Users\HP\Desktop\TrimphPO\Week\Master Files\[SGST Master.xlsx]DBF'!$A:$C,3,FALSE),
   IF(ORDER!$D$1="IGST",
   VLOOKUP(H161,'C:\Users\HP\Desktop\TrimphPO\Week\Master Files\[IGST Master.xlsx]DBF'!$A:$C,3,FALSE),
   "Error")),
"")</f>
        <v/>
      </c>
      <c r="C161">
        <f>IF(ORDER!O167&gt;0,ORDER!L167, "")</f>
        <v/>
      </c>
      <c r="D161">
        <f>IF(ORDER!O167&gt;0,ORDER!A167, "")</f>
        <v/>
      </c>
      <c r="E161">
        <f>IF(ORDER!O167&gt;0,
 IF(ORDER!$D$1="SGST",
 VLOOKUP(H161,'C:\Users\HP\Desktop\TrimphPO\Week\Master Files\[SGST Master.xlsx]DBF'!$A:$F,6,FALSE),
   IF(ORDER!$D$1="IGST",
   VLOOKUP(H161,'C:\Users\HP\Desktop\TrimphPO\Week\Master Files\[IGST Master.xlsx]DBF'!$A:$F,6,FALSE),
   "Error")),
"")</f>
        <v/>
      </c>
      <c r="F161">
        <f>IF(ORDER!O167&gt;0,ORDER!C167, "")</f>
        <v/>
      </c>
      <c r="G161">
        <f>IF(ORDER!O167&gt;0,
 IF(ORDER!$D$1="SGST",
 VLOOKUP(H161,'C:\Users\HP\Desktop\TrimphPO\Week\Master Files\[SGST Master.xlsx]DBF'!$A:$H,8,FALSE),
   IF(ORDER!$D$1="IGST",
   VLOOKUP(H161,'C:\Users\HP\Desktop\TrimphPO\Week\Master Files\[IGST Master.xlsx]DBF'!$A:$H,8,FALSE),
   "Error")),
"")</f>
        <v/>
      </c>
      <c r="H161">
        <f>IF(ORDER!O167&gt;0,ORDER!D167, "")</f>
        <v/>
      </c>
      <c r="I161">
        <f>IF(ORDER!O167&gt;0,
 IF(ORDER!$D$1="SGST",
 VLOOKUP(H161,'C:\Users\HP\Desktop\TrimphPO\Week\Master Files\[SGST Master.xlsx]DBF'!$A:$J,10,FALSE),
   IF(ORDER!$D$1="IGST",
   VLOOKUP(H161,'C:\Users\HP\Desktop\TrimphPO\Week\Master Files\[IGST Master.xlsx]DBF'!$A:$J,10,FALSE),
   "Error")),
"")</f>
        <v/>
      </c>
      <c r="J161">
        <f>IF(ORDER!O167&gt;0,SUMIF(ORDER!$D$8:$D$22298,DBF!$H161,ORDER!$G$8:$G$22298), "")</f>
        <v/>
      </c>
      <c r="K161">
        <f>IF(ORDER!O167&gt;0,VLOOKUP($H161,ORDER!D:H,5,FALSE), "")</f>
        <v/>
      </c>
      <c r="L161">
        <f>IF(ORDER!O167&gt;0,ROUND(J161*K161,2), "")</f>
        <v/>
      </c>
      <c r="M161">
        <f>IF(ORDER!O167&gt;0,
 IF(ORDER!$D$1="SGST",
 VLOOKUP(H161,'C:\Users\HP\Desktop\TrimphPO\Week\Master Files\[SGST Master.xlsx]DBF'!$A:$N,14,FALSE),
   IF(ORDER!$D$1="IGST",
   VLOOKUP(H161,'C:\Users\HP\Desktop\TrimphPO\Week\Master Files\[IGST Master.xlsx]DBF'!$A:$N,14,FALSE),
   "Error")),
"")</f>
        <v/>
      </c>
      <c r="N161">
        <f>IF(ORDER!O167&gt;0,ROUND(L161*M161/100,2), "")</f>
        <v/>
      </c>
      <c r="O161">
        <f>IF(ORDER!O167&gt;0,L161-N161, "")</f>
        <v/>
      </c>
      <c r="P161">
        <f>IF(ORDER!O167&gt;0,IF(R161="Corsetry",IF(IFERROR((O161/J161),0)&lt;1000,"CC Sales- Corsetry-Wholesale - IGST 5%","CC Sales- Corsetry-Wholesale - IGST 12%")), "")</f>
        <v/>
      </c>
      <c r="Q161">
        <f>IF(ORDER!O167&gt;0,
 IF(ORDER!$D$1="SGST",
 VLOOKUP(H161,'C:\Users\HP\Desktop\TrimphPO\Week\Master Files\[SGST Master.xlsx]DBF'!$A:$R,18,FALSE),
   IF(ORDER!$D$1="IGST",
   VLOOKUP(H161,'C:\Users\HP\Desktop\TrimphPO\Week\Master Files\[IGST Master.xlsx]DBF'!$A:$R,18,FALSE),
   "Error")),
"")</f>
        <v/>
      </c>
      <c r="R161">
        <f>IF(ORDER!O167&gt;0,
 IF(ORDER!$D$1="SGST",
 VLOOKUP(H161,'C:\Users\HP\Desktop\TrimphPO\Week\Master Files\[SGST Master.xlsx]DBF'!$A:$S,19,FALSE),
   IF(ORDER!$D$1="IGST",
   VLOOKUP(H161,'C:\Users\HP\Desktop\TrimphPO\Week\Master Files\[IGST Master.xlsx]DBF'!$A:$S,19,FALSE),
   "Error")),
"")</f>
        <v/>
      </c>
      <c r="S161">
        <f>IF(ORDER!O167&gt;0,
 IF(ORDER!$D$1="SGST",
 VLOOKUP(H161,'C:\Users\HP\Desktop\TrimphPO\Week\Master Files\[SGST Master.xlsx]DBF'!$A:$T,20,FALSE),
   IF(ORDER!$D$1="IGST",
   VLOOKUP(H161,'C:\Users\HP\Desktop\TrimphPO\Week\Master Files\[IGST Master.xlsx]DBF'!$A:$T,20,FALSE),
   "Error")),
"")</f>
        <v/>
      </c>
      <c r="T161">
        <f>IF(ORDER!O167&gt;0,
 IF(ORDER!$D$1="SGST",
 VLOOKUP(H161,'C:\Users\HP\Desktop\TrimphPO\Week\Master Files\[SGST Master.xlsx]DBF'!$A:$U,21,FALSE),
   IF(ORDER!$D$1="IGST",
   VLOOKUP(H161,'C:\Users\HP\Desktop\TrimphPO\Week\Master Files\[IGST Master.xlsx]DBF'!$A:$U,21,FALSE),
   "Error")),
"")</f>
        <v/>
      </c>
      <c r="U161">
        <f>IF(ORDER!O167&gt;0,
 IF(ORDER!$D$1="SGST",
 VLOOKUP(H161,'C:\Users\HP\Desktop\TrimphPO\Week\Master Files\[SGST Master.xlsx]DBF'!$A:$V,22,FALSE),
   IF(ORDER!$D$1="IGST",
   VLOOKUP(H161,'C:\Users\HP\Desktop\TrimphPO\Week\Master Files\[IGST Master.xlsx]DBF'!$A:$V,22,FALSE),
   "Error")),
"")</f>
        <v/>
      </c>
      <c r="V161">
        <f>IF(ORDER!O167&gt;0,
 IF(ORDER!$D$1="SGST",
 VLOOKUP(H161,'C:\Users\HP\Desktop\TrimphPO\Week\Master Files\[SGST Master.xlsx]DBF'!$A:$W,23,FALSE),
   IF(ORDER!$D$1="IGST",
   VLOOKUP(H161,'C:\Users\HP\Desktop\TrimphPO\Week\Master Files\[IGST Master.xlsx]DBF'!$A:$W,23,FALSE),
   "Error")),
"")</f>
        <v/>
      </c>
      <c r="W161">
        <f>IF(ORDER!O167&gt;0,
 IF(ORDER!$D$1="SGST",
 VLOOKUP(H161,'C:\Users\HP\Desktop\TrimphPO\Week\Master Files\[SGST Master.xlsx]DBF'!$A:$X,24,FALSE),
   IF(ORDER!$D$1="IGST",
   VLOOKUP(H161,'C:\Users\HP\Desktop\TrimphPO\Week\Master Files\[IGST Master.xlsx]DBF'!$A:$X,24,FALSE),
   "Error")),
"")</f>
        <v/>
      </c>
      <c r="X161">
        <f>IF(ORDER!O167&gt;0,
 IF(ORDER!$D$1="SGST",
 VLOOKUP(H161,'C:\Users\HP\Desktop\TrimphPO\Week\Master Files\[SGST Master.xlsx]DBF'!$A:$Y,25,FALSE),
   IF(ORDER!$D$1="IGST",
   VLOOKUP(H161,'C:\Users\HP\Desktop\TrimphPO\Week\Master Files\[IGST Master.xlsx]DBF'!$A:$Y,25,FALSE),
   "Error")),
"")</f>
        <v/>
      </c>
      <c r="Y161">
        <f>IF(ORDER!O167&gt;0,+O161, "")</f>
        <v/>
      </c>
      <c r="Z161">
        <f>IF(ORDER!O167&gt;0,+J161, "")</f>
        <v/>
      </c>
      <c r="AA161">
        <f>IF(ORDER!O167&gt;0,
 IF(ORDER!$D$1="SGST",
 VLOOKUP(H161,'C:\Users\HP\Desktop\TrimphPO\Week\Master Files\[SGST Master.xlsx]DBF'!$A:$AB,28,FALSE),
   IF(ORDER!$D$1="IGST",
   VLOOKUP(H161,'C:\Users\HP\Desktop\TrimphPO\Week\Master Files\[IGST Master.xlsx]DBF'!$A:$AB,28,FALSE),
   "Error")),
"")</f>
        <v/>
      </c>
      <c r="AB161">
        <f>IF(ORDER!O167&gt;0,
 IF(ORDER!$D$1="SGST",
 VLOOKUP(H161,'C:\Users\HP\Desktop\TrimphPO\Week\Master Files\[SGST Master.xlsx]DBF'!$A:$AC,29,FALSE),
   IF(ORDER!$D$1="IGST",
   VLOOKUP(H161,'C:\Users\HP\Desktop\TrimphPO\Week\Master Files\[IGST Master.xlsx]DBF'!$A:$AC,29,FALSE),
   "Error")),
"")</f>
        <v/>
      </c>
      <c r="AC161">
        <f>IF(ORDER!O167&gt;0,ROUND(Y161*AB161/100,2), "")</f>
        <v/>
      </c>
      <c r="AD161">
        <f>IF(ORDER!O167&gt;0,ROUND(SUM(Y161,0)-AC161,2), "")</f>
        <v/>
      </c>
      <c r="AE161" t="inlineStr"/>
      <c r="AF161" t="inlineStr"/>
      <c r="AG161" t="inlineStr"/>
      <c r="AH161" t="inlineStr"/>
      <c r="AI161" t="inlineStr"/>
      <c r="AJ161" t="inlineStr"/>
      <c r="AK161">
        <f>IF(ORDER!O167&gt;0,IF(RIGHT(P161,2)="5%","Output IGST - 5% - Tamilnadu","Output IGST - 12% - Tamilnadu"), "")</f>
        <v/>
      </c>
      <c r="AL161">
        <f>IF(ORDER!O167&gt;0,IF(AK161="Output IGST - 12% - TamilNadu",12,5), "")</f>
        <v/>
      </c>
      <c r="AM161">
        <f>IF(ORDER!O167&gt;0,ROUND(SUM(AD161*AL161/100,0),2), "")</f>
        <v/>
      </c>
      <c r="AN161">
        <f>IF(ORDER!O167&gt;0,+AP161, "")</f>
        <v/>
      </c>
      <c r="AO161">
        <f>IF(ORDER!O167&gt;0,0.00, "")</f>
        <v/>
      </c>
      <c r="AP161">
        <f>IF(ORDER!O167&gt;0,+(Y161-AC161)+AM161, "")</f>
        <v/>
      </c>
      <c r="AQ161">
        <f>IF(ORDER!O167&gt;0,
 IF(ORDER!$D$1="SGST",
 VLOOKUP(H161,'C:\Users\HP\Desktop\TrimphPO\Week\Master Files\[SGST Master.xlsx]DBF'!$A:$AR,44,FALSE),
   IF(ORDER!$D$1="IGST",
   VLOOKUP(H161,'C:\Users\HP\Desktop\TrimphPO\Week\Master Files\[IGST Master.xlsx]DBF'!$A:$AR,44,FALSE),
   "Error")),
"")</f>
        <v/>
      </c>
      <c r="AR161">
        <f>IF(ORDER!O167&gt;0,B161, "")</f>
        <v/>
      </c>
      <c r="AS161">
        <f>IF(ORDER!O167&gt;0,AN161, "")</f>
        <v/>
      </c>
      <c r="AT161">
        <f>IF(ORDER!O167&gt;0,CONCATENATE($B$2," ",$C$2," ","QTY",  " ", $Z$2), "")</f>
        <v/>
      </c>
      <c r="AU161">
        <f>IF(ORDER!O167&gt;0,
 IF(ORDER!$D$1="SGST",
 VLOOKUP(H161,'C:\Users\HP\Desktop\TrimphPO\Week\Master Files\[SGST Master.xlsx]DBF'!$A:$AV,48,FALSE),
   IF(ORDER!$D$1="IGST",
   VLOOKUP(H161,'C:\Users\HP\Desktop\TrimphPO\Week\Master Files\[IGST Master.xlsx]DBF'!$A:$AV,48,FALSE),
   "Error")),
"")</f>
        <v/>
      </c>
      <c r="AV161">
        <f>IF(ORDER!O167&gt;0,
 IF(ORDER!$D$1="SGST",
 VLOOKUP(H161,'C:\Users\HP\Desktop\TrimphPO\Week\Master Files\[SGST Master.xlsx]DBF'!$A:$AW,49,FALSE),
   IF(ORDER!$D$1="IGST",
   VLOOKUP(H161,'C:\Users\HP\Desktop\TrimphPO\Week\Master Files\[IGST Master.xlsx]DBF'!$A:$AW,49,FALSE),
   "Error")),
"")</f>
        <v/>
      </c>
      <c r="AW161">
        <f>IF(ORDER!O167&gt;0,
 IF(ORDER!$D$1="SGST",
 VLOOKUP(H161,'C:\Users\HP\Desktop\TrimphPO\Week\Master Files\[SGST Master.xlsx]DBF'!$A:$AX,50,FALSE),
   IF(ORDER!$D$1="IGST",
   VLOOKUP(H161,'C:\Users\HP\Desktop\TrimphPO\Week\Master Files\[IGST Master.xlsx]DBF'!$A:$AX,50,FALSE),
   "Error")),
"")</f>
        <v/>
      </c>
      <c r="AX161">
        <f>IF(ORDER!O167&gt;0,ORDER!B5, "")</f>
        <v/>
      </c>
      <c r="AY161">
        <f>IF(ORDER!O167&gt;0,ORDER!B1, "")</f>
        <v/>
      </c>
      <c r="AZ161">
        <f>IF(ORDER!O167&gt;0,
 IF(ORDER!$D$1="SGST",
 VLOOKUP(H161,'C:\Users\HP\Desktop\TrimphPO\Week\Master Files\[SGST Master.xlsx]DBF'!$A:$BA,53,FALSE),
   IF(ORDER!$D$1="IGST",
   VLOOKUP(H161,'C:\Users\HP\Desktop\TrimphPO\Week\Master Files\[IGST Master.xlsx]DBF'!$A:$BA,53,FALSE),
   "Error")),
"")</f>
        <v/>
      </c>
      <c r="BA161">
        <f>IF(ORDER!O167&gt;0,
 IF(ORDER!$D$1="SGST",
 VLOOKUP(H161,'C:\Users\HP\Desktop\TrimphPO\Week\Master Files\[SGST Master.xlsx]DBF'!$A:$BB,54,FALSE),
   IF(ORDER!$D$1="IGST",
   VLOOKUP(H161,'C:\Users\HP\Desktop\TrimphPO\Week\Master Files\[IGST Master.xlsx]DBF'!$A:$BB,54,FALSE),
   "Error")),
"")</f>
        <v/>
      </c>
      <c r="BB161">
        <f>IF(ORDER!O167&gt;0,
 IF(ORDER!$D$1="SGST",
 VLOOKUP(H161,'C:\Users\HP\Desktop\TrimphPO\Week\Master Files\[SGST Master.xlsx]DBF'!$A:$BC,55,FALSE),
   IF(ORDER!$D$1="IGST",
   VLOOKUP(H161,'C:\Users\HP\Desktop\TrimphPO\Week\Master Files\[IGST Master.xlsx]DBF'!$A:$BC,55,FALSE),
   "Error")),
"")</f>
        <v/>
      </c>
      <c r="BC161">
        <f>IF(ORDER!O167&gt;0,
 IF(ORDER!$D$1="SGST",
 VLOOKUP(H161,'C:\Users\HP\Desktop\TrimphPO\Week\Master Files\[SGST Master.xlsx]DBF'!$A:$BD,56,FALSE),
   IF(ORDER!$D$1="IGST",
   VLOOKUP(H161,'C:\Users\HP\Desktop\TrimphPO\Week\Master Files\[IGST Master.xlsx]DBF'!$A:$BD,56,FALSE),
   "Error")),
"")</f>
        <v/>
      </c>
      <c r="BD161">
        <f>IF(ORDER!O167&gt;0,
 IF(ORDER!$D$1="SGST",
 VLOOKUP(H161,'C:\Users\HP\Desktop\TrimphPO\Week\Master Files\[SGST Master.xlsx]DBF'!$A:$BE,57,FALSE),
   IF(ORDER!$D$1="IGST",
   VLOOKUP(H161,'C:\Users\HP\Desktop\TrimphPO\Week\Master Files\[IGST Master.xlsx]DBF'!$A:$BE,57,FALSE),
   "Error")),
"")</f>
        <v/>
      </c>
    </row>
    <row r="162">
      <c r="A162">
        <f>IF(ORDER!O168&gt;0,
 IF(ORDER!$D$1="SGST",
 VLOOKUP(H162,'C:\Users\HP\Desktop\TrimphPO\Week\Master Files\[SGST Master.xlsx]DBF'!$A:$B,2,FALSE),
   IF(ORDER!$D$1="IGST",
   VLOOKUP(H162,'C:\Users\HP\Desktop\TrimphPO\Week\Master Files\[IGST Master.xlsx]DBF'!$A:$B,2,FALSE),
   "Error")),
"")</f>
        <v/>
      </c>
      <c r="B162">
        <f>IF(ORDER!O168&gt;0,
 IF(ORDER!$D$1="SGST",
 VLOOKUP(H162,'C:\Users\HP\Desktop\TrimphPO\Week\Master Files\[SGST Master.xlsx]DBF'!$A:$C,3,FALSE),
   IF(ORDER!$D$1="IGST",
   VLOOKUP(H162,'C:\Users\HP\Desktop\TrimphPO\Week\Master Files\[IGST Master.xlsx]DBF'!$A:$C,3,FALSE),
   "Error")),
"")</f>
        <v/>
      </c>
      <c r="C162">
        <f>IF(ORDER!O168&gt;0,ORDER!L168, "")</f>
        <v/>
      </c>
      <c r="D162">
        <f>IF(ORDER!O168&gt;0,ORDER!A168, "")</f>
        <v/>
      </c>
      <c r="E162">
        <f>IF(ORDER!O168&gt;0,
 IF(ORDER!$D$1="SGST",
 VLOOKUP(H162,'C:\Users\HP\Desktop\TrimphPO\Week\Master Files\[SGST Master.xlsx]DBF'!$A:$F,6,FALSE),
   IF(ORDER!$D$1="IGST",
   VLOOKUP(H162,'C:\Users\HP\Desktop\TrimphPO\Week\Master Files\[IGST Master.xlsx]DBF'!$A:$F,6,FALSE),
   "Error")),
"")</f>
        <v/>
      </c>
      <c r="F162">
        <f>IF(ORDER!O168&gt;0,ORDER!C168, "")</f>
        <v/>
      </c>
      <c r="G162">
        <f>IF(ORDER!O168&gt;0,
 IF(ORDER!$D$1="SGST",
 VLOOKUP(H162,'C:\Users\HP\Desktop\TrimphPO\Week\Master Files\[SGST Master.xlsx]DBF'!$A:$H,8,FALSE),
   IF(ORDER!$D$1="IGST",
   VLOOKUP(H162,'C:\Users\HP\Desktop\TrimphPO\Week\Master Files\[IGST Master.xlsx]DBF'!$A:$H,8,FALSE),
   "Error")),
"")</f>
        <v/>
      </c>
      <c r="H162">
        <f>IF(ORDER!O168&gt;0,ORDER!D168, "")</f>
        <v/>
      </c>
      <c r="I162">
        <f>IF(ORDER!O168&gt;0,
 IF(ORDER!$D$1="SGST",
 VLOOKUP(H162,'C:\Users\HP\Desktop\TrimphPO\Week\Master Files\[SGST Master.xlsx]DBF'!$A:$J,10,FALSE),
   IF(ORDER!$D$1="IGST",
   VLOOKUP(H162,'C:\Users\HP\Desktop\TrimphPO\Week\Master Files\[IGST Master.xlsx]DBF'!$A:$J,10,FALSE),
   "Error")),
"")</f>
        <v/>
      </c>
      <c r="J162">
        <f>IF(ORDER!O168&gt;0,SUMIF(ORDER!$D$8:$D$22298,DBF!$H162,ORDER!$G$8:$G$22298), "")</f>
        <v/>
      </c>
      <c r="K162">
        <f>IF(ORDER!O168&gt;0,VLOOKUP($H162,ORDER!D:H,5,FALSE), "")</f>
        <v/>
      </c>
      <c r="L162">
        <f>IF(ORDER!O168&gt;0,ROUND(J162*K162,2), "")</f>
        <v/>
      </c>
      <c r="M162">
        <f>IF(ORDER!O168&gt;0,
 IF(ORDER!$D$1="SGST",
 VLOOKUP(H162,'C:\Users\HP\Desktop\TrimphPO\Week\Master Files\[SGST Master.xlsx]DBF'!$A:$N,14,FALSE),
   IF(ORDER!$D$1="IGST",
   VLOOKUP(H162,'C:\Users\HP\Desktop\TrimphPO\Week\Master Files\[IGST Master.xlsx]DBF'!$A:$N,14,FALSE),
   "Error")),
"")</f>
        <v/>
      </c>
      <c r="N162">
        <f>IF(ORDER!O168&gt;0,ROUND(L162*M162/100,2), "")</f>
        <v/>
      </c>
      <c r="O162">
        <f>IF(ORDER!O168&gt;0,L162-N162, "")</f>
        <v/>
      </c>
      <c r="P162">
        <f>IF(ORDER!O168&gt;0,IF(R162="Corsetry",IF(IFERROR((O162/J162),0)&lt;1000,"CC Sales- Corsetry-Wholesale - IGST 5%","CC Sales- Corsetry-Wholesale - IGST 12%")), "")</f>
        <v/>
      </c>
      <c r="Q162">
        <f>IF(ORDER!O168&gt;0,
 IF(ORDER!$D$1="SGST",
 VLOOKUP(H162,'C:\Users\HP\Desktop\TrimphPO\Week\Master Files\[SGST Master.xlsx]DBF'!$A:$R,18,FALSE),
   IF(ORDER!$D$1="IGST",
   VLOOKUP(H162,'C:\Users\HP\Desktop\TrimphPO\Week\Master Files\[IGST Master.xlsx]DBF'!$A:$R,18,FALSE),
   "Error")),
"")</f>
        <v/>
      </c>
      <c r="R162">
        <f>IF(ORDER!O168&gt;0,
 IF(ORDER!$D$1="SGST",
 VLOOKUP(H162,'C:\Users\HP\Desktop\TrimphPO\Week\Master Files\[SGST Master.xlsx]DBF'!$A:$S,19,FALSE),
   IF(ORDER!$D$1="IGST",
   VLOOKUP(H162,'C:\Users\HP\Desktop\TrimphPO\Week\Master Files\[IGST Master.xlsx]DBF'!$A:$S,19,FALSE),
   "Error")),
"")</f>
        <v/>
      </c>
      <c r="S162">
        <f>IF(ORDER!O168&gt;0,
 IF(ORDER!$D$1="SGST",
 VLOOKUP(H162,'C:\Users\HP\Desktop\TrimphPO\Week\Master Files\[SGST Master.xlsx]DBF'!$A:$T,20,FALSE),
   IF(ORDER!$D$1="IGST",
   VLOOKUP(H162,'C:\Users\HP\Desktop\TrimphPO\Week\Master Files\[IGST Master.xlsx]DBF'!$A:$T,20,FALSE),
   "Error")),
"")</f>
        <v/>
      </c>
      <c r="T162">
        <f>IF(ORDER!O168&gt;0,
 IF(ORDER!$D$1="SGST",
 VLOOKUP(H162,'C:\Users\HP\Desktop\TrimphPO\Week\Master Files\[SGST Master.xlsx]DBF'!$A:$U,21,FALSE),
   IF(ORDER!$D$1="IGST",
   VLOOKUP(H162,'C:\Users\HP\Desktop\TrimphPO\Week\Master Files\[IGST Master.xlsx]DBF'!$A:$U,21,FALSE),
   "Error")),
"")</f>
        <v/>
      </c>
      <c r="U162">
        <f>IF(ORDER!O168&gt;0,
 IF(ORDER!$D$1="SGST",
 VLOOKUP(H162,'C:\Users\HP\Desktop\TrimphPO\Week\Master Files\[SGST Master.xlsx]DBF'!$A:$V,22,FALSE),
   IF(ORDER!$D$1="IGST",
   VLOOKUP(H162,'C:\Users\HP\Desktop\TrimphPO\Week\Master Files\[IGST Master.xlsx]DBF'!$A:$V,22,FALSE),
   "Error")),
"")</f>
        <v/>
      </c>
      <c r="V162">
        <f>IF(ORDER!O168&gt;0,
 IF(ORDER!$D$1="SGST",
 VLOOKUP(H162,'C:\Users\HP\Desktop\TrimphPO\Week\Master Files\[SGST Master.xlsx]DBF'!$A:$W,23,FALSE),
   IF(ORDER!$D$1="IGST",
   VLOOKUP(H162,'C:\Users\HP\Desktop\TrimphPO\Week\Master Files\[IGST Master.xlsx]DBF'!$A:$W,23,FALSE),
   "Error")),
"")</f>
        <v/>
      </c>
      <c r="W162">
        <f>IF(ORDER!O168&gt;0,
 IF(ORDER!$D$1="SGST",
 VLOOKUP(H162,'C:\Users\HP\Desktop\TrimphPO\Week\Master Files\[SGST Master.xlsx]DBF'!$A:$X,24,FALSE),
   IF(ORDER!$D$1="IGST",
   VLOOKUP(H162,'C:\Users\HP\Desktop\TrimphPO\Week\Master Files\[IGST Master.xlsx]DBF'!$A:$X,24,FALSE),
   "Error")),
"")</f>
        <v/>
      </c>
      <c r="X162">
        <f>IF(ORDER!O168&gt;0,
 IF(ORDER!$D$1="SGST",
 VLOOKUP(H162,'C:\Users\HP\Desktop\TrimphPO\Week\Master Files\[SGST Master.xlsx]DBF'!$A:$Y,25,FALSE),
   IF(ORDER!$D$1="IGST",
   VLOOKUP(H162,'C:\Users\HP\Desktop\TrimphPO\Week\Master Files\[IGST Master.xlsx]DBF'!$A:$Y,25,FALSE),
   "Error")),
"")</f>
        <v/>
      </c>
      <c r="Y162">
        <f>IF(ORDER!O168&gt;0,+O162, "")</f>
        <v/>
      </c>
      <c r="Z162">
        <f>IF(ORDER!O168&gt;0,+J162, "")</f>
        <v/>
      </c>
      <c r="AA162">
        <f>IF(ORDER!O168&gt;0,
 IF(ORDER!$D$1="SGST",
 VLOOKUP(H162,'C:\Users\HP\Desktop\TrimphPO\Week\Master Files\[SGST Master.xlsx]DBF'!$A:$AB,28,FALSE),
   IF(ORDER!$D$1="IGST",
   VLOOKUP(H162,'C:\Users\HP\Desktop\TrimphPO\Week\Master Files\[IGST Master.xlsx]DBF'!$A:$AB,28,FALSE),
   "Error")),
"")</f>
        <v/>
      </c>
      <c r="AB162">
        <f>IF(ORDER!O168&gt;0,
 IF(ORDER!$D$1="SGST",
 VLOOKUP(H162,'C:\Users\HP\Desktop\TrimphPO\Week\Master Files\[SGST Master.xlsx]DBF'!$A:$AC,29,FALSE),
   IF(ORDER!$D$1="IGST",
   VLOOKUP(H162,'C:\Users\HP\Desktop\TrimphPO\Week\Master Files\[IGST Master.xlsx]DBF'!$A:$AC,29,FALSE),
   "Error")),
"")</f>
        <v/>
      </c>
      <c r="AC162">
        <f>IF(ORDER!O168&gt;0,ROUND(Y162*AB162/100,2), "")</f>
        <v/>
      </c>
      <c r="AD162">
        <f>IF(ORDER!O168&gt;0,ROUND(SUM(Y162,0)-AC162,2), "")</f>
        <v/>
      </c>
      <c r="AE162" t="inlineStr"/>
      <c r="AF162" t="inlineStr"/>
      <c r="AG162" t="inlineStr"/>
      <c r="AH162" t="inlineStr"/>
      <c r="AI162" t="inlineStr"/>
      <c r="AJ162" t="inlineStr"/>
      <c r="AK162">
        <f>IF(ORDER!O168&gt;0,IF(RIGHT(P162,2)="5%","Output IGST - 5% - Tamilnadu","Output IGST - 12% - Tamilnadu"), "")</f>
        <v/>
      </c>
      <c r="AL162">
        <f>IF(ORDER!O168&gt;0,IF(AK162="Output IGST - 12% - TamilNadu",12,5), "")</f>
        <v/>
      </c>
      <c r="AM162">
        <f>IF(ORDER!O168&gt;0,ROUND(SUM(AD162*AL162/100,0),2), "")</f>
        <v/>
      </c>
      <c r="AN162">
        <f>IF(ORDER!O168&gt;0,+AP162, "")</f>
        <v/>
      </c>
      <c r="AO162">
        <f>IF(ORDER!O168&gt;0,0.00, "")</f>
        <v/>
      </c>
      <c r="AP162">
        <f>IF(ORDER!O168&gt;0,+(Y162-AC162)+AM162, "")</f>
        <v/>
      </c>
      <c r="AQ162">
        <f>IF(ORDER!O168&gt;0,
 IF(ORDER!$D$1="SGST",
 VLOOKUP(H162,'C:\Users\HP\Desktop\TrimphPO\Week\Master Files\[SGST Master.xlsx]DBF'!$A:$AR,44,FALSE),
   IF(ORDER!$D$1="IGST",
   VLOOKUP(H162,'C:\Users\HP\Desktop\TrimphPO\Week\Master Files\[IGST Master.xlsx]DBF'!$A:$AR,44,FALSE),
   "Error")),
"")</f>
        <v/>
      </c>
      <c r="AR162">
        <f>IF(ORDER!O168&gt;0,B162, "")</f>
        <v/>
      </c>
      <c r="AS162">
        <f>IF(ORDER!O168&gt;0,AN162, "")</f>
        <v/>
      </c>
      <c r="AT162">
        <f>IF(ORDER!O168&gt;0,CONCATENATE($B$2," ",$C$2," ","QTY",  " ", $Z$2), "")</f>
        <v/>
      </c>
      <c r="AU162">
        <f>IF(ORDER!O168&gt;0,
 IF(ORDER!$D$1="SGST",
 VLOOKUP(H162,'C:\Users\HP\Desktop\TrimphPO\Week\Master Files\[SGST Master.xlsx]DBF'!$A:$AV,48,FALSE),
   IF(ORDER!$D$1="IGST",
   VLOOKUP(H162,'C:\Users\HP\Desktop\TrimphPO\Week\Master Files\[IGST Master.xlsx]DBF'!$A:$AV,48,FALSE),
   "Error")),
"")</f>
        <v/>
      </c>
      <c r="AV162">
        <f>IF(ORDER!O168&gt;0,
 IF(ORDER!$D$1="SGST",
 VLOOKUP(H162,'C:\Users\HP\Desktop\TrimphPO\Week\Master Files\[SGST Master.xlsx]DBF'!$A:$AW,49,FALSE),
   IF(ORDER!$D$1="IGST",
   VLOOKUP(H162,'C:\Users\HP\Desktop\TrimphPO\Week\Master Files\[IGST Master.xlsx]DBF'!$A:$AW,49,FALSE),
   "Error")),
"")</f>
        <v/>
      </c>
      <c r="AW162">
        <f>IF(ORDER!O168&gt;0,
 IF(ORDER!$D$1="SGST",
 VLOOKUP(H162,'C:\Users\HP\Desktop\TrimphPO\Week\Master Files\[SGST Master.xlsx]DBF'!$A:$AX,50,FALSE),
   IF(ORDER!$D$1="IGST",
   VLOOKUP(H162,'C:\Users\HP\Desktop\TrimphPO\Week\Master Files\[IGST Master.xlsx]DBF'!$A:$AX,50,FALSE),
   "Error")),
"")</f>
        <v/>
      </c>
      <c r="AX162">
        <f>IF(ORDER!O168&gt;0,ORDER!B5, "")</f>
        <v/>
      </c>
      <c r="AY162">
        <f>IF(ORDER!O168&gt;0,ORDER!B1, "")</f>
        <v/>
      </c>
      <c r="AZ162">
        <f>IF(ORDER!O168&gt;0,
 IF(ORDER!$D$1="SGST",
 VLOOKUP(H162,'C:\Users\HP\Desktop\TrimphPO\Week\Master Files\[SGST Master.xlsx]DBF'!$A:$BA,53,FALSE),
   IF(ORDER!$D$1="IGST",
   VLOOKUP(H162,'C:\Users\HP\Desktop\TrimphPO\Week\Master Files\[IGST Master.xlsx]DBF'!$A:$BA,53,FALSE),
   "Error")),
"")</f>
        <v/>
      </c>
      <c r="BA162">
        <f>IF(ORDER!O168&gt;0,
 IF(ORDER!$D$1="SGST",
 VLOOKUP(H162,'C:\Users\HP\Desktop\TrimphPO\Week\Master Files\[SGST Master.xlsx]DBF'!$A:$BB,54,FALSE),
   IF(ORDER!$D$1="IGST",
   VLOOKUP(H162,'C:\Users\HP\Desktop\TrimphPO\Week\Master Files\[IGST Master.xlsx]DBF'!$A:$BB,54,FALSE),
   "Error")),
"")</f>
        <v/>
      </c>
      <c r="BB162">
        <f>IF(ORDER!O168&gt;0,
 IF(ORDER!$D$1="SGST",
 VLOOKUP(H162,'C:\Users\HP\Desktop\TrimphPO\Week\Master Files\[SGST Master.xlsx]DBF'!$A:$BC,55,FALSE),
   IF(ORDER!$D$1="IGST",
   VLOOKUP(H162,'C:\Users\HP\Desktop\TrimphPO\Week\Master Files\[IGST Master.xlsx]DBF'!$A:$BC,55,FALSE),
   "Error")),
"")</f>
        <v/>
      </c>
      <c r="BC162">
        <f>IF(ORDER!O168&gt;0,
 IF(ORDER!$D$1="SGST",
 VLOOKUP(H162,'C:\Users\HP\Desktop\TrimphPO\Week\Master Files\[SGST Master.xlsx]DBF'!$A:$BD,56,FALSE),
   IF(ORDER!$D$1="IGST",
   VLOOKUP(H162,'C:\Users\HP\Desktop\TrimphPO\Week\Master Files\[IGST Master.xlsx]DBF'!$A:$BD,56,FALSE),
   "Error")),
"")</f>
        <v/>
      </c>
      <c r="BD162">
        <f>IF(ORDER!O168&gt;0,
 IF(ORDER!$D$1="SGST",
 VLOOKUP(H162,'C:\Users\HP\Desktop\TrimphPO\Week\Master Files\[SGST Master.xlsx]DBF'!$A:$BE,57,FALSE),
   IF(ORDER!$D$1="IGST",
   VLOOKUP(H162,'C:\Users\HP\Desktop\TrimphPO\Week\Master Files\[IGST Master.xlsx]DBF'!$A:$BE,57,FALSE),
   "Error")),
"")</f>
        <v/>
      </c>
    </row>
    <row r="163">
      <c r="A163">
        <f>IF(ORDER!O169&gt;0,
 IF(ORDER!$D$1="SGST",
 VLOOKUP(H163,'C:\Users\HP\Desktop\TrimphPO\Week\Master Files\[SGST Master.xlsx]DBF'!$A:$B,2,FALSE),
   IF(ORDER!$D$1="IGST",
   VLOOKUP(H163,'C:\Users\HP\Desktop\TrimphPO\Week\Master Files\[IGST Master.xlsx]DBF'!$A:$B,2,FALSE),
   "Error")),
"")</f>
        <v/>
      </c>
      <c r="B163">
        <f>IF(ORDER!O169&gt;0,
 IF(ORDER!$D$1="SGST",
 VLOOKUP(H163,'C:\Users\HP\Desktop\TrimphPO\Week\Master Files\[SGST Master.xlsx]DBF'!$A:$C,3,FALSE),
   IF(ORDER!$D$1="IGST",
   VLOOKUP(H163,'C:\Users\HP\Desktop\TrimphPO\Week\Master Files\[IGST Master.xlsx]DBF'!$A:$C,3,FALSE),
   "Error")),
"")</f>
        <v/>
      </c>
      <c r="C163">
        <f>IF(ORDER!O169&gt;0,ORDER!L169, "")</f>
        <v/>
      </c>
      <c r="D163">
        <f>IF(ORDER!O169&gt;0,ORDER!A169, "")</f>
        <v/>
      </c>
      <c r="E163">
        <f>IF(ORDER!O169&gt;0,
 IF(ORDER!$D$1="SGST",
 VLOOKUP(H163,'C:\Users\HP\Desktop\TrimphPO\Week\Master Files\[SGST Master.xlsx]DBF'!$A:$F,6,FALSE),
   IF(ORDER!$D$1="IGST",
   VLOOKUP(H163,'C:\Users\HP\Desktop\TrimphPO\Week\Master Files\[IGST Master.xlsx]DBF'!$A:$F,6,FALSE),
   "Error")),
"")</f>
        <v/>
      </c>
      <c r="F163">
        <f>IF(ORDER!O169&gt;0,ORDER!C169, "")</f>
        <v/>
      </c>
      <c r="G163">
        <f>IF(ORDER!O169&gt;0,
 IF(ORDER!$D$1="SGST",
 VLOOKUP(H163,'C:\Users\HP\Desktop\TrimphPO\Week\Master Files\[SGST Master.xlsx]DBF'!$A:$H,8,FALSE),
   IF(ORDER!$D$1="IGST",
   VLOOKUP(H163,'C:\Users\HP\Desktop\TrimphPO\Week\Master Files\[IGST Master.xlsx]DBF'!$A:$H,8,FALSE),
   "Error")),
"")</f>
        <v/>
      </c>
      <c r="H163">
        <f>IF(ORDER!O169&gt;0,ORDER!D169, "")</f>
        <v/>
      </c>
      <c r="I163">
        <f>IF(ORDER!O169&gt;0,
 IF(ORDER!$D$1="SGST",
 VLOOKUP(H163,'C:\Users\HP\Desktop\TrimphPO\Week\Master Files\[SGST Master.xlsx]DBF'!$A:$J,10,FALSE),
   IF(ORDER!$D$1="IGST",
   VLOOKUP(H163,'C:\Users\HP\Desktop\TrimphPO\Week\Master Files\[IGST Master.xlsx]DBF'!$A:$J,10,FALSE),
   "Error")),
"")</f>
        <v/>
      </c>
      <c r="J163">
        <f>IF(ORDER!O169&gt;0,SUMIF(ORDER!$D$8:$D$22298,DBF!$H163,ORDER!$G$8:$G$22298), "")</f>
        <v/>
      </c>
      <c r="K163">
        <f>IF(ORDER!O169&gt;0,VLOOKUP($H163,ORDER!D:H,5,FALSE), "")</f>
        <v/>
      </c>
      <c r="L163">
        <f>IF(ORDER!O169&gt;0,ROUND(J163*K163,2), "")</f>
        <v/>
      </c>
      <c r="M163">
        <f>IF(ORDER!O169&gt;0,
 IF(ORDER!$D$1="SGST",
 VLOOKUP(H163,'C:\Users\HP\Desktop\TrimphPO\Week\Master Files\[SGST Master.xlsx]DBF'!$A:$N,14,FALSE),
   IF(ORDER!$D$1="IGST",
   VLOOKUP(H163,'C:\Users\HP\Desktop\TrimphPO\Week\Master Files\[IGST Master.xlsx]DBF'!$A:$N,14,FALSE),
   "Error")),
"")</f>
        <v/>
      </c>
      <c r="N163">
        <f>IF(ORDER!O169&gt;0,ROUND(L163*M163/100,2), "")</f>
        <v/>
      </c>
      <c r="O163">
        <f>IF(ORDER!O169&gt;0,L163-N163, "")</f>
        <v/>
      </c>
      <c r="P163">
        <f>IF(ORDER!O169&gt;0,IF(R163="Corsetry",IF(IFERROR((O163/J163),0)&lt;1000,"CC Sales- Corsetry-Wholesale - IGST 5%","CC Sales- Corsetry-Wholesale - IGST 12%")), "")</f>
        <v/>
      </c>
      <c r="Q163">
        <f>IF(ORDER!O169&gt;0,
 IF(ORDER!$D$1="SGST",
 VLOOKUP(H163,'C:\Users\HP\Desktop\TrimphPO\Week\Master Files\[SGST Master.xlsx]DBF'!$A:$R,18,FALSE),
   IF(ORDER!$D$1="IGST",
   VLOOKUP(H163,'C:\Users\HP\Desktop\TrimphPO\Week\Master Files\[IGST Master.xlsx]DBF'!$A:$R,18,FALSE),
   "Error")),
"")</f>
        <v/>
      </c>
      <c r="R163">
        <f>IF(ORDER!O169&gt;0,
 IF(ORDER!$D$1="SGST",
 VLOOKUP(H163,'C:\Users\HP\Desktop\TrimphPO\Week\Master Files\[SGST Master.xlsx]DBF'!$A:$S,19,FALSE),
   IF(ORDER!$D$1="IGST",
   VLOOKUP(H163,'C:\Users\HP\Desktop\TrimphPO\Week\Master Files\[IGST Master.xlsx]DBF'!$A:$S,19,FALSE),
   "Error")),
"")</f>
        <v/>
      </c>
      <c r="S163">
        <f>IF(ORDER!O169&gt;0,
 IF(ORDER!$D$1="SGST",
 VLOOKUP(H163,'C:\Users\HP\Desktop\TrimphPO\Week\Master Files\[SGST Master.xlsx]DBF'!$A:$T,20,FALSE),
   IF(ORDER!$D$1="IGST",
   VLOOKUP(H163,'C:\Users\HP\Desktop\TrimphPO\Week\Master Files\[IGST Master.xlsx]DBF'!$A:$T,20,FALSE),
   "Error")),
"")</f>
        <v/>
      </c>
      <c r="T163">
        <f>IF(ORDER!O169&gt;0,
 IF(ORDER!$D$1="SGST",
 VLOOKUP(H163,'C:\Users\HP\Desktop\TrimphPO\Week\Master Files\[SGST Master.xlsx]DBF'!$A:$U,21,FALSE),
   IF(ORDER!$D$1="IGST",
   VLOOKUP(H163,'C:\Users\HP\Desktop\TrimphPO\Week\Master Files\[IGST Master.xlsx]DBF'!$A:$U,21,FALSE),
   "Error")),
"")</f>
        <v/>
      </c>
      <c r="U163">
        <f>IF(ORDER!O169&gt;0,
 IF(ORDER!$D$1="SGST",
 VLOOKUP(H163,'C:\Users\HP\Desktop\TrimphPO\Week\Master Files\[SGST Master.xlsx]DBF'!$A:$V,22,FALSE),
   IF(ORDER!$D$1="IGST",
   VLOOKUP(H163,'C:\Users\HP\Desktop\TrimphPO\Week\Master Files\[IGST Master.xlsx]DBF'!$A:$V,22,FALSE),
   "Error")),
"")</f>
        <v/>
      </c>
      <c r="V163">
        <f>IF(ORDER!O169&gt;0,
 IF(ORDER!$D$1="SGST",
 VLOOKUP(H163,'C:\Users\HP\Desktop\TrimphPO\Week\Master Files\[SGST Master.xlsx]DBF'!$A:$W,23,FALSE),
   IF(ORDER!$D$1="IGST",
   VLOOKUP(H163,'C:\Users\HP\Desktop\TrimphPO\Week\Master Files\[IGST Master.xlsx]DBF'!$A:$W,23,FALSE),
   "Error")),
"")</f>
        <v/>
      </c>
      <c r="W163">
        <f>IF(ORDER!O169&gt;0,
 IF(ORDER!$D$1="SGST",
 VLOOKUP(H163,'C:\Users\HP\Desktop\TrimphPO\Week\Master Files\[SGST Master.xlsx]DBF'!$A:$X,24,FALSE),
   IF(ORDER!$D$1="IGST",
   VLOOKUP(H163,'C:\Users\HP\Desktop\TrimphPO\Week\Master Files\[IGST Master.xlsx]DBF'!$A:$X,24,FALSE),
   "Error")),
"")</f>
        <v/>
      </c>
      <c r="X163">
        <f>IF(ORDER!O169&gt;0,
 IF(ORDER!$D$1="SGST",
 VLOOKUP(H163,'C:\Users\HP\Desktop\TrimphPO\Week\Master Files\[SGST Master.xlsx]DBF'!$A:$Y,25,FALSE),
   IF(ORDER!$D$1="IGST",
   VLOOKUP(H163,'C:\Users\HP\Desktop\TrimphPO\Week\Master Files\[IGST Master.xlsx]DBF'!$A:$Y,25,FALSE),
   "Error")),
"")</f>
        <v/>
      </c>
      <c r="Y163">
        <f>IF(ORDER!O169&gt;0,+O163, "")</f>
        <v/>
      </c>
      <c r="Z163">
        <f>IF(ORDER!O169&gt;0,+J163, "")</f>
        <v/>
      </c>
      <c r="AA163">
        <f>IF(ORDER!O169&gt;0,
 IF(ORDER!$D$1="SGST",
 VLOOKUP(H163,'C:\Users\HP\Desktop\TrimphPO\Week\Master Files\[SGST Master.xlsx]DBF'!$A:$AB,28,FALSE),
   IF(ORDER!$D$1="IGST",
   VLOOKUP(H163,'C:\Users\HP\Desktop\TrimphPO\Week\Master Files\[IGST Master.xlsx]DBF'!$A:$AB,28,FALSE),
   "Error")),
"")</f>
        <v/>
      </c>
      <c r="AB163">
        <f>IF(ORDER!O169&gt;0,
 IF(ORDER!$D$1="SGST",
 VLOOKUP(H163,'C:\Users\HP\Desktop\TrimphPO\Week\Master Files\[SGST Master.xlsx]DBF'!$A:$AC,29,FALSE),
   IF(ORDER!$D$1="IGST",
   VLOOKUP(H163,'C:\Users\HP\Desktop\TrimphPO\Week\Master Files\[IGST Master.xlsx]DBF'!$A:$AC,29,FALSE),
   "Error")),
"")</f>
        <v/>
      </c>
      <c r="AC163">
        <f>IF(ORDER!O169&gt;0,ROUND(Y163*AB163/100,2), "")</f>
        <v/>
      </c>
      <c r="AD163">
        <f>IF(ORDER!O169&gt;0,ROUND(SUM(Y163,0)-AC163,2), "")</f>
        <v/>
      </c>
      <c r="AE163" t="inlineStr"/>
      <c r="AF163" t="inlineStr"/>
      <c r="AG163" t="inlineStr"/>
      <c r="AH163" t="inlineStr"/>
      <c r="AI163" t="inlineStr"/>
      <c r="AJ163" t="inlineStr"/>
      <c r="AK163">
        <f>IF(ORDER!O169&gt;0,IF(RIGHT(P163,2)="5%","Output IGST - 5% - Tamilnadu","Output IGST - 12% - Tamilnadu"), "")</f>
        <v/>
      </c>
      <c r="AL163">
        <f>IF(ORDER!O169&gt;0,IF(AK163="Output IGST - 12% - TamilNadu",12,5), "")</f>
        <v/>
      </c>
      <c r="AM163">
        <f>IF(ORDER!O169&gt;0,ROUND(SUM(AD163*AL163/100,0),2), "")</f>
        <v/>
      </c>
      <c r="AN163">
        <f>IF(ORDER!O169&gt;0,+AP163, "")</f>
        <v/>
      </c>
      <c r="AO163">
        <f>IF(ORDER!O169&gt;0,0.00, "")</f>
        <v/>
      </c>
      <c r="AP163">
        <f>IF(ORDER!O169&gt;0,+(Y163-AC163)+AM163, "")</f>
        <v/>
      </c>
      <c r="AQ163">
        <f>IF(ORDER!O169&gt;0,
 IF(ORDER!$D$1="SGST",
 VLOOKUP(H163,'C:\Users\HP\Desktop\TrimphPO\Week\Master Files\[SGST Master.xlsx]DBF'!$A:$AR,44,FALSE),
   IF(ORDER!$D$1="IGST",
   VLOOKUP(H163,'C:\Users\HP\Desktop\TrimphPO\Week\Master Files\[IGST Master.xlsx]DBF'!$A:$AR,44,FALSE),
   "Error")),
"")</f>
        <v/>
      </c>
      <c r="AR163">
        <f>IF(ORDER!O169&gt;0,B163, "")</f>
        <v/>
      </c>
      <c r="AS163">
        <f>IF(ORDER!O169&gt;0,AN163, "")</f>
        <v/>
      </c>
      <c r="AT163">
        <f>IF(ORDER!O169&gt;0,CONCATENATE($B$2," ",$C$2," ","QTY",  " ", $Z$2), "")</f>
        <v/>
      </c>
      <c r="AU163">
        <f>IF(ORDER!O169&gt;0,
 IF(ORDER!$D$1="SGST",
 VLOOKUP(H163,'C:\Users\HP\Desktop\TrimphPO\Week\Master Files\[SGST Master.xlsx]DBF'!$A:$AV,48,FALSE),
   IF(ORDER!$D$1="IGST",
   VLOOKUP(H163,'C:\Users\HP\Desktop\TrimphPO\Week\Master Files\[IGST Master.xlsx]DBF'!$A:$AV,48,FALSE),
   "Error")),
"")</f>
        <v/>
      </c>
      <c r="AV163">
        <f>IF(ORDER!O169&gt;0,
 IF(ORDER!$D$1="SGST",
 VLOOKUP(H163,'C:\Users\HP\Desktop\TrimphPO\Week\Master Files\[SGST Master.xlsx]DBF'!$A:$AW,49,FALSE),
   IF(ORDER!$D$1="IGST",
   VLOOKUP(H163,'C:\Users\HP\Desktop\TrimphPO\Week\Master Files\[IGST Master.xlsx]DBF'!$A:$AW,49,FALSE),
   "Error")),
"")</f>
        <v/>
      </c>
      <c r="AW163">
        <f>IF(ORDER!O169&gt;0,
 IF(ORDER!$D$1="SGST",
 VLOOKUP(H163,'C:\Users\HP\Desktop\TrimphPO\Week\Master Files\[SGST Master.xlsx]DBF'!$A:$AX,50,FALSE),
   IF(ORDER!$D$1="IGST",
   VLOOKUP(H163,'C:\Users\HP\Desktop\TrimphPO\Week\Master Files\[IGST Master.xlsx]DBF'!$A:$AX,50,FALSE),
   "Error")),
"")</f>
        <v/>
      </c>
      <c r="AX163">
        <f>IF(ORDER!O169&gt;0,ORDER!B5, "")</f>
        <v/>
      </c>
      <c r="AY163">
        <f>IF(ORDER!O169&gt;0,ORDER!B1, "")</f>
        <v/>
      </c>
      <c r="AZ163">
        <f>IF(ORDER!O169&gt;0,
 IF(ORDER!$D$1="SGST",
 VLOOKUP(H163,'C:\Users\HP\Desktop\TrimphPO\Week\Master Files\[SGST Master.xlsx]DBF'!$A:$BA,53,FALSE),
   IF(ORDER!$D$1="IGST",
   VLOOKUP(H163,'C:\Users\HP\Desktop\TrimphPO\Week\Master Files\[IGST Master.xlsx]DBF'!$A:$BA,53,FALSE),
   "Error")),
"")</f>
        <v/>
      </c>
      <c r="BA163">
        <f>IF(ORDER!O169&gt;0,
 IF(ORDER!$D$1="SGST",
 VLOOKUP(H163,'C:\Users\HP\Desktop\TrimphPO\Week\Master Files\[SGST Master.xlsx]DBF'!$A:$BB,54,FALSE),
   IF(ORDER!$D$1="IGST",
   VLOOKUP(H163,'C:\Users\HP\Desktop\TrimphPO\Week\Master Files\[IGST Master.xlsx]DBF'!$A:$BB,54,FALSE),
   "Error")),
"")</f>
        <v/>
      </c>
      <c r="BB163">
        <f>IF(ORDER!O169&gt;0,
 IF(ORDER!$D$1="SGST",
 VLOOKUP(H163,'C:\Users\HP\Desktop\TrimphPO\Week\Master Files\[SGST Master.xlsx]DBF'!$A:$BC,55,FALSE),
   IF(ORDER!$D$1="IGST",
   VLOOKUP(H163,'C:\Users\HP\Desktop\TrimphPO\Week\Master Files\[IGST Master.xlsx]DBF'!$A:$BC,55,FALSE),
   "Error")),
"")</f>
        <v/>
      </c>
      <c r="BC163">
        <f>IF(ORDER!O169&gt;0,
 IF(ORDER!$D$1="SGST",
 VLOOKUP(H163,'C:\Users\HP\Desktop\TrimphPO\Week\Master Files\[SGST Master.xlsx]DBF'!$A:$BD,56,FALSE),
   IF(ORDER!$D$1="IGST",
   VLOOKUP(H163,'C:\Users\HP\Desktop\TrimphPO\Week\Master Files\[IGST Master.xlsx]DBF'!$A:$BD,56,FALSE),
   "Error")),
"")</f>
        <v/>
      </c>
      <c r="BD163">
        <f>IF(ORDER!O169&gt;0,
 IF(ORDER!$D$1="SGST",
 VLOOKUP(H163,'C:\Users\HP\Desktop\TrimphPO\Week\Master Files\[SGST Master.xlsx]DBF'!$A:$BE,57,FALSE),
   IF(ORDER!$D$1="IGST",
   VLOOKUP(H163,'C:\Users\HP\Desktop\TrimphPO\Week\Master Files\[IGST Master.xlsx]DBF'!$A:$BE,57,FALSE),
   "Error")),
"")</f>
        <v/>
      </c>
    </row>
    <row r="164">
      <c r="A164">
        <f>IF(ORDER!O170&gt;0,
 IF(ORDER!$D$1="SGST",
 VLOOKUP(H164,'C:\Users\HP\Desktop\TrimphPO\Week\Master Files\[SGST Master.xlsx]DBF'!$A:$B,2,FALSE),
   IF(ORDER!$D$1="IGST",
   VLOOKUP(H164,'C:\Users\HP\Desktop\TrimphPO\Week\Master Files\[IGST Master.xlsx]DBF'!$A:$B,2,FALSE),
   "Error")),
"")</f>
        <v/>
      </c>
      <c r="B164">
        <f>IF(ORDER!O170&gt;0,
 IF(ORDER!$D$1="SGST",
 VLOOKUP(H164,'C:\Users\HP\Desktop\TrimphPO\Week\Master Files\[SGST Master.xlsx]DBF'!$A:$C,3,FALSE),
   IF(ORDER!$D$1="IGST",
   VLOOKUP(H164,'C:\Users\HP\Desktop\TrimphPO\Week\Master Files\[IGST Master.xlsx]DBF'!$A:$C,3,FALSE),
   "Error")),
"")</f>
        <v/>
      </c>
      <c r="C164">
        <f>IF(ORDER!O170&gt;0,ORDER!L170, "")</f>
        <v/>
      </c>
      <c r="D164">
        <f>IF(ORDER!O170&gt;0,ORDER!A170, "")</f>
        <v/>
      </c>
      <c r="E164">
        <f>IF(ORDER!O170&gt;0,
 IF(ORDER!$D$1="SGST",
 VLOOKUP(H164,'C:\Users\HP\Desktop\TrimphPO\Week\Master Files\[SGST Master.xlsx]DBF'!$A:$F,6,FALSE),
   IF(ORDER!$D$1="IGST",
   VLOOKUP(H164,'C:\Users\HP\Desktop\TrimphPO\Week\Master Files\[IGST Master.xlsx]DBF'!$A:$F,6,FALSE),
   "Error")),
"")</f>
        <v/>
      </c>
      <c r="F164">
        <f>IF(ORDER!O170&gt;0,ORDER!C170, "")</f>
        <v/>
      </c>
      <c r="G164">
        <f>IF(ORDER!O170&gt;0,
 IF(ORDER!$D$1="SGST",
 VLOOKUP(H164,'C:\Users\HP\Desktop\TrimphPO\Week\Master Files\[SGST Master.xlsx]DBF'!$A:$H,8,FALSE),
   IF(ORDER!$D$1="IGST",
   VLOOKUP(H164,'C:\Users\HP\Desktop\TrimphPO\Week\Master Files\[IGST Master.xlsx]DBF'!$A:$H,8,FALSE),
   "Error")),
"")</f>
        <v/>
      </c>
      <c r="H164">
        <f>IF(ORDER!O170&gt;0,ORDER!D170, "")</f>
        <v/>
      </c>
      <c r="I164">
        <f>IF(ORDER!O170&gt;0,
 IF(ORDER!$D$1="SGST",
 VLOOKUP(H164,'C:\Users\HP\Desktop\TrimphPO\Week\Master Files\[SGST Master.xlsx]DBF'!$A:$J,10,FALSE),
   IF(ORDER!$D$1="IGST",
   VLOOKUP(H164,'C:\Users\HP\Desktop\TrimphPO\Week\Master Files\[IGST Master.xlsx]DBF'!$A:$J,10,FALSE),
   "Error")),
"")</f>
        <v/>
      </c>
      <c r="J164">
        <f>IF(ORDER!O170&gt;0,SUMIF(ORDER!$D$8:$D$22298,DBF!$H164,ORDER!$G$8:$G$22298), "")</f>
        <v/>
      </c>
      <c r="K164">
        <f>IF(ORDER!O170&gt;0,VLOOKUP($H164,ORDER!D:H,5,FALSE), "")</f>
        <v/>
      </c>
      <c r="L164">
        <f>IF(ORDER!O170&gt;0,ROUND(J164*K164,2), "")</f>
        <v/>
      </c>
      <c r="M164">
        <f>IF(ORDER!O170&gt;0,
 IF(ORDER!$D$1="SGST",
 VLOOKUP(H164,'C:\Users\HP\Desktop\TrimphPO\Week\Master Files\[SGST Master.xlsx]DBF'!$A:$N,14,FALSE),
   IF(ORDER!$D$1="IGST",
   VLOOKUP(H164,'C:\Users\HP\Desktop\TrimphPO\Week\Master Files\[IGST Master.xlsx]DBF'!$A:$N,14,FALSE),
   "Error")),
"")</f>
        <v/>
      </c>
      <c r="N164">
        <f>IF(ORDER!O170&gt;0,ROUND(L164*M164/100,2), "")</f>
        <v/>
      </c>
      <c r="O164">
        <f>IF(ORDER!O170&gt;0,L164-N164, "")</f>
        <v/>
      </c>
      <c r="P164">
        <f>IF(ORDER!O170&gt;0,IF(R164="Corsetry",IF(IFERROR((O164/J164),0)&lt;1000,"CC Sales- Corsetry-Wholesale - IGST 5%","CC Sales- Corsetry-Wholesale - IGST 12%")), "")</f>
        <v/>
      </c>
      <c r="Q164">
        <f>IF(ORDER!O170&gt;0,
 IF(ORDER!$D$1="SGST",
 VLOOKUP(H164,'C:\Users\HP\Desktop\TrimphPO\Week\Master Files\[SGST Master.xlsx]DBF'!$A:$R,18,FALSE),
   IF(ORDER!$D$1="IGST",
   VLOOKUP(H164,'C:\Users\HP\Desktop\TrimphPO\Week\Master Files\[IGST Master.xlsx]DBF'!$A:$R,18,FALSE),
   "Error")),
"")</f>
        <v/>
      </c>
      <c r="R164">
        <f>IF(ORDER!O170&gt;0,
 IF(ORDER!$D$1="SGST",
 VLOOKUP(H164,'C:\Users\HP\Desktop\TrimphPO\Week\Master Files\[SGST Master.xlsx]DBF'!$A:$S,19,FALSE),
   IF(ORDER!$D$1="IGST",
   VLOOKUP(H164,'C:\Users\HP\Desktop\TrimphPO\Week\Master Files\[IGST Master.xlsx]DBF'!$A:$S,19,FALSE),
   "Error")),
"")</f>
        <v/>
      </c>
      <c r="S164">
        <f>IF(ORDER!O170&gt;0,
 IF(ORDER!$D$1="SGST",
 VLOOKUP(H164,'C:\Users\HP\Desktop\TrimphPO\Week\Master Files\[SGST Master.xlsx]DBF'!$A:$T,20,FALSE),
   IF(ORDER!$D$1="IGST",
   VLOOKUP(H164,'C:\Users\HP\Desktop\TrimphPO\Week\Master Files\[IGST Master.xlsx]DBF'!$A:$T,20,FALSE),
   "Error")),
"")</f>
        <v/>
      </c>
      <c r="T164">
        <f>IF(ORDER!O170&gt;0,
 IF(ORDER!$D$1="SGST",
 VLOOKUP(H164,'C:\Users\HP\Desktop\TrimphPO\Week\Master Files\[SGST Master.xlsx]DBF'!$A:$U,21,FALSE),
   IF(ORDER!$D$1="IGST",
   VLOOKUP(H164,'C:\Users\HP\Desktop\TrimphPO\Week\Master Files\[IGST Master.xlsx]DBF'!$A:$U,21,FALSE),
   "Error")),
"")</f>
        <v/>
      </c>
      <c r="U164">
        <f>IF(ORDER!O170&gt;0,
 IF(ORDER!$D$1="SGST",
 VLOOKUP(H164,'C:\Users\HP\Desktop\TrimphPO\Week\Master Files\[SGST Master.xlsx]DBF'!$A:$V,22,FALSE),
   IF(ORDER!$D$1="IGST",
   VLOOKUP(H164,'C:\Users\HP\Desktop\TrimphPO\Week\Master Files\[IGST Master.xlsx]DBF'!$A:$V,22,FALSE),
   "Error")),
"")</f>
        <v/>
      </c>
      <c r="V164">
        <f>IF(ORDER!O170&gt;0,
 IF(ORDER!$D$1="SGST",
 VLOOKUP(H164,'C:\Users\HP\Desktop\TrimphPO\Week\Master Files\[SGST Master.xlsx]DBF'!$A:$W,23,FALSE),
   IF(ORDER!$D$1="IGST",
   VLOOKUP(H164,'C:\Users\HP\Desktop\TrimphPO\Week\Master Files\[IGST Master.xlsx]DBF'!$A:$W,23,FALSE),
   "Error")),
"")</f>
        <v/>
      </c>
      <c r="W164">
        <f>IF(ORDER!O170&gt;0,
 IF(ORDER!$D$1="SGST",
 VLOOKUP(H164,'C:\Users\HP\Desktop\TrimphPO\Week\Master Files\[SGST Master.xlsx]DBF'!$A:$X,24,FALSE),
   IF(ORDER!$D$1="IGST",
   VLOOKUP(H164,'C:\Users\HP\Desktop\TrimphPO\Week\Master Files\[IGST Master.xlsx]DBF'!$A:$X,24,FALSE),
   "Error")),
"")</f>
        <v/>
      </c>
      <c r="X164">
        <f>IF(ORDER!O170&gt;0,
 IF(ORDER!$D$1="SGST",
 VLOOKUP(H164,'C:\Users\HP\Desktop\TrimphPO\Week\Master Files\[SGST Master.xlsx]DBF'!$A:$Y,25,FALSE),
   IF(ORDER!$D$1="IGST",
   VLOOKUP(H164,'C:\Users\HP\Desktop\TrimphPO\Week\Master Files\[IGST Master.xlsx]DBF'!$A:$Y,25,FALSE),
   "Error")),
"")</f>
        <v/>
      </c>
      <c r="Y164">
        <f>IF(ORDER!O170&gt;0,+O164, "")</f>
        <v/>
      </c>
      <c r="Z164">
        <f>IF(ORDER!O170&gt;0,+J164, "")</f>
        <v/>
      </c>
      <c r="AA164">
        <f>IF(ORDER!O170&gt;0,
 IF(ORDER!$D$1="SGST",
 VLOOKUP(H164,'C:\Users\HP\Desktop\TrimphPO\Week\Master Files\[SGST Master.xlsx]DBF'!$A:$AB,28,FALSE),
   IF(ORDER!$D$1="IGST",
   VLOOKUP(H164,'C:\Users\HP\Desktop\TrimphPO\Week\Master Files\[IGST Master.xlsx]DBF'!$A:$AB,28,FALSE),
   "Error")),
"")</f>
        <v/>
      </c>
      <c r="AB164">
        <f>IF(ORDER!O170&gt;0,
 IF(ORDER!$D$1="SGST",
 VLOOKUP(H164,'C:\Users\HP\Desktop\TrimphPO\Week\Master Files\[SGST Master.xlsx]DBF'!$A:$AC,29,FALSE),
   IF(ORDER!$D$1="IGST",
   VLOOKUP(H164,'C:\Users\HP\Desktop\TrimphPO\Week\Master Files\[IGST Master.xlsx]DBF'!$A:$AC,29,FALSE),
   "Error")),
"")</f>
        <v/>
      </c>
      <c r="AC164">
        <f>IF(ORDER!O170&gt;0,ROUND(Y164*AB164/100,2), "")</f>
        <v/>
      </c>
      <c r="AD164">
        <f>IF(ORDER!O170&gt;0,ROUND(SUM(Y164,0)-AC164,2), "")</f>
        <v/>
      </c>
      <c r="AE164" t="inlineStr"/>
      <c r="AF164" t="inlineStr"/>
      <c r="AG164" t="inlineStr"/>
      <c r="AH164" t="inlineStr"/>
      <c r="AI164" t="inlineStr"/>
      <c r="AJ164" t="inlineStr"/>
      <c r="AK164">
        <f>IF(ORDER!O170&gt;0,IF(RIGHT(P164,2)="5%","Output IGST - 5% - Tamilnadu","Output IGST - 12% - Tamilnadu"), "")</f>
        <v/>
      </c>
      <c r="AL164">
        <f>IF(ORDER!O170&gt;0,IF(AK164="Output IGST - 12% - TamilNadu",12,5), "")</f>
        <v/>
      </c>
      <c r="AM164">
        <f>IF(ORDER!O170&gt;0,ROUND(SUM(AD164*AL164/100,0),2), "")</f>
        <v/>
      </c>
      <c r="AN164">
        <f>IF(ORDER!O170&gt;0,+AP164, "")</f>
        <v/>
      </c>
      <c r="AO164">
        <f>IF(ORDER!O170&gt;0,0.00, "")</f>
        <v/>
      </c>
      <c r="AP164">
        <f>IF(ORDER!O170&gt;0,+(Y164-AC164)+AM164, "")</f>
        <v/>
      </c>
      <c r="AQ164">
        <f>IF(ORDER!O170&gt;0,
 IF(ORDER!$D$1="SGST",
 VLOOKUP(H164,'C:\Users\HP\Desktop\TrimphPO\Week\Master Files\[SGST Master.xlsx]DBF'!$A:$AR,44,FALSE),
   IF(ORDER!$D$1="IGST",
   VLOOKUP(H164,'C:\Users\HP\Desktop\TrimphPO\Week\Master Files\[IGST Master.xlsx]DBF'!$A:$AR,44,FALSE),
   "Error")),
"")</f>
        <v/>
      </c>
      <c r="AR164">
        <f>IF(ORDER!O170&gt;0,B164, "")</f>
        <v/>
      </c>
      <c r="AS164">
        <f>IF(ORDER!O170&gt;0,AN164, "")</f>
        <v/>
      </c>
      <c r="AT164">
        <f>IF(ORDER!O170&gt;0,CONCATENATE($B$2," ",$C$2," ","QTY",  " ", $Z$2), "")</f>
        <v/>
      </c>
      <c r="AU164">
        <f>IF(ORDER!O170&gt;0,
 IF(ORDER!$D$1="SGST",
 VLOOKUP(H164,'C:\Users\HP\Desktop\TrimphPO\Week\Master Files\[SGST Master.xlsx]DBF'!$A:$AV,48,FALSE),
   IF(ORDER!$D$1="IGST",
   VLOOKUP(H164,'C:\Users\HP\Desktop\TrimphPO\Week\Master Files\[IGST Master.xlsx]DBF'!$A:$AV,48,FALSE),
   "Error")),
"")</f>
        <v/>
      </c>
      <c r="AV164">
        <f>IF(ORDER!O170&gt;0,
 IF(ORDER!$D$1="SGST",
 VLOOKUP(H164,'C:\Users\HP\Desktop\TrimphPO\Week\Master Files\[SGST Master.xlsx]DBF'!$A:$AW,49,FALSE),
   IF(ORDER!$D$1="IGST",
   VLOOKUP(H164,'C:\Users\HP\Desktop\TrimphPO\Week\Master Files\[IGST Master.xlsx]DBF'!$A:$AW,49,FALSE),
   "Error")),
"")</f>
        <v/>
      </c>
      <c r="AW164">
        <f>IF(ORDER!O170&gt;0,
 IF(ORDER!$D$1="SGST",
 VLOOKUP(H164,'C:\Users\HP\Desktop\TrimphPO\Week\Master Files\[SGST Master.xlsx]DBF'!$A:$AX,50,FALSE),
   IF(ORDER!$D$1="IGST",
   VLOOKUP(H164,'C:\Users\HP\Desktop\TrimphPO\Week\Master Files\[IGST Master.xlsx]DBF'!$A:$AX,50,FALSE),
   "Error")),
"")</f>
        <v/>
      </c>
      <c r="AX164">
        <f>IF(ORDER!O170&gt;0,ORDER!B5, "")</f>
        <v/>
      </c>
      <c r="AY164">
        <f>IF(ORDER!O170&gt;0,ORDER!B1, "")</f>
        <v/>
      </c>
      <c r="AZ164">
        <f>IF(ORDER!O170&gt;0,
 IF(ORDER!$D$1="SGST",
 VLOOKUP(H164,'C:\Users\HP\Desktop\TrimphPO\Week\Master Files\[SGST Master.xlsx]DBF'!$A:$BA,53,FALSE),
   IF(ORDER!$D$1="IGST",
   VLOOKUP(H164,'C:\Users\HP\Desktop\TrimphPO\Week\Master Files\[IGST Master.xlsx]DBF'!$A:$BA,53,FALSE),
   "Error")),
"")</f>
        <v/>
      </c>
      <c r="BA164">
        <f>IF(ORDER!O170&gt;0,
 IF(ORDER!$D$1="SGST",
 VLOOKUP(H164,'C:\Users\HP\Desktop\TrimphPO\Week\Master Files\[SGST Master.xlsx]DBF'!$A:$BB,54,FALSE),
   IF(ORDER!$D$1="IGST",
   VLOOKUP(H164,'C:\Users\HP\Desktop\TrimphPO\Week\Master Files\[IGST Master.xlsx]DBF'!$A:$BB,54,FALSE),
   "Error")),
"")</f>
        <v/>
      </c>
      <c r="BB164">
        <f>IF(ORDER!O170&gt;0,
 IF(ORDER!$D$1="SGST",
 VLOOKUP(H164,'C:\Users\HP\Desktop\TrimphPO\Week\Master Files\[SGST Master.xlsx]DBF'!$A:$BC,55,FALSE),
   IF(ORDER!$D$1="IGST",
   VLOOKUP(H164,'C:\Users\HP\Desktop\TrimphPO\Week\Master Files\[IGST Master.xlsx]DBF'!$A:$BC,55,FALSE),
   "Error")),
"")</f>
        <v/>
      </c>
      <c r="BC164">
        <f>IF(ORDER!O170&gt;0,
 IF(ORDER!$D$1="SGST",
 VLOOKUP(H164,'C:\Users\HP\Desktop\TrimphPO\Week\Master Files\[SGST Master.xlsx]DBF'!$A:$BD,56,FALSE),
   IF(ORDER!$D$1="IGST",
   VLOOKUP(H164,'C:\Users\HP\Desktop\TrimphPO\Week\Master Files\[IGST Master.xlsx]DBF'!$A:$BD,56,FALSE),
   "Error")),
"")</f>
        <v/>
      </c>
      <c r="BD164">
        <f>IF(ORDER!O170&gt;0,
 IF(ORDER!$D$1="SGST",
 VLOOKUP(H164,'C:\Users\HP\Desktop\TrimphPO\Week\Master Files\[SGST Master.xlsx]DBF'!$A:$BE,57,FALSE),
   IF(ORDER!$D$1="IGST",
   VLOOKUP(H164,'C:\Users\HP\Desktop\TrimphPO\Week\Master Files\[IGST Master.xlsx]DBF'!$A:$BE,57,FALSE),
   "Error")),
"")</f>
        <v/>
      </c>
    </row>
    <row r="165">
      <c r="A165">
        <f>IF(ORDER!O171&gt;0,
 IF(ORDER!$D$1="SGST",
 VLOOKUP(H165,'C:\Users\HP\Desktop\TrimphPO\Week\Master Files\[SGST Master.xlsx]DBF'!$A:$B,2,FALSE),
   IF(ORDER!$D$1="IGST",
   VLOOKUP(H165,'C:\Users\HP\Desktop\TrimphPO\Week\Master Files\[IGST Master.xlsx]DBF'!$A:$B,2,FALSE),
   "Error")),
"")</f>
        <v/>
      </c>
      <c r="B165">
        <f>IF(ORDER!O171&gt;0,
 IF(ORDER!$D$1="SGST",
 VLOOKUP(H165,'C:\Users\HP\Desktop\TrimphPO\Week\Master Files\[SGST Master.xlsx]DBF'!$A:$C,3,FALSE),
   IF(ORDER!$D$1="IGST",
   VLOOKUP(H165,'C:\Users\HP\Desktop\TrimphPO\Week\Master Files\[IGST Master.xlsx]DBF'!$A:$C,3,FALSE),
   "Error")),
"")</f>
        <v/>
      </c>
      <c r="C165">
        <f>IF(ORDER!O171&gt;0,ORDER!L171, "")</f>
        <v/>
      </c>
      <c r="D165">
        <f>IF(ORDER!O171&gt;0,ORDER!A171, "")</f>
        <v/>
      </c>
      <c r="E165">
        <f>IF(ORDER!O171&gt;0,
 IF(ORDER!$D$1="SGST",
 VLOOKUP(H165,'C:\Users\HP\Desktop\TrimphPO\Week\Master Files\[SGST Master.xlsx]DBF'!$A:$F,6,FALSE),
   IF(ORDER!$D$1="IGST",
   VLOOKUP(H165,'C:\Users\HP\Desktop\TrimphPO\Week\Master Files\[IGST Master.xlsx]DBF'!$A:$F,6,FALSE),
   "Error")),
"")</f>
        <v/>
      </c>
      <c r="F165">
        <f>IF(ORDER!O171&gt;0,ORDER!C171, "")</f>
        <v/>
      </c>
      <c r="G165">
        <f>IF(ORDER!O171&gt;0,
 IF(ORDER!$D$1="SGST",
 VLOOKUP(H165,'C:\Users\HP\Desktop\TrimphPO\Week\Master Files\[SGST Master.xlsx]DBF'!$A:$H,8,FALSE),
   IF(ORDER!$D$1="IGST",
   VLOOKUP(H165,'C:\Users\HP\Desktop\TrimphPO\Week\Master Files\[IGST Master.xlsx]DBF'!$A:$H,8,FALSE),
   "Error")),
"")</f>
        <v/>
      </c>
      <c r="H165">
        <f>IF(ORDER!O171&gt;0,ORDER!D171, "")</f>
        <v/>
      </c>
      <c r="I165">
        <f>IF(ORDER!O171&gt;0,
 IF(ORDER!$D$1="SGST",
 VLOOKUP(H165,'C:\Users\HP\Desktop\TrimphPO\Week\Master Files\[SGST Master.xlsx]DBF'!$A:$J,10,FALSE),
   IF(ORDER!$D$1="IGST",
   VLOOKUP(H165,'C:\Users\HP\Desktop\TrimphPO\Week\Master Files\[IGST Master.xlsx]DBF'!$A:$J,10,FALSE),
   "Error")),
"")</f>
        <v/>
      </c>
      <c r="J165">
        <f>IF(ORDER!O171&gt;0,SUMIF(ORDER!$D$8:$D$22298,DBF!$H165,ORDER!$G$8:$G$22298), "")</f>
        <v/>
      </c>
      <c r="K165">
        <f>IF(ORDER!O171&gt;0,VLOOKUP($H165,ORDER!D:H,5,FALSE), "")</f>
        <v/>
      </c>
      <c r="L165">
        <f>IF(ORDER!O171&gt;0,ROUND(J165*K165,2), "")</f>
        <v/>
      </c>
      <c r="M165">
        <f>IF(ORDER!O171&gt;0,
 IF(ORDER!$D$1="SGST",
 VLOOKUP(H165,'C:\Users\HP\Desktop\TrimphPO\Week\Master Files\[SGST Master.xlsx]DBF'!$A:$N,14,FALSE),
   IF(ORDER!$D$1="IGST",
   VLOOKUP(H165,'C:\Users\HP\Desktop\TrimphPO\Week\Master Files\[IGST Master.xlsx]DBF'!$A:$N,14,FALSE),
   "Error")),
"")</f>
        <v/>
      </c>
      <c r="N165">
        <f>IF(ORDER!O171&gt;0,ROUND(L165*M165/100,2), "")</f>
        <v/>
      </c>
      <c r="O165">
        <f>IF(ORDER!O171&gt;0,L165-N165, "")</f>
        <v/>
      </c>
      <c r="P165">
        <f>IF(ORDER!O171&gt;0,IF(R165="Corsetry",IF(IFERROR((O165/J165),0)&lt;1000,"CC Sales- Corsetry-Wholesale - IGST 5%","CC Sales- Corsetry-Wholesale - IGST 12%")), "")</f>
        <v/>
      </c>
      <c r="Q165">
        <f>IF(ORDER!O171&gt;0,
 IF(ORDER!$D$1="SGST",
 VLOOKUP(H165,'C:\Users\HP\Desktop\TrimphPO\Week\Master Files\[SGST Master.xlsx]DBF'!$A:$R,18,FALSE),
   IF(ORDER!$D$1="IGST",
   VLOOKUP(H165,'C:\Users\HP\Desktop\TrimphPO\Week\Master Files\[IGST Master.xlsx]DBF'!$A:$R,18,FALSE),
   "Error")),
"")</f>
        <v/>
      </c>
      <c r="R165">
        <f>IF(ORDER!O171&gt;0,
 IF(ORDER!$D$1="SGST",
 VLOOKUP(H165,'C:\Users\HP\Desktop\TrimphPO\Week\Master Files\[SGST Master.xlsx]DBF'!$A:$S,19,FALSE),
   IF(ORDER!$D$1="IGST",
   VLOOKUP(H165,'C:\Users\HP\Desktop\TrimphPO\Week\Master Files\[IGST Master.xlsx]DBF'!$A:$S,19,FALSE),
   "Error")),
"")</f>
        <v/>
      </c>
      <c r="S165">
        <f>IF(ORDER!O171&gt;0,
 IF(ORDER!$D$1="SGST",
 VLOOKUP(H165,'C:\Users\HP\Desktop\TrimphPO\Week\Master Files\[SGST Master.xlsx]DBF'!$A:$T,20,FALSE),
   IF(ORDER!$D$1="IGST",
   VLOOKUP(H165,'C:\Users\HP\Desktop\TrimphPO\Week\Master Files\[IGST Master.xlsx]DBF'!$A:$T,20,FALSE),
   "Error")),
"")</f>
        <v/>
      </c>
      <c r="T165">
        <f>IF(ORDER!O171&gt;0,
 IF(ORDER!$D$1="SGST",
 VLOOKUP(H165,'C:\Users\HP\Desktop\TrimphPO\Week\Master Files\[SGST Master.xlsx]DBF'!$A:$U,21,FALSE),
   IF(ORDER!$D$1="IGST",
   VLOOKUP(H165,'C:\Users\HP\Desktop\TrimphPO\Week\Master Files\[IGST Master.xlsx]DBF'!$A:$U,21,FALSE),
   "Error")),
"")</f>
        <v/>
      </c>
      <c r="U165">
        <f>IF(ORDER!O171&gt;0,
 IF(ORDER!$D$1="SGST",
 VLOOKUP(H165,'C:\Users\HP\Desktop\TrimphPO\Week\Master Files\[SGST Master.xlsx]DBF'!$A:$V,22,FALSE),
   IF(ORDER!$D$1="IGST",
   VLOOKUP(H165,'C:\Users\HP\Desktop\TrimphPO\Week\Master Files\[IGST Master.xlsx]DBF'!$A:$V,22,FALSE),
   "Error")),
"")</f>
        <v/>
      </c>
      <c r="V165">
        <f>IF(ORDER!O171&gt;0,
 IF(ORDER!$D$1="SGST",
 VLOOKUP(H165,'C:\Users\HP\Desktop\TrimphPO\Week\Master Files\[SGST Master.xlsx]DBF'!$A:$W,23,FALSE),
   IF(ORDER!$D$1="IGST",
   VLOOKUP(H165,'C:\Users\HP\Desktop\TrimphPO\Week\Master Files\[IGST Master.xlsx]DBF'!$A:$W,23,FALSE),
   "Error")),
"")</f>
        <v/>
      </c>
      <c r="W165">
        <f>IF(ORDER!O171&gt;0,
 IF(ORDER!$D$1="SGST",
 VLOOKUP(H165,'C:\Users\HP\Desktop\TrimphPO\Week\Master Files\[SGST Master.xlsx]DBF'!$A:$X,24,FALSE),
   IF(ORDER!$D$1="IGST",
   VLOOKUP(H165,'C:\Users\HP\Desktop\TrimphPO\Week\Master Files\[IGST Master.xlsx]DBF'!$A:$X,24,FALSE),
   "Error")),
"")</f>
        <v/>
      </c>
      <c r="X165">
        <f>IF(ORDER!O171&gt;0,
 IF(ORDER!$D$1="SGST",
 VLOOKUP(H165,'C:\Users\HP\Desktop\TrimphPO\Week\Master Files\[SGST Master.xlsx]DBF'!$A:$Y,25,FALSE),
   IF(ORDER!$D$1="IGST",
   VLOOKUP(H165,'C:\Users\HP\Desktop\TrimphPO\Week\Master Files\[IGST Master.xlsx]DBF'!$A:$Y,25,FALSE),
   "Error")),
"")</f>
        <v/>
      </c>
      <c r="Y165">
        <f>IF(ORDER!O171&gt;0,+O165, "")</f>
        <v/>
      </c>
      <c r="Z165">
        <f>IF(ORDER!O171&gt;0,+J165, "")</f>
        <v/>
      </c>
      <c r="AA165">
        <f>IF(ORDER!O171&gt;0,
 IF(ORDER!$D$1="SGST",
 VLOOKUP(H165,'C:\Users\HP\Desktop\TrimphPO\Week\Master Files\[SGST Master.xlsx]DBF'!$A:$AB,28,FALSE),
   IF(ORDER!$D$1="IGST",
   VLOOKUP(H165,'C:\Users\HP\Desktop\TrimphPO\Week\Master Files\[IGST Master.xlsx]DBF'!$A:$AB,28,FALSE),
   "Error")),
"")</f>
        <v/>
      </c>
      <c r="AB165">
        <f>IF(ORDER!O171&gt;0,
 IF(ORDER!$D$1="SGST",
 VLOOKUP(H165,'C:\Users\HP\Desktop\TrimphPO\Week\Master Files\[SGST Master.xlsx]DBF'!$A:$AC,29,FALSE),
   IF(ORDER!$D$1="IGST",
   VLOOKUP(H165,'C:\Users\HP\Desktop\TrimphPO\Week\Master Files\[IGST Master.xlsx]DBF'!$A:$AC,29,FALSE),
   "Error")),
"")</f>
        <v/>
      </c>
      <c r="AC165">
        <f>IF(ORDER!O171&gt;0,ROUND(Y165*AB165/100,2), "")</f>
        <v/>
      </c>
      <c r="AD165">
        <f>IF(ORDER!O171&gt;0,ROUND(SUM(Y165,0)-AC165,2), "")</f>
        <v/>
      </c>
      <c r="AE165" t="inlineStr"/>
      <c r="AF165" t="inlineStr"/>
      <c r="AG165" t="inlineStr"/>
      <c r="AH165" t="inlineStr"/>
      <c r="AI165" t="inlineStr"/>
      <c r="AJ165" t="inlineStr"/>
      <c r="AK165">
        <f>IF(ORDER!O171&gt;0,IF(RIGHT(P165,2)="5%","Output IGST - 5% - Tamilnadu","Output IGST - 12% - Tamilnadu"), "")</f>
        <v/>
      </c>
      <c r="AL165">
        <f>IF(ORDER!O171&gt;0,IF(AK165="Output IGST - 12% - TamilNadu",12,5), "")</f>
        <v/>
      </c>
      <c r="AM165">
        <f>IF(ORDER!O171&gt;0,ROUND(SUM(AD165*AL165/100,0),2), "")</f>
        <v/>
      </c>
      <c r="AN165">
        <f>IF(ORDER!O171&gt;0,+AP165, "")</f>
        <v/>
      </c>
      <c r="AO165">
        <f>IF(ORDER!O171&gt;0,0.00, "")</f>
        <v/>
      </c>
      <c r="AP165">
        <f>IF(ORDER!O171&gt;0,+(Y165-AC165)+AM165, "")</f>
        <v/>
      </c>
      <c r="AQ165">
        <f>IF(ORDER!O171&gt;0,
 IF(ORDER!$D$1="SGST",
 VLOOKUP(H165,'C:\Users\HP\Desktop\TrimphPO\Week\Master Files\[SGST Master.xlsx]DBF'!$A:$AR,44,FALSE),
   IF(ORDER!$D$1="IGST",
   VLOOKUP(H165,'C:\Users\HP\Desktop\TrimphPO\Week\Master Files\[IGST Master.xlsx]DBF'!$A:$AR,44,FALSE),
   "Error")),
"")</f>
        <v/>
      </c>
      <c r="AR165">
        <f>IF(ORDER!O171&gt;0,B165, "")</f>
        <v/>
      </c>
      <c r="AS165">
        <f>IF(ORDER!O171&gt;0,AN165, "")</f>
        <v/>
      </c>
      <c r="AT165">
        <f>IF(ORDER!O171&gt;0,CONCATENATE($B$2," ",$C$2," ","QTY",  " ", $Z$2), "")</f>
        <v/>
      </c>
      <c r="AU165">
        <f>IF(ORDER!O171&gt;0,
 IF(ORDER!$D$1="SGST",
 VLOOKUP(H165,'C:\Users\HP\Desktop\TrimphPO\Week\Master Files\[SGST Master.xlsx]DBF'!$A:$AV,48,FALSE),
   IF(ORDER!$D$1="IGST",
   VLOOKUP(H165,'C:\Users\HP\Desktop\TrimphPO\Week\Master Files\[IGST Master.xlsx]DBF'!$A:$AV,48,FALSE),
   "Error")),
"")</f>
        <v/>
      </c>
      <c r="AV165">
        <f>IF(ORDER!O171&gt;0,
 IF(ORDER!$D$1="SGST",
 VLOOKUP(H165,'C:\Users\HP\Desktop\TrimphPO\Week\Master Files\[SGST Master.xlsx]DBF'!$A:$AW,49,FALSE),
   IF(ORDER!$D$1="IGST",
   VLOOKUP(H165,'C:\Users\HP\Desktop\TrimphPO\Week\Master Files\[IGST Master.xlsx]DBF'!$A:$AW,49,FALSE),
   "Error")),
"")</f>
        <v/>
      </c>
      <c r="AW165">
        <f>IF(ORDER!O171&gt;0,
 IF(ORDER!$D$1="SGST",
 VLOOKUP(H165,'C:\Users\HP\Desktop\TrimphPO\Week\Master Files\[SGST Master.xlsx]DBF'!$A:$AX,50,FALSE),
   IF(ORDER!$D$1="IGST",
   VLOOKUP(H165,'C:\Users\HP\Desktop\TrimphPO\Week\Master Files\[IGST Master.xlsx]DBF'!$A:$AX,50,FALSE),
   "Error")),
"")</f>
        <v/>
      </c>
      <c r="AX165">
        <f>IF(ORDER!O171&gt;0,ORDER!B5, "")</f>
        <v/>
      </c>
      <c r="AY165">
        <f>IF(ORDER!O171&gt;0,ORDER!B1, "")</f>
        <v/>
      </c>
      <c r="AZ165">
        <f>IF(ORDER!O171&gt;0,
 IF(ORDER!$D$1="SGST",
 VLOOKUP(H165,'C:\Users\HP\Desktop\TrimphPO\Week\Master Files\[SGST Master.xlsx]DBF'!$A:$BA,53,FALSE),
   IF(ORDER!$D$1="IGST",
   VLOOKUP(H165,'C:\Users\HP\Desktop\TrimphPO\Week\Master Files\[IGST Master.xlsx]DBF'!$A:$BA,53,FALSE),
   "Error")),
"")</f>
        <v/>
      </c>
      <c r="BA165">
        <f>IF(ORDER!O171&gt;0,
 IF(ORDER!$D$1="SGST",
 VLOOKUP(H165,'C:\Users\HP\Desktop\TrimphPO\Week\Master Files\[SGST Master.xlsx]DBF'!$A:$BB,54,FALSE),
   IF(ORDER!$D$1="IGST",
   VLOOKUP(H165,'C:\Users\HP\Desktop\TrimphPO\Week\Master Files\[IGST Master.xlsx]DBF'!$A:$BB,54,FALSE),
   "Error")),
"")</f>
        <v/>
      </c>
      <c r="BB165">
        <f>IF(ORDER!O171&gt;0,
 IF(ORDER!$D$1="SGST",
 VLOOKUP(H165,'C:\Users\HP\Desktop\TrimphPO\Week\Master Files\[SGST Master.xlsx]DBF'!$A:$BC,55,FALSE),
   IF(ORDER!$D$1="IGST",
   VLOOKUP(H165,'C:\Users\HP\Desktop\TrimphPO\Week\Master Files\[IGST Master.xlsx]DBF'!$A:$BC,55,FALSE),
   "Error")),
"")</f>
        <v/>
      </c>
      <c r="BC165">
        <f>IF(ORDER!O171&gt;0,
 IF(ORDER!$D$1="SGST",
 VLOOKUP(H165,'C:\Users\HP\Desktop\TrimphPO\Week\Master Files\[SGST Master.xlsx]DBF'!$A:$BD,56,FALSE),
   IF(ORDER!$D$1="IGST",
   VLOOKUP(H165,'C:\Users\HP\Desktop\TrimphPO\Week\Master Files\[IGST Master.xlsx]DBF'!$A:$BD,56,FALSE),
   "Error")),
"")</f>
        <v/>
      </c>
      <c r="BD165">
        <f>IF(ORDER!O171&gt;0,
 IF(ORDER!$D$1="SGST",
 VLOOKUP(H165,'C:\Users\HP\Desktop\TrimphPO\Week\Master Files\[SGST Master.xlsx]DBF'!$A:$BE,57,FALSE),
   IF(ORDER!$D$1="IGST",
   VLOOKUP(H165,'C:\Users\HP\Desktop\TrimphPO\Week\Master Files\[IGST Master.xlsx]DBF'!$A:$BE,57,FALSE),
   "Error")),
"")</f>
        <v/>
      </c>
    </row>
    <row r="166">
      <c r="A166">
        <f>IF(ORDER!O172&gt;0,
 IF(ORDER!$D$1="SGST",
 VLOOKUP(H166,'C:\Users\HP\Desktop\TrimphPO\Week\Master Files\[SGST Master.xlsx]DBF'!$A:$B,2,FALSE),
   IF(ORDER!$D$1="IGST",
   VLOOKUP(H166,'C:\Users\HP\Desktop\TrimphPO\Week\Master Files\[IGST Master.xlsx]DBF'!$A:$B,2,FALSE),
   "Error")),
"")</f>
        <v/>
      </c>
      <c r="B166">
        <f>IF(ORDER!O172&gt;0,
 IF(ORDER!$D$1="SGST",
 VLOOKUP(H166,'C:\Users\HP\Desktop\TrimphPO\Week\Master Files\[SGST Master.xlsx]DBF'!$A:$C,3,FALSE),
   IF(ORDER!$D$1="IGST",
   VLOOKUP(H166,'C:\Users\HP\Desktop\TrimphPO\Week\Master Files\[IGST Master.xlsx]DBF'!$A:$C,3,FALSE),
   "Error")),
"")</f>
        <v/>
      </c>
      <c r="C166">
        <f>IF(ORDER!O172&gt;0,ORDER!L172, "")</f>
        <v/>
      </c>
      <c r="D166">
        <f>IF(ORDER!O172&gt;0,ORDER!A172, "")</f>
        <v/>
      </c>
      <c r="E166">
        <f>IF(ORDER!O172&gt;0,
 IF(ORDER!$D$1="SGST",
 VLOOKUP(H166,'C:\Users\HP\Desktop\TrimphPO\Week\Master Files\[SGST Master.xlsx]DBF'!$A:$F,6,FALSE),
   IF(ORDER!$D$1="IGST",
   VLOOKUP(H166,'C:\Users\HP\Desktop\TrimphPO\Week\Master Files\[IGST Master.xlsx]DBF'!$A:$F,6,FALSE),
   "Error")),
"")</f>
        <v/>
      </c>
      <c r="F166">
        <f>IF(ORDER!O172&gt;0,ORDER!C172, "")</f>
        <v/>
      </c>
      <c r="G166">
        <f>IF(ORDER!O172&gt;0,
 IF(ORDER!$D$1="SGST",
 VLOOKUP(H166,'C:\Users\HP\Desktop\TrimphPO\Week\Master Files\[SGST Master.xlsx]DBF'!$A:$H,8,FALSE),
   IF(ORDER!$D$1="IGST",
   VLOOKUP(H166,'C:\Users\HP\Desktop\TrimphPO\Week\Master Files\[IGST Master.xlsx]DBF'!$A:$H,8,FALSE),
   "Error")),
"")</f>
        <v/>
      </c>
      <c r="H166">
        <f>IF(ORDER!O172&gt;0,ORDER!D172, "")</f>
        <v/>
      </c>
      <c r="I166">
        <f>IF(ORDER!O172&gt;0,
 IF(ORDER!$D$1="SGST",
 VLOOKUP(H166,'C:\Users\HP\Desktop\TrimphPO\Week\Master Files\[SGST Master.xlsx]DBF'!$A:$J,10,FALSE),
   IF(ORDER!$D$1="IGST",
   VLOOKUP(H166,'C:\Users\HP\Desktop\TrimphPO\Week\Master Files\[IGST Master.xlsx]DBF'!$A:$J,10,FALSE),
   "Error")),
"")</f>
        <v/>
      </c>
      <c r="J166">
        <f>IF(ORDER!O172&gt;0,SUMIF(ORDER!$D$8:$D$22298,DBF!$H166,ORDER!$G$8:$G$22298), "")</f>
        <v/>
      </c>
      <c r="K166">
        <f>IF(ORDER!O172&gt;0,VLOOKUP($H166,ORDER!D:H,5,FALSE), "")</f>
        <v/>
      </c>
      <c r="L166">
        <f>IF(ORDER!O172&gt;0,ROUND(J166*K166,2), "")</f>
        <v/>
      </c>
      <c r="M166">
        <f>IF(ORDER!O172&gt;0,
 IF(ORDER!$D$1="SGST",
 VLOOKUP(H166,'C:\Users\HP\Desktop\TrimphPO\Week\Master Files\[SGST Master.xlsx]DBF'!$A:$N,14,FALSE),
   IF(ORDER!$D$1="IGST",
   VLOOKUP(H166,'C:\Users\HP\Desktop\TrimphPO\Week\Master Files\[IGST Master.xlsx]DBF'!$A:$N,14,FALSE),
   "Error")),
"")</f>
        <v/>
      </c>
      <c r="N166">
        <f>IF(ORDER!O172&gt;0,ROUND(L166*M166/100,2), "")</f>
        <v/>
      </c>
      <c r="O166">
        <f>IF(ORDER!O172&gt;0,L166-N166, "")</f>
        <v/>
      </c>
      <c r="P166">
        <f>IF(ORDER!O172&gt;0,IF(R166="Corsetry",IF(IFERROR((O166/J166),0)&lt;1000,"CC Sales- Corsetry-Wholesale - IGST 5%","CC Sales- Corsetry-Wholesale - IGST 12%")), "")</f>
        <v/>
      </c>
      <c r="Q166">
        <f>IF(ORDER!O172&gt;0,
 IF(ORDER!$D$1="SGST",
 VLOOKUP(H166,'C:\Users\HP\Desktop\TrimphPO\Week\Master Files\[SGST Master.xlsx]DBF'!$A:$R,18,FALSE),
   IF(ORDER!$D$1="IGST",
   VLOOKUP(H166,'C:\Users\HP\Desktop\TrimphPO\Week\Master Files\[IGST Master.xlsx]DBF'!$A:$R,18,FALSE),
   "Error")),
"")</f>
        <v/>
      </c>
      <c r="R166">
        <f>IF(ORDER!O172&gt;0,
 IF(ORDER!$D$1="SGST",
 VLOOKUP(H166,'C:\Users\HP\Desktop\TrimphPO\Week\Master Files\[SGST Master.xlsx]DBF'!$A:$S,19,FALSE),
   IF(ORDER!$D$1="IGST",
   VLOOKUP(H166,'C:\Users\HP\Desktop\TrimphPO\Week\Master Files\[IGST Master.xlsx]DBF'!$A:$S,19,FALSE),
   "Error")),
"")</f>
        <v/>
      </c>
      <c r="S166">
        <f>IF(ORDER!O172&gt;0,
 IF(ORDER!$D$1="SGST",
 VLOOKUP(H166,'C:\Users\HP\Desktop\TrimphPO\Week\Master Files\[SGST Master.xlsx]DBF'!$A:$T,20,FALSE),
   IF(ORDER!$D$1="IGST",
   VLOOKUP(H166,'C:\Users\HP\Desktop\TrimphPO\Week\Master Files\[IGST Master.xlsx]DBF'!$A:$T,20,FALSE),
   "Error")),
"")</f>
        <v/>
      </c>
      <c r="T166">
        <f>IF(ORDER!O172&gt;0,
 IF(ORDER!$D$1="SGST",
 VLOOKUP(H166,'C:\Users\HP\Desktop\TrimphPO\Week\Master Files\[SGST Master.xlsx]DBF'!$A:$U,21,FALSE),
   IF(ORDER!$D$1="IGST",
   VLOOKUP(H166,'C:\Users\HP\Desktop\TrimphPO\Week\Master Files\[IGST Master.xlsx]DBF'!$A:$U,21,FALSE),
   "Error")),
"")</f>
        <v/>
      </c>
      <c r="U166">
        <f>IF(ORDER!O172&gt;0,
 IF(ORDER!$D$1="SGST",
 VLOOKUP(H166,'C:\Users\HP\Desktop\TrimphPO\Week\Master Files\[SGST Master.xlsx]DBF'!$A:$V,22,FALSE),
   IF(ORDER!$D$1="IGST",
   VLOOKUP(H166,'C:\Users\HP\Desktop\TrimphPO\Week\Master Files\[IGST Master.xlsx]DBF'!$A:$V,22,FALSE),
   "Error")),
"")</f>
        <v/>
      </c>
      <c r="V166">
        <f>IF(ORDER!O172&gt;0,
 IF(ORDER!$D$1="SGST",
 VLOOKUP(H166,'C:\Users\HP\Desktop\TrimphPO\Week\Master Files\[SGST Master.xlsx]DBF'!$A:$W,23,FALSE),
   IF(ORDER!$D$1="IGST",
   VLOOKUP(H166,'C:\Users\HP\Desktop\TrimphPO\Week\Master Files\[IGST Master.xlsx]DBF'!$A:$W,23,FALSE),
   "Error")),
"")</f>
        <v/>
      </c>
      <c r="W166">
        <f>IF(ORDER!O172&gt;0,
 IF(ORDER!$D$1="SGST",
 VLOOKUP(H166,'C:\Users\HP\Desktop\TrimphPO\Week\Master Files\[SGST Master.xlsx]DBF'!$A:$X,24,FALSE),
   IF(ORDER!$D$1="IGST",
   VLOOKUP(H166,'C:\Users\HP\Desktop\TrimphPO\Week\Master Files\[IGST Master.xlsx]DBF'!$A:$X,24,FALSE),
   "Error")),
"")</f>
        <v/>
      </c>
      <c r="X166">
        <f>IF(ORDER!O172&gt;0,
 IF(ORDER!$D$1="SGST",
 VLOOKUP(H166,'C:\Users\HP\Desktop\TrimphPO\Week\Master Files\[SGST Master.xlsx]DBF'!$A:$Y,25,FALSE),
   IF(ORDER!$D$1="IGST",
   VLOOKUP(H166,'C:\Users\HP\Desktop\TrimphPO\Week\Master Files\[IGST Master.xlsx]DBF'!$A:$Y,25,FALSE),
   "Error")),
"")</f>
        <v/>
      </c>
      <c r="Y166">
        <f>IF(ORDER!O172&gt;0,+O166, "")</f>
        <v/>
      </c>
      <c r="Z166">
        <f>IF(ORDER!O172&gt;0,+J166, "")</f>
        <v/>
      </c>
      <c r="AA166">
        <f>IF(ORDER!O172&gt;0,
 IF(ORDER!$D$1="SGST",
 VLOOKUP(H166,'C:\Users\HP\Desktop\TrimphPO\Week\Master Files\[SGST Master.xlsx]DBF'!$A:$AB,28,FALSE),
   IF(ORDER!$D$1="IGST",
   VLOOKUP(H166,'C:\Users\HP\Desktop\TrimphPO\Week\Master Files\[IGST Master.xlsx]DBF'!$A:$AB,28,FALSE),
   "Error")),
"")</f>
        <v/>
      </c>
      <c r="AB166">
        <f>IF(ORDER!O172&gt;0,
 IF(ORDER!$D$1="SGST",
 VLOOKUP(H166,'C:\Users\HP\Desktop\TrimphPO\Week\Master Files\[SGST Master.xlsx]DBF'!$A:$AC,29,FALSE),
   IF(ORDER!$D$1="IGST",
   VLOOKUP(H166,'C:\Users\HP\Desktop\TrimphPO\Week\Master Files\[IGST Master.xlsx]DBF'!$A:$AC,29,FALSE),
   "Error")),
"")</f>
        <v/>
      </c>
      <c r="AC166">
        <f>IF(ORDER!O172&gt;0,ROUND(Y166*AB166/100,2), "")</f>
        <v/>
      </c>
      <c r="AD166">
        <f>IF(ORDER!O172&gt;0,ROUND(SUM(Y166,0)-AC166,2), "")</f>
        <v/>
      </c>
      <c r="AE166" t="inlineStr"/>
      <c r="AF166" t="inlineStr"/>
      <c r="AG166" t="inlineStr"/>
      <c r="AH166" t="inlineStr"/>
      <c r="AI166" t="inlineStr"/>
      <c r="AJ166" t="inlineStr"/>
      <c r="AK166">
        <f>IF(ORDER!O172&gt;0,IF(RIGHT(P166,2)="5%","Output IGST - 5% - Tamilnadu","Output IGST - 12% - Tamilnadu"), "")</f>
        <v/>
      </c>
      <c r="AL166">
        <f>IF(ORDER!O172&gt;0,IF(AK166="Output IGST - 12% - TamilNadu",12,5), "")</f>
        <v/>
      </c>
      <c r="AM166">
        <f>IF(ORDER!O172&gt;0,ROUND(SUM(AD166*AL166/100,0),2), "")</f>
        <v/>
      </c>
      <c r="AN166">
        <f>IF(ORDER!O172&gt;0,+AP166, "")</f>
        <v/>
      </c>
      <c r="AO166">
        <f>IF(ORDER!O172&gt;0,0.00, "")</f>
        <v/>
      </c>
      <c r="AP166">
        <f>IF(ORDER!O172&gt;0,+(Y166-AC166)+AM166, "")</f>
        <v/>
      </c>
      <c r="AQ166">
        <f>IF(ORDER!O172&gt;0,
 IF(ORDER!$D$1="SGST",
 VLOOKUP(H166,'C:\Users\HP\Desktop\TrimphPO\Week\Master Files\[SGST Master.xlsx]DBF'!$A:$AR,44,FALSE),
   IF(ORDER!$D$1="IGST",
   VLOOKUP(H166,'C:\Users\HP\Desktop\TrimphPO\Week\Master Files\[IGST Master.xlsx]DBF'!$A:$AR,44,FALSE),
   "Error")),
"")</f>
        <v/>
      </c>
      <c r="AR166">
        <f>IF(ORDER!O172&gt;0,B166, "")</f>
        <v/>
      </c>
      <c r="AS166">
        <f>IF(ORDER!O172&gt;0,AN166, "")</f>
        <v/>
      </c>
      <c r="AT166">
        <f>IF(ORDER!O172&gt;0,CONCATENATE($B$2," ",$C$2," ","QTY",  " ", $Z$2), "")</f>
        <v/>
      </c>
      <c r="AU166">
        <f>IF(ORDER!O172&gt;0,
 IF(ORDER!$D$1="SGST",
 VLOOKUP(H166,'C:\Users\HP\Desktop\TrimphPO\Week\Master Files\[SGST Master.xlsx]DBF'!$A:$AV,48,FALSE),
   IF(ORDER!$D$1="IGST",
   VLOOKUP(H166,'C:\Users\HP\Desktop\TrimphPO\Week\Master Files\[IGST Master.xlsx]DBF'!$A:$AV,48,FALSE),
   "Error")),
"")</f>
        <v/>
      </c>
      <c r="AV166">
        <f>IF(ORDER!O172&gt;0,
 IF(ORDER!$D$1="SGST",
 VLOOKUP(H166,'C:\Users\HP\Desktop\TrimphPO\Week\Master Files\[SGST Master.xlsx]DBF'!$A:$AW,49,FALSE),
   IF(ORDER!$D$1="IGST",
   VLOOKUP(H166,'C:\Users\HP\Desktop\TrimphPO\Week\Master Files\[IGST Master.xlsx]DBF'!$A:$AW,49,FALSE),
   "Error")),
"")</f>
        <v/>
      </c>
      <c r="AW166">
        <f>IF(ORDER!O172&gt;0,
 IF(ORDER!$D$1="SGST",
 VLOOKUP(H166,'C:\Users\HP\Desktop\TrimphPO\Week\Master Files\[SGST Master.xlsx]DBF'!$A:$AX,50,FALSE),
   IF(ORDER!$D$1="IGST",
   VLOOKUP(H166,'C:\Users\HP\Desktop\TrimphPO\Week\Master Files\[IGST Master.xlsx]DBF'!$A:$AX,50,FALSE),
   "Error")),
"")</f>
        <v/>
      </c>
      <c r="AX166">
        <f>IF(ORDER!O172&gt;0,ORDER!B5, "")</f>
        <v/>
      </c>
      <c r="AY166">
        <f>IF(ORDER!O172&gt;0,ORDER!B1, "")</f>
        <v/>
      </c>
      <c r="AZ166">
        <f>IF(ORDER!O172&gt;0,
 IF(ORDER!$D$1="SGST",
 VLOOKUP(H166,'C:\Users\HP\Desktop\TrimphPO\Week\Master Files\[SGST Master.xlsx]DBF'!$A:$BA,53,FALSE),
   IF(ORDER!$D$1="IGST",
   VLOOKUP(H166,'C:\Users\HP\Desktop\TrimphPO\Week\Master Files\[IGST Master.xlsx]DBF'!$A:$BA,53,FALSE),
   "Error")),
"")</f>
        <v/>
      </c>
      <c r="BA166">
        <f>IF(ORDER!O172&gt;0,
 IF(ORDER!$D$1="SGST",
 VLOOKUP(H166,'C:\Users\HP\Desktop\TrimphPO\Week\Master Files\[SGST Master.xlsx]DBF'!$A:$BB,54,FALSE),
   IF(ORDER!$D$1="IGST",
   VLOOKUP(H166,'C:\Users\HP\Desktop\TrimphPO\Week\Master Files\[IGST Master.xlsx]DBF'!$A:$BB,54,FALSE),
   "Error")),
"")</f>
        <v/>
      </c>
      <c r="BB166">
        <f>IF(ORDER!O172&gt;0,
 IF(ORDER!$D$1="SGST",
 VLOOKUP(H166,'C:\Users\HP\Desktop\TrimphPO\Week\Master Files\[SGST Master.xlsx]DBF'!$A:$BC,55,FALSE),
   IF(ORDER!$D$1="IGST",
   VLOOKUP(H166,'C:\Users\HP\Desktop\TrimphPO\Week\Master Files\[IGST Master.xlsx]DBF'!$A:$BC,55,FALSE),
   "Error")),
"")</f>
        <v/>
      </c>
      <c r="BC166">
        <f>IF(ORDER!O172&gt;0,
 IF(ORDER!$D$1="SGST",
 VLOOKUP(H166,'C:\Users\HP\Desktop\TrimphPO\Week\Master Files\[SGST Master.xlsx]DBF'!$A:$BD,56,FALSE),
   IF(ORDER!$D$1="IGST",
   VLOOKUP(H166,'C:\Users\HP\Desktop\TrimphPO\Week\Master Files\[IGST Master.xlsx]DBF'!$A:$BD,56,FALSE),
   "Error")),
"")</f>
        <v/>
      </c>
      <c r="BD166">
        <f>IF(ORDER!O172&gt;0,
 IF(ORDER!$D$1="SGST",
 VLOOKUP(H166,'C:\Users\HP\Desktop\TrimphPO\Week\Master Files\[SGST Master.xlsx]DBF'!$A:$BE,57,FALSE),
   IF(ORDER!$D$1="IGST",
   VLOOKUP(H166,'C:\Users\HP\Desktop\TrimphPO\Week\Master Files\[IGST Master.xlsx]DBF'!$A:$BE,57,FALSE),
   "Error")),
"")</f>
        <v/>
      </c>
    </row>
    <row r="167">
      <c r="A167">
        <f>IF(ORDER!O173&gt;0,
 IF(ORDER!$D$1="SGST",
 VLOOKUP(H167,'C:\Users\HP\Desktop\TrimphPO\Week\Master Files\[SGST Master.xlsx]DBF'!$A:$B,2,FALSE),
   IF(ORDER!$D$1="IGST",
   VLOOKUP(H167,'C:\Users\HP\Desktop\TrimphPO\Week\Master Files\[IGST Master.xlsx]DBF'!$A:$B,2,FALSE),
   "Error")),
"")</f>
        <v/>
      </c>
      <c r="B167">
        <f>IF(ORDER!O173&gt;0,
 IF(ORDER!$D$1="SGST",
 VLOOKUP(H167,'C:\Users\HP\Desktop\TrimphPO\Week\Master Files\[SGST Master.xlsx]DBF'!$A:$C,3,FALSE),
   IF(ORDER!$D$1="IGST",
   VLOOKUP(H167,'C:\Users\HP\Desktop\TrimphPO\Week\Master Files\[IGST Master.xlsx]DBF'!$A:$C,3,FALSE),
   "Error")),
"")</f>
        <v/>
      </c>
      <c r="C167">
        <f>IF(ORDER!O173&gt;0,ORDER!L173, "")</f>
        <v/>
      </c>
      <c r="D167">
        <f>IF(ORDER!O173&gt;0,ORDER!A173, "")</f>
        <v/>
      </c>
      <c r="E167">
        <f>IF(ORDER!O173&gt;0,
 IF(ORDER!$D$1="SGST",
 VLOOKUP(H167,'C:\Users\HP\Desktop\TrimphPO\Week\Master Files\[SGST Master.xlsx]DBF'!$A:$F,6,FALSE),
   IF(ORDER!$D$1="IGST",
   VLOOKUP(H167,'C:\Users\HP\Desktop\TrimphPO\Week\Master Files\[IGST Master.xlsx]DBF'!$A:$F,6,FALSE),
   "Error")),
"")</f>
        <v/>
      </c>
      <c r="F167">
        <f>IF(ORDER!O173&gt;0,ORDER!C173, "")</f>
        <v/>
      </c>
      <c r="G167">
        <f>IF(ORDER!O173&gt;0,
 IF(ORDER!$D$1="SGST",
 VLOOKUP(H167,'C:\Users\HP\Desktop\TrimphPO\Week\Master Files\[SGST Master.xlsx]DBF'!$A:$H,8,FALSE),
   IF(ORDER!$D$1="IGST",
   VLOOKUP(H167,'C:\Users\HP\Desktop\TrimphPO\Week\Master Files\[IGST Master.xlsx]DBF'!$A:$H,8,FALSE),
   "Error")),
"")</f>
        <v/>
      </c>
      <c r="H167">
        <f>IF(ORDER!O173&gt;0,ORDER!D173, "")</f>
        <v/>
      </c>
      <c r="I167">
        <f>IF(ORDER!O173&gt;0,
 IF(ORDER!$D$1="SGST",
 VLOOKUP(H167,'C:\Users\HP\Desktop\TrimphPO\Week\Master Files\[SGST Master.xlsx]DBF'!$A:$J,10,FALSE),
   IF(ORDER!$D$1="IGST",
   VLOOKUP(H167,'C:\Users\HP\Desktop\TrimphPO\Week\Master Files\[IGST Master.xlsx]DBF'!$A:$J,10,FALSE),
   "Error")),
"")</f>
        <v/>
      </c>
      <c r="J167">
        <f>IF(ORDER!O173&gt;0,SUMIF(ORDER!$D$8:$D$22298,DBF!$H167,ORDER!$G$8:$G$22298), "")</f>
        <v/>
      </c>
      <c r="K167">
        <f>IF(ORDER!O173&gt;0,VLOOKUP($H167,ORDER!D:H,5,FALSE), "")</f>
        <v/>
      </c>
      <c r="L167">
        <f>IF(ORDER!O173&gt;0,ROUND(J167*K167,2), "")</f>
        <v/>
      </c>
      <c r="M167">
        <f>IF(ORDER!O173&gt;0,
 IF(ORDER!$D$1="SGST",
 VLOOKUP(H167,'C:\Users\HP\Desktop\TrimphPO\Week\Master Files\[SGST Master.xlsx]DBF'!$A:$N,14,FALSE),
   IF(ORDER!$D$1="IGST",
   VLOOKUP(H167,'C:\Users\HP\Desktop\TrimphPO\Week\Master Files\[IGST Master.xlsx]DBF'!$A:$N,14,FALSE),
   "Error")),
"")</f>
        <v/>
      </c>
      <c r="N167">
        <f>IF(ORDER!O173&gt;0,ROUND(L167*M167/100,2), "")</f>
        <v/>
      </c>
      <c r="O167">
        <f>IF(ORDER!O173&gt;0,L167-N167, "")</f>
        <v/>
      </c>
      <c r="P167">
        <f>IF(ORDER!O173&gt;0,IF(R167="Corsetry",IF(IFERROR((O167/J167),0)&lt;1000,"CC Sales- Corsetry-Wholesale - IGST 5%","CC Sales- Corsetry-Wholesale - IGST 12%")), "")</f>
        <v/>
      </c>
      <c r="Q167">
        <f>IF(ORDER!O173&gt;0,
 IF(ORDER!$D$1="SGST",
 VLOOKUP(H167,'C:\Users\HP\Desktop\TrimphPO\Week\Master Files\[SGST Master.xlsx]DBF'!$A:$R,18,FALSE),
   IF(ORDER!$D$1="IGST",
   VLOOKUP(H167,'C:\Users\HP\Desktop\TrimphPO\Week\Master Files\[IGST Master.xlsx]DBF'!$A:$R,18,FALSE),
   "Error")),
"")</f>
        <v/>
      </c>
      <c r="R167">
        <f>IF(ORDER!O173&gt;0,
 IF(ORDER!$D$1="SGST",
 VLOOKUP(H167,'C:\Users\HP\Desktop\TrimphPO\Week\Master Files\[SGST Master.xlsx]DBF'!$A:$S,19,FALSE),
   IF(ORDER!$D$1="IGST",
   VLOOKUP(H167,'C:\Users\HP\Desktop\TrimphPO\Week\Master Files\[IGST Master.xlsx]DBF'!$A:$S,19,FALSE),
   "Error")),
"")</f>
        <v/>
      </c>
      <c r="S167">
        <f>IF(ORDER!O173&gt;0,
 IF(ORDER!$D$1="SGST",
 VLOOKUP(H167,'C:\Users\HP\Desktop\TrimphPO\Week\Master Files\[SGST Master.xlsx]DBF'!$A:$T,20,FALSE),
   IF(ORDER!$D$1="IGST",
   VLOOKUP(H167,'C:\Users\HP\Desktop\TrimphPO\Week\Master Files\[IGST Master.xlsx]DBF'!$A:$T,20,FALSE),
   "Error")),
"")</f>
        <v/>
      </c>
      <c r="T167">
        <f>IF(ORDER!O173&gt;0,
 IF(ORDER!$D$1="SGST",
 VLOOKUP(H167,'C:\Users\HP\Desktop\TrimphPO\Week\Master Files\[SGST Master.xlsx]DBF'!$A:$U,21,FALSE),
   IF(ORDER!$D$1="IGST",
   VLOOKUP(H167,'C:\Users\HP\Desktop\TrimphPO\Week\Master Files\[IGST Master.xlsx]DBF'!$A:$U,21,FALSE),
   "Error")),
"")</f>
        <v/>
      </c>
      <c r="U167">
        <f>IF(ORDER!O173&gt;0,
 IF(ORDER!$D$1="SGST",
 VLOOKUP(H167,'C:\Users\HP\Desktop\TrimphPO\Week\Master Files\[SGST Master.xlsx]DBF'!$A:$V,22,FALSE),
   IF(ORDER!$D$1="IGST",
   VLOOKUP(H167,'C:\Users\HP\Desktop\TrimphPO\Week\Master Files\[IGST Master.xlsx]DBF'!$A:$V,22,FALSE),
   "Error")),
"")</f>
        <v/>
      </c>
      <c r="V167">
        <f>IF(ORDER!O173&gt;0,
 IF(ORDER!$D$1="SGST",
 VLOOKUP(H167,'C:\Users\HP\Desktop\TrimphPO\Week\Master Files\[SGST Master.xlsx]DBF'!$A:$W,23,FALSE),
   IF(ORDER!$D$1="IGST",
   VLOOKUP(H167,'C:\Users\HP\Desktop\TrimphPO\Week\Master Files\[IGST Master.xlsx]DBF'!$A:$W,23,FALSE),
   "Error")),
"")</f>
        <v/>
      </c>
      <c r="W167">
        <f>IF(ORDER!O173&gt;0,
 IF(ORDER!$D$1="SGST",
 VLOOKUP(H167,'C:\Users\HP\Desktop\TrimphPO\Week\Master Files\[SGST Master.xlsx]DBF'!$A:$X,24,FALSE),
   IF(ORDER!$D$1="IGST",
   VLOOKUP(H167,'C:\Users\HP\Desktop\TrimphPO\Week\Master Files\[IGST Master.xlsx]DBF'!$A:$X,24,FALSE),
   "Error")),
"")</f>
        <v/>
      </c>
      <c r="X167">
        <f>IF(ORDER!O173&gt;0,
 IF(ORDER!$D$1="SGST",
 VLOOKUP(H167,'C:\Users\HP\Desktop\TrimphPO\Week\Master Files\[SGST Master.xlsx]DBF'!$A:$Y,25,FALSE),
   IF(ORDER!$D$1="IGST",
   VLOOKUP(H167,'C:\Users\HP\Desktop\TrimphPO\Week\Master Files\[IGST Master.xlsx]DBF'!$A:$Y,25,FALSE),
   "Error")),
"")</f>
        <v/>
      </c>
      <c r="Y167">
        <f>IF(ORDER!O173&gt;0,+O167, "")</f>
        <v/>
      </c>
      <c r="Z167">
        <f>IF(ORDER!O173&gt;0,+J167, "")</f>
        <v/>
      </c>
      <c r="AA167">
        <f>IF(ORDER!O173&gt;0,
 IF(ORDER!$D$1="SGST",
 VLOOKUP(H167,'C:\Users\HP\Desktop\TrimphPO\Week\Master Files\[SGST Master.xlsx]DBF'!$A:$AB,28,FALSE),
   IF(ORDER!$D$1="IGST",
   VLOOKUP(H167,'C:\Users\HP\Desktop\TrimphPO\Week\Master Files\[IGST Master.xlsx]DBF'!$A:$AB,28,FALSE),
   "Error")),
"")</f>
        <v/>
      </c>
      <c r="AB167">
        <f>IF(ORDER!O173&gt;0,
 IF(ORDER!$D$1="SGST",
 VLOOKUP(H167,'C:\Users\HP\Desktop\TrimphPO\Week\Master Files\[SGST Master.xlsx]DBF'!$A:$AC,29,FALSE),
   IF(ORDER!$D$1="IGST",
   VLOOKUP(H167,'C:\Users\HP\Desktop\TrimphPO\Week\Master Files\[IGST Master.xlsx]DBF'!$A:$AC,29,FALSE),
   "Error")),
"")</f>
        <v/>
      </c>
      <c r="AC167">
        <f>IF(ORDER!O173&gt;0,ROUND(Y167*AB167/100,2), "")</f>
        <v/>
      </c>
      <c r="AD167">
        <f>IF(ORDER!O173&gt;0,ROUND(SUM(Y167,0)-AC167,2), "")</f>
        <v/>
      </c>
      <c r="AE167" t="inlineStr"/>
      <c r="AF167" t="inlineStr"/>
      <c r="AG167" t="inlineStr"/>
      <c r="AH167" t="inlineStr"/>
      <c r="AI167" t="inlineStr"/>
      <c r="AJ167" t="inlineStr"/>
      <c r="AK167">
        <f>IF(ORDER!O173&gt;0,IF(RIGHT(P167,2)="5%","Output IGST - 5% - Tamilnadu","Output IGST - 12% - Tamilnadu"), "")</f>
        <v/>
      </c>
      <c r="AL167">
        <f>IF(ORDER!O173&gt;0,IF(AK167="Output IGST - 12% - TamilNadu",12,5), "")</f>
        <v/>
      </c>
      <c r="AM167">
        <f>IF(ORDER!O173&gt;0,ROUND(SUM(AD167*AL167/100,0),2), "")</f>
        <v/>
      </c>
      <c r="AN167">
        <f>IF(ORDER!O173&gt;0,+AP167, "")</f>
        <v/>
      </c>
      <c r="AO167">
        <f>IF(ORDER!O173&gt;0,0.00, "")</f>
        <v/>
      </c>
      <c r="AP167">
        <f>IF(ORDER!O173&gt;0,+(Y167-AC167)+AM167, "")</f>
        <v/>
      </c>
      <c r="AQ167">
        <f>IF(ORDER!O173&gt;0,
 IF(ORDER!$D$1="SGST",
 VLOOKUP(H167,'C:\Users\HP\Desktop\TrimphPO\Week\Master Files\[SGST Master.xlsx]DBF'!$A:$AR,44,FALSE),
   IF(ORDER!$D$1="IGST",
   VLOOKUP(H167,'C:\Users\HP\Desktop\TrimphPO\Week\Master Files\[IGST Master.xlsx]DBF'!$A:$AR,44,FALSE),
   "Error")),
"")</f>
        <v/>
      </c>
      <c r="AR167">
        <f>IF(ORDER!O173&gt;0,B167, "")</f>
        <v/>
      </c>
      <c r="AS167">
        <f>IF(ORDER!O173&gt;0,AN167, "")</f>
        <v/>
      </c>
      <c r="AT167">
        <f>IF(ORDER!O173&gt;0,CONCATENATE($B$2," ",$C$2," ","QTY",  " ", $Z$2), "")</f>
        <v/>
      </c>
      <c r="AU167">
        <f>IF(ORDER!O173&gt;0,
 IF(ORDER!$D$1="SGST",
 VLOOKUP(H167,'C:\Users\HP\Desktop\TrimphPO\Week\Master Files\[SGST Master.xlsx]DBF'!$A:$AV,48,FALSE),
   IF(ORDER!$D$1="IGST",
   VLOOKUP(H167,'C:\Users\HP\Desktop\TrimphPO\Week\Master Files\[IGST Master.xlsx]DBF'!$A:$AV,48,FALSE),
   "Error")),
"")</f>
        <v/>
      </c>
      <c r="AV167">
        <f>IF(ORDER!O173&gt;0,
 IF(ORDER!$D$1="SGST",
 VLOOKUP(H167,'C:\Users\HP\Desktop\TrimphPO\Week\Master Files\[SGST Master.xlsx]DBF'!$A:$AW,49,FALSE),
   IF(ORDER!$D$1="IGST",
   VLOOKUP(H167,'C:\Users\HP\Desktop\TrimphPO\Week\Master Files\[IGST Master.xlsx]DBF'!$A:$AW,49,FALSE),
   "Error")),
"")</f>
        <v/>
      </c>
      <c r="AW167">
        <f>IF(ORDER!O173&gt;0,
 IF(ORDER!$D$1="SGST",
 VLOOKUP(H167,'C:\Users\HP\Desktop\TrimphPO\Week\Master Files\[SGST Master.xlsx]DBF'!$A:$AX,50,FALSE),
   IF(ORDER!$D$1="IGST",
   VLOOKUP(H167,'C:\Users\HP\Desktop\TrimphPO\Week\Master Files\[IGST Master.xlsx]DBF'!$A:$AX,50,FALSE),
   "Error")),
"")</f>
        <v/>
      </c>
      <c r="AX167">
        <f>IF(ORDER!O173&gt;0,ORDER!B5, "")</f>
        <v/>
      </c>
      <c r="AY167">
        <f>IF(ORDER!O173&gt;0,ORDER!B1, "")</f>
        <v/>
      </c>
      <c r="AZ167">
        <f>IF(ORDER!O173&gt;0,
 IF(ORDER!$D$1="SGST",
 VLOOKUP(H167,'C:\Users\HP\Desktop\TrimphPO\Week\Master Files\[SGST Master.xlsx]DBF'!$A:$BA,53,FALSE),
   IF(ORDER!$D$1="IGST",
   VLOOKUP(H167,'C:\Users\HP\Desktop\TrimphPO\Week\Master Files\[IGST Master.xlsx]DBF'!$A:$BA,53,FALSE),
   "Error")),
"")</f>
        <v/>
      </c>
      <c r="BA167">
        <f>IF(ORDER!O173&gt;0,
 IF(ORDER!$D$1="SGST",
 VLOOKUP(H167,'C:\Users\HP\Desktop\TrimphPO\Week\Master Files\[SGST Master.xlsx]DBF'!$A:$BB,54,FALSE),
   IF(ORDER!$D$1="IGST",
   VLOOKUP(H167,'C:\Users\HP\Desktop\TrimphPO\Week\Master Files\[IGST Master.xlsx]DBF'!$A:$BB,54,FALSE),
   "Error")),
"")</f>
        <v/>
      </c>
      <c r="BB167">
        <f>IF(ORDER!O173&gt;0,
 IF(ORDER!$D$1="SGST",
 VLOOKUP(H167,'C:\Users\HP\Desktop\TrimphPO\Week\Master Files\[SGST Master.xlsx]DBF'!$A:$BC,55,FALSE),
   IF(ORDER!$D$1="IGST",
   VLOOKUP(H167,'C:\Users\HP\Desktop\TrimphPO\Week\Master Files\[IGST Master.xlsx]DBF'!$A:$BC,55,FALSE),
   "Error")),
"")</f>
        <v/>
      </c>
      <c r="BC167">
        <f>IF(ORDER!O173&gt;0,
 IF(ORDER!$D$1="SGST",
 VLOOKUP(H167,'C:\Users\HP\Desktop\TrimphPO\Week\Master Files\[SGST Master.xlsx]DBF'!$A:$BD,56,FALSE),
   IF(ORDER!$D$1="IGST",
   VLOOKUP(H167,'C:\Users\HP\Desktop\TrimphPO\Week\Master Files\[IGST Master.xlsx]DBF'!$A:$BD,56,FALSE),
   "Error")),
"")</f>
        <v/>
      </c>
      <c r="BD167">
        <f>IF(ORDER!O173&gt;0,
 IF(ORDER!$D$1="SGST",
 VLOOKUP(H167,'C:\Users\HP\Desktop\TrimphPO\Week\Master Files\[SGST Master.xlsx]DBF'!$A:$BE,57,FALSE),
   IF(ORDER!$D$1="IGST",
   VLOOKUP(H167,'C:\Users\HP\Desktop\TrimphPO\Week\Master Files\[IGST Master.xlsx]DBF'!$A:$BE,57,FALSE),
   "Error")),
"")</f>
        <v/>
      </c>
    </row>
    <row r="168">
      <c r="A168">
        <f>IF(ORDER!O174&gt;0,
 IF(ORDER!$D$1="SGST",
 VLOOKUP(H168,'C:\Users\HP\Desktop\TrimphPO\Week\Master Files\[SGST Master.xlsx]DBF'!$A:$B,2,FALSE),
   IF(ORDER!$D$1="IGST",
   VLOOKUP(H168,'C:\Users\HP\Desktop\TrimphPO\Week\Master Files\[IGST Master.xlsx]DBF'!$A:$B,2,FALSE),
   "Error")),
"")</f>
        <v/>
      </c>
      <c r="B168">
        <f>IF(ORDER!O174&gt;0,
 IF(ORDER!$D$1="SGST",
 VLOOKUP(H168,'C:\Users\HP\Desktop\TrimphPO\Week\Master Files\[SGST Master.xlsx]DBF'!$A:$C,3,FALSE),
   IF(ORDER!$D$1="IGST",
   VLOOKUP(H168,'C:\Users\HP\Desktop\TrimphPO\Week\Master Files\[IGST Master.xlsx]DBF'!$A:$C,3,FALSE),
   "Error")),
"")</f>
        <v/>
      </c>
      <c r="C168">
        <f>IF(ORDER!O174&gt;0,ORDER!L174, "")</f>
        <v/>
      </c>
      <c r="D168">
        <f>IF(ORDER!O174&gt;0,ORDER!A174, "")</f>
        <v/>
      </c>
      <c r="E168">
        <f>IF(ORDER!O174&gt;0,
 IF(ORDER!$D$1="SGST",
 VLOOKUP(H168,'C:\Users\HP\Desktop\TrimphPO\Week\Master Files\[SGST Master.xlsx]DBF'!$A:$F,6,FALSE),
   IF(ORDER!$D$1="IGST",
   VLOOKUP(H168,'C:\Users\HP\Desktop\TrimphPO\Week\Master Files\[IGST Master.xlsx]DBF'!$A:$F,6,FALSE),
   "Error")),
"")</f>
        <v/>
      </c>
      <c r="F168">
        <f>IF(ORDER!O174&gt;0,ORDER!C174, "")</f>
        <v/>
      </c>
      <c r="G168">
        <f>IF(ORDER!O174&gt;0,
 IF(ORDER!$D$1="SGST",
 VLOOKUP(H168,'C:\Users\HP\Desktop\TrimphPO\Week\Master Files\[SGST Master.xlsx]DBF'!$A:$H,8,FALSE),
   IF(ORDER!$D$1="IGST",
   VLOOKUP(H168,'C:\Users\HP\Desktop\TrimphPO\Week\Master Files\[IGST Master.xlsx]DBF'!$A:$H,8,FALSE),
   "Error")),
"")</f>
        <v/>
      </c>
      <c r="H168">
        <f>IF(ORDER!O174&gt;0,ORDER!D174, "")</f>
        <v/>
      </c>
      <c r="I168">
        <f>IF(ORDER!O174&gt;0,
 IF(ORDER!$D$1="SGST",
 VLOOKUP(H168,'C:\Users\HP\Desktop\TrimphPO\Week\Master Files\[SGST Master.xlsx]DBF'!$A:$J,10,FALSE),
   IF(ORDER!$D$1="IGST",
   VLOOKUP(H168,'C:\Users\HP\Desktop\TrimphPO\Week\Master Files\[IGST Master.xlsx]DBF'!$A:$J,10,FALSE),
   "Error")),
"")</f>
        <v/>
      </c>
      <c r="J168">
        <f>IF(ORDER!O174&gt;0,SUMIF(ORDER!$D$8:$D$22298,DBF!$H168,ORDER!$G$8:$G$22298), "")</f>
        <v/>
      </c>
      <c r="K168">
        <f>IF(ORDER!O174&gt;0,VLOOKUP($H168,ORDER!D:H,5,FALSE), "")</f>
        <v/>
      </c>
      <c r="L168">
        <f>IF(ORDER!O174&gt;0,ROUND(J168*K168,2), "")</f>
        <v/>
      </c>
      <c r="M168">
        <f>IF(ORDER!O174&gt;0,
 IF(ORDER!$D$1="SGST",
 VLOOKUP(H168,'C:\Users\HP\Desktop\TrimphPO\Week\Master Files\[SGST Master.xlsx]DBF'!$A:$N,14,FALSE),
   IF(ORDER!$D$1="IGST",
   VLOOKUP(H168,'C:\Users\HP\Desktop\TrimphPO\Week\Master Files\[IGST Master.xlsx]DBF'!$A:$N,14,FALSE),
   "Error")),
"")</f>
        <v/>
      </c>
      <c r="N168">
        <f>IF(ORDER!O174&gt;0,ROUND(L168*M168/100,2), "")</f>
        <v/>
      </c>
      <c r="O168">
        <f>IF(ORDER!O174&gt;0,L168-N168, "")</f>
        <v/>
      </c>
      <c r="P168">
        <f>IF(ORDER!O174&gt;0,IF(R168="Corsetry",IF(IFERROR((O168/J168),0)&lt;1000,"CC Sales- Corsetry-Wholesale - IGST 5%","CC Sales- Corsetry-Wholesale - IGST 12%")), "")</f>
        <v/>
      </c>
      <c r="Q168">
        <f>IF(ORDER!O174&gt;0,
 IF(ORDER!$D$1="SGST",
 VLOOKUP(H168,'C:\Users\HP\Desktop\TrimphPO\Week\Master Files\[SGST Master.xlsx]DBF'!$A:$R,18,FALSE),
   IF(ORDER!$D$1="IGST",
   VLOOKUP(H168,'C:\Users\HP\Desktop\TrimphPO\Week\Master Files\[IGST Master.xlsx]DBF'!$A:$R,18,FALSE),
   "Error")),
"")</f>
        <v/>
      </c>
      <c r="R168">
        <f>IF(ORDER!O174&gt;0,
 IF(ORDER!$D$1="SGST",
 VLOOKUP(H168,'C:\Users\HP\Desktop\TrimphPO\Week\Master Files\[SGST Master.xlsx]DBF'!$A:$S,19,FALSE),
   IF(ORDER!$D$1="IGST",
   VLOOKUP(H168,'C:\Users\HP\Desktop\TrimphPO\Week\Master Files\[IGST Master.xlsx]DBF'!$A:$S,19,FALSE),
   "Error")),
"")</f>
        <v/>
      </c>
      <c r="S168">
        <f>IF(ORDER!O174&gt;0,
 IF(ORDER!$D$1="SGST",
 VLOOKUP(H168,'C:\Users\HP\Desktop\TrimphPO\Week\Master Files\[SGST Master.xlsx]DBF'!$A:$T,20,FALSE),
   IF(ORDER!$D$1="IGST",
   VLOOKUP(H168,'C:\Users\HP\Desktop\TrimphPO\Week\Master Files\[IGST Master.xlsx]DBF'!$A:$T,20,FALSE),
   "Error")),
"")</f>
        <v/>
      </c>
      <c r="T168">
        <f>IF(ORDER!O174&gt;0,
 IF(ORDER!$D$1="SGST",
 VLOOKUP(H168,'C:\Users\HP\Desktop\TrimphPO\Week\Master Files\[SGST Master.xlsx]DBF'!$A:$U,21,FALSE),
   IF(ORDER!$D$1="IGST",
   VLOOKUP(H168,'C:\Users\HP\Desktop\TrimphPO\Week\Master Files\[IGST Master.xlsx]DBF'!$A:$U,21,FALSE),
   "Error")),
"")</f>
        <v/>
      </c>
      <c r="U168">
        <f>IF(ORDER!O174&gt;0,
 IF(ORDER!$D$1="SGST",
 VLOOKUP(H168,'C:\Users\HP\Desktop\TrimphPO\Week\Master Files\[SGST Master.xlsx]DBF'!$A:$V,22,FALSE),
   IF(ORDER!$D$1="IGST",
   VLOOKUP(H168,'C:\Users\HP\Desktop\TrimphPO\Week\Master Files\[IGST Master.xlsx]DBF'!$A:$V,22,FALSE),
   "Error")),
"")</f>
        <v/>
      </c>
      <c r="V168">
        <f>IF(ORDER!O174&gt;0,
 IF(ORDER!$D$1="SGST",
 VLOOKUP(H168,'C:\Users\HP\Desktop\TrimphPO\Week\Master Files\[SGST Master.xlsx]DBF'!$A:$W,23,FALSE),
   IF(ORDER!$D$1="IGST",
   VLOOKUP(H168,'C:\Users\HP\Desktop\TrimphPO\Week\Master Files\[IGST Master.xlsx]DBF'!$A:$W,23,FALSE),
   "Error")),
"")</f>
        <v/>
      </c>
      <c r="W168">
        <f>IF(ORDER!O174&gt;0,
 IF(ORDER!$D$1="SGST",
 VLOOKUP(H168,'C:\Users\HP\Desktop\TrimphPO\Week\Master Files\[SGST Master.xlsx]DBF'!$A:$X,24,FALSE),
   IF(ORDER!$D$1="IGST",
   VLOOKUP(H168,'C:\Users\HP\Desktop\TrimphPO\Week\Master Files\[IGST Master.xlsx]DBF'!$A:$X,24,FALSE),
   "Error")),
"")</f>
        <v/>
      </c>
      <c r="X168">
        <f>IF(ORDER!O174&gt;0,
 IF(ORDER!$D$1="SGST",
 VLOOKUP(H168,'C:\Users\HP\Desktop\TrimphPO\Week\Master Files\[SGST Master.xlsx]DBF'!$A:$Y,25,FALSE),
   IF(ORDER!$D$1="IGST",
   VLOOKUP(H168,'C:\Users\HP\Desktop\TrimphPO\Week\Master Files\[IGST Master.xlsx]DBF'!$A:$Y,25,FALSE),
   "Error")),
"")</f>
        <v/>
      </c>
      <c r="Y168">
        <f>IF(ORDER!O174&gt;0,+O168, "")</f>
        <v/>
      </c>
      <c r="Z168">
        <f>IF(ORDER!O174&gt;0,+J168, "")</f>
        <v/>
      </c>
      <c r="AA168">
        <f>IF(ORDER!O174&gt;0,
 IF(ORDER!$D$1="SGST",
 VLOOKUP(H168,'C:\Users\HP\Desktop\TrimphPO\Week\Master Files\[SGST Master.xlsx]DBF'!$A:$AB,28,FALSE),
   IF(ORDER!$D$1="IGST",
   VLOOKUP(H168,'C:\Users\HP\Desktop\TrimphPO\Week\Master Files\[IGST Master.xlsx]DBF'!$A:$AB,28,FALSE),
   "Error")),
"")</f>
        <v/>
      </c>
      <c r="AB168">
        <f>IF(ORDER!O174&gt;0,
 IF(ORDER!$D$1="SGST",
 VLOOKUP(H168,'C:\Users\HP\Desktop\TrimphPO\Week\Master Files\[SGST Master.xlsx]DBF'!$A:$AC,29,FALSE),
   IF(ORDER!$D$1="IGST",
   VLOOKUP(H168,'C:\Users\HP\Desktop\TrimphPO\Week\Master Files\[IGST Master.xlsx]DBF'!$A:$AC,29,FALSE),
   "Error")),
"")</f>
        <v/>
      </c>
      <c r="AC168">
        <f>IF(ORDER!O174&gt;0,ROUND(Y168*AB168/100,2), "")</f>
        <v/>
      </c>
      <c r="AD168">
        <f>IF(ORDER!O174&gt;0,ROUND(SUM(Y168,0)-AC168,2), "")</f>
        <v/>
      </c>
      <c r="AE168" t="inlineStr"/>
      <c r="AF168" t="inlineStr"/>
      <c r="AG168" t="inlineStr"/>
      <c r="AH168" t="inlineStr"/>
      <c r="AI168" t="inlineStr"/>
      <c r="AJ168" t="inlineStr"/>
      <c r="AK168">
        <f>IF(ORDER!O174&gt;0,IF(RIGHT(P168,2)="5%","Output IGST - 5% - Tamilnadu","Output IGST - 12% - Tamilnadu"), "")</f>
        <v/>
      </c>
      <c r="AL168">
        <f>IF(ORDER!O174&gt;0,IF(AK168="Output IGST - 12% - TamilNadu",12,5), "")</f>
        <v/>
      </c>
      <c r="AM168">
        <f>IF(ORDER!O174&gt;0,ROUND(SUM(AD168*AL168/100,0),2), "")</f>
        <v/>
      </c>
      <c r="AN168">
        <f>IF(ORDER!O174&gt;0,+AP168, "")</f>
        <v/>
      </c>
      <c r="AO168">
        <f>IF(ORDER!O174&gt;0,0.00, "")</f>
        <v/>
      </c>
      <c r="AP168">
        <f>IF(ORDER!O174&gt;0,+(Y168-AC168)+AM168, "")</f>
        <v/>
      </c>
      <c r="AQ168">
        <f>IF(ORDER!O174&gt;0,
 IF(ORDER!$D$1="SGST",
 VLOOKUP(H168,'C:\Users\HP\Desktop\TrimphPO\Week\Master Files\[SGST Master.xlsx]DBF'!$A:$AR,44,FALSE),
   IF(ORDER!$D$1="IGST",
   VLOOKUP(H168,'C:\Users\HP\Desktop\TrimphPO\Week\Master Files\[IGST Master.xlsx]DBF'!$A:$AR,44,FALSE),
   "Error")),
"")</f>
        <v/>
      </c>
      <c r="AR168">
        <f>IF(ORDER!O174&gt;0,B168, "")</f>
        <v/>
      </c>
      <c r="AS168">
        <f>IF(ORDER!O174&gt;0,AN168, "")</f>
        <v/>
      </c>
      <c r="AT168">
        <f>IF(ORDER!O174&gt;0,CONCATENATE($B$2," ",$C$2," ","QTY",  " ", $Z$2), "")</f>
        <v/>
      </c>
      <c r="AU168">
        <f>IF(ORDER!O174&gt;0,
 IF(ORDER!$D$1="SGST",
 VLOOKUP(H168,'C:\Users\HP\Desktop\TrimphPO\Week\Master Files\[SGST Master.xlsx]DBF'!$A:$AV,48,FALSE),
   IF(ORDER!$D$1="IGST",
   VLOOKUP(H168,'C:\Users\HP\Desktop\TrimphPO\Week\Master Files\[IGST Master.xlsx]DBF'!$A:$AV,48,FALSE),
   "Error")),
"")</f>
        <v/>
      </c>
      <c r="AV168">
        <f>IF(ORDER!O174&gt;0,
 IF(ORDER!$D$1="SGST",
 VLOOKUP(H168,'C:\Users\HP\Desktop\TrimphPO\Week\Master Files\[SGST Master.xlsx]DBF'!$A:$AW,49,FALSE),
   IF(ORDER!$D$1="IGST",
   VLOOKUP(H168,'C:\Users\HP\Desktop\TrimphPO\Week\Master Files\[IGST Master.xlsx]DBF'!$A:$AW,49,FALSE),
   "Error")),
"")</f>
        <v/>
      </c>
      <c r="AW168">
        <f>IF(ORDER!O174&gt;0,
 IF(ORDER!$D$1="SGST",
 VLOOKUP(H168,'C:\Users\HP\Desktop\TrimphPO\Week\Master Files\[SGST Master.xlsx]DBF'!$A:$AX,50,FALSE),
   IF(ORDER!$D$1="IGST",
   VLOOKUP(H168,'C:\Users\HP\Desktop\TrimphPO\Week\Master Files\[IGST Master.xlsx]DBF'!$A:$AX,50,FALSE),
   "Error")),
"")</f>
        <v/>
      </c>
      <c r="AX168">
        <f>IF(ORDER!O174&gt;0,ORDER!B5, "")</f>
        <v/>
      </c>
      <c r="AY168">
        <f>IF(ORDER!O174&gt;0,ORDER!B1, "")</f>
        <v/>
      </c>
      <c r="AZ168">
        <f>IF(ORDER!O174&gt;0,
 IF(ORDER!$D$1="SGST",
 VLOOKUP(H168,'C:\Users\HP\Desktop\TrimphPO\Week\Master Files\[SGST Master.xlsx]DBF'!$A:$BA,53,FALSE),
   IF(ORDER!$D$1="IGST",
   VLOOKUP(H168,'C:\Users\HP\Desktop\TrimphPO\Week\Master Files\[IGST Master.xlsx]DBF'!$A:$BA,53,FALSE),
   "Error")),
"")</f>
        <v/>
      </c>
      <c r="BA168">
        <f>IF(ORDER!O174&gt;0,
 IF(ORDER!$D$1="SGST",
 VLOOKUP(H168,'C:\Users\HP\Desktop\TrimphPO\Week\Master Files\[SGST Master.xlsx]DBF'!$A:$BB,54,FALSE),
   IF(ORDER!$D$1="IGST",
   VLOOKUP(H168,'C:\Users\HP\Desktop\TrimphPO\Week\Master Files\[IGST Master.xlsx]DBF'!$A:$BB,54,FALSE),
   "Error")),
"")</f>
        <v/>
      </c>
      <c r="BB168">
        <f>IF(ORDER!O174&gt;0,
 IF(ORDER!$D$1="SGST",
 VLOOKUP(H168,'C:\Users\HP\Desktop\TrimphPO\Week\Master Files\[SGST Master.xlsx]DBF'!$A:$BC,55,FALSE),
   IF(ORDER!$D$1="IGST",
   VLOOKUP(H168,'C:\Users\HP\Desktop\TrimphPO\Week\Master Files\[IGST Master.xlsx]DBF'!$A:$BC,55,FALSE),
   "Error")),
"")</f>
        <v/>
      </c>
      <c r="BC168">
        <f>IF(ORDER!O174&gt;0,
 IF(ORDER!$D$1="SGST",
 VLOOKUP(H168,'C:\Users\HP\Desktop\TrimphPO\Week\Master Files\[SGST Master.xlsx]DBF'!$A:$BD,56,FALSE),
   IF(ORDER!$D$1="IGST",
   VLOOKUP(H168,'C:\Users\HP\Desktop\TrimphPO\Week\Master Files\[IGST Master.xlsx]DBF'!$A:$BD,56,FALSE),
   "Error")),
"")</f>
        <v/>
      </c>
      <c r="BD168">
        <f>IF(ORDER!O174&gt;0,
 IF(ORDER!$D$1="SGST",
 VLOOKUP(H168,'C:\Users\HP\Desktop\TrimphPO\Week\Master Files\[SGST Master.xlsx]DBF'!$A:$BE,57,FALSE),
   IF(ORDER!$D$1="IGST",
   VLOOKUP(H168,'C:\Users\HP\Desktop\TrimphPO\Week\Master Files\[IGST Master.xlsx]DBF'!$A:$BE,57,FALSE),
   "Error")),
"")</f>
        <v/>
      </c>
    </row>
    <row r="169">
      <c r="A169">
        <f>IF(ORDER!O175&gt;0,
 IF(ORDER!$D$1="SGST",
 VLOOKUP(H169,'C:\Users\HP\Desktop\TrimphPO\Week\Master Files\[SGST Master.xlsx]DBF'!$A:$B,2,FALSE),
   IF(ORDER!$D$1="IGST",
   VLOOKUP(H169,'C:\Users\HP\Desktop\TrimphPO\Week\Master Files\[IGST Master.xlsx]DBF'!$A:$B,2,FALSE),
   "Error")),
"")</f>
        <v/>
      </c>
      <c r="B169">
        <f>IF(ORDER!O175&gt;0,
 IF(ORDER!$D$1="SGST",
 VLOOKUP(H169,'C:\Users\HP\Desktop\TrimphPO\Week\Master Files\[SGST Master.xlsx]DBF'!$A:$C,3,FALSE),
   IF(ORDER!$D$1="IGST",
   VLOOKUP(H169,'C:\Users\HP\Desktop\TrimphPO\Week\Master Files\[IGST Master.xlsx]DBF'!$A:$C,3,FALSE),
   "Error")),
"")</f>
        <v/>
      </c>
      <c r="C169">
        <f>IF(ORDER!O175&gt;0,ORDER!L175, "")</f>
        <v/>
      </c>
      <c r="D169">
        <f>IF(ORDER!O175&gt;0,ORDER!A175, "")</f>
        <v/>
      </c>
      <c r="E169">
        <f>IF(ORDER!O175&gt;0,
 IF(ORDER!$D$1="SGST",
 VLOOKUP(H169,'C:\Users\HP\Desktop\TrimphPO\Week\Master Files\[SGST Master.xlsx]DBF'!$A:$F,6,FALSE),
   IF(ORDER!$D$1="IGST",
   VLOOKUP(H169,'C:\Users\HP\Desktop\TrimphPO\Week\Master Files\[IGST Master.xlsx]DBF'!$A:$F,6,FALSE),
   "Error")),
"")</f>
        <v/>
      </c>
      <c r="F169">
        <f>IF(ORDER!O175&gt;0,ORDER!C175, "")</f>
        <v/>
      </c>
      <c r="G169">
        <f>IF(ORDER!O175&gt;0,
 IF(ORDER!$D$1="SGST",
 VLOOKUP(H169,'C:\Users\HP\Desktop\TrimphPO\Week\Master Files\[SGST Master.xlsx]DBF'!$A:$H,8,FALSE),
   IF(ORDER!$D$1="IGST",
   VLOOKUP(H169,'C:\Users\HP\Desktop\TrimphPO\Week\Master Files\[IGST Master.xlsx]DBF'!$A:$H,8,FALSE),
   "Error")),
"")</f>
        <v/>
      </c>
      <c r="H169">
        <f>IF(ORDER!O175&gt;0,ORDER!D175, "")</f>
        <v/>
      </c>
      <c r="I169">
        <f>IF(ORDER!O175&gt;0,
 IF(ORDER!$D$1="SGST",
 VLOOKUP(H169,'C:\Users\HP\Desktop\TrimphPO\Week\Master Files\[SGST Master.xlsx]DBF'!$A:$J,10,FALSE),
   IF(ORDER!$D$1="IGST",
   VLOOKUP(H169,'C:\Users\HP\Desktop\TrimphPO\Week\Master Files\[IGST Master.xlsx]DBF'!$A:$J,10,FALSE),
   "Error")),
"")</f>
        <v/>
      </c>
      <c r="J169">
        <f>IF(ORDER!O175&gt;0,SUMIF(ORDER!$D$8:$D$22298,DBF!$H169,ORDER!$G$8:$G$22298), "")</f>
        <v/>
      </c>
      <c r="K169">
        <f>IF(ORDER!O175&gt;0,VLOOKUP($H169,ORDER!D:H,5,FALSE), "")</f>
        <v/>
      </c>
      <c r="L169">
        <f>IF(ORDER!O175&gt;0,ROUND(J169*K169,2), "")</f>
        <v/>
      </c>
      <c r="M169">
        <f>IF(ORDER!O175&gt;0,
 IF(ORDER!$D$1="SGST",
 VLOOKUP(H169,'C:\Users\HP\Desktop\TrimphPO\Week\Master Files\[SGST Master.xlsx]DBF'!$A:$N,14,FALSE),
   IF(ORDER!$D$1="IGST",
   VLOOKUP(H169,'C:\Users\HP\Desktop\TrimphPO\Week\Master Files\[IGST Master.xlsx]DBF'!$A:$N,14,FALSE),
   "Error")),
"")</f>
        <v/>
      </c>
      <c r="N169">
        <f>IF(ORDER!O175&gt;0,ROUND(L169*M169/100,2), "")</f>
        <v/>
      </c>
      <c r="O169">
        <f>IF(ORDER!O175&gt;0,L169-N169, "")</f>
        <v/>
      </c>
      <c r="P169">
        <f>IF(ORDER!O175&gt;0,IF(R169="Corsetry",IF(IFERROR((O169/J169),0)&lt;1000,"CC Sales- Corsetry-Wholesale - IGST 5%","CC Sales- Corsetry-Wholesale - IGST 12%")), "")</f>
        <v/>
      </c>
      <c r="Q169">
        <f>IF(ORDER!O175&gt;0,
 IF(ORDER!$D$1="SGST",
 VLOOKUP(H169,'C:\Users\HP\Desktop\TrimphPO\Week\Master Files\[SGST Master.xlsx]DBF'!$A:$R,18,FALSE),
   IF(ORDER!$D$1="IGST",
   VLOOKUP(H169,'C:\Users\HP\Desktop\TrimphPO\Week\Master Files\[IGST Master.xlsx]DBF'!$A:$R,18,FALSE),
   "Error")),
"")</f>
        <v/>
      </c>
      <c r="R169">
        <f>IF(ORDER!O175&gt;0,
 IF(ORDER!$D$1="SGST",
 VLOOKUP(H169,'C:\Users\HP\Desktop\TrimphPO\Week\Master Files\[SGST Master.xlsx]DBF'!$A:$S,19,FALSE),
   IF(ORDER!$D$1="IGST",
   VLOOKUP(H169,'C:\Users\HP\Desktop\TrimphPO\Week\Master Files\[IGST Master.xlsx]DBF'!$A:$S,19,FALSE),
   "Error")),
"")</f>
        <v/>
      </c>
      <c r="S169">
        <f>IF(ORDER!O175&gt;0,
 IF(ORDER!$D$1="SGST",
 VLOOKUP(H169,'C:\Users\HP\Desktop\TrimphPO\Week\Master Files\[SGST Master.xlsx]DBF'!$A:$T,20,FALSE),
   IF(ORDER!$D$1="IGST",
   VLOOKUP(H169,'C:\Users\HP\Desktop\TrimphPO\Week\Master Files\[IGST Master.xlsx]DBF'!$A:$T,20,FALSE),
   "Error")),
"")</f>
        <v/>
      </c>
      <c r="T169">
        <f>IF(ORDER!O175&gt;0,
 IF(ORDER!$D$1="SGST",
 VLOOKUP(H169,'C:\Users\HP\Desktop\TrimphPO\Week\Master Files\[SGST Master.xlsx]DBF'!$A:$U,21,FALSE),
   IF(ORDER!$D$1="IGST",
   VLOOKUP(H169,'C:\Users\HP\Desktop\TrimphPO\Week\Master Files\[IGST Master.xlsx]DBF'!$A:$U,21,FALSE),
   "Error")),
"")</f>
        <v/>
      </c>
      <c r="U169">
        <f>IF(ORDER!O175&gt;0,
 IF(ORDER!$D$1="SGST",
 VLOOKUP(H169,'C:\Users\HP\Desktop\TrimphPO\Week\Master Files\[SGST Master.xlsx]DBF'!$A:$V,22,FALSE),
   IF(ORDER!$D$1="IGST",
   VLOOKUP(H169,'C:\Users\HP\Desktop\TrimphPO\Week\Master Files\[IGST Master.xlsx]DBF'!$A:$V,22,FALSE),
   "Error")),
"")</f>
        <v/>
      </c>
      <c r="V169">
        <f>IF(ORDER!O175&gt;0,
 IF(ORDER!$D$1="SGST",
 VLOOKUP(H169,'C:\Users\HP\Desktop\TrimphPO\Week\Master Files\[SGST Master.xlsx]DBF'!$A:$W,23,FALSE),
   IF(ORDER!$D$1="IGST",
   VLOOKUP(H169,'C:\Users\HP\Desktop\TrimphPO\Week\Master Files\[IGST Master.xlsx]DBF'!$A:$W,23,FALSE),
   "Error")),
"")</f>
        <v/>
      </c>
      <c r="W169">
        <f>IF(ORDER!O175&gt;0,
 IF(ORDER!$D$1="SGST",
 VLOOKUP(H169,'C:\Users\HP\Desktop\TrimphPO\Week\Master Files\[SGST Master.xlsx]DBF'!$A:$X,24,FALSE),
   IF(ORDER!$D$1="IGST",
   VLOOKUP(H169,'C:\Users\HP\Desktop\TrimphPO\Week\Master Files\[IGST Master.xlsx]DBF'!$A:$X,24,FALSE),
   "Error")),
"")</f>
        <v/>
      </c>
      <c r="X169">
        <f>IF(ORDER!O175&gt;0,
 IF(ORDER!$D$1="SGST",
 VLOOKUP(H169,'C:\Users\HP\Desktop\TrimphPO\Week\Master Files\[SGST Master.xlsx]DBF'!$A:$Y,25,FALSE),
   IF(ORDER!$D$1="IGST",
   VLOOKUP(H169,'C:\Users\HP\Desktop\TrimphPO\Week\Master Files\[IGST Master.xlsx]DBF'!$A:$Y,25,FALSE),
   "Error")),
"")</f>
        <v/>
      </c>
      <c r="Y169">
        <f>IF(ORDER!O175&gt;0,+O169, "")</f>
        <v/>
      </c>
      <c r="Z169">
        <f>IF(ORDER!O175&gt;0,+J169, "")</f>
        <v/>
      </c>
      <c r="AA169">
        <f>IF(ORDER!O175&gt;0,
 IF(ORDER!$D$1="SGST",
 VLOOKUP(H169,'C:\Users\HP\Desktop\TrimphPO\Week\Master Files\[SGST Master.xlsx]DBF'!$A:$AB,28,FALSE),
   IF(ORDER!$D$1="IGST",
   VLOOKUP(H169,'C:\Users\HP\Desktop\TrimphPO\Week\Master Files\[IGST Master.xlsx]DBF'!$A:$AB,28,FALSE),
   "Error")),
"")</f>
        <v/>
      </c>
      <c r="AB169">
        <f>IF(ORDER!O175&gt;0,
 IF(ORDER!$D$1="SGST",
 VLOOKUP(H169,'C:\Users\HP\Desktop\TrimphPO\Week\Master Files\[SGST Master.xlsx]DBF'!$A:$AC,29,FALSE),
   IF(ORDER!$D$1="IGST",
   VLOOKUP(H169,'C:\Users\HP\Desktop\TrimphPO\Week\Master Files\[IGST Master.xlsx]DBF'!$A:$AC,29,FALSE),
   "Error")),
"")</f>
        <v/>
      </c>
      <c r="AC169">
        <f>IF(ORDER!O175&gt;0,ROUND(Y169*AB169/100,2), "")</f>
        <v/>
      </c>
      <c r="AD169">
        <f>IF(ORDER!O175&gt;0,ROUND(SUM(Y169,0)-AC169,2), "")</f>
        <v/>
      </c>
      <c r="AE169" t="inlineStr"/>
      <c r="AF169" t="inlineStr"/>
      <c r="AG169" t="inlineStr"/>
      <c r="AH169" t="inlineStr"/>
      <c r="AI169" t="inlineStr"/>
      <c r="AJ169" t="inlineStr"/>
      <c r="AK169">
        <f>IF(ORDER!O175&gt;0,IF(RIGHT(P169,2)="5%","Output IGST - 5% - Tamilnadu","Output IGST - 12% - Tamilnadu"), "")</f>
        <v/>
      </c>
      <c r="AL169">
        <f>IF(ORDER!O175&gt;0,IF(AK169="Output IGST - 12% - TamilNadu",12,5), "")</f>
        <v/>
      </c>
      <c r="AM169">
        <f>IF(ORDER!O175&gt;0,ROUND(SUM(AD169*AL169/100,0),2), "")</f>
        <v/>
      </c>
      <c r="AN169">
        <f>IF(ORDER!O175&gt;0,+AP169, "")</f>
        <v/>
      </c>
      <c r="AO169">
        <f>IF(ORDER!O175&gt;0,0.00, "")</f>
        <v/>
      </c>
      <c r="AP169">
        <f>IF(ORDER!O175&gt;0,+(Y169-AC169)+AM169, "")</f>
        <v/>
      </c>
      <c r="AQ169">
        <f>IF(ORDER!O175&gt;0,
 IF(ORDER!$D$1="SGST",
 VLOOKUP(H169,'C:\Users\HP\Desktop\TrimphPO\Week\Master Files\[SGST Master.xlsx]DBF'!$A:$AR,44,FALSE),
   IF(ORDER!$D$1="IGST",
   VLOOKUP(H169,'C:\Users\HP\Desktop\TrimphPO\Week\Master Files\[IGST Master.xlsx]DBF'!$A:$AR,44,FALSE),
   "Error")),
"")</f>
        <v/>
      </c>
      <c r="AR169">
        <f>IF(ORDER!O175&gt;0,B169, "")</f>
        <v/>
      </c>
      <c r="AS169">
        <f>IF(ORDER!O175&gt;0,AN169, "")</f>
        <v/>
      </c>
      <c r="AT169">
        <f>IF(ORDER!O175&gt;0,CONCATENATE($B$2," ",$C$2," ","QTY",  " ", $Z$2), "")</f>
        <v/>
      </c>
      <c r="AU169">
        <f>IF(ORDER!O175&gt;0,
 IF(ORDER!$D$1="SGST",
 VLOOKUP(H169,'C:\Users\HP\Desktop\TrimphPO\Week\Master Files\[SGST Master.xlsx]DBF'!$A:$AV,48,FALSE),
   IF(ORDER!$D$1="IGST",
   VLOOKUP(H169,'C:\Users\HP\Desktop\TrimphPO\Week\Master Files\[IGST Master.xlsx]DBF'!$A:$AV,48,FALSE),
   "Error")),
"")</f>
        <v/>
      </c>
      <c r="AV169">
        <f>IF(ORDER!O175&gt;0,
 IF(ORDER!$D$1="SGST",
 VLOOKUP(H169,'C:\Users\HP\Desktop\TrimphPO\Week\Master Files\[SGST Master.xlsx]DBF'!$A:$AW,49,FALSE),
   IF(ORDER!$D$1="IGST",
   VLOOKUP(H169,'C:\Users\HP\Desktop\TrimphPO\Week\Master Files\[IGST Master.xlsx]DBF'!$A:$AW,49,FALSE),
   "Error")),
"")</f>
        <v/>
      </c>
      <c r="AW169">
        <f>IF(ORDER!O175&gt;0,
 IF(ORDER!$D$1="SGST",
 VLOOKUP(H169,'C:\Users\HP\Desktop\TrimphPO\Week\Master Files\[SGST Master.xlsx]DBF'!$A:$AX,50,FALSE),
   IF(ORDER!$D$1="IGST",
   VLOOKUP(H169,'C:\Users\HP\Desktop\TrimphPO\Week\Master Files\[IGST Master.xlsx]DBF'!$A:$AX,50,FALSE),
   "Error")),
"")</f>
        <v/>
      </c>
      <c r="AX169">
        <f>IF(ORDER!O175&gt;0,ORDER!B5, "")</f>
        <v/>
      </c>
      <c r="AY169">
        <f>IF(ORDER!O175&gt;0,ORDER!B1, "")</f>
        <v/>
      </c>
      <c r="AZ169">
        <f>IF(ORDER!O175&gt;0,
 IF(ORDER!$D$1="SGST",
 VLOOKUP(H169,'C:\Users\HP\Desktop\TrimphPO\Week\Master Files\[SGST Master.xlsx]DBF'!$A:$BA,53,FALSE),
   IF(ORDER!$D$1="IGST",
   VLOOKUP(H169,'C:\Users\HP\Desktop\TrimphPO\Week\Master Files\[IGST Master.xlsx]DBF'!$A:$BA,53,FALSE),
   "Error")),
"")</f>
        <v/>
      </c>
      <c r="BA169">
        <f>IF(ORDER!O175&gt;0,
 IF(ORDER!$D$1="SGST",
 VLOOKUP(H169,'C:\Users\HP\Desktop\TrimphPO\Week\Master Files\[SGST Master.xlsx]DBF'!$A:$BB,54,FALSE),
   IF(ORDER!$D$1="IGST",
   VLOOKUP(H169,'C:\Users\HP\Desktop\TrimphPO\Week\Master Files\[IGST Master.xlsx]DBF'!$A:$BB,54,FALSE),
   "Error")),
"")</f>
        <v/>
      </c>
      <c r="BB169">
        <f>IF(ORDER!O175&gt;0,
 IF(ORDER!$D$1="SGST",
 VLOOKUP(H169,'C:\Users\HP\Desktop\TrimphPO\Week\Master Files\[SGST Master.xlsx]DBF'!$A:$BC,55,FALSE),
   IF(ORDER!$D$1="IGST",
   VLOOKUP(H169,'C:\Users\HP\Desktop\TrimphPO\Week\Master Files\[IGST Master.xlsx]DBF'!$A:$BC,55,FALSE),
   "Error")),
"")</f>
        <v/>
      </c>
      <c r="BC169">
        <f>IF(ORDER!O175&gt;0,
 IF(ORDER!$D$1="SGST",
 VLOOKUP(H169,'C:\Users\HP\Desktop\TrimphPO\Week\Master Files\[SGST Master.xlsx]DBF'!$A:$BD,56,FALSE),
   IF(ORDER!$D$1="IGST",
   VLOOKUP(H169,'C:\Users\HP\Desktop\TrimphPO\Week\Master Files\[IGST Master.xlsx]DBF'!$A:$BD,56,FALSE),
   "Error")),
"")</f>
        <v/>
      </c>
      <c r="BD169">
        <f>IF(ORDER!O175&gt;0,
 IF(ORDER!$D$1="SGST",
 VLOOKUP(H169,'C:\Users\HP\Desktop\TrimphPO\Week\Master Files\[SGST Master.xlsx]DBF'!$A:$BE,57,FALSE),
   IF(ORDER!$D$1="IGST",
   VLOOKUP(H169,'C:\Users\HP\Desktop\TrimphPO\Week\Master Files\[IGST Master.xlsx]DBF'!$A:$BE,57,FALSE),
   "Error")),
"")</f>
        <v/>
      </c>
    </row>
    <row r="170">
      <c r="A170">
        <f>IF(ORDER!O176&gt;0,
 IF(ORDER!$D$1="SGST",
 VLOOKUP(H170,'C:\Users\HP\Desktop\TrimphPO\Week\Master Files\[SGST Master.xlsx]DBF'!$A:$B,2,FALSE),
   IF(ORDER!$D$1="IGST",
   VLOOKUP(H170,'C:\Users\HP\Desktop\TrimphPO\Week\Master Files\[IGST Master.xlsx]DBF'!$A:$B,2,FALSE),
   "Error")),
"")</f>
        <v/>
      </c>
      <c r="B170">
        <f>IF(ORDER!O176&gt;0,
 IF(ORDER!$D$1="SGST",
 VLOOKUP(H170,'C:\Users\HP\Desktop\TrimphPO\Week\Master Files\[SGST Master.xlsx]DBF'!$A:$C,3,FALSE),
   IF(ORDER!$D$1="IGST",
   VLOOKUP(H170,'C:\Users\HP\Desktop\TrimphPO\Week\Master Files\[IGST Master.xlsx]DBF'!$A:$C,3,FALSE),
   "Error")),
"")</f>
        <v/>
      </c>
      <c r="C170">
        <f>IF(ORDER!O176&gt;0,ORDER!L176, "")</f>
        <v/>
      </c>
      <c r="D170">
        <f>IF(ORDER!O176&gt;0,ORDER!A176, "")</f>
        <v/>
      </c>
      <c r="E170">
        <f>IF(ORDER!O176&gt;0,
 IF(ORDER!$D$1="SGST",
 VLOOKUP(H170,'C:\Users\HP\Desktop\TrimphPO\Week\Master Files\[SGST Master.xlsx]DBF'!$A:$F,6,FALSE),
   IF(ORDER!$D$1="IGST",
   VLOOKUP(H170,'C:\Users\HP\Desktop\TrimphPO\Week\Master Files\[IGST Master.xlsx]DBF'!$A:$F,6,FALSE),
   "Error")),
"")</f>
        <v/>
      </c>
      <c r="F170">
        <f>IF(ORDER!O176&gt;0,ORDER!C176, "")</f>
        <v/>
      </c>
      <c r="G170">
        <f>IF(ORDER!O176&gt;0,
 IF(ORDER!$D$1="SGST",
 VLOOKUP(H170,'C:\Users\HP\Desktop\TrimphPO\Week\Master Files\[SGST Master.xlsx]DBF'!$A:$H,8,FALSE),
   IF(ORDER!$D$1="IGST",
   VLOOKUP(H170,'C:\Users\HP\Desktop\TrimphPO\Week\Master Files\[IGST Master.xlsx]DBF'!$A:$H,8,FALSE),
   "Error")),
"")</f>
        <v/>
      </c>
      <c r="H170">
        <f>IF(ORDER!O176&gt;0,ORDER!D176, "")</f>
        <v/>
      </c>
      <c r="I170">
        <f>IF(ORDER!O176&gt;0,
 IF(ORDER!$D$1="SGST",
 VLOOKUP(H170,'C:\Users\HP\Desktop\TrimphPO\Week\Master Files\[SGST Master.xlsx]DBF'!$A:$J,10,FALSE),
   IF(ORDER!$D$1="IGST",
   VLOOKUP(H170,'C:\Users\HP\Desktop\TrimphPO\Week\Master Files\[IGST Master.xlsx]DBF'!$A:$J,10,FALSE),
   "Error")),
"")</f>
        <v/>
      </c>
      <c r="J170">
        <f>IF(ORDER!O176&gt;0,SUMIF(ORDER!$D$8:$D$22298,DBF!$H170,ORDER!$G$8:$G$22298), "")</f>
        <v/>
      </c>
      <c r="K170">
        <f>IF(ORDER!O176&gt;0,VLOOKUP($H170,ORDER!D:H,5,FALSE), "")</f>
        <v/>
      </c>
      <c r="L170">
        <f>IF(ORDER!O176&gt;0,ROUND(J170*K170,2), "")</f>
        <v/>
      </c>
      <c r="M170">
        <f>IF(ORDER!O176&gt;0,
 IF(ORDER!$D$1="SGST",
 VLOOKUP(H170,'C:\Users\HP\Desktop\TrimphPO\Week\Master Files\[SGST Master.xlsx]DBF'!$A:$N,14,FALSE),
   IF(ORDER!$D$1="IGST",
   VLOOKUP(H170,'C:\Users\HP\Desktop\TrimphPO\Week\Master Files\[IGST Master.xlsx]DBF'!$A:$N,14,FALSE),
   "Error")),
"")</f>
        <v/>
      </c>
      <c r="N170">
        <f>IF(ORDER!O176&gt;0,ROUND(L170*M170/100,2), "")</f>
        <v/>
      </c>
      <c r="O170">
        <f>IF(ORDER!O176&gt;0,L170-N170, "")</f>
        <v/>
      </c>
      <c r="P170">
        <f>IF(ORDER!O176&gt;0,IF(R170="Corsetry",IF(IFERROR((O170/J170),0)&lt;1000,"CC Sales- Corsetry-Wholesale - IGST 5%","CC Sales- Corsetry-Wholesale - IGST 12%")), "")</f>
        <v/>
      </c>
      <c r="Q170">
        <f>IF(ORDER!O176&gt;0,
 IF(ORDER!$D$1="SGST",
 VLOOKUP(H170,'C:\Users\HP\Desktop\TrimphPO\Week\Master Files\[SGST Master.xlsx]DBF'!$A:$R,18,FALSE),
   IF(ORDER!$D$1="IGST",
   VLOOKUP(H170,'C:\Users\HP\Desktop\TrimphPO\Week\Master Files\[IGST Master.xlsx]DBF'!$A:$R,18,FALSE),
   "Error")),
"")</f>
        <v/>
      </c>
      <c r="R170">
        <f>IF(ORDER!O176&gt;0,
 IF(ORDER!$D$1="SGST",
 VLOOKUP(H170,'C:\Users\HP\Desktop\TrimphPO\Week\Master Files\[SGST Master.xlsx]DBF'!$A:$S,19,FALSE),
   IF(ORDER!$D$1="IGST",
   VLOOKUP(H170,'C:\Users\HP\Desktop\TrimphPO\Week\Master Files\[IGST Master.xlsx]DBF'!$A:$S,19,FALSE),
   "Error")),
"")</f>
        <v/>
      </c>
      <c r="S170">
        <f>IF(ORDER!O176&gt;0,
 IF(ORDER!$D$1="SGST",
 VLOOKUP(H170,'C:\Users\HP\Desktop\TrimphPO\Week\Master Files\[SGST Master.xlsx]DBF'!$A:$T,20,FALSE),
   IF(ORDER!$D$1="IGST",
   VLOOKUP(H170,'C:\Users\HP\Desktop\TrimphPO\Week\Master Files\[IGST Master.xlsx]DBF'!$A:$T,20,FALSE),
   "Error")),
"")</f>
        <v/>
      </c>
      <c r="T170">
        <f>IF(ORDER!O176&gt;0,
 IF(ORDER!$D$1="SGST",
 VLOOKUP(H170,'C:\Users\HP\Desktop\TrimphPO\Week\Master Files\[SGST Master.xlsx]DBF'!$A:$U,21,FALSE),
   IF(ORDER!$D$1="IGST",
   VLOOKUP(H170,'C:\Users\HP\Desktop\TrimphPO\Week\Master Files\[IGST Master.xlsx]DBF'!$A:$U,21,FALSE),
   "Error")),
"")</f>
        <v/>
      </c>
      <c r="U170">
        <f>IF(ORDER!O176&gt;0,
 IF(ORDER!$D$1="SGST",
 VLOOKUP(H170,'C:\Users\HP\Desktop\TrimphPO\Week\Master Files\[SGST Master.xlsx]DBF'!$A:$V,22,FALSE),
   IF(ORDER!$D$1="IGST",
   VLOOKUP(H170,'C:\Users\HP\Desktop\TrimphPO\Week\Master Files\[IGST Master.xlsx]DBF'!$A:$V,22,FALSE),
   "Error")),
"")</f>
        <v/>
      </c>
      <c r="V170">
        <f>IF(ORDER!O176&gt;0,
 IF(ORDER!$D$1="SGST",
 VLOOKUP(H170,'C:\Users\HP\Desktop\TrimphPO\Week\Master Files\[SGST Master.xlsx]DBF'!$A:$W,23,FALSE),
   IF(ORDER!$D$1="IGST",
   VLOOKUP(H170,'C:\Users\HP\Desktop\TrimphPO\Week\Master Files\[IGST Master.xlsx]DBF'!$A:$W,23,FALSE),
   "Error")),
"")</f>
        <v/>
      </c>
      <c r="W170">
        <f>IF(ORDER!O176&gt;0,
 IF(ORDER!$D$1="SGST",
 VLOOKUP(H170,'C:\Users\HP\Desktop\TrimphPO\Week\Master Files\[SGST Master.xlsx]DBF'!$A:$X,24,FALSE),
   IF(ORDER!$D$1="IGST",
   VLOOKUP(H170,'C:\Users\HP\Desktop\TrimphPO\Week\Master Files\[IGST Master.xlsx]DBF'!$A:$X,24,FALSE),
   "Error")),
"")</f>
        <v/>
      </c>
      <c r="X170">
        <f>IF(ORDER!O176&gt;0,
 IF(ORDER!$D$1="SGST",
 VLOOKUP(H170,'C:\Users\HP\Desktop\TrimphPO\Week\Master Files\[SGST Master.xlsx]DBF'!$A:$Y,25,FALSE),
   IF(ORDER!$D$1="IGST",
   VLOOKUP(H170,'C:\Users\HP\Desktop\TrimphPO\Week\Master Files\[IGST Master.xlsx]DBF'!$A:$Y,25,FALSE),
   "Error")),
"")</f>
        <v/>
      </c>
      <c r="Y170">
        <f>IF(ORDER!O176&gt;0,+O170, "")</f>
        <v/>
      </c>
      <c r="Z170">
        <f>IF(ORDER!O176&gt;0,+J170, "")</f>
        <v/>
      </c>
      <c r="AA170">
        <f>IF(ORDER!O176&gt;0,
 IF(ORDER!$D$1="SGST",
 VLOOKUP(H170,'C:\Users\HP\Desktop\TrimphPO\Week\Master Files\[SGST Master.xlsx]DBF'!$A:$AB,28,FALSE),
   IF(ORDER!$D$1="IGST",
   VLOOKUP(H170,'C:\Users\HP\Desktop\TrimphPO\Week\Master Files\[IGST Master.xlsx]DBF'!$A:$AB,28,FALSE),
   "Error")),
"")</f>
        <v/>
      </c>
      <c r="AB170">
        <f>IF(ORDER!O176&gt;0,
 IF(ORDER!$D$1="SGST",
 VLOOKUP(H170,'C:\Users\HP\Desktop\TrimphPO\Week\Master Files\[SGST Master.xlsx]DBF'!$A:$AC,29,FALSE),
   IF(ORDER!$D$1="IGST",
   VLOOKUP(H170,'C:\Users\HP\Desktop\TrimphPO\Week\Master Files\[IGST Master.xlsx]DBF'!$A:$AC,29,FALSE),
   "Error")),
"")</f>
        <v/>
      </c>
      <c r="AC170">
        <f>IF(ORDER!O176&gt;0,ROUND(Y170*AB170/100,2), "")</f>
        <v/>
      </c>
      <c r="AD170">
        <f>IF(ORDER!O176&gt;0,ROUND(SUM(Y170,0)-AC170,2), "")</f>
        <v/>
      </c>
      <c r="AE170" t="inlineStr"/>
      <c r="AF170" t="inlineStr"/>
      <c r="AG170" t="inlineStr"/>
      <c r="AH170" t="inlineStr"/>
      <c r="AI170" t="inlineStr"/>
      <c r="AJ170" t="inlineStr"/>
      <c r="AK170">
        <f>IF(ORDER!O176&gt;0,IF(RIGHT(P170,2)="5%","Output IGST - 5% - Tamilnadu","Output IGST - 12% - Tamilnadu"), "")</f>
        <v/>
      </c>
      <c r="AL170">
        <f>IF(ORDER!O176&gt;0,IF(AK170="Output IGST - 12% - TamilNadu",12,5), "")</f>
        <v/>
      </c>
      <c r="AM170">
        <f>IF(ORDER!O176&gt;0,ROUND(SUM(AD170*AL170/100,0),2), "")</f>
        <v/>
      </c>
      <c r="AN170">
        <f>IF(ORDER!O176&gt;0,+AP170, "")</f>
        <v/>
      </c>
      <c r="AO170">
        <f>IF(ORDER!O176&gt;0,0.00, "")</f>
        <v/>
      </c>
      <c r="AP170">
        <f>IF(ORDER!O176&gt;0,+(Y170-AC170)+AM170, "")</f>
        <v/>
      </c>
      <c r="AQ170">
        <f>IF(ORDER!O176&gt;0,
 IF(ORDER!$D$1="SGST",
 VLOOKUP(H170,'C:\Users\HP\Desktop\TrimphPO\Week\Master Files\[SGST Master.xlsx]DBF'!$A:$AR,44,FALSE),
   IF(ORDER!$D$1="IGST",
   VLOOKUP(H170,'C:\Users\HP\Desktop\TrimphPO\Week\Master Files\[IGST Master.xlsx]DBF'!$A:$AR,44,FALSE),
   "Error")),
"")</f>
        <v/>
      </c>
      <c r="AR170">
        <f>IF(ORDER!O176&gt;0,B170, "")</f>
        <v/>
      </c>
      <c r="AS170">
        <f>IF(ORDER!O176&gt;0,AN170, "")</f>
        <v/>
      </c>
      <c r="AT170">
        <f>IF(ORDER!O176&gt;0,CONCATENATE($B$2," ",$C$2," ","QTY",  " ", $Z$2), "")</f>
        <v/>
      </c>
      <c r="AU170">
        <f>IF(ORDER!O176&gt;0,
 IF(ORDER!$D$1="SGST",
 VLOOKUP(H170,'C:\Users\HP\Desktop\TrimphPO\Week\Master Files\[SGST Master.xlsx]DBF'!$A:$AV,48,FALSE),
   IF(ORDER!$D$1="IGST",
   VLOOKUP(H170,'C:\Users\HP\Desktop\TrimphPO\Week\Master Files\[IGST Master.xlsx]DBF'!$A:$AV,48,FALSE),
   "Error")),
"")</f>
        <v/>
      </c>
      <c r="AV170">
        <f>IF(ORDER!O176&gt;0,
 IF(ORDER!$D$1="SGST",
 VLOOKUP(H170,'C:\Users\HP\Desktop\TrimphPO\Week\Master Files\[SGST Master.xlsx]DBF'!$A:$AW,49,FALSE),
   IF(ORDER!$D$1="IGST",
   VLOOKUP(H170,'C:\Users\HP\Desktop\TrimphPO\Week\Master Files\[IGST Master.xlsx]DBF'!$A:$AW,49,FALSE),
   "Error")),
"")</f>
        <v/>
      </c>
      <c r="AW170">
        <f>IF(ORDER!O176&gt;0,
 IF(ORDER!$D$1="SGST",
 VLOOKUP(H170,'C:\Users\HP\Desktop\TrimphPO\Week\Master Files\[SGST Master.xlsx]DBF'!$A:$AX,50,FALSE),
   IF(ORDER!$D$1="IGST",
   VLOOKUP(H170,'C:\Users\HP\Desktop\TrimphPO\Week\Master Files\[IGST Master.xlsx]DBF'!$A:$AX,50,FALSE),
   "Error")),
"")</f>
        <v/>
      </c>
      <c r="AX170">
        <f>IF(ORDER!O176&gt;0,ORDER!B5, "")</f>
        <v/>
      </c>
      <c r="AY170">
        <f>IF(ORDER!O176&gt;0,ORDER!B1, "")</f>
        <v/>
      </c>
      <c r="AZ170">
        <f>IF(ORDER!O176&gt;0,
 IF(ORDER!$D$1="SGST",
 VLOOKUP(H170,'C:\Users\HP\Desktop\TrimphPO\Week\Master Files\[SGST Master.xlsx]DBF'!$A:$BA,53,FALSE),
   IF(ORDER!$D$1="IGST",
   VLOOKUP(H170,'C:\Users\HP\Desktop\TrimphPO\Week\Master Files\[IGST Master.xlsx]DBF'!$A:$BA,53,FALSE),
   "Error")),
"")</f>
        <v/>
      </c>
      <c r="BA170">
        <f>IF(ORDER!O176&gt;0,
 IF(ORDER!$D$1="SGST",
 VLOOKUP(H170,'C:\Users\HP\Desktop\TrimphPO\Week\Master Files\[SGST Master.xlsx]DBF'!$A:$BB,54,FALSE),
   IF(ORDER!$D$1="IGST",
   VLOOKUP(H170,'C:\Users\HP\Desktop\TrimphPO\Week\Master Files\[IGST Master.xlsx]DBF'!$A:$BB,54,FALSE),
   "Error")),
"")</f>
        <v/>
      </c>
      <c r="BB170">
        <f>IF(ORDER!O176&gt;0,
 IF(ORDER!$D$1="SGST",
 VLOOKUP(H170,'C:\Users\HP\Desktop\TrimphPO\Week\Master Files\[SGST Master.xlsx]DBF'!$A:$BC,55,FALSE),
   IF(ORDER!$D$1="IGST",
   VLOOKUP(H170,'C:\Users\HP\Desktop\TrimphPO\Week\Master Files\[IGST Master.xlsx]DBF'!$A:$BC,55,FALSE),
   "Error")),
"")</f>
        <v/>
      </c>
      <c r="BC170">
        <f>IF(ORDER!O176&gt;0,
 IF(ORDER!$D$1="SGST",
 VLOOKUP(H170,'C:\Users\HP\Desktop\TrimphPO\Week\Master Files\[SGST Master.xlsx]DBF'!$A:$BD,56,FALSE),
   IF(ORDER!$D$1="IGST",
   VLOOKUP(H170,'C:\Users\HP\Desktop\TrimphPO\Week\Master Files\[IGST Master.xlsx]DBF'!$A:$BD,56,FALSE),
   "Error")),
"")</f>
        <v/>
      </c>
      <c r="BD170">
        <f>IF(ORDER!O176&gt;0,
 IF(ORDER!$D$1="SGST",
 VLOOKUP(H170,'C:\Users\HP\Desktop\TrimphPO\Week\Master Files\[SGST Master.xlsx]DBF'!$A:$BE,57,FALSE),
   IF(ORDER!$D$1="IGST",
   VLOOKUP(H170,'C:\Users\HP\Desktop\TrimphPO\Week\Master Files\[IGST Master.xlsx]DBF'!$A:$BE,57,FALSE),
   "Error")),
"")</f>
        <v/>
      </c>
    </row>
    <row r="171">
      <c r="A171">
        <f>IF(ORDER!O177&gt;0,
 IF(ORDER!$D$1="SGST",
 VLOOKUP(H171,'C:\Users\HP\Desktop\TrimphPO\Week\Master Files\[SGST Master.xlsx]DBF'!$A:$B,2,FALSE),
   IF(ORDER!$D$1="IGST",
   VLOOKUP(H171,'C:\Users\HP\Desktop\TrimphPO\Week\Master Files\[IGST Master.xlsx]DBF'!$A:$B,2,FALSE),
   "Error")),
"")</f>
        <v/>
      </c>
      <c r="B171">
        <f>IF(ORDER!O177&gt;0,
 IF(ORDER!$D$1="SGST",
 VLOOKUP(H171,'C:\Users\HP\Desktop\TrimphPO\Week\Master Files\[SGST Master.xlsx]DBF'!$A:$C,3,FALSE),
   IF(ORDER!$D$1="IGST",
   VLOOKUP(H171,'C:\Users\HP\Desktop\TrimphPO\Week\Master Files\[IGST Master.xlsx]DBF'!$A:$C,3,FALSE),
   "Error")),
"")</f>
        <v/>
      </c>
      <c r="C171">
        <f>IF(ORDER!O177&gt;0,ORDER!L177, "")</f>
        <v/>
      </c>
      <c r="D171">
        <f>IF(ORDER!O177&gt;0,ORDER!A177, "")</f>
        <v/>
      </c>
      <c r="E171">
        <f>IF(ORDER!O177&gt;0,
 IF(ORDER!$D$1="SGST",
 VLOOKUP(H171,'C:\Users\HP\Desktop\TrimphPO\Week\Master Files\[SGST Master.xlsx]DBF'!$A:$F,6,FALSE),
   IF(ORDER!$D$1="IGST",
   VLOOKUP(H171,'C:\Users\HP\Desktop\TrimphPO\Week\Master Files\[IGST Master.xlsx]DBF'!$A:$F,6,FALSE),
   "Error")),
"")</f>
        <v/>
      </c>
      <c r="F171">
        <f>IF(ORDER!O177&gt;0,ORDER!C177, "")</f>
        <v/>
      </c>
      <c r="G171">
        <f>IF(ORDER!O177&gt;0,
 IF(ORDER!$D$1="SGST",
 VLOOKUP(H171,'C:\Users\HP\Desktop\TrimphPO\Week\Master Files\[SGST Master.xlsx]DBF'!$A:$H,8,FALSE),
   IF(ORDER!$D$1="IGST",
   VLOOKUP(H171,'C:\Users\HP\Desktop\TrimphPO\Week\Master Files\[IGST Master.xlsx]DBF'!$A:$H,8,FALSE),
   "Error")),
"")</f>
        <v/>
      </c>
      <c r="H171">
        <f>IF(ORDER!O177&gt;0,ORDER!D177, "")</f>
        <v/>
      </c>
      <c r="I171">
        <f>IF(ORDER!O177&gt;0,
 IF(ORDER!$D$1="SGST",
 VLOOKUP(H171,'C:\Users\HP\Desktop\TrimphPO\Week\Master Files\[SGST Master.xlsx]DBF'!$A:$J,10,FALSE),
   IF(ORDER!$D$1="IGST",
   VLOOKUP(H171,'C:\Users\HP\Desktop\TrimphPO\Week\Master Files\[IGST Master.xlsx]DBF'!$A:$J,10,FALSE),
   "Error")),
"")</f>
        <v/>
      </c>
      <c r="J171">
        <f>IF(ORDER!O177&gt;0,SUMIF(ORDER!$D$8:$D$22298,DBF!$H171,ORDER!$G$8:$G$22298), "")</f>
        <v/>
      </c>
      <c r="K171">
        <f>IF(ORDER!O177&gt;0,VLOOKUP($H171,ORDER!D:H,5,FALSE), "")</f>
        <v/>
      </c>
      <c r="L171">
        <f>IF(ORDER!O177&gt;0,ROUND(J171*K171,2), "")</f>
        <v/>
      </c>
      <c r="M171">
        <f>IF(ORDER!O177&gt;0,
 IF(ORDER!$D$1="SGST",
 VLOOKUP(H171,'C:\Users\HP\Desktop\TrimphPO\Week\Master Files\[SGST Master.xlsx]DBF'!$A:$N,14,FALSE),
   IF(ORDER!$D$1="IGST",
   VLOOKUP(H171,'C:\Users\HP\Desktop\TrimphPO\Week\Master Files\[IGST Master.xlsx]DBF'!$A:$N,14,FALSE),
   "Error")),
"")</f>
        <v/>
      </c>
      <c r="N171">
        <f>IF(ORDER!O177&gt;0,ROUND(L171*M171/100,2), "")</f>
        <v/>
      </c>
      <c r="O171">
        <f>IF(ORDER!O177&gt;0,L171-N171, "")</f>
        <v/>
      </c>
      <c r="P171">
        <f>IF(ORDER!O177&gt;0,IF(R171="Corsetry",IF(IFERROR((O171/J171),0)&lt;1000,"CC Sales- Corsetry-Wholesale - IGST 5%","CC Sales- Corsetry-Wholesale - IGST 12%")), "")</f>
        <v/>
      </c>
      <c r="Q171">
        <f>IF(ORDER!O177&gt;0,
 IF(ORDER!$D$1="SGST",
 VLOOKUP(H171,'C:\Users\HP\Desktop\TrimphPO\Week\Master Files\[SGST Master.xlsx]DBF'!$A:$R,18,FALSE),
   IF(ORDER!$D$1="IGST",
   VLOOKUP(H171,'C:\Users\HP\Desktop\TrimphPO\Week\Master Files\[IGST Master.xlsx]DBF'!$A:$R,18,FALSE),
   "Error")),
"")</f>
        <v/>
      </c>
      <c r="R171">
        <f>IF(ORDER!O177&gt;0,
 IF(ORDER!$D$1="SGST",
 VLOOKUP(H171,'C:\Users\HP\Desktop\TrimphPO\Week\Master Files\[SGST Master.xlsx]DBF'!$A:$S,19,FALSE),
   IF(ORDER!$D$1="IGST",
   VLOOKUP(H171,'C:\Users\HP\Desktop\TrimphPO\Week\Master Files\[IGST Master.xlsx]DBF'!$A:$S,19,FALSE),
   "Error")),
"")</f>
        <v/>
      </c>
      <c r="S171">
        <f>IF(ORDER!O177&gt;0,
 IF(ORDER!$D$1="SGST",
 VLOOKUP(H171,'C:\Users\HP\Desktop\TrimphPO\Week\Master Files\[SGST Master.xlsx]DBF'!$A:$T,20,FALSE),
   IF(ORDER!$D$1="IGST",
   VLOOKUP(H171,'C:\Users\HP\Desktop\TrimphPO\Week\Master Files\[IGST Master.xlsx]DBF'!$A:$T,20,FALSE),
   "Error")),
"")</f>
        <v/>
      </c>
      <c r="T171">
        <f>IF(ORDER!O177&gt;0,
 IF(ORDER!$D$1="SGST",
 VLOOKUP(H171,'C:\Users\HP\Desktop\TrimphPO\Week\Master Files\[SGST Master.xlsx]DBF'!$A:$U,21,FALSE),
   IF(ORDER!$D$1="IGST",
   VLOOKUP(H171,'C:\Users\HP\Desktop\TrimphPO\Week\Master Files\[IGST Master.xlsx]DBF'!$A:$U,21,FALSE),
   "Error")),
"")</f>
        <v/>
      </c>
      <c r="U171">
        <f>IF(ORDER!O177&gt;0,
 IF(ORDER!$D$1="SGST",
 VLOOKUP(H171,'C:\Users\HP\Desktop\TrimphPO\Week\Master Files\[SGST Master.xlsx]DBF'!$A:$V,22,FALSE),
   IF(ORDER!$D$1="IGST",
   VLOOKUP(H171,'C:\Users\HP\Desktop\TrimphPO\Week\Master Files\[IGST Master.xlsx]DBF'!$A:$V,22,FALSE),
   "Error")),
"")</f>
        <v/>
      </c>
      <c r="V171">
        <f>IF(ORDER!O177&gt;0,
 IF(ORDER!$D$1="SGST",
 VLOOKUP(H171,'C:\Users\HP\Desktop\TrimphPO\Week\Master Files\[SGST Master.xlsx]DBF'!$A:$W,23,FALSE),
   IF(ORDER!$D$1="IGST",
   VLOOKUP(H171,'C:\Users\HP\Desktop\TrimphPO\Week\Master Files\[IGST Master.xlsx]DBF'!$A:$W,23,FALSE),
   "Error")),
"")</f>
        <v/>
      </c>
      <c r="W171">
        <f>IF(ORDER!O177&gt;0,
 IF(ORDER!$D$1="SGST",
 VLOOKUP(H171,'C:\Users\HP\Desktop\TrimphPO\Week\Master Files\[SGST Master.xlsx]DBF'!$A:$X,24,FALSE),
   IF(ORDER!$D$1="IGST",
   VLOOKUP(H171,'C:\Users\HP\Desktop\TrimphPO\Week\Master Files\[IGST Master.xlsx]DBF'!$A:$X,24,FALSE),
   "Error")),
"")</f>
        <v/>
      </c>
      <c r="X171">
        <f>IF(ORDER!O177&gt;0,
 IF(ORDER!$D$1="SGST",
 VLOOKUP(H171,'C:\Users\HP\Desktop\TrimphPO\Week\Master Files\[SGST Master.xlsx]DBF'!$A:$Y,25,FALSE),
   IF(ORDER!$D$1="IGST",
   VLOOKUP(H171,'C:\Users\HP\Desktop\TrimphPO\Week\Master Files\[IGST Master.xlsx]DBF'!$A:$Y,25,FALSE),
   "Error")),
"")</f>
        <v/>
      </c>
      <c r="Y171">
        <f>IF(ORDER!O177&gt;0,+O171, "")</f>
        <v/>
      </c>
      <c r="Z171">
        <f>IF(ORDER!O177&gt;0,+J171, "")</f>
        <v/>
      </c>
      <c r="AA171">
        <f>IF(ORDER!O177&gt;0,
 IF(ORDER!$D$1="SGST",
 VLOOKUP(H171,'C:\Users\HP\Desktop\TrimphPO\Week\Master Files\[SGST Master.xlsx]DBF'!$A:$AB,28,FALSE),
   IF(ORDER!$D$1="IGST",
   VLOOKUP(H171,'C:\Users\HP\Desktop\TrimphPO\Week\Master Files\[IGST Master.xlsx]DBF'!$A:$AB,28,FALSE),
   "Error")),
"")</f>
        <v/>
      </c>
      <c r="AB171">
        <f>IF(ORDER!O177&gt;0,
 IF(ORDER!$D$1="SGST",
 VLOOKUP(H171,'C:\Users\HP\Desktop\TrimphPO\Week\Master Files\[SGST Master.xlsx]DBF'!$A:$AC,29,FALSE),
   IF(ORDER!$D$1="IGST",
   VLOOKUP(H171,'C:\Users\HP\Desktop\TrimphPO\Week\Master Files\[IGST Master.xlsx]DBF'!$A:$AC,29,FALSE),
   "Error")),
"")</f>
        <v/>
      </c>
      <c r="AC171">
        <f>IF(ORDER!O177&gt;0,ROUND(Y171*AB171/100,2), "")</f>
        <v/>
      </c>
      <c r="AD171">
        <f>IF(ORDER!O177&gt;0,ROUND(SUM(Y171,0)-AC171,2), "")</f>
        <v/>
      </c>
      <c r="AE171" t="inlineStr"/>
      <c r="AF171" t="inlineStr"/>
      <c r="AG171" t="inlineStr"/>
      <c r="AH171" t="inlineStr"/>
      <c r="AI171" t="inlineStr"/>
      <c r="AJ171" t="inlineStr"/>
      <c r="AK171">
        <f>IF(ORDER!O177&gt;0,IF(RIGHT(P171,2)="5%","Output IGST - 5% - Tamilnadu","Output IGST - 12% - Tamilnadu"), "")</f>
        <v/>
      </c>
      <c r="AL171">
        <f>IF(ORDER!O177&gt;0,IF(AK171="Output IGST - 12% - TamilNadu",12,5), "")</f>
        <v/>
      </c>
      <c r="AM171">
        <f>IF(ORDER!O177&gt;0,ROUND(SUM(AD171*AL171/100,0),2), "")</f>
        <v/>
      </c>
      <c r="AN171">
        <f>IF(ORDER!O177&gt;0,+AP171, "")</f>
        <v/>
      </c>
      <c r="AO171">
        <f>IF(ORDER!O177&gt;0,0.00, "")</f>
        <v/>
      </c>
      <c r="AP171">
        <f>IF(ORDER!O177&gt;0,+(Y171-AC171)+AM171, "")</f>
        <v/>
      </c>
      <c r="AQ171">
        <f>IF(ORDER!O177&gt;0,
 IF(ORDER!$D$1="SGST",
 VLOOKUP(H171,'C:\Users\HP\Desktop\TrimphPO\Week\Master Files\[SGST Master.xlsx]DBF'!$A:$AR,44,FALSE),
   IF(ORDER!$D$1="IGST",
   VLOOKUP(H171,'C:\Users\HP\Desktop\TrimphPO\Week\Master Files\[IGST Master.xlsx]DBF'!$A:$AR,44,FALSE),
   "Error")),
"")</f>
        <v/>
      </c>
      <c r="AR171">
        <f>IF(ORDER!O177&gt;0,B171, "")</f>
        <v/>
      </c>
      <c r="AS171">
        <f>IF(ORDER!O177&gt;0,AN171, "")</f>
        <v/>
      </c>
      <c r="AT171">
        <f>IF(ORDER!O177&gt;0,CONCATENATE($B$2," ",$C$2," ","QTY",  " ", $Z$2), "")</f>
        <v/>
      </c>
      <c r="AU171">
        <f>IF(ORDER!O177&gt;0,
 IF(ORDER!$D$1="SGST",
 VLOOKUP(H171,'C:\Users\HP\Desktop\TrimphPO\Week\Master Files\[SGST Master.xlsx]DBF'!$A:$AV,48,FALSE),
   IF(ORDER!$D$1="IGST",
   VLOOKUP(H171,'C:\Users\HP\Desktop\TrimphPO\Week\Master Files\[IGST Master.xlsx]DBF'!$A:$AV,48,FALSE),
   "Error")),
"")</f>
        <v/>
      </c>
      <c r="AV171">
        <f>IF(ORDER!O177&gt;0,
 IF(ORDER!$D$1="SGST",
 VLOOKUP(H171,'C:\Users\HP\Desktop\TrimphPO\Week\Master Files\[SGST Master.xlsx]DBF'!$A:$AW,49,FALSE),
   IF(ORDER!$D$1="IGST",
   VLOOKUP(H171,'C:\Users\HP\Desktop\TrimphPO\Week\Master Files\[IGST Master.xlsx]DBF'!$A:$AW,49,FALSE),
   "Error")),
"")</f>
        <v/>
      </c>
      <c r="AW171">
        <f>IF(ORDER!O177&gt;0,
 IF(ORDER!$D$1="SGST",
 VLOOKUP(H171,'C:\Users\HP\Desktop\TrimphPO\Week\Master Files\[SGST Master.xlsx]DBF'!$A:$AX,50,FALSE),
   IF(ORDER!$D$1="IGST",
   VLOOKUP(H171,'C:\Users\HP\Desktop\TrimphPO\Week\Master Files\[IGST Master.xlsx]DBF'!$A:$AX,50,FALSE),
   "Error")),
"")</f>
        <v/>
      </c>
      <c r="AX171">
        <f>IF(ORDER!O177&gt;0,ORDER!B5, "")</f>
        <v/>
      </c>
      <c r="AY171">
        <f>IF(ORDER!O177&gt;0,ORDER!B1, "")</f>
        <v/>
      </c>
      <c r="AZ171">
        <f>IF(ORDER!O177&gt;0,
 IF(ORDER!$D$1="SGST",
 VLOOKUP(H171,'C:\Users\HP\Desktop\TrimphPO\Week\Master Files\[SGST Master.xlsx]DBF'!$A:$BA,53,FALSE),
   IF(ORDER!$D$1="IGST",
   VLOOKUP(H171,'C:\Users\HP\Desktop\TrimphPO\Week\Master Files\[IGST Master.xlsx]DBF'!$A:$BA,53,FALSE),
   "Error")),
"")</f>
        <v/>
      </c>
      <c r="BA171">
        <f>IF(ORDER!O177&gt;0,
 IF(ORDER!$D$1="SGST",
 VLOOKUP(H171,'C:\Users\HP\Desktop\TrimphPO\Week\Master Files\[SGST Master.xlsx]DBF'!$A:$BB,54,FALSE),
   IF(ORDER!$D$1="IGST",
   VLOOKUP(H171,'C:\Users\HP\Desktop\TrimphPO\Week\Master Files\[IGST Master.xlsx]DBF'!$A:$BB,54,FALSE),
   "Error")),
"")</f>
        <v/>
      </c>
      <c r="BB171">
        <f>IF(ORDER!O177&gt;0,
 IF(ORDER!$D$1="SGST",
 VLOOKUP(H171,'C:\Users\HP\Desktop\TrimphPO\Week\Master Files\[SGST Master.xlsx]DBF'!$A:$BC,55,FALSE),
   IF(ORDER!$D$1="IGST",
   VLOOKUP(H171,'C:\Users\HP\Desktop\TrimphPO\Week\Master Files\[IGST Master.xlsx]DBF'!$A:$BC,55,FALSE),
   "Error")),
"")</f>
        <v/>
      </c>
      <c r="BC171">
        <f>IF(ORDER!O177&gt;0,
 IF(ORDER!$D$1="SGST",
 VLOOKUP(H171,'C:\Users\HP\Desktop\TrimphPO\Week\Master Files\[SGST Master.xlsx]DBF'!$A:$BD,56,FALSE),
   IF(ORDER!$D$1="IGST",
   VLOOKUP(H171,'C:\Users\HP\Desktop\TrimphPO\Week\Master Files\[IGST Master.xlsx]DBF'!$A:$BD,56,FALSE),
   "Error")),
"")</f>
        <v/>
      </c>
      <c r="BD171">
        <f>IF(ORDER!O177&gt;0,
 IF(ORDER!$D$1="SGST",
 VLOOKUP(H171,'C:\Users\HP\Desktop\TrimphPO\Week\Master Files\[SGST Master.xlsx]DBF'!$A:$BE,57,FALSE),
   IF(ORDER!$D$1="IGST",
   VLOOKUP(H171,'C:\Users\HP\Desktop\TrimphPO\Week\Master Files\[IGST Master.xlsx]DBF'!$A:$BE,57,FALSE),
   "Error")),
"")</f>
        <v/>
      </c>
    </row>
    <row r="172">
      <c r="A172">
        <f>IF(ORDER!O178&gt;0,
 IF(ORDER!$D$1="SGST",
 VLOOKUP(H172,'C:\Users\HP\Desktop\TrimphPO\Week\Master Files\[SGST Master.xlsx]DBF'!$A:$B,2,FALSE),
   IF(ORDER!$D$1="IGST",
   VLOOKUP(H172,'C:\Users\HP\Desktop\TrimphPO\Week\Master Files\[IGST Master.xlsx]DBF'!$A:$B,2,FALSE),
   "Error")),
"")</f>
        <v/>
      </c>
      <c r="B172">
        <f>IF(ORDER!O178&gt;0,
 IF(ORDER!$D$1="SGST",
 VLOOKUP(H172,'C:\Users\HP\Desktop\TrimphPO\Week\Master Files\[SGST Master.xlsx]DBF'!$A:$C,3,FALSE),
   IF(ORDER!$D$1="IGST",
   VLOOKUP(H172,'C:\Users\HP\Desktop\TrimphPO\Week\Master Files\[IGST Master.xlsx]DBF'!$A:$C,3,FALSE),
   "Error")),
"")</f>
        <v/>
      </c>
      <c r="C172">
        <f>IF(ORDER!O178&gt;0,ORDER!L178, "")</f>
        <v/>
      </c>
      <c r="D172">
        <f>IF(ORDER!O178&gt;0,ORDER!A178, "")</f>
        <v/>
      </c>
      <c r="E172">
        <f>IF(ORDER!O178&gt;0,
 IF(ORDER!$D$1="SGST",
 VLOOKUP(H172,'C:\Users\HP\Desktop\TrimphPO\Week\Master Files\[SGST Master.xlsx]DBF'!$A:$F,6,FALSE),
   IF(ORDER!$D$1="IGST",
   VLOOKUP(H172,'C:\Users\HP\Desktop\TrimphPO\Week\Master Files\[IGST Master.xlsx]DBF'!$A:$F,6,FALSE),
   "Error")),
"")</f>
        <v/>
      </c>
      <c r="F172">
        <f>IF(ORDER!O178&gt;0,ORDER!C178, "")</f>
        <v/>
      </c>
      <c r="G172">
        <f>IF(ORDER!O178&gt;0,
 IF(ORDER!$D$1="SGST",
 VLOOKUP(H172,'C:\Users\HP\Desktop\TrimphPO\Week\Master Files\[SGST Master.xlsx]DBF'!$A:$H,8,FALSE),
   IF(ORDER!$D$1="IGST",
   VLOOKUP(H172,'C:\Users\HP\Desktop\TrimphPO\Week\Master Files\[IGST Master.xlsx]DBF'!$A:$H,8,FALSE),
   "Error")),
"")</f>
        <v/>
      </c>
      <c r="H172">
        <f>IF(ORDER!O178&gt;0,ORDER!D178, "")</f>
        <v/>
      </c>
      <c r="I172">
        <f>IF(ORDER!O178&gt;0,
 IF(ORDER!$D$1="SGST",
 VLOOKUP(H172,'C:\Users\HP\Desktop\TrimphPO\Week\Master Files\[SGST Master.xlsx]DBF'!$A:$J,10,FALSE),
   IF(ORDER!$D$1="IGST",
   VLOOKUP(H172,'C:\Users\HP\Desktop\TrimphPO\Week\Master Files\[IGST Master.xlsx]DBF'!$A:$J,10,FALSE),
   "Error")),
"")</f>
        <v/>
      </c>
      <c r="J172">
        <f>IF(ORDER!O178&gt;0,SUMIF(ORDER!$D$8:$D$22298,DBF!$H172,ORDER!$G$8:$G$22298), "")</f>
        <v/>
      </c>
      <c r="K172">
        <f>IF(ORDER!O178&gt;0,VLOOKUP($H172,ORDER!D:H,5,FALSE), "")</f>
        <v/>
      </c>
      <c r="L172">
        <f>IF(ORDER!O178&gt;0,ROUND(J172*K172,2), "")</f>
        <v/>
      </c>
      <c r="M172">
        <f>IF(ORDER!O178&gt;0,
 IF(ORDER!$D$1="SGST",
 VLOOKUP(H172,'C:\Users\HP\Desktop\TrimphPO\Week\Master Files\[SGST Master.xlsx]DBF'!$A:$N,14,FALSE),
   IF(ORDER!$D$1="IGST",
   VLOOKUP(H172,'C:\Users\HP\Desktop\TrimphPO\Week\Master Files\[IGST Master.xlsx]DBF'!$A:$N,14,FALSE),
   "Error")),
"")</f>
        <v/>
      </c>
      <c r="N172">
        <f>IF(ORDER!O178&gt;0,ROUND(L172*M172/100,2), "")</f>
        <v/>
      </c>
      <c r="O172">
        <f>IF(ORDER!O178&gt;0,L172-N172, "")</f>
        <v/>
      </c>
      <c r="P172">
        <f>IF(ORDER!O178&gt;0,IF(R172="Corsetry",IF(IFERROR((O172/J172),0)&lt;1000,"CC Sales- Corsetry-Wholesale - IGST 5%","CC Sales- Corsetry-Wholesale - IGST 12%")), "")</f>
        <v/>
      </c>
      <c r="Q172">
        <f>IF(ORDER!O178&gt;0,
 IF(ORDER!$D$1="SGST",
 VLOOKUP(H172,'C:\Users\HP\Desktop\TrimphPO\Week\Master Files\[SGST Master.xlsx]DBF'!$A:$R,18,FALSE),
   IF(ORDER!$D$1="IGST",
   VLOOKUP(H172,'C:\Users\HP\Desktop\TrimphPO\Week\Master Files\[IGST Master.xlsx]DBF'!$A:$R,18,FALSE),
   "Error")),
"")</f>
        <v/>
      </c>
      <c r="R172">
        <f>IF(ORDER!O178&gt;0,
 IF(ORDER!$D$1="SGST",
 VLOOKUP(H172,'C:\Users\HP\Desktop\TrimphPO\Week\Master Files\[SGST Master.xlsx]DBF'!$A:$S,19,FALSE),
   IF(ORDER!$D$1="IGST",
   VLOOKUP(H172,'C:\Users\HP\Desktop\TrimphPO\Week\Master Files\[IGST Master.xlsx]DBF'!$A:$S,19,FALSE),
   "Error")),
"")</f>
        <v/>
      </c>
      <c r="S172">
        <f>IF(ORDER!O178&gt;0,
 IF(ORDER!$D$1="SGST",
 VLOOKUP(H172,'C:\Users\HP\Desktop\TrimphPO\Week\Master Files\[SGST Master.xlsx]DBF'!$A:$T,20,FALSE),
   IF(ORDER!$D$1="IGST",
   VLOOKUP(H172,'C:\Users\HP\Desktop\TrimphPO\Week\Master Files\[IGST Master.xlsx]DBF'!$A:$T,20,FALSE),
   "Error")),
"")</f>
        <v/>
      </c>
      <c r="T172">
        <f>IF(ORDER!O178&gt;0,
 IF(ORDER!$D$1="SGST",
 VLOOKUP(H172,'C:\Users\HP\Desktop\TrimphPO\Week\Master Files\[SGST Master.xlsx]DBF'!$A:$U,21,FALSE),
   IF(ORDER!$D$1="IGST",
   VLOOKUP(H172,'C:\Users\HP\Desktop\TrimphPO\Week\Master Files\[IGST Master.xlsx]DBF'!$A:$U,21,FALSE),
   "Error")),
"")</f>
        <v/>
      </c>
      <c r="U172">
        <f>IF(ORDER!O178&gt;0,
 IF(ORDER!$D$1="SGST",
 VLOOKUP(H172,'C:\Users\HP\Desktop\TrimphPO\Week\Master Files\[SGST Master.xlsx]DBF'!$A:$V,22,FALSE),
   IF(ORDER!$D$1="IGST",
   VLOOKUP(H172,'C:\Users\HP\Desktop\TrimphPO\Week\Master Files\[IGST Master.xlsx]DBF'!$A:$V,22,FALSE),
   "Error")),
"")</f>
        <v/>
      </c>
      <c r="V172">
        <f>IF(ORDER!O178&gt;0,
 IF(ORDER!$D$1="SGST",
 VLOOKUP(H172,'C:\Users\HP\Desktop\TrimphPO\Week\Master Files\[SGST Master.xlsx]DBF'!$A:$W,23,FALSE),
   IF(ORDER!$D$1="IGST",
   VLOOKUP(H172,'C:\Users\HP\Desktop\TrimphPO\Week\Master Files\[IGST Master.xlsx]DBF'!$A:$W,23,FALSE),
   "Error")),
"")</f>
        <v/>
      </c>
      <c r="W172">
        <f>IF(ORDER!O178&gt;0,
 IF(ORDER!$D$1="SGST",
 VLOOKUP(H172,'C:\Users\HP\Desktop\TrimphPO\Week\Master Files\[SGST Master.xlsx]DBF'!$A:$X,24,FALSE),
   IF(ORDER!$D$1="IGST",
   VLOOKUP(H172,'C:\Users\HP\Desktop\TrimphPO\Week\Master Files\[IGST Master.xlsx]DBF'!$A:$X,24,FALSE),
   "Error")),
"")</f>
        <v/>
      </c>
      <c r="X172">
        <f>IF(ORDER!O178&gt;0,
 IF(ORDER!$D$1="SGST",
 VLOOKUP(H172,'C:\Users\HP\Desktop\TrimphPO\Week\Master Files\[SGST Master.xlsx]DBF'!$A:$Y,25,FALSE),
   IF(ORDER!$D$1="IGST",
   VLOOKUP(H172,'C:\Users\HP\Desktop\TrimphPO\Week\Master Files\[IGST Master.xlsx]DBF'!$A:$Y,25,FALSE),
   "Error")),
"")</f>
        <v/>
      </c>
      <c r="Y172">
        <f>IF(ORDER!O178&gt;0,+O172, "")</f>
        <v/>
      </c>
      <c r="Z172">
        <f>IF(ORDER!O178&gt;0,+J172, "")</f>
        <v/>
      </c>
      <c r="AA172">
        <f>IF(ORDER!O178&gt;0,
 IF(ORDER!$D$1="SGST",
 VLOOKUP(H172,'C:\Users\HP\Desktop\TrimphPO\Week\Master Files\[SGST Master.xlsx]DBF'!$A:$AB,28,FALSE),
   IF(ORDER!$D$1="IGST",
   VLOOKUP(H172,'C:\Users\HP\Desktop\TrimphPO\Week\Master Files\[IGST Master.xlsx]DBF'!$A:$AB,28,FALSE),
   "Error")),
"")</f>
        <v/>
      </c>
      <c r="AB172">
        <f>IF(ORDER!O178&gt;0,
 IF(ORDER!$D$1="SGST",
 VLOOKUP(H172,'C:\Users\HP\Desktop\TrimphPO\Week\Master Files\[SGST Master.xlsx]DBF'!$A:$AC,29,FALSE),
   IF(ORDER!$D$1="IGST",
   VLOOKUP(H172,'C:\Users\HP\Desktop\TrimphPO\Week\Master Files\[IGST Master.xlsx]DBF'!$A:$AC,29,FALSE),
   "Error")),
"")</f>
        <v/>
      </c>
      <c r="AC172">
        <f>IF(ORDER!O178&gt;0,ROUND(Y172*AB172/100,2), "")</f>
        <v/>
      </c>
      <c r="AD172">
        <f>IF(ORDER!O178&gt;0,ROUND(SUM(Y172,0)-AC172,2), "")</f>
        <v/>
      </c>
      <c r="AE172" t="inlineStr"/>
      <c r="AF172" t="inlineStr"/>
      <c r="AG172" t="inlineStr"/>
      <c r="AH172" t="inlineStr"/>
      <c r="AI172" t="inlineStr"/>
      <c r="AJ172" t="inlineStr"/>
      <c r="AK172">
        <f>IF(ORDER!O178&gt;0,IF(RIGHT(P172,2)="5%","Output IGST - 5% - Tamilnadu","Output IGST - 12% - Tamilnadu"), "")</f>
        <v/>
      </c>
      <c r="AL172">
        <f>IF(ORDER!O178&gt;0,IF(AK172="Output IGST - 12% - TamilNadu",12,5), "")</f>
        <v/>
      </c>
      <c r="AM172">
        <f>IF(ORDER!O178&gt;0,ROUND(SUM(AD172*AL172/100,0),2), "")</f>
        <v/>
      </c>
      <c r="AN172">
        <f>IF(ORDER!O178&gt;0,+AP172, "")</f>
        <v/>
      </c>
      <c r="AO172">
        <f>IF(ORDER!O178&gt;0,0.00, "")</f>
        <v/>
      </c>
      <c r="AP172">
        <f>IF(ORDER!O178&gt;0,+(Y172-AC172)+AM172, "")</f>
        <v/>
      </c>
      <c r="AQ172">
        <f>IF(ORDER!O178&gt;0,
 IF(ORDER!$D$1="SGST",
 VLOOKUP(H172,'C:\Users\HP\Desktop\TrimphPO\Week\Master Files\[SGST Master.xlsx]DBF'!$A:$AR,44,FALSE),
   IF(ORDER!$D$1="IGST",
   VLOOKUP(H172,'C:\Users\HP\Desktop\TrimphPO\Week\Master Files\[IGST Master.xlsx]DBF'!$A:$AR,44,FALSE),
   "Error")),
"")</f>
        <v/>
      </c>
      <c r="AR172">
        <f>IF(ORDER!O178&gt;0,B172, "")</f>
        <v/>
      </c>
      <c r="AS172">
        <f>IF(ORDER!O178&gt;0,AN172, "")</f>
        <v/>
      </c>
      <c r="AT172">
        <f>IF(ORDER!O178&gt;0,CONCATENATE($B$2," ",$C$2," ","QTY",  " ", $Z$2), "")</f>
        <v/>
      </c>
      <c r="AU172">
        <f>IF(ORDER!O178&gt;0,
 IF(ORDER!$D$1="SGST",
 VLOOKUP(H172,'C:\Users\HP\Desktop\TrimphPO\Week\Master Files\[SGST Master.xlsx]DBF'!$A:$AV,48,FALSE),
   IF(ORDER!$D$1="IGST",
   VLOOKUP(H172,'C:\Users\HP\Desktop\TrimphPO\Week\Master Files\[IGST Master.xlsx]DBF'!$A:$AV,48,FALSE),
   "Error")),
"")</f>
        <v/>
      </c>
      <c r="AV172">
        <f>IF(ORDER!O178&gt;0,
 IF(ORDER!$D$1="SGST",
 VLOOKUP(H172,'C:\Users\HP\Desktop\TrimphPO\Week\Master Files\[SGST Master.xlsx]DBF'!$A:$AW,49,FALSE),
   IF(ORDER!$D$1="IGST",
   VLOOKUP(H172,'C:\Users\HP\Desktop\TrimphPO\Week\Master Files\[IGST Master.xlsx]DBF'!$A:$AW,49,FALSE),
   "Error")),
"")</f>
        <v/>
      </c>
      <c r="AW172">
        <f>IF(ORDER!O178&gt;0,
 IF(ORDER!$D$1="SGST",
 VLOOKUP(H172,'C:\Users\HP\Desktop\TrimphPO\Week\Master Files\[SGST Master.xlsx]DBF'!$A:$AX,50,FALSE),
   IF(ORDER!$D$1="IGST",
   VLOOKUP(H172,'C:\Users\HP\Desktop\TrimphPO\Week\Master Files\[IGST Master.xlsx]DBF'!$A:$AX,50,FALSE),
   "Error")),
"")</f>
        <v/>
      </c>
      <c r="AX172">
        <f>IF(ORDER!O178&gt;0,ORDER!B5, "")</f>
        <v/>
      </c>
      <c r="AY172">
        <f>IF(ORDER!O178&gt;0,ORDER!B1, "")</f>
        <v/>
      </c>
      <c r="AZ172">
        <f>IF(ORDER!O178&gt;0,
 IF(ORDER!$D$1="SGST",
 VLOOKUP(H172,'C:\Users\HP\Desktop\TrimphPO\Week\Master Files\[SGST Master.xlsx]DBF'!$A:$BA,53,FALSE),
   IF(ORDER!$D$1="IGST",
   VLOOKUP(H172,'C:\Users\HP\Desktop\TrimphPO\Week\Master Files\[IGST Master.xlsx]DBF'!$A:$BA,53,FALSE),
   "Error")),
"")</f>
        <v/>
      </c>
      <c r="BA172">
        <f>IF(ORDER!O178&gt;0,
 IF(ORDER!$D$1="SGST",
 VLOOKUP(H172,'C:\Users\HP\Desktop\TrimphPO\Week\Master Files\[SGST Master.xlsx]DBF'!$A:$BB,54,FALSE),
   IF(ORDER!$D$1="IGST",
   VLOOKUP(H172,'C:\Users\HP\Desktop\TrimphPO\Week\Master Files\[IGST Master.xlsx]DBF'!$A:$BB,54,FALSE),
   "Error")),
"")</f>
        <v/>
      </c>
      <c r="BB172">
        <f>IF(ORDER!O178&gt;0,
 IF(ORDER!$D$1="SGST",
 VLOOKUP(H172,'C:\Users\HP\Desktop\TrimphPO\Week\Master Files\[SGST Master.xlsx]DBF'!$A:$BC,55,FALSE),
   IF(ORDER!$D$1="IGST",
   VLOOKUP(H172,'C:\Users\HP\Desktop\TrimphPO\Week\Master Files\[IGST Master.xlsx]DBF'!$A:$BC,55,FALSE),
   "Error")),
"")</f>
        <v/>
      </c>
      <c r="BC172">
        <f>IF(ORDER!O178&gt;0,
 IF(ORDER!$D$1="SGST",
 VLOOKUP(H172,'C:\Users\HP\Desktop\TrimphPO\Week\Master Files\[SGST Master.xlsx]DBF'!$A:$BD,56,FALSE),
   IF(ORDER!$D$1="IGST",
   VLOOKUP(H172,'C:\Users\HP\Desktop\TrimphPO\Week\Master Files\[IGST Master.xlsx]DBF'!$A:$BD,56,FALSE),
   "Error")),
"")</f>
        <v/>
      </c>
      <c r="BD172">
        <f>IF(ORDER!O178&gt;0,
 IF(ORDER!$D$1="SGST",
 VLOOKUP(H172,'C:\Users\HP\Desktop\TrimphPO\Week\Master Files\[SGST Master.xlsx]DBF'!$A:$BE,57,FALSE),
   IF(ORDER!$D$1="IGST",
   VLOOKUP(H172,'C:\Users\HP\Desktop\TrimphPO\Week\Master Files\[IGST Master.xlsx]DBF'!$A:$BE,57,FALSE),
   "Error")),
"")</f>
        <v/>
      </c>
    </row>
    <row r="173">
      <c r="A173">
        <f>IF(ORDER!O179&gt;0,
 IF(ORDER!$D$1="SGST",
 VLOOKUP(H173,'C:\Users\HP\Desktop\TrimphPO\Week\Master Files\[SGST Master.xlsx]DBF'!$A:$B,2,FALSE),
   IF(ORDER!$D$1="IGST",
   VLOOKUP(H173,'C:\Users\HP\Desktop\TrimphPO\Week\Master Files\[IGST Master.xlsx]DBF'!$A:$B,2,FALSE),
   "Error")),
"")</f>
        <v/>
      </c>
      <c r="B173">
        <f>IF(ORDER!O179&gt;0,
 IF(ORDER!$D$1="SGST",
 VLOOKUP(H173,'C:\Users\HP\Desktop\TrimphPO\Week\Master Files\[SGST Master.xlsx]DBF'!$A:$C,3,FALSE),
   IF(ORDER!$D$1="IGST",
   VLOOKUP(H173,'C:\Users\HP\Desktop\TrimphPO\Week\Master Files\[IGST Master.xlsx]DBF'!$A:$C,3,FALSE),
   "Error")),
"")</f>
        <v/>
      </c>
      <c r="C173">
        <f>IF(ORDER!O179&gt;0,ORDER!L179, "")</f>
        <v/>
      </c>
      <c r="D173">
        <f>IF(ORDER!O179&gt;0,ORDER!A179, "")</f>
        <v/>
      </c>
      <c r="E173">
        <f>IF(ORDER!O179&gt;0,
 IF(ORDER!$D$1="SGST",
 VLOOKUP(H173,'C:\Users\HP\Desktop\TrimphPO\Week\Master Files\[SGST Master.xlsx]DBF'!$A:$F,6,FALSE),
   IF(ORDER!$D$1="IGST",
   VLOOKUP(H173,'C:\Users\HP\Desktop\TrimphPO\Week\Master Files\[IGST Master.xlsx]DBF'!$A:$F,6,FALSE),
   "Error")),
"")</f>
        <v/>
      </c>
      <c r="F173">
        <f>IF(ORDER!O179&gt;0,ORDER!C179, "")</f>
        <v/>
      </c>
      <c r="G173">
        <f>IF(ORDER!O179&gt;0,
 IF(ORDER!$D$1="SGST",
 VLOOKUP(H173,'C:\Users\HP\Desktop\TrimphPO\Week\Master Files\[SGST Master.xlsx]DBF'!$A:$H,8,FALSE),
   IF(ORDER!$D$1="IGST",
   VLOOKUP(H173,'C:\Users\HP\Desktop\TrimphPO\Week\Master Files\[IGST Master.xlsx]DBF'!$A:$H,8,FALSE),
   "Error")),
"")</f>
        <v/>
      </c>
      <c r="H173">
        <f>IF(ORDER!O179&gt;0,ORDER!D179, "")</f>
        <v/>
      </c>
      <c r="I173">
        <f>IF(ORDER!O179&gt;0,
 IF(ORDER!$D$1="SGST",
 VLOOKUP(H173,'C:\Users\HP\Desktop\TrimphPO\Week\Master Files\[SGST Master.xlsx]DBF'!$A:$J,10,FALSE),
   IF(ORDER!$D$1="IGST",
   VLOOKUP(H173,'C:\Users\HP\Desktop\TrimphPO\Week\Master Files\[IGST Master.xlsx]DBF'!$A:$J,10,FALSE),
   "Error")),
"")</f>
        <v/>
      </c>
      <c r="J173">
        <f>IF(ORDER!O179&gt;0,SUMIF(ORDER!$D$8:$D$22298,DBF!$H173,ORDER!$G$8:$G$22298), "")</f>
        <v/>
      </c>
      <c r="K173">
        <f>IF(ORDER!O179&gt;0,VLOOKUP($H173,ORDER!D:H,5,FALSE), "")</f>
        <v/>
      </c>
      <c r="L173">
        <f>IF(ORDER!O179&gt;0,ROUND(J173*K173,2), "")</f>
        <v/>
      </c>
      <c r="M173">
        <f>IF(ORDER!O179&gt;0,
 IF(ORDER!$D$1="SGST",
 VLOOKUP(H173,'C:\Users\HP\Desktop\TrimphPO\Week\Master Files\[SGST Master.xlsx]DBF'!$A:$N,14,FALSE),
   IF(ORDER!$D$1="IGST",
   VLOOKUP(H173,'C:\Users\HP\Desktop\TrimphPO\Week\Master Files\[IGST Master.xlsx]DBF'!$A:$N,14,FALSE),
   "Error")),
"")</f>
        <v/>
      </c>
      <c r="N173">
        <f>IF(ORDER!O179&gt;0,ROUND(L173*M173/100,2), "")</f>
        <v/>
      </c>
      <c r="O173">
        <f>IF(ORDER!O179&gt;0,L173-N173, "")</f>
        <v/>
      </c>
      <c r="P173">
        <f>IF(ORDER!O179&gt;0,IF(R173="Corsetry",IF(IFERROR((O173/J173),0)&lt;1000,"CC Sales- Corsetry-Wholesale - IGST 5%","CC Sales- Corsetry-Wholesale - IGST 12%")), "")</f>
        <v/>
      </c>
      <c r="Q173">
        <f>IF(ORDER!O179&gt;0,
 IF(ORDER!$D$1="SGST",
 VLOOKUP(H173,'C:\Users\HP\Desktop\TrimphPO\Week\Master Files\[SGST Master.xlsx]DBF'!$A:$R,18,FALSE),
   IF(ORDER!$D$1="IGST",
   VLOOKUP(H173,'C:\Users\HP\Desktop\TrimphPO\Week\Master Files\[IGST Master.xlsx]DBF'!$A:$R,18,FALSE),
   "Error")),
"")</f>
        <v/>
      </c>
      <c r="R173">
        <f>IF(ORDER!O179&gt;0,
 IF(ORDER!$D$1="SGST",
 VLOOKUP(H173,'C:\Users\HP\Desktop\TrimphPO\Week\Master Files\[SGST Master.xlsx]DBF'!$A:$S,19,FALSE),
   IF(ORDER!$D$1="IGST",
   VLOOKUP(H173,'C:\Users\HP\Desktop\TrimphPO\Week\Master Files\[IGST Master.xlsx]DBF'!$A:$S,19,FALSE),
   "Error")),
"")</f>
        <v/>
      </c>
      <c r="S173">
        <f>IF(ORDER!O179&gt;0,
 IF(ORDER!$D$1="SGST",
 VLOOKUP(H173,'C:\Users\HP\Desktop\TrimphPO\Week\Master Files\[SGST Master.xlsx]DBF'!$A:$T,20,FALSE),
   IF(ORDER!$D$1="IGST",
   VLOOKUP(H173,'C:\Users\HP\Desktop\TrimphPO\Week\Master Files\[IGST Master.xlsx]DBF'!$A:$T,20,FALSE),
   "Error")),
"")</f>
        <v/>
      </c>
      <c r="T173">
        <f>IF(ORDER!O179&gt;0,
 IF(ORDER!$D$1="SGST",
 VLOOKUP(H173,'C:\Users\HP\Desktop\TrimphPO\Week\Master Files\[SGST Master.xlsx]DBF'!$A:$U,21,FALSE),
   IF(ORDER!$D$1="IGST",
   VLOOKUP(H173,'C:\Users\HP\Desktop\TrimphPO\Week\Master Files\[IGST Master.xlsx]DBF'!$A:$U,21,FALSE),
   "Error")),
"")</f>
        <v/>
      </c>
      <c r="U173">
        <f>IF(ORDER!O179&gt;0,
 IF(ORDER!$D$1="SGST",
 VLOOKUP(H173,'C:\Users\HP\Desktop\TrimphPO\Week\Master Files\[SGST Master.xlsx]DBF'!$A:$V,22,FALSE),
   IF(ORDER!$D$1="IGST",
   VLOOKUP(H173,'C:\Users\HP\Desktop\TrimphPO\Week\Master Files\[IGST Master.xlsx]DBF'!$A:$V,22,FALSE),
   "Error")),
"")</f>
        <v/>
      </c>
      <c r="V173">
        <f>IF(ORDER!O179&gt;0,
 IF(ORDER!$D$1="SGST",
 VLOOKUP(H173,'C:\Users\HP\Desktop\TrimphPO\Week\Master Files\[SGST Master.xlsx]DBF'!$A:$W,23,FALSE),
   IF(ORDER!$D$1="IGST",
   VLOOKUP(H173,'C:\Users\HP\Desktop\TrimphPO\Week\Master Files\[IGST Master.xlsx]DBF'!$A:$W,23,FALSE),
   "Error")),
"")</f>
        <v/>
      </c>
      <c r="W173">
        <f>IF(ORDER!O179&gt;0,
 IF(ORDER!$D$1="SGST",
 VLOOKUP(H173,'C:\Users\HP\Desktop\TrimphPO\Week\Master Files\[SGST Master.xlsx]DBF'!$A:$X,24,FALSE),
   IF(ORDER!$D$1="IGST",
   VLOOKUP(H173,'C:\Users\HP\Desktop\TrimphPO\Week\Master Files\[IGST Master.xlsx]DBF'!$A:$X,24,FALSE),
   "Error")),
"")</f>
        <v/>
      </c>
      <c r="X173">
        <f>IF(ORDER!O179&gt;0,
 IF(ORDER!$D$1="SGST",
 VLOOKUP(H173,'C:\Users\HP\Desktop\TrimphPO\Week\Master Files\[SGST Master.xlsx]DBF'!$A:$Y,25,FALSE),
   IF(ORDER!$D$1="IGST",
   VLOOKUP(H173,'C:\Users\HP\Desktop\TrimphPO\Week\Master Files\[IGST Master.xlsx]DBF'!$A:$Y,25,FALSE),
   "Error")),
"")</f>
        <v/>
      </c>
      <c r="Y173">
        <f>IF(ORDER!O179&gt;0,+O173, "")</f>
        <v/>
      </c>
      <c r="Z173">
        <f>IF(ORDER!O179&gt;0,+J173, "")</f>
        <v/>
      </c>
      <c r="AA173">
        <f>IF(ORDER!O179&gt;0,
 IF(ORDER!$D$1="SGST",
 VLOOKUP(H173,'C:\Users\HP\Desktop\TrimphPO\Week\Master Files\[SGST Master.xlsx]DBF'!$A:$AB,28,FALSE),
   IF(ORDER!$D$1="IGST",
   VLOOKUP(H173,'C:\Users\HP\Desktop\TrimphPO\Week\Master Files\[IGST Master.xlsx]DBF'!$A:$AB,28,FALSE),
   "Error")),
"")</f>
        <v/>
      </c>
      <c r="AB173">
        <f>IF(ORDER!O179&gt;0,
 IF(ORDER!$D$1="SGST",
 VLOOKUP(H173,'C:\Users\HP\Desktop\TrimphPO\Week\Master Files\[SGST Master.xlsx]DBF'!$A:$AC,29,FALSE),
   IF(ORDER!$D$1="IGST",
   VLOOKUP(H173,'C:\Users\HP\Desktop\TrimphPO\Week\Master Files\[IGST Master.xlsx]DBF'!$A:$AC,29,FALSE),
   "Error")),
"")</f>
        <v/>
      </c>
      <c r="AC173">
        <f>IF(ORDER!O179&gt;0,ROUND(Y173*AB173/100,2), "")</f>
        <v/>
      </c>
      <c r="AD173">
        <f>IF(ORDER!O179&gt;0,ROUND(SUM(Y173,0)-AC173,2), "")</f>
        <v/>
      </c>
      <c r="AE173" t="inlineStr"/>
      <c r="AF173" t="inlineStr"/>
      <c r="AG173" t="inlineStr"/>
      <c r="AH173" t="inlineStr"/>
      <c r="AI173" t="inlineStr"/>
      <c r="AJ173" t="inlineStr"/>
      <c r="AK173">
        <f>IF(ORDER!O179&gt;0,IF(RIGHT(P173,2)="5%","Output IGST - 5% - Tamilnadu","Output IGST - 12% - Tamilnadu"), "")</f>
        <v/>
      </c>
      <c r="AL173">
        <f>IF(ORDER!O179&gt;0,IF(AK173="Output IGST - 12% - TamilNadu",12,5), "")</f>
        <v/>
      </c>
      <c r="AM173">
        <f>IF(ORDER!O179&gt;0,ROUND(SUM(AD173*AL173/100,0),2), "")</f>
        <v/>
      </c>
      <c r="AN173">
        <f>IF(ORDER!O179&gt;0,+AP173, "")</f>
        <v/>
      </c>
      <c r="AO173">
        <f>IF(ORDER!O179&gt;0,0.00, "")</f>
        <v/>
      </c>
      <c r="AP173">
        <f>IF(ORDER!O179&gt;0,+(Y173-AC173)+AM173, "")</f>
        <v/>
      </c>
      <c r="AQ173">
        <f>IF(ORDER!O179&gt;0,
 IF(ORDER!$D$1="SGST",
 VLOOKUP(H173,'C:\Users\HP\Desktop\TrimphPO\Week\Master Files\[SGST Master.xlsx]DBF'!$A:$AR,44,FALSE),
   IF(ORDER!$D$1="IGST",
   VLOOKUP(H173,'C:\Users\HP\Desktop\TrimphPO\Week\Master Files\[IGST Master.xlsx]DBF'!$A:$AR,44,FALSE),
   "Error")),
"")</f>
        <v/>
      </c>
      <c r="AR173">
        <f>IF(ORDER!O179&gt;0,B173, "")</f>
        <v/>
      </c>
      <c r="AS173">
        <f>IF(ORDER!O179&gt;0,AN173, "")</f>
        <v/>
      </c>
      <c r="AT173">
        <f>IF(ORDER!O179&gt;0,CONCATENATE($B$2," ",$C$2," ","QTY",  " ", $Z$2), "")</f>
        <v/>
      </c>
      <c r="AU173">
        <f>IF(ORDER!O179&gt;0,
 IF(ORDER!$D$1="SGST",
 VLOOKUP(H173,'C:\Users\HP\Desktop\TrimphPO\Week\Master Files\[SGST Master.xlsx]DBF'!$A:$AV,48,FALSE),
   IF(ORDER!$D$1="IGST",
   VLOOKUP(H173,'C:\Users\HP\Desktop\TrimphPO\Week\Master Files\[IGST Master.xlsx]DBF'!$A:$AV,48,FALSE),
   "Error")),
"")</f>
        <v/>
      </c>
      <c r="AV173">
        <f>IF(ORDER!O179&gt;0,
 IF(ORDER!$D$1="SGST",
 VLOOKUP(H173,'C:\Users\HP\Desktop\TrimphPO\Week\Master Files\[SGST Master.xlsx]DBF'!$A:$AW,49,FALSE),
   IF(ORDER!$D$1="IGST",
   VLOOKUP(H173,'C:\Users\HP\Desktop\TrimphPO\Week\Master Files\[IGST Master.xlsx]DBF'!$A:$AW,49,FALSE),
   "Error")),
"")</f>
        <v/>
      </c>
      <c r="AW173">
        <f>IF(ORDER!O179&gt;0,
 IF(ORDER!$D$1="SGST",
 VLOOKUP(H173,'C:\Users\HP\Desktop\TrimphPO\Week\Master Files\[SGST Master.xlsx]DBF'!$A:$AX,50,FALSE),
   IF(ORDER!$D$1="IGST",
   VLOOKUP(H173,'C:\Users\HP\Desktop\TrimphPO\Week\Master Files\[IGST Master.xlsx]DBF'!$A:$AX,50,FALSE),
   "Error")),
"")</f>
        <v/>
      </c>
      <c r="AX173">
        <f>IF(ORDER!O179&gt;0,ORDER!B5, "")</f>
        <v/>
      </c>
      <c r="AY173">
        <f>IF(ORDER!O179&gt;0,ORDER!B1, "")</f>
        <v/>
      </c>
      <c r="AZ173">
        <f>IF(ORDER!O179&gt;0,
 IF(ORDER!$D$1="SGST",
 VLOOKUP(H173,'C:\Users\HP\Desktop\TrimphPO\Week\Master Files\[SGST Master.xlsx]DBF'!$A:$BA,53,FALSE),
   IF(ORDER!$D$1="IGST",
   VLOOKUP(H173,'C:\Users\HP\Desktop\TrimphPO\Week\Master Files\[IGST Master.xlsx]DBF'!$A:$BA,53,FALSE),
   "Error")),
"")</f>
        <v/>
      </c>
      <c r="BA173">
        <f>IF(ORDER!O179&gt;0,
 IF(ORDER!$D$1="SGST",
 VLOOKUP(H173,'C:\Users\HP\Desktop\TrimphPO\Week\Master Files\[SGST Master.xlsx]DBF'!$A:$BB,54,FALSE),
   IF(ORDER!$D$1="IGST",
   VLOOKUP(H173,'C:\Users\HP\Desktop\TrimphPO\Week\Master Files\[IGST Master.xlsx]DBF'!$A:$BB,54,FALSE),
   "Error")),
"")</f>
        <v/>
      </c>
      <c r="BB173">
        <f>IF(ORDER!O179&gt;0,
 IF(ORDER!$D$1="SGST",
 VLOOKUP(H173,'C:\Users\HP\Desktop\TrimphPO\Week\Master Files\[SGST Master.xlsx]DBF'!$A:$BC,55,FALSE),
   IF(ORDER!$D$1="IGST",
   VLOOKUP(H173,'C:\Users\HP\Desktop\TrimphPO\Week\Master Files\[IGST Master.xlsx]DBF'!$A:$BC,55,FALSE),
   "Error")),
"")</f>
        <v/>
      </c>
      <c r="BC173">
        <f>IF(ORDER!O179&gt;0,
 IF(ORDER!$D$1="SGST",
 VLOOKUP(H173,'C:\Users\HP\Desktop\TrimphPO\Week\Master Files\[SGST Master.xlsx]DBF'!$A:$BD,56,FALSE),
   IF(ORDER!$D$1="IGST",
   VLOOKUP(H173,'C:\Users\HP\Desktop\TrimphPO\Week\Master Files\[IGST Master.xlsx]DBF'!$A:$BD,56,FALSE),
   "Error")),
"")</f>
        <v/>
      </c>
      <c r="BD173">
        <f>IF(ORDER!O179&gt;0,
 IF(ORDER!$D$1="SGST",
 VLOOKUP(H173,'C:\Users\HP\Desktop\TrimphPO\Week\Master Files\[SGST Master.xlsx]DBF'!$A:$BE,57,FALSE),
   IF(ORDER!$D$1="IGST",
   VLOOKUP(H173,'C:\Users\HP\Desktop\TrimphPO\Week\Master Files\[IGST Master.xlsx]DBF'!$A:$BE,57,FALSE),
   "Error")),
"")</f>
        <v/>
      </c>
    </row>
    <row r="174">
      <c r="A174">
        <f>IF(ORDER!O180&gt;0,
 IF(ORDER!$D$1="SGST",
 VLOOKUP(H174,'C:\Users\HP\Desktop\TrimphPO\Week\Master Files\[SGST Master.xlsx]DBF'!$A:$B,2,FALSE),
   IF(ORDER!$D$1="IGST",
   VLOOKUP(H174,'C:\Users\HP\Desktop\TrimphPO\Week\Master Files\[IGST Master.xlsx]DBF'!$A:$B,2,FALSE),
   "Error")),
"")</f>
        <v/>
      </c>
      <c r="B174">
        <f>IF(ORDER!O180&gt;0,
 IF(ORDER!$D$1="SGST",
 VLOOKUP(H174,'C:\Users\HP\Desktop\TrimphPO\Week\Master Files\[SGST Master.xlsx]DBF'!$A:$C,3,FALSE),
   IF(ORDER!$D$1="IGST",
   VLOOKUP(H174,'C:\Users\HP\Desktop\TrimphPO\Week\Master Files\[IGST Master.xlsx]DBF'!$A:$C,3,FALSE),
   "Error")),
"")</f>
        <v/>
      </c>
      <c r="C174">
        <f>IF(ORDER!O180&gt;0,ORDER!L180, "")</f>
        <v/>
      </c>
      <c r="D174">
        <f>IF(ORDER!O180&gt;0,ORDER!A180, "")</f>
        <v/>
      </c>
      <c r="E174">
        <f>IF(ORDER!O180&gt;0,
 IF(ORDER!$D$1="SGST",
 VLOOKUP(H174,'C:\Users\HP\Desktop\TrimphPO\Week\Master Files\[SGST Master.xlsx]DBF'!$A:$F,6,FALSE),
   IF(ORDER!$D$1="IGST",
   VLOOKUP(H174,'C:\Users\HP\Desktop\TrimphPO\Week\Master Files\[IGST Master.xlsx]DBF'!$A:$F,6,FALSE),
   "Error")),
"")</f>
        <v/>
      </c>
      <c r="F174">
        <f>IF(ORDER!O180&gt;0,ORDER!C180, "")</f>
        <v/>
      </c>
      <c r="G174">
        <f>IF(ORDER!O180&gt;0,
 IF(ORDER!$D$1="SGST",
 VLOOKUP(H174,'C:\Users\HP\Desktop\TrimphPO\Week\Master Files\[SGST Master.xlsx]DBF'!$A:$H,8,FALSE),
   IF(ORDER!$D$1="IGST",
   VLOOKUP(H174,'C:\Users\HP\Desktop\TrimphPO\Week\Master Files\[IGST Master.xlsx]DBF'!$A:$H,8,FALSE),
   "Error")),
"")</f>
        <v/>
      </c>
      <c r="H174">
        <f>IF(ORDER!O180&gt;0,ORDER!D180, "")</f>
        <v/>
      </c>
      <c r="I174">
        <f>IF(ORDER!O180&gt;0,
 IF(ORDER!$D$1="SGST",
 VLOOKUP(H174,'C:\Users\HP\Desktop\TrimphPO\Week\Master Files\[SGST Master.xlsx]DBF'!$A:$J,10,FALSE),
   IF(ORDER!$D$1="IGST",
   VLOOKUP(H174,'C:\Users\HP\Desktop\TrimphPO\Week\Master Files\[IGST Master.xlsx]DBF'!$A:$J,10,FALSE),
   "Error")),
"")</f>
        <v/>
      </c>
      <c r="J174">
        <f>IF(ORDER!O180&gt;0,SUMIF(ORDER!$D$8:$D$22298,DBF!$H174,ORDER!$G$8:$G$22298), "")</f>
        <v/>
      </c>
      <c r="K174">
        <f>IF(ORDER!O180&gt;0,VLOOKUP($H174,ORDER!D:H,5,FALSE), "")</f>
        <v/>
      </c>
      <c r="L174">
        <f>IF(ORDER!O180&gt;0,ROUND(J174*K174,2), "")</f>
        <v/>
      </c>
      <c r="M174">
        <f>IF(ORDER!O180&gt;0,
 IF(ORDER!$D$1="SGST",
 VLOOKUP(H174,'C:\Users\HP\Desktop\TrimphPO\Week\Master Files\[SGST Master.xlsx]DBF'!$A:$N,14,FALSE),
   IF(ORDER!$D$1="IGST",
   VLOOKUP(H174,'C:\Users\HP\Desktop\TrimphPO\Week\Master Files\[IGST Master.xlsx]DBF'!$A:$N,14,FALSE),
   "Error")),
"")</f>
        <v/>
      </c>
      <c r="N174">
        <f>IF(ORDER!O180&gt;0,ROUND(L174*M174/100,2), "")</f>
        <v/>
      </c>
      <c r="O174">
        <f>IF(ORDER!O180&gt;0,L174-N174, "")</f>
        <v/>
      </c>
      <c r="P174">
        <f>IF(ORDER!O180&gt;0,IF(R174="Corsetry",IF(IFERROR((O174/J174),0)&lt;1000,"CC Sales- Corsetry-Wholesale - IGST 5%","CC Sales- Corsetry-Wholesale - IGST 12%")), "")</f>
        <v/>
      </c>
      <c r="Q174">
        <f>IF(ORDER!O180&gt;0,
 IF(ORDER!$D$1="SGST",
 VLOOKUP(H174,'C:\Users\HP\Desktop\TrimphPO\Week\Master Files\[SGST Master.xlsx]DBF'!$A:$R,18,FALSE),
   IF(ORDER!$D$1="IGST",
   VLOOKUP(H174,'C:\Users\HP\Desktop\TrimphPO\Week\Master Files\[IGST Master.xlsx]DBF'!$A:$R,18,FALSE),
   "Error")),
"")</f>
        <v/>
      </c>
      <c r="R174">
        <f>IF(ORDER!O180&gt;0,
 IF(ORDER!$D$1="SGST",
 VLOOKUP(H174,'C:\Users\HP\Desktop\TrimphPO\Week\Master Files\[SGST Master.xlsx]DBF'!$A:$S,19,FALSE),
   IF(ORDER!$D$1="IGST",
   VLOOKUP(H174,'C:\Users\HP\Desktop\TrimphPO\Week\Master Files\[IGST Master.xlsx]DBF'!$A:$S,19,FALSE),
   "Error")),
"")</f>
        <v/>
      </c>
      <c r="S174">
        <f>IF(ORDER!O180&gt;0,
 IF(ORDER!$D$1="SGST",
 VLOOKUP(H174,'C:\Users\HP\Desktop\TrimphPO\Week\Master Files\[SGST Master.xlsx]DBF'!$A:$T,20,FALSE),
   IF(ORDER!$D$1="IGST",
   VLOOKUP(H174,'C:\Users\HP\Desktop\TrimphPO\Week\Master Files\[IGST Master.xlsx]DBF'!$A:$T,20,FALSE),
   "Error")),
"")</f>
        <v/>
      </c>
      <c r="T174">
        <f>IF(ORDER!O180&gt;0,
 IF(ORDER!$D$1="SGST",
 VLOOKUP(H174,'C:\Users\HP\Desktop\TrimphPO\Week\Master Files\[SGST Master.xlsx]DBF'!$A:$U,21,FALSE),
   IF(ORDER!$D$1="IGST",
   VLOOKUP(H174,'C:\Users\HP\Desktop\TrimphPO\Week\Master Files\[IGST Master.xlsx]DBF'!$A:$U,21,FALSE),
   "Error")),
"")</f>
        <v/>
      </c>
      <c r="U174">
        <f>IF(ORDER!O180&gt;0,
 IF(ORDER!$D$1="SGST",
 VLOOKUP(H174,'C:\Users\HP\Desktop\TrimphPO\Week\Master Files\[SGST Master.xlsx]DBF'!$A:$V,22,FALSE),
   IF(ORDER!$D$1="IGST",
   VLOOKUP(H174,'C:\Users\HP\Desktop\TrimphPO\Week\Master Files\[IGST Master.xlsx]DBF'!$A:$V,22,FALSE),
   "Error")),
"")</f>
        <v/>
      </c>
      <c r="V174">
        <f>IF(ORDER!O180&gt;0,
 IF(ORDER!$D$1="SGST",
 VLOOKUP(H174,'C:\Users\HP\Desktop\TrimphPO\Week\Master Files\[SGST Master.xlsx]DBF'!$A:$W,23,FALSE),
   IF(ORDER!$D$1="IGST",
   VLOOKUP(H174,'C:\Users\HP\Desktop\TrimphPO\Week\Master Files\[IGST Master.xlsx]DBF'!$A:$W,23,FALSE),
   "Error")),
"")</f>
        <v/>
      </c>
      <c r="W174">
        <f>IF(ORDER!O180&gt;0,
 IF(ORDER!$D$1="SGST",
 VLOOKUP(H174,'C:\Users\HP\Desktop\TrimphPO\Week\Master Files\[SGST Master.xlsx]DBF'!$A:$X,24,FALSE),
   IF(ORDER!$D$1="IGST",
   VLOOKUP(H174,'C:\Users\HP\Desktop\TrimphPO\Week\Master Files\[IGST Master.xlsx]DBF'!$A:$X,24,FALSE),
   "Error")),
"")</f>
        <v/>
      </c>
      <c r="X174">
        <f>IF(ORDER!O180&gt;0,
 IF(ORDER!$D$1="SGST",
 VLOOKUP(H174,'C:\Users\HP\Desktop\TrimphPO\Week\Master Files\[SGST Master.xlsx]DBF'!$A:$Y,25,FALSE),
   IF(ORDER!$D$1="IGST",
   VLOOKUP(H174,'C:\Users\HP\Desktop\TrimphPO\Week\Master Files\[IGST Master.xlsx]DBF'!$A:$Y,25,FALSE),
   "Error")),
"")</f>
        <v/>
      </c>
      <c r="Y174">
        <f>IF(ORDER!O180&gt;0,+O174, "")</f>
        <v/>
      </c>
      <c r="Z174">
        <f>IF(ORDER!O180&gt;0,+J174, "")</f>
        <v/>
      </c>
      <c r="AA174">
        <f>IF(ORDER!O180&gt;0,
 IF(ORDER!$D$1="SGST",
 VLOOKUP(H174,'C:\Users\HP\Desktop\TrimphPO\Week\Master Files\[SGST Master.xlsx]DBF'!$A:$AB,28,FALSE),
   IF(ORDER!$D$1="IGST",
   VLOOKUP(H174,'C:\Users\HP\Desktop\TrimphPO\Week\Master Files\[IGST Master.xlsx]DBF'!$A:$AB,28,FALSE),
   "Error")),
"")</f>
        <v/>
      </c>
      <c r="AB174">
        <f>IF(ORDER!O180&gt;0,
 IF(ORDER!$D$1="SGST",
 VLOOKUP(H174,'C:\Users\HP\Desktop\TrimphPO\Week\Master Files\[SGST Master.xlsx]DBF'!$A:$AC,29,FALSE),
   IF(ORDER!$D$1="IGST",
   VLOOKUP(H174,'C:\Users\HP\Desktop\TrimphPO\Week\Master Files\[IGST Master.xlsx]DBF'!$A:$AC,29,FALSE),
   "Error")),
"")</f>
        <v/>
      </c>
      <c r="AC174">
        <f>IF(ORDER!O180&gt;0,ROUND(Y174*AB174/100,2), "")</f>
        <v/>
      </c>
      <c r="AD174">
        <f>IF(ORDER!O180&gt;0,ROUND(SUM(Y174,0)-AC174,2), "")</f>
        <v/>
      </c>
      <c r="AE174" t="inlineStr"/>
      <c r="AF174" t="inlineStr"/>
      <c r="AG174" t="inlineStr"/>
      <c r="AH174" t="inlineStr"/>
      <c r="AI174" t="inlineStr"/>
      <c r="AJ174" t="inlineStr"/>
      <c r="AK174">
        <f>IF(ORDER!O180&gt;0,IF(RIGHT(P174,2)="5%","Output IGST - 5% - Tamilnadu","Output IGST - 12% - Tamilnadu"), "")</f>
        <v/>
      </c>
      <c r="AL174">
        <f>IF(ORDER!O180&gt;0,IF(AK174="Output IGST - 12% - TamilNadu",12,5), "")</f>
        <v/>
      </c>
      <c r="AM174">
        <f>IF(ORDER!O180&gt;0,ROUND(SUM(AD174*AL174/100,0),2), "")</f>
        <v/>
      </c>
      <c r="AN174">
        <f>IF(ORDER!O180&gt;0,+AP174, "")</f>
        <v/>
      </c>
      <c r="AO174">
        <f>IF(ORDER!O180&gt;0,0.00, "")</f>
        <v/>
      </c>
      <c r="AP174">
        <f>IF(ORDER!O180&gt;0,+(Y174-AC174)+AM174, "")</f>
        <v/>
      </c>
      <c r="AQ174">
        <f>IF(ORDER!O180&gt;0,
 IF(ORDER!$D$1="SGST",
 VLOOKUP(H174,'C:\Users\HP\Desktop\TrimphPO\Week\Master Files\[SGST Master.xlsx]DBF'!$A:$AR,44,FALSE),
   IF(ORDER!$D$1="IGST",
   VLOOKUP(H174,'C:\Users\HP\Desktop\TrimphPO\Week\Master Files\[IGST Master.xlsx]DBF'!$A:$AR,44,FALSE),
   "Error")),
"")</f>
        <v/>
      </c>
      <c r="AR174">
        <f>IF(ORDER!O180&gt;0,B174, "")</f>
        <v/>
      </c>
      <c r="AS174">
        <f>IF(ORDER!O180&gt;0,AN174, "")</f>
        <v/>
      </c>
      <c r="AT174">
        <f>IF(ORDER!O180&gt;0,CONCATENATE($B$2," ",$C$2," ","QTY",  " ", $Z$2), "")</f>
        <v/>
      </c>
      <c r="AU174">
        <f>IF(ORDER!O180&gt;0,
 IF(ORDER!$D$1="SGST",
 VLOOKUP(H174,'C:\Users\HP\Desktop\TrimphPO\Week\Master Files\[SGST Master.xlsx]DBF'!$A:$AV,48,FALSE),
   IF(ORDER!$D$1="IGST",
   VLOOKUP(H174,'C:\Users\HP\Desktop\TrimphPO\Week\Master Files\[IGST Master.xlsx]DBF'!$A:$AV,48,FALSE),
   "Error")),
"")</f>
        <v/>
      </c>
      <c r="AV174">
        <f>IF(ORDER!O180&gt;0,
 IF(ORDER!$D$1="SGST",
 VLOOKUP(H174,'C:\Users\HP\Desktop\TrimphPO\Week\Master Files\[SGST Master.xlsx]DBF'!$A:$AW,49,FALSE),
   IF(ORDER!$D$1="IGST",
   VLOOKUP(H174,'C:\Users\HP\Desktop\TrimphPO\Week\Master Files\[IGST Master.xlsx]DBF'!$A:$AW,49,FALSE),
   "Error")),
"")</f>
        <v/>
      </c>
      <c r="AW174">
        <f>IF(ORDER!O180&gt;0,
 IF(ORDER!$D$1="SGST",
 VLOOKUP(H174,'C:\Users\HP\Desktop\TrimphPO\Week\Master Files\[SGST Master.xlsx]DBF'!$A:$AX,50,FALSE),
   IF(ORDER!$D$1="IGST",
   VLOOKUP(H174,'C:\Users\HP\Desktop\TrimphPO\Week\Master Files\[IGST Master.xlsx]DBF'!$A:$AX,50,FALSE),
   "Error")),
"")</f>
        <v/>
      </c>
      <c r="AX174">
        <f>IF(ORDER!O180&gt;0,ORDER!B5, "")</f>
        <v/>
      </c>
      <c r="AY174">
        <f>IF(ORDER!O180&gt;0,ORDER!B1, "")</f>
        <v/>
      </c>
      <c r="AZ174">
        <f>IF(ORDER!O180&gt;0,
 IF(ORDER!$D$1="SGST",
 VLOOKUP(H174,'C:\Users\HP\Desktop\TrimphPO\Week\Master Files\[SGST Master.xlsx]DBF'!$A:$BA,53,FALSE),
   IF(ORDER!$D$1="IGST",
   VLOOKUP(H174,'C:\Users\HP\Desktop\TrimphPO\Week\Master Files\[IGST Master.xlsx]DBF'!$A:$BA,53,FALSE),
   "Error")),
"")</f>
        <v/>
      </c>
      <c r="BA174">
        <f>IF(ORDER!O180&gt;0,
 IF(ORDER!$D$1="SGST",
 VLOOKUP(H174,'C:\Users\HP\Desktop\TrimphPO\Week\Master Files\[SGST Master.xlsx]DBF'!$A:$BB,54,FALSE),
   IF(ORDER!$D$1="IGST",
   VLOOKUP(H174,'C:\Users\HP\Desktop\TrimphPO\Week\Master Files\[IGST Master.xlsx]DBF'!$A:$BB,54,FALSE),
   "Error")),
"")</f>
        <v/>
      </c>
      <c r="BB174">
        <f>IF(ORDER!O180&gt;0,
 IF(ORDER!$D$1="SGST",
 VLOOKUP(H174,'C:\Users\HP\Desktop\TrimphPO\Week\Master Files\[SGST Master.xlsx]DBF'!$A:$BC,55,FALSE),
   IF(ORDER!$D$1="IGST",
   VLOOKUP(H174,'C:\Users\HP\Desktop\TrimphPO\Week\Master Files\[IGST Master.xlsx]DBF'!$A:$BC,55,FALSE),
   "Error")),
"")</f>
        <v/>
      </c>
      <c r="BC174">
        <f>IF(ORDER!O180&gt;0,
 IF(ORDER!$D$1="SGST",
 VLOOKUP(H174,'C:\Users\HP\Desktop\TrimphPO\Week\Master Files\[SGST Master.xlsx]DBF'!$A:$BD,56,FALSE),
   IF(ORDER!$D$1="IGST",
   VLOOKUP(H174,'C:\Users\HP\Desktop\TrimphPO\Week\Master Files\[IGST Master.xlsx]DBF'!$A:$BD,56,FALSE),
   "Error")),
"")</f>
        <v/>
      </c>
      <c r="BD174">
        <f>IF(ORDER!O180&gt;0,
 IF(ORDER!$D$1="SGST",
 VLOOKUP(H174,'C:\Users\HP\Desktop\TrimphPO\Week\Master Files\[SGST Master.xlsx]DBF'!$A:$BE,57,FALSE),
   IF(ORDER!$D$1="IGST",
   VLOOKUP(H174,'C:\Users\HP\Desktop\TrimphPO\Week\Master Files\[IGST Master.xlsx]DBF'!$A:$BE,57,FALSE),
   "Error")),
"")</f>
        <v/>
      </c>
    </row>
    <row r="175">
      <c r="A175">
        <f>IF(ORDER!O181&gt;0,
 IF(ORDER!$D$1="SGST",
 VLOOKUP(H175,'C:\Users\HP\Desktop\TrimphPO\Week\Master Files\[SGST Master.xlsx]DBF'!$A:$B,2,FALSE),
   IF(ORDER!$D$1="IGST",
   VLOOKUP(H175,'C:\Users\HP\Desktop\TrimphPO\Week\Master Files\[IGST Master.xlsx]DBF'!$A:$B,2,FALSE),
   "Error")),
"")</f>
        <v/>
      </c>
      <c r="B175">
        <f>IF(ORDER!O181&gt;0,
 IF(ORDER!$D$1="SGST",
 VLOOKUP(H175,'C:\Users\HP\Desktop\TrimphPO\Week\Master Files\[SGST Master.xlsx]DBF'!$A:$C,3,FALSE),
   IF(ORDER!$D$1="IGST",
   VLOOKUP(H175,'C:\Users\HP\Desktop\TrimphPO\Week\Master Files\[IGST Master.xlsx]DBF'!$A:$C,3,FALSE),
   "Error")),
"")</f>
        <v/>
      </c>
      <c r="C175">
        <f>IF(ORDER!O181&gt;0,ORDER!L181, "")</f>
        <v/>
      </c>
      <c r="D175">
        <f>IF(ORDER!O181&gt;0,ORDER!A181, "")</f>
        <v/>
      </c>
      <c r="E175">
        <f>IF(ORDER!O181&gt;0,
 IF(ORDER!$D$1="SGST",
 VLOOKUP(H175,'C:\Users\HP\Desktop\TrimphPO\Week\Master Files\[SGST Master.xlsx]DBF'!$A:$F,6,FALSE),
   IF(ORDER!$D$1="IGST",
   VLOOKUP(H175,'C:\Users\HP\Desktop\TrimphPO\Week\Master Files\[IGST Master.xlsx]DBF'!$A:$F,6,FALSE),
   "Error")),
"")</f>
        <v/>
      </c>
      <c r="F175">
        <f>IF(ORDER!O181&gt;0,ORDER!C181, "")</f>
        <v/>
      </c>
      <c r="G175">
        <f>IF(ORDER!O181&gt;0,
 IF(ORDER!$D$1="SGST",
 VLOOKUP(H175,'C:\Users\HP\Desktop\TrimphPO\Week\Master Files\[SGST Master.xlsx]DBF'!$A:$H,8,FALSE),
   IF(ORDER!$D$1="IGST",
   VLOOKUP(H175,'C:\Users\HP\Desktop\TrimphPO\Week\Master Files\[IGST Master.xlsx]DBF'!$A:$H,8,FALSE),
   "Error")),
"")</f>
        <v/>
      </c>
      <c r="H175">
        <f>IF(ORDER!O181&gt;0,ORDER!D181, "")</f>
        <v/>
      </c>
      <c r="I175">
        <f>IF(ORDER!O181&gt;0,
 IF(ORDER!$D$1="SGST",
 VLOOKUP(H175,'C:\Users\HP\Desktop\TrimphPO\Week\Master Files\[SGST Master.xlsx]DBF'!$A:$J,10,FALSE),
   IF(ORDER!$D$1="IGST",
   VLOOKUP(H175,'C:\Users\HP\Desktop\TrimphPO\Week\Master Files\[IGST Master.xlsx]DBF'!$A:$J,10,FALSE),
   "Error")),
"")</f>
        <v/>
      </c>
      <c r="J175">
        <f>IF(ORDER!O181&gt;0,SUMIF(ORDER!$D$8:$D$22298,DBF!$H175,ORDER!$G$8:$G$22298), "")</f>
        <v/>
      </c>
      <c r="K175">
        <f>IF(ORDER!O181&gt;0,VLOOKUP($H175,ORDER!D:H,5,FALSE), "")</f>
        <v/>
      </c>
      <c r="L175">
        <f>IF(ORDER!O181&gt;0,ROUND(J175*K175,2), "")</f>
        <v/>
      </c>
      <c r="M175">
        <f>IF(ORDER!O181&gt;0,
 IF(ORDER!$D$1="SGST",
 VLOOKUP(H175,'C:\Users\HP\Desktop\TrimphPO\Week\Master Files\[SGST Master.xlsx]DBF'!$A:$N,14,FALSE),
   IF(ORDER!$D$1="IGST",
   VLOOKUP(H175,'C:\Users\HP\Desktop\TrimphPO\Week\Master Files\[IGST Master.xlsx]DBF'!$A:$N,14,FALSE),
   "Error")),
"")</f>
        <v/>
      </c>
      <c r="N175">
        <f>IF(ORDER!O181&gt;0,ROUND(L175*M175/100,2), "")</f>
        <v/>
      </c>
      <c r="O175">
        <f>IF(ORDER!O181&gt;0,L175-N175, "")</f>
        <v/>
      </c>
      <c r="P175">
        <f>IF(ORDER!O181&gt;0,IF(R175="Corsetry",IF(IFERROR((O175/J175),0)&lt;1000,"CC Sales- Corsetry-Wholesale - IGST 5%","CC Sales- Corsetry-Wholesale - IGST 12%")), "")</f>
        <v/>
      </c>
      <c r="Q175">
        <f>IF(ORDER!O181&gt;0,
 IF(ORDER!$D$1="SGST",
 VLOOKUP(H175,'C:\Users\HP\Desktop\TrimphPO\Week\Master Files\[SGST Master.xlsx]DBF'!$A:$R,18,FALSE),
   IF(ORDER!$D$1="IGST",
   VLOOKUP(H175,'C:\Users\HP\Desktop\TrimphPO\Week\Master Files\[IGST Master.xlsx]DBF'!$A:$R,18,FALSE),
   "Error")),
"")</f>
        <v/>
      </c>
      <c r="R175">
        <f>IF(ORDER!O181&gt;0,
 IF(ORDER!$D$1="SGST",
 VLOOKUP(H175,'C:\Users\HP\Desktop\TrimphPO\Week\Master Files\[SGST Master.xlsx]DBF'!$A:$S,19,FALSE),
   IF(ORDER!$D$1="IGST",
   VLOOKUP(H175,'C:\Users\HP\Desktop\TrimphPO\Week\Master Files\[IGST Master.xlsx]DBF'!$A:$S,19,FALSE),
   "Error")),
"")</f>
        <v/>
      </c>
      <c r="S175">
        <f>IF(ORDER!O181&gt;0,
 IF(ORDER!$D$1="SGST",
 VLOOKUP(H175,'C:\Users\HP\Desktop\TrimphPO\Week\Master Files\[SGST Master.xlsx]DBF'!$A:$T,20,FALSE),
   IF(ORDER!$D$1="IGST",
   VLOOKUP(H175,'C:\Users\HP\Desktop\TrimphPO\Week\Master Files\[IGST Master.xlsx]DBF'!$A:$T,20,FALSE),
   "Error")),
"")</f>
        <v/>
      </c>
      <c r="T175">
        <f>IF(ORDER!O181&gt;0,
 IF(ORDER!$D$1="SGST",
 VLOOKUP(H175,'C:\Users\HP\Desktop\TrimphPO\Week\Master Files\[SGST Master.xlsx]DBF'!$A:$U,21,FALSE),
   IF(ORDER!$D$1="IGST",
   VLOOKUP(H175,'C:\Users\HP\Desktop\TrimphPO\Week\Master Files\[IGST Master.xlsx]DBF'!$A:$U,21,FALSE),
   "Error")),
"")</f>
        <v/>
      </c>
      <c r="U175">
        <f>IF(ORDER!O181&gt;0,
 IF(ORDER!$D$1="SGST",
 VLOOKUP(H175,'C:\Users\HP\Desktop\TrimphPO\Week\Master Files\[SGST Master.xlsx]DBF'!$A:$V,22,FALSE),
   IF(ORDER!$D$1="IGST",
   VLOOKUP(H175,'C:\Users\HP\Desktop\TrimphPO\Week\Master Files\[IGST Master.xlsx]DBF'!$A:$V,22,FALSE),
   "Error")),
"")</f>
        <v/>
      </c>
      <c r="V175">
        <f>IF(ORDER!O181&gt;0,
 IF(ORDER!$D$1="SGST",
 VLOOKUP(H175,'C:\Users\HP\Desktop\TrimphPO\Week\Master Files\[SGST Master.xlsx]DBF'!$A:$W,23,FALSE),
   IF(ORDER!$D$1="IGST",
   VLOOKUP(H175,'C:\Users\HP\Desktop\TrimphPO\Week\Master Files\[IGST Master.xlsx]DBF'!$A:$W,23,FALSE),
   "Error")),
"")</f>
        <v/>
      </c>
      <c r="W175">
        <f>IF(ORDER!O181&gt;0,
 IF(ORDER!$D$1="SGST",
 VLOOKUP(H175,'C:\Users\HP\Desktop\TrimphPO\Week\Master Files\[SGST Master.xlsx]DBF'!$A:$X,24,FALSE),
   IF(ORDER!$D$1="IGST",
   VLOOKUP(H175,'C:\Users\HP\Desktop\TrimphPO\Week\Master Files\[IGST Master.xlsx]DBF'!$A:$X,24,FALSE),
   "Error")),
"")</f>
        <v/>
      </c>
      <c r="X175">
        <f>IF(ORDER!O181&gt;0,
 IF(ORDER!$D$1="SGST",
 VLOOKUP(H175,'C:\Users\HP\Desktop\TrimphPO\Week\Master Files\[SGST Master.xlsx]DBF'!$A:$Y,25,FALSE),
   IF(ORDER!$D$1="IGST",
   VLOOKUP(H175,'C:\Users\HP\Desktop\TrimphPO\Week\Master Files\[IGST Master.xlsx]DBF'!$A:$Y,25,FALSE),
   "Error")),
"")</f>
        <v/>
      </c>
      <c r="Y175">
        <f>IF(ORDER!O181&gt;0,+O175, "")</f>
        <v/>
      </c>
      <c r="Z175">
        <f>IF(ORDER!O181&gt;0,+J175, "")</f>
        <v/>
      </c>
      <c r="AA175">
        <f>IF(ORDER!O181&gt;0,
 IF(ORDER!$D$1="SGST",
 VLOOKUP(H175,'C:\Users\HP\Desktop\TrimphPO\Week\Master Files\[SGST Master.xlsx]DBF'!$A:$AB,28,FALSE),
   IF(ORDER!$D$1="IGST",
   VLOOKUP(H175,'C:\Users\HP\Desktop\TrimphPO\Week\Master Files\[IGST Master.xlsx]DBF'!$A:$AB,28,FALSE),
   "Error")),
"")</f>
        <v/>
      </c>
      <c r="AB175">
        <f>IF(ORDER!O181&gt;0,
 IF(ORDER!$D$1="SGST",
 VLOOKUP(H175,'C:\Users\HP\Desktop\TrimphPO\Week\Master Files\[SGST Master.xlsx]DBF'!$A:$AC,29,FALSE),
   IF(ORDER!$D$1="IGST",
   VLOOKUP(H175,'C:\Users\HP\Desktop\TrimphPO\Week\Master Files\[IGST Master.xlsx]DBF'!$A:$AC,29,FALSE),
   "Error")),
"")</f>
        <v/>
      </c>
      <c r="AC175">
        <f>IF(ORDER!O181&gt;0,ROUND(Y175*AB175/100,2), "")</f>
        <v/>
      </c>
      <c r="AD175">
        <f>IF(ORDER!O181&gt;0,ROUND(SUM(Y175,0)-AC175,2), "")</f>
        <v/>
      </c>
      <c r="AE175" t="inlineStr"/>
      <c r="AF175" t="inlineStr"/>
      <c r="AG175" t="inlineStr"/>
      <c r="AH175" t="inlineStr"/>
      <c r="AI175" t="inlineStr"/>
      <c r="AJ175" t="inlineStr"/>
      <c r="AK175">
        <f>IF(ORDER!O181&gt;0,IF(RIGHT(P175,2)="5%","Output IGST - 5% - Tamilnadu","Output IGST - 12% - Tamilnadu"), "")</f>
        <v/>
      </c>
      <c r="AL175">
        <f>IF(ORDER!O181&gt;0,IF(AK175="Output IGST - 12% - TamilNadu",12,5), "")</f>
        <v/>
      </c>
      <c r="AM175">
        <f>IF(ORDER!O181&gt;0,ROUND(SUM(AD175*AL175/100,0),2), "")</f>
        <v/>
      </c>
      <c r="AN175">
        <f>IF(ORDER!O181&gt;0,+AP175, "")</f>
        <v/>
      </c>
      <c r="AO175">
        <f>IF(ORDER!O181&gt;0,0.00, "")</f>
        <v/>
      </c>
      <c r="AP175">
        <f>IF(ORDER!O181&gt;0,+(Y175-AC175)+AM175, "")</f>
        <v/>
      </c>
      <c r="AQ175">
        <f>IF(ORDER!O181&gt;0,
 IF(ORDER!$D$1="SGST",
 VLOOKUP(H175,'C:\Users\HP\Desktop\TrimphPO\Week\Master Files\[SGST Master.xlsx]DBF'!$A:$AR,44,FALSE),
   IF(ORDER!$D$1="IGST",
   VLOOKUP(H175,'C:\Users\HP\Desktop\TrimphPO\Week\Master Files\[IGST Master.xlsx]DBF'!$A:$AR,44,FALSE),
   "Error")),
"")</f>
        <v/>
      </c>
      <c r="AR175">
        <f>IF(ORDER!O181&gt;0,B175, "")</f>
        <v/>
      </c>
      <c r="AS175">
        <f>IF(ORDER!O181&gt;0,AN175, "")</f>
        <v/>
      </c>
      <c r="AT175">
        <f>IF(ORDER!O181&gt;0,CONCATENATE($B$2," ",$C$2," ","QTY",  " ", $Z$2), "")</f>
        <v/>
      </c>
      <c r="AU175">
        <f>IF(ORDER!O181&gt;0,
 IF(ORDER!$D$1="SGST",
 VLOOKUP(H175,'C:\Users\HP\Desktop\TrimphPO\Week\Master Files\[SGST Master.xlsx]DBF'!$A:$AV,48,FALSE),
   IF(ORDER!$D$1="IGST",
   VLOOKUP(H175,'C:\Users\HP\Desktop\TrimphPO\Week\Master Files\[IGST Master.xlsx]DBF'!$A:$AV,48,FALSE),
   "Error")),
"")</f>
        <v/>
      </c>
      <c r="AV175">
        <f>IF(ORDER!O181&gt;0,
 IF(ORDER!$D$1="SGST",
 VLOOKUP(H175,'C:\Users\HP\Desktop\TrimphPO\Week\Master Files\[SGST Master.xlsx]DBF'!$A:$AW,49,FALSE),
   IF(ORDER!$D$1="IGST",
   VLOOKUP(H175,'C:\Users\HP\Desktop\TrimphPO\Week\Master Files\[IGST Master.xlsx]DBF'!$A:$AW,49,FALSE),
   "Error")),
"")</f>
        <v/>
      </c>
      <c r="AW175">
        <f>IF(ORDER!O181&gt;0,
 IF(ORDER!$D$1="SGST",
 VLOOKUP(H175,'C:\Users\HP\Desktop\TrimphPO\Week\Master Files\[SGST Master.xlsx]DBF'!$A:$AX,50,FALSE),
   IF(ORDER!$D$1="IGST",
   VLOOKUP(H175,'C:\Users\HP\Desktop\TrimphPO\Week\Master Files\[IGST Master.xlsx]DBF'!$A:$AX,50,FALSE),
   "Error")),
"")</f>
        <v/>
      </c>
      <c r="AX175">
        <f>IF(ORDER!O181&gt;0,ORDER!B5, "")</f>
        <v/>
      </c>
      <c r="AY175">
        <f>IF(ORDER!O181&gt;0,ORDER!B1, "")</f>
        <v/>
      </c>
      <c r="AZ175">
        <f>IF(ORDER!O181&gt;0,
 IF(ORDER!$D$1="SGST",
 VLOOKUP(H175,'C:\Users\HP\Desktop\TrimphPO\Week\Master Files\[SGST Master.xlsx]DBF'!$A:$BA,53,FALSE),
   IF(ORDER!$D$1="IGST",
   VLOOKUP(H175,'C:\Users\HP\Desktop\TrimphPO\Week\Master Files\[IGST Master.xlsx]DBF'!$A:$BA,53,FALSE),
   "Error")),
"")</f>
        <v/>
      </c>
      <c r="BA175">
        <f>IF(ORDER!O181&gt;0,
 IF(ORDER!$D$1="SGST",
 VLOOKUP(H175,'C:\Users\HP\Desktop\TrimphPO\Week\Master Files\[SGST Master.xlsx]DBF'!$A:$BB,54,FALSE),
   IF(ORDER!$D$1="IGST",
   VLOOKUP(H175,'C:\Users\HP\Desktop\TrimphPO\Week\Master Files\[IGST Master.xlsx]DBF'!$A:$BB,54,FALSE),
   "Error")),
"")</f>
        <v/>
      </c>
      <c r="BB175">
        <f>IF(ORDER!O181&gt;0,
 IF(ORDER!$D$1="SGST",
 VLOOKUP(H175,'C:\Users\HP\Desktop\TrimphPO\Week\Master Files\[SGST Master.xlsx]DBF'!$A:$BC,55,FALSE),
   IF(ORDER!$D$1="IGST",
   VLOOKUP(H175,'C:\Users\HP\Desktop\TrimphPO\Week\Master Files\[IGST Master.xlsx]DBF'!$A:$BC,55,FALSE),
   "Error")),
"")</f>
        <v/>
      </c>
      <c r="BC175">
        <f>IF(ORDER!O181&gt;0,
 IF(ORDER!$D$1="SGST",
 VLOOKUP(H175,'C:\Users\HP\Desktop\TrimphPO\Week\Master Files\[SGST Master.xlsx]DBF'!$A:$BD,56,FALSE),
   IF(ORDER!$D$1="IGST",
   VLOOKUP(H175,'C:\Users\HP\Desktop\TrimphPO\Week\Master Files\[IGST Master.xlsx]DBF'!$A:$BD,56,FALSE),
   "Error")),
"")</f>
        <v/>
      </c>
      <c r="BD175">
        <f>IF(ORDER!O181&gt;0,
 IF(ORDER!$D$1="SGST",
 VLOOKUP(H175,'C:\Users\HP\Desktop\TrimphPO\Week\Master Files\[SGST Master.xlsx]DBF'!$A:$BE,57,FALSE),
   IF(ORDER!$D$1="IGST",
   VLOOKUP(H175,'C:\Users\HP\Desktop\TrimphPO\Week\Master Files\[IGST Master.xlsx]DBF'!$A:$BE,57,FALSE),
   "Error")),
"")</f>
        <v/>
      </c>
    </row>
    <row r="176">
      <c r="A176">
        <f>IF(ORDER!O182&gt;0,
 IF(ORDER!$D$1="SGST",
 VLOOKUP(H176,'C:\Users\HP\Desktop\TrimphPO\Week\Master Files\[SGST Master.xlsx]DBF'!$A:$B,2,FALSE),
   IF(ORDER!$D$1="IGST",
   VLOOKUP(H176,'C:\Users\HP\Desktop\TrimphPO\Week\Master Files\[IGST Master.xlsx]DBF'!$A:$B,2,FALSE),
   "Error")),
"")</f>
        <v/>
      </c>
      <c r="B176">
        <f>IF(ORDER!O182&gt;0,
 IF(ORDER!$D$1="SGST",
 VLOOKUP(H176,'C:\Users\HP\Desktop\TrimphPO\Week\Master Files\[SGST Master.xlsx]DBF'!$A:$C,3,FALSE),
   IF(ORDER!$D$1="IGST",
   VLOOKUP(H176,'C:\Users\HP\Desktop\TrimphPO\Week\Master Files\[IGST Master.xlsx]DBF'!$A:$C,3,FALSE),
   "Error")),
"")</f>
        <v/>
      </c>
      <c r="C176">
        <f>IF(ORDER!O182&gt;0,ORDER!L182, "")</f>
        <v/>
      </c>
      <c r="D176">
        <f>IF(ORDER!O182&gt;0,ORDER!A182, "")</f>
        <v/>
      </c>
      <c r="E176">
        <f>IF(ORDER!O182&gt;0,
 IF(ORDER!$D$1="SGST",
 VLOOKUP(H176,'C:\Users\HP\Desktop\TrimphPO\Week\Master Files\[SGST Master.xlsx]DBF'!$A:$F,6,FALSE),
   IF(ORDER!$D$1="IGST",
   VLOOKUP(H176,'C:\Users\HP\Desktop\TrimphPO\Week\Master Files\[IGST Master.xlsx]DBF'!$A:$F,6,FALSE),
   "Error")),
"")</f>
        <v/>
      </c>
      <c r="F176">
        <f>IF(ORDER!O182&gt;0,ORDER!C182, "")</f>
        <v/>
      </c>
      <c r="G176">
        <f>IF(ORDER!O182&gt;0,
 IF(ORDER!$D$1="SGST",
 VLOOKUP(H176,'C:\Users\HP\Desktop\TrimphPO\Week\Master Files\[SGST Master.xlsx]DBF'!$A:$H,8,FALSE),
   IF(ORDER!$D$1="IGST",
   VLOOKUP(H176,'C:\Users\HP\Desktop\TrimphPO\Week\Master Files\[IGST Master.xlsx]DBF'!$A:$H,8,FALSE),
   "Error")),
"")</f>
        <v/>
      </c>
      <c r="H176">
        <f>IF(ORDER!O182&gt;0,ORDER!D182, "")</f>
        <v/>
      </c>
      <c r="I176">
        <f>IF(ORDER!O182&gt;0,
 IF(ORDER!$D$1="SGST",
 VLOOKUP(H176,'C:\Users\HP\Desktop\TrimphPO\Week\Master Files\[SGST Master.xlsx]DBF'!$A:$J,10,FALSE),
   IF(ORDER!$D$1="IGST",
   VLOOKUP(H176,'C:\Users\HP\Desktop\TrimphPO\Week\Master Files\[IGST Master.xlsx]DBF'!$A:$J,10,FALSE),
   "Error")),
"")</f>
        <v/>
      </c>
      <c r="J176">
        <f>IF(ORDER!O182&gt;0,SUMIF(ORDER!$D$8:$D$22298,DBF!$H176,ORDER!$G$8:$G$22298), "")</f>
        <v/>
      </c>
      <c r="K176">
        <f>IF(ORDER!O182&gt;0,VLOOKUP($H176,ORDER!D:H,5,FALSE), "")</f>
        <v/>
      </c>
      <c r="L176">
        <f>IF(ORDER!O182&gt;0,ROUND(J176*K176,2), "")</f>
        <v/>
      </c>
      <c r="M176">
        <f>IF(ORDER!O182&gt;0,
 IF(ORDER!$D$1="SGST",
 VLOOKUP(H176,'C:\Users\HP\Desktop\TrimphPO\Week\Master Files\[SGST Master.xlsx]DBF'!$A:$N,14,FALSE),
   IF(ORDER!$D$1="IGST",
   VLOOKUP(H176,'C:\Users\HP\Desktop\TrimphPO\Week\Master Files\[IGST Master.xlsx]DBF'!$A:$N,14,FALSE),
   "Error")),
"")</f>
        <v/>
      </c>
      <c r="N176">
        <f>IF(ORDER!O182&gt;0,ROUND(L176*M176/100,2), "")</f>
        <v/>
      </c>
      <c r="O176">
        <f>IF(ORDER!O182&gt;0,L176-N176, "")</f>
        <v/>
      </c>
      <c r="P176">
        <f>IF(ORDER!O182&gt;0,IF(R176="Corsetry",IF(IFERROR((O176/J176),0)&lt;1000,"CC Sales- Corsetry-Wholesale - IGST 5%","CC Sales- Corsetry-Wholesale - IGST 12%")), "")</f>
        <v/>
      </c>
      <c r="Q176">
        <f>IF(ORDER!O182&gt;0,
 IF(ORDER!$D$1="SGST",
 VLOOKUP(H176,'C:\Users\HP\Desktop\TrimphPO\Week\Master Files\[SGST Master.xlsx]DBF'!$A:$R,18,FALSE),
   IF(ORDER!$D$1="IGST",
   VLOOKUP(H176,'C:\Users\HP\Desktop\TrimphPO\Week\Master Files\[IGST Master.xlsx]DBF'!$A:$R,18,FALSE),
   "Error")),
"")</f>
        <v/>
      </c>
      <c r="R176">
        <f>IF(ORDER!O182&gt;0,
 IF(ORDER!$D$1="SGST",
 VLOOKUP(H176,'C:\Users\HP\Desktop\TrimphPO\Week\Master Files\[SGST Master.xlsx]DBF'!$A:$S,19,FALSE),
   IF(ORDER!$D$1="IGST",
   VLOOKUP(H176,'C:\Users\HP\Desktop\TrimphPO\Week\Master Files\[IGST Master.xlsx]DBF'!$A:$S,19,FALSE),
   "Error")),
"")</f>
        <v/>
      </c>
      <c r="S176">
        <f>IF(ORDER!O182&gt;0,
 IF(ORDER!$D$1="SGST",
 VLOOKUP(H176,'C:\Users\HP\Desktop\TrimphPO\Week\Master Files\[SGST Master.xlsx]DBF'!$A:$T,20,FALSE),
   IF(ORDER!$D$1="IGST",
   VLOOKUP(H176,'C:\Users\HP\Desktop\TrimphPO\Week\Master Files\[IGST Master.xlsx]DBF'!$A:$T,20,FALSE),
   "Error")),
"")</f>
        <v/>
      </c>
      <c r="T176">
        <f>IF(ORDER!O182&gt;0,
 IF(ORDER!$D$1="SGST",
 VLOOKUP(H176,'C:\Users\HP\Desktop\TrimphPO\Week\Master Files\[SGST Master.xlsx]DBF'!$A:$U,21,FALSE),
   IF(ORDER!$D$1="IGST",
   VLOOKUP(H176,'C:\Users\HP\Desktop\TrimphPO\Week\Master Files\[IGST Master.xlsx]DBF'!$A:$U,21,FALSE),
   "Error")),
"")</f>
        <v/>
      </c>
      <c r="U176">
        <f>IF(ORDER!O182&gt;0,
 IF(ORDER!$D$1="SGST",
 VLOOKUP(H176,'C:\Users\HP\Desktop\TrimphPO\Week\Master Files\[SGST Master.xlsx]DBF'!$A:$V,22,FALSE),
   IF(ORDER!$D$1="IGST",
   VLOOKUP(H176,'C:\Users\HP\Desktop\TrimphPO\Week\Master Files\[IGST Master.xlsx]DBF'!$A:$V,22,FALSE),
   "Error")),
"")</f>
        <v/>
      </c>
      <c r="V176">
        <f>IF(ORDER!O182&gt;0,
 IF(ORDER!$D$1="SGST",
 VLOOKUP(H176,'C:\Users\HP\Desktop\TrimphPO\Week\Master Files\[SGST Master.xlsx]DBF'!$A:$W,23,FALSE),
   IF(ORDER!$D$1="IGST",
   VLOOKUP(H176,'C:\Users\HP\Desktop\TrimphPO\Week\Master Files\[IGST Master.xlsx]DBF'!$A:$W,23,FALSE),
   "Error")),
"")</f>
        <v/>
      </c>
      <c r="W176">
        <f>IF(ORDER!O182&gt;0,
 IF(ORDER!$D$1="SGST",
 VLOOKUP(H176,'C:\Users\HP\Desktop\TrimphPO\Week\Master Files\[SGST Master.xlsx]DBF'!$A:$X,24,FALSE),
   IF(ORDER!$D$1="IGST",
   VLOOKUP(H176,'C:\Users\HP\Desktop\TrimphPO\Week\Master Files\[IGST Master.xlsx]DBF'!$A:$X,24,FALSE),
   "Error")),
"")</f>
        <v/>
      </c>
      <c r="X176">
        <f>IF(ORDER!O182&gt;0,
 IF(ORDER!$D$1="SGST",
 VLOOKUP(H176,'C:\Users\HP\Desktop\TrimphPO\Week\Master Files\[SGST Master.xlsx]DBF'!$A:$Y,25,FALSE),
   IF(ORDER!$D$1="IGST",
   VLOOKUP(H176,'C:\Users\HP\Desktop\TrimphPO\Week\Master Files\[IGST Master.xlsx]DBF'!$A:$Y,25,FALSE),
   "Error")),
"")</f>
        <v/>
      </c>
      <c r="Y176">
        <f>IF(ORDER!O182&gt;0,+O176, "")</f>
        <v/>
      </c>
      <c r="Z176">
        <f>IF(ORDER!O182&gt;0,+J176, "")</f>
        <v/>
      </c>
      <c r="AA176">
        <f>IF(ORDER!O182&gt;0,
 IF(ORDER!$D$1="SGST",
 VLOOKUP(H176,'C:\Users\HP\Desktop\TrimphPO\Week\Master Files\[SGST Master.xlsx]DBF'!$A:$AB,28,FALSE),
   IF(ORDER!$D$1="IGST",
   VLOOKUP(H176,'C:\Users\HP\Desktop\TrimphPO\Week\Master Files\[IGST Master.xlsx]DBF'!$A:$AB,28,FALSE),
   "Error")),
"")</f>
        <v/>
      </c>
      <c r="AB176">
        <f>IF(ORDER!O182&gt;0,
 IF(ORDER!$D$1="SGST",
 VLOOKUP(H176,'C:\Users\HP\Desktop\TrimphPO\Week\Master Files\[SGST Master.xlsx]DBF'!$A:$AC,29,FALSE),
   IF(ORDER!$D$1="IGST",
   VLOOKUP(H176,'C:\Users\HP\Desktop\TrimphPO\Week\Master Files\[IGST Master.xlsx]DBF'!$A:$AC,29,FALSE),
   "Error")),
"")</f>
        <v/>
      </c>
      <c r="AC176">
        <f>IF(ORDER!O182&gt;0,ROUND(Y176*AB176/100,2), "")</f>
        <v/>
      </c>
      <c r="AD176">
        <f>IF(ORDER!O182&gt;0,ROUND(SUM(Y176,0)-AC176,2), "")</f>
        <v/>
      </c>
      <c r="AE176" t="inlineStr"/>
      <c r="AF176" t="inlineStr"/>
      <c r="AG176" t="inlineStr"/>
      <c r="AH176" t="inlineStr"/>
      <c r="AI176" t="inlineStr"/>
      <c r="AJ176" t="inlineStr"/>
      <c r="AK176">
        <f>IF(ORDER!O182&gt;0,IF(RIGHT(P176,2)="5%","Output IGST - 5% - Tamilnadu","Output IGST - 12% - Tamilnadu"), "")</f>
        <v/>
      </c>
      <c r="AL176">
        <f>IF(ORDER!O182&gt;0,IF(AK176="Output IGST - 12% - TamilNadu",12,5), "")</f>
        <v/>
      </c>
      <c r="AM176">
        <f>IF(ORDER!O182&gt;0,ROUND(SUM(AD176*AL176/100,0),2), "")</f>
        <v/>
      </c>
      <c r="AN176">
        <f>IF(ORDER!O182&gt;0,+AP176, "")</f>
        <v/>
      </c>
      <c r="AO176">
        <f>IF(ORDER!O182&gt;0,0.00, "")</f>
        <v/>
      </c>
      <c r="AP176">
        <f>IF(ORDER!O182&gt;0,+(Y176-AC176)+AM176, "")</f>
        <v/>
      </c>
      <c r="AQ176">
        <f>IF(ORDER!O182&gt;0,
 IF(ORDER!$D$1="SGST",
 VLOOKUP(H176,'C:\Users\HP\Desktop\TrimphPO\Week\Master Files\[SGST Master.xlsx]DBF'!$A:$AR,44,FALSE),
   IF(ORDER!$D$1="IGST",
   VLOOKUP(H176,'C:\Users\HP\Desktop\TrimphPO\Week\Master Files\[IGST Master.xlsx]DBF'!$A:$AR,44,FALSE),
   "Error")),
"")</f>
        <v/>
      </c>
      <c r="AR176">
        <f>IF(ORDER!O182&gt;0,B176, "")</f>
        <v/>
      </c>
      <c r="AS176">
        <f>IF(ORDER!O182&gt;0,AN176, "")</f>
        <v/>
      </c>
      <c r="AT176">
        <f>IF(ORDER!O182&gt;0,CONCATENATE($B$2," ",$C$2," ","QTY",  " ", $Z$2), "")</f>
        <v/>
      </c>
      <c r="AU176">
        <f>IF(ORDER!O182&gt;0,
 IF(ORDER!$D$1="SGST",
 VLOOKUP(H176,'C:\Users\HP\Desktop\TrimphPO\Week\Master Files\[SGST Master.xlsx]DBF'!$A:$AV,48,FALSE),
   IF(ORDER!$D$1="IGST",
   VLOOKUP(H176,'C:\Users\HP\Desktop\TrimphPO\Week\Master Files\[IGST Master.xlsx]DBF'!$A:$AV,48,FALSE),
   "Error")),
"")</f>
        <v/>
      </c>
      <c r="AV176">
        <f>IF(ORDER!O182&gt;0,
 IF(ORDER!$D$1="SGST",
 VLOOKUP(H176,'C:\Users\HP\Desktop\TrimphPO\Week\Master Files\[SGST Master.xlsx]DBF'!$A:$AW,49,FALSE),
   IF(ORDER!$D$1="IGST",
   VLOOKUP(H176,'C:\Users\HP\Desktop\TrimphPO\Week\Master Files\[IGST Master.xlsx]DBF'!$A:$AW,49,FALSE),
   "Error")),
"")</f>
        <v/>
      </c>
      <c r="AW176">
        <f>IF(ORDER!O182&gt;0,
 IF(ORDER!$D$1="SGST",
 VLOOKUP(H176,'C:\Users\HP\Desktop\TrimphPO\Week\Master Files\[SGST Master.xlsx]DBF'!$A:$AX,50,FALSE),
   IF(ORDER!$D$1="IGST",
   VLOOKUP(H176,'C:\Users\HP\Desktop\TrimphPO\Week\Master Files\[IGST Master.xlsx]DBF'!$A:$AX,50,FALSE),
   "Error")),
"")</f>
        <v/>
      </c>
      <c r="AX176">
        <f>IF(ORDER!O182&gt;0,ORDER!B5, "")</f>
        <v/>
      </c>
      <c r="AY176">
        <f>IF(ORDER!O182&gt;0,ORDER!B1, "")</f>
        <v/>
      </c>
      <c r="AZ176">
        <f>IF(ORDER!O182&gt;0,
 IF(ORDER!$D$1="SGST",
 VLOOKUP(H176,'C:\Users\HP\Desktop\TrimphPO\Week\Master Files\[SGST Master.xlsx]DBF'!$A:$BA,53,FALSE),
   IF(ORDER!$D$1="IGST",
   VLOOKUP(H176,'C:\Users\HP\Desktop\TrimphPO\Week\Master Files\[IGST Master.xlsx]DBF'!$A:$BA,53,FALSE),
   "Error")),
"")</f>
        <v/>
      </c>
      <c r="BA176">
        <f>IF(ORDER!O182&gt;0,
 IF(ORDER!$D$1="SGST",
 VLOOKUP(H176,'C:\Users\HP\Desktop\TrimphPO\Week\Master Files\[SGST Master.xlsx]DBF'!$A:$BB,54,FALSE),
   IF(ORDER!$D$1="IGST",
   VLOOKUP(H176,'C:\Users\HP\Desktop\TrimphPO\Week\Master Files\[IGST Master.xlsx]DBF'!$A:$BB,54,FALSE),
   "Error")),
"")</f>
        <v/>
      </c>
      <c r="BB176">
        <f>IF(ORDER!O182&gt;0,
 IF(ORDER!$D$1="SGST",
 VLOOKUP(H176,'C:\Users\HP\Desktop\TrimphPO\Week\Master Files\[SGST Master.xlsx]DBF'!$A:$BC,55,FALSE),
   IF(ORDER!$D$1="IGST",
   VLOOKUP(H176,'C:\Users\HP\Desktop\TrimphPO\Week\Master Files\[IGST Master.xlsx]DBF'!$A:$BC,55,FALSE),
   "Error")),
"")</f>
        <v/>
      </c>
      <c r="BC176">
        <f>IF(ORDER!O182&gt;0,
 IF(ORDER!$D$1="SGST",
 VLOOKUP(H176,'C:\Users\HP\Desktop\TrimphPO\Week\Master Files\[SGST Master.xlsx]DBF'!$A:$BD,56,FALSE),
   IF(ORDER!$D$1="IGST",
   VLOOKUP(H176,'C:\Users\HP\Desktop\TrimphPO\Week\Master Files\[IGST Master.xlsx]DBF'!$A:$BD,56,FALSE),
   "Error")),
"")</f>
        <v/>
      </c>
      <c r="BD176">
        <f>IF(ORDER!O182&gt;0,
 IF(ORDER!$D$1="SGST",
 VLOOKUP(H176,'C:\Users\HP\Desktop\TrimphPO\Week\Master Files\[SGST Master.xlsx]DBF'!$A:$BE,57,FALSE),
   IF(ORDER!$D$1="IGST",
   VLOOKUP(H176,'C:\Users\HP\Desktop\TrimphPO\Week\Master Files\[IGST Master.xlsx]DBF'!$A:$BE,57,FALSE),
   "Error")),
"")</f>
        <v/>
      </c>
    </row>
    <row r="177">
      <c r="A177">
        <f>IF(ORDER!O183&gt;0,
 IF(ORDER!$D$1="SGST",
 VLOOKUP(H177,'C:\Users\HP\Desktop\TrimphPO\Week\Master Files\[SGST Master.xlsx]DBF'!$A:$B,2,FALSE),
   IF(ORDER!$D$1="IGST",
   VLOOKUP(H177,'C:\Users\HP\Desktop\TrimphPO\Week\Master Files\[IGST Master.xlsx]DBF'!$A:$B,2,FALSE),
   "Error")),
"")</f>
        <v/>
      </c>
      <c r="B177">
        <f>IF(ORDER!O183&gt;0,
 IF(ORDER!$D$1="SGST",
 VLOOKUP(H177,'C:\Users\HP\Desktop\TrimphPO\Week\Master Files\[SGST Master.xlsx]DBF'!$A:$C,3,FALSE),
   IF(ORDER!$D$1="IGST",
   VLOOKUP(H177,'C:\Users\HP\Desktop\TrimphPO\Week\Master Files\[IGST Master.xlsx]DBF'!$A:$C,3,FALSE),
   "Error")),
"")</f>
        <v/>
      </c>
      <c r="C177">
        <f>IF(ORDER!O183&gt;0,ORDER!L183, "")</f>
        <v/>
      </c>
      <c r="D177">
        <f>IF(ORDER!O183&gt;0,ORDER!A183, "")</f>
        <v/>
      </c>
      <c r="E177">
        <f>IF(ORDER!O183&gt;0,
 IF(ORDER!$D$1="SGST",
 VLOOKUP(H177,'C:\Users\HP\Desktop\TrimphPO\Week\Master Files\[SGST Master.xlsx]DBF'!$A:$F,6,FALSE),
   IF(ORDER!$D$1="IGST",
   VLOOKUP(H177,'C:\Users\HP\Desktop\TrimphPO\Week\Master Files\[IGST Master.xlsx]DBF'!$A:$F,6,FALSE),
   "Error")),
"")</f>
        <v/>
      </c>
      <c r="F177">
        <f>IF(ORDER!O183&gt;0,ORDER!C183, "")</f>
        <v/>
      </c>
      <c r="G177">
        <f>IF(ORDER!O183&gt;0,
 IF(ORDER!$D$1="SGST",
 VLOOKUP(H177,'C:\Users\HP\Desktop\TrimphPO\Week\Master Files\[SGST Master.xlsx]DBF'!$A:$H,8,FALSE),
   IF(ORDER!$D$1="IGST",
   VLOOKUP(H177,'C:\Users\HP\Desktop\TrimphPO\Week\Master Files\[IGST Master.xlsx]DBF'!$A:$H,8,FALSE),
   "Error")),
"")</f>
        <v/>
      </c>
      <c r="H177">
        <f>IF(ORDER!O183&gt;0,ORDER!D183, "")</f>
        <v/>
      </c>
      <c r="I177">
        <f>IF(ORDER!O183&gt;0,
 IF(ORDER!$D$1="SGST",
 VLOOKUP(H177,'C:\Users\HP\Desktop\TrimphPO\Week\Master Files\[SGST Master.xlsx]DBF'!$A:$J,10,FALSE),
   IF(ORDER!$D$1="IGST",
   VLOOKUP(H177,'C:\Users\HP\Desktop\TrimphPO\Week\Master Files\[IGST Master.xlsx]DBF'!$A:$J,10,FALSE),
   "Error")),
"")</f>
        <v/>
      </c>
      <c r="J177">
        <f>IF(ORDER!O183&gt;0,SUMIF(ORDER!$D$8:$D$22298,DBF!$H177,ORDER!$G$8:$G$22298), "")</f>
        <v/>
      </c>
      <c r="K177">
        <f>IF(ORDER!O183&gt;0,VLOOKUP($H177,ORDER!D:H,5,FALSE), "")</f>
        <v/>
      </c>
      <c r="L177">
        <f>IF(ORDER!O183&gt;0,ROUND(J177*K177,2), "")</f>
        <v/>
      </c>
      <c r="M177">
        <f>IF(ORDER!O183&gt;0,
 IF(ORDER!$D$1="SGST",
 VLOOKUP(H177,'C:\Users\HP\Desktop\TrimphPO\Week\Master Files\[SGST Master.xlsx]DBF'!$A:$N,14,FALSE),
   IF(ORDER!$D$1="IGST",
   VLOOKUP(H177,'C:\Users\HP\Desktop\TrimphPO\Week\Master Files\[IGST Master.xlsx]DBF'!$A:$N,14,FALSE),
   "Error")),
"")</f>
        <v/>
      </c>
      <c r="N177">
        <f>IF(ORDER!O183&gt;0,ROUND(L177*M177/100,2), "")</f>
        <v/>
      </c>
      <c r="O177">
        <f>IF(ORDER!O183&gt;0,L177-N177, "")</f>
        <v/>
      </c>
      <c r="P177">
        <f>IF(ORDER!O183&gt;0,IF(R177="Corsetry",IF(IFERROR((O177/J177),0)&lt;1000,"CC Sales- Corsetry-Wholesale - IGST 5%","CC Sales- Corsetry-Wholesale - IGST 12%")), "")</f>
        <v/>
      </c>
      <c r="Q177">
        <f>IF(ORDER!O183&gt;0,
 IF(ORDER!$D$1="SGST",
 VLOOKUP(H177,'C:\Users\HP\Desktop\TrimphPO\Week\Master Files\[SGST Master.xlsx]DBF'!$A:$R,18,FALSE),
   IF(ORDER!$D$1="IGST",
   VLOOKUP(H177,'C:\Users\HP\Desktop\TrimphPO\Week\Master Files\[IGST Master.xlsx]DBF'!$A:$R,18,FALSE),
   "Error")),
"")</f>
        <v/>
      </c>
      <c r="R177">
        <f>IF(ORDER!O183&gt;0,
 IF(ORDER!$D$1="SGST",
 VLOOKUP(H177,'C:\Users\HP\Desktop\TrimphPO\Week\Master Files\[SGST Master.xlsx]DBF'!$A:$S,19,FALSE),
   IF(ORDER!$D$1="IGST",
   VLOOKUP(H177,'C:\Users\HP\Desktop\TrimphPO\Week\Master Files\[IGST Master.xlsx]DBF'!$A:$S,19,FALSE),
   "Error")),
"")</f>
        <v/>
      </c>
      <c r="S177">
        <f>IF(ORDER!O183&gt;0,
 IF(ORDER!$D$1="SGST",
 VLOOKUP(H177,'C:\Users\HP\Desktop\TrimphPO\Week\Master Files\[SGST Master.xlsx]DBF'!$A:$T,20,FALSE),
   IF(ORDER!$D$1="IGST",
   VLOOKUP(H177,'C:\Users\HP\Desktop\TrimphPO\Week\Master Files\[IGST Master.xlsx]DBF'!$A:$T,20,FALSE),
   "Error")),
"")</f>
        <v/>
      </c>
      <c r="T177">
        <f>IF(ORDER!O183&gt;0,
 IF(ORDER!$D$1="SGST",
 VLOOKUP(H177,'C:\Users\HP\Desktop\TrimphPO\Week\Master Files\[SGST Master.xlsx]DBF'!$A:$U,21,FALSE),
   IF(ORDER!$D$1="IGST",
   VLOOKUP(H177,'C:\Users\HP\Desktop\TrimphPO\Week\Master Files\[IGST Master.xlsx]DBF'!$A:$U,21,FALSE),
   "Error")),
"")</f>
        <v/>
      </c>
      <c r="U177">
        <f>IF(ORDER!O183&gt;0,
 IF(ORDER!$D$1="SGST",
 VLOOKUP(H177,'C:\Users\HP\Desktop\TrimphPO\Week\Master Files\[SGST Master.xlsx]DBF'!$A:$V,22,FALSE),
   IF(ORDER!$D$1="IGST",
   VLOOKUP(H177,'C:\Users\HP\Desktop\TrimphPO\Week\Master Files\[IGST Master.xlsx]DBF'!$A:$V,22,FALSE),
   "Error")),
"")</f>
        <v/>
      </c>
      <c r="V177">
        <f>IF(ORDER!O183&gt;0,
 IF(ORDER!$D$1="SGST",
 VLOOKUP(H177,'C:\Users\HP\Desktop\TrimphPO\Week\Master Files\[SGST Master.xlsx]DBF'!$A:$W,23,FALSE),
   IF(ORDER!$D$1="IGST",
   VLOOKUP(H177,'C:\Users\HP\Desktop\TrimphPO\Week\Master Files\[IGST Master.xlsx]DBF'!$A:$W,23,FALSE),
   "Error")),
"")</f>
        <v/>
      </c>
      <c r="W177">
        <f>IF(ORDER!O183&gt;0,
 IF(ORDER!$D$1="SGST",
 VLOOKUP(H177,'C:\Users\HP\Desktop\TrimphPO\Week\Master Files\[SGST Master.xlsx]DBF'!$A:$X,24,FALSE),
   IF(ORDER!$D$1="IGST",
   VLOOKUP(H177,'C:\Users\HP\Desktop\TrimphPO\Week\Master Files\[IGST Master.xlsx]DBF'!$A:$X,24,FALSE),
   "Error")),
"")</f>
        <v/>
      </c>
      <c r="X177">
        <f>IF(ORDER!O183&gt;0,
 IF(ORDER!$D$1="SGST",
 VLOOKUP(H177,'C:\Users\HP\Desktop\TrimphPO\Week\Master Files\[SGST Master.xlsx]DBF'!$A:$Y,25,FALSE),
   IF(ORDER!$D$1="IGST",
   VLOOKUP(H177,'C:\Users\HP\Desktop\TrimphPO\Week\Master Files\[IGST Master.xlsx]DBF'!$A:$Y,25,FALSE),
   "Error")),
"")</f>
        <v/>
      </c>
      <c r="Y177">
        <f>IF(ORDER!O183&gt;0,+O177, "")</f>
        <v/>
      </c>
      <c r="Z177">
        <f>IF(ORDER!O183&gt;0,+J177, "")</f>
        <v/>
      </c>
      <c r="AA177">
        <f>IF(ORDER!O183&gt;0,
 IF(ORDER!$D$1="SGST",
 VLOOKUP(H177,'C:\Users\HP\Desktop\TrimphPO\Week\Master Files\[SGST Master.xlsx]DBF'!$A:$AB,28,FALSE),
   IF(ORDER!$D$1="IGST",
   VLOOKUP(H177,'C:\Users\HP\Desktop\TrimphPO\Week\Master Files\[IGST Master.xlsx]DBF'!$A:$AB,28,FALSE),
   "Error")),
"")</f>
        <v/>
      </c>
      <c r="AB177">
        <f>IF(ORDER!O183&gt;0,
 IF(ORDER!$D$1="SGST",
 VLOOKUP(H177,'C:\Users\HP\Desktop\TrimphPO\Week\Master Files\[SGST Master.xlsx]DBF'!$A:$AC,29,FALSE),
   IF(ORDER!$D$1="IGST",
   VLOOKUP(H177,'C:\Users\HP\Desktop\TrimphPO\Week\Master Files\[IGST Master.xlsx]DBF'!$A:$AC,29,FALSE),
   "Error")),
"")</f>
        <v/>
      </c>
      <c r="AC177">
        <f>IF(ORDER!O183&gt;0,ROUND(Y177*AB177/100,2), "")</f>
        <v/>
      </c>
      <c r="AD177">
        <f>IF(ORDER!O183&gt;0,ROUND(SUM(Y177,0)-AC177,2), "")</f>
        <v/>
      </c>
      <c r="AE177" t="inlineStr"/>
      <c r="AF177" t="inlineStr"/>
      <c r="AG177" t="inlineStr"/>
      <c r="AH177" t="inlineStr"/>
      <c r="AI177" t="inlineStr"/>
      <c r="AJ177" t="inlineStr"/>
      <c r="AK177">
        <f>IF(ORDER!O183&gt;0,IF(RIGHT(P177,2)="5%","Output IGST - 5% - Tamilnadu","Output IGST - 12% - Tamilnadu"), "")</f>
        <v/>
      </c>
      <c r="AL177">
        <f>IF(ORDER!O183&gt;0,IF(AK177="Output IGST - 12% - TamilNadu",12,5), "")</f>
        <v/>
      </c>
      <c r="AM177">
        <f>IF(ORDER!O183&gt;0,ROUND(SUM(AD177*AL177/100,0),2), "")</f>
        <v/>
      </c>
      <c r="AN177">
        <f>IF(ORDER!O183&gt;0,+AP177, "")</f>
        <v/>
      </c>
      <c r="AO177">
        <f>IF(ORDER!O183&gt;0,0.00, "")</f>
        <v/>
      </c>
      <c r="AP177">
        <f>IF(ORDER!O183&gt;0,+(Y177-AC177)+AM177, "")</f>
        <v/>
      </c>
      <c r="AQ177">
        <f>IF(ORDER!O183&gt;0,
 IF(ORDER!$D$1="SGST",
 VLOOKUP(H177,'C:\Users\HP\Desktop\TrimphPO\Week\Master Files\[SGST Master.xlsx]DBF'!$A:$AR,44,FALSE),
   IF(ORDER!$D$1="IGST",
   VLOOKUP(H177,'C:\Users\HP\Desktop\TrimphPO\Week\Master Files\[IGST Master.xlsx]DBF'!$A:$AR,44,FALSE),
   "Error")),
"")</f>
        <v/>
      </c>
      <c r="AR177">
        <f>IF(ORDER!O183&gt;0,B177, "")</f>
        <v/>
      </c>
      <c r="AS177">
        <f>IF(ORDER!O183&gt;0,AN177, "")</f>
        <v/>
      </c>
      <c r="AT177">
        <f>IF(ORDER!O183&gt;0,CONCATENATE($B$2," ",$C$2," ","QTY",  " ", $Z$2), "")</f>
        <v/>
      </c>
      <c r="AU177">
        <f>IF(ORDER!O183&gt;0,
 IF(ORDER!$D$1="SGST",
 VLOOKUP(H177,'C:\Users\HP\Desktop\TrimphPO\Week\Master Files\[SGST Master.xlsx]DBF'!$A:$AV,48,FALSE),
   IF(ORDER!$D$1="IGST",
   VLOOKUP(H177,'C:\Users\HP\Desktop\TrimphPO\Week\Master Files\[IGST Master.xlsx]DBF'!$A:$AV,48,FALSE),
   "Error")),
"")</f>
        <v/>
      </c>
      <c r="AV177">
        <f>IF(ORDER!O183&gt;0,
 IF(ORDER!$D$1="SGST",
 VLOOKUP(H177,'C:\Users\HP\Desktop\TrimphPO\Week\Master Files\[SGST Master.xlsx]DBF'!$A:$AW,49,FALSE),
   IF(ORDER!$D$1="IGST",
   VLOOKUP(H177,'C:\Users\HP\Desktop\TrimphPO\Week\Master Files\[IGST Master.xlsx]DBF'!$A:$AW,49,FALSE),
   "Error")),
"")</f>
        <v/>
      </c>
      <c r="AW177">
        <f>IF(ORDER!O183&gt;0,
 IF(ORDER!$D$1="SGST",
 VLOOKUP(H177,'C:\Users\HP\Desktop\TrimphPO\Week\Master Files\[SGST Master.xlsx]DBF'!$A:$AX,50,FALSE),
   IF(ORDER!$D$1="IGST",
   VLOOKUP(H177,'C:\Users\HP\Desktop\TrimphPO\Week\Master Files\[IGST Master.xlsx]DBF'!$A:$AX,50,FALSE),
   "Error")),
"")</f>
        <v/>
      </c>
      <c r="AX177">
        <f>IF(ORDER!O183&gt;0,ORDER!B5, "")</f>
        <v/>
      </c>
      <c r="AY177">
        <f>IF(ORDER!O183&gt;0,ORDER!B1, "")</f>
        <v/>
      </c>
      <c r="AZ177">
        <f>IF(ORDER!O183&gt;0,
 IF(ORDER!$D$1="SGST",
 VLOOKUP(H177,'C:\Users\HP\Desktop\TrimphPO\Week\Master Files\[SGST Master.xlsx]DBF'!$A:$BA,53,FALSE),
   IF(ORDER!$D$1="IGST",
   VLOOKUP(H177,'C:\Users\HP\Desktop\TrimphPO\Week\Master Files\[IGST Master.xlsx]DBF'!$A:$BA,53,FALSE),
   "Error")),
"")</f>
        <v/>
      </c>
      <c r="BA177">
        <f>IF(ORDER!O183&gt;0,
 IF(ORDER!$D$1="SGST",
 VLOOKUP(H177,'C:\Users\HP\Desktop\TrimphPO\Week\Master Files\[SGST Master.xlsx]DBF'!$A:$BB,54,FALSE),
   IF(ORDER!$D$1="IGST",
   VLOOKUP(H177,'C:\Users\HP\Desktop\TrimphPO\Week\Master Files\[IGST Master.xlsx]DBF'!$A:$BB,54,FALSE),
   "Error")),
"")</f>
        <v/>
      </c>
      <c r="BB177">
        <f>IF(ORDER!O183&gt;0,
 IF(ORDER!$D$1="SGST",
 VLOOKUP(H177,'C:\Users\HP\Desktop\TrimphPO\Week\Master Files\[SGST Master.xlsx]DBF'!$A:$BC,55,FALSE),
   IF(ORDER!$D$1="IGST",
   VLOOKUP(H177,'C:\Users\HP\Desktop\TrimphPO\Week\Master Files\[IGST Master.xlsx]DBF'!$A:$BC,55,FALSE),
   "Error")),
"")</f>
        <v/>
      </c>
      <c r="BC177">
        <f>IF(ORDER!O183&gt;0,
 IF(ORDER!$D$1="SGST",
 VLOOKUP(H177,'C:\Users\HP\Desktop\TrimphPO\Week\Master Files\[SGST Master.xlsx]DBF'!$A:$BD,56,FALSE),
   IF(ORDER!$D$1="IGST",
   VLOOKUP(H177,'C:\Users\HP\Desktop\TrimphPO\Week\Master Files\[IGST Master.xlsx]DBF'!$A:$BD,56,FALSE),
   "Error")),
"")</f>
        <v/>
      </c>
      <c r="BD177">
        <f>IF(ORDER!O183&gt;0,
 IF(ORDER!$D$1="SGST",
 VLOOKUP(H177,'C:\Users\HP\Desktop\TrimphPO\Week\Master Files\[SGST Master.xlsx]DBF'!$A:$BE,57,FALSE),
   IF(ORDER!$D$1="IGST",
   VLOOKUP(H177,'C:\Users\HP\Desktop\TrimphPO\Week\Master Files\[IGST Master.xlsx]DBF'!$A:$BE,57,FALSE),
   "Error")),
"")</f>
        <v/>
      </c>
    </row>
    <row r="178">
      <c r="A178">
        <f>IF(ORDER!O184&gt;0,
 IF(ORDER!$D$1="SGST",
 VLOOKUP(H178,'C:\Users\HP\Desktop\TrimphPO\Week\Master Files\[SGST Master.xlsx]DBF'!$A:$B,2,FALSE),
   IF(ORDER!$D$1="IGST",
   VLOOKUP(H178,'C:\Users\HP\Desktop\TrimphPO\Week\Master Files\[IGST Master.xlsx]DBF'!$A:$B,2,FALSE),
   "Error")),
"")</f>
        <v/>
      </c>
      <c r="B178">
        <f>IF(ORDER!O184&gt;0,
 IF(ORDER!$D$1="SGST",
 VLOOKUP(H178,'C:\Users\HP\Desktop\TrimphPO\Week\Master Files\[SGST Master.xlsx]DBF'!$A:$C,3,FALSE),
   IF(ORDER!$D$1="IGST",
   VLOOKUP(H178,'C:\Users\HP\Desktop\TrimphPO\Week\Master Files\[IGST Master.xlsx]DBF'!$A:$C,3,FALSE),
   "Error")),
"")</f>
        <v/>
      </c>
      <c r="C178">
        <f>IF(ORDER!O184&gt;0,ORDER!L184, "")</f>
        <v/>
      </c>
      <c r="D178">
        <f>IF(ORDER!O184&gt;0,ORDER!A184, "")</f>
        <v/>
      </c>
      <c r="E178">
        <f>IF(ORDER!O184&gt;0,
 IF(ORDER!$D$1="SGST",
 VLOOKUP(H178,'C:\Users\HP\Desktop\TrimphPO\Week\Master Files\[SGST Master.xlsx]DBF'!$A:$F,6,FALSE),
   IF(ORDER!$D$1="IGST",
   VLOOKUP(H178,'C:\Users\HP\Desktop\TrimphPO\Week\Master Files\[IGST Master.xlsx]DBF'!$A:$F,6,FALSE),
   "Error")),
"")</f>
        <v/>
      </c>
      <c r="F178">
        <f>IF(ORDER!O184&gt;0,ORDER!C184, "")</f>
        <v/>
      </c>
      <c r="G178">
        <f>IF(ORDER!O184&gt;0,
 IF(ORDER!$D$1="SGST",
 VLOOKUP(H178,'C:\Users\HP\Desktop\TrimphPO\Week\Master Files\[SGST Master.xlsx]DBF'!$A:$H,8,FALSE),
   IF(ORDER!$D$1="IGST",
   VLOOKUP(H178,'C:\Users\HP\Desktop\TrimphPO\Week\Master Files\[IGST Master.xlsx]DBF'!$A:$H,8,FALSE),
   "Error")),
"")</f>
        <v/>
      </c>
      <c r="H178">
        <f>IF(ORDER!O184&gt;0,ORDER!D184, "")</f>
        <v/>
      </c>
      <c r="I178">
        <f>IF(ORDER!O184&gt;0,
 IF(ORDER!$D$1="SGST",
 VLOOKUP(H178,'C:\Users\HP\Desktop\TrimphPO\Week\Master Files\[SGST Master.xlsx]DBF'!$A:$J,10,FALSE),
   IF(ORDER!$D$1="IGST",
   VLOOKUP(H178,'C:\Users\HP\Desktop\TrimphPO\Week\Master Files\[IGST Master.xlsx]DBF'!$A:$J,10,FALSE),
   "Error")),
"")</f>
        <v/>
      </c>
      <c r="J178">
        <f>IF(ORDER!O184&gt;0,SUMIF(ORDER!$D$8:$D$22298,DBF!$H178,ORDER!$G$8:$G$22298), "")</f>
        <v/>
      </c>
      <c r="K178">
        <f>IF(ORDER!O184&gt;0,VLOOKUP($H178,ORDER!D:H,5,FALSE), "")</f>
        <v/>
      </c>
      <c r="L178">
        <f>IF(ORDER!O184&gt;0,ROUND(J178*K178,2), "")</f>
        <v/>
      </c>
      <c r="M178">
        <f>IF(ORDER!O184&gt;0,
 IF(ORDER!$D$1="SGST",
 VLOOKUP(H178,'C:\Users\HP\Desktop\TrimphPO\Week\Master Files\[SGST Master.xlsx]DBF'!$A:$N,14,FALSE),
   IF(ORDER!$D$1="IGST",
   VLOOKUP(H178,'C:\Users\HP\Desktop\TrimphPO\Week\Master Files\[IGST Master.xlsx]DBF'!$A:$N,14,FALSE),
   "Error")),
"")</f>
        <v/>
      </c>
      <c r="N178">
        <f>IF(ORDER!O184&gt;0,ROUND(L178*M178/100,2), "")</f>
        <v/>
      </c>
      <c r="O178">
        <f>IF(ORDER!O184&gt;0,L178-N178, "")</f>
        <v/>
      </c>
      <c r="P178">
        <f>IF(ORDER!O184&gt;0,IF(R178="Corsetry",IF(IFERROR((O178/J178),0)&lt;1000,"CC Sales- Corsetry-Wholesale - IGST 5%","CC Sales- Corsetry-Wholesale - IGST 12%")), "")</f>
        <v/>
      </c>
      <c r="Q178">
        <f>IF(ORDER!O184&gt;0,
 IF(ORDER!$D$1="SGST",
 VLOOKUP(H178,'C:\Users\HP\Desktop\TrimphPO\Week\Master Files\[SGST Master.xlsx]DBF'!$A:$R,18,FALSE),
   IF(ORDER!$D$1="IGST",
   VLOOKUP(H178,'C:\Users\HP\Desktop\TrimphPO\Week\Master Files\[IGST Master.xlsx]DBF'!$A:$R,18,FALSE),
   "Error")),
"")</f>
        <v/>
      </c>
      <c r="R178">
        <f>IF(ORDER!O184&gt;0,
 IF(ORDER!$D$1="SGST",
 VLOOKUP(H178,'C:\Users\HP\Desktop\TrimphPO\Week\Master Files\[SGST Master.xlsx]DBF'!$A:$S,19,FALSE),
   IF(ORDER!$D$1="IGST",
   VLOOKUP(H178,'C:\Users\HP\Desktop\TrimphPO\Week\Master Files\[IGST Master.xlsx]DBF'!$A:$S,19,FALSE),
   "Error")),
"")</f>
        <v/>
      </c>
      <c r="S178">
        <f>IF(ORDER!O184&gt;0,
 IF(ORDER!$D$1="SGST",
 VLOOKUP(H178,'C:\Users\HP\Desktop\TrimphPO\Week\Master Files\[SGST Master.xlsx]DBF'!$A:$T,20,FALSE),
   IF(ORDER!$D$1="IGST",
   VLOOKUP(H178,'C:\Users\HP\Desktop\TrimphPO\Week\Master Files\[IGST Master.xlsx]DBF'!$A:$T,20,FALSE),
   "Error")),
"")</f>
        <v/>
      </c>
      <c r="T178">
        <f>IF(ORDER!O184&gt;0,
 IF(ORDER!$D$1="SGST",
 VLOOKUP(H178,'C:\Users\HP\Desktop\TrimphPO\Week\Master Files\[SGST Master.xlsx]DBF'!$A:$U,21,FALSE),
   IF(ORDER!$D$1="IGST",
   VLOOKUP(H178,'C:\Users\HP\Desktop\TrimphPO\Week\Master Files\[IGST Master.xlsx]DBF'!$A:$U,21,FALSE),
   "Error")),
"")</f>
        <v/>
      </c>
      <c r="U178">
        <f>IF(ORDER!O184&gt;0,
 IF(ORDER!$D$1="SGST",
 VLOOKUP(H178,'C:\Users\HP\Desktop\TrimphPO\Week\Master Files\[SGST Master.xlsx]DBF'!$A:$V,22,FALSE),
   IF(ORDER!$D$1="IGST",
   VLOOKUP(H178,'C:\Users\HP\Desktop\TrimphPO\Week\Master Files\[IGST Master.xlsx]DBF'!$A:$V,22,FALSE),
   "Error")),
"")</f>
        <v/>
      </c>
      <c r="V178">
        <f>IF(ORDER!O184&gt;0,
 IF(ORDER!$D$1="SGST",
 VLOOKUP(H178,'C:\Users\HP\Desktop\TrimphPO\Week\Master Files\[SGST Master.xlsx]DBF'!$A:$W,23,FALSE),
   IF(ORDER!$D$1="IGST",
   VLOOKUP(H178,'C:\Users\HP\Desktop\TrimphPO\Week\Master Files\[IGST Master.xlsx]DBF'!$A:$W,23,FALSE),
   "Error")),
"")</f>
        <v/>
      </c>
      <c r="W178">
        <f>IF(ORDER!O184&gt;0,
 IF(ORDER!$D$1="SGST",
 VLOOKUP(H178,'C:\Users\HP\Desktop\TrimphPO\Week\Master Files\[SGST Master.xlsx]DBF'!$A:$X,24,FALSE),
   IF(ORDER!$D$1="IGST",
   VLOOKUP(H178,'C:\Users\HP\Desktop\TrimphPO\Week\Master Files\[IGST Master.xlsx]DBF'!$A:$X,24,FALSE),
   "Error")),
"")</f>
        <v/>
      </c>
      <c r="X178">
        <f>IF(ORDER!O184&gt;0,
 IF(ORDER!$D$1="SGST",
 VLOOKUP(H178,'C:\Users\HP\Desktop\TrimphPO\Week\Master Files\[SGST Master.xlsx]DBF'!$A:$Y,25,FALSE),
   IF(ORDER!$D$1="IGST",
   VLOOKUP(H178,'C:\Users\HP\Desktop\TrimphPO\Week\Master Files\[IGST Master.xlsx]DBF'!$A:$Y,25,FALSE),
   "Error")),
"")</f>
        <v/>
      </c>
      <c r="Y178">
        <f>IF(ORDER!O184&gt;0,+O178, "")</f>
        <v/>
      </c>
      <c r="Z178">
        <f>IF(ORDER!O184&gt;0,+J178, "")</f>
        <v/>
      </c>
      <c r="AA178">
        <f>IF(ORDER!O184&gt;0,
 IF(ORDER!$D$1="SGST",
 VLOOKUP(H178,'C:\Users\HP\Desktop\TrimphPO\Week\Master Files\[SGST Master.xlsx]DBF'!$A:$AB,28,FALSE),
   IF(ORDER!$D$1="IGST",
   VLOOKUP(H178,'C:\Users\HP\Desktop\TrimphPO\Week\Master Files\[IGST Master.xlsx]DBF'!$A:$AB,28,FALSE),
   "Error")),
"")</f>
        <v/>
      </c>
      <c r="AB178">
        <f>IF(ORDER!O184&gt;0,
 IF(ORDER!$D$1="SGST",
 VLOOKUP(H178,'C:\Users\HP\Desktop\TrimphPO\Week\Master Files\[SGST Master.xlsx]DBF'!$A:$AC,29,FALSE),
   IF(ORDER!$D$1="IGST",
   VLOOKUP(H178,'C:\Users\HP\Desktop\TrimphPO\Week\Master Files\[IGST Master.xlsx]DBF'!$A:$AC,29,FALSE),
   "Error")),
"")</f>
        <v/>
      </c>
      <c r="AC178">
        <f>IF(ORDER!O184&gt;0,ROUND(Y178*AB178/100,2), "")</f>
        <v/>
      </c>
      <c r="AD178">
        <f>IF(ORDER!O184&gt;0,ROUND(SUM(Y178,0)-AC178,2), "")</f>
        <v/>
      </c>
      <c r="AE178" t="inlineStr"/>
      <c r="AF178" t="inlineStr"/>
      <c r="AG178" t="inlineStr"/>
      <c r="AH178" t="inlineStr"/>
      <c r="AI178" t="inlineStr"/>
      <c r="AJ178" t="inlineStr"/>
      <c r="AK178">
        <f>IF(ORDER!O184&gt;0,IF(RIGHT(P178,2)="5%","Output IGST - 5% - Tamilnadu","Output IGST - 12% - Tamilnadu"), "")</f>
        <v/>
      </c>
      <c r="AL178">
        <f>IF(ORDER!O184&gt;0,IF(AK178="Output IGST - 12% - TamilNadu",12,5), "")</f>
        <v/>
      </c>
      <c r="AM178">
        <f>IF(ORDER!O184&gt;0,ROUND(SUM(AD178*AL178/100,0),2), "")</f>
        <v/>
      </c>
      <c r="AN178">
        <f>IF(ORDER!O184&gt;0,+AP178, "")</f>
        <v/>
      </c>
      <c r="AO178">
        <f>IF(ORDER!O184&gt;0,0.00, "")</f>
        <v/>
      </c>
      <c r="AP178">
        <f>IF(ORDER!O184&gt;0,+(Y178-AC178)+AM178, "")</f>
        <v/>
      </c>
      <c r="AQ178">
        <f>IF(ORDER!O184&gt;0,
 IF(ORDER!$D$1="SGST",
 VLOOKUP(H178,'C:\Users\HP\Desktop\TrimphPO\Week\Master Files\[SGST Master.xlsx]DBF'!$A:$AR,44,FALSE),
   IF(ORDER!$D$1="IGST",
   VLOOKUP(H178,'C:\Users\HP\Desktop\TrimphPO\Week\Master Files\[IGST Master.xlsx]DBF'!$A:$AR,44,FALSE),
   "Error")),
"")</f>
        <v/>
      </c>
      <c r="AR178">
        <f>IF(ORDER!O184&gt;0,B178, "")</f>
        <v/>
      </c>
      <c r="AS178">
        <f>IF(ORDER!O184&gt;0,AN178, "")</f>
        <v/>
      </c>
      <c r="AT178">
        <f>IF(ORDER!O184&gt;0,CONCATENATE($B$2," ",$C$2," ","QTY",  " ", $Z$2), "")</f>
        <v/>
      </c>
      <c r="AU178">
        <f>IF(ORDER!O184&gt;0,
 IF(ORDER!$D$1="SGST",
 VLOOKUP(H178,'C:\Users\HP\Desktop\TrimphPO\Week\Master Files\[SGST Master.xlsx]DBF'!$A:$AV,48,FALSE),
   IF(ORDER!$D$1="IGST",
   VLOOKUP(H178,'C:\Users\HP\Desktop\TrimphPO\Week\Master Files\[IGST Master.xlsx]DBF'!$A:$AV,48,FALSE),
   "Error")),
"")</f>
        <v/>
      </c>
      <c r="AV178">
        <f>IF(ORDER!O184&gt;0,
 IF(ORDER!$D$1="SGST",
 VLOOKUP(H178,'C:\Users\HP\Desktop\TrimphPO\Week\Master Files\[SGST Master.xlsx]DBF'!$A:$AW,49,FALSE),
   IF(ORDER!$D$1="IGST",
   VLOOKUP(H178,'C:\Users\HP\Desktop\TrimphPO\Week\Master Files\[IGST Master.xlsx]DBF'!$A:$AW,49,FALSE),
   "Error")),
"")</f>
        <v/>
      </c>
      <c r="AW178">
        <f>IF(ORDER!O184&gt;0,
 IF(ORDER!$D$1="SGST",
 VLOOKUP(H178,'C:\Users\HP\Desktop\TrimphPO\Week\Master Files\[SGST Master.xlsx]DBF'!$A:$AX,50,FALSE),
   IF(ORDER!$D$1="IGST",
   VLOOKUP(H178,'C:\Users\HP\Desktop\TrimphPO\Week\Master Files\[IGST Master.xlsx]DBF'!$A:$AX,50,FALSE),
   "Error")),
"")</f>
        <v/>
      </c>
      <c r="AX178">
        <f>IF(ORDER!O184&gt;0,ORDER!B5, "")</f>
        <v/>
      </c>
      <c r="AY178">
        <f>IF(ORDER!O184&gt;0,ORDER!B1, "")</f>
        <v/>
      </c>
      <c r="AZ178">
        <f>IF(ORDER!O184&gt;0,
 IF(ORDER!$D$1="SGST",
 VLOOKUP(H178,'C:\Users\HP\Desktop\TrimphPO\Week\Master Files\[SGST Master.xlsx]DBF'!$A:$BA,53,FALSE),
   IF(ORDER!$D$1="IGST",
   VLOOKUP(H178,'C:\Users\HP\Desktop\TrimphPO\Week\Master Files\[IGST Master.xlsx]DBF'!$A:$BA,53,FALSE),
   "Error")),
"")</f>
        <v/>
      </c>
      <c r="BA178">
        <f>IF(ORDER!O184&gt;0,
 IF(ORDER!$D$1="SGST",
 VLOOKUP(H178,'C:\Users\HP\Desktop\TrimphPO\Week\Master Files\[SGST Master.xlsx]DBF'!$A:$BB,54,FALSE),
   IF(ORDER!$D$1="IGST",
   VLOOKUP(H178,'C:\Users\HP\Desktop\TrimphPO\Week\Master Files\[IGST Master.xlsx]DBF'!$A:$BB,54,FALSE),
   "Error")),
"")</f>
        <v/>
      </c>
      <c r="BB178">
        <f>IF(ORDER!O184&gt;0,
 IF(ORDER!$D$1="SGST",
 VLOOKUP(H178,'C:\Users\HP\Desktop\TrimphPO\Week\Master Files\[SGST Master.xlsx]DBF'!$A:$BC,55,FALSE),
   IF(ORDER!$D$1="IGST",
   VLOOKUP(H178,'C:\Users\HP\Desktop\TrimphPO\Week\Master Files\[IGST Master.xlsx]DBF'!$A:$BC,55,FALSE),
   "Error")),
"")</f>
        <v/>
      </c>
      <c r="BC178">
        <f>IF(ORDER!O184&gt;0,
 IF(ORDER!$D$1="SGST",
 VLOOKUP(H178,'C:\Users\HP\Desktop\TrimphPO\Week\Master Files\[SGST Master.xlsx]DBF'!$A:$BD,56,FALSE),
   IF(ORDER!$D$1="IGST",
   VLOOKUP(H178,'C:\Users\HP\Desktop\TrimphPO\Week\Master Files\[IGST Master.xlsx]DBF'!$A:$BD,56,FALSE),
   "Error")),
"")</f>
        <v/>
      </c>
      <c r="BD178">
        <f>IF(ORDER!O184&gt;0,
 IF(ORDER!$D$1="SGST",
 VLOOKUP(H178,'C:\Users\HP\Desktop\TrimphPO\Week\Master Files\[SGST Master.xlsx]DBF'!$A:$BE,57,FALSE),
   IF(ORDER!$D$1="IGST",
   VLOOKUP(H178,'C:\Users\HP\Desktop\TrimphPO\Week\Master Files\[IGST Master.xlsx]DBF'!$A:$BE,57,FALSE),
   "Error")),
"")</f>
        <v/>
      </c>
    </row>
    <row r="179">
      <c r="A179">
        <f>IF(ORDER!O185&gt;0,
 IF(ORDER!$D$1="SGST",
 VLOOKUP(H179,'C:\Users\HP\Desktop\TrimphPO\Week\Master Files\[SGST Master.xlsx]DBF'!$A:$B,2,FALSE),
   IF(ORDER!$D$1="IGST",
   VLOOKUP(H179,'C:\Users\HP\Desktop\TrimphPO\Week\Master Files\[IGST Master.xlsx]DBF'!$A:$B,2,FALSE),
   "Error")),
"")</f>
        <v/>
      </c>
      <c r="B179">
        <f>IF(ORDER!O185&gt;0,
 IF(ORDER!$D$1="SGST",
 VLOOKUP(H179,'C:\Users\HP\Desktop\TrimphPO\Week\Master Files\[SGST Master.xlsx]DBF'!$A:$C,3,FALSE),
   IF(ORDER!$D$1="IGST",
   VLOOKUP(H179,'C:\Users\HP\Desktop\TrimphPO\Week\Master Files\[IGST Master.xlsx]DBF'!$A:$C,3,FALSE),
   "Error")),
"")</f>
        <v/>
      </c>
      <c r="C179">
        <f>IF(ORDER!O185&gt;0,ORDER!L185, "")</f>
        <v/>
      </c>
      <c r="D179">
        <f>IF(ORDER!O185&gt;0,ORDER!A185, "")</f>
        <v/>
      </c>
      <c r="E179">
        <f>IF(ORDER!O185&gt;0,
 IF(ORDER!$D$1="SGST",
 VLOOKUP(H179,'C:\Users\HP\Desktop\TrimphPO\Week\Master Files\[SGST Master.xlsx]DBF'!$A:$F,6,FALSE),
   IF(ORDER!$D$1="IGST",
   VLOOKUP(H179,'C:\Users\HP\Desktop\TrimphPO\Week\Master Files\[IGST Master.xlsx]DBF'!$A:$F,6,FALSE),
   "Error")),
"")</f>
        <v/>
      </c>
      <c r="F179">
        <f>IF(ORDER!O185&gt;0,ORDER!C185, "")</f>
        <v/>
      </c>
      <c r="G179">
        <f>IF(ORDER!O185&gt;0,
 IF(ORDER!$D$1="SGST",
 VLOOKUP(H179,'C:\Users\HP\Desktop\TrimphPO\Week\Master Files\[SGST Master.xlsx]DBF'!$A:$H,8,FALSE),
   IF(ORDER!$D$1="IGST",
   VLOOKUP(H179,'C:\Users\HP\Desktop\TrimphPO\Week\Master Files\[IGST Master.xlsx]DBF'!$A:$H,8,FALSE),
   "Error")),
"")</f>
        <v/>
      </c>
      <c r="H179">
        <f>IF(ORDER!O185&gt;0,ORDER!D185, "")</f>
        <v/>
      </c>
      <c r="I179">
        <f>IF(ORDER!O185&gt;0,
 IF(ORDER!$D$1="SGST",
 VLOOKUP(H179,'C:\Users\HP\Desktop\TrimphPO\Week\Master Files\[SGST Master.xlsx]DBF'!$A:$J,10,FALSE),
   IF(ORDER!$D$1="IGST",
   VLOOKUP(H179,'C:\Users\HP\Desktop\TrimphPO\Week\Master Files\[IGST Master.xlsx]DBF'!$A:$J,10,FALSE),
   "Error")),
"")</f>
        <v/>
      </c>
      <c r="J179">
        <f>IF(ORDER!O185&gt;0,SUMIF(ORDER!$D$8:$D$22298,DBF!$H179,ORDER!$G$8:$G$22298), "")</f>
        <v/>
      </c>
      <c r="K179">
        <f>IF(ORDER!O185&gt;0,VLOOKUP($H179,ORDER!D:H,5,FALSE), "")</f>
        <v/>
      </c>
      <c r="L179">
        <f>IF(ORDER!O185&gt;0,ROUND(J179*K179,2), "")</f>
        <v/>
      </c>
      <c r="M179">
        <f>IF(ORDER!O185&gt;0,
 IF(ORDER!$D$1="SGST",
 VLOOKUP(H179,'C:\Users\HP\Desktop\TrimphPO\Week\Master Files\[SGST Master.xlsx]DBF'!$A:$N,14,FALSE),
   IF(ORDER!$D$1="IGST",
   VLOOKUP(H179,'C:\Users\HP\Desktop\TrimphPO\Week\Master Files\[IGST Master.xlsx]DBF'!$A:$N,14,FALSE),
   "Error")),
"")</f>
        <v/>
      </c>
      <c r="N179">
        <f>IF(ORDER!O185&gt;0,ROUND(L179*M179/100,2), "")</f>
        <v/>
      </c>
      <c r="O179">
        <f>IF(ORDER!O185&gt;0,L179-N179, "")</f>
        <v/>
      </c>
      <c r="P179">
        <f>IF(ORDER!O185&gt;0,IF(R179="Corsetry",IF(IFERROR((O179/J179),0)&lt;1000,"CC Sales- Corsetry-Wholesale - IGST 5%","CC Sales- Corsetry-Wholesale - IGST 12%")), "")</f>
        <v/>
      </c>
      <c r="Q179">
        <f>IF(ORDER!O185&gt;0,
 IF(ORDER!$D$1="SGST",
 VLOOKUP(H179,'C:\Users\HP\Desktop\TrimphPO\Week\Master Files\[SGST Master.xlsx]DBF'!$A:$R,18,FALSE),
   IF(ORDER!$D$1="IGST",
   VLOOKUP(H179,'C:\Users\HP\Desktop\TrimphPO\Week\Master Files\[IGST Master.xlsx]DBF'!$A:$R,18,FALSE),
   "Error")),
"")</f>
        <v/>
      </c>
      <c r="R179">
        <f>IF(ORDER!O185&gt;0,
 IF(ORDER!$D$1="SGST",
 VLOOKUP(H179,'C:\Users\HP\Desktop\TrimphPO\Week\Master Files\[SGST Master.xlsx]DBF'!$A:$S,19,FALSE),
   IF(ORDER!$D$1="IGST",
   VLOOKUP(H179,'C:\Users\HP\Desktop\TrimphPO\Week\Master Files\[IGST Master.xlsx]DBF'!$A:$S,19,FALSE),
   "Error")),
"")</f>
        <v/>
      </c>
      <c r="S179">
        <f>IF(ORDER!O185&gt;0,
 IF(ORDER!$D$1="SGST",
 VLOOKUP(H179,'C:\Users\HP\Desktop\TrimphPO\Week\Master Files\[SGST Master.xlsx]DBF'!$A:$T,20,FALSE),
   IF(ORDER!$D$1="IGST",
   VLOOKUP(H179,'C:\Users\HP\Desktop\TrimphPO\Week\Master Files\[IGST Master.xlsx]DBF'!$A:$T,20,FALSE),
   "Error")),
"")</f>
        <v/>
      </c>
      <c r="T179">
        <f>IF(ORDER!O185&gt;0,
 IF(ORDER!$D$1="SGST",
 VLOOKUP(H179,'C:\Users\HP\Desktop\TrimphPO\Week\Master Files\[SGST Master.xlsx]DBF'!$A:$U,21,FALSE),
   IF(ORDER!$D$1="IGST",
   VLOOKUP(H179,'C:\Users\HP\Desktop\TrimphPO\Week\Master Files\[IGST Master.xlsx]DBF'!$A:$U,21,FALSE),
   "Error")),
"")</f>
        <v/>
      </c>
      <c r="U179">
        <f>IF(ORDER!O185&gt;0,
 IF(ORDER!$D$1="SGST",
 VLOOKUP(H179,'C:\Users\HP\Desktop\TrimphPO\Week\Master Files\[SGST Master.xlsx]DBF'!$A:$V,22,FALSE),
   IF(ORDER!$D$1="IGST",
   VLOOKUP(H179,'C:\Users\HP\Desktop\TrimphPO\Week\Master Files\[IGST Master.xlsx]DBF'!$A:$V,22,FALSE),
   "Error")),
"")</f>
        <v/>
      </c>
      <c r="V179">
        <f>IF(ORDER!O185&gt;0,
 IF(ORDER!$D$1="SGST",
 VLOOKUP(H179,'C:\Users\HP\Desktop\TrimphPO\Week\Master Files\[SGST Master.xlsx]DBF'!$A:$W,23,FALSE),
   IF(ORDER!$D$1="IGST",
   VLOOKUP(H179,'C:\Users\HP\Desktop\TrimphPO\Week\Master Files\[IGST Master.xlsx]DBF'!$A:$W,23,FALSE),
   "Error")),
"")</f>
        <v/>
      </c>
      <c r="W179">
        <f>IF(ORDER!O185&gt;0,
 IF(ORDER!$D$1="SGST",
 VLOOKUP(H179,'C:\Users\HP\Desktop\TrimphPO\Week\Master Files\[SGST Master.xlsx]DBF'!$A:$X,24,FALSE),
   IF(ORDER!$D$1="IGST",
   VLOOKUP(H179,'C:\Users\HP\Desktop\TrimphPO\Week\Master Files\[IGST Master.xlsx]DBF'!$A:$X,24,FALSE),
   "Error")),
"")</f>
        <v/>
      </c>
      <c r="X179">
        <f>IF(ORDER!O185&gt;0,
 IF(ORDER!$D$1="SGST",
 VLOOKUP(H179,'C:\Users\HP\Desktop\TrimphPO\Week\Master Files\[SGST Master.xlsx]DBF'!$A:$Y,25,FALSE),
   IF(ORDER!$D$1="IGST",
   VLOOKUP(H179,'C:\Users\HP\Desktop\TrimphPO\Week\Master Files\[IGST Master.xlsx]DBF'!$A:$Y,25,FALSE),
   "Error")),
"")</f>
        <v/>
      </c>
      <c r="Y179">
        <f>IF(ORDER!O185&gt;0,+O179, "")</f>
        <v/>
      </c>
      <c r="Z179">
        <f>IF(ORDER!O185&gt;0,+J179, "")</f>
        <v/>
      </c>
      <c r="AA179">
        <f>IF(ORDER!O185&gt;0,
 IF(ORDER!$D$1="SGST",
 VLOOKUP(H179,'C:\Users\HP\Desktop\TrimphPO\Week\Master Files\[SGST Master.xlsx]DBF'!$A:$AB,28,FALSE),
   IF(ORDER!$D$1="IGST",
   VLOOKUP(H179,'C:\Users\HP\Desktop\TrimphPO\Week\Master Files\[IGST Master.xlsx]DBF'!$A:$AB,28,FALSE),
   "Error")),
"")</f>
        <v/>
      </c>
      <c r="AB179">
        <f>IF(ORDER!O185&gt;0,
 IF(ORDER!$D$1="SGST",
 VLOOKUP(H179,'C:\Users\HP\Desktop\TrimphPO\Week\Master Files\[SGST Master.xlsx]DBF'!$A:$AC,29,FALSE),
   IF(ORDER!$D$1="IGST",
   VLOOKUP(H179,'C:\Users\HP\Desktop\TrimphPO\Week\Master Files\[IGST Master.xlsx]DBF'!$A:$AC,29,FALSE),
   "Error")),
"")</f>
        <v/>
      </c>
      <c r="AC179">
        <f>IF(ORDER!O185&gt;0,ROUND(Y179*AB179/100,2), "")</f>
        <v/>
      </c>
      <c r="AD179">
        <f>IF(ORDER!O185&gt;0,ROUND(SUM(Y179,0)-AC179,2), "")</f>
        <v/>
      </c>
      <c r="AE179" t="inlineStr"/>
      <c r="AF179" t="inlineStr"/>
      <c r="AG179" t="inlineStr"/>
      <c r="AH179" t="inlineStr"/>
      <c r="AI179" t="inlineStr"/>
      <c r="AJ179" t="inlineStr"/>
      <c r="AK179">
        <f>IF(ORDER!O185&gt;0,IF(RIGHT(P179,2)="5%","Output IGST - 5% - Tamilnadu","Output IGST - 12% - Tamilnadu"), "")</f>
        <v/>
      </c>
      <c r="AL179">
        <f>IF(ORDER!O185&gt;0,IF(AK179="Output IGST - 12% - TamilNadu",12,5), "")</f>
        <v/>
      </c>
      <c r="AM179">
        <f>IF(ORDER!O185&gt;0,ROUND(SUM(AD179*AL179/100,0),2), "")</f>
        <v/>
      </c>
      <c r="AN179">
        <f>IF(ORDER!O185&gt;0,+AP179, "")</f>
        <v/>
      </c>
      <c r="AO179">
        <f>IF(ORDER!O185&gt;0,0.00, "")</f>
        <v/>
      </c>
      <c r="AP179">
        <f>IF(ORDER!O185&gt;0,+(Y179-AC179)+AM179, "")</f>
        <v/>
      </c>
      <c r="AQ179">
        <f>IF(ORDER!O185&gt;0,
 IF(ORDER!$D$1="SGST",
 VLOOKUP(H179,'C:\Users\HP\Desktop\TrimphPO\Week\Master Files\[SGST Master.xlsx]DBF'!$A:$AR,44,FALSE),
   IF(ORDER!$D$1="IGST",
   VLOOKUP(H179,'C:\Users\HP\Desktop\TrimphPO\Week\Master Files\[IGST Master.xlsx]DBF'!$A:$AR,44,FALSE),
   "Error")),
"")</f>
        <v/>
      </c>
      <c r="AR179">
        <f>IF(ORDER!O185&gt;0,B179, "")</f>
        <v/>
      </c>
      <c r="AS179">
        <f>IF(ORDER!O185&gt;0,AN179, "")</f>
        <v/>
      </c>
      <c r="AT179">
        <f>IF(ORDER!O185&gt;0,CONCATENATE($B$2," ",$C$2," ","QTY",  " ", $Z$2), "")</f>
        <v/>
      </c>
      <c r="AU179">
        <f>IF(ORDER!O185&gt;0,
 IF(ORDER!$D$1="SGST",
 VLOOKUP(H179,'C:\Users\HP\Desktop\TrimphPO\Week\Master Files\[SGST Master.xlsx]DBF'!$A:$AV,48,FALSE),
   IF(ORDER!$D$1="IGST",
   VLOOKUP(H179,'C:\Users\HP\Desktop\TrimphPO\Week\Master Files\[IGST Master.xlsx]DBF'!$A:$AV,48,FALSE),
   "Error")),
"")</f>
        <v/>
      </c>
      <c r="AV179">
        <f>IF(ORDER!O185&gt;0,
 IF(ORDER!$D$1="SGST",
 VLOOKUP(H179,'C:\Users\HP\Desktop\TrimphPO\Week\Master Files\[SGST Master.xlsx]DBF'!$A:$AW,49,FALSE),
   IF(ORDER!$D$1="IGST",
   VLOOKUP(H179,'C:\Users\HP\Desktop\TrimphPO\Week\Master Files\[IGST Master.xlsx]DBF'!$A:$AW,49,FALSE),
   "Error")),
"")</f>
        <v/>
      </c>
      <c r="AW179">
        <f>IF(ORDER!O185&gt;0,
 IF(ORDER!$D$1="SGST",
 VLOOKUP(H179,'C:\Users\HP\Desktop\TrimphPO\Week\Master Files\[SGST Master.xlsx]DBF'!$A:$AX,50,FALSE),
   IF(ORDER!$D$1="IGST",
   VLOOKUP(H179,'C:\Users\HP\Desktop\TrimphPO\Week\Master Files\[IGST Master.xlsx]DBF'!$A:$AX,50,FALSE),
   "Error")),
"")</f>
        <v/>
      </c>
      <c r="AX179">
        <f>IF(ORDER!O185&gt;0,ORDER!B5, "")</f>
        <v/>
      </c>
      <c r="AY179">
        <f>IF(ORDER!O185&gt;0,ORDER!B1, "")</f>
        <v/>
      </c>
      <c r="AZ179">
        <f>IF(ORDER!O185&gt;0,
 IF(ORDER!$D$1="SGST",
 VLOOKUP(H179,'C:\Users\HP\Desktop\TrimphPO\Week\Master Files\[SGST Master.xlsx]DBF'!$A:$BA,53,FALSE),
   IF(ORDER!$D$1="IGST",
   VLOOKUP(H179,'C:\Users\HP\Desktop\TrimphPO\Week\Master Files\[IGST Master.xlsx]DBF'!$A:$BA,53,FALSE),
   "Error")),
"")</f>
        <v/>
      </c>
      <c r="BA179">
        <f>IF(ORDER!O185&gt;0,
 IF(ORDER!$D$1="SGST",
 VLOOKUP(H179,'C:\Users\HP\Desktop\TrimphPO\Week\Master Files\[SGST Master.xlsx]DBF'!$A:$BB,54,FALSE),
   IF(ORDER!$D$1="IGST",
   VLOOKUP(H179,'C:\Users\HP\Desktop\TrimphPO\Week\Master Files\[IGST Master.xlsx]DBF'!$A:$BB,54,FALSE),
   "Error")),
"")</f>
        <v/>
      </c>
      <c r="BB179">
        <f>IF(ORDER!O185&gt;0,
 IF(ORDER!$D$1="SGST",
 VLOOKUP(H179,'C:\Users\HP\Desktop\TrimphPO\Week\Master Files\[SGST Master.xlsx]DBF'!$A:$BC,55,FALSE),
   IF(ORDER!$D$1="IGST",
   VLOOKUP(H179,'C:\Users\HP\Desktop\TrimphPO\Week\Master Files\[IGST Master.xlsx]DBF'!$A:$BC,55,FALSE),
   "Error")),
"")</f>
        <v/>
      </c>
      <c r="BC179">
        <f>IF(ORDER!O185&gt;0,
 IF(ORDER!$D$1="SGST",
 VLOOKUP(H179,'C:\Users\HP\Desktop\TrimphPO\Week\Master Files\[SGST Master.xlsx]DBF'!$A:$BD,56,FALSE),
   IF(ORDER!$D$1="IGST",
   VLOOKUP(H179,'C:\Users\HP\Desktop\TrimphPO\Week\Master Files\[IGST Master.xlsx]DBF'!$A:$BD,56,FALSE),
   "Error")),
"")</f>
        <v/>
      </c>
      <c r="BD179">
        <f>IF(ORDER!O185&gt;0,
 IF(ORDER!$D$1="SGST",
 VLOOKUP(H179,'C:\Users\HP\Desktop\TrimphPO\Week\Master Files\[SGST Master.xlsx]DBF'!$A:$BE,57,FALSE),
   IF(ORDER!$D$1="IGST",
   VLOOKUP(H179,'C:\Users\HP\Desktop\TrimphPO\Week\Master Files\[IGST Master.xlsx]DBF'!$A:$BE,57,FALSE),
   "Error")),
"")</f>
        <v/>
      </c>
    </row>
    <row r="180">
      <c r="A180">
        <f>IF(ORDER!O186&gt;0,
 IF(ORDER!$D$1="SGST",
 VLOOKUP(H180,'C:\Users\HP\Desktop\TrimphPO\Week\Master Files\[SGST Master.xlsx]DBF'!$A:$B,2,FALSE),
   IF(ORDER!$D$1="IGST",
   VLOOKUP(H180,'C:\Users\HP\Desktop\TrimphPO\Week\Master Files\[IGST Master.xlsx]DBF'!$A:$B,2,FALSE),
   "Error")),
"")</f>
        <v/>
      </c>
      <c r="B180">
        <f>IF(ORDER!O186&gt;0,
 IF(ORDER!$D$1="SGST",
 VLOOKUP(H180,'C:\Users\HP\Desktop\TrimphPO\Week\Master Files\[SGST Master.xlsx]DBF'!$A:$C,3,FALSE),
   IF(ORDER!$D$1="IGST",
   VLOOKUP(H180,'C:\Users\HP\Desktop\TrimphPO\Week\Master Files\[IGST Master.xlsx]DBF'!$A:$C,3,FALSE),
   "Error")),
"")</f>
        <v/>
      </c>
      <c r="C180">
        <f>IF(ORDER!O186&gt;0,ORDER!L186, "")</f>
        <v/>
      </c>
      <c r="D180">
        <f>IF(ORDER!O186&gt;0,ORDER!A186, "")</f>
        <v/>
      </c>
      <c r="E180">
        <f>IF(ORDER!O186&gt;0,
 IF(ORDER!$D$1="SGST",
 VLOOKUP(H180,'C:\Users\HP\Desktop\TrimphPO\Week\Master Files\[SGST Master.xlsx]DBF'!$A:$F,6,FALSE),
   IF(ORDER!$D$1="IGST",
   VLOOKUP(H180,'C:\Users\HP\Desktop\TrimphPO\Week\Master Files\[IGST Master.xlsx]DBF'!$A:$F,6,FALSE),
   "Error")),
"")</f>
        <v/>
      </c>
      <c r="F180">
        <f>IF(ORDER!O186&gt;0,ORDER!C186, "")</f>
        <v/>
      </c>
      <c r="G180">
        <f>IF(ORDER!O186&gt;0,
 IF(ORDER!$D$1="SGST",
 VLOOKUP(H180,'C:\Users\HP\Desktop\TrimphPO\Week\Master Files\[SGST Master.xlsx]DBF'!$A:$H,8,FALSE),
   IF(ORDER!$D$1="IGST",
   VLOOKUP(H180,'C:\Users\HP\Desktop\TrimphPO\Week\Master Files\[IGST Master.xlsx]DBF'!$A:$H,8,FALSE),
   "Error")),
"")</f>
        <v/>
      </c>
      <c r="H180">
        <f>IF(ORDER!O186&gt;0,ORDER!D186, "")</f>
        <v/>
      </c>
      <c r="I180">
        <f>IF(ORDER!O186&gt;0,
 IF(ORDER!$D$1="SGST",
 VLOOKUP(H180,'C:\Users\HP\Desktop\TrimphPO\Week\Master Files\[SGST Master.xlsx]DBF'!$A:$J,10,FALSE),
   IF(ORDER!$D$1="IGST",
   VLOOKUP(H180,'C:\Users\HP\Desktop\TrimphPO\Week\Master Files\[IGST Master.xlsx]DBF'!$A:$J,10,FALSE),
   "Error")),
"")</f>
        <v/>
      </c>
      <c r="J180">
        <f>IF(ORDER!O186&gt;0,SUMIF(ORDER!$D$8:$D$22298,DBF!$H180,ORDER!$G$8:$G$22298), "")</f>
        <v/>
      </c>
      <c r="K180">
        <f>IF(ORDER!O186&gt;0,VLOOKUP($H180,ORDER!D:H,5,FALSE), "")</f>
        <v/>
      </c>
      <c r="L180">
        <f>IF(ORDER!O186&gt;0,ROUND(J180*K180,2), "")</f>
        <v/>
      </c>
      <c r="M180">
        <f>IF(ORDER!O186&gt;0,
 IF(ORDER!$D$1="SGST",
 VLOOKUP(H180,'C:\Users\HP\Desktop\TrimphPO\Week\Master Files\[SGST Master.xlsx]DBF'!$A:$N,14,FALSE),
   IF(ORDER!$D$1="IGST",
   VLOOKUP(H180,'C:\Users\HP\Desktop\TrimphPO\Week\Master Files\[IGST Master.xlsx]DBF'!$A:$N,14,FALSE),
   "Error")),
"")</f>
        <v/>
      </c>
      <c r="N180">
        <f>IF(ORDER!O186&gt;0,ROUND(L180*M180/100,2), "")</f>
        <v/>
      </c>
      <c r="O180">
        <f>IF(ORDER!O186&gt;0,L180-N180, "")</f>
        <v/>
      </c>
      <c r="P180">
        <f>IF(ORDER!O186&gt;0,IF(R180="Corsetry",IF(IFERROR((O180/J180),0)&lt;1000,"CC Sales- Corsetry-Wholesale - IGST 5%","CC Sales- Corsetry-Wholesale - IGST 12%")), "")</f>
        <v/>
      </c>
      <c r="Q180">
        <f>IF(ORDER!O186&gt;0,
 IF(ORDER!$D$1="SGST",
 VLOOKUP(H180,'C:\Users\HP\Desktop\TrimphPO\Week\Master Files\[SGST Master.xlsx]DBF'!$A:$R,18,FALSE),
   IF(ORDER!$D$1="IGST",
   VLOOKUP(H180,'C:\Users\HP\Desktop\TrimphPO\Week\Master Files\[IGST Master.xlsx]DBF'!$A:$R,18,FALSE),
   "Error")),
"")</f>
        <v/>
      </c>
      <c r="R180">
        <f>IF(ORDER!O186&gt;0,
 IF(ORDER!$D$1="SGST",
 VLOOKUP(H180,'C:\Users\HP\Desktop\TrimphPO\Week\Master Files\[SGST Master.xlsx]DBF'!$A:$S,19,FALSE),
   IF(ORDER!$D$1="IGST",
   VLOOKUP(H180,'C:\Users\HP\Desktop\TrimphPO\Week\Master Files\[IGST Master.xlsx]DBF'!$A:$S,19,FALSE),
   "Error")),
"")</f>
        <v/>
      </c>
      <c r="S180">
        <f>IF(ORDER!O186&gt;0,
 IF(ORDER!$D$1="SGST",
 VLOOKUP(H180,'C:\Users\HP\Desktop\TrimphPO\Week\Master Files\[SGST Master.xlsx]DBF'!$A:$T,20,FALSE),
   IF(ORDER!$D$1="IGST",
   VLOOKUP(H180,'C:\Users\HP\Desktop\TrimphPO\Week\Master Files\[IGST Master.xlsx]DBF'!$A:$T,20,FALSE),
   "Error")),
"")</f>
        <v/>
      </c>
      <c r="T180">
        <f>IF(ORDER!O186&gt;0,
 IF(ORDER!$D$1="SGST",
 VLOOKUP(H180,'C:\Users\HP\Desktop\TrimphPO\Week\Master Files\[SGST Master.xlsx]DBF'!$A:$U,21,FALSE),
   IF(ORDER!$D$1="IGST",
   VLOOKUP(H180,'C:\Users\HP\Desktop\TrimphPO\Week\Master Files\[IGST Master.xlsx]DBF'!$A:$U,21,FALSE),
   "Error")),
"")</f>
        <v/>
      </c>
      <c r="U180">
        <f>IF(ORDER!O186&gt;0,
 IF(ORDER!$D$1="SGST",
 VLOOKUP(H180,'C:\Users\HP\Desktop\TrimphPO\Week\Master Files\[SGST Master.xlsx]DBF'!$A:$V,22,FALSE),
   IF(ORDER!$D$1="IGST",
   VLOOKUP(H180,'C:\Users\HP\Desktop\TrimphPO\Week\Master Files\[IGST Master.xlsx]DBF'!$A:$V,22,FALSE),
   "Error")),
"")</f>
        <v/>
      </c>
      <c r="V180">
        <f>IF(ORDER!O186&gt;0,
 IF(ORDER!$D$1="SGST",
 VLOOKUP(H180,'C:\Users\HP\Desktop\TrimphPO\Week\Master Files\[SGST Master.xlsx]DBF'!$A:$W,23,FALSE),
   IF(ORDER!$D$1="IGST",
   VLOOKUP(H180,'C:\Users\HP\Desktop\TrimphPO\Week\Master Files\[IGST Master.xlsx]DBF'!$A:$W,23,FALSE),
   "Error")),
"")</f>
        <v/>
      </c>
      <c r="W180">
        <f>IF(ORDER!O186&gt;0,
 IF(ORDER!$D$1="SGST",
 VLOOKUP(H180,'C:\Users\HP\Desktop\TrimphPO\Week\Master Files\[SGST Master.xlsx]DBF'!$A:$X,24,FALSE),
   IF(ORDER!$D$1="IGST",
   VLOOKUP(H180,'C:\Users\HP\Desktop\TrimphPO\Week\Master Files\[IGST Master.xlsx]DBF'!$A:$X,24,FALSE),
   "Error")),
"")</f>
        <v/>
      </c>
      <c r="X180">
        <f>IF(ORDER!O186&gt;0,
 IF(ORDER!$D$1="SGST",
 VLOOKUP(H180,'C:\Users\HP\Desktop\TrimphPO\Week\Master Files\[SGST Master.xlsx]DBF'!$A:$Y,25,FALSE),
   IF(ORDER!$D$1="IGST",
   VLOOKUP(H180,'C:\Users\HP\Desktop\TrimphPO\Week\Master Files\[IGST Master.xlsx]DBF'!$A:$Y,25,FALSE),
   "Error")),
"")</f>
        <v/>
      </c>
      <c r="Y180">
        <f>IF(ORDER!O186&gt;0,+O180, "")</f>
        <v/>
      </c>
      <c r="Z180">
        <f>IF(ORDER!O186&gt;0,+J180, "")</f>
        <v/>
      </c>
      <c r="AA180">
        <f>IF(ORDER!O186&gt;0,
 IF(ORDER!$D$1="SGST",
 VLOOKUP(H180,'C:\Users\HP\Desktop\TrimphPO\Week\Master Files\[SGST Master.xlsx]DBF'!$A:$AB,28,FALSE),
   IF(ORDER!$D$1="IGST",
   VLOOKUP(H180,'C:\Users\HP\Desktop\TrimphPO\Week\Master Files\[IGST Master.xlsx]DBF'!$A:$AB,28,FALSE),
   "Error")),
"")</f>
        <v/>
      </c>
      <c r="AB180">
        <f>IF(ORDER!O186&gt;0,
 IF(ORDER!$D$1="SGST",
 VLOOKUP(H180,'C:\Users\HP\Desktop\TrimphPO\Week\Master Files\[SGST Master.xlsx]DBF'!$A:$AC,29,FALSE),
   IF(ORDER!$D$1="IGST",
   VLOOKUP(H180,'C:\Users\HP\Desktop\TrimphPO\Week\Master Files\[IGST Master.xlsx]DBF'!$A:$AC,29,FALSE),
   "Error")),
"")</f>
        <v/>
      </c>
      <c r="AC180">
        <f>IF(ORDER!O186&gt;0,ROUND(Y180*AB180/100,2), "")</f>
        <v/>
      </c>
      <c r="AD180">
        <f>IF(ORDER!O186&gt;0,ROUND(SUM(Y180,0)-AC180,2), "")</f>
        <v/>
      </c>
      <c r="AE180" t="inlineStr"/>
      <c r="AF180" t="inlineStr"/>
      <c r="AG180" t="inlineStr"/>
      <c r="AH180" t="inlineStr"/>
      <c r="AI180" t="inlineStr"/>
      <c r="AJ180" t="inlineStr"/>
      <c r="AK180">
        <f>IF(ORDER!O186&gt;0,IF(RIGHT(P180,2)="5%","Output IGST - 5% - Tamilnadu","Output IGST - 12% - Tamilnadu"), "")</f>
        <v/>
      </c>
      <c r="AL180">
        <f>IF(ORDER!O186&gt;0,IF(AK180="Output IGST - 12% - TamilNadu",12,5), "")</f>
        <v/>
      </c>
      <c r="AM180">
        <f>IF(ORDER!O186&gt;0,ROUND(SUM(AD180*AL180/100,0),2), "")</f>
        <v/>
      </c>
      <c r="AN180">
        <f>IF(ORDER!O186&gt;0,+AP180, "")</f>
        <v/>
      </c>
      <c r="AO180">
        <f>IF(ORDER!O186&gt;0,0.00, "")</f>
        <v/>
      </c>
      <c r="AP180">
        <f>IF(ORDER!O186&gt;0,+(Y180-AC180)+AM180, "")</f>
        <v/>
      </c>
      <c r="AQ180">
        <f>IF(ORDER!O186&gt;0,
 IF(ORDER!$D$1="SGST",
 VLOOKUP(H180,'C:\Users\HP\Desktop\TrimphPO\Week\Master Files\[SGST Master.xlsx]DBF'!$A:$AR,44,FALSE),
   IF(ORDER!$D$1="IGST",
   VLOOKUP(H180,'C:\Users\HP\Desktop\TrimphPO\Week\Master Files\[IGST Master.xlsx]DBF'!$A:$AR,44,FALSE),
   "Error")),
"")</f>
        <v/>
      </c>
      <c r="AR180">
        <f>IF(ORDER!O186&gt;0,B180, "")</f>
        <v/>
      </c>
      <c r="AS180">
        <f>IF(ORDER!O186&gt;0,AN180, "")</f>
        <v/>
      </c>
      <c r="AT180">
        <f>IF(ORDER!O186&gt;0,CONCATENATE($B$2," ",$C$2," ","QTY",  " ", $Z$2), "")</f>
        <v/>
      </c>
      <c r="AU180">
        <f>IF(ORDER!O186&gt;0,
 IF(ORDER!$D$1="SGST",
 VLOOKUP(H180,'C:\Users\HP\Desktop\TrimphPO\Week\Master Files\[SGST Master.xlsx]DBF'!$A:$AV,48,FALSE),
   IF(ORDER!$D$1="IGST",
   VLOOKUP(H180,'C:\Users\HP\Desktop\TrimphPO\Week\Master Files\[IGST Master.xlsx]DBF'!$A:$AV,48,FALSE),
   "Error")),
"")</f>
        <v/>
      </c>
      <c r="AV180">
        <f>IF(ORDER!O186&gt;0,
 IF(ORDER!$D$1="SGST",
 VLOOKUP(H180,'C:\Users\HP\Desktop\TrimphPO\Week\Master Files\[SGST Master.xlsx]DBF'!$A:$AW,49,FALSE),
   IF(ORDER!$D$1="IGST",
   VLOOKUP(H180,'C:\Users\HP\Desktop\TrimphPO\Week\Master Files\[IGST Master.xlsx]DBF'!$A:$AW,49,FALSE),
   "Error")),
"")</f>
        <v/>
      </c>
      <c r="AW180">
        <f>IF(ORDER!O186&gt;0,
 IF(ORDER!$D$1="SGST",
 VLOOKUP(H180,'C:\Users\HP\Desktop\TrimphPO\Week\Master Files\[SGST Master.xlsx]DBF'!$A:$AX,50,FALSE),
   IF(ORDER!$D$1="IGST",
   VLOOKUP(H180,'C:\Users\HP\Desktop\TrimphPO\Week\Master Files\[IGST Master.xlsx]DBF'!$A:$AX,50,FALSE),
   "Error")),
"")</f>
        <v/>
      </c>
      <c r="AX180">
        <f>IF(ORDER!O186&gt;0,ORDER!B5, "")</f>
        <v/>
      </c>
      <c r="AY180">
        <f>IF(ORDER!O186&gt;0,ORDER!B1, "")</f>
        <v/>
      </c>
      <c r="AZ180">
        <f>IF(ORDER!O186&gt;0,
 IF(ORDER!$D$1="SGST",
 VLOOKUP(H180,'C:\Users\HP\Desktop\TrimphPO\Week\Master Files\[SGST Master.xlsx]DBF'!$A:$BA,53,FALSE),
   IF(ORDER!$D$1="IGST",
   VLOOKUP(H180,'C:\Users\HP\Desktop\TrimphPO\Week\Master Files\[IGST Master.xlsx]DBF'!$A:$BA,53,FALSE),
   "Error")),
"")</f>
        <v/>
      </c>
      <c r="BA180">
        <f>IF(ORDER!O186&gt;0,
 IF(ORDER!$D$1="SGST",
 VLOOKUP(H180,'C:\Users\HP\Desktop\TrimphPO\Week\Master Files\[SGST Master.xlsx]DBF'!$A:$BB,54,FALSE),
   IF(ORDER!$D$1="IGST",
   VLOOKUP(H180,'C:\Users\HP\Desktop\TrimphPO\Week\Master Files\[IGST Master.xlsx]DBF'!$A:$BB,54,FALSE),
   "Error")),
"")</f>
        <v/>
      </c>
      <c r="BB180">
        <f>IF(ORDER!O186&gt;0,
 IF(ORDER!$D$1="SGST",
 VLOOKUP(H180,'C:\Users\HP\Desktop\TrimphPO\Week\Master Files\[SGST Master.xlsx]DBF'!$A:$BC,55,FALSE),
   IF(ORDER!$D$1="IGST",
   VLOOKUP(H180,'C:\Users\HP\Desktop\TrimphPO\Week\Master Files\[IGST Master.xlsx]DBF'!$A:$BC,55,FALSE),
   "Error")),
"")</f>
        <v/>
      </c>
      <c r="BC180">
        <f>IF(ORDER!O186&gt;0,
 IF(ORDER!$D$1="SGST",
 VLOOKUP(H180,'C:\Users\HP\Desktop\TrimphPO\Week\Master Files\[SGST Master.xlsx]DBF'!$A:$BD,56,FALSE),
   IF(ORDER!$D$1="IGST",
   VLOOKUP(H180,'C:\Users\HP\Desktop\TrimphPO\Week\Master Files\[IGST Master.xlsx]DBF'!$A:$BD,56,FALSE),
   "Error")),
"")</f>
        <v/>
      </c>
      <c r="BD180">
        <f>IF(ORDER!O186&gt;0,
 IF(ORDER!$D$1="SGST",
 VLOOKUP(H180,'C:\Users\HP\Desktop\TrimphPO\Week\Master Files\[SGST Master.xlsx]DBF'!$A:$BE,57,FALSE),
   IF(ORDER!$D$1="IGST",
   VLOOKUP(H180,'C:\Users\HP\Desktop\TrimphPO\Week\Master Files\[IGST Master.xlsx]DBF'!$A:$BE,57,FALSE),
   "Error")),
"")</f>
        <v/>
      </c>
    </row>
    <row r="181">
      <c r="A181">
        <f>IF(ORDER!O187&gt;0,
 IF(ORDER!$D$1="SGST",
 VLOOKUP(H181,'C:\Users\HP\Desktop\TrimphPO\Week\Master Files\[SGST Master.xlsx]DBF'!$A:$B,2,FALSE),
   IF(ORDER!$D$1="IGST",
   VLOOKUP(H181,'C:\Users\HP\Desktop\TrimphPO\Week\Master Files\[IGST Master.xlsx]DBF'!$A:$B,2,FALSE),
   "Error")),
"")</f>
        <v/>
      </c>
      <c r="B181">
        <f>IF(ORDER!O187&gt;0,
 IF(ORDER!$D$1="SGST",
 VLOOKUP(H181,'C:\Users\HP\Desktop\TrimphPO\Week\Master Files\[SGST Master.xlsx]DBF'!$A:$C,3,FALSE),
   IF(ORDER!$D$1="IGST",
   VLOOKUP(H181,'C:\Users\HP\Desktop\TrimphPO\Week\Master Files\[IGST Master.xlsx]DBF'!$A:$C,3,FALSE),
   "Error")),
"")</f>
        <v/>
      </c>
      <c r="C181">
        <f>IF(ORDER!O187&gt;0,ORDER!L187, "")</f>
        <v/>
      </c>
      <c r="D181">
        <f>IF(ORDER!O187&gt;0,ORDER!A187, "")</f>
        <v/>
      </c>
      <c r="E181">
        <f>IF(ORDER!O187&gt;0,
 IF(ORDER!$D$1="SGST",
 VLOOKUP(H181,'C:\Users\HP\Desktop\TrimphPO\Week\Master Files\[SGST Master.xlsx]DBF'!$A:$F,6,FALSE),
   IF(ORDER!$D$1="IGST",
   VLOOKUP(H181,'C:\Users\HP\Desktop\TrimphPO\Week\Master Files\[IGST Master.xlsx]DBF'!$A:$F,6,FALSE),
   "Error")),
"")</f>
        <v/>
      </c>
      <c r="F181">
        <f>IF(ORDER!O187&gt;0,ORDER!C187, "")</f>
        <v/>
      </c>
      <c r="G181">
        <f>IF(ORDER!O187&gt;0,
 IF(ORDER!$D$1="SGST",
 VLOOKUP(H181,'C:\Users\HP\Desktop\TrimphPO\Week\Master Files\[SGST Master.xlsx]DBF'!$A:$H,8,FALSE),
   IF(ORDER!$D$1="IGST",
   VLOOKUP(H181,'C:\Users\HP\Desktop\TrimphPO\Week\Master Files\[IGST Master.xlsx]DBF'!$A:$H,8,FALSE),
   "Error")),
"")</f>
        <v/>
      </c>
      <c r="H181">
        <f>IF(ORDER!O187&gt;0,ORDER!D187, "")</f>
        <v/>
      </c>
      <c r="I181">
        <f>IF(ORDER!O187&gt;0,
 IF(ORDER!$D$1="SGST",
 VLOOKUP(H181,'C:\Users\HP\Desktop\TrimphPO\Week\Master Files\[SGST Master.xlsx]DBF'!$A:$J,10,FALSE),
   IF(ORDER!$D$1="IGST",
   VLOOKUP(H181,'C:\Users\HP\Desktop\TrimphPO\Week\Master Files\[IGST Master.xlsx]DBF'!$A:$J,10,FALSE),
   "Error")),
"")</f>
        <v/>
      </c>
      <c r="J181">
        <f>IF(ORDER!O187&gt;0,SUMIF(ORDER!$D$8:$D$22298,DBF!$H181,ORDER!$G$8:$G$22298), "")</f>
        <v/>
      </c>
      <c r="K181">
        <f>IF(ORDER!O187&gt;0,VLOOKUP($H181,ORDER!D:H,5,FALSE), "")</f>
        <v/>
      </c>
      <c r="L181">
        <f>IF(ORDER!O187&gt;0,ROUND(J181*K181,2), "")</f>
        <v/>
      </c>
      <c r="M181">
        <f>IF(ORDER!O187&gt;0,
 IF(ORDER!$D$1="SGST",
 VLOOKUP(H181,'C:\Users\HP\Desktop\TrimphPO\Week\Master Files\[SGST Master.xlsx]DBF'!$A:$N,14,FALSE),
   IF(ORDER!$D$1="IGST",
   VLOOKUP(H181,'C:\Users\HP\Desktop\TrimphPO\Week\Master Files\[IGST Master.xlsx]DBF'!$A:$N,14,FALSE),
   "Error")),
"")</f>
        <v/>
      </c>
      <c r="N181">
        <f>IF(ORDER!O187&gt;0,ROUND(L181*M181/100,2), "")</f>
        <v/>
      </c>
      <c r="O181">
        <f>IF(ORDER!O187&gt;0,L181-N181, "")</f>
        <v/>
      </c>
      <c r="P181">
        <f>IF(ORDER!O187&gt;0,IF(R181="Corsetry",IF(IFERROR((O181/J181),0)&lt;1000,"CC Sales- Corsetry-Wholesale - IGST 5%","CC Sales- Corsetry-Wholesale - IGST 12%")), "")</f>
        <v/>
      </c>
      <c r="Q181">
        <f>IF(ORDER!O187&gt;0,
 IF(ORDER!$D$1="SGST",
 VLOOKUP(H181,'C:\Users\HP\Desktop\TrimphPO\Week\Master Files\[SGST Master.xlsx]DBF'!$A:$R,18,FALSE),
   IF(ORDER!$D$1="IGST",
   VLOOKUP(H181,'C:\Users\HP\Desktop\TrimphPO\Week\Master Files\[IGST Master.xlsx]DBF'!$A:$R,18,FALSE),
   "Error")),
"")</f>
        <v/>
      </c>
      <c r="R181">
        <f>IF(ORDER!O187&gt;0,
 IF(ORDER!$D$1="SGST",
 VLOOKUP(H181,'C:\Users\HP\Desktop\TrimphPO\Week\Master Files\[SGST Master.xlsx]DBF'!$A:$S,19,FALSE),
   IF(ORDER!$D$1="IGST",
   VLOOKUP(H181,'C:\Users\HP\Desktop\TrimphPO\Week\Master Files\[IGST Master.xlsx]DBF'!$A:$S,19,FALSE),
   "Error")),
"")</f>
        <v/>
      </c>
      <c r="S181">
        <f>IF(ORDER!O187&gt;0,
 IF(ORDER!$D$1="SGST",
 VLOOKUP(H181,'C:\Users\HP\Desktop\TrimphPO\Week\Master Files\[SGST Master.xlsx]DBF'!$A:$T,20,FALSE),
   IF(ORDER!$D$1="IGST",
   VLOOKUP(H181,'C:\Users\HP\Desktop\TrimphPO\Week\Master Files\[IGST Master.xlsx]DBF'!$A:$T,20,FALSE),
   "Error")),
"")</f>
        <v/>
      </c>
      <c r="T181">
        <f>IF(ORDER!O187&gt;0,
 IF(ORDER!$D$1="SGST",
 VLOOKUP(H181,'C:\Users\HP\Desktop\TrimphPO\Week\Master Files\[SGST Master.xlsx]DBF'!$A:$U,21,FALSE),
   IF(ORDER!$D$1="IGST",
   VLOOKUP(H181,'C:\Users\HP\Desktop\TrimphPO\Week\Master Files\[IGST Master.xlsx]DBF'!$A:$U,21,FALSE),
   "Error")),
"")</f>
        <v/>
      </c>
      <c r="U181">
        <f>IF(ORDER!O187&gt;0,
 IF(ORDER!$D$1="SGST",
 VLOOKUP(H181,'C:\Users\HP\Desktop\TrimphPO\Week\Master Files\[SGST Master.xlsx]DBF'!$A:$V,22,FALSE),
   IF(ORDER!$D$1="IGST",
   VLOOKUP(H181,'C:\Users\HP\Desktop\TrimphPO\Week\Master Files\[IGST Master.xlsx]DBF'!$A:$V,22,FALSE),
   "Error")),
"")</f>
        <v/>
      </c>
      <c r="V181">
        <f>IF(ORDER!O187&gt;0,
 IF(ORDER!$D$1="SGST",
 VLOOKUP(H181,'C:\Users\HP\Desktop\TrimphPO\Week\Master Files\[SGST Master.xlsx]DBF'!$A:$W,23,FALSE),
   IF(ORDER!$D$1="IGST",
   VLOOKUP(H181,'C:\Users\HP\Desktop\TrimphPO\Week\Master Files\[IGST Master.xlsx]DBF'!$A:$W,23,FALSE),
   "Error")),
"")</f>
        <v/>
      </c>
      <c r="W181">
        <f>IF(ORDER!O187&gt;0,
 IF(ORDER!$D$1="SGST",
 VLOOKUP(H181,'C:\Users\HP\Desktop\TrimphPO\Week\Master Files\[SGST Master.xlsx]DBF'!$A:$X,24,FALSE),
   IF(ORDER!$D$1="IGST",
   VLOOKUP(H181,'C:\Users\HP\Desktop\TrimphPO\Week\Master Files\[IGST Master.xlsx]DBF'!$A:$X,24,FALSE),
   "Error")),
"")</f>
        <v/>
      </c>
      <c r="X181">
        <f>IF(ORDER!O187&gt;0,
 IF(ORDER!$D$1="SGST",
 VLOOKUP(H181,'C:\Users\HP\Desktop\TrimphPO\Week\Master Files\[SGST Master.xlsx]DBF'!$A:$Y,25,FALSE),
   IF(ORDER!$D$1="IGST",
   VLOOKUP(H181,'C:\Users\HP\Desktop\TrimphPO\Week\Master Files\[IGST Master.xlsx]DBF'!$A:$Y,25,FALSE),
   "Error")),
"")</f>
        <v/>
      </c>
      <c r="Y181">
        <f>IF(ORDER!O187&gt;0,+O181, "")</f>
        <v/>
      </c>
      <c r="Z181">
        <f>IF(ORDER!O187&gt;0,+J181, "")</f>
        <v/>
      </c>
      <c r="AA181">
        <f>IF(ORDER!O187&gt;0,
 IF(ORDER!$D$1="SGST",
 VLOOKUP(H181,'C:\Users\HP\Desktop\TrimphPO\Week\Master Files\[SGST Master.xlsx]DBF'!$A:$AB,28,FALSE),
   IF(ORDER!$D$1="IGST",
   VLOOKUP(H181,'C:\Users\HP\Desktop\TrimphPO\Week\Master Files\[IGST Master.xlsx]DBF'!$A:$AB,28,FALSE),
   "Error")),
"")</f>
        <v/>
      </c>
      <c r="AB181">
        <f>IF(ORDER!O187&gt;0,
 IF(ORDER!$D$1="SGST",
 VLOOKUP(H181,'C:\Users\HP\Desktop\TrimphPO\Week\Master Files\[SGST Master.xlsx]DBF'!$A:$AC,29,FALSE),
   IF(ORDER!$D$1="IGST",
   VLOOKUP(H181,'C:\Users\HP\Desktop\TrimphPO\Week\Master Files\[IGST Master.xlsx]DBF'!$A:$AC,29,FALSE),
   "Error")),
"")</f>
        <v/>
      </c>
      <c r="AC181">
        <f>IF(ORDER!O187&gt;0,ROUND(Y181*AB181/100,2), "")</f>
        <v/>
      </c>
      <c r="AD181">
        <f>IF(ORDER!O187&gt;0,ROUND(SUM(Y181,0)-AC181,2), "")</f>
        <v/>
      </c>
      <c r="AE181" t="inlineStr"/>
      <c r="AF181" t="inlineStr"/>
      <c r="AG181" t="inlineStr"/>
      <c r="AH181" t="inlineStr"/>
      <c r="AI181" t="inlineStr"/>
      <c r="AJ181" t="inlineStr"/>
      <c r="AK181">
        <f>IF(ORDER!O187&gt;0,IF(RIGHT(P181,2)="5%","Output IGST - 5% - Tamilnadu","Output IGST - 12% - Tamilnadu"), "")</f>
        <v/>
      </c>
      <c r="AL181">
        <f>IF(ORDER!O187&gt;0,IF(AK181="Output IGST - 12% - TamilNadu",12,5), "")</f>
        <v/>
      </c>
      <c r="AM181">
        <f>IF(ORDER!O187&gt;0,ROUND(SUM(AD181*AL181/100,0),2), "")</f>
        <v/>
      </c>
      <c r="AN181">
        <f>IF(ORDER!O187&gt;0,+AP181, "")</f>
        <v/>
      </c>
      <c r="AO181">
        <f>IF(ORDER!O187&gt;0,0.00, "")</f>
        <v/>
      </c>
      <c r="AP181">
        <f>IF(ORDER!O187&gt;0,+(Y181-AC181)+AM181, "")</f>
        <v/>
      </c>
      <c r="AQ181">
        <f>IF(ORDER!O187&gt;0,
 IF(ORDER!$D$1="SGST",
 VLOOKUP(H181,'C:\Users\HP\Desktop\TrimphPO\Week\Master Files\[SGST Master.xlsx]DBF'!$A:$AR,44,FALSE),
   IF(ORDER!$D$1="IGST",
   VLOOKUP(H181,'C:\Users\HP\Desktop\TrimphPO\Week\Master Files\[IGST Master.xlsx]DBF'!$A:$AR,44,FALSE),
   "Error")),
"")</f>
        <v/>
      </c>
      <c r="AR181">
        <f>IF(ORDER!O187&gt;0,B181, "")</f>
        <v/>
      </c>
      <c r="AS181">
        <f>IF(ORDER!O187&gt;0,AN181, "")</f>
        <v/>
      </c>
      <c r="AT181">
        <f>IF(ORDER!O187&gt;0,CONCATENATE($B$2," ",$C$2," ","QTY",  " ", $Z$2), "")</f>
        <v/>
      </c>
      <c r="AU181">
        <f>IF(ORDER!O187&gt;0,
 IF(ORDER!$D$1="SGST",
 VLOOKUP(H181,'C:\Users\HP\Desktop\TrimphPO\Week\Master Files\[SGST Master.xlsx]DBF'!$A:$AV,48,FALSE),
   IF(ORDER!$D$1="IGST",
   VLOOKUP(H181,'C:\Users\HP\Desktop\TrimphPO\Week\Master Files\[IGST Master.xlsx]DBF'!$A:$AV,48,FALSE),
   "Error")),
"")</f>
        <v/>
      </c>
      <c r="AV181">
        <f>IF(ORDER!O187&gt;0,
 IF(ORDER!$D$1="SGST",
 VLOOKUP(H181,'C:\Users\HP\Desktop\TrimphPO\Week\Master Files\[SGST Master.xlsx]DBF'!$A:$AW,49,FALSE),
   IF(ORDER!$D$1="IGST",
   VLOOKUP(H181,'C:\Users\HP\Desktop\TrimphPO\Week\Master Files\[IGST Master.xlsx]DBF'!$A:$AW,49,FALSE),
   "Error")),
"")</f>
        <v/>
      </c>
      <c r="AW181">
        <f>IF(ORDER!O187&gt;0,
 IF(ORDER!$D$1="SGST",
 VLOOKUP(H181,'C:\Users\HP\Desktop\TrimphPO\Week\Master Files\[SGST Master.xlsx]DBF'!$A:$AX,50,FALSE),
   IF(ORDER!$D$1="IGST",
   VLOOKUP(H181,'C:\Users\HP\Desktop\TrimphPO\Week\Master Files\[IGST Master.xlsx]DBF'!$A:$AX,50,FALSE),
   "Error")),
"")</f>
        <v/>
      </c>
      <c r="AX181">
        <f>IF(ORDER!O187&gt;0,ORDER!B5, "")</f>
        <v/>
      </c>
      <c r="AY181">
        <f>IF(ORDER!O187&gt;0,ORDER!B1, "")</f>
        <v/>
      </c>
      <c r="AZ181">
        <f>IF(ORDER!O187&gt;0,
 IF(ORDER!$D$1="SGST",
 VLOOKUP(H181,'C:\Users\HP\Desktop\TrimphPO\Week\Master Files\[SGST Master.xlsx]DBF'!$A:$BA,53,FALSE),
   IF(ORDER!$D$1="IGST",
   VLOOKUP(H181,'C:\Users\HP\Desktop\TrimphPO\Week\Master Files\[IGST Master.xlsx]DBF'!$A:$BA,53,FALSE),
   "Error")),
"")</f>
        <v/>
      </c>
      <c r="BA181">
        <f>IF(ORDER!O187&gt;0,
 IF(ORDER!$D$1="SGST",
 VLOOKUP(H181,'C:\Users\HP\Desktop\TrimphPO\Week\Master Files\[SGST Master.xlsx]DBF'!$A:$BB,54,FALSE),
   IF(ORDER!$D$1="IGST",
   VLOOKUP(H181,'C:\Users\HP\Desktop\TrimphPO\Week\Master Files\[IGST Master.xlsx]DBF'!$A:$BB,54,FALSE),
   "Error")),
"")</f>
        <v/>
      </c>
      <c r="BB181">
        <f>IF(ORDER!O187&gt;0,
 IF(ORDER!$D$1="SGST",
 VLOOKUP(H181,'C:\Users\HP\Desktop\TrimphPO\Week\Master Files\[SGST Master.xlsx]DBF'!$A:$BC,55,FALSE),
   IF(ORDER!$D$1="IGST",
   VLOOKUP(H181,'C:\Users\HP\Desktop\TrimphPO\Week\Master Files\[IGST Master.xlsx]DBF'!$A:$BC,55,FALSE),
   "Error")),
"")</f>
        <v/>
      </c>
      <c r="BC181">
        <f>IF(ORDER!O187&gt;0,
 IF(ORDER!$D$1="SGST",
 VLOOKUP(H181,'C:\Users\HP\Desktop\TrimphPO\Week\Master Files\[SGST Master.xlsx]DBF'!$A:$BD,56,FALSE),
   IF(ORDER!$D$1="IGST",
   VLOOKUP(H181,'C:\Users\HP\Desktop\TrimphPO\Week\Master Files\[IGST Master.xlsx]DBF'!$A:$BD,56,FALSE),
   "Error")),
"")</f>
        <v/>
      </c>
      <c r="BD181">
        <f>IF(ORDER!O187&gt;0,
 IF(ORDER!$D$1="SGST",
 VLOOKUP(H181,'C:\Users\HP\Desktop\TrimphPO\Week\Master Files\[SGST Master.xlsx]DBF'!$A:$BE,57,FALSE),
   IF(ORDER!$D$1="IGST",
   VLOOKUP(H181,'C:\Users\HP\Desktop\TrimphPO\Week\Master Files\[IGST Master.xlsx]DBF'!$A:$BE,57,FALSE),
   "Error")),
"")</f>
        <v/>
      </c>
    </row>
    <row r="182">
      <c r="A182">
        <f>IF(ORDER!O188&gt;0,
 IF(ORDER!$D$1="SGST",
 VLOOKUP(H182,'C:\Users\HP\Desktop\TrimphPO\Week\Master Files\[SGST Master.xlsx]DBF'!$A:$B,2,FALSE),
   IF(ORDER!$D$1="IGST",
   VLOOKUP(H182,'C:\Users\HP\Desktop\TrimphPO\Week\Master Files\[IGST Master.xlsx]DBF'!$A:$B,2,FALSE),
   "Error")),
"")</f>
        <v/>
      </c>
      <c r="B182">
        <f>IF(ORDER!O188&gt;0,
 IF(ORDER!$D$1="SGST",
 VLOOKUP(H182,'C:\Users\HP\Desktop\TrimphPO\Week\Master Files\[SGST Master.xlsx]DBF'!$A:$C,3,FALSE),
   IF(ORDER!$D$1="IGST",
   VLOOKUP(H182,'C:\Users\HP\Desktop\TrimphPO\Week\Master Files\[IGST Master.xlsx]DBF'!$A:$C,3,FALSE),
   "Error")),
"")</f>
        <v/>
      </c>
      <c r="C182">
        <f>IF(ORDER!O188&gt;0,ORDER!L188, "")</f>
        <v/>
      </c>
      <c r="D182">
        <f>IF(ORDER!O188&gt;0,ORDER!A188, "")</f>
        <v/>
      </c>
      <c r="E182">
        <f>IF(ORDER!O188&gt;0,
 IF(ORDER!$D$1="SGST",
 VLOOKUP(H182,'C:\Users\HP\Desktop\TrimphPO\Week\Master Files\[SGST Master.xlsx]DBF'!$A:$F,6,FALSE),
   IF(ORDER!$D$1="IGST",
   VLOOKUP(H182,'C:\Users\HP\Desktop\TrimphPO\Week\Master Files\[IGST Master.xlsx]DBF'!$A:$F,6,FALSE),
   "Error")),
"")</f>
        <v/>
      </c>
      <c r="F182">
        <f>IF(ORDER!O188&gt;0,ORDER!C188, "")</f>
        <v/>
      </c>
      <c r="G182">
        <f>IF(ORDER!O188&gt;0,
 IF(ORDER!$D$1="SGST",
 VLOOKUP(H182,'C:\Users\HP\Desktop\TrimphPO\Week\Master Files\[SGST Master.xlsx]DBF'!$A:$H,8,FALSE),
   IF(ORDER!$D$1="IGST",
   VLOOKUP(H182,'C:\Users\HP\Desktop\TrimphPO\Week\Master Files\[IGST Master.xlsx]DBF'!$A:$H,8,FALSE),
   "Error")),
"")</f>
        <v/>
      </c>
      <c r="H182">
        <f>IF(ORDER!O188&gt;0,ORDER!D188, "")</f>
        <v/>
      </c>
      <c r="I182">
        <f>IF(ORDER!O188&gt;0,
 IF(ORDER!$D$1="SGST",
 VLOOKUP(H182,'C:\Users\HP\Desktop\TrimphPO\Week\Master Files\[SGST Master.xlsx]DBF'!$A:$J,10,FALSE),
   IF(ORDER!$D$1="IGST",
   VLOOKUP(H182,'C:\Users\HP\Desktop\TrimphPO\Week\Master Files\[IGST Master.xlsx]DBF'!$A:$J,10,FALSE),
   "Error")),
"")</f>
        <v/>
      </c>
      <c r="J182">
        <f>IF(ORDER!O188&gt;0,SUMIF(ORDER!$D$8:$D$22298,DBF!$H182,ORDER!$G$8:$G$22298), "")</f>
        <v/>
      </c>
      <c r="K182">
        <f>IF(ORDER!O188&gt;0,VLOOKUP($H182,ORDER!D:H,5,FALSE), "")</f>
        <v/>
      </c>
      <c r="L182">
        <f>IF(ORDER!O188&gt;0,ROUND(J182*K182,2), "")</f>
        <v/>
      </c>
      <c r="M182">
        <f>IF(ORDER!O188&gt;0,
 IF(ORDER!$D$1="SGST",
 VLOOKUP(H182,'C:\Users\HP\Desktop\TrimphPO\Week\Master Files\[SGST Master.xlsx]DBF'!$A:$N,14,FALSE),
   IF(ORDER!$D$1="IGST",
   VLOOKUP(H182,'C:\Users\HP\Desktop\TrimphPO\Week\Master Files\[IGST Master.xlsx]DBF'!$A:$N,14,FALSE),
   "Error")),
"")</f>
        <v/>
      </c>
      <c r="N182">
        <f>IF(ORDER!O188&gt;0,ROUND(L182*M182/100,2), "")</f>
        <v/>
      </c>
      <c r="O182">
        <f>IF(ORDER!O188&gt;0,L182-N182, "")</f>
        <v/>
      </c>
      <c r="P182">
        <f>IF(ORDER!O188&gt;0,IF(R182="Corsetry",IF(IFERROR((O182/J182),0)&lt;1000,"CC Sales- Corsetry-Wholesale - IGST 5%","CC Sales- Corsetry-Wholesale - IGST 12%")), "")</f>
        <v/>
      </c>
      <c r="Q182">
        <f>IF(ORDER!O188&gt;0,
 IF(ORDER!$D$1="SGST",
 VLOOKUP(H182,'C:\Users\HP\Desktop\TrimphPO\Week\Master Files\[SGST Master.xlsx]DBF'!$A:$R,18,FALSE),
   IF(ORDER!$D$1="IGST",
   VLOOKUP(H182,'C:\Users\HP\Desktop\TrimphPO\Week\Master Files\[IGST Master.xlsx]DBF'!$A:$R,18,FALSE),
   "Error")),
"")</f>
        <v/>
      </c>
      <c r="R182">
        <f>IF(ORDER!O188&gt;0,
 IF(ORDER!$D$1="SGST",
 VLOOKUP(H182,'C:\Users\HP\Desktop\TrimphPO\Week\Master Files\[SGST Master.xlsx]DBF'!$A:$S,19,FALSE),
   IF(ORDER!$D$1="IGST",
   VLOOKUP(H182,'C:\Users\HP\Desktop\TrimphPO\Week\Master Files\[IGST Master.xlsx]DBF'!$A:$S,19,FALSE),
   "Error")),
"")</f>
        <v/>
      </c>
      <c r="S182">
        <f>IF(ORDER!O188&gt;0,
 IF(ORDER!$D$1="SGST",
 VLOOKUP(H182,'C:\Users\HP\Desktop\TrimphPO\Week\Master Files\[SGST Master.xlsx]DBF'!$A:$T,20,FALSE),
   IF(ORDER!$D$1="IGST",
   VLOOKUP(H182,'C:\Users\HP\Desktop\TrimphPO\Week\Master Files\[IGST Master.xlsx]DBF'!$A:$T,20,FALSE),
   "Error")),
"")</f>
        <v/>
      </c>
      <c r="T182">
        <f>IF(ORDER!O188&gt;0,
 IF(ORDER!$D$1="SGST",
 VLOOKUP(H182,'C:\Users\HP\Desktop\TrimphPO\Week\Master Files\[SGST Master.xlsx]DBF'!$A:$U,21,FALSE),
   IF(ORDER!$D$1="IGST",
   VLOOKUP(H182,'C:\Users\HP\Desktop\TrimphPO\Week\Master Files\[IGST Master.xlsx]DBF'!$A:$U,21,FALSE),
   "Error")),
"")</f>
        <v/>
      </c>
      <c r="U182">
        <f>IF(ORDER!O188&gt;0,
 IF(ORDER!$D$1="SGST",
 VLOOKUP(H182,'C:\Users\HP\Desktop\TrimphPO\Week\Master Files\[SGST Master.xlsx]DBF'!$A:$V,22,FALSE),
   IF(ORDER!$D$1="IGST",
   VLOOKUP(H182,'C:\Users\HP\Desktop\TrimphPO\Week\Master Files\[IGST Master.xlsx]DBF'!$A:$V,22,FALSE),
   "Error")),
"")</f>
        <v/>
      </c>
      <c r="V182">
        <f>IF(ORDER!O188&gt;0,
 IF(ORDER!$D$1="SGST",
 VLOOKUP(H182,'C:\Users\HP\Desktop\TrimphPO\Week\Master Files\[SGST Master.xlsx]DBF'!$A:$W,23,FALSE),
   IF(ORDER!$D$1="IGST",
   VLOOKUP(H182,'C:\Users\HP\Desktop\TrimphPO\Week\Master Files\[IGST Master.xlsx]DBF'!$A:$W,23,FALSE),
   "Error")),
"")</f>
        <v/>
      </c>
      <c r="W182">
        <f>IF(ORDER!O188&gt;0,
 IF(ORDER!$D$1="SGST",
 VLOOKUP(H182,'C:\Users\HP\Desktop\TrimphPO\Week\Master Files\[SGST Master.xlsx]DBF'!$A:$X,24,FALSE),
   IF(ORDER!$D$1="IGST",
   VLOOKUP(H182,'C:\Users\HP\Desktop\TrimphPO\Week\Master Files\[IGST Master.xlsx]DBF'!$A:$X,24,FALSE),
   "Error")),
"")</f>
        <v/>
      </c>
      <c r="X182">
        <f>IF(ORDER!O188&gt;0,
 IF(ORDER!$D$1="SGST",
 VLOOKUP(H182,'C:\Users\HP\Desktop\TrimphPO\Week\Master Files\[SGST Master.xlsx]DBF'!$A:$Y,25,FALSE),
   IF(ORDER!$D$1="IGST",
   VLOOKUP(H182,'C:\Users\HP\Desktop\TrimphPO\Week\Master Files\[IGST Master.xlsx]DBF'!$A:$Y,25,FALSE),
   "Error")),
"")</f>
        <v/>
      </c>
      <c r="Y182">
        <f>IF(ORDER!O188&gt;0,+O182, "")</f>
        <v/>
      </c>
      <c r="Z182">
        <f>IF(ORDER!O188&gt;0,+J182, "")</f>
        <v/>
      </c>
      <c r="AA182">
        <f>IF(ORDER!O188&gt;0,
 IF(ORDER!$D$1="SGST",
 VLOOKUP(H182,'C:\Users\HP\Desktop\TrimphPO\Week\Master Files\[SGST Master.xlsx]DBF'!$A:$AB,28,FALSE),
   IF(ORDER!$D$1="IGST",
   VLOOKUP(H182,'C:\Users\HP\Desktop\TrimphPO\Week\Master Files\[IGST Master.xlsx]DBF'!$A:$AB,28,FALSE),
   "Error")),
"")</f>
        <v/>
      </c>
      <c r="AB182">
        <f>IF(ORDER!O188&gt;0,
 IF(ORDER!$D$1="SGST",
 VLOOKUP(H182,'C:\Users\HP\Desktop\TrimphPO\Week\Master Files\[SGST Master.xlsx]DBF'!$A:$AC,29,FALSE),
   IF(ORDER!$D$1="IGST",
   VLOOKUP(H182,'C:\Users\HP\Desktop\TrimphPO\Week\Master Files\[IGST Master.xlsx]DBF'!$A:$AC,29,FALSE),
   "Error")),
"")</f>
        <v/>
      </c>
      <c r="AC182">
        <f>IF(ORDER!O188&gt;0,ROUND(Y182*AB182/100,2), "")</f>
        <v/>
      </c>
      <c r="AD182">
        <f>IF(ORDER!O188&gt;0,ROUND(SUM(Y182,0)-AC182,2), "")</f>
        <v/>
      </c>
      <c r="AE182" t="inlineStr"/>
      <c r="AF182" t="inlineStr"/>
      <c r="AG182" t="inlineStr"/>
      <c r="AH182" t="inlineStr"/>
      <c r="AI182" t="inlineStr"/>
      <c r="AJ182" t="inlineStr"/>
      <c r="AK182">
        <f>IF(ORDER!O188&gt;0,IF(RIGHT(P182,2)="5%","Output IGST - 5% - Tamilnadu","Output IGST - 12% - Tamilnadu"), "")</f>
        <v/>
      </c>
      <c r="AL182">
        <f>IF(ORDER!O188&gt;0,IF(AK182="Output IGST - 12% - TamilNadu",12,5), "")</f>
        <v/>
      </c>
      <c r="AM182">
        <f>IF(ORDER!O188&gt;0,ROUND(SUM(AD182*AL182/100,0),2), "")</f>
        <v/>
      </c>
      <c r="AN182">
        <f>IF(ORDER!O188&gt;0,+AP182, "")</f>
        <v/>
      </c>
      <c r="AO182">
        <f>IF(ORDER!O188&gt;0,0.00, "")</f>
        <v/>
      </c>
      <c r="AP182">
        <f>IF(ORDER!O188&gt;0,+(Y182-AC182)+AM182, "")</f>
        <v/>
      </c>
      <c r="AQ182">
        <f>IF(ORDER!O188&gt;0,
 IF(ORDER!$D$1="SGST",
 VLOOKUP(H182,'C:\Users\HP\Desktop\TrimphPO\Week\Master Files\[SGST Master.xlsx]DBF'!$A:$AR,44,FALSE),
   IF(ORDER!$D$1="IGST",
   VLOOKUP(H182,'C:\Users\HP\Desktop\TrimphPO\Week\Master Files\[IGST Master.xlsx]DBF'!$A:$AR,44,FALSE),
   "Error")),
"")</f>
        <v/>
      </c>
      <c r="AR182">
        <f>IF(ORDER!O188&gt;0,B182, "")</f>
        <v/>
      </c>
      <c r="AS182">
        <f>IF(ORDER!O188&gt;0,AN182, "")</f>
        <v/>
      </c>
      <c r="AT182">
        <f>IF(ORDER!O188&gt;0,CONCATENATE($B$2," ",$C$2," ","QTY",  " ", $Z$2), "")</f>
        <v/>
      </c>
      <c r="AU182">
        <f>IF(ORDER!O188&gt;0,
 IF(ORDER!$D$1="SGST",
 VLOOKUP(H182,'C:\Users\HP\Desktop\TrimphPO\Week\Master Files\[SGST Master.xlsx]DBF'!$A:$AV,48,FALSE),
   IF(ORDER!$D$1="IGST",
   VLOOKUP(H182,'C:\Users\HP\Desktop\TrimphPO\Week\Master Files\[IGST Master.xlsx]DBF'!$A:$AV,48,FALSE),
   "Error")),
"")</f>
        <v/>
      </c>
      <c r="AV182">
        <f>IF(ORDER!O188&gt;0,
 IF(ORDER!$D$1="SGST",
 VLOOKUP(H182,'C:\Users\HP\Desktop\TrimphPO\Week\Master Files\[SGST Master.xlsx]DBF'!$A:$AW,49,FALSE),
   IF(ORDER!$D$1="IGST",
   VLOOKUP(H182,'C:\Users\HP\Desktop\TrimphPO\Week\Master Files\[IGST Master.xlsx]DBF'!$A:$AW,49,FALSE),
   "Error")),
"")</f>
        <v/>
      </c>
      <c r="AW182">
        <f>IF(ORDER!O188&gt;0,
 IF(ORDER!$D$1="SGST",
 VLOOKUP(H182,'C:\Users\HP\Desktop\TrimphPO\Week\Master Files\[SGST Master.xlsx]DBF'!$A:$AX,50,FALSE),
   IF(ORDER!$D$1="IGST",
   VLOOKUP(H182,'C:\Users\HP\Desktop\TrimphPO\Week\Master Files\[IGST Master.xlsx]DBF'!$A:$AX,50,FALSE),
   "Error")),
"")</f>
        <v/>
      </c>
      <c r="AX182">
        <f>IF(ORDER!O188&gt;0,ORDER!B5, "")</f>
        <v/>
      </c>
      <c r="AY182">
        <f>IF(ORDER!O188&gt;0,ORDER!B1, "")</f>
        <v/>
      </c>
      <c r="AZ182">
        <f>IF(ORDER!O188&gt;0,
 IF(ORDER!$D$1="SGST",
 VLOOKUP(H182,'C:\Users\HP\Desktop\TrimphPO\Week\Master Files\[SGST Master.xlsx]DBF'!$A:$BA,53,FALSE),
   IF(ORDER!$D$1="IGST",
   VLOOKUP(H182,'C:\Users\HP\Desktop\TrimphPO\Week\Master Files\[IGST Master.xlsx]DBF'!$A:$BA,53,FALSE),
   "Error")),
"")</f>
        <v/>
      </c>
      <c r="BA182">
        <f>IF(ORDER!O188&gt;0,
 IF(ORDER!$D$1="SGST",
 VLOOKUP(H182,'C:\Users\HP\Desktop\TrimphPO\Week\Master Files\[SGST Master.xlsx]DBF'!$A:$BB,54,FALSE),
   IF(ORDER!$D$1="IGST",
   VLOOKUP(H182,'C:\Users\HP\Desktop\TrimphPO\Week\Master Files\[IGST Master.xlsx]DBF'!$A:$BB,54,FALSE),
   "Error")),
"")</f>
        <v/>
      </c>
      <c r="BB182">
        <f>IF(ORDER!O188&gt;0,
 IF(ORDER!$D$1="SGST",
 VLOOKUP(H182,'C:\Users\HP\Desktop\TrimphPO\Week\Master Files\[SGST Master.xlsx]DBF'!$A:$BC,55,FALSE),
   IF(ORDER!$D$1="IGST",
   VLOOKUP(H182,'C:\Users\HP\Desktop\TrimphPO\Week\Master Files\[IGST Master.xlsx]DBF'!$A:$BC,55,FALSE),
   "Error")),
"")</f>
        <v/>
      </c>
      <c r="BC182">
        <f>IF(ORDER!O188&gt;0,
 IF(ORDER!$D$1="SGST",
 VLOOKUP(H182,'C:\Users\HP\Desktop\TrimphPO\Week\Master Files\[SGST Master.xlsx]DBF'!$A:$BD,56,FALSE),
   IF(ORDER!$D$1="IGST",
   VLOOKUP(H182,'C:\Users\HP\Desktop\TrimphPO\Week\Master Files\[IGST Master.xlsx]DBF'!$A:$BD,56,FALSE),
   "Error")),
"")</f>
        <v/>
      </c>
      <c r="BD182">
        <f>IF(ORDER!O188&gt;0,
 IF(ORDER!$D$1="SGST",
 VLOOKUP(H182,'C:\Users\HP\Desktop\TrimphPO\Week\Master Files\[SGST Master.xlsx]DBF'!$A:$BE,57,FALSE),
   IF(ORDER!$D$1="IGST",
   VLOOKUP(H182,'C:\Users\HP\Desktop\TrimphPO\Week\Master Files\[IGST Master.xlsx]DBF'!$A:$BE,57,FALSE),
   "Error")),
"")</f>
        <v/>
      </c>
    </row>
    <row r="183">
      <c r="A183">
        <f>IF(ORDER!O189&gt;0,
 IF(ORDER!$D$1="SGST",
 VLOOKUP(H183,'C:\Users\HP\Desktop\TrimphPO\Week\Master Files\[SGST Master.xlsx]DBF'!$A:$B,2,FALSE),
   IF(ORDER!$D$1="IGST",
   VLOOKUP(H183,'C:\Users\HP\Desktop\TrimphPO\Week\Master Files\[IGST Master.xlsx]DBF'!$A:$B,2,FALSE),
   "Error")),
"")</f>
        <v/>
      </c>
      <c r="B183">
        <f>IF(ORDER!O189&gt;0,
 IF(ORDER!$D$1="SGST",
 VLOOKUP(H183,'C:\Users\HP\Desktop\TrimphPO\Week\Master Files\[SGST Master.xlsx]DBF'!$A:$C,3,FALSE),
   IF(ORDER!$D$1="IGST",
   VLOOKUP(H183,'C:\Users\HP\Desktop\TrimphPO\Week\Master Files\[IGST Master.xlsx]DBF'!$A:$C,3,FALSE),
   "Error")),
"")</f>
        <v/>
      </c>
      <c r="C183">
        <f>IF(ORDER!O189&gt;0,ORDER!L189, "")</f>
        <v/>
      </c>
      <c r="D183">
        <f>IF(ORDER!O189&gt;0,ORDER!A189, "")</f>
        <v/>
      </c>
      <c r="E183">
        <f>IF(ORDER!O189&gt;0,
 IF(ORDER!$D$1="SGST",
 VLOOKUP(H183,'C:\Users\HP\Desktop\TrimphPO\Week\Master Files\[SGST Master.xlsx]DBF'!$A:$F,6,FALSE),
   IF(ORDER!$D$1="IGST",
   VLOOKUP(H183,'C:\Users\HP\Desktop\TrimphPO\Week\Master Files\[IGST Master.xlsx]DBF'!$A:$F,6,FALSE),
   "Error")),
"")</f>
        <v/>
      </c>
      <c r="F183">
        <f>IF(ORDER!O189&gt;0,ORDER!C189, "")</f>
        <v/>
      </c>
      <c r="G183">
        <f>IF(ORDER!O189&gt;0,
 IF(ORDER!$D$1="SGST",
 VLOOKUP(H183,'C:\Users\HP\Desktop\TrimphPO\Week\Master Files\[SGST Master.xlsx]DBF'!$A:$H,8,FALSE),
   IF(ORDER!$D$1="IGST",
   VLOOKUP(H183,'C:\Users\HP\Desktop\TrimphPO\Week\Master Files\[IGST Master.xlsx]DBF'!$A:$H,8,FALSE),
   "Error")),
"")</f>
        <v/>
      </c>
      <c r="H183">
        <f>IF(ORDER!O189&gt;0,ORDER!D189, "")</f>
        <v/>
      </c>
      <c r="I183">
        <f>IF(ORDER!O189&gt;0,
 IF(ORDER!$D$1="SGST",
 VLOOKUP(H183,'C:\Users\HP\Desktop\TrimphPO\Week\Master Files\[SGST Master.xlsx]DBF'!$A:$J,10,FALSE),
   IF(ORDER!$D$1="IGST",
   VLOOKUP(H183,'C:\Users\HP\Desktop\TrimphPO\Week\Master Files\[IGST Master.xlsx]DBF'!$A:$J,10,FALSE),
   "Error")),
"")</f>
        <v/>
      </c>
      <c r="J183">
        <f>IF(ORDER!O189&gt;0,SUMIF(ORDER!$D$8:$D$22298,DBF!$H183,ORDER!$G$8:$G$22298), "")</f>
        <v/>
      </c>
      <c r="K183">
        <f>IF(ORDER!O189&gt;0,VLOOKUP($H183,ORDER!D:H,5,FALSE), "")</f>
        <v/>
      </c>
      <c r="L183">
        <f>IF(ORDER!O189&gt;0,ROUND(J183*K183,2), "")</f>
        <v/>
      </c>
      <c r="M183">
        <f>IF(ORDER!O189&gt;0,
 IF(ORDER!$D$1="SGST",
 VLOOKUP(H183,'C:\Users\HP\Desktop\TrimphPO\Week\Master Files\[SGST Master.xlsx]DBF'!$A:$N,14,FALSE),
   IF(ORDER!$D$1="IGST",
   VLOOKUP(H183,'C:\Users\HP\Desktop\TrimphPO\Week\Master Files\[IGST Master.xlsx]DBF'!$A:$N,14,FALSE),
   "Error")),
"")</f>
        <v/>
      </c>
      <c r="N183">
        <f>IF(ORDER!O189&gt;0,ROUND(L183*M183/100,2), "")</f>
        <v/>
      </c>
      <c r="O183">
        <f>IF(ORDER!O189&gt;0,L183-N183, "")</f>
        <v/>
      </c>
      <c r="P183">
        <f>IF(ORDER!O189&gt;0,IF(R183="Corsetry",IF(IFERROR((O183/J183),0)&lt;1000,"CC Sales- Corsetry-Wholesale - IGST 5%","CC Sales- Corsetry-Wholesale - IGST 12%")), "")</f>
        <v/>
      </c>
      <c r="Q183">
        <f>IF(ORDER!O189&gt;0,
 IF(ORDER!$D$1="SGST",
 VLOOKUP(H183,'C:\Users\HP\Desktop\TrimphPO\Week\Master Files\[SGST Master.xlsx]DBF'!$A:$R,18,FALSE),
   IF(ORDER!$D$1="IGST",
   VLOOKUP(H183,'C:\Users\HP\Desktop\TrimphPO\Week\Master Files\[IGST Master.xlsx]DBF'!$A:$R,18,FALSE),
   "Error")),
"")</f>
        <v/>
      </c>
      <c r="R183">
        <f>IF(ORDER!O189&gt;0,
 IF(ORDER!$D$1="SGST",
 VLOOKUP(H183,'C:\Users\HP\Desktop\TrimphPO\Week\Master Files\[SGST Master.xlsx]DBF'!$A:$S,19,FALSE),
   IF(ORDER!$D$1="IGST",
   VLOOKUP(H183,'C:\Users\HP\Desktop\TrimphPO\Week\Master Files\[IGST Master.xlsx]DBF'!$A:$S,19,FALSE),
   "Error")),
"")</f>
        <v/>
      </c>
      <c r="S183">
        <f>IF(ORDER!O189&gt;0,
 IF(ORDER!$D$1="SGST",
 VLOOKUP(H183,'C:\Users\HP\Desktop\TrimphPO\Week\Master Files\[SGST Master.xlsx]DBF'!$A:$T,20,FALSE),
   IF(ORDER!$D$1="IGST",
   VLOOKUP(H183,'C:\Users\HP\Desktop\TrimphPO\Week\Master Files\[IGST Master.xlsx]DBF'!$A:$T,20,FALSE),
   "Error")),
"")</f>
        <v/>
      </c>
      <c r="T183">
        <f>IF(ORDER!O189&gt;0,
 IF(ORDER!$D$1="SGST",
 VLOOKUP(H183,'C:\Users\HP\Desktop\TrimphPO\Week\Master Files\[SGST Master.xlsx]DBF'!$A:$U,21,FALSE),
   IF(ORDER!$D$1="IGST",
   VLOOKUP(H183,'C:\Users\HP\Desktop\TrimphPO\Week\Master Files\[IGST Master.xlsx]DBF'!$A:$U,21,FALSE),
   "Error")),
"")</f>
        <v/>
      </c>
      <c r="U183">
        <f>IF(ORDER!O189&gt;0,
 IF(ORDER!$D$1="SGST",
 VLOOKUP(H183,'C:\Users\HP\Desktop\TrimphPO\Week\Master Files\[SGST Master.xlsx]DBF'!$A:$V,22,FALSE),
   IF(ORDER!$D$1="IGST",
   VLOOKUP(H183,'C:\Users\HP\Desktop\TrimphPO\Week\Master Files\[IGST Master.xlsx]DBF'!$A:$V,22,FALSE),
   "Error")),
"")</f>
        <v/>
      </c>
      <c r="V183">
        <f>IF(ORDER!O189&gt;0,
 IF(ORDER!$D$1="SGST",
 VLOOKUP(H183,'C:\Users\HP\Desktop\TrimphPO\Week\Master Files\[SGST Master.xlsx]DBF'!$A:$W,23,FALSE),
   IF(ORDER!$D$1="IGST",
   VLOOKUP(H183,'C:\Users\HP\Desktop\TrimphPO\Week\Master Files\[IGST Master.xlsx]DBF'!$A:$W,23,FALSE),
   "Error")),
"")</f>
        <v/>
      </c>
      <c r="W183">
        <f>IF(ORDER!O189&gt;0,
 IF(ORDER!$D$1="SGST",
 VLOOKUP(H183,'C:\Users\HP\Desktop\TrimphPO\Week\Master Files\[SGST Master.xlsx]DBF'!$A:$X,24,FALSE),
   IF(ORDER!$D$1="IGST",
   VLOOKUP(H183,'C:\Users\HP\Desktop\TrimphPO\Week\Master Files\[IGST Master.xlsx]DBF'!$A:$X,24,FALSE),
   "Error")),
"")</f>
        <v/>
      </c>
      <c r="X183">
        <f>IF(ORDER!O189&gt;0,
 IF(ORDER!$D$1="SGST",
 VLOOKUP(H183,'C:\Users\HP\Desktop\TrimphPO\Week\Master Files\[SGST Master.xlsx]DBF'!$A:$Y,25,FALSE),
   IF(ORDER!$D$1="IGST",
   VLOOKUP(H183,'C:\Users\HP\Desktop\TrimphPO\Week\Master Files\[IGST Master.xlsx]DBF'!$A:$Y,25,FALSE),
   "Error")),
"")</f>
        <v/>
      </c>
      <c r="Y183">
        <f>IF(ORDER!O189&gt;0,+O183, "")</f>
        <v/>
      </c>
      <c r="Z183">
        <f>IF(ORDER!O189&gt;0,+J183, "")</f>
        <v/>
      </c>
      <c r="AA183">
        <f>IF(ORDER!O189&gt;0,
 IF(ORDER!$D$1="SGST",
 VLOOKUP(H183,'C:\Users\HP\Desktop\TrimphPO\Week\Master Files\[SGST Master.xlsx]DBF'!$A:$AB,28,FALSE),
   IF(ORDER!$D$1="IGST",
   VLOOKUP(H183,'C:\Users\HP\Desktop\TrimphPO\Week\Master Files\[IGST Master.xlsx]DBF'!$A:$AB,28,FALSE),
   "Error")),
"")</f>
        <v/>
      </c>
      <c r="AB183">
        <f>IF(ORDER!O189&gt;0,
 IF(ORDER!$D$1="SGST",
 VLOOKUP(H183,'C:\Users\HP\Desktop\TrimphPO\Week\Master Files\[SGST Master.xlsx]DBF'!$A:$AC,29,FALSE),
   IF(ORDER!$D$1="IGST",
   VLOOKUP(H183,'C:\Users\HP\Desktop\TrimphPO\Week\Master Files\[IGST Master.xlsx]DBF'!$A:$AC,29,FALSE),
   "Error")),
"")</f>
        <v/>
      </c>
      <c r="AC183">
        <f>IF(ORDER!O189&gt;0,ROUND(Y183*AB183/100,2), "")</f>
        <v/>
      </c>
      <c r="AD183">
        <f>IF(ORDER!O189&gt;0,ROUND(SUM(Y183,0)-AC183,2), "")</f>
        <v/>
      </c>
      <c r="AE183" t="inlineStr"/>
      <c r="AF183" t="inlineStr"/>
      <c r="AG183" t="inlineStr"/>
      <c r="AH183" t="inlineStr"/>
      <c r="AI183" t="inlineStr"/>
      <c r="AJ183" t="inlineStr"/>
      <c r="AK183">
        <f>IF(ORDER!O189&gt;0,IF(RIGHT(P183,2)="5%","Output IGST - 5% - Tamilnadu","Output IGST - 12% - Tamilnadu"), "")</f>
        <v/>
      </c>
      <c r="AL183">
        <f>IF(ORDER!O189&gt;0,IF(AK183="Output IGST - 12% - TamilNadu",12,5), "")</f>
        <v/>
      </c>
      <c r="AM183">
        <f>IF(ORDER!O189&gt;0,ROUND(SUM(AD183*AL183/100,0),2), "")</f>
        <v/>
      </c>
      <c r="AN183">
        <f>IF(ORDER!O189&gt;0,+AP183, "")</f>
        <v/>
      </c>
      <c r="AO183">
        <f>IF(ORDER!O189&gt;0,0.00, "")</f>
        <v/>
      </c>
      <c r="AP183">
        <f>IF(ORDER!O189&gt;0,+(Y183-AC183)+AM183, "")</f>
        <v/>
      </c>
      <c r="AQ183">
        <f>IF(ORDER!O189&gt;0,
 IF(ORDER!$D$1="SGST",
 VLOOKUP(H183,'C:\Users\HP\Desktop\TrimphPO\Week\Master Files\[SGST Master.xlsx]DBF'!$A:$AR,44,FALSE),
   IF(ORDER!$D$1="IGST",
   VLOOKUP(H183,'C:\Users\HP\Desktop\TrimphPO\Week\Master Files\[IGST Master.xlsx]DBF'!$A:$AR,44,FALSE),
   "Error")),
"")</f>
        <v/>
      </c>
      <c r="AR183">
        <f>IF(ORDER!O189&gt;0,B183, "")</f>
        <v/>
      </c>
      <c r="AS183">
        <f>IF(ORDER!O189&gt;0,AN183, "")</f>
        <v/>
      </c>
      <c r="AT183">
        <f>IF(ORDER!O189&gt;0,CONCATENATE($B$2," ",$C$2," ","QTY",  " ", $Z$2), "")</f>
        <v/>
      </c>
      <c r="AU183">
        <f>IF(ORDER!O189&gt;0,
 IF(ORDER!$D$1="SGST",
 VLOOKUP(H183,'C:\Users\HP\Desktop\TrimphPO\Week\Master Files\[SGST Master.xlsx]DBF'!$A:$AV,48,FALSE),
   IF(ORDER!$D$1="IGST",
   VLOOKUP(H183,'C:\Users\HP\Desktop\TrimphPO\Week\Master Files\[IGST Master.xlsx]DBF'!$A:$AV,48,FALSE),
   "Error")),
"")</f>
        <v/>
      </c>
      <c r="AV183">
        <f>IF(ORDER!O189&gt;0,
 IF(ORDER!$D$1="SGST",
 VLOOKUP(H183,'C:\Users\HP\Desktop\TrimphPO\Week\Master Files\[SGST Master.xlsx]DBF'!$A:$AW,49,FALSE),
   IF(ORDER!$D$1="IGST",
   VLOOKUP(H183,'C:\Users\HP\Desktop\TrimphPO\Week\Master Files\[IGST Master.xlsx]DBF'!$A:$AW,49,FALSE),
   "Error")),
"")</f>
        <v/>
      </c>
      <c r="AW183">
        <f>IF(ORDER!O189&gt;0,
 IF(ORDER!$D$1="SGST",
 VLOOKUP(H183,'C:\Users\HP\Desktop\TrimphPO\Week\Master Files\[SGST Master.xlsx]DBF'!$A:$AX,50,FALSE),
   IF(ORDER!$D$1="IGST",
   VLOOKUP(H183,'C:\Users\HP\Desktop\TrimphPO\Week\Master Files\[IGST Master.xlsx]DBF'!$A:$AX,50,FALSE),
   "Error")),
"")</f>
        <v/>
      </c>
      <c r="AX183">
        <f>IF(ORDER!O189&gt;0,ORDER!B5, "")</f>
        <v/>
      </c>
      <c r="AY183">
        <f>IF(ORDER!O189&gt;0,ORDER!B1, "")</f>
        <v/>
      </c>
      <c r="AZ183">
        <f>IF(ORDER!O189&gt;0,
 IF(ORDER!$D$1="SGST",
 VLOOKUP(H183,'C:\Users\HP\Desktop\TrimphPO\Week\Master Files\[SGST Master.xlsx]DBF'!$A:$BA,53,FALSE),
   IF(ORDER!$D$1="IGST",
   VLOOKUP(H183,'C:\Users\HP\Desktop\TrimphPO\Week\Master Files\[IGST Master.xlsx]DBF'!$A:$BA,53,FALSE),
   "Error")),
"")</f>
        <v/>
      </c>
      <c r="BA183">
        <f>IF(ORDER!O189&gt;0,
 IF(ORDER!$D$1="SGST",
 VLOOKUP(H183,'C:\Users\HP\Desktop\TrimphPO\Week\Master Files\[SGST Master.xlsx]DBF'!$A:$BB,54,FALSE),
   IF(ORDER!$D$1="IGST",
   VLOOKUP(H183,'C:\Users\HP\Desktop\TrimphPO\Week\Master Files\[IGST Master.xlsx]DBF'!$A:$BB,54,FALSE),
   "Error")),
"")</f>
        <v/>
      </c>
      <c r="BB183">
        <f>IF(ORDER!O189&gt;0,
 IF(ORDER!$D$1="SGST",
 VLOOKUP(H183,'C:\Users\HP\Desktop\TrimphPO\Week\Master Files\[SGST Master.xlsx]DBF'!$A:$BC,55,FALSE),
   IF(ORDER!$D$1="IGST",
   VLOOKUP(H183,'C:\Users\HP\Desktop\TrimphPO\Week\Master Files\[IGST Master.xlsx]DBF'!$A:$BC,55,FALSE),
   "Error")),
"")</f>
        <v/>
      </c>
      <c r="BC183">
        <f>IF(ORDER!O189&gt;0,
 IF(ORDER!$D$1="SGST",
 VLOOKUP(H183,'C:\Users\HP\Desktop\TrimphPO\Week\Master Files\[SGST Master.xlsx]DBF'!$A:$BD,56,FALSE),
   IF(ORDER!$D$1="IGST",
   VLOOKUP(H183,'C:\Users\HP\Desktop\TrimphPO\Week\Master Files\[IGST Master.xlsx]DBF'!$A:$BD,56,FALSE),
   "Error")),
"")</f>
        <v/>
      </c>
      <c r="BD183">
        <f>IF(ORDER!O189&gt;0,
 IF(ORDER!$D$1="SGST",
 VLOOKUP(H183,'C:\Users\HP\Desktop\TrimphPO\Week\Master Files\[SGST Master.xlsx]DBF'!$A:$BE,57,FALSE),
   IF(ORDER!$D$1="IGST",
   VLOOKUP(H183,'C:\Users\HP\Desktop\TrimphPO\Week\Master Files\[IGST Master.xlsx]DBF'!$A:$BE,57,FALSE),
   "Error")),
"")</f>
        <v/>
      </c>
    </row>
    <row r="184">
      <c r="A184">
        <f>IF(ORDER!O190&gt;0,
 IF(ORDER!$D$1="SGST",
 VLOOKUP(H184,'C:\Users\HP\Desktop\TrimphPO\Week\Master Files\[SGST Master.xlsx]DBF'!$A:$B,2,FALSE),
   IF(ORDER!$D$1="IGST",
   VLOOKUP(H184,'C:\Users\HP\Desktop\TrimphPO\Week\Master Files\[IGST Master.xlsx]DBF'!$A:$B,2,FALSE),
   "Error")),
"")</f>
        <v/>
      </c>
      <c r="B184">
        <f>IF(ORDER!O190&gt;0,
 IF(ORDER!$D$1="SGST",
 VLOOKUP(H184,'C:\Users\HP\Desktop\TrimphPO\Week\Master Files\[SGST Master.xlsx]DBF'!$A:$C,3,FALSE),
   IF(ORDER!$D$1="IGST",
   VLOOKUP(H184,'C:\Users\HP\Desktop\TrimphPO\Week\Master Files\[IGST Master.xlsx]DBF'!$A:$C,3,FALSE),
   "Error")),
"")</f>
        <v/>
      </c>
      <c r="C184">
        <f>IF(ORDER!O190&gt;0,ORDER!L190, "")</f>
        <v/>
      </c>
      <c r="D184">
        <f>IF(ORDER!O190&gt;0,ORDER!A190, "")</f>
        <v/>
      </c>
      <c r="E184">
        <f>IF(ORDER!O190&gt;0,
 IF(ORDER!$D$1="SGST",
 VLOOKUP(H184,'C:\Users\HP\Desktop\TrimphPO\Week\Master Files\[SGST Master.xlsx]DBF'!$A:$F,6,FALSE),
   IF(ORDER!$D$1="IGST",
   VLOOKUP(H184,'C:\Users\HP\Desktop\TrimphPO\Week\Master Files\[IGST Master.xlsx]DBF'!$A:$F,6,FALSE),
   "Error")),
"")</f>
        <v/>
      </c>
      <c r="F184">
        <f>IF(ORDER!O190&gt;0,ORDER!C190, "")</f>
        <v/>
      </c>
      <c r="G184">
        <f>IF(ORDER!O190&gt;0,
 IF(ORDER!$D$1="SGST",
 VLOOKUP(H184,'C:\Users\HP\Desktop\TrimphPO\Week\Master Files\[SGST Master.xlsx]DBF'!$A:$H,8,FALSE),
   IF(ORDER!$D$1="IGST",
   VLOOKUP(H184,'C:\Users\HP\Desktop\TrimphPO\Week\Master Files\[IGST Master.xlsx]DBF'!$A:$H,8,FALSE),
   "Error")),
"")</f>
        <v/>
      </c>
      <c r="H184">
        <f>IF(ORDER!O190&gt;0,ORDER!D190, "")</f>
        <v/>
      </c>
      <c r="I184">
        <f>IF(ORDER!O190&gt;0,
 IF(ORDER!$D$1="SGST",
 VLOOKUP(H184,'C:\Users\HP\Desktop\TrimphPO\Week\Master Files\[SGST Master.xlsx]DBF'!$A:$J,10,FALSE),
   IF(ORDER!$D$1="IGST",
   VLOOKUP(H184,'C:\Users\HP\Desktop\TrimphPO\Week\Master Files\[IGST Master.xlsx]DBF'!$A:$J,10,FALSE),
   "Error")),
"")</f>
        <v/>
      </c>
      <c r="J184">
        <f>IF(ORDER!O190&gt;0,SUMIF(ORDER!$D$8:$D$22298,DBF!$H184,ORDER!$G$8:$G$22298), "")</f>
        <v/>
      </c>
      <c r="K184">
        <f>IF(ORDER!O190&gt;0,VLOOKUP($H184,ORDER!D:H,5,FALSE), "")</f>
        <v/>
      </c>
      <c r="L184">
        <f>IF(ORDER!O190&gt;0,ROUND(J184*K184,2), "")</f>
        <v/>
      </c>
      <c r="M184">
        <f>IF(ORDER!O190&gt;0,
 IF(ORDER!$D$1="SGST",
 VLOOKUP(H184,'C:\Users\HP\Desktop\TrimphPO\Week\Master Files\[SGST Master.xlsx]DBF'!$A:$N,14,FALSE),
   IF(ORDER!$D$1="IGST",
   VLOOKUP(H184,'C:\Users\HP\Desktop\TrimphPO\Week\Master Files\[IGST Master.xlsx]DBF'!$A:$N,14,FALSE),
   "Error")),
"")</f>
        <v/>
      </c>
      <c r="N184">
        <f>IF(ORDER!O190&gt;0,ROUND(L184*M184/100,2), "")</f>
        <v/>
      </c>
      <c r="O184">
        <f>IF(ORDER!O190&gt;0,L184-N184, "")</f>
        <v/>
      </c>
      <c r="P184">
        <f>IF(ORDER!O190&gt;0,IF(R184="Corsetry",IF(IFERROR((O184/J184),0)&lt;1000,"CC Sales- Corsetry-Wholesale - IGST 5%","CC Sales- Corsetry-Wholesale - IGST 12%")), "")</f>
        <v/>
      </c>
      <c r="Q184">
        <f>IF(ORDER!O190&gt;0,
 IF(ORDER!$D$1="SGST",
 VLOOKUP(H184,'C:\Users\HP\Desktop\TrimphPO\Week\Master Files\[SGST Master.xlsx]DBF'!$A:$R,18,FALSE),
   IF(ORDER!$D$1="IGST",
   VLOOKUP(H184,'C:\Users\HP\Desktop\TrimphPO\Week\Master Files\[IGST Master.xlsx]DBF'!$A:$R,18,FALSE),
   "Error")),
"")</f>
        <v/>
      </c>
      <c r="R184">
        <f>IF(ORDER!O190&gt;0,
 IF(ORDER!$D$1="SGST",
 VLOOKUP(H184,'C:\Users\HP\Desktop\TrimphPO\Week\Master Files\[SGST Master.xlsx]DBF'!$A:$S,19,FALSE),
   IF(ORDER!$D$1="IGST",
   VLOOKUP(H184,'C:\Users\HP\Desktop\TrimphPO\Week\Master Files\[IGST Master.xlsx]DBF'!$A:$S,19,FALSE),
   "Error")),
"")</f>
        <v/>
      </c>
      <c r="S184">
        <f>IF(ORDER!O190&gt;0,
 IF(ORDER!$D$1="SGST",
 VLOOKUP(H184,'C:\Users\HP\Desktop\TrimphPO\Week\Master Files\[SGST Master.xlsx]DBF'!$A:$T,20,FALSE),
   IF(ORDER!$D$1="IGST",
   VLOOKUP(H184,'C:\Users\HP\Desktop\TrimphPO\Week\Master Files\[IGST Master.xlsx]DBF'!$A:$T,20,FALSE),
   "Error")),
"")</f>
        <v/>
      </c>
      <c r="T184">
        <f>IF(ORDER!O190&gt;0,
 IF(ORDER!$D$1="SGST",
 VLOOKUP(H184,'C:\Users\HP\Desktop\TrimphPO\Week\Master Files\[SGST Master.xlsx]DBF'!$A:$U,21,FALSE),
   IF(ORDER!$D$1="IGST",
   VLOOKUP(H184,'C:\Users\HP\Desktop\TrimphPO\Week\Master Files\[IGST Master.xlsx]DBF'!$A:$U,21,FALSE),
   "Error")),
"")</f>
        <v/>
      </c>
      <c r="U184">
        <f>IF(ORDER!O190&gt;0,
 IF(ORDER!$D$1="SGST",
 VLOOKUP(H184,'C:\Users\HP\Desktop\TrimphPO\Week\Master Files\[SGST Master.xlsx]DBF'!$A:$V,22,FALSE),
   IF(ORDER!$D$1="IGST",
   VLOOKUP(H184,'C:\Users\HP\Desktop\TrimphPO\Week\Master Files\[IGST Master.xlsx]DBF'!$A:$V,22,FALSE),
   "Error")),
"")</f>
        <v/>
      </c>
      <c r="V184">
        <f>IF(ORDER!O190&gt;0,
 IF(ORDER!$D$1="SGST",
 VLOOKUP(H184,'C:\Users\HP\Desktop\TrimphPO\Week\Master Files\[SGST Master.xlsx]DBF'!$A:$W,23,FALSE),
   IF(ORDER!$D$1="IGST",
   VLOOKUP(H184,'C:\Users\HP\Desktop\TrimphPO\Week\Master Files\[IGST Master.xlsx]DBF'!$A:$W,23,FALSE),
   "Error")),
"")</f>
        <v/>
      </c>
      <c r="W184">
        <f>IF(ORDER!O190&gt;0,
 IF(ORDER!$D$1="SGST",
 VLOOKUP(H184,'C:\Users\HP\Desktop\TrimphPO\Week\Master Files\[SGST Master.xlsx]DBF'!$A:$X,24,FALSE),
   IF(ORDER!$D$1="IGST",
   VLOOKUP(H184,'C:\Users\HP\Desktop\TrimphPO\Week\Master Files\[IGST Master.xlsx]DBF'!$A:$X,24,FALSE),
   "Error")),
"")</f>
        <v/>
      </c>
      <c r="X184">
        <f>IF(ORDER!O190&gt;0,
 IF(ORDER!$D$1="SGST",
 VLOOKUP(H184,'C:\Users\HP\Desktop\TrimphPO\Week\Master Files\[SGST Master.xlsx]DBF'!$A:$Y,25,FALSE),
   IF(ORDER!$D$1="IGST",
   VLOOKUP(H184,'C:\Users\HP\Desktop\TrimphPO\Week\Master Files\[IGST Master.xlsx]DBF'!$A:$Y,25,FALSE),
   "Error")),
"")</f>
        <v/>
      </c>
      <c r="Y184">
        <f>IF(ORDER!O190&gt;0,+O184, "")</f>
        <v/>
      </c>
      <c r="Z184">
        <f>IF(ORDER!O190&gt;0,+J184, "")</f>
        <v/>
      </c>
      <c r="AA184">
        <f>IF(ORDER!O190&gt;0,
 IF(ORDER!$D$1="SGST",
 VLOOKUP(H184,'C:\Users\HP\Desktop\TrimphPO\Week\Master Files\[SGST Master.xlsx]DBF'!$A:$AB,28,FALSE),
   IF(ORDER!$D$1="IGST",
   VLOOKUP(H184,'C:\Users\HP\Desktop\TrimphPO\Week\Master Files\[IGST Master.xlsx]DBF'!$A:$AB,28,FALSE),
   "Error")),
"")</f>
        <v/>
      </c>
      <c r="AB184">
        <f>IF(ORDER!O190&gt;0,
 IF(ORDER!$D$1="SGST",
 VLOOKUP(H184,'C:\Users\HP\Desktop\TrimphPO\Week\Master Files\[SGST Master.xlsx]DBF'!$A:$AC,29,FALSE),
   IF(ORDER!$D$1="IGST",
   VLOOKUP(H184,'C:\Users\HP\Desktop\TrimphPO\Week\Master Files\[IGST Master.xlsx]DBF'!$A:$AC,29,FALSE),
   "Error")),
"")</f>
        <v/>
      </c>
      <c r="AC184">
        <f>IF(ORDER!O190&gt;0,ROUND(Y184*AB184/100,2), "")</f>
        <v/>
      </c>
      <c r="AD184">
        <f>IF(ORDER!O190&gt;0,ROUND(SUM(Y184,0)-AC184,2), "")</f>
        <v/>
      </c>
      <c r="AE184" t="inlineStr"/>
      <c r="AF184" t="inlineStr"/>
      <c r="AG184" t="inlineStr"/>
      <c r="AH184" t="inlineStr"/>
      <c r="AI184" t="inlineStr"/>
      <c r="AJ184" t="inlineStr"/>
      <c r="AK184">
        <f>IF(ORDER!O190&gt;0,IF(RIGHT(P184,2)="5%","Output IGST - 5% - Tamilnadu","Output IGST - 12% - Tamilnadu"), "")</f>
        <v/>
      </c>
      <c r="AL184">
        <f>IF(ORDER!O190&gt;0,IF(AK184="Output IGST - 12% - TamilNadu",12,5), "")</f>
        <v/>
      </c>
      <c r="AM184">
        <f>IF(ORDER!O190&gt;0,ROUND(SUM(AD184*AL184/100,0),2), "")</f>
        <v/>
      </c>
      <c r="AN184">
        <f>IF(ORDER!O190&gt;0,+AP184, "")</f>
        <v/>
      </c>
      <c r="AO184">
        <f>IF(ORDER!O190&gt;0,0.00, "")</f>
        <v/>
      </c>
      <c r="AP184">
        <f>IF(ORDER!O190&gt;0,+(Y184-AC184)+AM184, "")</f>
        <v/>
      </c>
      <c r="AQ184">
        <f>IF(ORDER!O190&gt;0,
 IF(ORDER!$D$1="SGST",
 VLOOKUP(H184,'C:\Users\HP\Desktop\TrimphPO\Week\Master Files\[SGST Master.xlsx]DBF'!$A:$AR,44,FALSE),
   IF(ORDER!$D$1="IGST",
   VLOOKUP(H184,'C:\Users\HP\Desktop\TrimphPO\Week\Master Files\[IGST Master.xlsx]DBF'!$A:$AR,44,FALSE),
   "Error")),
"")</f>
        <v/>
      </c>
      <c r="AR184">
        <f>IF(ORDER!O190&gt;0,B184, "")</f>
        <v/>
      </c>
      <c r="AS184">
        <f>IF(ORDER!O190&gt;0,AN184, "")</f>
        <v/>
      </c>
      <c r="AT184">
        <f>IF(ORDER!O190&gt;0,CONCATENATE($B$2," ",$C$2," ","QTY",  " ", $Z$2), "")</f>
        <v/>
      </c>
      <c r="AU184">
        <f>IF(ORDER!O190&gt;0,
 IF(ORDER!$D$1="SGST",
 VLOOKUP(H184,'C:\Users\HP\Desktop\TrimphPO\Week\Master Files\[SGST Master.xlsx]DBF'!$A:$AV,48,FALSE),
   IF(ORDER!$D$1="IGST",
   VLOOKUP(H184,'C:\Users\HP\Desktop\TrimphPO\Week\Master Files\[IGST Master.xlsx]DBF'!$A:$AV,48,FALSE),
   "Error")),
"")</f>
        <v/>
      </c>
      <c r="AV184">
        <f>IF(ORDER!O190&gt;0,
 IF(ORDER!$D$1="SGST",
 VLOOKUP(H184,'C:\Users\HP\Desktop\TrimphPO\Week\Master Files\[SGST Master.xlsx]DBF'!$A:$AW,49,FALSE),
   IF(ORDER!$D$1="IGST",
   VLOOKUP(H184,'C:\Users\HP\Desktop\TrimphPO\Week\Master Files\[IGST Master.xlsx]DBF'!$A:$AW,49,FALSE),
   "Error")),
"")</f>
        <v/>
      </c>
      <c r="AW184">
        <f>IF(ORDER!O190&gt;0,
 IF(ORDER!$D$1="SGST",
 VLOOKUP(H184,'C:\Users\HP\Desktop\TrimphPO\Week\Master Files\[SGST Master.xlsx]DBF'!$A:$AX,50,FALSE),
   IF(ORDER!$D$1="IGST",
   VLOOKUP(H184,'C:\Users\HP\Desktop\TrimphPO\Week\Master Files\[IGST Master.xlsx]DBF'!$A:$AX,50,FALSE),
   "Error")),
"")</f>
        <v/>
      </c>
      <c r="AX184">
        <f>IF(ORDER!O190&gt;0,ORDER!B5, "")</f>
        <v/>
      </c>
      <c r="AY184">
        <f>IF(ORDER!O190&gt;0,ORDER!B1, "")</f>
        <v/>
      </c>
      <c r="AZ184">
        <f>IF(ORDER!O190&gt;0,
 IF(ORDER!$D$1="SGST",
 VLOOKUP(H184,'C:\Users\HP\Desktop\TrimphPO\Week\Master Files\[SGST Master.xlsx]DBF'!$A:$BA,53,FALSE),
   IF(ORDER!$D$1="IGST",
   VLOOKUP(H184,'C:\Users\HP\Desktop\TrimphPO\Week\Master Files\[IGST Master.xlsx]DBF'!$A:$BA,53,FALSE),
   "Error")),
"")</f>
        <v/>
      </c>
      <c r="BA184">
        <f>IF(ORDER!O190&gt;0,
 IF(ORDER!$D$1="SGST",
 VLOOKUP(H184,'C:\Users\HP\Desktop\TrimphPO\Week\Master Files\[SGST Master.xlsx]DBF'!$A:$BB,54,FALSE),
   IF(ORDER!$D$1="IGST",
   VLOOKUP(H184,'C:\Users\HP\Desktop\TrimphPO\Week\Master Files\[IGST Master.xlsx]DBF'!$A:$BB,54,FALSE),
   "Error")),
"")</f>
        <v/>
      </c>
      <c r="BB184">
        <f>IF(ORDER!O190&gt;0,
 IF(ORDER!$D$1="SGST",
 VLOOKUP(H184,'C:\Users\HP\Desktop\TrimphPO\Week\Master Files\[SGST Master.xlsx]DBF'!$A:$BC,55,FALSE),
   IF(ORDER!$D$1="IGST",
   VLOOKUP(H184,'C:\Users\HP\Desktop\TrimphPO\Week\Master Files\[IGST Master.xlsx]DBF'!$A:$BC,55,FALSE),
   "Error")),
"")</f>
        <v/>
      </c>
      <c r="BC184">
        <f>IF(ORDER!O190&gt;0,
 IF(ORDER!$D$1="SGST",
 VLOOKUP(H184,'C:\Users\HP\Desktop\TrimphPO\Week\Master Files\[SGST Master.xlsx]DBF'!$A:$BD,56,FALSE),
   IF(ORDER!$D$1="IGST",
   VLOOKUP(H184,'C:\Users\HP\Desktop\TrimphPO\Week\Master Files\[IGST Master.xlsx]DBF'!$A:$BD,56,FALSE),
   "Error")),
"")</f>
        <v/>
      </c>
      <c r="BD184">
        <f>IF(ORDER!O190&gt;0,
 IF(ORDER!$D$1="SGST",
 VLOOKUP(H184,'C:\Users\HP\Desktop\TrimphPO\Week\Master Files\[SGST Master.xlsx]DBF'!$A:$BE,57,FALSE),
   IF(ORDER!$D$1="IGST",
   VLOOKUP(H184,'C:\Users\HP\Desktop\TrimphPO\Week\Master Files\[IGST Master.xlsx]DBF'!$A:$BE,57,FALSE),
   "Error")),
"")</f>
        <v/>
      </c>
    </row>
    <row r="185">
      <c r="A185">
        <f>IF(ORDER!O191&gt;0,
 IF(ORDER!$D$1="SGST",
 VLOOKUP(H185,'C:\Users\HP\Desktop\TrimphPO\Week\Master Files\[SGST Master.xlsx]DBF'!$A:$B,2,FALSE),
   IF(ORDER!$D$1="IGST",
   VLOOKUP(H185,'C:\Users\HP\Desktop\TrimphPO\Week\Master Files\[IGST Master.xlsx]DBF'!$A:$B,2,FALSE),
   "Error")),
"")</f>
        <v/>
      </c>
      <c r="B185">
        <f>IF(ORDER!O191&gt;0,
 IF(ORDER!$D$1="SGST",
 VLOOKUP(H185,'C:\Users\HP\Desktop\TrimphPO\Week\Master Files\[SGST Master.xlsx]DBF'!$A:$C,3,FALSE),
   IF(ORDER!$D$1="IGST",
   VLOOKUP(H185,'C:\Users\HP\Desktop\TrimphPO\Week\Master Files\[IGST Master.xlsx]DBF'!$A:$C,3,FALSE),
   "Error")),
"")</f>
        <v/>
      </c>
      <c r="C185">
        <f>IF(ORDER!O191&gt;0,ORDER!L191, "")</f>
        <v/>
      </c>
      <c r="D185">
        <f>IF(ORDER!O191&gt;0,ORDER!A191, "")</f>
        <v/>
      </c>
      <c r="E185">
        <f>IF(ORDER!O191&gt;0,
 IF(ORDER!$D$1="SGST",
 VLOOKUP(H185,'C:\Users\HP\Desktop\TrimphPO\Week\Master Files\[SGST Master.xlsx]DBF'!$A:$F,6,FALSE),
   IF(ORDER!$D$1="IGST",
   VLOOKUP(H185,'C:\Users\HP\Desktop\TrimphPO\Week\Master Files\[IGST Master.xlsx]DBF'!$A:$F,6,FALSE),
   "Error")),
"")</f>
        <v/>
      </c>
      <c r="F185">
        <f>IF(ORDER!O191&gt;0,ORDER!C191, "")</f>
        <v/>
      </c>
      <c r="G185">
        <f>IF(ORDER!O191&gt;0,
 IF(ORDER!$D$1="SGST",
 VLOOKUP(H185,'C:\Users\HP\Desktop\TrimphPO\Week\Master Files\[SGST Master.xlsx]DBF'!$A:$H,8,FALSE),
   IF(ORDER!$D$1="IGST",
   VLOOKUP(H185,'C:\Users\HP\Desktop\TrimphPO\Week\Master Files\[IGST Master.xlsx]DBF'!$A:$H,8,FALSE),
   "Error")),
"")</f>
        <v/>
      </c>
      <c r="H185">
        <f>IF(ORDER!O191&gt;0,ORDER!D191, "")</f>
        <v/>
      </c>
      <c r="I185">
        <f>IF(ORDER!O191&gt;0,
 IF(ORDER!$D$1="SGST",
 VLOOKUP(H185,'C:\Users\HP\Desktop\TrimphPO\Week\Master Files\[SGST Master.xlsx]DBF'!$A:$J,10,FALSE),
   IF(ORDER!$D$1="IGST",
   VLOOKUP(H185,'C:\Users\HP\Desktop\TrimphPO\Week\Master Files\[IGST Master.xlsx]DBF'!$A:$J,10,FALSE),
   "Error")),
"")</f>
        <v/>
      </c>
      <c r="J185">
        <f>IF(ORDER!O191&gt;0,SUMIF(ORDER!$D$8:$D$22298,DBF!$H185,ORDER!$G$8:$G$22298), "")</f>
        <v/>
      </c>
      <c r="K185">
        <f>IF(ORDER!O191&gt;0,VLOOKUP($H185,ORDER!D:H,5,FALSE), "")</f>
        <v/>
      </c>
      <c r="L185">
        <f>IF(ORDER!O191&gt;0,ROUND(J185*K185,2), "")</f>
        <v/>
      </c>
      <c r="M185">
        <f>IF(ORDER!O191&gt;0,
 IF(ORDER!$D$1="SGST",
 VLOOKUP(H185,'C:\Users\HP\Desktop\TrimphPO\Week\Master Files\[SGST Master.xlsx]DBF'!$A:$N,14,FALSE),
   IF(ORDER!$D$1="IGST",
   VLOOKUP(H185,'C:\Users\HP\Desktop\TrimphPO\Week\Master Files\[IGST Master.xlsx]DBF'!$A:$N,14,FALSE),
   "Error")),
"")</f>
        <v/>
      </c>
      <c r="N185">
        <f>IF(ORDER!O191&gt;0,ROUND(L185*M185/100,2), "")</f>
        <v/>
      </c>
      <c r="O185">
        <f>IF(ORDER!O191&gt;0,L185-N185, "")</f>
        <v/>
      </c>
      <c r="P185">
        <f>IF(ORDER!O191&gt;0,IF(R185="Corsetry",IF(IFERROR((O185/J185),0)&lt;1000,"CC Sales- Corsetry-Wholesale - IGST 5%","CC Sales- Corsetry-Wholesale - IGST 12%")), "")</f>
        <v/>
      </c>
      <c r="Q185">
        <f>IF(ORDER!O191&gt;0,
 IF(ORDER!$D$1="SGST",
 VLOOKUP(H185,'C:\Users\HP\Desktop\TrimphPO\Week\Master Files\[SGST Master.xlsx]DBF'!$A:$R,18,FALSE),
   IF(ORDER!$D$1="IGST",
   VLOOKUP(H185,'C:\Users\HP\Desktop\TrimphPO\Week\Master Files\[IGST Master.xlsx]DBF'!$A:$R,18,FALSE),
   "Error")),
"")</f>
        <v/>
      </c>
      <c r="R185">
        <f>IF(ORDER!O191&gt;0,
 IF(ORDER!$D$1="SGST",
 VLOOKUP(H185,'C:\Users\HP\Desktop\TrimphPO\Week\Master Files\[SGST Master.xlsx]DBF'!$A:$S,19,FALSE),
   IF(ORDER!$D$1="IGST",
   VLOOKUP(H185,'C:\Users\HP\Desktop\TrimphPO\Week\Master Files\[IGST Master.xlsx]DBF'!$A:$S,19,FALSE),
   "Error")),
"")</f>
        <v/>
      </c>
      <c r="S185">
        <f>IF(ORDER!O191&gt;0,
 IF(ORDER!$D$1="SGST",
 VLOOKUP(H185,'C:\Users\HP\Desktop\TrimphPO\Week\Master Files\[SGST Master.xlsx]DBF'!$A:$T,20,FALSE),
   IF(ORDER!$D$1="IGST",
   VLOOKUP(H185,'C:\Users\HP\Desktop\TrimphPO\Week\Master Files\[IGST Master.xlsx]DBF'!$A:$T,20,FALSE),
   "Error")),
"")</f>
        <v/>
      </c>
      <c r="T185">
        <f>IF(ORDER!O191&gt;0,
 IF(ORDER!$D$1="SGST",
 VLOOKUP(H185,'C:\Users\HP\Desktop\TrimphPO\Week\Master Files\[SGST Master.xlsx]DBF'!$A:$U,21,FALSE),
   IF(ORDER!$D$1="IGST",
   VLOOKUP(H185,'C:\Users\HP\Desktop\TrimphPO\Week\Master Files\[IGST Master.xlsx]DBF'!$A:$U,21,FALSE),
   "Error")),
"")</f>
        <v/>
      </c>
      <c r="U185">
        <f>IF(ORDER!O191&gt;0,
 IF(ORDER!$D$1="SGST",
 VLOOKUP(H185,'C:\Users\HP\Desktop\TrimphPO\Week\Master Files\[SGST Master.xlsx]DBF'!$A:$V,22,FALSE),
   IF(ORDER!$D$1="IGST",
   VLOOKUP(H185,'C:\Users\HP\Desktop\TrimphPO\Week\Master Files\[IGST Master.xlsx]DBF'!$A:$V,22,FALSE),
   "Error")),
"")</f>
        <v/>
      </c>
      <c r="V185">
        <f>IF(ORDER!O191&gt;0,
 IF(ORDER!$D$1="SGST",
 VLOOKUP(H185,'C:\Users\HP\Desktop\TrimphPO\Week\Master Files\[SGST Master.xlsx]DBF'!$A:$W,23,FALSE),
   IF(ORDER!$D$1="IGST",
   VLOOKUP(H185,'C:\Users\HP\Desktop\TrimphPO\Week\Master Files\[IGST Master.xlsx]DBF'!$A:$W,23,FALSE),
   "Error")),
"")</f>
        <v/>
      </c>
      <c r="W185">
        <f>IF(ORDER!O191&gt;0,
 IF(ORDER!$D$1="SGST",
 VLOOKUP(H185,'C:\Users\HP\Desktop\TrimphPO\Week\Master Files\[SGST Master.xlsx]DBF'!$A:$X,24,FALSE),
   IF(ORDER!$D$1="IGST",
   VLOOKUP(H185,'C:\Users\HP\Desktop\TrimphPO\Week\Master Files\[IGST Master.xlsx]DBF'!$A:$X,24,FALSE),
   "Error")),
"")</f>
        <v/>
      </c>
      <c r="X185">
        <f>IF(ORDER!O191&gt;0,
 IF(ORDER!$D$1="SGST",
 VLOOKUP(H185,'C:\Users\HP\Desktop\TrimphPO\Week\Master Files\[SGST Master.xlsx]DBF'!$A:$Y,25,FALSE),
   IF(ORDER!$D$1="IGST",
   VLOOKUP(H185,'C:\Users\HP\Desktop\TrimphPO\Week\Master Files\[IGST Master.xlsx]DBF'!$A:$Y,25,FALSE),
   "Error")),
"")</f>
        <v/>
      </c>
      <c r="Y185">
        <f>IF(ORDER!O191&gt;0,+O185, "")</f>
        <v/>
      </c>
      <c r="Z185">
        <f>IF(ORDER!O191&gt;0,+J185, "")</f>
        <v/>
      </c>
      <c r="AA185">
        <f>IF(ORDER!O191&gt;0,
 IF(ORDER!$D$1="SGST",
 VLOOKUP(H185,'C:\Users\HP\Desktop\TrimphPO\Week\Master Files\[SGST Master.xlsx]DBF'!$A:$AB,28,FALSE),
   IF(ORDER!$D$1="IGST",
   VLOOKUP(H185,'C:\Users\HP\Desktop\TrimphPO\Week\Master Files\[IGST Master.xlsx]DBF'!$A:$AB,28,FALSE),
   "Error")),
"")</f>
        <v/>
      </c>
      <c r="AB185">
        <f>IF(ORDER!O191&gt;0,
 IF(ORDER!$D$1="SGST",
 VLOOKUP(H185,'C:\Users\HP\Desktop\TrimphPO\Week\Master Files\[SGST Master.xlsx]DBF'!$A:$AC,29,FALSE),
   IF(ORDER!$D$1="IGST",
   VLOOKUP(H185,'C:\Users\HP\Desktop\TrimphPO\Week\Master Files\[IGST Master.xlsx]DBF'!$A:$AC,29,FALSE),
   "Error")),
"")</f>
        <v/>
      </c>
      <c r="AC185">
        <f>IF(ORDER!O191&gt;0,ROUND(Y185*AB185/100,2), "")</f>
        <v/>
      </c>
      <c r="AD185">
        <f>IF(ORDER!O191&gt;0,ROUND(SUM(Y185,0)-AC185,2), "")</f>
        <v/>
      </c>
      <c r="AE185" t="inlineStr"/>
      <c r="AF185" t="inlineStr"/>
      <c r="AG185" t="inlineStr"/>
      <c r="AH185" t="inlineStr"/>
      <c r="AI185" t="inlineStr"/>
      <c r="AJ185" t="inlineStr"/>
      <c r="AK185">
        <f>IF(ORDER!O191&gt;0,IF(RIGHT(P185,2)="5%","Output IGST - 5% - Tamilnadu","Output IGST - 12% - Tamilnadu"), "")</f>
        <v/>
      </c>
      <c r="AL185">
        <f>IF(ORDER!O191&gt;0,IF(AK185="Output IGST - 12% - TamilNadu",12,5), "")</f>
        <v/>
      </c>
      <c r="AM185">
        <f>IF(ORDER!O191&gt;0,ROUND(SUM(AD185*AL185/100,0),2), "")</f>
        <v/>
      </c>
      <c r="AN185">
        <f>IF(ORDER!O191&gt;0,+AP185, "")</f>
        <v/>
      </c>
      <c r="AO185">
        <f>IF(ORDER!O191&gt;0,0.00, "")</f>
        <v/>
      </c>
      <c r="AP185">
        <f>IF(ORDER!O191&gt;0,+(Y185-AC185)+AM185, "")</f>
        <v/>
      </c>
      <c r="AQ185">
        <f>IF(ORDER!O191&gt;0,
 IF(ORDER!$D$1="SGST",
 VLOOKUP(H185,'C:\Users\HP\Desktop\TrimphPO\Week\Master Files\[SGST Master.xlsx]DBF'!$A:$AR,44,FALSE),
   IF(ORDER!$D$1="IGST",
   VLOOKUP(H185,'C:\Users\HP\Desktop\TrimphPO\Week\Master Files\[IGST Master.xlsx]DBF'!$A:$AR,44,FALSE),
   "Error")),
"")</f>
        <v/>
      </c>
      <c r="AR185">
        <f>IF(ORDER!O191&gt;0,B185, "")</f>
        <v/>
      </c>
      <c r="AS185">
        <f>IF(ORDER!O191&gt;0,AN185, "")</f>
        <v/>
      </c>
      <c r="AT185">
        <f>IF(ORDER!O191&gt;0,CONCATENATE($B$2," ",$C$2," ","QTY",  " ", $Z$2), "")</f>
        <v/>
      </c>
      <c r="AU185">
        <f>IF(ORDER!O191&gt;0,
 IF(ORDER!$D$1="SGST",
 VLOOKUP(H185,'C:\Users\HP\Desktop\TrimphPO\Week\Master Files\[SGST Master.xlsx]DBF'!$A:$AV,48,FALSE),
   IF(ORDER!$D$1="IGST",
   VLOOKUP(H185,'C:\Users\HP\Desktop\TrimphPO\Week\Master Files\[IGST Master.xlsx]DBF'!$A:$AV,48,FALSE),
   "Error")),
"")</f>
        <v/>
      </c>
      <c r="AV185">
        <f>IF(ORDER!O191&gt;0,
 IF(ORDER!$D$1="SGST",
 VLOOKUP(H185,'C:\Users\HP\Desktop\TrimphPO\Week\Master Files\[SGST Master.xlsx]DBF'!$A:$AW,49,FALSE),
   IF(ORDER!$D$1="IGST",
   VLOOKUP(H185,'C:\Users\HP\Desktop\TrimphPO\Week\Master Files\[IGST Master.xlsx]DBF'!$A:$AW,49,FALSE),
   "Error")),
"")</f>
        <v/>
      </c>
      <c r="AW185">
        <f>IF(ORDER!O191&gt;0,
 IF(ORDER!$D$1="SGST",
 VLOOKUP(H185,'C:\Users\HP\Desktop\TrimphPO\Week\Master Files\[SGST Master.xlsx]DBF'!$A:$AX,50,FALSE),
   IF(ORDER!$D$1="IGST",
   VLOOKUP(H185,'C:\Users\HP\Desktop\TrimphPO\Week\Master Files\[IGST Master.xlsx]DBF'!$A:$AX,50,FALSE),
   "Error")),
"")</f>
        <v/>
      </c>
      <c r="AX185">
        <f>IF(ORDER!O191&gt;0,ORDER!B5, "")</f>
        <v/>
      </c>
      <c r="AY185">
        <f>IF(ORDER!O191&gt;0,ORDER!B1, "")</f>
        <v/>
      </c>
      <c r="AZ185">
        <f>IF(ORDER!O191&gt;0,
 IF(ORDER!$D$1="SGST",
 VLOOKUP(H185,'C:\Users\HP\Desktop\TrimphPO\Week\Master Files\[SGST Master.xlsx]DBF'!$A:$BA,53,FALSE),
   IF(ORDER!$D$1="IGST",
   VLOOKUP(H185,'C:\Users\HP\Desktop\TrimphPO\Week\Master Files\[IGST Master.xlsx]DBF'!$A:$BA,53,FALSE),
   "Error")),
"")</f>
        <v/>
      </c>
      <c r="BA185">
        <f>IF(ORDER!O191&gt;0,
 IF(ORDER!$D$1="SGST",
 VLOOKUP(H185,'C:\Users\HP\Desktop\TrimphPO\Week\Master Files\[SGST Master.xlsx]DBF'!$A:$BB,54,FALSE),
   IF(ORDER!$D$1="IGST",
   VLOOKUP(H185,'C:\Users\HP\Desktop\TrimphPO\Week\Master Files\[IGST Master.xlsx]DBF'!$A:$BB,54,FALSE),
   "Error")),
"")</f>
        <v/>
      </c>
      <c r="BB185">
        <f>IF(ORDER!O191&gt;0,
 IF(ORDER!$D$1="SGST",
 VLOOKUP(H185,'C:\Users\HP\Desktop\TrimphPO\Week\Master Files\[SGST Master.xlsx]DBF'!$A:$BC,55,FALSE),
   IF(ORDER!$D$1="IGST",
   VLOOKUP(H185,'C:\Users\HP\Desktop\TrimphPO\Week\Master Files\[IGST Master.xlsx]DBF'!$A:$BC,55,FALSE),
   "Error")),
"")</f>
        <v/>
      </c>
      <c r="BC185">
        <f>IF(ORDER!O191&gt;0,
 IF(ORDER!$D$1="SGST",
 VLOOKUP(H185,'C:\Users\HP\Desktop\TrimphPO\Week\Master Files\[SGST Master.xlsx]DBF'!$A:$BD,56,FALSE),
   IF(ORDER!$D$1="IGST",
   VLOOKUP(H185,'C:\Users\HP\Desktop\TrimphPO\Week\Master Files\[IGST Master.xlsx]DBF'!$A:$BD,56,FALSE),
   "Error")),
"")</f>
        <v/>
      </c>
      <c r="BD185">
        <f>IF(ORDER!O191&gt;0,
 IF(ORDER!$D$1="SGST",
 VLOOKUP(H185,'C:\Users\HP\Desktop\TrimphPO\Week\Master Files\[SGST Master.xlsx]DBF'!$A:$BE,57,FALSE),
   IF(ORDER!$D$1="IGST",
   VLOOKUP(H185,'C:\Users\HP\Desktop\TrimphPO\Week\Master Files\[IGST Master.xlsx]DBF'!$A:$BE,57,FALSE),
   "Error")),
"")</f>
        <v/>
      </c>
    </row>
    <row r="186">
      <c r="A186">
        <f>IF(ORDER!O192&gt;0,
 IF(ORDER!$D$1="SGST",
 VLOOKUP(H186,'C:\Users\HP\Desktop\TrimphPO\Week\Master Files\[SGST Master.xlsx]DBF'!$A:$B,2,FALSE),
   IF(ORDER!$D$1="IGST",
   VLOOKUP(H186,'C:\Users\HP\Desktop\TrimphPO\Week\Master Files\[IGST Master.xlsx]DBF'!$A:$B,2,FALSE),
   "Error")),
"")</f>
        <v/>
      </c>
      <c r="B186">
        <f>IF(ORDER!O192&gt;0,
 IF(ORDER!$D$1="SGST",
 VLOOKUP(H186,'C:\Users\HP\Desktop\TrimphPO\Week\Master Files\[SGST Master.xlsx]DBF'!$A:$C,3,FALSE),
   IF(ORDER!$D$1="IGST",
   VLOOKUP(H186,'C:\Users\HP\Desktop\TrimphPO\Week\Master Files\[IGST Master.xlsx]DBF'!$A:$C,3,FALSE),
   "Error")),
"")</f>
        <v/>
      </c>
      <c r="C186">
        <f>IF(ORDER!O192&gt;0,ORDER!L192, "")</f>
        <v/>
      </c>
      <c r="D186">
        <f>IF(ORDER!O192&gt;0,ORDER!A192, "")</f>
        <v/>
      </c>
      <c r="E186">
        <f>IF(ORDER!O192&gt;0,
 IF(ORDER!$D$1="SGST",
 VLOOKUP(H186,'C:\Users\HP\Desktop\TrimphPO\Week\Master Files\[SGST Master.xlsx]DBF'!$A:$F,6,FALSE),
   IF(ORDER!$D$1="IGST",
   VLOOKUP(H186,'C:\Users\HP\Desktop\TrimphPO\Week\Master Files\[IGST Master.xlsx]DBF'!$A:$F,6,FALSE),
   "Error")),
"")</f>
        <v/>
      </c>
      <c r="F186">
        <f>IF(ORDER!O192&gt;0,ORDER!C192, "")</f>
        <v/>
      </c>
      <c r="G186">
        <f>IF(ORDER!O192&gt;0,
 IF(ORDER!$D$1="SGST",
 VLOOKUP(H186,'C:\Users\HP\Desktop\TrimphPO\Week\Master Files\[SGST Master.xlsx]DBF'!$A:$H,8,FALSE),
   IF(ORDER!$D$1="IGST",
   VLOOKUP(H186,'C:\Users\HP\Desktop\TrimphPO\Week\Master Files\[IGST Master.xlsx]DBF'!$A:$H,8,FALSE),
   "Error")),
"")</f>
        <v/>
      </c>
      <c r="H186">
        <f>IF(ORDER!O192&gt;0,ORDER!D192, "")</f>
        <v/>
      </c>
      <c r="I186">
        <f>IF(ORDER!O192&gt;0,
 IF(ORDER!$D$1="SGST",
 VLOOKUP(H186,'C:\Users\HP\Desktop\TrimphPO\Week\Master Files\[SGST Master.xlsx]DBF'!$A:$J,10,FALSE),
   IF(ORDER!$D$1="IGST",
   VLOOKUP(H186,'C:\Users\HP\Desktop\TrimphPO\Week\Master Files\[IGST Master.xlsx]DBF'!$A:$J,10,FALSE),
   "Error")),
"")</f>
        <v/>
      </c>
      <c r="J186">
        <f>IF(ORDER!O192&gt;0,SUMIF(ORDER!$D$8:$D$22298,DBF!$H186,ORDER!$G$8:$G$22298), "")</f>
        <v/>
      </c>
      <c r="K186">
        <f>IF(ORDER!O192&gt;0,VLOOKUP($H186,ORDER!D:H,5,FALSE), "")</f>
        <v/>
      </c>
      <c r="L186">
        <f>IF(ORDER!O192&gt;0,ROUND(J186*K186,2), "")</f>
        <v/>
      </c>
      <c r="M186">
        <f>IF(ORDER!O192&gt;0,
 IF(ORDER!$D$1="SGST",
 VLOOKUP(H186,'C:\Users\HP\Desktop\TrimphPO\Week\Master Files\[SGST Master.xlsx]DBF'!$A:$N,14,FALSE),
   IF(ORDER!$D$1="IGST",
   VLOOKUP(H186,'C:\Users\HP\Desktop\TrimphPO\Week\Master Files\[IGST Master.xlsx]DBF'!$A:$N,14,FALSE),
   "Error")),
"")</f>
        <v/>
      </c>
      <c r="N186">
        <f>IF(ORDER!O192&gt;0,ROUND(L186*M186/100,2), "")</f>
        <v/>
      </c>
      <c r="O186">
        <f>IF(ORDER!O192&gt;0,L186-N186, "")</f>
        <v/>
      </c>
      <c r="P186">
        <f>IF(ORDER!O192&gt;0,IF(R186="Corsetry",IF(IFERROR((O186/J186),0)&lt;1000,"CC Sales- Corsetry-Wholesale - IGST 5%","CC Sales- Corsetry-Wholesale - IGST 12%")), "")</f>
        <v/>
      </c>
      <c r="Q186">
        <f>IF(ORDER!O192&gt;0,
 IF(ORDER!$D$1="SGST",
 VLOOKUP(H186,'C:\Users\HP\Desktop\TrimphPO\Week\Master Files\[SGST Master.xlsx]DBF'!$A:$R,18,FALSE),
   IF(ORDER!$D$1="IGST",
   VLOOKUP(H186,'C:\Users\HP\Desktop\TrimphPO\Week\Master Files\[IGST Master.xlsx]DBF'!$A:$R,18,FALSE),
   "Error")),
"")</f>
        <v/>
      </c>
      <c r="R186">
        <f>IF(ORDER!O192&gt;0,
 IF(ORDER!$D$1="SGST",
 VLOOKUP(H186,'C:\Users\HP\Desktop\TrimphPO\Week\Master Files\[SGST Master.xlsx]DBF'!$A:$S,19,FALSE),
   IF(ORDER!$D$1="IGST",
   VLOOKUP(H186,'C:\Users\HP\Desktop\TrimphPO\Week\Master Files\[IGST Master.xlsx]DBF'!$A:$S,19,FALSE),
   "Error")),
"")</f>
        <v/>
      </c>
      <c r="S186">
        <f>IF(ORDER!O192&gt;0,
 IF(ORDER!$D$1="SGST",
 VLOOKUP(H186,'C:\Users\HP\Desktop\TrimphPO\Week\Master Files\[SGST Master.xlsx]DBF'!$A:$T,20,FALSE),
   IF(ORDER!$D$1="IGST",
   VLOOKUP(H186,'C:\Users\HP\Desktop\TrimphPO\Week\Master Files\[IGST Master.xlsx]DBF'!$A:$T,20,FALSE),
   "Error")),
"")</f>
        <v/>
      </c>
      <c r="T186">
        <f>IF(ORDER!O192&gt;0,
 IF(ORDER!$D$1="SGST",
 VLOOKUP(H186,'C:\Users\HP\Desktop\TrimphPO\Week\Master Files\[SGST Master.xlsx]DBF'!$A:$U,21,FALSE),
   IF(ORDER!$D$1="IGST",
   VLOOKUP(H186,'C:\Users\HP\Desktop\TrimphPO\Week\Master Files\[IGST Master.xlsx]DBF'!$A:$U,21,FALSE),
   "Error")),
"")</f>
        <v/>
      </c>
      <c r="U186">
        <f>IF(ORDER!O192&gt;0,
 IF(ORDER!$D$1="SGST",
 VLOOKUP(H186,'C:\Users\HP\Desktop\TrimphPO\Week\Master Files\[SGST Master.xlsx]DBF'!$A:$V,22,FALSE),
   IF(ORDER!$D$1="IGST",
   VLOOKUP(H186,'C:\Users\HP\Desktop\TrimphPO\Week\Master Files\[IGST Master.xlsx]DBF'!$A:$V,22,FALSE),
   "Error")),
"")</f>
        <v/>
      </c>
      <c r="V186">
        <f>IF(ORDER!O192&gt;0,
 IF(ORDER!$D$1="SGST",
 VLOOKUP(H186,'C:\Users\HP\Desktop\TrimphPO\Week\Master Files\[SGST Master.xlsx]DBF'!$A:$W,23,FALSE),
   IF(ORDER!$D$1="IGST",
   VLOOKUP(H186,'C:\Users\HP\Desktop\TrimphPO\Week\Master Files\[IGST Master.xlsx]DBF'!$A:$W,23,FALSE),
   "Error")),
"")</f>
        <v/>
      </c>
      <c r="W186">
        <f>IF(ORDER!O192&gt;0,
 IF(ORDER!$D$1="SGST",
 VLOOKUP(H186,'C:\Users\HP\Desktop\TrimphPO\Week\Master Files\[SGST Master.xlsx]DBF'!$A:$X,24,FALSE),
   IF(ORDER!$D$1="IGST",
   VLOOKUP(H186,'C:\Users\HP\Desktop\TrimphPO\Week\Master Files\[IGST Master.xlsx]DBF'!$A:$X,24,FALSE),
   "Error")),
"")</f>
        <v/>
      </c>
      <c r="X186">
        <f>IF(ORDER!O192&gt;0,
 IF(ORDER!$D$1="SGST",
 VLOOKUP(H186,'C:\Users\HP\Desktop\TrimphPO\Week\Master Files\[SGST Master.xlsx]DBF'!$A:$Y,25,FALSE),
   IF(ORDER!$D$1="IGST",
   VLOOKUP(H186,'C:\Users\HP\Desktop\TrimphPO\Week\Master Files\[IGST Master.xlsx]DBF'!$A:$Y,25,FALSE),
   "Error")),
"")</f>
        <v/>
      </c>
      <c r="Y186">
        <f>IF(ORDER!O192&gt;0,+O186, "")</f>
        <v/>
      </c>
      <c r="Z186">
        <f>IF(ORDER!O192&gt;0,+J186, "")</f>
        <v/>
      </c>
      <c r="AA186">
        <f>IF(ORDER!O192&gt;0,
 IF(ORDER!$D$1="SGST",
 VLOOKUP(H186,'C:\Users\HP\Desktop\TrimphPO\Week\Master Files\[SGST Master.xlsx]DBF'!$A:$AB,28,FALSE),
   IF(ORDER!$D$1="IGST",
   VLOOKUP(H186,'C:\Users\HP\Desktop\TrimphPO\Week\Master Files\[IGST Master.xlsx]DBF'!$A:$AB,28,FALSE),
   "Error")),
"")</f>
        <v/>
      </c>
      <c r="AB186">
        <f>IF(ORDER!O192&gt;0,
 IF(ORDER!$D$1="SGST",
 VLOOKUP(H186,'C:\Users\HP\Desktop\TrimphPO\Week\Master Files\[SGST Master.xlsx]DBF'!$A:$AC,29,FALSE),
   IF(ORDER!$D$1="IGST",
   VLOOKUP(H186,'C:\Users\HP\Desktop\TrimphPO\Week\Master Files\[IGST Master.xlsx]DBF'!$A:$AC,29,FALSE),
   "Error")),
"")</f>
        <v/>
      </c>
      <c r="AC186">
        <f>IF(ORDER!O192&gt;0,ROUND(Y186*AB186/100,2), "")</f>
        <v/>
      </c>
      <c r="AD186">
        <f>IF(ORDER!O192&gt;0,ROUND(SUM(Y186,0)-AC186,2), "")</f>
        <v/>
      </c>
      <c r="AE186" t="inlineStr"/>
      <c r="AF186" t="inlineStr"/>
      <c r="AG186" t="inlineStr"/>
      <c r="AH186" t="inlineStr"/>
      <c r="AI186" t="inlineStr"/>
      <c r="AJ186" t="inlineStr"/>
      <c r="AK186">
        <f>IF(ORDER!O192&gt;0,IF(RIGHT(P186,2)="5%","Output IGST - 5% - Tamilnadu","Output IGST - 12% - Tamilnadu"), "")</f>
        <v/>
      </c>
      <c r="AL186">
        <f>IF(ORDER!O192&gt;0,IF(AK186="Output IGST - 12% - TamilNadu",12,5), "")</f>
        <v/>
      </c>
      <c r="AM186">
        <f>IF(ORDER!O192&gt;0,ROUND(SUM(AD186*AL186/100,0),2), "")</f>
        <v/>
      </c>
      <c r="AN186">
        <f>IF(ORDER!O192&gt;0,+AP186, "")</f>
        <v/>
      </c>
      <c r="AO186">
        <f>IF(ORDER!O192&gt;0,0.00, "")</f>
        <v/>
      </c>
      <c r="AP186">
        <f>IF(ORDER!O192&gt;0,+(Y186-AC186)+AM186, "")</f>
        <v/>
      </c>
      <c r="AQ186">
        <f>IF(ORDER!O192&gt;0,
 IF(ORDER!$D$1="SGST",
 VLOOKUP(H186,'C:\Users\HP\Desktop\TrimphPO\Week\Master Files\[SGST Master.xlsx]DBF'!$A:$AR,44,FALSE),
   IF(ORDER!$D$1="IGST",
   VLOOKUP(H186,'C:\Users\HP\Desktop\TrimphPO\Week\Master Files\[IGST Master.xlsx]DBF'!$A:$AR,44,FALSE),
   "Error")),
"")</f>
        <v/>
      </c>
      <c r="AR186">
        <f>IF(ORDER!O192&gt;0,B186, "")</f>
        <v/>
      </c>
      <c r="AS186">
        <f>IF(ORDER!O192&gt;0,AN186, "")</f>
        <v/>
      </c>
      <c r="AT186">
        <f>IF(ORDER!O192&gt;0,CONCATENATE($B$2," ",$C$2," ","QTY",  " ", $Z$2), "")</f>
        <v/>
      </c>
      <c r="AU186">
        <f>IF(ORDER!O192&gt;0,
 IF(ORDER!$D$1="SGST",
 VLOOKUP(H186,'C:\Users\HP\Desktop\TrimphPO\Week\Master Files\[SGST Master.xlsx]DBF'!$A:$AV,48,FALSE),
   IF(ORDER!$D$1="IGST",
   VLOOKUP(H186,'C:\Users\HP\Desktop\TrimphPO\Week\Master Files\[IGST Master.xlsx]DBF'!$A:$AV,48,FALSE),
   "Error")),
"")</f>
        <v/>
      </c>
      <c r="AV186">
        <f>IF(ORDER!O192&gt;0,
 IF(ORDER!$D$1="SGST",
 VLOOKUP(H186,'C:\Users\HP\Desktop\TrimphPO\Week\Master Files\[SGST Master.xlsx]DBF'!$A:$AW,49,FALSE),
   IF(ORDER!$D$1="IGST",
   VLOOKUP(H186,'C:\Users\HP\Desktop\TrimphPO\Week\Master Files\[IGST Master.xlsx]DBF'!$A:$AW,49,FALSE),
   "Error")),
"")</f>
        <v/>
      </c>
      <c r="AW186">
        <f>IF(ORDER!O192&gt;0,
 IF(ORDER!$D$1="SGST",
 VLOOKUP(H186,'C:\Users\HP\Desktop\TrimphPO\Week\Master Files\[SGST Master.xlsx]DBF'!$A:$AX,50,FALSE),
   IF(ORDER!$D$1="IGST",
   VLOOKUP(H186,'C:\Users\HP\Desktop\TrimphPO\Week\Master Files\[IGST Master.xlsx]DBF'!$A:$AX,50,FALSE),
   "Error")),
"")</f>
        <v/>
      </c>
      <c r="AX186">
        <f>IF(ORDER!O192&gt;0,ORDER!B5, "")</f>
        <v/>
      </c>
      <c r="AY186">
        <f>IF(ORDER!O192&gt;0,ORDER!B1, "")</f>
        <v/>
      </c>
      <c r="AZ186">
        <f>IF(ORDER!O192&gt;0,
 IF(ORDER!$D$1="SGST",
 VLOOKUP(H186,'C:\Users\HP\Desktop\TrimphPO\Week\Master Files\[SGST Master.xlsx]DBF'!$A:$BA,53,FALSE),
   IF(ORDER!$D$1="IGST",
   VLOOKUP(H186,'C:\Users\HP\Desktop\TrimphPO\Week\Master Files\[IGST Master.xlsx]DBF'!$A:$BA,53,FALSE),
   "Error")),
"")</f>
        <v/>
      </c>
      <c r="BA186">
        <f>IF(ORDER!O192&gt;0,
 IF(ORDER!$D$1="SGST",
 VLOOKUP(H186,'C:\Users\HP\Desktop\TrimphPO\Week\Master Files\[SGST Master.xlsx]DBF'!$A:$BB,54,FALSE),
   IF(ORDER!$D$1="IGST",
   VLOOKUP(H186,'C:\Users\HP\Desktop\TrimphPO\Week\Master Files\[IGST Master.xlsx]DBF'!$A:$BB,54,FALSE),
   "Error")),
"")</f>
        <v/>
      </c>
      <c r="BB186">
        <f>IF(ORDER!O192&gt;0,
 IF(ORDER!$D$1="SGST",
 VLOOKUP(H186,'C:\Users\HP\Desktop\TrimphPO\Week\Master Files\[SGST Master.xlsx]DBF'!$A:$BC,55,FALSE),
   IF(ORDER!$D$1="IGST",
   VLOOKUP(H186,'C:\Users\HP\Desktop\TrimphPO\Week\Master Files\[IGST Master.xlsx]DBF'!$A:$BC,55,FALSE),
   "Error")),
"")</f>
        <v/>
      </c>
      <c r="BC186">
        <f>IF(ORDER!O192&gt;0,
 IF(ORDER!$D$1="SGST",
 VLOOKUP(H186,'C:\Users\HP\Desktop\TrimphPO\Week\Master Files\[SGST Master.xlsx]DBF'!$A:$BD,56,FALSE),
   IF(ORDER!$D$1="IGST",
   VLOOKUP(H186,'C:\Users\HP\Desktop\TrimphPO\Week\Master Files\[IGST Master.xlsx]DBF'!$A:$BD,56,FALSE),
   "Error")),
"")</f>
        <v/>
      </c>
      <c r="BD186">
        <f>IF(ORDER!O192&gt;0,
 IF(ORDER!$D$1="SGST",
 VLOOKUP(H186,'C:\Users\HP\Desktop\TrimphPO\Week\Master Files\[SGST Master.xlsx]DBF'!$A:$BE,57,FALSE),
   IF(ORDER!$D$1="IGST",
   VLOOKUP(H186,'C:\Users\HP\Desktop\TrimphPO\Week\Master Files\[IGST Master.xlsx]DBF'!$A:$BE,57,FALSE),
   "Error")),
"")</f>
        <v/>
      </c>
    </row>
    <row r="187">
      <c r="A187">
        <f>IF(ORDER!O193&gt;0,
 IF(ORDER!$D$1="SGST",
 VLOOKUP(H187,'C:\Users\HP\Desktop\TrimphPO\Week\Master Files\[SGST Master.xlsx]DBF'!$A:$B,2,FALSE),
   IF(ORDER!$D$1="IGST",
   VLOOKUP(H187,'C:\Users\HP\Desktop\TrimphPO\Week\Master Files\[IGST Master.xlsx]DBF'!$A:$B,2,FALSE),
   "Error")),
"")</f>
        <v/>
      </c>
      <c r="B187">
        <f>IF(ORDER!O193&gt;0,
 IF(ORDER!$D$1="SGST",
 VLOOKUP(H187,'C:\Users\HP\Desktop\TrimphPO\Week\Master Files\[SGST Master.xlsx]DBF'!$A:$C,3,FALSE),
   IF(ORDER!$D$1="IGST",
   VLOOKUP(H187,'C:\Users\HP\Desktop\TrimphPO\Week\Master Files\[IGST Master.xlsx]DBF'!$A:$C,3,FALSE),
   "Error")),
"")</f>
        <v/>
      </c>
      <c r="C187">
        <f>IF(ORDER!O193&gt;0,ORDER!L193, "")</f>
        <v/>
      </c>
      <c r="D187">
        <f>IF(ORDER!O193&gt;0,ORDER!A193, "")</f>
        <v/>
      </c>
      <c r="E187">
        <f>IF(ORDER!O193&gt;0,
 IF(ORDER!$D$1="SGST",
 VLOOKUP(H187,'C:\Users\HP\Desktop\TrimphPO\Week\Master Files\[SGST Master.xlsx]DBF'!$A:$F,6,FALSE),
   IF(ORDER!$D$1="IGST",
   VLOOKUP(H187,'C:\Users\HP\Desktop\TrimphPO\Week\Master Files\[IGST Master.xlsx]DBF'!$A:$F,6,FALSE),
   "Error")),
"")</f>
        <v/>
      </c>
      <c r="F187">
        <f>IF(ORDER!O193&gt;0,ORDER!C193, "")</f>
        <v/>
      </c>
      <c r="G187">
        <f>IF(ORDER!O193&gt;0,
 IF(ORDER!$D$1="SGST",
 VLOOKUP(H187,'C:\Users\HP\Desktop\TrimphPO\Week\Master Files\[SGST Master.xlsx]DBF'!$A:$H,8,FALSE),
   IF(ORDER!$D$1="IGST",
   VLOOKUP(H187,'C:\Users\HP\Desktop\TrimphPO\Week\Master Files\[IGST Master.xlsx]DBF'!$A:$H,8,FALSE),
   "Error")),
"")</f>
        <v/>
      </c>
      <c r="H187">
        <f>IF(ORDER!O193&gt;0,ORDER!D193, "")</f>
        <v/>
      </c>
      <c r="I187">
        <f>IF(ORDER!O193&gt;0,
 IF(ORDER!$D$1="SGST",
 VLOOKUP(H187,'C:\Users\HP\Desktop\TrimphPO\Week\Master Files\[SGST Master.xlsx]DBF'!$A:$J,10,FALSE),
   IF(ORDER!$D$1="IGST",
   VLOOKUP(H187,'C:\Users\HP\Desktop\TrimphPO\Week\Master Files\[IGST Master.xlsx]DBF'!$A:$J,10,FALSE),
   "Error")),
"")</f>
        <v/>
      </c>
      <c r="J187">
        <f>IF(ORDER!O193&gt;0,SUMIF(ORDER!$D$8:$D$22298,DBF!$H187,ORDER!$G$8:$G$22298), "")</f>
        <v/>
      </c>
      <c r="K187">
        <f>IF(ORDER!O193&gt;0,VLOOKUP($H187,ORDER!D:H,5,FALSE), "")</f>
        <v/>
      </c>
      <c r="L187">
        <f>IF(ORDER!O193&gt;0,ROUND(J187*K187,2), "")</f>
        <v/>
      </c>
      <c r="M187">
        <f>IF(ORDER!O193&gt;0,
 IF(ORDER!$D$1="SGST",
 VLOOKUP(H187,'C:\Users\HP\Desktop\TrimphPO\Week\Master Files\[SGST Master.xlsx]DBF'!$A:$N,14,FALSE),
   IF(ORDER!$D$1="IGST",
   VLOOKUP(H187,'C:\Users\HP\Desktop\TrimphPO\Week\Master Files\[IGST Master.xlsx]DBF'!$A:$N,14,FALSE),
   "Error")),
"")</f>
        <v/>
      </c>
      <c r="N187">
        <f>IF(ORDER!O193&gt;0,ROUND(L187*M187/100,2), "")</f>
        <v/>
      </c>
      <c r="O187">
        <f>IF(ORDER!O193&gt;0,L187-N187, "")</f>
        <v/>
      </c>
      <c r="P187">
        <f>IF(ORDER!O193&gt;0,IF(R187="Corsetry",IF(IFERROR((O187/J187),0)&lt;1000,"CC Sales- Corsetry-Wholesale - IGST 5%","CC Sales- Corsetry-Wholesale - IGST 12%")), "")</f>
        <v/>
      </c>
      <c r="Q187">
        <f>IF(ORDER!O193&gt;0,
 IF(ORDER!$D$1="SGST",
 VLOOKUP(H187,'C:\Users\HP\Desktop\TrimphPO\Week\Master Files\[SGST Master.xlsx]DBF'!$A:$R,18,FALSE),
   IF(ORDER!$D$1="IGST",
   VLOOKUP(H187,'C:\Users\HP\Desktop\TrimphPO\Week\Master Files\[IGST Master.xlsx]DBF'!$A:$R,18,FALSE),
   "Error")),
"")</f>
        <v/>
      </c>
      <c r="R187">
        <f>IF(ORDER!O193&gt;0,
 IF(ORDER!$D$1="SGST",
 VLOOKUP(H187,'C:\Users\HP\Desktop\TrimphPO\Week\Master Files\[SGST Master.xlsx]DBF'!$A:$S,19,FALSE),
   IF(ORDER!$D$1="IGST",
   VLOOKUP(H187,'C:\Users\HP\Desktop\TrimphPO\Week\Master Files\[IGST Master.xlsx]DBF'!$A:$S,19,FALSE),
   "Error")),
"")</f>
        <v/>
      </c>
      <c r="S187">
        <f>IF(ORDER!O193&gt;0,
 IF(ORDER!$D$1="SGST",
 VLOOKUP(H187,'C:\Users\HP\Desktop\TrimphPO\Week\Master Files\[SGST Master.xlsx]DBF'!$A:$T,20,FALSE),
   IF(ORDER!$D$1="IGST",
   VLOOKUP(H187,'C:\Users\HP\Desktop\TrimphPO\Week\Master Files\[IGST Master.xlsx]DBF'!$A:$T,20,FALSE),
   "Error")),
"")</f>
        <v/>
      </c>
      <c r="T187">
        <f>IF(ORDER!O193&gt;0,
 IF(ORDER!$D$1="SGST",
 VLOOKUP(H187,'C:\Users\HP\Desktop\TrimphPO\Week\Master Files\[SGST Master.xlsx]DBF'!$A:$U,21,FALSE),
   IF(ORDER!$D$1="IGST",
   VLOOKUP(H187,'C:\Users\HP\Desktop\TrimphPO\Week\Master Files\[IGST Master.xlsx]DBF'!$A:$U,21,FALSE),
   "Error")),
"")</f>
        <v/>
      </c>
      <c r="U187">
        <f>IF(ORDER!O193&gt;0,
 IF(ORDER!$D$1="SGST",
 VLOOKUP(H187,'C:\Users\HP\Desktop\TrimphPO\Week\Master Files\[SGST Master.xlsx]DBF'!$A:$V,22,FALSE),
   IF(ORDER!$D$1="IGST",
   VLOOKUP(H187,'C:\Users\HP\Desktop\TrimphPO\Week\Master Files\[IGST Master.xlsx]DBF'!$A:$V,22,FALSE),
   "Error")),
"")</f>
        <v/>
      </c>
      <c r="V187">
        <f>IF(ORDER!O193&gt;0,
 IF(ORDER!$D$1="SGST",
 VLOOKUP(H187,'C:\Users\HP\Desktop\TrimphPO\Week\Master Files\[SGST Master.xlsx]DBF'!$A:$W,23,FALSE),
   IF(ORDER!$D$1="IGST",
   VLOOKUP(H187,'C:\Users\HP\Desktop\TrimphPO\Week\Master Files\[IGST Master.xlsx]DBF'!$A:$W,23,FALSE),
   "Error")),
"")</f>
        <v/>
      </c>
      <c r="W187">
        <f>IF(ORDER!O193&gt;0,
 IF(ORDER!$D$1="SGST",
 VLOOKUP(H187,'C:\Users\HP\Desktop\TrimphPO\Week\Master Files\[SGST Master.xlsx]DBF'!$A:$X,24,FALSE),
   IF(ORDER!$D$1="IGST",
   VLOOKUP(H187,'C:\Users\HP\Desktop\TrimphPO\Week\Master Files\[IGST Master.xlsx]DBF'!$A:$X,24,FALSE),
   "Error")),
"")</f>
        <v/>
      </c>
      <c r="X187">
        <f>IF(ORDER!O193&gt;0,
 IF(ORDER!$D$1="SGST",
 VLOOKUP(H187,'C:\Users\HP\Desktop\TrimphPO\Week\Master Files\[SGST Master.xlsx]DBF'!$A:$Y,25,FALSE),
   IF(ORDER!$D$1="IGST",
   VLOOKUP(H187,'C:\Users\HP\Desktop\TrimphPO\Week\Master Files\[IGST Master.xlsx]DBF'!$A:$Y,25,FALSE),
   "Error")),
"")</f>
        <v/>
      </c>
      <c r="Y187">
        <f>IF(ORDER!O193&gt;0,+O187, "")</f>
        <v/>
      </c>
      <c r="Z187">
        <f>IF(ORDER!O193&gt;0,+J187, "")</f>
        <v/>
      </c>
      <c r="AA187">
        <f>IF(ORDER!O193&gt;0,
 IF(ORDER!$D$1="SGST",
 VLOOKUP(H187,'C:\Users\HP\Desktop\TrimphPO\Week\Master Files\[SGST Master.xlsx]DBF'!$A:$AB,28,FALSE),
   IF(ORDER!$D$1="IGST",
   VLOOKUP(H187,'C:\Users\HP\Desktop\TrimphPO\Week\Master Files\[IGST Master.xlsx]DBF'!$A:$AB,28,FALSE),
   "Error")),
"")</f>
        <v/>
      </c>
      <c r="AB187">
        <f>IF(ORDER!O193&gt;0,
 IF(ORDER!$D$1="SGST",
 VLOOKUP(H187,'C:\Users\HP\Desktop\TrimphPO\Week\Master Files\[SGST Master.xlsx]DBF'!$A:$AC,29,FALSE),
   IF(ORDER!$D$1="IGST",
   VLOOKUP(H187,'C:\Users\HP\Desktop\TrimphPO\Week\Master Files\[IGST Master.xlsx]DBF'!$A:$AC,29,FALSE),
   "Error")),
"")</f>
        <v/>
      </c>
      <c r="AC187">
        <f>IF(ORDER!O193&gt;0,ROUND(Y187*AB187/100,2), "")</f>
        <v/>
      </c>
      <c r="AD187">
        <f>IF(ORDER!O193&gt;0,ROUND(SUM(Y187,0)-AC187,2), "")</f>
        <v/>
      </c>
      <c r="AE187" t="inlineStr"/>
      <c r="AF187" t="inlineStr"/>
      <c r="AG187" t="inlineStr"/>
      <c r="AH187" t="inlineStr"/>
      <c r="AI187" t="inlineStr"/>
      <c r="AJ187" t="inlineStr"/>
      <c r="AK187">
        <f>IF(ORDER!O193&gt;0,IF(RIGHT(P187,2)="5%","Output IGST - 5% - Tamilnadu","Output IGST - 12% - Tamilnadu"), "")</f>
        <v/>
      </c>
      <c r="AL187">
        <f>IF(ORDER!O193&gt;0,IF(AK187="Output IGST - 12% - TamilNadu",12,5), "")</f>
        <v/>
      </c>
      <c r="AM187">
        <f>IF(ORDER!O193&gt;0,ROUND(SUM(AD187*AL187/100,0),2), "")</f>
        <v/>
      </c>
      <c r="AN187">
        <f>IF(ORDER!O193&gt;0,+AP187, "")</f>
        <v/>
      </c>
      <c r="AO187">
        <f>IF(ORDER!O193&gt;0,0.00, "")</f>
        <v/>
      </c>
      <c r="AP187">
        <f>IF(ORDER!O193&gt;0,+(Y187-AC187)+AM187, "")</f>
        <v/>
      </c>
      <c r="AQ187">
        <f>IF(ORDER!O193&gt;0,
 IF(ORDER!$D$1="SGST",
 VLOOKUP(H187,'C:\Users\HP\Desktop\TrimphPO\Week\Master Files\[SGST Master.xlsx]DBF'!$A:$AR,44,FALSE),
   IF(ORDER!$D$1="IGST",
   VLOOKUP(H187,'C:\Users\HP\Desktop\TrimphPO\Week\Master Files\[IGST Master.xlsx]DBF'!$A:$AR,44,FALSE),
   "Error")),
"")</f>
        <v/>
      </c>
      <c r="AR187">
        <f>IF(ORDER!O193&gt;0,B187, "")</f>
        <v/>
      </c>
      <c r="AS187">
        <f>IF(ORDER!O193&gt;0,AN187, "")</f>
        <v/>
      </c>
      <c r="AT187">
        <f>IF(ORDER!O193&gt;0,CONCATENATE($B$2," ",$C$2," ","QTY",  " ", $Z$2), "")</f>
        <v/>
      </c>
      <c r="AU187">
        <f>IF(ORDER!O193&gt;0,
 IF(ORDER!$D$1="SGST",
 VLOOKUP(H187,'C:\Users\HP\Desktop\TrimphPO\Week\Master Files\[SGST Master.xlsx]DBF'!$A:$AV,48,FALSE),
   IF(ORDER!$D$1="IGST",
   VLOOKUP(H187,'C:\Users\HP\Desktop\TrimphPO\Week\Master Files\[IGST Master.xlsx]DBF'!$A:$AV,48,FALSE),
   "Error")),
"")</f>
        <v/>
      </c>
      <c r="AV187">
        <f>IF(ORDER!O193&gt;0,
 IF(ORDER!$D$1="SGST",
 VLOOKUP(H187,'C:\Users\HP\Desktop\TrimphPO\Week\Master Files\[SGST Master.xlsx]DBF'!$A:$AW,49,FALSE),
   IF(ORDER!$D$1="IGST",
   VLOOKUP(H187,'C:\Users\HP\Desktop\TrimphPO\Week\Master Files\[IGST Master.xlsx]DBF'!$A:$AW,49,FALSE),
   "Error")),
"")</f>
        <v/>
      </c>
      <c r="AW187">
        <f>IF(ORDER!O193&gt;0,
 IF(ORDER!$D$1="SGST",
 VLOOKUP(H187,'C:\Users\HP\Desktop\TrimphPO\Week\Master Files\[SGST Master.xlsx]DBF'!$A:$AX,50,FALSE),
   IF(ORDER!$D$1="IGST",
   VLOOKUP(H187,'C:\Users\HP\Desktop\TrimphPO\Week\Master Files\[IGST Master.xlsx]DBF'!$A:$AX,50,FALSE),
   "Error")),
"")</f>
        <v/>
      </c>
      <c r="AX187">
        <f>IF(ORDER!O193&gt;0,ORDER!B5, "")</f>
        <v/>
      </c>
      <c r="AY187">
        <f>IF(ORDER!O193&gt;0,ORDER!B1, "")</f>
        <v/>
      </c>
      <c r="AZ187">
        <f>IF(ORDER!O193&gt;0,
 IF(ORDER!$D$1="SGST",
 VLOOKUP(H187,'C:\Users\HP\Desktop\TrimphPO\Week\Master Files\[SGST Master.xlsx]DBF'!$A:$BA,53,FALSE),
   IF(ORDER!$D$1="IGST",
   VLOOKUP(H187,'C:\Users\HP\Desktop\TrimphPO\Week\Master Files\[IGST Master.xlsx]DBF'!$A:$BA,53,FALSE),
   "Error")),
"")</f>
        <v/>
      </c>
      <c r="BA187">
        <f>IF(ORDER!O193&gt;0,
 IF(ORDER!$D$1="SGST",
 VLOOKUP(H187,'C:\Users\HP\Desktop\TrimphPO\Week\Master Files\[SGST Master.xlsx]DBF'!$A:$BB,54,FALSE),
   IF(ORDER!$D$1="IGST",
   VLOOKUP(H187,'C:\Users\HP\Desktop\TrimphPO\Week\Master Files\[IGST Master.xlsx]DBF'!$A:$BB,54,FALSE),
   "Error")),
"")</f>
        <v/>
      </c>
      <c r="BB187">
        <f>IF(ORDER!O193&gt;0,
 IF(ORDER!$D$1="SGST",
 VLOOKUP(H187,'C:\Users\HP\Desktop\TrimphPO\Week\Master Files\[SGST Master.xlsx]DBF'!$A:$BC,55,FALSE),
   IF(ORDER!$D$1="IGST",
   VLOOKUP(H187,'C:\Users\HP\Desktop\TrimphPO\Week\Master Files\[IGST Master.xlsx]DBF'!$A:$BC,55,FALSE),
   "Error")),
"")</f>
        <v/>
      </c>
      <c r="BC187">
        <f>IF(ORDER!O193&gt;0,
 IF(ORDER!$D$1="SGST",
 VLOOKUP(H187,'C:\Users\HP\Desktop\TrimphPO\Week\Master Files\[SGST Master.xlsx]DBF'!$A:$BD,56,FALSE),
   IF(ORDER!$D$1="IGST",
   VLOOKUP(H187,'C:\Users\HP\Desktop\TrimphPO\Week\Master Files\[IGST Master.xlsx]DBF'!$A:$BD,56,FALSE),
   "Error")),
"")</f>
        <v/>
      </c>
      <c r="BD187">
        <f>IF(ORDER!O193&gt;0,
 IF(ORDER!$D$1="SGST",
 VLOOKUP(H187,'C:\Users\HP\Desktop\TrimphPO\Week\Master Files\[SGST Master.xlsx]DBF'!$A:$BE,57,FALSE),
   IF(ORDER!$D$1="IGST",
   VLOOKUP(H187,'C:\Users\HP\Desktop\TrimphPO\Week\Master Files\[IGST Master.xlsx]DBF'!$A:$BE,57,FALSE),
   "Error")),
"")</f>
        <v/>
      </c>
    </row>
    <row r="188">
      <c r="A188">
        <f>IF(ORDER!O194&gt;0,
 IF(ORDER!$D$1="SGST",
 VLOOKUP(H188,'C:\Users\HP\Desktop\TrimphPO\Week\Master Files\[SGST Master.xlsx]DBF'!$A:$B,2,FALSE),
   IF(ORDER!$D$1="IGST",
   VLOOKUP(H188,'C:\Users\HP\Desktop\TrimphPO\Week\Master Files\[IGST Master.xlsx]DBF'!$A:$B,2,FALSE),
   "Error")),
"")</f>
        <v/>
      </c>
      <c r="B188">
        <f>IF(ORDER!O194&gt;0,
 IF(ORDER!$D$1="SGST",
 VLOOKUP(H188,'C:\Users\HP\Desktop\TrimphPO\Week\Master Files\[SGST Master.xlsx]DBF'!$A:$C,3,FALSE),
   IF(ORDER!$D$1="IGST",
   VLOOKUP(H188,'C:\Users\HP\Desktop\TrimphPO\Week\Master Files\[IGST Master.xlsx]DBF'!$A:$C,3,FALSE),
   "Error")),
"")</f>
        <v/>
      </c>
      <c r="C188">
        <f>IF(ORDER!O194&gt;0,ORDER!L194, "")</f>
        <v/>
      </c>
      <c r="D188">
        <f>IF(ORDER!O194&gt;0,ORDER!A194, "")</f>
        <v/>
      </c>
      <c r="E188">
        <f>IF(ORDER!O194&gt;0,
 IF(ORDER!$D$1="SGST",
 VLOOKUP(H188,'C:\Users\HP\Desktop\TrimphPO\Week\Master Files\[SGST Master.xlsx]DBF'!$A:$F,6,FALSE),
   IF(ORDER!$D$1="IGST",
   VLOOKUP(H188,'C:\Users\HP\Desktop\TrimphPO\Week\Master Files\[IGST Master.xlsx]DBF'!$A:$F,6,FALSE),
   "Error")),
"")</f>
        <v/>
      </c>
      <c r="F188">
        <f>IF(ORDER!O194&gt;0,ORDER!C194, "")</f>
        <v/>
      </c>
      <c r="G188">
        <f>IF(ORDER!O194&gt;0,
 IF(ORDER!$D$1="SGST",
 VLOOKUP(H188,'C:\Users\HP\Desktop\TrimphPO\Week\Master Files\[SGST Master.xlsx]DBF'!$A:$H,8,FALSE),
   IF(ORDER!$D$1="IGST",
   VLOOKUP(H188,'C:\Users\HP\Desktop\TrimphPO\Week\Master Files\[IGST Master.xlsx]DBF'!$A:$H,8,FALSE),
   "Error")),
"")</f>
        <v/>
      </c>
      <c r="H188">
        <f>IF(ORDER!O194&gt;0,ORDER!D194, "")</f>
        <v/>
      </c>
      <c r="I188">
        <f>IF(ORDER!O194&gt;0,
 IF(ORDER!$D$1="SGST",
 VLOOKUP(H188,'C:\Users\HP\Desktop\TrimphPO\Week\Master Files\[SGST Master.xlsx]DBF'!$A:$J,10,FALSE),
   IF(ORDER!$D$1="IGST",
   VLOOKUP(H188,'C:\Users\HP\Desktop\TrimphPO\Week\Master Files\[IGST Master.xlsx]DBF'!$A:$J,10,FALSE),
   "Error")),
"")</f>
        <v/>
      </c>
      <c r="J188">
        <f>IF(ORDER!O194&gt;0,SUMIF(ORDER!$D$8:$D$22298,DBF!$H188,ORDER!$G$8:$G$22298), "")</f>
        <v/>
      </c>
      <c r="K188">
        <f>IF(ORDER!O194&gt;0,VLOOKUP($H188,ORDER!D:H,5,FALSE), "")</f>
        <v/>
      </c>
      <c r="L188">
        <f>IF(ORDER!O194&gt;0,ROUND(J188*K188,2), "")</f>
        <v/>
      </c>
      <c r="M188">
        <f>IF(ORDER!O194&gt;0,
 IF(ORDER!$D$1="SGST",
 VLOOKUP(H188,'C:\Users\HP\Desktop\TrimphPO\Week\Master Files\[SGST Master.xlsx]DBF'!$A:$N,14,FALSE),
   IF(ORDER!$D$1="IGST",
   VLOOKUP(H188,'C:\Users\HP\Desktop\TrimphPO\Week\Master Files\[IGST Master.xlsx]DBF'!$A:$N,14,FALSE),
   "Error")),
"")</f>
        <v/>
      </c>
      <c r="N188">
        <f>IF(ORDER!O194&gt;0,ROUND(L188*M188/100,2), "")</f>
        <v/>
      </c>
      <c r="O188">
        <f>IF(ORDER!O194&gt;0,L188-N188, "")</f>
        <v/>
      </c>
      <c r="P188">
        <f>IF(ORDER!O194&gt;0,IF(R188="Corsetry",IF(IFERROR((O188/J188),0)&lt;1000,"CC Sales- Corsetry-Wholesale - IGST 5%","CC Sales- Corsetry-Wholesale - IGST 12%")), "")</f>
        <v/>
      </c>
      <c r="Q188">
        <f>IF(ORDER!O194&gt;0,
 IF(ORDER!$D$1="SGST",
 VLOOKUP(H188,'C:\Users\HP\Desktop\TrimphPO\Week\Master Files\[SGST Master.xlsx]DBF'!$A:$R,18,FALSE),
   IF(ORDER!$D$1="IGST",
   VLOOKUP(H188,'C:\Users\HP\Desktop\TrimphPO\Week\Master Files\[IGST Master.xlsx]DBF'!$A:$R,18,FALSE),
   "Error")),
"")</f>
        <v/>
      </c>
      <c r="R188">
        <f>IF(ORDER!O194&gt;0,
 IF(ORDER!$D$1="SGST",
 VLOOKUP(H188,'C:\Users\HP\Desktop\TrimphPO\Week\Master Files\[SGST Master.xlsx]DBF'!$A:$S,19,FALSE),
   IF(ORDER!$D$1="IGST",
   VLOOKUP(H188,'C:\Users\HP\Desktop\TrimphPO\Week\Master Files\[IGST Master.xlsx]DBF'!$A:$S,19,FALSE),
   "Error")),
"")</f>
        <v/>
      </c>
      <c r="S188">
        <f>IF(ORDER!O194&gt;0,
 IF(ORDER!$D$1="SGST",
 VLOOKUP(H188,'C:\Users\HP\Desktop\TrimphPO\Week\Master Files\[SGST Master.xlsx]DBF'!$A:$T,20,FALSE),
   IF(ORDER!$D$1="IGST",
   VLOOKUP(H188,'C:\Users\HP\Desktop\TrimphPO\Week\Master Files\[IGST Master.xlsx]DBF'!$A:$T,20,FALSE),
   "Error")),
"")</f>
        <v/>
      </c>
      <c r="T188">
        <f>IF(ORDER!O194&gt;0,
 IF(ORDER!$D$1="SGST",
 VLOOKUP(H188,'C:\Users\HP\Desktop\TrimphPO\Week\Master Files\[SGST Master.xlsx]DBF'!$A:$U,21,FALSE),
   IF(ORDER!$D$1="IGST",
   VLOOKUP(H188,'C:\Users\HP\Desktop\TrimphPO\Week\Master Files\[IGST Master.xlsx]DBF'!$A:$U,21,FALSE),
   "Error")),
"")</f>
        <v/>
      </c>
      <c r="U188">
        <f>IF(ORDER!O194&gt;0,
 IF(ORDER!$D$1="SGST",
 VLOOKUP(H188,'C:\Users\HP\Desktop\TrimphPO\Week\Master Files\[SGST Master.xlsx]DBF'!$A:$V,22,FALSE),
   IF(ORDER!$D$1="IGST",
   VLOOKUP(H188,'C:\Users\HP\Desktop\TrimphPO\Week\Master Files\[IGST Master.xlsx]DBF'!$A:$V,22,FALSE),
   "Error")),
"")</f>
        <v/>
      </c>
      <c r="V188">
        <f>IF(ORDER!O194&gt;0,
 IF(ORDER!$D$1="SGST",
 VLOOKUP(H188,'C:\Users\HP\Desktop\TrimphPO\Week\Master Files\[SGST Master.xlsx]DBF'!$A:$W,23,FALSE),
   IF(ORDER!$D$1="IGST",
   VLOOKUP(H188,'C:\Users\HP\Desktop\TrimphPO\Week\Master Files\[IGST Master.xlsx]DBF'!$A:$W,23,FALSE),
   "Error")),
"")</f>
        <v/>
      </c>
      <c r="W188">
        <f>IF(ORDER!O194&gt;0,
 IF(ORDER!$D$1="SGST",
 VLOOKUP(H188,'C:\Users\HP\Desktop\TrimphPO\Week\Master Files\[SGST Master.xlsx]DBF'!$A:$X,24,FALSE),
   IF(ORDER!$D$1="IGST",
   VLOOKUP(H188,'C:\Users\HP\Desktop\TrimphPO\Week\Master Files\[IGST Master.xlsx]DBF'!$A:$X,24,FALSE),
   "Error")),
"")</f>
        <v/>
      </c>
      <c r="X188">
        <f>IF(ORDER!O194&gt;0,
 IF(ORDER!$D$1="SGST",
 VLOOKUP(H188,'C:\Users\HP\Desktop\TrimphPO\Week\Master Files\[SGST Master.xlsx]DBF'!$A:$Y,25,FALSE),
   IF(ORDER!$D$1="IGST",
   VLOOKUP(H188,'C:\Users\HP\Desktop\TrimphPO\Week\Master Files\[IGST Master.xlsx]DBF'!$A:$Y,25,FALSE),
   "Error")),
"")</f>
        <v/>
      </c>
      <c r="Y188">
        <f>IF(ORDER!O194&gt;0,+O188, "")</f>
        <v/>
      </c>
      <c r="Z188">
        <f>IF(ORDER!O194&gt;0,+J188, "")</f>
        <v/>
      </c>
      <c r="AA188">
        <f>IF(ORDER!O194&gt;0,
 IF(ORDER!$D$1="SGST",
 VLOOKUP(H188,'C:\Users\HP\Desktop\TrimphPO\Week\Master Files\[SGST Master.xlsx]DBF'!$A:$AB,28,FALSE),
   IF(ORDER!$D$1="IGST",
   VLOOKUP(H188,'C:\Users\HP\Desktop\TrimphPO\Week\Master Files\[IGST Master.xlsx]DBF'!$A:$AB,28,FALSE),
   "Error")),
"")</f>
        <v/>
      </c>
      <c r="AB188">
        <f>IF(ORDER!O194&gt;0,
 IF(ORDER!$D$1="SGST",
 VLOOKUP(H188,'C:\Users\HP\Desktop\TrimphPO\Week\Master Files\[SGST Master.xlsx]DBF'!$A:$AC,29,FALSE),
   IF(ORDER!$D$1="IGST",
   VLOOKUP(H188,'C:\Users\HP\Desktop\TrimphPO\Week\Master Files\[IGST Master.xlsx]DBF'!$A:$AC,29,FALSE),
   "Error")),
"")</f>
        <v/>
      </c>
      <c r="AC188">
        <f>IF(ORDER!O194&gt;0,ROUND(Y188*AB188/100,2), "")</f>
        <v/>
      </c>
      <c r="AD188">
        <f>IF(ORDER!O194&gt;0,ROUND(SUM(Y188,0)-AC188,2), "")</f>
        <v/>
      </c>
      <c r="AE188" t="inlineStr"/>
      <c r="AF188" t="inlineStr"/>
      <c r="AG188" t="inlineStr"/>
      <c r="AH188" t="inlineStr"/>
      <c r="AI188" t="inlineStr"/>
      <c r="AJ188" t="inlineStr"/>
      <c r="AK188">
        <f>IF(ORDER!O194&gt;0,IF(RIGHT(P188,2)="5%","Output IGST - 5% - Tamilnadu","Output IGST - 12% - Tamilnadu"), "")</f>
        <v/>
      </c>
      <c r="AL188">
        <f>IF(ORDER!O194&gt;0,IF(AK188="Output IGST - 12% - TamilNadu",12,5), "")</f>
        <v/>
      </c>
      <c r="AM188">
        <f>IF(ORDER!O194&gt;0,ROUND(SUM(AD188*AL188/100,0),2), "")</f>
        <v/>
      </c>
      <c r="AN188">
        <f>IF(ORDER!O194&gt;0,+AP188, "")</f>
        <v/>
      </c>
      <c r="AO188">
        <f>IF(ORDER!O194&gt;0,0.00, "")</f>
        <v/>
      </c>
      <c r="AP188">
        <f>IF(ORDER!O194&gt;0,+(Y188-AC188)+AM188, "")</f>
        <v/>
      </c>
      <c r="AQ188">
        <f>IF(ORDER!O194&gt;0,
 IF(ORDER!$D$1="SGST",
 VLOOKUP(H188,'C:\Users\HP\Desktop\TrimphPO\Week\Master Files\[SGST Master.xlsx]DBF'!$A:$AR,44,FALSE),
   IF(ORDER!$D$1="IGST",
   VLOOKUP(H188,'C:\Users\HP\Desktop\TrimphPO\Week\Master Files\[IGST Master.xlsx]DBF'!$A:$AR,44,FALSE),
   "Error")),
"")</f>
        <v/>
      </c>
      <c r="AR188">
        <f>IF(ORDER!O194&gt;0,B188, "")</f>
        <v/>
      </c>
      <c r="AS188">
        <f>IF(ORDER!O194&gt;0,AN188, "")</f>
        <v/>
      </c>
      <c r="AT188">
        <f>IF(ORDER!O194&gt;0,CONCATENATE($B$2," ",$C$2," ","QTY",  " ", $Z$2), "")</f>
        <v/>
      </c>
      <c r="AU188">
        <f>IF(ORDER!O194&gt;0,
 IF(ORDER!$D$1="SGST",
 VLOOKUP(H188,'C:\Users\HP\Desktop\TrimphPO\Week\Master Files\[SGST Master.xlsx]DBF'!$A:$AV,48,FALSE),
   IF(ORDER!$D$1="IGST",
   VLOOKUP(H188,'C:\Users\HP\Desktop\TrimphPO\Week\Master Files\[IGST Master.xlsx]DBF'!$A:$AV,48,FALSE),
   "Error")),
"")</f>
        <v/>
      </c>
      <c r="AV188">
        <f>IF(ORDER!O194&gt;0,
 IF(ORDER!$D$1="SGST",
 VLOOKUP(H188,'C:\Users\HP\Desktop\TrimphPO\Week\Master Files\[SGST Master.xlsx]DBF'!$A:$AW,49,FALSE),
   IF(ORDER!$D$1="IGST",
   VLOOKUP(H188,'C:\Users\HP\Desktop\TrimphPO\Week\Master Files\[IGST Master.xlsx]DBF'!$A:$AW,49,FALSE),
   "Error")),
"")</f>
        <v/>
      </c>
      <c r="AW188">
        <f>IF(ORDER!O194&gt;0,
 IF(ORDER!$D$1="SGST",
 VLOOKUP(H188,'C:\Users\HP\Desktop\TrimphPO\Week\Master Files\[SGST Master.xlsx]DBF'!$A:$AX,50,FALSE),
   IF(ORDER!$D$1="IGST",
   VLOOKUP(H188,'C:\Users\HP\Desktop\TrimphPO\Week\Master Files\[IGST Master.xlsx]DBF'!$A:$AX,50,FALSE),
   "Error")),
"")</f>
        <v/>
      </c>
      <c r="AX188">
        <f>IF(ORDER!O194&gt;0,ORDER!B5, "")</f>
        <v/>
      </c>
      <c r="AY188">
        <f>IF(ORDER!O194&gt;0,ORDER!B1, "")</f>
        <v/>
      </c>
      <c r="AZ188">
        <f>IF(ORDER!O194&gt;0,
 IF(ORDER!$D$1="SGST",
 VLOOKUP(H188,'C:\Users\HP\Desktop\TrimphPO\Week\Master Files\[SGST Master.xlsx]DBF'!$A:$BA,53,FALSE),
   IF(ORDER!$D$1="IGST",
   VLOOKUP(H188,'C:\Users\HP\Desktop\TrimphPO\Week\Master Files\[IGST Master.xlsx]DBF'!$A:$BA,53,FALSE),
   "Error")),
"")</f>
        <v/>
      </c>
      <c r="BA188">
        <f>IF(ORDER!O194&gt;0,
 IF(ORDER!$D$1="SGST",
 VLOOKUP(H188,'C:\Users\HP\Desktop\TrimphPO\Week\Master Files\[SGST Master.xlsx]DBF'!$A:$BB,54,FALSE),
   IF(ORDER!$D$1="IGST",
   VLOOKUP(H188,'C:\Users\HP\Desktop\TrimphPO\Week\Master Files\[IGST Master.xlsx]DBF'!$A:$BB,54,FALSE),
   "Error")),
"")</f>
        <v/>
      </c>
      <c r="BB188">
        <f>IF(ORDER!O194&gt;0,
 IF(ORDER!$D$1="SGST",
 VLOOKUP(H188,'C:\Users\HP\Desktop\TrimphPO\Week\Master Files\[SGST Master.xlsx]DBF'!$A:$BC,55,FALSE),
   IF(ORDER!$D$1="IGST",
   VLOOKUP(H188,'C:\Users\HP\Desktop\TrimphPO\Week\Master Files\[IGST Master.xlsx]DBF'!$A:$BC,55,FALSE),
   "Error")),
"")</f>
        <v/>
      </c>
      <c r="BC188">
        <f>IF(ORDER!O194&gt;0,
 IF(ORDER!$D$1="SGST",
 VLOOKUP(H188,'C:\Users\HP\Desktop\TrimphPO\Week\Master Files\[SGST Master.xlsx]DBF'!$A:$BD,56,FALSE),
   IF(ORDER!$D$1="IGST",
   VLOOKUP(H188,'C:\Users\HP\Desktop\TrimphPO\Week\Master Files\[IGST Master.xlsx]DBF'!$A:$BD,56,FALSE),
   "Error")),
"")</f>
        <v/>
      </c>
      <c r="BD188">
        <f>IF(ORDER!O194&gt;0,
 IF(ORDER!$D$1="SGST",
 VLOOKUP(H188,'C:\Users\HP\Desktop\TrimphPO\Week\Master Files\[SGST Master.xlsx]DBF'!$A:$BE,57,FALSE),
   IF(ORDER!$D$1="IGST",
   VLOOKUP(H188,'C:\Users\HP\Desktop\TrimphPO\Week\Master Files\[IGST Master.xlsx]DBF'!$A:$BE,57,FALSE),
   "Error")),
"")</f>
        <v/>
      </c>
    </row>
    <row r="189">
      <c r="A189">
        <f>IF(ORDER!O195&gt;0,
 IF(ORDER!$D$1="SGST",
 VLOOKUP(H189,'C:\Users\HP\Desktop\TrimphPO\Week\Master Files\[SGST Master.xlsx]DBF'!$A:$B,2,FALSE),
   IF(ORDER!$D$1="IGST",
   VLOOKUP(H189,'C:\Users\HP\Desktop\TrimphPO\Week\Master Files\[IGST Master.xlsx]DBF'!$A:$B,2,FALSE),
   "Error")),
"")</f>
        <v/>
      </c>
      <c r="B189">
        <f>IF(ORDER!O195&gt;0,
 IF(ORDER!$D$1="SGST",
 VLOOKUP(H189,'C:\Users\HP\Desktop\TrimphPO\Week\Master Files\[SGST Master.xlsx]DBF'!$A:$C,3,FALSE),
   IF(ORDER!$D$1="IGST",
   VLOOKUP(H189,'C:\Users\HP\Desktop\TrimphPO\Week\Master Files\[IGST Master.xlsx]DBF'!$A:$C,3,FALSE),
   "Error")),
"")</f>
        <v/>
      </c>
      <c r="C189">
        <f>IF(ORDER!O195&gt;0,ORDER!L195, "")</f>
        <v/>
      </c>
      <c r="D189">
        <f>IF(ORDER!O195&gt;0,ORDER!A195, "")</f>
        <v/>
      </c>
      <c r="E189">
        <f>IF(ORDER!O195&gt;0,
 IF(ORDER!$D$1="SGST",
 VLOOKUP(H189,'C:\Users\HP\Desktop\TrimphPO\Week\Master Files\[SGST Master.xlsx]DBF'!$A:$F,6,FALSE),
   IF(ORDER!$D$1="IGST",
   VLOOKUP(H189,'C:\Users\HP\Desktop\TrimphPO\Week\Master Files\[IGST Master.xlsx]DBF'!$A:$F,6,FALSE),
   "Error")),
"")</f>
        <v/>
      </c>
      <c r="F189">
        <f>IF(ORDER!O195&gt;0,ORDER!C195, "")</f>
        <v/>
      </c>
      <c r="G189">
        <f>IF(ORDER!O195&gt;0,
 IF(ORDER!$D$1="SGST",
 VLOOKUP(H189,'C:\Users\HP\Desktop\TrimphPO\Week\Master Files\[SGST Master.xlsx]DBF'!$A:$H,8,FALSE),
   IF(ORDER!$D$1="IGST",
   VLOOKUP(H189,'C:\Users\HP\Desktop\TrimphPO\Week\Master Files\[IGST Master.xlsx]DBF'!$A:$H,8,FALSE),
   "Error")),
"")</f>
        <v/>
      </c>
      <c r="H189">
        <f>IF(ORDER!O195&gt;0,ORDER!D195, "")</f>
        <v/>
      </c>
      <c r="I189">
        <f>IF(ORDER!O195&gt;0,
 IF(ORDER!$D$1="SGST",
 VLOOKUP(H189,'C:\Users\HP\Desktop\TrimphPO\Week\Master Files\[SGST Master.xlsx]DBF'!$A:$J,10,FALSE),
   IF(ORDER!$D$1="IGST",
   VLOOKUP(H189,'C:\Users\HP\Desktop\TrimphPO\Week\Master Files\[IGST Master.xlsx]DBF'!$A:$J,10,FALSE),
   "Error")),
"")</f>
        <v/>
      </c>
      <c r="J189">
        <f>IF(ORDER!O195&gt;0,SUMIF(ORDER!$D$8:$D$22298,DBF!$H189,ORDER!$G$8:$G$22298), "")</f>
        <v/>
      </c>
      <c r="K189">
        <f>IF(ORDER!O195&gt;0,VLOOKUP($H189,ORDER!D:H,5,FALSE), "")</f>
        <v/>
      </c>
      <c r="L189">
        <f>IF(ORDER!O195&gt;0,ROUND(J189*K189,2), "")</f>
        <v/>
      </c>
      <c r="M189">
        <f>IF(ORDER!O195&gt;0,
 IF(ORDER!$D$1="SGST",
 VLOOKUP(H189,'C:\Users\HP\Desktop\TrimphPO\Week\Master Files\[SGST Master.xlsx]DBF'!$A:$N,14,FALSE),
   IF(ORDER!$D$1="IGST",
   VLOOKUP(H189,'C:\Users\HP\Desktop\TrimphPO\Week\Master Files\[IGST Master.xlsx]DBF'!$A:$N,14,FALSE),
   "Error")),
"")</f>
        <v/>
      </c>
      <c r="N189">
        <f>IF(ORDER!O195&gt;0,ROUND(L189*M189/100,2), "")</f>
        <v/>
      </c>
      <c r="O189">
        <f>IF(ORDER!O195&gt;0,L189-N189, "")</f>
        <v/>
      </c>
      <c r="P189">
        <f>IF(ORDER!O195&gt;0,IF(R189="Corsetry",IF(IFERROR((O189/J189),0)&lt;1000,"CC Sales- Corsetry-Wholesale - IGST 5%","CC Sales- Corsetry-Wholesale - IGST 12%")), "")</f>
        <v/>
      </c>
      <c r="Q189">
        <f>IF(ORDER!O195&gt;0,
 IF(ORDER!$D$1="SGST",
 VLOOKUP(H189,'C:\Users\HP\Desktop\TrimphPO\Week\Master Files\[SGST Master.xlsx]DBF'!$A:$R,18,FALSE),
   IF(ORDER!$D$1="IGST",
   VLOOKUP(H189,'C:\Users\HP\Desktop\TrimphPO\Week\Master Files\[IGST Master.xlsx]DBF'!$A:$R,18,FALSE),
   "Error")),
"")</f>
        <v/>
      </c>
      <c r="R189">
        <f>IF(ORDER!O195&gt;0,
 IF(ORDER!$D$1="SGST",
 VLOOKUP(H189,'C:\Users\HP\Desktop\TrimphPO\Week\Master Files\[SGST Master.xlsx]DBF'!$A:$S,19,FALSE),
   IF(ORDER!$D$1="IGST",
   VLOOKUP(H189,'C:\Users\HP\Desktop\TrimphPO\Week\Master Files\[IGST Master.xlsx]DBF'!$A:$S,19,FALSE),
   "Error")),
"")</f>
        <v/>
      </c>
      <c r="S189">
        <f>IF(ORDER!O195&gt;0,
 IF(ORDER!$D$1="SGST",
 VLOOKUP(H189,'C:\Users\HP\Desktop\TrimphPO\Week\Master Files\[SGST Master.xlsx]DBF'!$A:$T,20,FALSE),
   IF(ORDER!$D$1="IGST",
   VLOOKUP(H189,'C:\Users\HP\Desktop\TrimphPO\Week\Master Files\[IGST Master.xlsx]DBF'!$A:$T,20,FALSE),
   "Error")),
"")</f>
        <v/>
      </c>
      <c r="T189">
        <f>IF(ORDER!O195&gt;0,
 IF(ORDER!$D$1="SGST",
 VLOOKUP(H189,'C:\Users\HP\Desktop\TrimphPO\Week\Master Files\[SGST Master.xlsx]DBF'!$A:$U,21,FALSE),
   IF(ORDER!$D$1="IGST",
   VLOOKUP(H189,'C:\Users\HP\Desktop\TrimphPO\Week\Master Files\[IGST Master.xlsx]DBF'!$A:$U,21,FALSE),
   "Error")),
"")</f>
        <v/>
      </c>
      <c r="U189">
        <f>IF(ORDER!O195&gt;0,
 IF(ORDER!$D$1="SGST",
 VLOOKUP(H189,'C:\Users\HP\Desktop\TrimphPO\Week\Master Files\[SGST Master.xlsx]DBF'!$A:$V,22,FALSE),
   IF(ORDER!$D$1="IGST",
   VLOOKUP(H189,'C:\Users\HP\Desktop\TrimphPO\Week\Master Files\[IGST Master.xlsx]DBF'!$A:$V,22,FALSE),
   "Error")),
"")</f>
        <v/>
      </c>
      <c r="V189">
        <f>IF(ORDER!O195&gt;0,
 IF(ORDER!$D$1="SGST",
 VLOOKUP(H189,'C:\Users\HP\Desktop\TrimphPO\Week\Master Files\[SGST Master.xlsx]DBF'!$A:$W,23,FALSE),
   IF(ORDER!$D$1="IGST",
   VLOOKUP(H189,'C:\Users\HP\Desktop\TrimphPO\Week\Master Files\[IGST Master.xlsx]DBF'!$A:$W,23,FALSE),
   "Error")),
"")</f>
        <v/>
      </c>
      <c r="W189">
        <f>IF(ORDER!O195&gt;0,
 IF(ORDER!$D$1="SGST",
 VLOOKUP(H189,'C:\Users\HP\Desktop\TrimphPO\Week\Master Files\[SGST Master.xlsx]DBF'!$A:$X,24,FALSE),
   IF(ORDER!$D$1="IGST",
   VLOOKUP(H189,'C:\Users\HP\Desktop\TrimphPO\Week\Master Files\[IGST Master.xlsx]DBF'!$A:$X,24,FALSE),
   "Error")),
"")</f>
        <v/>
      </c>
      <c r="X189">
        <f>IF(ORDER!O195&gt;0,
 IF(ORDER!$D$1="SGST",
 VLOOKUP(H189,'C:\Users\HP\Desktop\TrimphPO\Week\Master Files\[SGST Master.xlsx]DBF'!$A:$Y,25,FALSE),
   IF(ORDER!$D$1="IGST",
   VLOOKUP(H189,'C:\Users\HP\Desktop\TrimphPO\Week\Master Files\[IGST Master.xlsx]DBF'!$A:$Y,25,FALSE),
   "Error")),
"")</f>
        <v/>
      </c>
      <c r="Y189">
        <f>IF(ORDER!O195&gt;0,+O189, "")</f>
        <v/>
      </c>
      <c r="Z189">
        <f>IF(ORDER!O195&gt;0,+J189, "")</f>
        <v/>
      </c>
      <c r="AA189">
        <f>IF(ORDER!O195&gt;0,
 IF(ORDER!$D$1="SGST",
 VLOOKUP(H189,'C:\Users\HP\Desktop\TrimphPO\Week\Master Files\[SGST Master.xlsx]DBF'!$A:$AB,28,FALSE),
   IF(ORDER!$D$1="IGST",
   VLOOKUP(H189,'C:\Users\HP\Desktop\TrimphPO\Week\Master Files\[IGST Master.xlsx]DBF'!$A:$AB,28,FALSE),
   "Error")),
"")</f>
        <v/>
      </c>
      <c r="AB189">
        <f>IF(ORDER!O195&gt;0,
 IF(ORDER!$D$1="SGST",
 VLOOKUP(H189,'C:\Users\HP\Desktop\TrimphPO\Week\Master Files\[SGST Master.xlsx]DBF'!$A:$AC,29,FALSE),
   IF(ORDER!$D$1="IGST",
   VLOOKUP(H189,'C:\Users\HP\Desktop\TrimphPO\Week\Master Files\[IGST Master.xlsx]DBF'!$A:$AC,29,FALSE),
   "Error")),
"")</f>
        <v/>
      </c>
      <c r="AC189">
        <f>IF(ORDER!O195&gt;0,ROUND(Y189*AB189/100,2), "")</f>
        <v/>
      </c>
      <c r="AD189">
        <f>IF(ORDER!O195&gt;0,ROUND(SUM(Y189,0)-AC189,2), "")</f>
        <v/>
      </c>
      <c r="AE189" t="inlineStr"/>
      <c r="AF189" t="inlineStr"/>
      <c r="AG189" t="inlineStr"/>
      <c r="AH189" t="inlineStr"/>
      <c r="AI189" t="inlineStr"/>
      <c r="AJ189" t="inlineStr"/>
      <c r="AK189">
        <f>IF(ORDER!O195&gt;0,IF(RIGHT(P189,2)="5%","Output IGST - 5% - Tamilnadu","Output IGST - 12% - Tamilnadu"), "")</f>
        <v/>
      </c>
      <c r="AL189">
        <f>IF(ORDER!O195&gt;0,IF(AK189="Output IGST - 12% - TamilNadu",12,5), "")</f>
        <v/>
      </c>
      <c r="AM189">
        <f>IF(ORDER!O195&gt;0,ROUND(SUM(AD189*AL189/100,0),2), "")</f>
        <v/>
      </c>
      <c r="AN189">
        <f>IF(ORDER!O195&gt;0,+AP189, "")</f>
        <v/>
      </c>
      <c r="AO189">
        <f>IF(ORDER!O195&gt;0,0.00, "")</f>
        <v/>
      </c>
      <c r="AP189">
        <f>IF(ORDER!O195&gt;0,+(Y189-AC189)+AM189, "")</f>
        <v/>
      </c>
      <c r="AQ189">
        <f>IF(ORDER!O195&gt;0,
 IF(ORDER!$D$1="SGST",
 VLOOKUP(H189,'C:\Users\HP\Desktop\TrimphPO\Week\Master Files\[SGST Master.xlsx]DBF'!$A:$AR,44,FALSE),
   IF(ORDER!$D$1="IGST",
   VLOOKUP(H189,'C:\Users\HP\Desktop\TrimphPO\Week\Master Files\[IGST Master.xlsx]DBF'!$A:$AR,44,FALSE),
   "Error")),
"")</f>
        <v/>
      </c>
      <c r="AR189">
        <f>IF(ORDER!O195&gt;0,B189, "")</f>
        <v/>
      </c>
      <c r="AS189">
        <f>IF(ORDER!O195&gt;0,AN189, "")</f>
        <v/>
      </c>
      <c r="AT189">
        <f>IF(ORDER!O195&gt;0,CONCATENATE($B$2," ",$C$2," ","QTY",  " ", $Z$2), "")</f>
        <v/>
      </c>
      <c r="AU189">
        <f>IF(ORDER!O195&gt;0,
 IF(ORDER!$D$1="SGST",
 VLOOKUP(H189,'C:\Users\HP\Desktop\TrimphPO\Week\Master Files\[SGST Master.xlsx]DBF'!$A:$AV,48,FALSE),
   IF(ORDER!$D$1="IGST",
   VLOOKUP(H189,'C:\Users\HP\Desktop\TrimphPO\Week\Master Files\[IGST Master.xlsx]DBF'!$A:$AV,48,FALSE),
   "Error")),
"")</f>
        <v/>
      </c>
      <c r="AV189">
        <f>IF(ORDER!O195&gt;0,
 IF(ORDER!$D$1="SGST",
 VLOOKUP(H189,'C:\Users\HP\Desktop\TrimphPO\Week\Master Files\[SGST Master.xlsx]DBF'!$A:$AW,49,FALSE),
   IF(ORDER!$D$1="IGST",
   VLOOKUP(H189,'C:\Users\HP\Desktop\TrimphPO\Week\Master Files\[IGST Master.xlsx]DBF'!$A:$AW,49,FALSE),
   "Error")),
"")</f>
        <v/>
      </c>
      <c r="AW189">
        <f>IF(ORDER!O195&gt;0,
 IF(ORDER!$D$1="SGST",
 VLOOKUP(H189,'C:\Users\HP\Desktop\TrimphPO\Week\Master Files\[SGST Master.xlsx]DBF'!$A:$AX,50,FALSE),
   IF(ORDER!$D$1="IGST",
   VLOOKUP(H189,'C:\Users\HP\Desktop\TrimphPO\Week\Master Files\[IGST Master.xlsx]DBF'!$A:$AX,50,FALSE),
   "Error")),
"")</f>
        <v/>
      </c>
      <c r="AX189">
        <f>IF(ORDER!O195&gt;0,ORDER!B5, "")</f>
        <v/>
      </c>
      <c r="AY189">
        <f>IF(ORDER!O195&gt;0,ORDER!B1, "")</f>
        <v/>
      </c>
      <c r="AZ189">
        <f>IF(ORDER!O195&gt;0,
 IF(ORDER!$D$1="SGST",
 VLOOKUP(H189,'C:\Users\HP\Desktop\TrimphPO\Week\Master Files\[SGST Master.xlsx]DBF'!$A:$BA,53,FALSE),
   IF(ORDER!$D$1="IGST",
   VLOOKUP(H189,'C:\Users\HP\Desktop\TrimphPO\Week\Master Files\[IGST Master.xlsx]DBF'!$A:$BA,53,FALSE),
   "Error")),
"")</f>
        <v/>
      </c>
      <c r="BA189">
        <f>IF(ORDER!O195&gt;0,
 IF(ORDER!$D$1="SGST",
 VLOOKUP(H189,'C:\Users\HP\Desktop\TrimphPO\Week\Master Files\[SGST Master.xlsx]DBF'!$A:$BB,54,FALSE),
   IF(ORDER!$D$1="IGST",
   VLOOKUP(H189,'C:\Users\HP\Desktop\TrimphPO\Week\Master Files\[IGST Master.xlsx]DBF'!$A:$BB,54,FALSE),
   "Error")),
"")</f>
        <v/>
      </c>
      <c r="BB189">
        <f>IF(ORDER!O195&gt;0,
 IF(ORDER!$D$1="SGST",
 VLOOKUP(H189,'C:\Users\HP\Desktop\TrimphPO\Week\Master Files\[SGST Master.xlsx]DBF'!$A:$BC,55,FALSE),
   IF(ORDER!$D$1="IGST",
   VLOOKUP(H189,'C:\Users\HP\Desktop\TrimphPO\Week\Master Files\[IGST Master.xlsx]DBF'!$A:$BC,55,FALSE),
   "Error")),
"")</f>
        <v/>
      </c>
      <c r="BC189">
        <f>IF(ORDER!O195&gt;0,
 IF(ORDER!$D$1="SGST",
 VLOOKUP(H189,'C:\Users\HP\Desktop\TrimphPO\Week\Master Files\[SGST Master.xlsx]DBF'!$A:$BD,56,FALSE),
   IF(ORDER!$D$1="IGST",
   VLOOKUP(H189,'C:\Users\HP\Desktop\TrimphPO\Week\Master Files\[IGST Master.xlsx]DBF'!$A:$BD,56,FALSE),
   "Error")),
"")</f>
        <v/>
      </c>
      <c r="BD189">
        <f>IF(ORDER!O195&gt;0,
 IF(ORDER!$D$1="SGST",
 VLOOKUP(H189,'C:\Users\HP\Desktop\TrimphPO\Week\Master Files\[SGST Master.xlsx]DBF'!$A:$BE,57,FALSE),
   IF(ORDER!$D$1="IGST",
   VLOOKUP(H189,'C:\Users\HP\Desktop\TrimphPO\Week\Master Files\[IGST Master.xlsx]DBF'!$A:$BE,57,FALSE),
   "Error")),
"")</f>
        <v/>
      </c>
    </row>
    <row r="190">
      <c r="A190">
        <f>IF(ORDER!O196&gt;0,
 IF(ORDER!$D$1="SGST",
 VLOOKUP(H190,'C:\Users\HP\Desktop\TrimphPO\Week\Master Files\[SGST Master.xlsx]DBF'!$A:$B,2,FALSE),
   IF(ORDER!$D$1="IGST",
   VLOOKUP(H190,'C:\Users\HP\Desktop\TrimphPO\Week\Master Files\[IGST Master.xlsx]DBF'!$A:$B,2,FALSE),
   "Error")),
"")</f>
        <v/>
      </c>
      <c r="B190">
        <f>IF(ORDER!O196&gt;0,
 IF(ORDER!$D$1="SGST",
 VLOOKUP(H190,'C:\Users\HP\Desktop\TrimphPO\Week\Master Files\[SGST Master.xlsx]DBF'!$A:$C,3,FALSE),
   IF(ORDER!$D$1="IGST",
   VLOOKUP(H190,'C:\Users\HP\Desktop\TrimphPO\Week\Master Files\[IGST Master.xlsx]DBF'!$A:$C,3,FALSE),
   "Error")),
"")</f>
        <v/>
      </c>
      <c r="C190">
        <f>IF(ORDER!O196&gt;0,ORDER!L196, "")</f>
        <v/>
      </c>
      <c r="D190">
        <f>IF(ORDER!O196&gt;0,ORDER!A196, "")</f>
        <v/>
      </c>
      <c r="E190">
        <f>IF(ORDER!O196&gt;0,
 IF(ORDER!$D$1="SGST",
 VLOOKUP(H190,'C:\Users\HP\Desktop\TrimphPO\Week\Master Files\[SGST Master.xlsx]DBF'!$A:$F,6,FALSE),
   IF(ORDER!$D$1="IGST",
   VLOOKUP(H190,'C:\Users\HP\Desktop\TrimphPO\Week\Master Files\[IGST Master.xlsx]DBF'!$A:$F,6,FALSE),
   "Error")),
"")</f>
        <v/>
      </c>
      <c r="F190">
        <f>IF(ORDER!O196&gt;0,ORDER!C196, "")</f>
        <v/>
      </c>
      <c r="G190">
        <f>IF(ORDER!O196&gt;0,
 IF(ORDER!$D$1="SGST",
 VLOOKUP(H190,'C:\Users\HP\Desktop\TrimphPO\Week\Master Files\[SGST Master.xlsx]DBF'!$A:$H,8,FALSE),
   IF(ORDER!$D$1="IGST",
   VLOOKUP(H190,'C:\Users\HP\Desktop\TrimphPO\Week\Master Files\[IGST Master.xlsx]DBF'!$A:$H,8,FALSE),
   "Error")),
"")</f>
        <v/>
      </c>
      <c r="H190">
        <f>IF(ORDER!O196&gt;0,ORDER!D196, "")</f>
        <v/>
      </c>
      <c r="I190">
        <f>IF(ORDER!O196&gt;0,
 IF(ORDER!$D$1="SGST",
 VLOOKUP(H190,'C:\Users\HP\Desktop\TrimphPO\Week\Master Files\[SGST Master.xlsx]DBF'!$A:$J,10,FALSE),
   IF(ORDER!$D$1="IGST",
   VLOOKUP(H190,'C:\Users\HP\Desktop\TrimphPO\Week\Master Files\[IGST Master.xlsx]DBF'!$A:$J,10,FALSE),
   "Error")),
"")</f>
        <v/>
      </c>
      <c r="J190">
        <f>IF(ORDER!O196&gt;0,SUMIF(ORDER!$D$8:$D$22298,DBF!$H190,ORDER!$G$8:$G$22298), "")</f>
        <v/>
      </c>
      <c r="K190">
        <f>IF(ORDER!O196&gt;0,VLOOKUP($H190,ORDER!D:H,5,FALSE), "")</f>
        <v/>
      </c>
      <c r="L190">
        <f>IF(ORDER!O196&gt;0,ROUND(J190*K190,2), "")</f>
        <v/>
      </c>
      <c r="M190">
        <f>IF(ORDER!O196&gt;0,
 IF(ORDER!$D$1="SGST",
 VLOOKUP(H190,'C:\Users\HP\Desktop\TrimphPO\Week\Master Files\[SGST Master.xlsx]DBF'!$A:$N,14,FALSE),
   IF(ORDER!$D$1="IGST",
   VLOOKUP(H190,'C:\Users\HP\Desktop\TrimphPO\Week\Master Files\[IGST Master.xlsx]DBF'!$A:$N,14,FALSE),
   "Error")),
"")</f>
        <v/>
      </c>
      <c r="N190">
        <f>IF(ORDER!O196&gt;0,ROUND(L190*M190/100,2), "")</f>
        <v/>
      </c>
      <c r="O190">
        <f>IF(ORDER!O196&gt;0,L190-N190, "")</f>
        <v/>
      </c>
      <c r="P190">
        <f>IF(ORDER!O196&gt;0,IF(R190="Corsetry",IF(IFERROR((O190/J190),0)&lt;1000,"CC Sales- Corsetry-Wholesale - IGST 5%","CC Sales- Corsetry-Wholesale - IGST 12%")), "")</f>
        <v/>
      </c>
      <c r="Q190">
        <f>IF(ORDER!O196&gt;0,
 IF(ORDER!$D$1="SGST",
 VLOOKUP(H190,'C:\Users\HP\Desktop\TrimphPO\Week\Master Files\[SGST Master.xlsx]DBF'!$A:$R,18,FALSE),
   IF(ORDER!$D$1="IGST",
   VLOOKUP(H190,'C:\Users\HP\Desktop\TrimphPO\Week\Master Files\[IGST Master.xlsx]DBF'!$A:$R,18,FALSE),
   "Error")),
"")</f>
        <v/>
      </c>
      <c r="R190">
        <f>IF(ORDER!O196&gt;0,
 IF(ORDER!$D$1="SGST",
 VLOOKUP(H190,'C:\Users\HP\Desktop\TrimphPO\Week\Master Files\[SGST Master.xlsx]DBF'!$A:$S,19,FALSE),
   IF(ORDER!$D$1="IGST",
   VLOOKUP(H190,'C:\Users\HP\Desktop\TrimphPO\Week\Master Files\[IGST Master.xlsx]DBF'!$A:$S,19,FALSE),
   "Error")),
"")</f>
        <v/>
      </c>
      <c r="S190">
        <f>IF(ORDER!O196&gt;0,
 IF(ORDER!$D$1="SGST",
 VLOOKUP(H190,'C:\Users\HP\Desktop\TrimphPO\Week\Master Files\[SGST Master.xlsx]DBF'!$A:$T,20,FALSE),
   IF(ORDER!$D$1="IGST",
   VLOOKUP(H190,'C:\Users\HP\Desktop\TrimphPO\Week\Master Files\[IGST Master.xlsx]DBF'!$A:$T,20,FALSE),
   "Error")),
"")</f>
        <v/>
      </c>
      <c r="T190">
        <f>IF(ORDER!O196&gt;0,
 IF(ORDER!$D$1="SGST",
 VLOOKUP(H190,'C:\Users\HP\Desktop\TrimphPO\Week\Master Files\[SGST Master.xlsx]DBF'!$A:$U,21,FALSE),
   IF(ORDER!$D$1="IGST",
   VLOOKUP(H190,'C:\Users\HP\Desktop\TrimphPO\Week\Master Files\[IGST Master.xlsx]DBF'!$A:$U,21,FALSE),
   "Error")),
"")</f>
        <v/>
      </c>
      <c r="U190">
        <f>IF(ORDER!O196&gt;0,
 IF(ORDER!$D$1="SGST",
 VLOOKUP(H190,'C:\Users\HP\Desktop\TrimphPO\Week\Master Files\[SGST Master.xlsx]DBF'!$A:$V,22,FALSE),
   IF(ORDER!$D$1="IGST",
   VLOOKUP(H190,'C:\Users\HP\Desktop\TrimphPO\Week\Master Files\[IGST Master.xlsx]DBF'!$A:$V,22,FALSE),
   "Error")),
"")</f>
        <v/>
      </c>
      <c r="V190">
        <f>IF(ORDER!O196&gt;0,
 IF(ORDER!$D$1="SGST",
 VLOOKUP(H190,'C:\Users\HP\Desktop\TrimphPO\Week\Master Files\[SGST Master.xlsx]DBF'!$A:$W,23,FALSE),
   IF(ORDER!$D$1="IGST",
   VLOOKUP(H190,'C:\Users\HP\Desktop\TrimphPO\Week\Master Files\[IGST Master.xlsx]DBF'!$A:$W,23,FALSE),
   "Error")),
"")</f>
        <v/>
      </c>
      <c r="W190">
        <f>IF(ORDER!O196&gt;0,
 IF(ORDER!$D$1="SGST",
 VLOOKUP(H190,'C:\Users\HP\Desktop\TrimphPO\Week\Master Files\[SGST Master.xlsx]DBF'!$A:$X,24,FALSE),
   IF(ORDER!$D$1="IGST",
   VLOOKUP(H190,'C:\Users\HP\Desktop\TrimphPO\Week\Master Files\[IGST Master.xlsx]DBF'!$A:$X,24,FALSE),
   "Error")),
"")</f>
        <v/>
      </c>
      <c r="X190">
        <f>IF(ORDER!O196&gt;0,
 IF(ORDER!$D$1="SGST",
 VLOOKUP(H190,'C:\Users\HP\Desktop\TrimphPO\Week\Master Files\[SGST Master.xlsx]DBF'!$A:$Y,25,FALSE),
   IF(ORDER!$D$1="IGST",
   VLOOKUP(H190,'C:\Users\HP\Desktop\TrimphPO\Week\Master Files\[IGST Master.xlsx]DBF'!$A:$Y,25,FALSE),
   "Error")),
"")</f>
        <v/>
      </c>
      <c r="Y190">
        <f>IF(ORDER!O196&gt;0,+O190, "")</f>
        <v/>
      </c>
      <c r="Z190">
        <f>IF(ORDER!O196&gt;0,+J190, "")</f>
        <v/>
      </c>
      <c r="AA190">
        <f>IF(ORDER!O196&gt;0,
 IF(ORDER!$D$1="SGST",
 VLOOKUP(H190,'C:\Users\HP\Desktop\TrimphPO\Week\Master Files\[SGST Master.xlsx]DBF'!$A:$AB,28,FALSE),
   IF(ORDER!$D$1="IGST",
   VLOOKUP(H190,'C:\Users\HP\Desktop\TrimphPO\Week\Master Files\[IGST Master.xlsx]DBF'!$A:$AB,28,FALSE),
   "Error")),
"")</f>
        <v/>
      </c>
      <c r="AB190">
        <f>IF(ORDER!O196&gt;0,
 IF(ORDER!$D$1="SGST",
 VLOOKUP(H190,'C:\Users\HP\Desktop\TrimphPO\Week\Master Files\[SGST Master.xlsx]DBF'!$A:$AC,29,FALSE),
   IF(ORDER!$D$1="IGST",
   VLOOKUP(H190,'C:\Users\HP\Desktop\TrimphPO\Week\Master Files\[IGST Master.xlsx]DBF'!$A:$AC,29,FALSE),
   "Error")),
"")</f>
        <v/>
      </c>
      <c r="AC190">
        <f>IF(ORDER!O196&gt;0,ROUND(Y190*AB190/100,2), "")</f>
        <v/>
      </c>
      <c r="AD190">
        <f>IF(ORDER!O196&gt;0,ROUND(SUM(Y190,0)-AC190,2), "")</f>
        <v/>
      </c>
      <c r="AE190" t="inlineStr"/>
      <c r="AF190" t="inlineStr"/>
      <c r="AG190" t="inlineStr"/>
      <c r="AH190" t="inlineStr"/>
      <c r="AI190" t="inlineStr"/>
      <c r="AJ190" t="inlineStr"/>
      <c r="AK190">
        <f>IF(ORDER!O196&gt;0,IF(RIGHT(P190,2)="5%","Output IGST - 5% - Tamilnadu","Output IGST - 12% - Tamilnadu"), "")</f>
        <v/>
      </c>
      <c r="AL190">
        <f>IF(ORDER!O196&gt;0,IF(AK190="Output IGST - 12% - TamilNadu",12,5), "")</f>
        <v/>
      </c>
      <c r="AM190">
        <f>IF(ORDER!O196&gt;0,ROUND(SUM(AD190*AL190/100,0),2), "")</f>
        <v/>
      </c>
      <c r="AN190">
        <f>IF(ORDER!O196&gt;0,+AP190, "")</f>
        <v/>
      </c>
      <c r="AO190">
        <f>IF(ORDER!O196&gt;0,0.00, "")</f>
        <v/>
      </c>
      <c r="AP190">
        <f>IF(ORDER!O196&gt;0,+(Y190-AC190)+AM190, "")</f>
        <v/>
      </c>
      <c r="AQ190">
        <f>IF(ORDER!O196&gt;0,
 IF(ORDER!$D$1="SGST",
 VLOOKUP(H190,'C:\Users\HP\Desktop\TrimphPO\Week\Master Files\[SGST Master.xlsx]DBF'!$A:$AR,44,FALSE),
   IF(ORDER!$D$1="IGST",
   VLOOKUP(H190,'C:\Users\HP\Desktop\TrimphPO\Week\Master Files\[IGST Master.xlsx]DBF'!$A:$AR,44,FALSE),
   "Error")),
"")</f>
        <v/>
      </c>
      <c r="AR190">
        <f>IF(ORDER!O196&gt;0,B190, "")</f>
        <v/>
      </c>
      <c r="AS190">
        <f>IF(ORDER!O196&gt;0,AN190, "")</f>
        <v/>
      </c>
      <c r="AT190">
        <f>IF(ORDER!O196&gt;0,CONCATENATE($B$2," ",$C$2," ","QTY",  " ", $Z$2), "")</f>
        <v/>
      </c>
      <c r="AU190">
        <f>IF(ORDER!O196&gt;0,
 IF(ORDER!$D$1="SGST",
 VLOOKUP(H190,'C:\Users\HP\Desktop\TrimphPO\Week\Master Files\[SGST Master.xlsx]DBF'!$A:$AV,48,FALSE),
   IF(ORDER!$D$1="IGST",
   VLOOKUP(H190,'C:\Users\HP\Desktop\TrimphPO\Week\Master Files\[IGST Master.xlsx]DBF'!$A:$AV,48,FALSE),
   "Error")),
"")</f>
        <v/>
      </c>
      <c r="AV190">
        <f>IF(ORDER!O196&gt;0,
 IF(ORDER!$D$1="SGST",
 VLOOKUP(H190,'C:\Users\HP\Desktop\TrimphPO\Week\Master Files\[SGST Master.xlsx]DBF'!$A:$AW,49,FALSE),
   IF(ORDER!$D$1="IGST",
   VLOOKUP(H190,'C:\Users\HP\Desktop\TrimphPO\Week\Master Files\[IGST Master.xlsx]DBF'!$A:$AW,49,FALSE),
   "Error")),
"")</f>
        <v/>
      </c>
      <c r="AW190">
        <f>IF(ORDER!O196&gt;0,
 IF(ORDER!$D$1="SGST",
 VLOOKUP(H190,'C:\Users\HP\Desktop\TrimphPO\Week\Master Files\[SGST Master.xlsx]DBF'!$A:$AX,50,FALSE),
   IF(ORDER!$D$1="IGST",
   VLOOKUP(H190,'C:\Users\HP\Desktop\TrimphPO\Week\Master Files\[IGST Master.xlsx]DBF'!$A:$AX,50,FALSE),
   "Error")),
"")</f>
        <v/>
      </c>
      <c r="AX190">
        <f>IF(ORDER!O196&gt;0,ORDER!B5, "")</f>
        <v/>
      </c>
      <c r="AY190">
        <f>IF(ORDER!O196&gt;0,ORDER!B1, "")</f>
        <v/>
      </c>
      <c r="AZ190">
        <f>IF(ORDER!O196&gt;0,
 IF(ORDER!$D$1="SGST",
 VLOOKUP(H190,'C:\Users\HP\Desktop\TrimphPO\Week\Master Files\[SGST Master.xlsx]DBF'!$A:$BA,53,FALSE),
   IF(ORDER!$D$1="IGST",
   VLOOKUP(H190,'C:\Users\HP\Desktop\TrimphPO\Week\Master Files\[IGST Master.xlsx]DBF'!$A:$BA,53,FALSE),
   "Error")),
"")</f>
        <v/>
      </c>
      <c r="BA190">
        <f>IF(ORDER!O196&gt;0,
 IF(ORDER!$D$1="SGST",
 VLOOKUP(H190,'C:\Users\HP\Desktop\TrimphPO\Week\Master Files\[SGST Master.xlsx]DBF'!$A:$BB,54,FALSE),
   IF(ORDER!$D$1="IGST",
   VLOOKUP(H190,'C:\Users\HP\Desktop\TrimphPO\Week\Master Files\[IGST Master.xlsx]DBF'!$A:$BB,54,FALSE),
   "Error")),
"")</f>
        <v/>
      </c>
      <c r="BB190">
        <f>IF(ORDER!O196&gt;0,
 IF(ORDER!$D$1="SGST",
 VLOOKUP(H190,'C:\Users\HP\Desktop\TrimphPO\Week\Master Files\[SGST Master.xlsx]DBF'!$A:$BC,55,FALSE),
   IF(ORDER!$D$1="IGST",
   VLOOKUP(H190,'C:\Users\HP\Desktop\TrimphPO\Week\Master Files\[IGST Master.xlsx]DBF'!$A:$BC,55,FALSE),
   "Error")),
"")</f>
        <v/>
      </c>
      <c r="BC190">
        <f>IF(ORDER!O196&gt;0,
 IF(ORDER!$D$1="SGST",
 VLOOKUP(H190,'C:\Users\HP\Desktop\TrimphPO\Week\Master Files\[SGST Master.xlsx]DBF'!$A:$BD,56,FALSE),
   IF(ORDER!$D$1="IGST",
   VLOOKUP(H190,'C:\Users\HP\Desktop\TrimphPO\Week\Master Files\[IGST Master.xlsx]DBF'!$A:$BD,56,FALSE),
   "Error")),
"")</f>
        <v/>
      </c>
      <c r="BD190">
        <f>IF(ORDER!O196&gt;0,
 IF(ORDER!$D$1="SGST",
 VLOOKUP(H190,'C:\Users\HP\Desktop\TrimphPO\Week\Master Files\[SGST Master.xlsx]DBF'!$A:$BE,57,FALSE),
   IF(ORDER!$D$1="IGST",
   VLOOKUP(H190,'C:\Users\HP\Desktop\TrimphPO\Week\Master Files\[IGST Master.xlsx]DBF'!$A:$BE,57,FALSE),
   "Error")),
"")</f>
        <v/>
      </c>
    </row>
    <row r="191">
      <c r="A191">
        <f>IF(ORDER!O197&gt;0,
 IF(ORDER!$D$1="SGST",
 VLOOKUP(H191,'C:\Users\HP\Desktop\TrimphPO\Week\Master Files\[SGST Master.xlsx]DBF'!$A:$B,2,FALSE),
   IF(ORDER!$D$1="IGST",
   VLOOKUP(H191,'C:\Users\HP\Desktop\TrimphPO\Week\Master Files\[IGST Master.xlsx]DBF'!$A:$B,2,FALSE),
   "Error")),
"")</f>
        <v/>
      </c>
      <c r="B191">
        <f>IF(ORDER!O197&gt;0,
 IF(ORDER!$D$1="SGST",
 VLOOKUP(H191,'C:\Users\HP\Desktop\TrimphPO\Week\Master Files\[SGST Master.xlsx]DBF'!$A:$C,3,FALSE),
   IF(ORDER!$D$1="IGST",
   VLOOKUP(H191,'C:\Users\HP\Desktop\TrimphPO\Week\Master Files\[IGST Master.xlsx]DBF'!$A:$C,3,FALSE),
   "Error")),
"")</f>
        <v/>
      </c>
      <c r="C191">
        <f>IF(ORDER!O197&gt;0,ORDER!L197, "")</f>
        <v/>
      </c>
      <c r="D191">
        <f>IF(ORDER!O197&gt;0,ORDER!A197, "")</f>
        <v/>
      </c>
      <c r="E191">
        <f>IF(ORDER!O197&gt;0,
 IF(ORDER!$D$1="SGST",
 VLOOKUP(H191,'C:\Users\HP\Desktop\TrimphPO\Week\Master Files\[SGST Master.xlsx]DBF'!$A:$F,6,FALSE),
   IF(ORDER!$D$1="IGST",
   VLOOKUP(H191,'C:\Users\HP\Desktop\TrimphPO\Week\Master Files\[IGST Master.xlsx]DBF'!$A:$F,6,FALSE),
   "Error")),
"")</f>
        <v/>
      </c>
      <c r="F191">
        <f>IF(ORDER!O197&gt;0,ORDER!C197, "")</f>
        <v/>
      </c>
      <c r="G191">
        <f>IF(ORDER!O197&gt;0,
 IF(ORDER!$D$1="SGST",
 VLOOKUP(H191,'C:\Users\HP\Desktop\TrimphPO\Week\Master Files\[SGST Master.xlsx]DBF'!$A:$H,8,FALSE),
   IF(ORDER!$D$1="IGST",
   VLOOKUP(H191,'C:\Users\HP\Desktop\TrimphPO\Week\Master Files\[IGST Master.xlsx]DBF'!$A:$H,8,FALSE),
   "Error")),
"")</f>
        <v/>
      </c>
      <c r="H191">
        <f>IF(ORDER!O197&gt;0,ORDER!D197, "")</f>
        <v/>
      </c>
      <c r="I191">
        <f>IF(ORDER!O197&gt;0,
 IF(ORDER!$D$1="SGST",
 VLOOKUP(H191,'C:\Users\HP\Desktop\TrimphPO\Week\Master Files\[SGST Master.xlsx]DBF'!$A:$J,10,FALSE),
   IF(ORDER!$D$1="IGST",
   VLOOKUP(H191,'C:\Users\HP\Desktop\TrimphPO\Week\Master Files\[IGST Master.xlsx]DBF'!$A:$J,10,FALSE),
   "Error")),
"")</f>
        <v/>
      </c>
      <c r="J191">
        <f>IF(ORDER!O197&gt;0,SUMIF(ORDER!$D$8:$D$22298,DBF!$H191,ORDER!$G$8:$G$22298), "")</f>
        <v/>
      </c>
      <c r="K191">
        <f>IF(ORDER!O197&gt;0,VLOOKUP($H191,ORDER!D:H,5,FALSE), "")</f>
        <v/>
      </c>
      <c r="L191">
        <f>IF(ORDER!O197&gt;0,ROUND(J191*K191,2), "")</f>
        <v/>
      </c>
      <c r="M191">
        <f>IF(ORDER!O197&gt;0,
 IF(ORDER!$D$1="SGST",
 VLOOKUP(H191,'C:\Users\HP\Desktop\TrimphPO\Week\Master Files\[SGST Master.xlsx]DBF'!$A:$N,14,FALSE),
   IF(ORDER!$D$1="IGST",
   VLOOKUP(H191,'C:\Users\HP\Desktop\TrimphPO\Week\Master Files\[IGST Master.xlsx]DBF'!$A:$N,14,FALSE),
   "Error")),
"")</f>
        <v/>
      </c>
      <c r="N191">
        <f>IF(ORDER!O197&gt;0,ROUND(L191*M191/100,2), "")</f>
        <v/>
      </c>
      <c r="O191">
        <f>IF(ORDER!O197&gt;0,L191-N191, "")</f>
        <v/>
      </c>
      <c r="P191">
        <f>IF(ORDER!O197&gt;0,IF(R191="Corsetry",IF(IFERROR((O191/J191),0)&lt;1000,"CC Sales- Corsetry-Wholesale - IGST 5%","CC Sales- Corsetry-Wholesale - IGST 12%")), "")</f>
        <v/>
      </c>
      <c r="Q191">
        <f>IF(ORDER!O197&gt;0,
 IF(ORDER!$D$1="SGST",
 VLOOKUP(H191,'C:\Users\HP\Desktop\TrimphPO\Week\Master Files\[SGST Master.xlsx]DBF'!$A:$R,18,FALSE),
   IF(ORDER!$D$1="IGST",
   VLOOKUP(H191,'C:\Users\HP\Desktop\TrimphPO\Week\Master Files\[IGST Master.xlsx]DBF'!$A:$R,18,FALSE),
   "Error")),
"")</f>
        <v/>
      </c>
      <c r="R191">
        <f>IF(ORDER!O197&gt;0,
 IF(ORDER!$D$1="SGST",
 VLOOKUP(H191,'C:\Users\HP\Desktop\TrimphPO\Week\Master Files\[SGST Master.xlsx]DBF'!$A:$S,19,FALSE),
   IF(ORDER!$D$1="IGST",
   VLOOKUP(H191,'C:\Users\HP\Desktop\TrimphPO\Week\Master Files\[IGST Master.xlsx]DBF'!$A:$S,19,FALSE),
   "Error")),
"")</f>
        <v/>
      </c>
      <c r="S191">
        <f>IF(ORDER!O197&gt;0,
 IF(ORDER!$D$1="SGST",
 VLOOKUP(H191,'C:\Users\HP\Desktop\TrimphPO\Week\Master Files\[SGST Master.xlsx]DBF'!$A:$T,20,FALSE),
   IF(ORDER!$D$1="IGST",
   VLOOKUP(H191,'C:\Users\HP\Desktop\TrimphPO\Week\Master Files\[IGST Master.xlsx]DBF'!$A:$T,20,FALSE),
   "Error")),
"")</f>
        <v/>
      </c>
      <c r="T191">
        <f>IF(ORDER!O197&gt;0,
 IF(ORDER!$D$1="SGST",
 VLOOKUP(H191,'C:\Users\HP\Desktop\TrimphPO\Week\Master Files\[SGST Master.xlsx]DBF'!$A:$U,21,FALSE),
   IF(ORDER!$D$1="IGST",
   VLOOKUP(H191,'C:\Users\HP\Desktop\TrimphPO\Week\Master Files\[IGST Master.xlsx]DBF'!$A:$U,21,FALSE),
   "Error")),
"")</f>
        <v/>
      </c>
      <c r="U191">
        <f>IF(ORDER!O197&gt;0,
 IF(ORDER!$D$1="SGST",
 VLOOKUP(H191,'C:\Users\HP\Desktop\TrimphPO\Week\Master Files\[SGST Master.xlsx]DBF'!$A:$V,22,FALSE),
   IF(ORDER!$D$1="IGST",
   VLOOKUP(H191,'C:\Users\HP\Desktop\TrimphPO\Week\Master Files\[IGST Master.xlsx]DBF'!$A:$V,22,FALSE),
   "Error")),
"")</f>
        <v/>
      </c>
      <c r="V191">
        <f>IF(ORDER!O197&gt;0,
 IF(ORDER!$D$1="SGST",
 VLOOKUP(H191,'C:\Users\HP\Desktop\TrimphPO\Week\Master Files\[SGST Master.xlsx]DBF'!$A:$W,23,FALSE),
   IF(ORDER!$D$1="IGST",
   VLOOKUP(H191,'C:\Users\HP\Desktop\TrimphPO\Week\Master Files\[IGST Master.xlsx]DBF'!$A:$W,23,FALSE),
   "Error")),
"")</f>
        <v/>
      </c>
      <c r="W191">
        <f>IF(ORDER!O197&gt;0,
 IF(ORDER!$D$1="SGST",
 VLOOKUP(H191,'C:\Users\HP\Desktop\TrimphPO\Week\Master Files\[SGST Master.xlsx]DBF'!$A:$X,24,FALSE),
   IF(ORDER!$D$1="IGST",
   VLOOKUP(H191,'C:\Users\HP\Desktop\TrimphPO\Week\Master Files\[IGST Master.xlsx]DBF'!$A:$X,24,FALSE),
   "Error")),
"")</f>
        <v/>
      </c>
      <c r="X191">
        <f>IF(ORDER!O197&gt;0,
 IF(ORDER!$D$1="SGST",
 VLOOKUP(H191,'C:\Users\HP\Desktop\TrimphPO\Week\Master Files\[SGST Master.xlsx]DBF'!$A:$Y,25,FALSE),
   IF(ORDER!$D$1="IGST",
   VLOOKUP(H191,'C:\Users\HP\Desktop\TrimphPO\Week\Master Files\[IGST Master.xlsx]DBF'!$A:$Y,25,FALSE),
   "Error")),
"")</f>
        <v/>
      </c>
      <c r="Y191">
        <f>IF(ORDER!O197&gt;0,+O191, "")</f>
        <v/>
      </c>
      <c r="Z191">
        <f>IF(ORDER!O197&gt;0,+J191, "")</f>
        <v/>
      </c>
      <c r="AA191">
        <f>IF(ORDER!O197&gt;0,
 IF(ORDER!$D$1="SGST",
 VLOOKUP(H191,'C:\Users\HP\Desktop\TrimphPO\Week\Master Files\[SGST Master.xlsx]DBF'!$A:$AB,28,FALSE),
   IF(ORDER!$D$1="IGST",
   VLOOKUP(H191,'C:\Users\HP\Desktop\TrimphPO\Week\Master Files\[IGST Master.xlsx]DBF'!$A:$AB,28,FALSE),
   "Error")),
"")</f>
        <v/>
      </c>
      <c r="AB191">
        <f>IF(ORDER!O197&gt;0,
 IF(ORDER!$D$1="SGST",
 VLOOKUP(H191,'C:\Users\HP\Desktop\TrimphPO\Week\Master Files\[SGST Master.xlsx]DBF'!$A:$AC,29,FALSE),
   IF(ORDER!$D$1="IGST",
   VLOOKUP(H191,'C:\Users\HP\Desktop\TrimphPO\Week\Master Files\[IGST Master.xlsx]DBF'!$A:$AC,29,FALSE),
   "Error")),
"")</f>
        <v/>
      </c>
      <c r="AC191">
        <f>IF(ORDER!O197&gt;0,ROUND(Y191*AB191/100,2), "")</f>
        <v/>
      </c>
      <c r="AD191">
        <f>IF(ORDER!O197&gt;0,ROUND(SUM(Y191,0)-AC191,2), "")</f>
        <v/>
      </c>
      <c r="AE191" t="inlineStr"/>
      <c r="AF191" t="inlineStr"/>
      <c r="AG191" t="inlineStr"/>
      <c r="AH191" t="inlineStr"/>
      <c r="AI191" t="inlineStr"/>
      <c r="AJ191" t="inlineStr"/>
      <c r="AK191">
        <f>IF(ORDER!O197&gt;0,IF(RIGHT(P191,2)="5%","Output IGST - 5% - Tamilnadu","Output IGST - 12% - Tamilnadu"), "")</f>
        <v/>
      </c>
      <c r="AL191">
        <f>IF(ORDER!O197&gt;0,IF(AK191="Output IGST - 12% - TamilNadu",12,5), "")</f>
        <v/>
      </c>
      <c r="AM191">
        <f>IF(ORDER!O197&gt;0,ROUND(SUM(AD191*AL191/100,0),2), "")</f>
        <v/>
      </c>
      <c r="AN191">
        <f>IF(ORDER!O197&gt;0,+AP191, "")</f>
        <v/>
      </c>
      <c r="AO191">
        <f>IF(ORDER!O197&gt;0,0.00, "")</f>
        <v/>
      </c>
      <c r="AP191">
        <f>IF(ORDER!O197&gt;0,+(Y191-AC191)+AM191, "")</f>
        <v/>
      </c>
      <c r="AQ191">
        <f>IF(ORDER!O197&gt;0,
 IF(ORDER!$D$1="SGST",
 VLOOKUP(H191,'C:\Users\HP\Desktop\TrimphPO\Week\Master Files\[SGST Master.xlsx]DBF'!$A:$AR,44,FALSE),
   IF(ORDER!$D$1="IGST",
   VLOOKUP(H191,'C:\Users\HP\Desktop\TrimphPO\Week\Master Files\[IGST Master.xlsx]DBF'!$A:$AR,44,FALSE),
   "Error")),
"")</f>
        <v/>
      </c>
      <c r="AR191">
        <f>IF(ORDER!O197&gt;0,B191, "")</f>
        <v/>
      </c>
      <c r="AS191">
        <f>IF(ORDER!O197&gt;0,AN191, "")</f>
        <v/>
      </c>
      <c r="AT191">
        <f>IF(ORDER!O197&gt;0,CONCATENATE($B$2," ",$C$2," ","QTY",  " ", $Z$2), "")</f>
        <v/>
      </c>
      <c r="AU191">
        <f>IF(ORDER!O197&gt;0,
 IF(ORDER!$D$1="SGST",
 VLOOKUP(H191,'C:\Users\HP\Desktop\TrimphPO\Week\Master Files\[SGST Master.xlsx]DBF'!$A:$AV,48,FALSE),
   IF(ORDER!$D$1="IGST",
   VLOOKUP(H191,'C:\Users\HP\Desktop\TrimphPO\Week\Master Files\[IGST Master.xlsx]DBF'!$A:$AV,48,FALSE),
   "Error")),
"")</f>
        <v/>
      </c>
      <c r="AV191">
        <f>IF(ORDER!O197&gt;0,
 IF(ORDER!$D$1="SGST",
 VLOOKUP(H191,'C:\Users\HP\Desktop\TrimphPO\Week\Master Files\[SGST Master.xlsx]DBF'!$A:$AW,49,FALSE),
   IF(ORDER!$D$1="IGST",
   VLOOKUP(H191,'C:\Users\HP\Desktop\TrimphPO\Week\Master Files\[IGST Master.xlsx]DBF'!$A:$AW,49,FALSE),
   "Error")),
"")</f>
        <v/>
      </c>
      <c r="AW191">
        <f>IF(ORDER!O197&gt;0,
 IF(ORDER!$D$1="SGST",
 VLOOKUP(H191,'C:\Users\HP\Desktop\TrimphPO\Week\Master Files\[SGST Master.xlsx]DBF'!$A:$AX,50,FALSE),
   IF(ORDER!$D$1="IGST",
   VLOOKUP(H191,'C:\Users\HP\Desktop\TrimphPO\Week\Master Files\[IGST Master.xlsx]DBF'!$A:$AX,50,FALSE),
   "Error")),
"")</f>
        <v/>
      </c>
      <c r="AX191">
        <f>IF(ORDER!O197&gt;0,ORDER!B5, "")</f>
        <v/>
      </c>
      <c r="AY191">
        <f>IF(ORDER!O197&gt;0,ORDER!B1, "")</f>
        <v/>
      </c>
      <c r="AZ191">
        <f>IF(ORDER!O197&gt;0,
 IF(ORDER!$D$1="SGST",
 VLOOKUP(H191,'C:\Users\HP\Desktop\TrimphPO\Week\Master Files\[SGST Master.xlsx]DBF'!$A:$BA,53,FALSE),
   IF(ORDER!$D$1="IGST",
   VLOOKUP(H191,'C:\Users\HP\Desktop\TrimphPO\Week\Master Files\[IGST Master.xlsx]DBF'!$A:$BA,53,FALSE),
   "Error")),
"")</f>
        <v/>
      </c>
      <c r="BA191">
        <f>IF(ORDER!O197&gt;0,
 IF(ORDER!$D$1="SGST",
 VLOOKUP(H191,'C:\Users\HP\Desktop\TrimphPO\Week\Master Files\[SGST Master.xlsx]DBF'!$A:$BB,54,FALSE),
   IF(ORDER!$D$1="IGST",
   VLOOKUP(H191,'C:\Users\HP\Desktop\TrimphPO\Week\Master Files\[IGST Master.xlsx]DBF'!$A:$BB,54,FALSE),
   "Error")),
"")</f>
        <v/>
      </c>
      <c r="BB191">
        <f>IF(ORDER!O197&gt;0,
 IF(ORDER!$D$1="SGST",
 VLOOKUP(H191,'C:\Users\HP\Desktop\TrimphPO\Week\Master Files\[SGST Master.xlsx]DBF'!$A:$BC,55,FALSE),
   IF(ORDER!$D$1="IGST",
   VLOOKUP(H191,'C:\Users\HP\Desktop\TrimphPO\Week\Master Files\[IGST Master.xlsx]DBF'!$A:$BC,55,FALSE),
   "Error")),
"")</f>
        <v/>
      </c>
      <c r="BC191">
        <f>IF(ORDER!O197&gt;0,
 IF(ORDER!$D$1="SGST",
 VLOOKUP(H191,'C:\Users\HP\Desktop\TrimphPO\Week\Master Files\[SGST Master.xlsx]DBF'!$A:$BD,56,FALSE),
   IF(ORDER!$D$1="IGST",
   VLOOKUP(H191,'C:\Users\HP\Desktop\TrimphPO\Week\Master Files\[IGST Master.xlsx]DBF'!$A:$BD,56,FALSE),
   "Error")),
"")</f>
        <v/>
      </c>
      <c r="BD191">
        <f>IF(ORDER!O197&gt;0,
 IF(ORDER!$D$1="SGST",
 VLOOKUP(H191,'C:\Users\HP\Desktop\TrimphPO\Week\Master Files\[SGST Master.xlsx]DBF'!$A:$BE,57,FALSE),
   IF(ORDER!$D$1="IGST",
   VLOOKUP(H191,'C:\Users\HP\Desktop\TrimphPO\Week\Master Files\[IGST Master.xlsx]DBF'!$A:$BE,57,FALSE),
   "Error")),
"")</f>
        <v/>
      </c>
    </row>
    <row r="192">
      <c r="A192">
        <f>IF(ORDER!O198&gt;0,
 IF(ORDER!$D$1="SGST",
 VLOOKUP(H192,'C:\Users\HP\Desktop\TrimphPO\Week\Master Files\[SGST Master.xlsx]DBF'!$A:$B,2,FALSE),
   IF(ORDER!$D$1="IGST",
   VLOOKUP(H192,'C:\Users\HP\Desktop\TrimphPO\Week\Master Files\[IGST Master.xlsx]DBF'!$A:$B,2,FALSE),
   "Error")),
"")</f>
        <v/>
      </c>
      <c r="B192">
        <f>IF(ORDER!O198&gt;0,
 IF(ORDER!$D$1="SGST",
 VLOOKUP(H192,'C:\Users\HP\Desktop\TrimphPO\Week\Master Files\[SGST Master.xlsx]DBF'!$A:$C,3,FALSE),
   IF(ORDER!$D$1="IGST",
   VLOOKUP(H192,'C:\Users\HP\Desktop\TrimphPO\Week\Master Files\[IGST Master.xlsx]DBF'!$A:$C,3,FALSE),
   "Error")),
"")</f>
        <v/>
      </c>
      <c r="C192">
        <f>IF(ORDER!O198&gt;0,ORDER!L198, "")</f>
        <v/>
      </c>
      <c r="D192">
        <f>IF(ORDER!O198&gt;0,ORDER!A198, "")</f>
        <v/>
      </c>
      <c r="E192">
        <f>IF(ORDER!O198&gt;0,
 IF(ORDER!$D$1="SGST",
 VLOOKUP(H192,'C:\Users\HP\Desktop\TrimphPO\Week\Master Files\[SGST Master.xlsx]DBF'!$A:$F,6,FALSE),
   IF(ORDER!$D$1="IGST",
   VLOOKUP(H192,'C:\Users\HP\Desktop\TrimphPO\Week\Master Files\[IGST Master.xlsx]DBF'!$A:$F,6,FALSE),
   "Error")),
"")</f>
        <v/>
      </c>
      <c r="F192">
        <f>IF(ORDER!O198&gt;0,ORDER!C198, "")</f>
        <v/>
      </c>
      <c r="G192">
        <f>IF(ORDER!O198&gt;0,
 IF(ORDER!$D$1="SGST",
 VLOOKUP(H192,'C:\Users\HP\Desktop\TrimphPO\Week\Master Files\[SGST Master.xlsx]DBF'!$A:$H,8,FALSE),
   IF(ORDER!$D$1="IGST",
   VLOOKUP(H192,'C:\Users\HP\Desktop\TrimphPO\Week\Master Files\[IGST Master.xlsx]DBF'!$A:$H,8,FALSE),
   "Error")),
"")</f>
        <v/>
      </c>
      <c r="H192">
        <f>IF(ORDER!O198&gt;0,ORDER!D198, "")</f>
        <v/>
      </c>
      <c r="I192">
        <f>IF(ORDER!O198&gt;0,
 IF(ORDER!$D$1="SGST",
 VLOOKUP(H192,'C:\Users\HP\Desktop\TrimphPO\Week\Master Files\[SGST Master.xlsx]DBF'!$A:$J,10,FALSE),
   IF(ORDER!$D$1="IGST",
   VLOOKUP(H192,'C:\Users\HP\Desktop\TrimphPO\Week\Master Files\[IGST Master.xlsx]DBF'!$A:$J,10,FALSE),
   "Error")),
"")</f>
        <v/>
      </c>
      <c r="J192">
        <f>IF(ORDER!O198&gt;0,SUMIF(ORDER!$D$8:$D$22298,DBF!$H192,ORDER!$G$8:$G$22298), "")</f>
        <v/>
      </c>
      <c r="K192">
        <f>IF(ORDER!O198&gt;0,VLOOKUP($H192,ORDER!D:H,5,FALSE), "")</f>
        <v/>
      </c>
      <c r="L192">
        <f>IF(ORDER!O198&gt;0,ROUND(J192*K192,2), "")</f>
        <v/>
      </c>
      <c r="M192">
        <f>IF(ORDER!O198&gt;0,
 IF(ORDER!$D$1="SGST",
 VLOOKUP(H192,'C:\Users\HP\Desktop\TrimphPO\Week\Master Files\[SGST Master.xlsx]DBF'!$A:$N,14,FALSE),
   IF(ORDER!$D$1="IGST",
   VLOOKUP(H192,'C:\Users\HP\Desktop\TrimphPO\Week\Master Files\[IGST Master.xlsx]DBF'!$A:$N,14,FALSE),
   "Error")),
"")</f>
        <v/>
      </c>
      <c r="N192">
        <f>IF(ORDER!O198&gt;0,ROUND(L192*M192/100,2), "")</f>
        <v/>
      </c>
      <c r="O192">
        <f>IF(ORDER!O198&gt;0,L192-N192, "")</f>
        <v/>
      </c>
      <c r="P192">
        <f>IF(ORDER!O198&gt;0,IF(R192="Corsetry",IF(IFERROR((O192/J192),0)&lt;1000,"CC Sales- Corsetry-Wholesale - IGST 5%","CC Sales- Corsetry-Wholesale - IGST 12%")), "")</f>
        <v/>
      </c>
      <c r="Q192">
        <f>IF(ORDER!O198&gt;0,
 IF(ORDER!$D$1="SGST",
 VLOOKUP(H192,'C:\Users\HP\Desktop\TrimphPO\Week\Master Files\[SGST Master.xlsx]DBF'!$A:$R,18,FALSE),
   IF(ORDER!$D$1="IGST",
   VLOOKUP(H192,'C:\Users\HP\Desktop\TrimphPO\Week\Master Files\[IGST Master.xlsx]DBF'!$A:$R,18,FALSE),
   "Error")),
"")</f>
        <v/>
      </c>
      <c r="R192">
        <f>IF(ORDER!O198&gt;0,
 IF(ORDER!$D$1="SGST",
 VLOOKUP(H192,'C:\Users\HP\Desktop\TrimphPO\Week\Master Files\[SGST Master.xlsx]DBF'!$A:$S,19,FALSE),
   IF(ORDER!$D$1="IGST",
   VLOOKUP(H192,'C:\Users\HP\Desktop\TrimphPO\Week\Master Files\[IGST Master.xlsx]DBF'!$A:$S,19,FALSE),
   "Error")),
"")</f>
        <v/>
      </c>
      <c r="S192">
        <f>IF(ORDER!O198&gt;0,
 IF(ORDER!$D$1="SGST",
 VLOOKUP(H192,'C:\Users\HP\Desktop\TrimphPO\Week\Master Files\[SGST Master.xlsx]DBF'!$A:$T,20,FALSE),
   IF(ORDER!$D$1="IGST",
   VLOOKUP(H192,'C:\Users\HP\Desktop\TrimphPO\Week\Master Files\[IGST Master.xlsx]DBF'!$A:$T,20,FALSE),
   "Error")),
"")</f>
        <v/>
      </c>
      <c r="T192">
        <f>IF(ORDER!O198&gt;0,
 IF(ORDER!$D$1="SGST",
 VLOOKUP(H192,'C:\Users\HP\Desktop\TrimphPO\Week\Master Files\[SGST Master.xlsx]DBF'!$A:$U,21,FALSE),
   IF(ORDER!$D$1="IGST",
   VLOOKUP(H192,'C:\Users\HP\Desktop\TrimphPO\Week\Master Files\[IGST Master.xlsx]DBF'!$A:$U,21,FALSE),
   "Error")),
"")</f>
        <v/>
      </c>
      <c r="U192">
        <f>IF(ORDER!O198&gt;0,
 IF(ORDER!$D$1="SGST",
 VLOOKUP(H192,'C:\Users\HP\Desktop\TrimphPO\Week\Master Files\[SGST Master.xlsx]DBF'!$A:$V,22,FALSE),
   IF(ORDER!$D$1="IGST",
   VLOOKUP(H192,'C:\Users\HP\Desktop\TrimphPO\Week\Master Files\[IGST Master.xlsx]DBF'!$A:$V,22,FALSE),
   "Error")),
"")</f>
        <v/>
      </c>
      <c r="V192">
        <f>IF(ORDER!O198&gt;0,
 IF(ORDER!$D$1="SGST",
 VLOOKUP(H192,'C:\Users\HP\Desktop\TrimphPO\Week\Master Files\[SGST Master.xlsx]DBF'!$A:$W,23,FALSE),
   IF(ORDER!$D$1="IGST",
   VLOOKUP(H192,'C:\Users\HP\Desktop\TrimphPO\Week\Master Files\[IGST Master.xlsx]DBF'!$A:$W,23,FALSE),
   "Error")),
"")</f>
        <v/>
      </c>
      <c r="W192">
        <f>IF(ORDER!O198&gt;0,
 IF(ORDER!$D$1="SGST",
 VLOOKUP(H192,'C:\Users\HP\Desktop\TrimphPO\Week\Master Files\[SGST Master.xlsx]DBF'!$A:$X,24,FALSE),
   IF(ORDER!$D$1="IGST",
   VLOOKUP(H192,'C:\Users\HP\Desktop\TrimphPO\Week\Master Files\[IGST Master.xlsx]DBF'!$A:$X,24,FALSE),
   "Error")),
"")</f>
        <v/>
      </c>
      <c r="X192">
        <f>IF(ORDER!O198&gt;0,
 IF(ORDER!$D$1="SGST",
 VLOOKUP(H192,'C:\Users\HP\Desktop\TrimphPO\Week\Master Files\[SGST Master.xlsx]DBF'!$A:$Y,25,FALSE),
   IF(ORDER!$D$1="IGST",
   VLOOKUP(H192,'C:\Users\HP\Desktop\TrimphPO\Week\Master Files\[IGST Master.xlsx]DBF'!$A:$Y,25,FALSE),
   "Error")),
"")</f>
        <v/>
      </c>
      <c r="Y192">
        <f>IF(ORDER!O198&gt;0,+O192, "")</f>
        <v/>
      </c>
      <c r="Z192">
        <f>IF(ORDER!O198&gt;0,+J192, "")</f>
        <v/>
      </c>
      <c r="AA192">
        <f>IF(ORDER!O198&gt;0,
 IF(ORDER!$D$1="SGST",
 VLOOKUP(H192,'C:\Users\HP\Desktop\TrimphPO\Week\Master Files\[SGST Master.xlsx]DBF'!$A:$AB,28,FALSE),
   IF(ORDER!$D$1="IGST",
   VLOOKUP(H192,'C:\Users\HP\Desktop\TrimphPO\Week\Master Files\[IGST Master.xlsx]DBF'!$A:$AB,28,FALSE),
   "Error")),
"")</f>
        <v/>
      </c>
      <c r="AB192">
        <f>IF(ORDER!O198&gt;0,
 IF(ORDER!$D$1="SGST",
 VLOOKUP(H192,'C:\Users\HP\Desktop\TrimphPO\Week\Master Files\[SGST Master.xlsx]DBF'!$A:$AC,29,FALSE),
   IF(ORDER!$D$1="IGST",
   VLOOKUP(H192,'C:\Users\HP\Desktop\TrimphPO\Week\Master Files\[IGST Master.xlsx]DBF'!$A:$AC,29,FALSE),
   "Error")),
"")</f>
        <v/>
      </c>
      <c r="AC192">
        <f>IF(ORDER!O198&gt;0,ROUND(Y192*AB192/100,2), "")</f>
        <v/>
      </c>
      <c r="AD192">
        <f>IF(ORDER!O198&gt;0,ROUND(SUM(Y192,0)-AC192,2), "")</f>
        <v/>
      </c>
      <c r="AE192" t="inlineStr"/>
      <c r="AF192" t="inlineStr"/>
      <c r="AG192" t="inlineStr"/>
      <c r="AH192" t="inlineStr"/>
      <c r="AI192" t="inlineStr"/>
      <c r="AJ192" t="inlineStr"/>
      <c r="AK192">
        <f>IF(ORDER!O198&gt;0,IF(RIGHT(P192,2)="5%","Output IGST - 5% - Tamilnadu","Output IGST - 12% - Tamilnadu"), "")</f>
        <v/>
      </c>
      <c r="AL192">
        <f>IF(ORDER!O198&gt;0,IF(AK192="Output IGST - 12% - TamilNadu",12,5), "")</f>
        <v/>
      </c>
      <c r="AM192">
        <f>IF(ORDER!O198&gt;0,ROUND(SUM(AD192*AL192/100,0),2), "")</f>
        <v/>
      </c>
      <c r="AN192">
        <f>IF(ORDER!O198&gt;0,+AP192, "")</f>
        <v/>
      </c>
      <c r="AO192">
        <f>IF(ORDER!O198&gt;0,0.00, "")</f>
        <v/>
      </c>
      <c r="AP192">
        <f>IF(ORDER!O198&gt;0,+(Y192-AC192)+AM192, "")</f>
        <v/>
      </c>
      <c r="AQ192">
        <f>IF(ORDER!O198&gt;0,
 IF(ORDER!$D$1="SGST",
 VLOOKUP(H192,'C:\Users\HP\Desktop\TrimphPO\Week\Master Files\[SGST Master.xlsx]DBF'!$A:$AR,44,FALSE),
   IF(ORDER!$D$1="IGST",
   VLOOKUP(H192,'C:\Users\HP\Desktop\TrimphPO\Week\Master Files\[IGST Master.xlsx]DBF'!$A:$AR,44,FALSE),
   "Error")),
"")</f>
        <v/>
      </c>
      <c r="AR192">
        <f>IF(ORDER!O198&gt;0,B192, "")</f>
        <v/>
      </c>
      <c r="AS192">
        <f>IF(ORDER!O198&gt;0,AN192, "")</f>
        <v/>
      </c>
      <c r="AT192">
        <f>IF(ORDER!O198&gt;0,CONCATENATE($B$2," ",$C$2," ","QTY",  " ", $Z$2), "")</f>
        <v/>
      </c>
      <c r="AU192">
        <f>IF(ORDER!O198&gt;0,
 IF(ORDER!$D$1="SGST",
 VLOOKUP(H192,'C:\Users\HP\Desktop\TrimphPO\Week\Master Files\[SGST Master.xlsx]DBF'!$A:$AV,48,FALSE),
   IF(ORDER!$D$1="IGST",
   VLOOKUP(H192,'C:\Users\HP\Desktop\TrimphPO\Week\Master Files\[IGST Master.xlsx]DBF'!$A:$AV,48,FALSE),
   "Error")),
"")</f>
        <v/>
      </c>
      <c r="AV192">
        <f>IF(ORDER!O198&gt;0,
 IF(ORDER!$D$1="SGST",
 VLOOKUP(H192,'C:\Users\HP\Desktop\TrimphPO\Week\Master Files\[SGST Master.xlsx]DBF'!$A:$AW,49,FALSE),
   IF(ORDER!$D$1="IGST",
   VLOOKUP(H192,'C:\Users\HP\Desktop\TrimphPO\Week\Master Files\[IGST Master.xlsx]DBF'!$A:$AW,49,FALSE),
   "Error")),
"")</f>
        <v/>
      </c>
      <c r="AW192">
        <f>IF(ORDER!O198&gt;0,
 IF(ORDER!$D$1="SGST",
 VLOOKUP(H192,'C:\Users\HP\Desktop\TrimphPO\Week\Master Files\[SGST Master.xlsx]DBF'!$A:$AX,50,FALSE),
   IF(ORDER!$D$1="IGST",
   VLOOKUP(H192,'C:\Users\HP\Desktop\TrimphPO\Week\Master Files\[IGST Master.xlsx]DBF'!$A:$AX,50,FALSE),
   "Error")),
"")</f>
        <v/>
      </c>
      <c r="AX192">
        <f>IF(ORDER!O198&gt;0,ORDER!B5, "")</f>
        <v/>
      </c>
      <c r="AY192">
        <f>IF(ORDER!O198&gt;0,ORDER!B1, "")</f>
        <v/>
      </c>
      <c r="AZ192">
        <f>IF(ORDER!O198&gt;0,
 IF(ORDER!$D$1="SGST",
 VLOOKUP(H192,'C:\Users\HP\Desktop\TrimphPO\Week\Master Files\[SGST Master.xlsx]DBF'!$A:$BA,53,FALSE),
   IF(ORDER!$D$1="IGST",
   VLOOKUP(H192,'C:\Users\HP\Desktop\TrimphPO\Week\Master Files\[IGST Master.xlsx]DBF'!$A:$BA,53,FALSE),
   "Error")),
"")</f>
        <v/>
      </c>
      <c r="BA192">
        <f>IF(ORDER!O198&gt;0,
 IF(ORDER!$D$1="SGST",
 VLOOKUP(H192,'C:\Users\HP\Desktop\TrimphPO\Week\Master Files\[SGST Master.xlsx]DBF'!$A:$BB,54,FALSE),
   IF(ORDER!$D$1="IGST",
   VLOOKUP(H192,'C:\Users\HP\Desktop\TrimphPO\Week\Master Files\[IGST Master.xlsx]DBF'!$A:$BB,54,FALSE),
   "Error")),
"")</f>
        <v/>
      </c>
      <c r="BB192">
        <f>IF(ORDER!O198&gt;0,
 IF(ORDER!$D$1="SGST",
 VLOOKUP(H192,'C:\Users\HP\Desktop\TrimphPO\Week\Master Files\[SGST Master.xlsx]DBF'!$A:$BC,55,FALSE),
   IF(ORDER!$D$1="IGST",
   VLOOKUP(H192,'C:\Users\HP\Desktop\TrimphPO\Week\Master Files\[IGST Master.xlsx]DBF'!$A:$BC,55,FALSE),
   "Error")),
"")</f>
        <v/>
      </c>
      <c r="BC192">
        <f>IF(ORDER!O198&gt;0,
 IF(ORDER!$D$1="SGST",
 VLOOKUP(H192,'C:\Users\HP\Desktop\TrimphPO\Week\Master Files\[SGST Master.xlsx]DBF'!$A:$BD,56,FALSE),
   IF(ORDER!$D$1="IGST",
   VLOOKUP(H192,'C:\Users\HP\Desktop\TrimphPO\Week\Master Files\[IGST Master.xlsx]DBF'!$A:$BD,56,FALSE),
   "Error")),
"")</f>
        <v/>
      </c>
      <c r="BD192">
        <f>IF(ORDER!O198&gt;0,
 IF(ORDER!$D$1="SGST",
 VLOOKUP(H192,'C:\Users\HP\Desktop\TrimphPO\Week\Master Files\[SGST Master.xlsx]DBF'!$A:$BE,57,FALSE),
   IF(ORDER!$D$1="IGST",
   VLOOKUP(H192,'C:\Users\HP\Desktop\TrimphPO\Week\Master Files\[IGST Master.xlsx]DBF'!$A:$BE,57,FALSE),
   "Error")),
"")</f>
        <v/>
      </c>
    </row>
    <row r="193">
      <c r="A193">
        <f>IF(ORDER!O199&gt;0,
 IF(ORDER!$D$1="SGST",
 VLOOKUP(H193,'C:\Users\HP\Desktop\TrimphPO\Week\Master Files\[SGST Master.xlsx]DBF'!$A:$B,2,FALSE),
   IF(ORDER!$D$1="IGST",
   VLOOKUP(H193,'C:\Users\HP\Desktop\TrimphPO\Week\Master Files\[IGST Master.xlsx]DBF'!$A:$B,2,FALSE),
   "Error")),
"")</f>
        <v/>
      </c>
      <c r="B193">
        <f>IF(ORDER!O199&gt;0,
 IF(ORDER!$D$1="SGST",
 VLOOKUP(H193,'C:\Users\HP\Desktop\TrimphPO\Week\Master Files\[SGST Master.xlsx]DBF'!$A:$C,3,FALSE),
   IF(ORDER!$D$1="IGST",
   VLOOKUP(H193,'C:\Users\HP\Desktop\TrimphPO\Week\Master Files\[IGST Master.xlsx]DBF'!$A:$C,3,FALSE),
   "Error")),
"")</f>
        <v/>
      </c>
      <c r="C193">
        <f>IF(ORDER!O199&gt;0,ORDER!L199, "")</f>
        <v/>
      </c>
      <c r="D193">
        <f>IF(ORDER!O199&gt;0,ORDER!A199, "")</f>
        <v/>
      </c>
      <c r="E193">
        <f>IF(ORDER!O199&gt;0,
 IF(ORDER!$D$1="SGST",
 VLOOKUP(H193,'C:\Users\HP\Desktop\TrimphPO\Week\Master Files\[SGST Master.xlsx]DBF'!$A:$F,6,FALSE),
   IF(ORDER!$D$1="IGST",
   VLOOKUP(H193,'C:\Users\HP\Desktop\TrimphPO\Week\Master Files\[IGST Master.xlsx]DBF'!$A:$F,6,FALSE),
   "Error")),
"")</f>
        <v/>
      </c>
      <c r="F193">
        <f>IF(ORDER!O199&gt;0,ORDER!C199, "")</f>
        <v/>
      </c>
      <c r="G193">
        <f>IF(ORDER!O199&gt;0,
 IF(ORDER!$D$1="SGST",
 VLOOKUP(H193,'C:\Users\HP\Desktop\TrimphPO\Week\Master Files\[SGST Master.xlsx]DBF'!$A:$H,8,FALSE),
   IF(ORDER!$D$1="IGST",
   VLOOKUP(H193,'C:\Users\HP\Desktop\TrimphPO\Week\Master Files\[IGST Master.xlsx]DBF'!$A:$H,8,FALSE),
   "Error")),
"")</f>
        <v/>
      </c>
      <c r="H193">
        <f>IF(ORDER!O199&gt;0,ORDER!D199, "")</f>
        <v/>
      </c>
      <c r="I193">
        <f>IF(ORDER!O199&gt;0,
 IF(ORDER!$D$1="SGST",
 VLOOKUP(H193,'C:\Users\HP\Desktop\TrimphPO\Week\Master Files\[SGST Master.xlsx]DBF'!$A:$J,10,FALSE),
   IF(ORDER!$D$1="IGST",
   VLOOKUP(H193,'C:\Users\HP\Desktop\TrimphPO\Week\Master Files\[IGST Master.xlsx]DBF'!$A:$J,10,FALSE),
   "Error")),
"")</f>
        <v/>
      </c>
      <c r="J193">
        <f>IF(ORDER!O199&gt;0,SUMIF(ORDER!$D$8:$D$22298,DBF!$H193,ORDER!$G$8:$G$22298), "")</f>
        <v/>
      </c>
      <c r="K193">
        <f>IF(ORDER!O199&gt;0,VLOOKUP($H193,ORDER!D:H,5,FALSE), "")</f>
        <v/>
      </c>
      <c r="L193">
        <f>IF(ORDER!O199&gt;0,ROUND(J193*K193,2), "")</f>
        <v/>
      </c>
      <c r="M193">
        <f>IF(ORDER!O199&gt;0,
 IF(ORDER!$D$1="SGST",
 VLOOKUP(H193,'C:\Users\HP\Desktop\TrimphPO\Week\Master Files\[SGST Master.xlsx]DBF'!$A:$N,14,FALSE),
   IF(ORDER!$D$1="IGST",
   VLOOKUP(H193,'C:\Users\HP\Desktop\TrimphPO\Week\Master Files\[IGST Master.xlsx]DBF'!$A:$N,14,FALSE),
   "Error")),
"")</f>
        <v/>
      </c>
      <c r="N193">
        <f>IF(ORDER!O199&gt;0,ROUND(L193*M193/100,2), "")</f>
        <v/>
      </c>
      <c r="O193">
        <f>IF(ORDER!O199&gt;0,L193-N193, "")</f>
        <v/>
      </c>
      <c r="P193">
        <f>IF(ORDER!O199&gt;0,IF(R193="Corsetry",IF(IFERROR((O193/J193),0)&lt;1000,"CC Sales- Corsetry-Wholesale - IGST 5%","CC Sales- Corsetry-Wholesale - IGST 12%")), "")</f>
        <v/>
      </c>
      <c r="Q193">
        <f>IF(ORDER!O199&gt;0,
 IF(ORDER!$D$1="SGST",
 VLOOKUP(H193,'C:\Users\HP\Desktop\TrimphPO\Week\Master Files\[SGST Master.xlsx]DBF'!$A:$R,18,FALSE),
   IF(ORDER!$D$1="IGST",
   VLOOKUP(H193,'C:\Users\HP\Desktop\TrimphPO\Week\Master Files\[IGST Master.xlsx]DBF'!$A:$R,18,FALSE),
   "Error")),
"")</f>
        <v/>
      </c>
      <c r="R193">
        <f>IF(ORDER!O199&gt;0,
 IF(ORDER!$D$1="SGST",
 VLOOKUP(H193,'C:\Users\HP\Desktop\TrimphPO\Week\Master Files\[SGST Master.xlsx]DBF'!$A:$S,19,FALSE),
   IF(ORDER!$D$1="IGST",
   VLOOKUP(H193,'C:\Users\HP\Desktop\TrimphPO\Week\Master Files\[IGST Master.xlsx]DBF'!$A:$S,19,FALSE),
   "Error")),
"")</f>
        <v/>
      </c>
      <c r="S193">
        <f>IF(ORDER!O199&gt;0,
 IF(ORDER!$D$1="SGST",
 VLOOKUP(H193,'C:\Users\HP\Desktop\TrimphPO\Week\Master Files\[SGST Master.xlsx]DBF'!$A:$T,20,FALSE),
   IF(ORDER!$D$1="IGST",
   VLOOKUP(H193,'C:\Users\HP\Desktop\TrimphPO\Week\Master Files\[IGST Master.xlsx]DBF'!$A:$T,20,FALSE),
   "Error")),
"")</f>
        <v/>
      </c>
      <c r="T193">
        <f>IF(ORDER!O199&gt;0,
 IF(ORDER!$D$1="SGST",
 VLOOKUP(H193,'C:\Users\HP\Desktop\TrimphPO\Week\Master Files\[SGST Master.xlsx]DBF'!$A:$U,21,FALSE),
   IF(ORDER!$D$1="IGST",
   VLOOKUP(H193,'C:\Users\HP\Desktop\TrimphPO\Week\Master Files\[IGST Master.xlsx]DBF'!$A:$U,21,FALSE),
   "Error")),
"")</f>
        <v/>
      </c>
      <c r="U193">
        <f>IF(ORDER!O199&gt;0,
 IF(ORDER!$D$1="SGST",
 VLOOKUP(H193,'C:\Users\HP\Desktop\TrimphPO\Week\Master Files\[SGST Master.xlsx]DBF'!$A:$V,22,FALSE),
   IF(ORDER!$D$1="IGST",
   VLOOKUP(H193,'C:\Users\HP\Desktop\TrimphPO\Week\Master Files\[IGST Master.xlsx]DBF'!$A:$V,22,FALSE),
   "Error")),
"")</f>
        <v/>
      </c>
      <c r="V193">
        <f>IF(ORDER!O199&gt;0,
 IF(ORDER!$D$1="SGST",
 VLOOKUP(H193,'C:\Users\HP\Desktop\TrimphPO\Week\Master Files\[SGST Master.xlsx]DBF'!$A:$W,23,FALSE),
   IF(ORDER!$D$1="IGST",
   VLOOKUP(H193,'C:\Users\HP\Desktop\TrimphPO\Week\Master Files\[IGST Master.xlsx]DBF'!$A:$W,23,FALSE),
   "Error")),
"")</f>
        <v/>
      </c>
      <c r="W193">
        <f>IF(ORDER!O199&gt;0,
 IF(ORDER!$D$1="SGST",
 VLOOKUP(H193,'C:\Users\HP\Desktop\TrimphPO\Week\Master Files\[SGST Master.xlsx]DBF'!$A:$X,24,FALSE),
   IF(ORDER!$D$1="IGST",
   VLOOKUP(H193,'C:\Users\HP\Desktop\TrimphPO\Week\Master Files\[IGST Master.xlsx]DBF'!$A:$X,24,FALSE),
   "Error")),
"")</f>
        <v/>
      </c>
      <c r="X193">
        <f>IF(ORDER!O199&gt;0,
 IF(ORDER!$D$1="SGST",
 VLOOKUP(H193,'C:\Users\HP\Desktop\TrimphPO\Week\Master Files\[SGST Master.xlsx]DBF'!$A:$Y,25,FALSE),
   IF(ORDER!$D$1="IGST",
   VLOOKUP(H193,'C:\Users\HP\Desktop\TrimphPO\Week\Master Files\[IGST Master.xlsx]DBF'!$A:$Y,25,FALSE),
   "Error")),
"")</f>
        <v/>
      </c>
      <c r="Y193">
        <f>IF(ORDER!O199&gt;0,+O193, "")</f>
        <v/>
      </c>
      <c r="Z193">
        <f>IF(ORDER!O199&gt;0,+J193, "")</f>
        <v/>
      </c>
      <c r="AA193">
        <f>IF(ORDER!O199&gt;0,
 IF(ORDER!$D$1="SGST",
 VLOOKUP(H193,'C:\Users\HP\Desktop\TrimphPO\Week\Master Files\[SGST Master.xlsx]DBF'!$A:$AB,28,FALSE),
   IF(ORDER!$D$1="IGST",
   VLOOKUP(H193,'C:\Users\HP\Desktop\TrimphPO\Week\Master Files\[IGST Master.xlsx]DBF'!$A:$AB,28,FALSE),
   "Error")),
"")</f>
        <v/>
      </c>
      <c r="AB193">
        <f>IF(ORDER!O199&gt;0,
 IF(ORDER!$D$1="SGST",
 VLOOKUP(H193,'C:\Users\HP\Desktop\TrimphPO\Week\Master Files\[SGST Master.xlsx]DBF'!$A:$AC,29,FALSE),
   IF(ORDER!$D$1="IGST",
   VLOOKUP(H193,'C:\Users\HP\Desktop\TrimphPO\Week\Master Files\[IGST Master.xlsx]DBF'!$A:$AC,29,FALSE),
   "Error")),
"")</f>
        <v/>
      </c>
      <c r="AC193">
        <f>IF(ORDER!O199&gt;0,ROUND(Y193*AB193/100,2), "")</f>
        <v/>
      </c>
      <c r="AD193">
        <f>IF(ORDER!O199&gt;0,ROUND(SUM(Y193,0)-AC193,2), "")</f>
        <v/>
      </c>
      <c r="AE193" t="inlineStr"/>
      <c r="AF193" t="inlineStr"/>
      <c r="AG193" t="inlineStr"/>
      <c r="AH193" t="inlineStr"/>
      <c r="AI193" t="inlineStr"/>
      <c r="AJ193" t="inlineStr"/>
      <c r="AK193">
        <f>IF(ORDER!O199&gt;0,IF(RIGHT(P193,2)="5%","Output IGST - 5% - Tamilnadu","Output IGST - 12% - Tamilnadu"), "")</f>
        <v/>
      </c>
      <c r="AL193">
        <f>IF(ORDER!O199&gt;0,IF(AK193="Output IGST - 12% - TamilNadu",12,5), "")</f>
        <v/>
      </c>
      <c r="AM193">
        <f>IF(ORDER!O199&gt;0,ROUND(SUM(AD193*AL193/100,0),2), "")</f>
        <v/>
      </c>
      <c r="AN193">
        <f>IF(ORDER!O199&gt;0,+AP193, "")</f>
        <v/>
      </c>
      <c r="AO193">
        <f>IF(ORDER!O199&gt;0,0.00, "")</f>
        <v/>
      </c>
      <c r="AP193">
        <f>IF(ORDER!O199&gt;0,+(Y193-AC193)+AM193, "")</f>
        <v/>
      </c>
      <c r="AQ193">
        <f>IF(ORDER!O199&gt;0,
 IF(ORDER!$D$1="SGST",
 VLOOKUP(H193,'C:\Users\HP\Desktop\TrimphPO\Week\Master Files\[SGST Master.xlsx]DBF'!$A:$AR,44,FALSE),
   IF(ORDER!$D$1="IGST",
   VLOOKUP(H193,'C:\Users\HP\Desktop\TrimphPO\Week\Master Files\[IGST Master.xlsx]DBF'!$A:$AR,44,FALSE),
   "Error")),
"")</f>
        <v/>
      </c>
      <c r="AR193">
        <f>IF(ORDER!O199&gt;0,B193, "")</f>
        <v/>
      </c>
      <c r="AS193">
        <f>IF(ORDER!O199&gt;0,AN193, "")</f>
        <v/>
      </c>
      <c r="AT193">
        <f>IF(ORDER!O199&gt;0,CONCATENATE($B$2," ",$C$2," ","QTY",  " ", $Z$2), "")</f>
        <v/>
      </c>
      <c r="AU193">
        <f>IF(ORDER!O199&gt;0,
 IF(ORDER!$D$1="SGST",
 VLOOKUP(H193,'C:\Users\HP\Desktop\TrimphPO\Week\Master Files\[SGST Master.xlsx]DBF'!$A:$AV,48,FALSE),
   IF(ORDER!$D$1="IGST",
   VLOOKUP(H193,'C:\Users\HP\Desktop\TrimphPO\Week\Master Files\[IGST Master.xlsx]DBF'!$A:$AV,48,FALSE),
   "Error")),
"")</f>
        <v/>
      </c>
      <c r="AV193">
        <f>IF(ORDER!O199&gt;0,
 IF(ORDER!$D$1="SGST",
 VLOOKUP(H193,'C:\Users\HP\Desktop\TrimphPO\Week\Master Files\[SGST Master.xlsx]DBF'!$A:$AW,49,FALSE),
   IF(ORDER!$D$1="IGST",
   VLOOKUP(H193,'C:\Users\HP\Desktop\TrimphPO\Week\Master Files\[IGST Master.xlsx]DBF'!$A:$AW,49,FALSE),
   "Error")),
"")</f>
        <v/>
      </c>
      <c r="AW193">
        <f>IF(ORDER!O199&gt;0,
 IF(ORDER!$D$1="SGST",
 VLOOKUP(H193,'C:\Users\HP\Desktop\TrimphPO\Week\Master Files\[SGST Master.xlsx]DBF'!$A:$AX,50,FALSE),
   IF(ORDER!$D$1="IGST",
   VLOOKUP(H193,'C:\Users\HP\Desktop\TrimphPO\Week\Master Files\[IGST Master.xlsx]DBF'!$A:$AX,50,FALSE),
   "Error")),
"")</f>
        <v/>
      </c>
      <c r="AX193">
        <f>IF(ORDER!O199&gt;0,ORDER!B5, "")</f>
        <v/>
      </c>
      <c r="AY193">
        <f>IF(ORDER!O199&gt;0,ORDER!B1, "")</f>
        <v/>
      </c>
      <c r="AZ193">
        <f>IF(ORDER!O199&gt;0,
 IF(ORDER!$D$1="SGST",
 VLOOKUP(H193,'C:\Users\HP\Desktop\TrimphPO\Week\Master Files\[SGST Master.xlsx]DBF'!$A:$BA,53,FALSE),
   IF(ORDER!$D$1="IGST",
   VLOOKUP(H193,'C:\Users\HP\Desktop\TrimphPO\Week\Master Files\[IGST Master.xlsx]DBF'!$A:$BA,53,FALSE),
   "Error")),
"")</f>
        <v/>
      </c>
      <c r="BA193">
        <f>IF(ORDER!O199&gt;0,
 IF(ORDER!$D$1="SGST",
 VLOOKUP(H193,'C:\Users\HP\Desktop\TrimphPO\Week\Master Files\[SGST Master.xlsx]DBF'!$A:$BB,54,FALSE),
   IF(ORDER!$D$1="IGST",
   VLOOKUP(H193,'C:\Users\HP\Desktop\TrimphPO\Week\Master Files\[IGST Master.xlsx]DBF'!$A:$BB,54,FALSE),
   "Error")),
"")</f>
        <v/>
      </c>
      <c r="BB193">
        <f>IF(ORDER!O199&gt;0,
 IF(ORDER!$D$1="SGST",
 VLOOKUP(H193,'C:\Users\HP\Desktop\TrimphPO\Week\Master Files\[SGST Master.xlsx]DBF'!$A:$BC,55,FALSE),
   IF(ORDER!$D$1="IGST",
   VLOOKUP(H193,'C:\Users\HP\Desktop\TrimphPO\Week\Master Files\[IGST Master.xlsx]DBF'!$A:$BC,55,FALSE),
   "Error")),
"")</f>
        <v/>
      </c>
      <c r="BC193">
        <f>IF(ORDER!O199&gt;0,
 IF(ORDER!$D$1="SGST",
 VLOOKUP(H193,'C:\Users\HP\Desktop\TrimphPO\Week\Master Files\[SGST Master.xlsx]DBF'!$A:$BD,56,FALSE),
   IF(ORDER!$D$1="IGST",
   VLOOKUP(H193,'C:\Users\HP\Desktop\TrimphPO\Week\Master Files\[IGST Master.xlsx]DBF'!$A:$BD,56,FALSE),
   "Error")),
"")</f>
        <v/>
      </c>
      <c r="BD193">
        <f>IF(ORDER!O199&gt;0,
 IF(ORDER!$D$1="SGST",
 VLOOKUP(H193,'C:\Users\HP\Desktop\TrimphPO\Week\Master Files\[SGST Master.xlsx]DBF'!$A:$BE,57,FALSE),
   IF(ORDER!$D$1="IGST",
   VLOOKUP(H193,'C:\Users\HP\Desktop\TrimphPO\Week\Master Files\[IGST Master.xlsx]DBF'!$A:$BE,57,FALSE),
   "Error")),
"")</f>
        <v/>
      </c>
    </row>
    <row r="194">
      <c r="A194">
        <f>IF(ORDER!O200&gt;0,
 IF(ORDER!$D$1="SGST",
 VLOOKUP(H194,'C:\Users\HP\Desktop\TrimphPO\Week\Master Files\[SGST Master.xlsx]DBF'!$A:$B,2,FALSE),
   IF(ORDER!$D$1="IGST",
   VLOOKUP(H194,'C:\Users\HP\Desktop\TrimphPO\Week\Master Files\[IGST Master.xlsx]DBF'!$A:$B,2,FALSE),
   "Error")),
"")</f>
        <v/>
      </c>
      <c r="B194">
        <f>IF(ORDER!O200&gt;0,
 IF(ORDER!$D$1="SGST",
 VLOOKUP(H194,'C:\Users\HP\Desktop\TrimphPO\Week\Master Files\[SGST Master.xlsx]DBF'!$A:$C,3,FALSE),
   IF(ORDER!$D$1="IGST",
   VLOOKUP(H194,'C:\Users\HP\Desktop\TrimphPO\Week\Master Files\[IGST Master.xlsx]DBF'!$A:$C,3,FALSE),
   "Error")),
"")</f>
        <v/>
      </c>
      <c r="C194">
        <f>IF(ORDER!O200&gt;0,ORDER!L200, "")</f>
        <v/>
      </c>
      <c r="D194">
        <f>IF(ORDER!O200&gt;0,ORDER!A200, "")</f>
        <v/>
      </c>
      <c r="E194">
        <f>IF(ORDER!O200&gt;0,
 IF(ORDER!$D$1="SGST",
 VLOOKUP(H194,'C:\Users\HP\Desktop\TrimphPO\Week\Master Files\[SGST Master.xlsx]DBF'!$A:$F,6,FALSE),
   IF(ORDER!$D$1="IGST",
   VLOOKUP(H194,'C:\Users\HP\Desktop\TrimphPO\Week\Master Files\[IGST Master.xlsx]DBF'!$A:$F,6,FALSE),
   "Error")),
"")</f>
        <v/>
      </c>
      <c r="F194">
        <f>IF(ORDER!O200&gt;0,ORDER!C200, "")</f>
        <v/>
      </c>
      <c r="G194">
        <f>IF(ORDER!O200&gt;0,
 IF(ORDER!$D$1="SGST",
 VLOOKUP(H194,'C:\Users\HP\Desktop\TrimphPO\Week\Master Files\[SGST Master.xlsx]DBF'!$A:$H,8,FALSE),
   IF(ORDER!$D$1="IGST",
   VLOOKUP(H194,'C:\Users\HP\Desktop\TrimphPO\Week\Master Files\[IGST Master.xlsx]DBF'!$A:$H,8,FALSE),
   "Error")),
"")</f>
        <v/>
      </c>
      <c r="H194">
        <f>IF(ORDER!O200&gt;0,ORDER!D200, "")</f>
        <v/>
      </c>
      <c r="I194">
        <f>IF(ORDER!O200&gt;0,
 IF(ORDER!$D$1="SGST",
 VLOOKUP(H194,'C:\Users\HP\Desktop\TrimphPO\Week\Master Files\[SGST Master.xlsx]DBF'!$A:$J,10,FALSE),
   IF(ORDER!$D$1="IGST",
   VLOOKUP(H194,'C:\Users\HP\Desktop\TrimphPO\Week\Master Files\[IGST Master.xlsx]DBF'!$A:$J,10,FALSE),
   "Error")),
"")</f>
        <v/>
      </c>
      <c r="J194">
        <f>IF(ORDER!O200&gt;0,SUMIF(ORDER!$D$8:$D$22298,DBF!$H194,ORDER!$G$8:$G$22298), "")</f>
        <v/>
      </c>
      <c r="K194">
        <f>IF(ORDER!O200&gt;0,VLOOKUP($H194,ORDER!D:H,5,FALSE), "")</f>
        <v/>
      </c>
      <c r="L194">
        <f>IF(ORDER!O200&gt;0,ROUND(J194*K194,2), "")</f>
        <v/>
      </c>
      <c r="M194">
        <f>IF(ORDER!O200&gt;0,
 IF(ORDER!$D$1="SGST",
 VLOOKUP(H194,'C:\Users\HP\Desktop\TrimphPO\Week\Master Files\[SGST Master.xlsx]DBF'!$A:$N,14,FALSE),
   IF(ORDER!$D$1="IGST",
   VLOOKUP(H194,'C:\Users\HP\Desktop\TrimphPO\Week\Master Files\[IGST Master.xlsx]DBF'!$A:$N,14,FALSE),
   "Error")),
"")</f>
        <v/>
      </c>
      <c r="N194">
        <f>IF(ORDER!O200&gt;0,ROUND(L194*M194/100,2), "")</f>
        <v/>
      </c>
      <c r="O194">
        <f>IF(ORDER!O200&gt;0,L194-N194, "")</f>
        <v/>
      </c>
      <c r="P194">
        <f>IF(ORDER!O200&gt;0,IF(R194="Corsetry",IF(IFERROR((O194/J194),0)&lt;1000,"CC Sales- Corsetry-Wholesale - IGST 5%","CC Sales- Corsetry-Wholesale - IGST 12%")), "")</f>
        <v/>
      </c>
      <c r="Q194">
        <f>IF(ORDER!O200&gt;0,
 IF(ORDER!$D$1="SGST",
 VLOOKUP(H194,'C:\Users\HP\Desktop\TrimphPO\Week\Master Files\[SGST Master.xlsx]DBF'!$A:$R,18,FALSE),
   IF(ORDER!$D$1="IGST",
   VLOOKUP(H194,'C:\Users\HP\Desktop\TrimphPO\Week\Master Files\[IGST Master.xlsx]DBF'!$A:$R,18,FALSE),
   "Error")),
"")</f>
        <v/>
      </c>
      <c r="R194">
        <f>IF(ORDER!O200&gt;0,
 IF(ORDER!$D$1="SGST",
 VLOOKUP(H194,'C:\Users\HP\Desktop\TrimphPO\Week\Master Files\[SGST Master.xlsx]DBF'!$A:$S,19,FALSE),
   IF(ORDER!$D$1="IGST",
   VLOOKUP(H194,'C:\Users\HP\Desktop\TrimphPO\Week\Master Files\[IGST Master.xlsx]DBF'!$A:$S,19,FALSE),
   "Error")),
"")</f>
        <v/>
      </c>
      <c r="S194">
        <f>IF(ORDER!O200&gt;0,
 IF(ORDER!$D$1="SGST",
 VLOOKUP(H194,'C:\Users\HP\Desktop\TrimphPO\Week\Master Files\[SGST Master.xlsx]DBF'!$A:$T,20,FALSE),
   IF(ORDER!$D$1="IGST",
   VLOOKUP(H194,'C:\Users\HP\Desktop\TrimphPO\Week\Master Files\[IGST Master.xlsx]DBF'!$A:$T,20,FALSE),
   "Error")),
"")</f>
        <v/>
      </c>
      <c r="T194">
        <f>IF(ORDER!O200&gt;0,
 IF(ORDER!$D$1="SGST",
 VLOOKUP(H194,'C:\Users\HP\Desktop\TrimphPO\Week\Master Files\[SGST Master.xlsx]DBF'!$A:$U,21,FALSE),
   IF(ORDER!$D$1="IGST",
   VLOOKUP(H194,'C:\Users\HP\Desktop\TrimphPO\Week\Master Files\[IGST Master.xlsx]DBF'!$A:$U,21,FALSE),
   "Error")),
"")</f>
        <v/>
      </c>
      <c r="U194">
        <f>IF(ORDER!O200&gt;0,
 IF(ORDER!$D$1="SGST",
 VLOOKUP(H194,'C:\Users\HP\Desktop\TrimphPO\Week\Master Files\[SGST Master.xlsx]DBF'!$A:$V,22,FALSE),
   IF(ORDER!$D$1="IGST",
   VLOOKUP(H194,'C:\Users\HP\Desktop\TrimphPO\Week\Master Files\[IGST Master.xlsx]DBF'!$A:$V,22,FALSE),
   "Error")),
"")</f>
        <v/>
      </c>
      <c r="V194">
        <f>IF(ORDER!O200&gt;0,
 IF(ORDER!$D$1="SGST",
 VLOOKUP(H194,'C:\Users\HP\Desktop\TrimphPO\Week\Master Files\[SGST Master.xlsx]DBF'!$A:$W,23,FALSE),
   IF(ORDER!$D$1="IGST",
   VLOOKUP(H194,'C:\Users\HP\Desktop\TrimphPO\Week\Master Files\[IGST Master.xlsx]DBF'!$A:$W,23,FALSE),
   "Error")),
"")</f>
        <v/>
      </c>
      <c r="W194">
        <f>IF(ORDER!O200&gt;0,
 IF(ORDER!$D$1="SGST",
 VLOOKUP(H194,'C:\Users\HP\Desktop\TrimphPO\Week\Master Files\[SGST Master.xlsx]DBF'!$A:$X,24,FALSE),
   IF(ORDER!$D$1="IGST",
   VLOOKUP(H194,'C:\Users\HP\Desktop\TrimphPO\Week\Master Files\[IGST Master.xlsx]DBF'!$A:$X,24,FALSE),
   "Error")),
"")</f>
        <v/>
      </c>
      <c r="X194">
        <f>IF(ORDER!O200&gt;0,
 IF(ORDER!$D$1="SGST",
 VLOOKUP(H194,'C:\Users\HP\Desktop\TrimphPO\Week\Master Files\[SGST Master.xlsx]DBF'!$A:$Y,25,FALSE),
   IF(ORDER!$D$1="IGST",
   VLOOKUP(H194,'C:\Users\HP\Desktop\TrimphPO\Week\Master Files\[IGST Master.xlsx]DBF'!$A:$Y,25,FALSE),
   "Error")),
"")</f>
        <v/>
      </c>
      <c r="Y194">
        <f>IF(ORDER!O200&gt;0,+O194, "")</f>
        <v/>
      </c>
      <c r="Z194">
        <f>IF(ORDER!O200&gt;0,+J194, "")</f>
        <v/>
      </c>
      <c r="AA194">
        <f>IF(ORDER!O200&gt;0,
 IF(ORDER!$D$1="SGST",
 VLOOKUP(H194,'C:\Users\HP\Desktop\TrimphPO\Week\Master Files\[SGST Master.xlsx]DBF'!$A:$AB,28,FALSE),
   IF(ORDER!$D$1="IGST",
   VLOOKUP(H194,'C:\Users\HP\Desktop\TrimphPO\Week\Master Files\[IGST Master.xlsx]DBF'!$A:$AB,28,FALSE),
   "Error")),
"")</f>
        <v/>
      </c>
      <c r="AB194">
        <f>IF(ORDER!O200&gt;0,
 IF(ORDER!$D$1="SGST",
 VLOOKUP(H194,'C:\Users\HP\Desktop\TrimphPO\Week\Master Files\[SGST Master.xlsx]DBF'!$A:$AC,29,FALSE),
   IF(ORDER!$D$1="IGST",
   VLOOKUP(H194,'C:\Users\HP\Desktop\TrimphPO\Week\Master Files\[IGST Master.xlsx]DBF'!$A:$AC,29,FALSE),
   "Error")),
"")</f>
        <v/>
      </c>
      <c r="AC194">
        <f>IF(ORDER!O200&gt;0,ROUND(Y194*AB194/100,2), "")</f>
        <v/>
      </c>
      <c r="AD194">
        <f>IF(ORDER!O200&gt;0,ROUND(SUM(Y194,0)-AC194,2), "")</f>
        <v/>
      </c>
      <c r="AE194" t="inlineStr"/>
      <c r="AF194" t="inlineStr"/>
      <c r="AG194" t="inlineStr"/>
      <c r="AH194" t="inlineStr"/>
      <c r="AI194" t="inlineStr"/>
      <c r="AJ194" t="inlineStr"/>
      <c r="AK194">
        <f>IF(ORDER!O200&gt;0,IF(RIGHT(P194,2)="5%","Output IGST - 5% - Tamilnadu","Output IGST - 12% - Tamilnadu"), "")</f>
        <v/>
      </c>
      <c r="AL194">
        <f>IF(ORDER!O200&gt;0,IF(AK194="Output IGST - 12% - TamilNadu",12,5), "")</f>
        <v/>
      </c>
      <c r="AM194">
        <f>IF(ORDER!O200&gt;0,ROUND(SUM(AD194*AL194/100,0),2), "")</f>
        <v/>
      </c>
      <c r="AN194">
        <f>IF(ORDER!O200&gt;0,+AP194, "")</f>
        <v/>
      </c>
      <c r="AO194">
        <f>IF(ORDER!O200&gt;0,0.00, "")</f>
        <v/>
      </c>
      <c r="AP194">
        <f>IF(ORDER!O200&gt;0,+(Y194-AC194)+AM194, "")</f>
        <v/>
      </c>
      <c r="AQ194">
        <f>IF(ORDER!O200&gt;0,
 IF(ORDER!$D$1="SGST",
 VLOOKUP(H194,'C:\Users\HP\Desktop\TrimphPO\Week\Master Files\[SGST Master.xlsx]DBF'!$A:$AR,44,FALSE),
   IF(ORDER!$D$1="IGST",
   VLOOKUP(H194,'C:\Users\HP\Desktop\TrimphPO\Week\Master Files\[IGST Master.xlsx]DBF'!$A:$AR,44,FALSE),
   "Error")),
"")</f>
        <v/>
      </c>
      <c r="AR194">
        <f>IF(ORDER!O200&gt;0,B194, "")</f>
        <v/>
      </c>
      <c r="AS194">
        <f>IF(ORDER!O200&gt;0,AN194, "")</f>
        <v/>
      </c>
      <c r="AT194">
        <f>IF(ORDER!O200&gt;0,CONCATENATE($B$2," ",$C$2," ","QTY",  " ", $Z$2), "")</f>
        <v/>
      </c>
      <c r="AU194">
        <f>IF(ORDER!O200&gt;0,
 IF(ORDER!$D$1="SGST",
 VLOOKUP(H194,'C:\Users\HP\Desktop\TrimphPO\Week\Master Files\[SGST Master.xlsx]DBF'!$A:$AV,48,FALSE),
   IF(ORDER!$D$1="IGST",
   VLOOKUP(H194,'C:\Users\HP\Desktop\TrimphPO\Week\Master Files\[IGST Master.xlsx]DBF'!$A:$AV,48,FALSE),
   "Error")),
"")</f>
        <v/>
      </c>
      <c r="AV194">
        <f>IF(ORDER!O200&gt;0,
 IF(ORDER!$D$1="SGST",
 VLOOKUP(H194,'C:\Users\HP\Desktop\TrimphPO\Week\Master Files\[SGST Master.xlsx]DBF'!$A:$AW,49,FALSE),
   IF(ORDER!$D$1="IGST",
   VLOOKUP(H194,'C:\Users\HP\Desktop\TrimphPO\Week\Master Files\[IGST Master.xlsx]DBF'!$A:$AW,49,FALSE),
   "Error")),
"")</f>
        <v/>
      </c>
      <c r="AW194">
        <f>IF(ORDER!O200&gt;0,
 IF(ORDER!$D$1="SGST",
 VLOOKUP(H194,'C:\Users\HP\Desktop\TrimphPO\Week\Master Files\[SGST Master.xlsx]DBF'!$A:$AX,50,FALSE),
   IF(ORDER!$D$1="IGST",
   VLOOKUP(H194,'C:\Users\HP\Desktop\TrimphPO\Week\Master Files\[IGST Master.xlsx]DBF'!$A:$AX,50,FALSE),
   "Error")),
"")</f>
        <v/>
      </c>
      <c r="AX194">
        <f>IF(ORDER!O200&gt;0,ORDER!B5, "")</f>
        <v/>
      </c>
      <c r="AY194">
        <f>IF(ORDER!O200&gt;0,ORDER!B1, "")</f>
        <v/>
      </c>
      <c r="AZ194">
        <f>IF(ORDER!O200&gt;0,
 IF(ORDER!$D$1="SGST",
 VLOOKUP(H194,'C:\Users\HP\Desktop\TrimphPO\Week\Master Files\[SGST Master.xlsx]DBF'!$A:$BA,53,FALSE),
   IF(ORDER!$D$1="IGST",
   VLOOKUP(H194,'C:\Users\HP\Desktop\TrimphPO\Week\Master Files\[IGST Master.xlsx]DBF'!$A:$BA,53,FALSE),
   "Error")),
"")</f>
        <v/>
      </c>
      <c r="BA194">
        <f>IF(ORDER!O200&gt;0,
 IF(ORDER!$D$1="SGST",
 VLOOKUP(H194,'C:\Users\HP\Desktop\TrimphPO\Week\Master Files\[SGST Master.xlsx]DBF'!$A:$BB,54,FALSE),
   IF(ORDER!$D$1="IGST",
   VLOOKUP(H194,'C:\Users\HP\Desktop\TrimphPO\Week\Master Files\[IGST Master.xlsx]DBF'!$A:$BB,54,FALSE),
   "Error")),
"")</f>
        <v/>
      </c>
      <c r="BB194">
        <f>IF(ORDER!O200&gt;0,
 IF(ORDER!$D$1="SGST",
 VLOOKUP(H194,'C:\Users\HP\Desktop\TrimphPO\Week\Master Files\[SGST Master.xlsx]DBF'!$A:$BC,55,FALSE),
   IF(ORDER!$D$1="IGST",
   VLOOKUP(H194,'C:\Users\HP\Desktop\TrimphPO\Week\Master Files\[IGST Master.xlsx]DBF'!$A:$BC,55,FALSE),
   "Error")),
"")</f>
        <v/>
      </c>
      <c r="BC194">
        <f>IF(ORDER!O200&gt;0,
 IF(ORDER!$D$1="SGST",
 VLOOKUP(H194,'C:\Users\HP\Desktop\TrimphPO\Week\Master Files\[SGST Master.xlsx]DBF'!$A:$BD,56,FALSE),
   IF(ORDER!$D$1="IGST",
   VLOOKUP(H194,'C:\Users\HP\Desktop\TrimphPO\Week\Master Files\[IGST Master.xlsx]DBF'!$A:$BD,56,FALSE),
   "Error")),
"")</f>
        <v/>
      </c>
      <c r="BD194">
        <f>IF(ORDER!O200&gt;0,
 IF(ORDER!$D$1="SGST",
 VLOOKUP(H194,'C:\Users\HP\Desktop\TrimphPO\Week\Master Files\[SGST Master.xlsx]DBF'!$A:$BE,57,FALSE),
   IF(ORDER!$D$1="IGST",
   VLOOKUP(H194,'C:\Users\HP\Desktop\TrimphPO\Week\Master Files\[IGST Master.xlsx]DBF'!$A:$BE,57,FALSE),
   "Error")),
"")</f>
        <v/>
      </c>
    </row>
    <row r="195">
      <c r="A195">
        <f>IF(ORDER!O201&gt;0,
 IF(ORDER!$D$1="SGST",
 VLOOKUP(H195,'C:\Users\HP\Desktop\TrimphPO\Week\Master Files\[SGST Master.xlsx]DBF'!$A:$B,2,FALSE),
   IF(ORDER!$D$1="IGST",
   VLOOKUP(H195,'C:\Users\HP\Desktop\TrimphPO\Week\Master Files\[IGST Master.xlsx]DBF'!$A:$B,2,FALSE),
   "Error")),
"")</f>
        <v/>
      </c>
      <c r="B195">
        <f>IF(ORDER!O201&gt;0,
 IF(ORDER!$D$1="SGST",
 VLOOKUP(H195,'C:\Users\HP\Desktop\TrimphPO\Week\Master Files\[SGST Master.xlsx]DBF'!$A:$C,3,FALSE),
   IF(ORDER!$D$1="IGST",
   VLOOKUP(H195,'C:\Users\HP\Desktop\TrimphPO\Week\Master Files\[IGST Master.xlsx]DBF'!$A:$C,3,FALSE),
   "Error")),
"")</f>
        <v/>
      </c>
      <c r="C195">
        <f>IF(ORDER!O201&gt;0,ORDER!L201, "")</f>
        <v/>
      </c>
      <c r="D195">
        <f>IF(ORDER!O201&gt;0,ORDER!A201, "")</f>
        <v/>
      </c>
      <c r="E195">
        <f>IF(ORDER!O201&gt;0,
 IF(ORDER!$D$1="SGST",
 VLOOKUP(H195,'C:\Users\HP\Desktop\TrimphPO\Week\Master Files\[SGST Master.xlsx]DBF'!$A:$F,6,FALSE),
   IF(ORDER!$D$1="IGST",
   VLOOKUP(H195,'C:\Users\HP\Desktop\TrimphPO\Week\Master Files\[IGST Master.xlsx]DBF'!$A:$F,6,FALSE),
   "Error")),
"")</f>
        <v/>
      </c>
      <c r="F195">
        <f>IF(ORDER!O201&gt;0,ORDER!C201, "")</f>
        <v/>
      </c>
      <c r="G195">
        <f>IF(ORDER!O201&gt;0,
 IF(ORDER!$D$1="SGST",
 VLOOKUP(H195,'C:\Users\HP\Desktop\TrimphPO\Week\Master Files\[SGST Master.xlsx]DBF'!$A:$H,8,FALSE),
   IF(ORDER!$D$1="IGST",
   VLOOKUP(H195,'C:\Users\HP\Desktop\TrimphPO\Week\Master Files\[IGST Master.xlsx]DBF'!$A:$H,8,FALSE),
   "Error")),
"")</f>
        <v/>
      </c>
      <c r="H195">
        <f>IF(ORDER!O201&gt;0,ORDER!D201, "")</f>
        <v/>
      </c>
      <c r="I195">
        <f>IF(ORDER!O201&gt;0,
 IF(ORDER!$D$1="SGST",
 VLOOKUP(H195,'C:\Users\HP\Desktop\TrimphPO\Week\Master Files\[SGST Master.xlsx]DBF'!$A:$J,10,FALSE),
   IF(ORDER!$D$1="IGST",
   VLOOKUP(H195,'C:\Users\HP\Desktop\TrimphPO\Week\Master Files\[IGST Master.xlsx]DBF'!$A:$J,10,FALSE),
   "Error")),
"")</f>
        <v/>
      </c>
      <c r="J195">
        <f>IF(ORDER!O201&gt;0,SUMIF(ORDER!$D$8:$D$22298,DBF!$H195,ORDER!$G$8:$G$22298), "")</f>
        <v/>
      </c>
      <c r="K195">
        <f>IF(ORDER!O201&gt;0,VLOOKUP($H195,ORDER!D:H,5,FALSE), "")</f>
        <v/>
      </c>
      <c r="L195">
        <f>IF(ORDER!O201&gt;0,ROUND(J195*K195,2), "")</f>
        <v/>
      </c>
      <c r="M195">
        <f>IF(ORDER!O201&gt;0,
 IF(ORDER!$D$1="SGST",
 VLOOKUP(H195,'C:\Users\HP\Desktop\TrimphPO\Week\Master Files\[SGST Master.xlsx]DBF'!$A:$N,14,FALSE),
   IF(ORDER!$D$1="IGST",
   VLOOKUP(H195,'C:\Users\HP\Desktop\TrimphPO\Week\Master Files\[IGST Master.xlsx]DBF'!$A:$N,14,FALSE),
   "Error")),
"")</f>
        <v/>
      </c>
      <c r="N195">
        <f>IF(ORDER!O201&gt;0,ROUND(L195*M195/100,2), "")</f>
        <v/>
      </c>
      <c r="O195">
        <f>IF(ORDER!O201&gt;0,L195-N195, "")</f>
        <v/>
      </c>
      <c r="P195">
        <f>IF(ORDER!O201&gt;0,IF(R195="Corsetry",IF(IFERROR((O195/J195),0)&lt;1000,"CC Sales- Corsetry-Wholesale - IGST 5%","CC Sales- Corsetry-Wholesale - IGST 12%")), "")</f>
        <v/>
      </c>
      <c r="Q195">
        <f>IF(ORDER!O201&gt;0,
 IF(ORDER!$D$1="SGST",
 VLOOKUP(H195,'C:\Users\HP\Desktop\TrimphPO\Week\Master Files\[SGST Master.xlsx]DBF'!$A:$R,18,FALSE),
   IF(ORDER!$D$1="IGST",
   VLOOKUP(H195,'C:\Users\HP\Desktop\TrimphPO\Week\Master Files\[IGST Master.xlsx]DBF'!$A:$R,18,FALSE),
   "Error")),
"")</f>
        <v/>
      </c>
      <c r="R195">
        <f>IF(ORDER!O201&gt;0,
 IF(ORDER!$D$1="SGST",
 VLOOKUP(H195,'C:\Users\HP\Desktop\TrimphPO\Week\Master Files\[SGST Master.xlsx]DBF'!$A:$S,19,FALSE),
   IF(ORDER!$D$1="IGST",
   VLOOKUP(H195,'C:\Users\HP\Desktop\TrimphPO\Week\Master Files\[IGST Master.xlsx]DBF'!$A:$S,19,FALSE),
   "Error")),
"")</f>
        <v/>
      </c>
      <c r="S195">
        <f>IF(ORDER!O201&gt;0,
 IF(ORDER!$D$1="SGST",
 VLOOKUP(H195,'C:\Users\HP\Desktop\TrimphPO\Week\Master Files\[SGST Master.xlsx]DBF'!$A:$T,20,FALSE),
   IF(ORDER!$D$1="IGST",
   VLOOKUP(H195,'C:\Users\HP\Desktop\TrimphPO\Week\Master Files\[IGST Master.xlsx]DBF'!$A:$T,20,FALSE),
   "Error")),
"")</f>
        <v/>
      </c>
      <c r="T195">
        <f>IF(ORDER!O201&gt;0,
 IF(ORDER!$D$1="SGST",
 VLOOKUP(H195,'C:\Users\HP\Desktop\TrimphPO\Week\Master Files\[SGST Master.xlsx]DBF'!$A:$U,21,FALSE),
   IF(ORDER!$D$1="IGST",
   VLOOKUP(H195,'C:\Users\HP\Desktop\TrimphPO\Week\Master Files\[IGST Master.xlsx]DBF'!$A:$U,21,FALSE),
   "Error")),
"")</f>
        <v/>
      </c>
      <c r="U195">
        <f>IF(ORDER!O201&gt;0,
 IF(ORDER!$D$1="SGST",
 VLOOKUP(H195,'C:\Users\HP\Desktop\TrimphPO\Week\Master Files\[SGST Master.xlsx]DBF'!$A:$V,22,FALSE),
   IF(ORDER!$D$1="IGST",
   VLOOKUP(H195,'C:\Users\HP\Desktop\TrimphPO\Week\Master Files\[IGST Master.xlsx]DBF'!$A:$V,22,FALSE),
   "Error")),
"")</f>
        <v/>
      </c>
      <c r="V195">
        <f>IF(ORDER!O201&gt;0,
 IF(ORDER!$D$1="SGST",
 VLOOKUP(H195,'C:\Users\HP\Desktop\TrimphPO\Week\Master Files\[SGST Master.xlsx]DBF'!$A:$W,23,FALSE),
   IF(ORDER!$D$1="IGST",
   VLOOKUP(H195,'C:\Users\HP\Desktop\TrimphPO\Week\Master Files\[IGST Master.xlsx]DBF'!$A:$W,23,FALSE),
   "Error")),
"")</f>
        <v/>
      </c>
      <c r="W195">
        <f>IF(ORDER!O201&gt;0,
 IF(ORDER!$D$1="SGST",
 VLOOKUP(H195,'C:\Users\HP\Desktop\TrimphPO\Week\Master Files\[SGST Master.xlsx]DBF'!$A:$X,24,FALSE),
   IF(ORDER!$D$1="IGST",
   VLOOKUP(H195,'C:\Users\HP\Desktop\TrimphPO\Week\Master Files\[IGST Master.xlsx]DBF'!$A:$X,24,FALSE),
   "Error")),
"")</f>
        <v/>
      </c>
      <c r="X195">
        <f>IF(ORDER!O201&gt;0,
 IF(ORDER!$D$1="SGST",
 VLOOKUP(H195,'C:\Users\HP\Desktop\TrimphPO\Week\Master Files\[SGST Master.xlsx]DBF'!$A:$Y,25,FALSE),
   IF(ORDER!$D$1="IGST",
   VLOOKUP(H195,'C:\Users\HP\Desktop\TrimphPO\Week\Master Files\[IGST Master.xlsx]DBF'!$A:$Y,25,FALSE),
   "Error")),
"")</f>
        <v/>
      </c>
      <c r="Y195">
        <f>IF(ORDER!O201&gt;0,+O195, "")</f>
        <v/>
      </c>
      <c r="Z195">
        <f>IF(ORDER!O201&gt;0,+J195, "")</f>
        <v/>
      </c>
      <c r="AA195">
        <f>IF(ORDER!O201&gt;0,
 IF(ORDER!$D$1="SGST",
 VLOOKUP(H195,'C:\Users\HP\Desktop\TrimphPO\Week\Master Files\[SGST Master.xlsx]DBF'!$A:$AB,28,FALSE),
   IF(ORDER!$D$1="IGST",
   VLOOKUP(H195,'C:\Users\HP\Desktop\TrimphPO\Week\Master Files\[IGST Master.xlsx]DBF'!$A:$AB,28,FALSE),
   "Error")),
"")</f>
        <v/>
      </c>
      <c r="AB195">
        <f>IF(ORDER!O201&gt;0,
 IF(ORDER!$D$1="SGST",
 VLOOKUP(H195,'C:\Users\HP\Desktop\TrimphPO\Week\Master Files\[SGST Master.xlsx]DBF'!$A:$AC,29,FALSE),
   IF(ORDER!$D$1="IGST",
   VLOOKUP(H195,'C:\Users\HP\Desktop\TrimphPO\Week\Master Files\[IGST Master.xlsx]DBF'!$A:$AC,29,FALSE),
   "Error")),
"")</f>
        <v/>
      </c>
      <c r="AC195">
        <f>IF(ORDER!O201&gt;0,ROUND(Y195*AB195/100,2), "")</f>
        <v/>
      </c>
      <c r="AD195">
        <f>IF(ORDER!O201&gt;0,ROUND(SUM(Y195,0)-AC195,2), "")</f>
        <v/>
      </c>
      <c r="AE195" t="inlineStr"/>
      <c r="AF195" t="inlineStr"/>
      <c r="AG195" t="inlineStr"/>
      <c r="AH195" t="inlineStr"/>
      <c r="AI195" t="inlineStr"/>
      <c r="AJ195" t="inlineStr"/>
      <c r="AK195">
        <f>IF(ORDER!O201&gt;0,IF(RIGHT(P195,2)="5%","Output IGST - 5% - Tamilnadu","Output IGST - 12% - Tamilnadu"), "")</f>
        <v/>
      </c>
      <c r="AL195">
        <f>IF(ORDER!O201&gt;0,IF(AK195="Output IGST - 12% - TamilNadu",12,5), "")</f>
        <v/>
      </c>
      <c r="AM195">
        <f>IF(ORDER!O201&gt;0,ROUND(SUM(AD195*AL195/100,0),2), "")</f>
        <v/>
      </c>
      <c r="AN195">
        <f>IF(ORDER!O201&gt;0,+AP195, "")</f>
        <v/>
      </c>
      <c r="AO195">
        <f>IF(ORDER!O201&gt;0,0.00, "")</f>
        <v/>
      </c>
      <c r="AP195">
        <f>IF(ORDER!O201&gt;0,+(Y195-AC195)+AM195, "")</f>
        <v/>
      </c>
      <c r="AQ195">
        <f>IF(ORDER!O201&gt;0,
 IF(ORDER!$D$1="SGST",
 VLOOKUP(H195,'C:\Users\HP\Desktop\TrimphPO\Week\Master Files\[SGST Master.xlsx]DBF'!$A:$AR,44,FALSE),
   IF(ORDER!$D$1="IGST",
   VLOOKUP(H195,'C:\Users\HP\Desktop\TrimphPO\Week\Master Files\[IGST Master.xlsx]DBF'!$A:$AR,44,FALSE),
   "Error")),
"")</f>
        <v/>
      </c>
      <c r="AR195">
        <f>IF(ORDER!O201&gt;0,B195, "")</f>
        <v/>
      </c>
      <c r="AS195">
        <f>IF(ORDER!O201&gt;0,AN195, "")</f>
        <v/>
      </c>
      <c r="AT195">
        <f>IF(ORDER!O201&gt;0,CONCATENATE($B$2," ",$C$2," ","QTY",  " ", $Z$2), "")</f>
        <v/>
      </c>
      <c r="AU195">
        <f>IF(ORDER!O201&gt;0,
 IF(ORDER!$D$1="SGST",
 VLOOKUP(H195,'C:\Users\HP\Desktop\TrimphPO\Week\Master Files\[SGST Master.xlsx]DBF'!$A:$AV,48,FALSE),
   IF(ORDER!$D$1="IGST",
   VLOOKUP(H195,'C:\Users\HP\Desktop\TrimphPO\Week\Master Files\[IGST Master.xlsx]DBF'!$A:$AV,48,FALSE),
   "Error")),
"")</f>
        <v/>
      </c>
      <c r="AV195">
        <f>IF(ORDER!O201&gt;0,
 IF(ORDER!$D$1="SGST",
 VLOOKUP(H195,'C:\Users\HP\Desktop\TrimphPO\Week\Master Files\[SGST Master.xlsx]DBF'!$A:$AW,49,FALSE),
   IF(ORDER!$D$1="IGST",
   VLOOKUP(H195,'C:\Users\HP\Desktop\TrimphPO\Week\Master Files\[IGST Master.xlsx]DBF'!$A:$AW,49,FALSE),
   "Error")),
"")</f>
        <v/>
      </c>
      <c r="AW195">
        <f>IF(ORDER!O201&gt;0,
 IF(ORDER!$D$1="SGST",
 VLOOKUP(H195,'C:\Users\HP\Desktop\TrimphPO\Week\Master Files\[SGST Master.xlsx]DBF'!$A:$AX,50,FALSE),
   IF(ORDER!$D$1="IGST",
   VLOOKUP(H195,'C:\Users\HP\Desktop\TrimphPO\Week\Master Files\[IGST Master.xlsx]DBF'!$A:$AX,50,FALSE),
   "Error")),
"")</f>
        <v/>
      </c>
      <c r="AX195">
        <f>IF(ORDER!O201&gt;0,ORDER!B5, "")</f>
        <v/>
      </c>
      <c r="AY195">
        <f>IF(ORDER!O201&gt;0,ORDER!B1, "")</f>
        <v/>
      </c>
      <c r="AZ195">
        <f>IF(ORDER!O201&gt;0,
 IF(ORDER!$D$1="SGST",
 VLOOKUP(H195,'C:\Users\HP\Desktop\TrimphPO\Week\Master Files\[SGST Master.xlsx]DBF'!$A:$BA,53,FALSE),
   IF(ORDER!$D$1="IGST",
   VLOOKUP(H195,'C:\Users\HP\Desktop\TrimphPO\Week\Master Files\[IGST Master.xlsx]DBF'!$A:$BA,53,FALSE),
   "Error")),
"")</f>
        <v/>
      </c>
      <c r="BA195">
        <f>IF(ORDER!O201&gt;0,
 IF(ORDER!$D$1="SGST",
 VLOOKUP(H195,'C:\Users\HP\Desktop\TrimphPO\Week\Master Files\[SGST Master.xlsx]DBF'!$A:$BB,54,FALSE),
   IF(ORDER!$D$1="IGST",
   VLOOKUP(H195,'C:\Users\HP\Desktop\TrimphPO\Week\Master Files\[IGST Master.xlsx]DBF'!$A:$BB,54,FALSE),
   "Error")),
"")</f>
        <v/>
      </c>
      <c r="BB195">
        <f>IF(ORDER!O201&gt;0,
 IF(ORDER!$D$1="SGST",
 VLOOKUP(H195,'C:\Users\HP\Desktop\TrimphPO\Week\Master Files\[SGST Master.xlsx]DBF'!$A:$BC,55,FALSE),
   IF(ORDER!$D$1="IGST",
   VLOOKUP(H195,'C:\Users\HP\Desktop\TrimphPO\Week\Master Files\[IGST Master.xlsx]DBF'!$A:$BC,55,FALSE),
   "Error")),
"")</f>
        <v/>
      </c>
      <c r="BC195">
        <f>IF(ORDER!O201&gt;0,
 IF(ORDER!$D$1="SGST",
 VLOOKUP(H195,'C:\Users\HP\Desktop\TrimphPO\Week\Master Files\[SGST Master.xlsx]DBF'!$A:$BD,56,FALSE),
   IF(ORDER!$D$1="IGST",
   VLOOKUP(H195,'C:\Users\HP\Desktop\TrimphPO\Week\Master Files\[IGST Master.xlsx]DBF'!$A:$BD,56,FALSE),
   "Error")),
"")</f>
        <v/>
      </c>
      <c r="BD195">
        <f>IF(ORDER!O201&gt;0,
 IF(ORDER!$D$1="SGST",
 VLOOKUP(H195,'C:\Users\HP\Desktop\TrimphPO\Week\Master Files\[SGST Master.xlsx]DBF'!$A:$BE,57,FALSE),
   IF(ORDER!$D$1="IGST",
   VLOOKUP(H195,'C:\Users\HP\Desktop\TrimphPO\Week\Master Files\[IGST Master.xlsx]DBF'!$A:$BE,57,FALSE),
   "Error")),
"")</f>
        <v/>
      </c>
    </row>
    <row r="196">
      <c r="A196">
        <f>IF(ORDER!O202&gt;0,
 IF(ORDER!$D$1="SGST",
 VLOOKUP(H196,'C:\Users\HP\Desktop\TrimphPO\Week\Master Files\[SGST Master.xlsx]DBF'!$A:$B,2,FALSE),
   IF(ORDER!$D$1="IGST",
   VLOOKUP(H196,'C:\Users\HP\Desktop\TrimphPO\Week\Master Files\[IGST Master.xlsx]DBF'!$A:$B,2,FALSE),
   "Error")),
"")</f>
        <v/>
      </c>
      <c r="B196">
        <f>IF(ORDER!O202&gt;0,
 IF(ORDER!$D$1="SGST",
 VLOOKUP(H196,'C:\Users\HP\Desktop\TrimphPO\Week\Master Files\[SGST Master.xlsx]DBF'!$A:$C,3,FALSE),
   IF(ORDER!$D$1="IGST",
   VLOOKUP(H196,'C:\Users\HP\Desktop\TrimphPO\Week\Master Files\[IGST Master.xlsx]DBF'!$A:$C,3,FALSE),
   "Error")),
"")</f>
        <v/>
      </c>
      <c r="C196">
        <f>IF(ORDER!O202&gt;0,ORDER!L202, "")</f>
        <v/>
      </c>
      <c r="D196">
        <f>IF(ORDER!O202&gt;0,ORDER!A202, "")</f>
        <v/>
      </c>
      <c r="E196">
        <f>IF(ORDER!O202&gt;0,
 IF(ORDER!$D$1="SGST",
 VLOOKUP(H196,'C:\Users\HP\Desktop\TrimphPO\Week\Master Files\[SGST Master.xlsx]DBF'!$A:$F,6,FALSE),
   IF(ORDER!$D$1="IGST",
   VLOOKUP(H196,'C:\Users\HP\Desktop\TrimphPO\Week\Master Files\[IGST Master.xlsx]DBF'!$A:$F,6,FALSE),
   "Error")),
"")</f>
        <v/>
      </c>
      <c r="F196">
        <f>IF(ORDER!O202&gt;0,ORDER!C202, "")</f>
        <v/>
      </c>
      <c r="G196">
        <f>IF(ORDER!O202&gt;0,
 IF(ORDER!$D$1="SGST",
 VLOOKUP(H196,'C:\Users\HP\Desktop\TrimphPO\Week\Master Files\[SGST Master.xlsx]DBF'!$A:$H,8,FALSE),
   IF(ORDER!$D$1="IGST",
   VLOOKUP(H196,'C:\Users\HP\Desktop\TrimphPO\Week\Master Files\[IGST Master.xlsx]DBF'!$A:$H,8,FALSE),
   "Error")),
"")</f>
        <v/>
      </c>
      <c r="H196">
        <f>IF(ORDER!O202&gt;0,ORDER!D202, "")</f>
        <v/>
      </c>
      <c r="I196">
        <f>IF(ORDER!O202&gt;0,
 IF(ORDER!$D$1="SGST",
 VLOOKUP(H196,'C:\Users\HP\Desktop\TrimphPO\Week\Master Files\[SGST Master.xlsx]DBF'!$A:$J,10,FALSE),
   IF(ORDER!$D$1="IGST",
   VLOOKUP(H196,'C:\Users\HP\Desktop\TrimphPO\Week\Master Files\[IGST Master.xlsx]DBF'!$A:$J,10,FALSE),
   "Error")),
"")</f>
        <v/>
      </c>
      <c r="J196">
        <f>IF(ORDER!O202&gt;0,SUMIF(ORDER!$D$8:$D$22298,DBF!$H196,ORDER!$G$8:$G$22298), "")</f>
        <v/>
      </c>
      <c r="K196">
        <f>IF(ORDER!O202&gt;0,VLOOKUP($H196,ORDER!D:H,5,FALSE), "")</f>
        <v/>
      </c>
      <c r="L196">
        <f>IF(ORDER!O202&gt;0,ROUND(J196*K196,2), "")</f>
        <v/>
      </c>
      <c r="M196">
        <f>IF(ORDER!O202&gt;0,
 IF(ORDER!$D$1="SGST",
 VLOOKUP(H196,'C:\Users\HP\Desktop\TrimphPO\Week\Master Files\[SGST Master.xlsx]DBF'!$A:$N,14,FALSE),
   IF(ORDER!$D$1="IGST",
   VLOOKUP(H196,'C:\Users\HP\Desktop\TrimphPO\Week\Master Files\[IGST Master.xlsx]DBF'!$A:$N,14,FALSE),
   "Error")),
"")</f>
        <v/>
      </c>
      <c r="N196">
        <f>IF(ORDER!O202&gt;0,ROUND(L196*M196/100,2), "")</f>
        <v/>
      </c>
      <c r="O196">
        <f>IF(ORDER!O202&gt;0,L196-N196, "")</f>
        <v/>
      </c>
      <c r="P196">
        <f>IF(ORDER!O202&gt;0,IF(R196="Corsetry",IF(IFERROR((O196/J196),0)&lt;1000,"CC Sales- Corsetry-Wholesale - IGST 5%","CC Sales- Corsetry-Wholesale - IGST 12%")), "")</f>
        <v/>
      </c>
      <c r="Q196">
        <f>IF(ORDER!O202&gt;0,
 IF(ORDER!$D$1="SGST",
 VLOOKUP(H196,'C:\Users\HP\Desktop\TrimphPO\Week\Master Files\[SGST Master.xlsx]DBF'!$A:$R,18,FALSE),
   IF(ORDER!$D$1="IGST",
   VLOOKUP(H196,'C:\Users\HP\Desktop\TrimphPO\Week\Master Files\[IGST Master.xlsx]DBF'!$A:$R,18,FALSE),
   "Error")),
"")</f>
        <v/>
      </c>
      <c r="R196">
        <f>IF(ORDER!O202&gt;0,
 IF(ORDER!$D$1="SGST",
 VLOOKUP(H196,'C:\Users\HP\Desktop\TrimphPO\Week\Master Files\[SGST Master.xlsx]DBF'!$A:$S,19,FALSE),
   IF(ORDER!$D$1="IGST",
   VLOOKUP(H196,'C:\Users\HP\Desktop\TrimphPO\Week\Master Files\[IGST Master.xlsx]DBF'!$A:$S,19,FALSE),
   "Error")),
"")</f>
        <v/>
      </c>
      <c r="S196">
        <f>IF(ORDER!O202&gt;0,
 IF(ORDER!$D$1="SGST",
 VLOOKUP(H196,'C:\Users\HP\Desktop\TrimphPO\Week\Master Files\[SGST Master.xlsx]DBF'!$A:$T,20,FALSE),
   IF(ORDER!$D$1="IGST",
   VLOOKUP(H196,'C:\Users\HP\Desktop\TrimphPO\Week\Master Files\[IGST Master.xlsx]DBF'!$A:$T,20,FALSE),
   "Error")),
"")</f>
        <v/>
      </c>
      <c r="T196">
        <f>IF(ORDER!O202&gt;0,
 IF(ORDER!$D$1="SGST",
 VLOOKUP(H196,'C:\Users\HP\Desktop\TrimphPO\Week\Master Files\[SGST Master.xlsx]DBF'!$A:$U,21,FALSE),
   IF(ORDER!$D$1="IGST",
   VLOOKUP(H196,'C:\Users\HP\Desktop\TrimphPO\Week\Master Files\[IGST Master.xlsx]DBF'!$A:$U,21,FALSE),
   "Error")),
"")</f>
        <v/>
      </c>
      <c r="U196">
        <f>IF(ORDER!O202&gt;0,
 IF(ORDER!$D$1="SGST",
 VLOOKUP(H196,'C:\Users\HP\Desktop\TrimphPO\Week\Master Files\[SGST Master.xlsx]DBF'!$A:$V,22,FALSE),
   IF(ORDER!$D$1="IGST",
   VLOOKUP(H196,'C:\Users\HP\Desktop\TrimphPO\Week\Master Files\[IGST Master.xlsx]DBF'!$A:$V,22,FALSE),
   "Error")),
"")</f>
        <v/>
      </c>
      <c r="V196">
        <f>IF(ORDER!O202&gt;0,
 IF(ORDER!$D$1="SGST",
 VLOOKUP(H196,'C:\Users\HP\Desktop\TrimphPO\Week\Master Files\[SGST Master.xlsx]DBF'!$A:$W,23,FALSE),
   IF(ORDER!$D$1="IGST",
   VLOOKUP(H196,'C:\Users\HP\Desktop\TrimphPO\Week\Master Files\[IGST Master.xlsx]DBF'!$A:$W,23,FALSE),
   "Error")),
"")</f>
        <v/>
      </c>
      <c r="W196">
        <f>IF(ORDER!O202&gt;0,
 IF(ORDER!$D$1="SGST",
 VLOOKUP(H196,'C:\Users\HP\Desktop\TrimphPO\Week\Master Files\[SGST Master.xlsx]DBF'!$A:$X,24,FALSE),
   IF(ORDER!$D$1="IGST",
   VLOOKUP(H196,'C:\Users\HP\Desktop\TrimphPO\Week\Master Files\[IGST Master.xlsx]DBF'!$A:$X,24,FALSE),
   "Error")),
"")</f>
        <v/>
      </c>
      <c r="X196">
        <f>IF(ORDER!O202&gt;0,
 IF(ORDER!$D$1="SGST",
 VLOOKUP(H196,'C:\Users\HP\Desktop\TrimphPO\Week\Master Files\[SGST Master.xlsx]DBF'!$A:$Y,25,FALSE),
   IF(ORDER!$D$1="IGST",
   VLOOKUP(H196,'C:\Users\HP\Desktop\TrimphPO\Week\Master Files\[IGST Master.xlsx]DBF'!$A:$Y,25,FALSE),
   "Error")),
"")</f>
        <v/>
      </c>
      <c r="Y196">
        <f>IF(ORDER!O202&gt;0,+O196, "")</f>
        <v/>
      </c>
      <c r="Z196">
        <f>IF(ORDER!O202&gt;0,+J196, "")</f>
        <v/>
      </c>
      <c r="AA196">
        <f>IF(ORDER!O202&gt;0,
 IF(ORDER!$D$1="SGST",
 VLOOKUP(H196,'C:\Users\HP\Desktop\TrimphPO\Week\Master Files\[SGST Master.xlsx]DBF'!$A:$AB,28,FALSE),
   IF(ORDER!$D$1="IGST",
   VLOOKUP(H196,'C:\Users\HP\Desktop\TrimphPO\Week\Master Files\[IGST Master.xlsx]DBF'!$A:$AB,28,FALSE),
   "Error")),
"")</f>
        <v/>
      </c>
      <c r="AB196">
        <f>IF(ORDER!O202&gt;0,
 IF(ORDER!$D$1="SGST",
 VLOOKUP(H196,'C:\Users\HP\Desktop\TrimphPO\Week\Master Files\[SGST Master.xlsx]DBF'!$A:$AC,29,FALSE),
   IF(ORDER!$D$1="IGST",
   VLOOKUP(H196,'C:\Users\HP\Desktop\TrimphPO\Week\Master Files\[IGST Master.xlsx]DBF'!$A:$AC,29,FALSE),
   "Error")),
"")</f>
        <v/>
      </c>
      <c r="AC196">
        <f>IF(ORDER!O202&gt;0,ROUND(Y196*AB196/100,2), "")</f>
        <v/>
      </c>
      <c r="AD196">
        <f>IF(ORDER!O202&gt;0,ROUND(SUM(Y196,0)-AC196,2), "")</f>
        <v/>
      </c>
      <c r="AE196" t="inlineStr"/>
      <c r="AF196" t="inlineStr"/>
      <c r="AG196" t="inlineStr"/>
      <c r="AH196" t="inlineStr"/>
      <c r="AI196" t="inlineStr"/>
      <c r="AJ196" t="inlineStr"/>
      <c r="AK196">
        <f>IF(ORDER!O202&gt;0,IF(RIGHT(P196,2)="5%","Output IGST - 5% - Tamilnadu","Output IGST - 12% - Tamilnadu"), "")</f>
        <v/>
      </c>
      <c r="AL196">
        <f>IF(ORDER!O202&gt;0,IF(AK196="Output IGST - 12% - TamilNadu",12,5), "")</f>
        <v/>
      </c>
      <c r="AM196">
        <f>IF(ORDER!O202&gt;0,ROUND(SUM(AD196*AL196/100,0),2), "")</f>
        <v/>
      </c>
      <c r="AN196">
        <f>IF(ORDER!O202&gt;0,+AP196, "")</f>
        <v/>
      </c>
      <c r="AO196">
        <f>IF(ORDER!O202&gt;0,0.00, "")</f>
        <v/>
      </c>
      <c r="AP196">
        <f>IF(ORDER!O202&gt;0,+(Y196-AC196)+AM196, "")</f>
        <v/>
      </c>
      <c r="AQ196">
        <f>IF(ORDER!O202&gt;0,
 IF(ORDER!$D$1="SGST",
 VLOOKUP(H196,'C:\Users\HP\Desktop\TrimphPO\Week\Master Files\[SGST Master.xlsx]DBF'!$A:$AR,44,FALSE),
   IF(ORDER!$D$1="IGST",
   VLOOKUP(H196,'C:\Users\HP\Desktop\TrimphPO\Week\Master Files\[IGST Master.xlsx]DBF'!$A:$AR,44,FALSE),
   "Error")),
"")</f>
        <v/>
      </c>
      <c r="AR196">
        <f>IF(ORDER!O202&gt;0,B196, "")</f>
        <v/>
      </c>
      <c r="AS196">
        <f>IF(ORDER!O202&gt;0,AN196, "")</f>
        <v/>
      </c>
      <c r="AT196">
        <f>IF(ORDER!O202&gt;0,CONCATENATE($B$2," ",$C$2," ","QTY",  " ", $Z$2), "")</f>
        <v/>
      </c>
      <c r="AU196">
        <f>IF(ORDER!O202&gt;0,
 IF(ORDER!$D$1="SGST",
 VLOOKUP(H196,'C:\Users\HP\Desktop\TrimphPO\Week\Master Files\[SGST Master.xlsx]DBF'!$A:$AV,48,FALSE),
   IF(ORDER!$D$1="IGST",
   VLOOKUP(H196,'C:\Users\HP\Desktop\TrimphPO\Week\Master Files\[IGST Master.xlsx]DBF'!$A:$AV,48,FALSE),
   "Error")),
"")</f>
        <v/>
      </c>
      <c r="AV196">
        <f>IF(ORDER!O202&gt;0,
 IF(ORDER!$D$1="SGST",
 VLOOKUP(H196,'C:\Users\HP\Desktop\TrimphPO\Week\Master Files\[SGST Master.xlsx]DBF'!$A:$AW,49,FALSE),
   IF(ORDER!$D$1="IGST",
   VLOOKUP(H196,'C:\Users\HP\Desktop\TrimphPO\Week\Master Files\[IGST Master.xlsx]DBF'!$A:$AW,49,FALSE),
   "Error")),
"")</f>
        <v/>
      </c>
      <c r="AW196">
        <f>IF(ORDER!O202&gt;0,
 IF(ORDER!$D$1="SGST",
 VLOOKUP(H196,'C:\Users\HP\Desktop\TrimphPO\Week\Master Files\[SGST Master.xlsx]DBF'!$A:$AX,50,FALSE),
   IF(ORDER!$D$1="IGST",
   VLOOKUP(H196,'C:\Users\HP\Desktop\TrimphPO\Week\Master Files\[IGST Master.xlsx]DBF'!$A:$AX,50,FALSE),
   "Error")),
"")</f>
        <v/>
      </c>
      <c r="AX196">
        <f>IF(ORDER!O202&gt;0,ORDER!B5, "")</f>
        <v/>
      </c>
      <c r="AY196">
        <f>IF(ORDER!O202&gt;0,ORDER!B1, "")</f>
        <v/>
      </c>
      <c r="AZ196">
        <f>IF(ORDER!O202&gt;0,
 IF(ORDER!$D$1="SGST",
 VLOOKUP(H196,'C:\Users\HP\Desktop\TrimphPO\Week\Master Files\[SGST Master.xlsx]DBF'!$A:$BA,53,FALSE),
   IF(ORDER!$D$1="IGST",
   VLOOKUP(H196,'C:\Users\HP\Desktop\TrimphPO\Week\Master Files\[IGST Master.xlsx]DBF'!$A:$BA,53,FALSE),
   "Error")),
"")</f>
        <v/>
      </c>
      <c r="BA196">
        <f>IF(ORDER!O202&gt;0,
 IF(ORDER!$D$1="SGST",
 VLOOKUP(H196,'C:\Users\HP\Desktop\TrimphPO\Week\Master Files\[SGST Master.xlsx]DBF'!$A:$BB,54,FALSE),
   IF(ORDER!$D$1="IGST",
   VLOOKUP(H196,'C:\Users\HP\Desktop\TrimphPO\Week\Master Files\[IGST Master.xlsx]DBF'!$A:$BB,54,FALSE),
   "Error")),
"")</f>
        <v/>
      </c>
      <c r="BB196">
        <f>IF(ORDER!O202&gt;0,
 IF(ORDER!$D$1="SGST",
 VLOOKUP(H196,'C:\Users\HP\Desktop\TrimphPO\Week\Master Files\[SGST Master.xlsx]DBF'!$A:$BC,55,FALSE),
   IF(ORDER!$D$1="IGST",
   VLOOKUP(H196,'C:\Users\HP\Desktop\TrimphPO\Week\Master Files\[IGST Master.xlsx]DBF'!$A:$BC,55,FALSE),
   "Error")),
"")</f>
        <v/>
      </c>
      <c r="BC196">
        <f>IF(ORDER!O202&gt;0,
 IF(ORDER!$D$1="SGST",
 VLOOKUP(H196,'C:\Users\HP\Desktop\TrimphPO\Week\Master Files\[SGST Master.xlsx]DBF'!$A:$BD,56,FALSE),
   IF(ORDER!$D$1="IGST",
   VLOOKUP(H196,'C:\Users\HP\Desktop\TrimphPO\Week\Master Files\[IGST Master.xlsx]DBF'!$A:$BD,56,FALSE),
   "Error")),
"")</f>
        <v/>
      </c>
      <c r="BD196">
        <f>IF(ORDER!O202&gt;0,
 IF(ORDER!$D$1="SGST",
 VLOOKUP(H196,'C:\Users\HP\Desktop\TrimphPO\Week\Master Files\[SGST Master.xlsx]DBF'!$A:$BE,57,FALSE),
   IF(ORDER!$D$1="IGST",
   VLOOKUP(H196,'C:\Users\HP\Desktop\TrimphPO\Week\Master Files\[IGST Master.xlsx]DBF'!$A:$BE,57,FALSE),
   "Error")),
"")</f>
        <v/>
      </c>
    </row>
    <row r="197">
      <c r="A197">
        <f>IF(ORDER!O203&gt;0,
 IF(ORDER!$D$1="SGST",
 VLOOKUP(H197,'C:\Users\HP\Desktop\TrimphPO\Week\Master Files\[SGST Master.xlsx]DBF'!$A:$B,2,FALSE),
   IF(ORDER!$D$1="IGST",
   VLOOKUP(H197,'C:\Users\HP\Desktop\TrimphPO\Week\Master Files\[IGST Master.xlsx]DBF'!$A:$B,2,FALSE),
   "Error")),
"")</f>
        <v/>
      </c>
      <c r="B197">
        <f>IF(ORDER!O203&gt;0,
 IF(ORDER!$D$1="SGST",
 VLOOKUP(H197,'C:\Users\HP\Desktop\TrimphPO\Week\Master Files\[SGST Master.xlsx]DBF'!$A:$C,3,FALSE),
   IF(ORDER!$D$1="IGST",
   VLOOKUP(H197,'C:\Users\HP\Desktop\TrimphPO\Week\Master Files\[IGST Master.xlsx]DBF'!$A:$C,3,FALSE),
   "Error")),
"")</f>
        <v/>
      </c>
      <c r="C197">
        <f>IF(ORDER!O203&gt;0,ORDER!L203, "")</f>
        <v/>
      </c>
      <c r="D197">
        <f>IF(ORDER!O203&gt;0,ORDER!A203, "")</f>
        <v/>
      </c>
      <c r="E197">
        <f>IF(ORDER!O203&gt;0,
 IF(ORDER!$D$1="SGST",
 VLOOKUP(H197,'C:\Users\HP\Desktop\TrimphPO\Week\Master Files\[SGST Master.xlsx]DBF'!$A:$F,6,FALSE),
   IF(ORDER!$D$1="IGST",
   VLOOKUP(H197,'C:\Users\HP\Desktop\TrimphPO\Week\Master Files\[IGST Master.xlsx]DBF'!$A:$F,6,FALSE),
   "Error")),
"")</f>
        <v/>
      </c>
      <c r="F197">
        <f>IF(ORDER!O203&gt;0,ORDER!C203, "")</f>
        <v/>
      </c>
      <c r="G197">
        <f>IF(ORDER!O203&gt;0,
 IF(ORDER!$D$1="SGST",
 VLOOKUP(H197,'C:\Users\HP\Desktop\TrimphPO\Week\Master Files\[SGST Master.xlsx]DBF'!$A:$H,8,FALSE),
   IF(ORDER!$D$1="IGST",
   VLOOKUP(H197,'C:\Users\HP\Desktop\TrimphPO\Week\Master Files\[IGST Master.xlsx]DBF'!$A:$H,8,FALSE),
   "Error")),
"")</f>
        <v/>
      </c>
      <c r="H197">
        <f>IF(ORDER!O203&gt;0,ORDER!D203, "")</f>
        <v/>
      </c>
      <c r="I197">
        <f>IF(ORDER!O203&gt;0,
 IF(ORDER!$D$1="SGST",
 VLOOKUP(H197,'C:\Users\HP\Desktop\TrimphPO\Week\Master Files\[SGST Master.xlsx]DBF'!$A:$J,10,FALSE),
   IF(ORDER!$D$1="IGST",
   VLOOKUP(H197,'C:\Users\HP\Desktop\TrimphPO\Week\Master Files\[IGST Master.xlsx]DBF'!$A:$J,10,FALSE),
   "Error")),
"")</f>
        <v/>
      </c>
      <c r="J197">
        <f>IF(ORDER!O203&gt;0,SUMIF(ORDER!$D$8:$D$22298,DBF!$H197,ORDER!$G$8:$G$22298), "")</f>
        <v/>
      </c>
      <c r="K197">
        <f>IF(ORDER!O203&gt;0,VLOOKUP($H197,ORDER!D:H,5,FALSE), "")</f>
        <v/>
      </c>
      <c r="L197">
        <f>IF(ORDER!O203&gt;0,ROUND(J197*K197,2), "")</f>
        <v/>
      </c>
      <c r="M197">
        <f>IF(ORDER!O203&gt;0,
 IF(ORDER!$D$1="SGST",
 VLOOKUP(H197,'C:\Users\HP\Desktop\TrimphPO\Week\Master Files\[SGST Master.xlsx]DBF'!$A:$N,14,FALSE),
   IF(ORDER!$D$1="IGST",
   VLOOKUP(H197,'C:\Users\HP\Desktop\TrimphPO\Week\Master Files\[IGST Master.xlsx]DBF'!$A:$N,14,FALSE),
   "Error")),
"")</f>
        <v/>
      </c>
      <c r="N197">
        <f>IF(ORDER!O203&gt;0,ROUND(L197*M197/100,2), "")</f>
        <v/>
      </c>
      <c r="O197">
        <f>IF(ORDER!O203&gt;0,L197-N197, "")</f>
        <v/>
      </c>
      <c r="P197">
        <f>IF(ORDER!O203&gt;0,IF(R197="Corsetry",IF(IFERROR((O197/J197),0)&lt;1000,"CC Sales- Corsetry-Wholesale - IGST 5%","CC Sales- Corsetry-Wholesale - IGST 12%")), "")</f>
        <v/>
      </c>
      <c r="Q197">
        <f>IF(ORDER!O203&gt;0,
 IF(ORDER!$D$1="SGST",
 VLOOKUP(H197,'C:\Users\HP\Desktop\TrimphPO\Week\Master Files\[SGST Master.xlsx]DBF'!$A:$R,18,FALSE),
   IF(ORDER!$D$1="IGST",
   VLOOKUP(H197,'C:\Users\HP\Desktop\TrimphPO\Week\Master Files\[IGST Master.xlsx]DBF'!$A:$R,18,FALSE),
   "Error")),
"")</f>
        <v/>
      </c>
      <c r="R197">
        <f>IF(ORDER!O203&gt;0,
 IF(ORDER!$D$1="SGST",
 VLOOKUP(H197,'C:\Users\HP\Desktop\TrimphPO\Week\Master Files\[SGST Master.xlsx]DBF'!$A:$S,19,FALSE),
   IF(ORDER!$D$1="IGST",
   VLOOKUP(H197,'C:\Users\HP\Desktop\TrimphPO\Week\Master Files\[IGST Master.xlsx]DBF'!$A:$S,19,FALSE),
   "Error")),
"")</f>
        <v/>
      </c>
      <c r="S197">
        <f>IF(ORDER!O203&gt;0,
 IF(ORDER!$D$1="SGST",
 VLOOKUP(H197,'C:\Users\HP\Desktop\TrimphPO\Week\Master Files\[SGST Master.xlsx]DBF'!$A:$T,20,FALSE),
   IF(ORDER!$D$1="IGST",
   VLOOKUP(H197,'C:\Users\HP\Desktop\TrimphPO\Week\Master Files\[IGST Master.xlsx]DBF'!$A:$T,20,FALSE),
   "Error")),
"")</f>
        <v/>
      </c>
      <c r="T197">
        <f>IF(ORDER!O203&gt;0,
 IF(ORDER!$D$1="SGST",
 VLOOKUP(H197,'C:\Users\HP\Desktop\TrimphPO\Week\Master Files\[SGST Master.xlsx]DBF'!$A:$U,21,FALSE),
   IF(ORDER!$D$1="IGST",
   VLOOKUP(H197,'C:\Users\HP\Desktop\TrimphPO\Week\Master Files\[IGST Master.xlsx]DBF'!$A:$U,21,FALSE),
   "Error")),
"")</f>
        <v/>
      </c>
      <c r="U197">
        <f>IF(ORDER!O203&gt;0,
 IF(ORDER!$D$1="SGST",
 VLOOKUP(H197,'C:\Users\HP\Desktop\TrimphPO\Week\Master Files\[SGST Master.xlsx]DBF'!$A:$V,22,FALSE),
   IF(ORDER!$D$1="IGST",
   VLOOKUP(H197,'C:\Users\HP\Desktop\TrimphPO\Week\Master Files\[IGST Master.xlsx]DBF'!$A:$V,22,FALSE),
   "Error")),
"")</f>
        <v/>
      </c>
      <c r="V197">
        <f>IF(ORDER!O203&gt;0,
 IF(ORDER!$D$1="SGST",
 VLOOKUP(H197,'C:\Users\HP\Desktop\TrimphPO\Week\Master Files\[SGST Master.xlsx]DBF'!$A:$W,23,FALSE),
   IF(ORDER!$D$1="IGST",
   VLOOKUP(H197,'C:\Users\HP\Desktop\TrimphPO\Week\Master Files\[IGST Master.xlsx]DBF'!$A:$W,23,FALSE),
   "Error")),
"")</f>
        <v/>
      </c>
      <c r="W197">
        <f>IF(ORDER!O203&gt;0,
 IF(ORDER!$D$1="SGST",
 VLOOKUP(H197,'C:\Users\HP\Desktop\TrimphPO\Week\Master Files\[SGST Master.xlsx]DBF'!$A:$X,24,FALSE),
   IF(ORDER!$D$1="IGST",
   VLOOKUP(H197,'C:\Users\HP\Desktop\TrimphPO\Week\Master Files\[IGST Master.xlsx]DBF'!$A:$X,24,FALSE),
   "Error")),
"")</f>
        <v/>
      </c>
      <c r="X197">
        <f>IF(ORDER!O203&gt;0,
 IF(ORDER!$D$1="SGST",
 VLOOKUP(H197,'C:\Users\HP\Desktop\TrimphPO\Week\Master Files\[SGST Master.xlsx]DBF'!$A:$Y,25,FALSE),
   IF(ORDER!$D$1="IGST",
   VLOOKUP(H197,'C:\Users\HP\Desktop\TrimphPO\Week\Master Files\[IGST Master.xlsx]DBF'!$A:$Y,25,FALSE),
   "Error")),
"")</f>
        <v/>
      </c>
      <c r="Y197">
        <f>IF(ORDER!O203&gt;0,+O197, "")</f>
        <v/>
      </c>
      <c r="Z197">
        <f>IF(ORDER!O203&gt;0,+J197, "")</f>
        <v/>
      </c>
      <c r="AA197">
        <f>IF(ORDER!O203&gt;0,
 IF(ORDER!$D$1="SGST",
 VLOOKUP(H197,'C:\Users\HP\Desktop\TrimphPO\Week\Master Files\[SGST Master.xlsx]DBF'!$A:$AB,28,FALSE),
   IF(ORDER!$D$1="IGST",
   VLOOKUP(H197,'C:\Users\HP\Desktop\TrimphPO\Week\Master Files\[IGST Master.xlsx]DBF'!$A:$AB,28,FALSE),
   "Error")),
"")</f>
        <v/>
      </c>
      <c r="AB197">
        <f>IF(ORDER!O203&gt;0,
 IF(ORDER!$D$1="SGST",
 VLOOKUP(H197,'C:\Users\HP\Desktop\TrimphPO\Week\Master Files\[SGST Master.xlsx]DBF'!$A:$AC,29,FALSE),
   IF(ORDER!$D$1="IGST",
   VLOOKUP(H197,'C:\Users\HP\Desktop\TrimphPO\Week\Master Files\[IGST Master.xlsx]DBF'!$A:$AC,29,FALSE),
   "Error")),
"")</f>
        <v/>
      </c>
      <c r="AC197">
        <f>IF(ORDER!O203&gt;0,ROUND(Y197*AB197/100,2), "")</f>
        <v/>
      </c>
      <c r="AD197">
        <f>IF(ORDER!O203&gt;0,ROUND(SUM(Y197,0)-AC197,2), "")</f>
        <v/>
      </c>
      <c r="AE197" t="inlineStr"/>
      <c r="AF197" t="inlineStr"/>
      <c r="AG197" t="inlineStr"/>
      <c r="AH197" t="inlineStr"/>
      <c r="AI197" t="inlineStr"/>
      <c r="AJ197" t="inlineStr"/>
      <c r="AK197">
        <f>IF(ORDER!O203&gt;0,IF(RIGHT(P197,2)="5%","Output IGST - 5% - Tamilnadu","Output IGST - 12% - Tamilnadu"), "")</f>
        <v/>
      </c>
      <c r="AL197">
        <f>IF(ORDER!O203&gt;0,IF(AK197="Output IGST - 12% - TamilNadu",12,5), "")</f>
        <v/>
      </c>
      <c r="AM197">
        <f>IF(ORDER!O203&gt;0,ROUND(SUM(AD197*AL197/100,0),2), "")</f>
        <v/>
      </c>
      <c r="AN197">
        <f>IF(ORDER!O203&gt;0,+AP197, "")</f>
        <v/>
      </c>
      <c r="AO197">
        <f>IF(ORDER!O203&gt;0,0.00, "")</f>
        <v/>
      </c>
      <c r="AP197">
        <f>IF(ORDER!O203&gt;0,+(Y197-AC197)+AM197, "")</f>
        <v/>
      </c>
      <c r="AQ197">
        <f>IF(ORDER!O203&gt;0,
 IF(ORDER!$D$1="SGST",
 VLOOKUP(H197,'C:\Users\HP\Desktop\TrimphPO\Week\Master Files\[SGST Master.xlsx]DBF'!$A:$AR,44,FALSE),
   IF(ORDER!$D$1="IGST",
   VLOOKUP(H197,'C:\Users\HP\Desktop\TrimphPO\Week\Master Files\[IGST Master.xlsx]DBF'!$A:$AR,44,FALSE),
   "Error")),
"")</f>
        <v/>
      </c>
      <c r="AR197">
        <f>IF(ORDER!O203&gt;0,B197, "")</f>
        <v/>
      </c>
      <c r="AS197">
        <f>IF(ORDER!O203&gt;0,AN197, "")</f>
        <v/>
      </c>
      <c r="AT197">
        <f>IF(ORDER!O203&gt;0,CONCATENATE($B$2," ",$C$2," ","QTY",  " ", $Z$2), "")</f>
        <v/>
      </c>
      <c r="AU197">
        <f>IF(ORDER!O203&gt;0,
 IF(ORDER!$D$1="SGST",
 VLOOKUP(H197,'C:\Users\HP\Desktop\TrimphPO\Week\Master Files\[SGST Master.xlsx]DBF'!$A:$AV,48,FALSE),
   IF(ORDER!$D$1="IGST",
   VLOOKUP(H197,'C:\Users\HP\Desktop\TrimphPO\Week\Master Files\[IGST Master.xlsx]DBF'!$A:$AV,48,FALSE),
   "Error")),
"")</f>
        <v/>
      </c>
      <c r="AV197">
        <f>IF(ORDER!O203&gt;0,
 IF(ORDER!$D$1="SGST",
 VLOOKUP(H197,'C:\Users\HP\Desktop\TrimphPO\Week\Master Files\[SGST Master.xlsx]DBF'!$A:$AW,49,FALSE),
   IF(ORDER!$D$1="IGST",
   VLOOKUP(H197,'C:\Users\HP\Desktop\TrimphPO\Week\Master Files\[IGST Master.xlsx]DBF'!$A:$AW,49,FALSE),
   "Error")),
"")</f>
        <v/>
      </c>
      <c r="AW197">
        <f>IF(ORDER!O203&gt;0,
 IF(ORDER!$D$1="SGST",
 VLOOKUP(H197,'C:\Users\HP\Desktop\TrimphPO\Week\Master Files\[SGST Master.xlsx]DBF'!$A:$AX,50,FALSE),
   IF(ORDER!$D$1="IGST",
   VLOOKUP(H197,'C:\Users\HP\Desktop\TrimphPO\Week\Master Files\[IGST Master.xlsx]DBF'!$A:$AX,50,FALSE),
   "Error")),
"")</f>
        <v/>
      </c>
      <c r="AX197">
        <f>IF(ORDER!O203&gt;0,ORDER!B5, "")</f>
        <v/>
      </c>
      <c r="AY197">
        <f>IF(ORDER!O203&gt;0,ORDER!B1, "")</f>
        <v/>
      </c>
      <c r="AZ197">
        <f>IF(ORDER!O203&gt;0,
 IF(ORDER!$D$1="SGST",
 VLOOKUP(H197,'C:\Users\HP\Desktop\TrimphPO\Week\Master Files\[SGST Master.xlsx]DBF'!$A:$BA,53,FALSE),
   IF(ORDER!$D$1="IGST",
   VLOOKUP(H197,'C:\Users\HP\Desktop\TrimphPO\Week\Master Files\[IGST Master.xlsx]DBF'!$A:$BA,53,FALSE),
   "Error")),
"")</f>
        <v/>
      </c>
      <c r="BA197">
        <f>IF(ORDER!O203&gt;0,
 IF(ORDER!$D$1="SGST",
 VLOOKUP(H197,'C:\Users\HP\Desktop\TrimphPO\Week\Master Files\[SGST Master.xlsx]DBF'!$A:$BB,54,FALSE),
   IF(ORDER!$D$1="IGST",
   VLOOKUP(H197,'C:\Users\HP\Desktop\TrimphPO\Week\Master Files\[IGST Master.xlsx]DBF'!$A:$BB,54,FALSE),
   "Error")),
"")</f>
        <v/>
      </c>
      <c r="BB197">
        <f>IF(ORDER!O203&gt;0,
 IF(ORDER!$D$1="SGST",
 VLOOKUP(H197,'C:\Users\HP\Desktop\TrimphPO\Week\Master Files\[SGST Master.xlsx]DBF'!$A:$BC,55,FALSE),
   IF(ORDER!$D$1="IGST",
   VLOOKUP(H197,'C:\Users\HP\Desktop\TrimphPO\Week\Master Files\[IGST Master.xlsx]DBF'!$A:$BC,55,FALSE),
   "Error")),
"")</f>
        <v/>
      </c>
      <c r="BC197">
        <f>IF(ORDER!O203&gt;0,
 IF(ORDER!$D$1="SGST",
 VLOOKUP(H197,'C:\Users\HP\Desktop\TrimphPO\Week\Master Files\[SGST Master.xlsx]DBF'!$A:$BD,56,FALSE),
   IF(ORDER!$D$1="IGST",
   VLOOKUP(H197,'C:\Users\HP\Desktop\TrimphPO\Week\Master Files\[IGST Master.xlsx]DBF'!$A:$BD,56,FALSE),
   "Error")),
"")</f>
        <v/>
      </c>
      <c r="BD197">
        <f>IF(ORDER!O203&gt;0,
 IF(ORDER!$D$1="SGST",
 VLOOKUP(H197,'C:\Users\HP\Desktop\TrimphPO\Week\Master Files\[SGST Master.xlsx]DBF'!$A:$BE,57,FALSE),
   IF(ORDER!$D$1="IGST",
   VLOOKUP(H197,'C:\Users\HP\Desktop\TrimphPO\Week\Master Files\[IGST Master.xlsx]DBF'!$A:$BE,57,FALSE),
   "Error")),
"")</f>
        <v/>
      </c>
    </row>
    <row r="198">
      <c r="A198">
        <f>IF(ORDER!O204&gt;0,
 IF(ORDER!$D$1="SGST",
 VLOOKUP(H198,'C:\Users\HP\Desktop\TrimphPO\Week\Master Files\[SGST Master.xlsx]DBF'!$A:$B,2,FALSE),
   IF(ORDER!$D$1="IGST",
   VLOOKUP(H198,'C:\Users\HP\Desktop\TrimphPO\Week\Master Files\[IGST Master.xlsx]DBF'!$A:$B,2,FALSE),
   "Error")),
"")</f>
        <v/>
      </c>
      <c r="B198">
        <f>IF(ORDER!O204&gt;0,
 IF(ORDER!$D$1="SGST",
 VLOOKUP(H198,'C:\Users\HP\Desktop\TrimphPO\Week\Master Files\[SGST Master.xlsx]DBF'!$A:$C,3,FALSE),
   IF(ORDER!$D$1="IGST",
   VLOOKUP(H198,'C:\Users\HP\Desktop\TrimphPO\Week\Master Files\[IGST Master.xlsx]DBF'!$A:$C,3,FALSE),
   "Error")),
"")</f>
        <v/>
      </c>
      <c r="C198">
        <f>IF(ORDER!O204&gt;0,ORDER!L204, "")</f>
        <v/>
      </c>
      <c r="D198">
        <f>IF(ORDER!O204&gt;0,ORDER!A204, "")</f>
        <v/>
      </c>
      <c r="E198">
        <f>IF(ORDER!O204&gt;0,
 IF(ORDER!$D$1="SGST",
 VLOOKUP(H198,'C:\Users\HP\Desktop\TrimphPO\Week\Master Files\[SGST Master.xlsx]DBF'!$A:$F,6,FALSE),
   IF(ORDER!$D$1="IGST",
   VLOOKUP(H198,'C:\Users\HP\Desktop\TrimphPO\Week\Master Files\[IGST Master.xlsx]DBF'!$A:$F,6,FALSE),
   "Error")),
"")</f>
        <v/>
      </c>
      <c r="F198">
        <f>IF(ORDER!O204&gt;0,ORDER!C204, "")</f>
        <v/>
      </c>
      <c r="G198">
        <f>IF(ORDER!O204&gt;0,
 IF(ORDER!$D$1="SGST",
 VLOOKUP(H198,'C:\Users\HP\Desktop\TrimphPO\Week\Master Files\[SGST Master.xlsx]DBF'!$A:$H,8,FALSE),
   IF(ORDER!$D$1="IGST",
   VLOOKUP(H198,'C:\Users\HP\Desktop\TrimphPO\Week\Master Files\[IGST Master.xlsx]DBF'!$A:$H,8,FALSE),
   "Error")),
"")</f>
        <v/>
      </c>
      <c r="H198">
        <f>IF(ORDER!O204&gt;0,ORDER!D204, "")</f>
        <v/>
      </c>
      <c r="I198">
        <f>IF(ORDER!O204&gt;0,
 IF(ORDER!$D$1="SGST",
 VLOOKUP(H198,'C:\Users\HP\Desktop\TrimphPO\Week\Master Files\[SGST Master.xlsx]DBF'!$A:$J,10,FALSE),
   IF(ORDER!$D$1="IGST",
   VLOOKUP(H198,'C:\Users\HP\Desktop\TrimphPO\Week\Master Files\[IGST Master.xlsx]DBF'!$A:$J,10,FALSE),
   "Error")),
"")</f>
        <v/>
      </c>
      <c r="J198">
        <f>IF(ORDER!O204&gt;0,SUMIF(ORDER!$D$8:$D$22298,DBF!$H198,ORDER!$G$8:$G$22298), "")</f>
        <v/>
      </c>
      <c r="K198">
        <f>IF(ORDER!O204&gt;0,VLOOKUP($H198,ORDER!D:H,5,FALSE), "")</f>
        <v/>
      </c>
      <c r="L198">
        <f>IF(ORDER!O204&gt;0,ROUND(J198*K198,2), "")</f>
        <v/>
      </c>
      <c r="M198">
        <f>IF(ORDER!O204&gt;0,
 IF(ORDER!$D$1="SGST",
 VLOOKUP(H198,'C:\Users\HP\Desktop\TrimphPO\Week\Master Files\[SGST Master.xlsx]DBF'!$A:$N,14,FALSE),
   IF(ORDER!$D$1="IGST",
   VLOOKUP(H198,'C:\Users\HP\Desktop\TrimphPO\Week\Master Files\[IGST Master.xlsx]DBF'!$A:$N,14,FALSE),
   "Error")),
"")</f>
        <v/>
      </c>
      <c r="N198">
        <f>IF(ORDER!O204&gt;0,ROUND(L198*M198/100,2), "")</f>
        <v/>
      </c>
      <c r="O198">
        <f>IF(ORDER!O204&gt;0,L198-N198, "")</f>
        <v/>
      </c>
      <c r="P198">
        <f>IF(ORDER!O204&gt;0,IF(R198="Corsetry",IF(IFERROR((O198/J198),0)&lt;1000,"CC Sales- Corsetry-Wholesale - IGST 5%","CC Sales- Corsetry-Wholesale - IGST 12%")), "")</f>
        <v/>
      </c>
      <c r="Q198">
        <f>IF(ORDER!O204&gt;0,
 IF(ORDER!$D$1="SGST",
 VLOOKUP(H198,'C:\Users\HP\Desktop\TrimphPO\Week\Master Files\[SGST Master.xlsx]DBF'!$A:$R,18,FALSE),
   IF(ORDER!$D$1="IGST",
   VLOOKUP(H198,'C:\Users\HP\Desktop\TrimphPO\Week\Master Files\[IGST Master.xlsx]DBF'!$A:$R,18,FALSE),
   "Error")),
"")</f>
        <v/>
      </c>
      <c r="R198">
        <f>IF(ORDER!O204&gt;0,
 IF(ORDER!$D$1="SGST",
 VLOOKUP(H198,'C:\Users\HP\Desktop\TrimphPO\Week\Master Files\[SGST Master.xlsx]DBF'!$A:$S,19,FALSE),
   IF(ORDER!$D$1="IGST",
   VLOOKUP(H198,'C:\Users\HP\Desktop\TrimphPO\Week\Master Files\[IGST Master.xlsx]DBF'!$A:$S,19,FALSE),
   "Error")),
"")</f>
        <v/>
      </c>
      <c r="S198">
        <f>IF(ORDER!O204&gt;0,
 IF(ORDER!$D$1="SGST",
 VLOOKUP(H198,'C:\Users\HP\Desktop\TrimphPO\Week\Master Files\[SGST Master.xlsx]DBF'!$A:$T,20,FALSE),
   IF(ORDER!$D$1="IGST",
   VLOOKUP(H198,'C:\Users\HP\Desktop\TrimphPO\Week\Master Files\[IGST Master.xlsx]DBF'!$A:$T,20,FALSE),
   "Error")),
"")</f>
        <v/>
      </c>
      <c r="T198">
        <f>IF(ORDER!O204&gt;0,
 IF(ORDER!$D$1="SGST",
 VLOOKUP(H198,'C:\Users\HP\Desktop\TrimphPO\Week\Master Files\[SGST Master.xlsx]DBF'!$A:$U,21,FALSE),
   IF(ORDER!$D$1="IGST",
   VLOOKUP(H198,'C:\Users\HP\Desktop\TrimphPO\Week\Master Files\[IGST Master.xlsx]DBF'!$A:$U,21,FALSE),
   "Error")),
"")</f>
        <v/>
      </c>
      <c r="U198">
        <f>IF(ORDER!O204&gt;0,
 IF(ORDER!$D$1="SGST",
 VLOOKUP(H198,'C:\Users\HP\Desktop\TrimphPO\Week\Master Files\[SGST Master.xlsx]DBF'!$A:$V,22,FALSE),
   IF(ORDER!$D$1="IGST",
   VLOOKUP(H198,'C:\Users\HP\Desktop\TrimphPO\Week\Master Files\[IGST Master.xlsx]DBF'!$A:$V,22,FALSE),
   "Error")),
"")</f>
        <v/>
      </c>
      <c r="V198">
        <f>IF(ORDER!O204&gt;0,
 IF(ORDER!$D$1="SGST",
 VLOOKUP(H198,'C:\Users\HP\Desktop\TrimphPO\Week\Master Files\[SGST Master.xlsx]DBF'!$A:$W,23,FALSE),
   IF(ORDER!$D$1="IGST",
   VLOOKUP(H198,'C:\Users\HP\Desktop\TrimphPO\Week\Master Files\[IGST Master.xlsx]DBF'!$A:$W,23,FALSE),
   "Error")),
"")</f>
        <v/>
      </c>
      <c r="W198">
        <f>IF(ORDER!O204&gt;0,
 IF(ORDER!$D$1="SGST",
 VLOOKUP(H198,'C:\Users\HP\Desktop\TrimphPO\Week\Master Files\[SGST Master.xlsx]DBF'!$A:$X,24,FALSE),
   IF(ORDER!$D$1="IGST",
   VLOOKUP(H198,'C:\Users\HP\Desktop\TrimphPO\Week\Master Files\[IGST Master.xlsx]DBF'!$A:$X,24,FALSE),
   "Error")),
"")</f>
        <v/>
      </c>
      <c r="X198">
        <f>IF(ORDER!O204&gt;0,
 IF(ORDER!$D$1="SGST",
 VLOOKUP(H198,'C:\Users\HP\Desktop\TrimphPO\Week\Master Files\[SGST Master.xlsx]DBF'!$A:$Y,25,FALSE),
   IF(ORDER!$D$1="IGST",
   VLOOKUP(H198,'C:\Users\HP\Desktop\TrimphPO\Week\Master Files\[IGST Master.xlsx]DBF'!$A:$Y,25,FALSE),
   "Error")),
"")</f>
        <v/>
      </c>
      <c r="Y198">
        <f>IF(ORDER!O204&gt;0,+O198, "")</f>
        <v/>
      </c>
      <c r="Z198">
        <f>IF(ORDER!O204&gt;0,+J198, "")</f>
        <v/>
      </c>
      <c r="AA198">
        <f>IF(ORDER!O204&gt;0,
 IF(ORDER!$D$1="SGST",
 VLOOKUP(H198,'C:\Users\HP\Desktop\TrimphPO\Week\Master Files\[SGST Master.xlsx]DBF'!$A:$AB,28,FALSE),
   IF(ORDER!$D$1="IGST",
   VLOOKUP(H198,'C:\Users\HP\Desktop\TrimphPO\Week\Master Files\[IGST Master.xlsx]DBF'!$A:$AB,28,FALSE),
   "Error")),
"")</f>
        <v/>
      </c>
      <c r="AB198">
        <f>IF(ORDER!O204&gt;0,
 IF(ORDER!$D$1="SGST",
 VLOOKUP(H198,'C:\Users\HP\Desktop\TrimphPO\Week\Master Files\[SGST Master.xlsx]DBF'!$A:$AC,29,FALSE),
   IF(ORDER!$D$1="IGST",
   VLOOKUP(H198,'C:\Users\HP\Desktop\TrimphPO\Week\Master Files\[IGST Master.xlsx]DBF'!$A:$AC,29,FALSE),
   "Error")),
"")</f>
        <v/>
      </c>
      <c r="AC198">
        <f>IF(ORDER!O204&gt;0,ROUND(Y198*AB198/100,2), "")</f>
        <v/>
      </c>
      <c r="AD198">
        <f>IF(ORDER!O204&gt;0,ROUND(SUM(Y198,0)-AC198,2), "")</f>
        <v/>
      </c>
      <c r="AE198" t="inlineStr"/>
      <c r="AF198" t="inlineStr"/>
      <c r="AG198" t="inlineStr"/>
      <c r="AH198" t="inlineStr"/>
      <c r="AI198" t="inlineStr"/>
      <c r="AJ198" t="inlineStr"/>
      <c r="AK198">
        <f>IF(ORDER!O204&gt;0,IF(RIGHT(P198,2)="5%","Output IGST - 5% - Tamilnadu","Output IGST - 12% - Tamilnadu"), "")</f>
        <v/>
      </c>
      <c r="AL198">
        <f>IF(ORDER!O204&gt;0,IF(AK198="Output IGST - 12% - TamilNadu",12,5), "")</f>
        <v/>
      </c>
      <c r="AM198">
        <f>IF(ORDER!O204&gt;0,ROUND(SUM(AD198*AL198/100,0),2), "")</f>
        <v/>
      </c>
      <c r="AN198">
        <f>IF(ORDER!O204&gt;0,+AP198, "")</f>
        <v/>
      </c>
      <c r="AO198">
        <f>IF(ORDER!O204&gt;0,0.00, "")</f>
        <v/>
      </c>
      <c r="AP198">
        <f>IF(ORDER!O204&gt;0,+(Y198-AC198)+AM198, "")</f>
        <v/>
      </c>
      <c r="AQ198">
        <f>IF(ORDER!O204&gt;0,
 IF(ORDER!$D$1="SGST",
 VLOOKUP(H198,'C:\Users\HP\Desktop\TrimphPO\Week\Master Files\[SGST Master.xlsx]DBF'!$A:$AR,44,FALSE),
   IF(ORDER!$D$1="IGST",
   VLOOKUP(H198,'C:\Users\HP\Desktop\TrimphPO\Week\Master Files\[IGST Master.xlsx]DBF'!$A:$AR,44,FALSE),
   "Error")),
"")</f>
        <v/>
      </c>
      <c r="AR198">
        <f>IF(ORDER!O204&gt;0,B198, "")</f>
        <v/>
      </c>
      <c r="AS198">
        <f>IF(ORDER!O204&gt;0,AN198, "")</f>
        <v/>
      </c>
      <c r="AT198">
        <f>IF(ORDER!O204&gt;0,CONCATENATE($B$2," ",$C$2," ","QTY",  " ", $Z$2), "")</f>
        <v/>
      </c>
      <c r="AU198">
        <f>IF(ORDER!O204&gt;0,
 IF(ORDER!$D$1="SGST",
 VLOOKUP(H198,'C:\Users\HP\Desktop\TrimphPO\Week\Master Files\[SGST Master.xlsx]DBF'!$A:$AV,48,FALSE),
   IF(ORDER!$D$1="IGST",
   VLOOKUP(H198,'C:\Users\HP\Desktop\TrimphPO\Week\Master Files\[IGST Master.xlsx]DBF'!$A:$AV,48,FALSE),
   "Error")),
"")</f>
        <v/>
      </c>
      <c r="AV198">
        <f>IF(ORDER!O204&gt;0,
 IF(ORDER!$D$1="SGST",
 VLOOKUP(H198,'C:\Users\HP\Desktop\TrimphPO\Week\Master Files\[SGST Master.xlsx]DBF'!$A:$AW,49,FALSE),
   IF(ORDER!$D$1="IGST",
   VLOOKUP(H198,'C:\Users\HP\Desktop\TrimphPO\Week\Master Files\[IGST Master.xlsx]DBF'!$A:$AW,49,FALSE),
   "Error")),
"")</f>
        <v/>
      </c>
      <c r="AW198">
        <f>IF(ORDER!O204&gt;0,
 IF(ORDER!$D$1="SGST",
 VLOOKUP(H198,'C:\Users\HP\Desktop\TrimphPO\Week\Master Files\[SGST Master.xlsx]DBF'!$A:$AX,50,FALSE),
   IF(ORDER!$D$1="IGST",
   VLOOKUP(H198,'C:\Users\HP\Desktop\TrimphPO\Week\Master Files\[IGST Master.xlsx]DBF'!$A:$AX,50,FALSE),
   "Error")),
"")</f>
        <v/>
      </c>
      <c r="AX198">
        <f>IF(ORDER!O204&gt;0,ORDER!B5, "")</f>
        <v/>
      </c>
      <c r="AY198">
        <f>IF(ORDER!O204&gt;0,ORDER!B1, "")</f>
        <v/>
      </c>
      <c r="AZ198">
        <f>IF(ORDER!O204&gt;0,
 IF(ORDER!$D$1="SGST",
 VLOOKUP(H198,'C:\Users\HP\Desktop\TrimphPO\Week\Master Files\[SGST Master.xlsx]DBF'!$A:$BA,53,FALSE),
   IF(ORDER!$D$1="IGST",
   VLOOKUP(H198,'C:\Users\HP\Desktop\TrimphPO\Week\Master Files\[IGST Master.xlsx]DBF'!$A:$BA,53,FALSE),
   "Error")),
"")</f>
        <v/>
      </c>
      <c r="BA198">
        <f>IF(ORDER!O204&gt;0,
 IF(ORDER!$D$1="SGST",
 VLOOKUP(H198,'C:\Users\HP\Desktop\TrimphPO\Week\Master Files\[SGST Master.xlsx]DBF'!$A:$BB,54,FALSE),
   IF(ORDER!$D$1="IGST",
   VLOOKUP(H198,'C:\Users\HP\Desktop\TrimphPO\Week\Master Files\[IGST Master.xlsx]DBF'!$A:$BB,54,FALSE),
   "Error")),
"")</f>
        <v/>
      </c>
      <c r="BB198">
        <f>IF(ORDER!O204&gt;0,
 IF(ORDER!$D$1="SGST",
 VLOOKUP(H198,'C:\Users\HP\Desktop\TrimphPO\Week\Master Files\[SGST Master.xlsx]DBF'!$A:$BC,55,FALSE),
   IF(ORDER!$D$1="IGST",
   VLOOKUP(H198,'C:\Users\HP\Desktop\TrimphPO\Week\Master Files\[IGST Master.xlsx]DBF'!$A:$BC,55,FALSE),
   "Error")),
"")</f>
        <v/>
      </c>
      <c r="BC198">
        <f>IF(ORDER!O204&gt;0,
 IF(ORDER!$D$1="SGST",
 VLOOKUP(H198,'C:\Users\HP\Desktop\TrimphPO\Week\Master Files\[SGST Master.xlsx]DBF'!$A:$BD,56,FALSE),
   IF(ORDER!$D$1="IGST",
   VLOOKUP(H198,'C:\Users\HP\Desktop\TrimphPO\Week\Master Files\[IGST Master.xlsx]DBF'!$A:$BD,56,FALSE),
   "Error")),
"")</f>
        <v/>
      </c>
      <c r="BD198">
        <f>IF(ORDER!O204&gt;0,
 IF(ORDER!$D$1="SGST",
 VLOOKUP(H198,'C:\Users\HP\Desktop\TrimphPO\Week\Master Files\[SGST Master.xlsx]DBF'!$A:$BE,57,FALSE),
   IF(ORDER!$D$1="IGST",
   VLOOKUP(H198,'C:\Users\HP\Desktop\TrimphPO\Week\Master Files\[IGST Master.xlsx]DBF'!$A:$BE,57,FALSE),
   "Error")),
"")</f>
        <v/>
      </c>
    </row>
    <row r="199">
      <c r="A199">
        <f>IF(ORDER!O205&gt;0,
 IF(ORDER!$D$1="SGST",
 VLOOKUP(H199,'C:\Users\HP\Desktop\TrimphPO\Week\Master Files\[SGST Master.xlsx]DBF'!$A:$B,2,FALSE),
   IF(ORDER!$D$1="IGST",
   VLOOKUP(H199,'C:\Users\HP\Desktop\TrimphPO\Week\Master Files\[IGST Master.xlsx]DBF'!$A:$B,2,FALSE),
   "Error")),
"")</f>
        <v/>
      </c>
      <c r="B199">
        <f>IF(ORDER!O205&gt;0,
 IF(ORDER!$D$1="SGST",
 VLOOKUP(H199,'C:\Users\HP\Desktop\TrimphPO\Week\Master Files\[SGST Master.xlsx]DBF'!$A:$C,3,FALSE),
   IF(ORDER!$D$1="IGST",
   VLOOKUP(H199,'C:\Users\HP\Desktop\TrimphPO\Week\Master Files\[IGST Master.xlsx]DBF'!$A:$C,3,FALSE),
   "Error")),
"")</f>
        <v/>
      </c>
      <c r="C199">
        <f>IF(ORDER!O205&gt;0,ORDER!L205, "")</f>
        <v/>
      </c>
      <c r="D199">
        <f>IF(ORDER!O205&gt;0,ORDER!A205, "")</f>
        <v/>
      </c>
      <c r="E199">
        <f>IF(ORDER!O205&gt;0,
 IF(ORDER!$D$1="SGST",
 VLOOKUP(H199,'C:\Users\HP\Desktop\TrimphPO\Week\Master Files\[SGST Master.xlsx]DBF'!$A:$F,6,FALSE),
   IF(ORDER!$D$1="IGST",
   VLOOKUP(H199,'C:\Users\HP\Desktop\TrimphPO\Week\Master Files\[IGST Master.xlsx]DBF'!$A:$F,6,FALSE),
   "Error")),
"")</f>
        <v/>
      </c>
      <c r="F199">
        <f>IF(ORDER!O205&gt;0,ORDER!C205, "")</f>
        <v/>
      </c>
      <c r="G199">
        <f>IF(ORDER!O205&gt;0,
 IF(ORDER!$D$1="SGST",
 VLOOKUP(H199,'C:\Users\HP\Desktop\TrimphPO\Week\Master Files\[SGST Master.xlsx]DBF'!$A:$H,8,FALSE),
   IF(ORDER!$D$1="IGST",
   VLOOKUP(H199,'C:\Users\HP\Desktop\TrimphPO\Week\Master Files\[IGST Master.xlsx]DBF'!$A:$H,8,FALSE),
   "Error")),
"")</f>
        <v/>
      </c>
      <c r="H199">
        <f>IF(ORDER!O205&gt;0,ORDER!D205, "")</f>
        <v/>
      </c>
      <c r="I199">
        <f>IF(ORDER!O205&gt;0,
 IF(ORDER!$D$1="SGST",
 VLOOKUP(H199,'C:\Users\HP\Desktop\TrimphPO\Week\Master Files\[SGST Master.xlsx]DBF'!$A:$J,10,FALSE),
   IF(ORDER!$D$1="IGST",
   VLOOKUP(H199,'C:\Users\HP\Desktop\TrimphPO\Week\Master Files\[IGST Master.xlsx]DBF'!$A:$J,10,FALSE),
   "Error")),
"")</f>
        <v/>
      </c>
      <c r="J199">
        <f>IF(ORDER!O205&gt;0,SUMIF(ORDER!$D$8:$D$22298,DBF!$H199,ORDER!$G$8:$G$22298), "")</f>
        <v/>
      </c>
      <c r="K199">
        <f>IF(ORDER!O205&gt;0,VLOOKUP($H199,ORDER!D:H,5,FALSE), "")</f>
        <v/>
      </c>
      <c r="L199">
        <f>IF(ORDER!O205&gt;0,ROUND(J199*K199,2), "")</f>
        <v/>
      </c>
      <c r="M199">
        <f>IF(ORDER!O205&gt;0,
 IF(ORDER!$D$1="SGST",
 VLOOKUP(H199,'C:\Users\HP\Desktop\TrimphPO\Week\Master Files\[SGST Master.xlsx]DBF'!$A:$N,14,FALSE),
   IF(ORDER!$D$1="IGST",
   VLOOKUP(H199,'C:\Users\HP\Desktop\TrimphPO\Week\Master Files\[IGST Master.xlsx]DBF'!$A:$N,14,FALSE),
   "Error")),
"")</f>
        <v/>
      </c>
      <c r="N199">
        <f>IF(ORDER!O205&gt;0,ROUND(L199*M199/100,2), "")</f>
        <v/>
      </c>
      <c r="O199">
        <f>IF(ORDER!O205&gt;0,L199-N199, "")</f>
        <v/>
      </c>
      <c r="P199">
        <f>IF(ORDER!O205&gt;0,IF(R199="Corsetry",IF(IFERROR((O199/J199),0)&lt;1000,"CC Sales- Corsetry-Wholesale - IGST 5%","CC Sales- Corsetry-Wholesale - IGST 12%")), "")</f>
        <v/>
      </c>
      <c r="Q199">
        <f>IF(ORDER!O205&gt;0,
 IF(ORDER!$D$1="SGST",
 VLOOKUP(H199,'C:\Users\HP\Desktop\TrimphPO\Week\Master Files\[SGST Master.xlsx]DBF'!$A:$R,18,FALSE),
   IF(ORDER!$D$1="IGST",
   VLOOKUP(H199,'C:\Users\HP\Desktop\TrimphPO\Week\Master Files\[IGST Master.xlsx]DBF'!$A:$R,18,FALSE),
   "Error")),
"")</f>
        <v/>
      </c>
      <c r="R199">
        <f>IF(ORDER!O205&gt;0,
 IF(ORDER!$D$1="SGST",
 VLOOKUP(H199,'C:\Users\HP\Desktop\TrimphPO\Week\Master Files\[SGST Master.xlsx]DBF'!$A:$S,19,FALSE),
   IF(ORDER!$D$1="IGST",
   VLOOKUP(H199,'C:\Users\HP\Desktop\TrimphPO\Week\Master Files\[IGST Master.xlsx]DBF'!$A:$S,19,FALSE),
   "Error")),
"")</f>
        <v/>
      </c>
      <c r="S199">
        <f>IF(ORDER!O205&gt;0,
 IF(ORDER!$D$1="SGST",
 VLOOKUP(H199,'C:\Users\HP\Desktop\TrimphPO\Week\Master Files\[SGST Master.xlsx]DBF'!$A:$T,20,FALSE),
   IF(ORDER!$D$1="IGST",
   VLOOKUP(H199,'C:\Users\HP\Desktop\TrimphPO\Week\Master Files\[IGST Master.xlsx]DBF'!$A:$T,20,FALSE),
   "Error")),
"")</f>
        <v/>
      </c>
      <c r="T199">
        <f>IF(ORDER!O205&gt;0,
 IF(ORDER!$D$1="SGST",
 VLOOKUP(H199,'C:\Users\HP\Desktop\TrimphPO\Week\Master Files\[SGST Master.xlsx]DBF'!$A:$U,21,FALSE),
   IF(ORDER!$D$1="IGST",
   VLOOKUP(H199,'C:\Users\HP\Desktop\TrimphPO\Week\Master Files\[IGST Master.xlsx]DBF'!$A:$U,21,FALSE),
   "Error")),
"")</f>
        <v/>
      </c>
      <c r="U199">
        <f>IF(ORDER!O205&gt;0,
 IF(ORDER!$D$1="SGST",
 VLOOKUP(H199,'C:\Users\HP\Desktop\TrimphPO\Week\Master Files\[SGST Master.xlsx]DBF'!$A:$V,22,FALSE),
   IF(ORDER!$D$1="IGST",
   VLOOKUP(H199,'C:\Users\HP\Desktop\TrimphPO\Week\Master Files\[IGST Master.xlsx]DBF'!$A:$V,22,FALSE),
   "Error")),
"")</f>
        <v/>
      </c>
      <c r="V199">
        <f>IF(ORDER!O205&gt;0,
 IF(ORDER!$D$1="SGST",
 VLOOKUP(H199,'C:\Users\HP\Desktop\TrimphPO\Week\Master Files\[SGST Master.xlsx]DBF'!$A:$W,23,FALSE),
   IF(ORDER!$D$1="IGST",
   VLOOKUP(H199,'C:\Users\HP\Desktop\TrimphPO\Week\Master Files\[IGST Master.xlsx]DBF'!$A:$W,23,FALSE),
   "Error")),
"")</f>
        <v/>
      </c>
      <c r="W199">
        <f>IF(ORDER!O205&gt;0,
 IF(ORDER!$D$1="SGST",
 VLOOKUP(H199,'C:\Users\HP\Desktop\TrimphPO\Week\Master Files\[SGST Master.xlsx]DBF'!$A:$X,24,FALSE),
   IF(ORDER!$D$1="IGST",
   VLOOKUP(H199,'C:\Users\HP\Desktop\TrimphPO\Week\Master Files\[IGST Master.xlsx]DBF'!$A:$X,24,FALSE),
   "Error")),
"")</f>
        <v/>
      </c>
      <c r="X199">
        <f>IF(ORDER!O205&gt;0,
 IF(ORDER!$D$1="SGST",
 VLOOKUP(H199,'C:\Users\HP\Desktop\TrimphPO\Week\Master Files\[SGST Master.xlsx]DBF'!$A:$Y,25,FALSE),
   IF(ORDER!$D$1="IGST",
   VLOOKUP(H199,'C:\Users\HP\Desktop\TrimphPO\Week\Master Files\[IGST Master.xlsx]DBF'!$A:$Y,25,FALSE),
   "Error")),
"")</f>
        <v/>
      </c>
      <c r="Y199">
        <f>IF(ORDER!O205&gt;0,+O199, "")</f>
        <v/>
      </c>
      <c r="Z199">
        <f>IF(ORDER!O205&gt;0,+J199, "")</f>
        <v/>
      </c>
      <c r="AA199">
        <f>IF(ORDER!O205&gt;0,
 IF(ORDER!$D$1="SGST",
 VLOOKUP(H199,'C:\Users\HP\Desktop\TrimphPO\Week\Master Files\[SGST Master.xlsx]DBF'!$A:$AB,28,FALSE),
   IF(ORDER!$D$1="IGST",
   VLOOKUP(H199,'C:\Users\HP\Desktop\TrimphPO\Week\Master Files\[IGST Master.xlsx]DBF'!$A:$AB,28,FALSE),
   "Error")),
"")</f>
        <v/>
      </c>
      <c r="AB199">
        <f>IF(ORDER!O205&gt;0,
 IF(ORDER!$D$1="SGST",
 VLOOKUP(H199,'C:\Users\HP\Desktop\TrimphPO\Week\Master Files\[SGST Master.xlsx]DBF'!$A:$AC,29,FALSE),
   IF(ORDER!$D$1="IGST",
   VLOOKUP(H199,'C:\Users\HP\Desktop\TrimphPO\Week\Master Files\[IGST Master.xlsx]DBF'!$A:$AC,29,FALSE),
   "Error")),
"")</f>
        <v/>
      </c>
      <c r="AC199">
        <f>IF(ORDER!O205&gt;0,ROUND(Y199*AB199/100,2), "")</f>
        <v/>
      </c>
      <c r="AD199">
        <f>IF(ORDER!O205&gt;0,ROUND(SUM(Y199,0)-AC199,2), "")</f>
        <v/>
      </c>
      <c r="AE199" t="inlineStr"/>
      <c r="AF199" t="inlineStr"/>
      <c r="AG199" t="inlineStr"/>
      <c r="AH199" t="inlineStr"/>
      <c r="AI199" t="inlineStr"/>
      <c r="AJ199" t="inlineStr"/>
      <c r="AK199">
        <f>IF(ORDER!O205&gt;0,IF(RIGHT(P199,2)="5%","Output IGST - 5% - Tamilnadu","Output IGST - 12% - Tamilnadu"), "")</f>
        <v/>
      </c>
      <c r="AL199">
        <f>IF(ORDER!O205&gt;0,IF(AK199="Output IGST - 12% - TamilNadu",12,5), "")</f>
        <v/>
      </c>
      <c r="AM199">
        <f>IF(ORDER!O205&gt;0,ROUND(SUM(AD199*AL199/100,0),2), "")</f>
        <v/>
      </c>
      <c r="AN199">
        <f>IF(ORDER!O205&gt;0,+AP199, "")</f>
        <v/>
      </c>
      <c r="AO199">
        <f>IF(ORDER!O205&gt;0,0.00, "")</f>
        <v/>
      </c>
      <c r="AP199">
        <f>IF(ORDER!O205&gt;0,+(Y199-AC199)+AM199, "")</f>
        <v/>
      </c>
      <c r="AQ199">
        <f>IF(ORDER!O205&gt;0,
 IF(ORDER!$D$1="SGST",
 VLOOKUP(H199,'C:\Users\HP\Desktop\TrimphPO\Week\Master Files\[SGST Master.xlsx]DBF'!$A:$AR,44,FALSE),
   IF(ORDER!$D$1="IGST",
   VLOOKUP(H199,'C:\Users\HP\Desktop\TrimphPO\Week\Master Files\[IGST Master.xlsx]DBF'!$A:$AR,44,FALSE),
   "Error")),
"")</f>
        <v/>
      </c>
      <c r="AR199">
        <f>IF(ORDER!O205&gt;0,B199, "")</f>
        <v/>
      </c>
      <c r="AS199">
        <f>IF(ORDER!O205&gt;0,AN199, "")</f>
        <v/>
      </c>
      <c r="AT199">
        <f>IF(ORDER!O205&gt;0,CONCATENATE($B$2," ",$C$2," ","QTY",  " ", $Z$2), "")</f>
        <v/>
      </c>
      <c r="AU199">
        <f>IF(ORDER!O205&gt;0,
 IF(ORDER!$D$1="SGST",
 VLOOKUP(H199,'C:\Users\HP\Desktop\TrimphPO\Week\Master Files\[SGST Master.xlsx]DBF'!$A:$AV,48,FALSE),
   IF(ORDER!$D$1="IGST",
   VLOOKUP(H199,'C:\Users\HP\Desktop\TrimphPO\Week\Master Files\[IGST Master.xlsx]DBF'!$A:$AV,48,FALSE),
   "Error")),
"")</f>
        <v/>
      </c>
      <c r="AV199">
        <f>IF(ORDER!O205&gt;0,
 IF(ORDER!$D$1="SGST",
 VLOOKUP(H199,'C:\Users\HP\Desktop\TrimphPO\Week\Master Files\[SGST Master.xlsx]DBF'!$A:$AW,49,FALSE),
   IF(ORDER!$D$1="IGST",
   VLOOKUP(H199,'C:\Users\HP\Desktop\TrimphPO\Week\Master Files\[IGST Master.xlsx]DBF'!$A:$AW,49,FALSE),
   "Error")),
"")</f>
        <v/>
      </c>
      <c r="AW199">
        <f>IF(ORDER!O205&gt;0,
 IF(ORDER!$D$1="SGST",
 VLOOKUP(H199,'C:\Users\HP\Desktop\TrimphPO\Week\Master Files\[SGST Master.xlsx]DBF'!$A:$AX,50,FALSE),
   IF(ORDER!$D$1="IGST",
   VLOOKUP(H199,'C:\Users\HP\Desktop\TrimphPO\Week\Master Files\[IGST Master.xlsx]DBF'!$A:$AX,50,FALSE),
   "Error")),
"")</f>
        <v/>
      </c>
      <c r="AX199">
        <f>IF(ORDER!O205&gt;0,ORDER!B5, "")</f>
        <v/>
      </c>
      <c r="AY199">
        <f>IF(ORDER!O205&gt;0,ORDER!B1, "")</f>
        <v/>
      </c>
      <c r="AZ199">
        <f>IF(ORDER!O205&gt;0,
 IF(ORDER!$D$1="SGST",
 VLOOKUP(H199,'C:\Users\HP\Desktop\TrimphPO\Week\Master Files\[SGST Master.xlsx]DBF'!$A:$BA,53,FALSE),
   IF(ORDER!$D$1="IGST",
   VLOOKUP(H199,'C:\Users\HP\Desktop\TrimphPO\Week\Master Files\[IGST Master.xlsx]DBF'!$A:$BA,53,FALSE),
   "Error")),
"")</f>
        <v/>
      </c>
      <c r="BA199">
        <f>IF(ORDER!O205&gt;0,
 IF(ORDER!$D$1="SGST",
 VLOOKUP(H199,'C:\Users\HP\Desktop\TrimphPO\Week\Master Files\[SGST Master.xlsx]DBF'!$A:$BB,54,FALSE),
   IF(ORDER!$D$1="IGST",
   VLOOKUP(H199,'C:\Users\HP\Desktop\TrimphPO\Week\Master Files\[IGST Master.xlsx]DBF'!$A:$BB,54,FALSE),
   "Error")),
"")</f>
        <v/>
      </c>
      <c r="BB199">
        <f>IF(ORDER!O205&gt;0,
 IF(ORDER!$D$1="SGST",
 VLOOKUP(H199,'C:\Users\HP\Desktop\TrimphPO\Week\Master Files\[SGST Master.xlsx]DBF'!$A:$BC,55,FALSE),
   IF(ORDER!$D$1="IGST",
   VLOOKUP(H199,'C:\Users\HP\Desktop\TrimphPO\Week\Master Files\[IGST Master.xlsx]DBF'!$A:$BC,55,FALSE),
   "Error")),
"")</f>
        <v/>
      </c>
      <c r="BC199">
        <f>IF(ORDER!O205&gt;0,
 IF(ORDER!$D$1="SGST",
 VLOOKUP(H199,'C:\Users\HP\Desktop\TrimphPO\Week\Master Files\[SGST Master.xlsx]DBF'!$A:$BD,56,FALSE),
   IF(ORDER!$D$1="IGST",
   VLOOKUP(H199,'C:\Users\HP\Desktop\TrimphPO\Week\Master Files\[IGST Master.xlsx]DBF'!$A:$BD,56,FALSE),
   "Error")),
"")</f>
        <v/>
      </c>
      <c r="BD199">
        <f>IF(ORDER!O205&gt;0,
 IF(ORDER!$D$1="SGST",
 VLOOKUP(H199,'C:\Users\HP\Desktop\TrimphPO\Week\Master Files\[SGST Master.xlsx]DBF'!$A:$BE,57,FALSE),
   IF(ORDER!$D$1="IGST",
   VLOOKUP(H199,'C:\Users\HP\Desktop\TrimphPO\Week\Master Files\[IGST Master.xlsx]DBF'!$A:$BE,57,FALSE),
   "Error")),
"")</f>
        <v/>
      </c>
    </row>
    <row r="200">
      <c r="A200">
        <f>IF(ORDER!O206&gt;0,
 IF(ORDER!$D$1="SGST",
 VLOOKUP(H200,'C:\Users\HP\Desktop\TrimphPO\Week\Master Files\[SGST Master.xlsx]DBF'!$A:$B,2,FALSE),
   IF(ORDER!$D$1="IGST",
   VLOOKUP(H200,'C:\Users\HP\Desktop\TrimphPO\Week\Master Files\[IGST Master.xlsx]DBF'!$A:$B,2,FALSE),
   "Error")),
"")</f>
        <v/>
      </c>
      <c r="B200">
        <f>IF(ORDER!O206&gt;0,
 IF(ORDER!$D$1="SGST",
 VLOOKUP(H200,'C:\Users\HP\Desktop\TrimphPO\Week\Master Files\[SGST Master.xlsx]DBF'!$A:$C,3,FALSE),
   IF(ORDER!$D$1="IGST",
   VLOOKUP(H200,'C:\Users\HP\Desktop\TrimphPO\Week\Master Files\[IGST Master.xlsx]DBF'!$A:$C,3,FALSE),
   "Error")),
"")</f>
        <v/>
      </c>
      <c r="C200">
        <f>IF(ORDER!O206&gt;0,ORDER!L206, "")</f>
        <v/>
      </c>
      <c r="D200">
        <f>IF(ORDER!O206&gt;0,ORDER!A206, "")</f>
        <v/>
      </c>
      <c r="E200">
        <f>IF(ORDER!O206&gt;0,
 IF(ORDER!$D$1="SGST",
 VLOOKUP(H200,'C:\Users\HP\Desktop\TrimphPO\Week\Master Files\[SGST Master.xlsx]DBF'!$A:$F,6,FALSE),
   IF(ORDER!$D$1="IGST",
   VLOOKUP(H200,'C:\Users\HP\Desktop\TrimphPO\Week\Master Files\[IGST Master.xlsx]DBF'!$A:$F,6,FALSE),
   "Error")),
"")</f>
        <v/>
      </c>
      <c r="F200">
        <f>IF(ORDER!O206&gt;0,ORDER!C206, "")</f>
        <v/>
      </c>
      <c r="G200">
        <f>IF(ORDER!O206&gt;0,
 IF(ORDER!$D$1="SGST",
 VLOOKUP(H200,'C:\Users\HP\Desktop\TrimphPO\Week\Master Files\[SGST Master.xlsx]DBF'!$A:$H,8,FALSE),
   IF(ORDER!$D$1="IGST",
   VLOOKUP(H200,'C:\Users\HP\Desktop\TrimphPO\Week\Master Files\[IGST Master.xlsx]DBF'!$A:$H,8,FALSE),
   "Error")),
"")</f>
        <v/>
      </c>
      <c r="H200">
        <f>IF(ORDER!O206&gt;0,ORDER!D206, "")</f>
        <v/>
      </c>
      <c r="I200">
        <f>IF(ORDER!O206&gt;0,
 IF(ORDER!$D$1="SGST",
 VLOOKUP(H200,'C:\Users\HP\Desktop\TrimphPO\Week\Master Files\[SGST Master.xlsx]DBF'!$A:$J,10,FALSE),
   IF(ORDER!$D$1="IGST",
   VLOOKUP(H200,'C:\Users\HP\Desktop\TrimphPO\Week\Master Files\[IGST Master.xlsx]DBF'!$A:$J,10,FALSE),
   "Error")),
"")</f>
        <v/>
      </c>
      <c r="J200">
        <f>IF(ORDER!O206&gt;0,SUMIF(ORDER!$D$8:$D$22298,DBF!$H200,ORDER!$G$8:$G$22298), "")</f>
        <v/>
      </c>
      <c r="K200">
        <f>IF(ORDER!O206&gt;0,VLOOKUP($H200,ORDER!D:H,5,FALSE), "")</f>
        <v/>
      </c>
      <c r="L200">
        <f>IF(ORDER!O206&gt;0,ROUND(J200*K200,2), "")</f>
        <v/>
      </c>
      <c r="M200">
        <f>IF(ORDER!O206&gt;0,
 IF(ORDER!$D$1="SGST",
 VLOOKUP(H200,'C:\Users\HP\Desktop\TrimphPO\Week\Master Files\[SGST Master.xlsx]DBF'!$A:$N,14,FALSE),
   IF(ORDER!$D$1="IGST",
   VLOOKUP(H200,'C:\Users\HP\Desktop\TrimphPO\Week\Master Files\[IGST Master.xlsx]DBF'!$A:$N,14,FALSE),
   "Error")),
"")</f>
        <v/>
      </c>
      <c r="N200">
        <f>IF(ORDER!O206&gt;0,ROUND(L200*M200/100,2), "")</f>
        <v/>
      </c>
      <c r="O200">
        <f>IF(ORDER!O206&gt;0,L200-N200, "")</f>
        <v/>
      </c>
      <c r="P200">
        <f>IF(ORDER!O206&gt;0,IF(R200="Corsetry",IF(IFERROR((O200/J200),0)&lt;1000,"CC Sales- Corsetry-Wholesale - IGST 5%","CC Sales- Corsetry-Wholesale - IGST 12%")), "")</f>
        <v/>
      </c>
      <c r="Q200">
        <f>IF(ORDER!O206&gt;0,
 IF(ORDER!$D$1="SGST",
 VLOOKUP(H200,'C:\Users\HP\Desktop\TrimphPO\Week\Master Files\[SGST Master.xlsx]DBF'!$A:$R,18,FALSE),
   IF(ORDER!$D$1="IGST",
   VLOOKUP(H200,'C:\Users\HP\Desktop\TrimphPO\Week\Master Files\[IGST Master.xlsx]DBF'!$A:$R,18,FALSE),
   "Error")),
"")</f>
        <v/>
      </c>
      <c r="R200">
        <f>IF(ORDER!O206&gt;0,
 IF(ORDER!$D$1="SGST",
 VLOOKUP(H200,'C:\Users\HP\Desktop\TrimphPO\Week\Master Files\[SGST Master.xlsx]DBF'!$A:$S,19,FALSE),
   IF(ORDER!$D$1="IGST",
   VLOOKUP(H200,'C:\Users\HP\Desktop\TrimphPO\Week\Master Files\[IGST Master.xlsx]DBF'!$A:$S,19,FALSE),
   "Error")),
"")</f>
        <v/>
      </c>
      <c r="S200">
        <f>IF(ORDER!O206&gt;0,
 IF(ORDER!$D$1="SGST",
 VLOOKUP(H200,'C:\Users\HP\Desktop\TrimphPO\Week\Master Files\[SGST Master.xlsx]DBF'!$A:$T,20,FALSE),
   IF(ORDER!$D$1="IGST",
   VLOOKUP(H200,'C:\Users\HP\Desktop\TrimphPO\Week\Master Files\[IGST Master.xlsx]DBF'!$A:$T,20,FALSE),
   "Error")),
"")</f>
        <v/>
      </c>
      <c r="T200">
        <f>IF(ORDER!O206&gt;0,
 IF(ORDER!$D$1="SGST",
 VLOOKUP(H200,'C:\Users\HP\Desktop\TrimphPO\Week\Master Files\[SGST Master.xlsx]DBF'!$A:$U,21,FALSE),
   IF(ORDER!$D$1="IGST",
   VLOOKUP(H200,'C:\Users\HP\Desktop\TrimphPO\Week\Master Files\[IGST Master.xlsx]DBF'!$A:$U,21,FALSE),
   "Error")),
"")</f>
        <v/>
      </c>
      <c r="U200">
        <f>IF(ORDER!O206&gt;0,
 IF(ORDER!$D$1="SGST",
 VLOOKUP(H200,'C:\Users\HP\Desktop\TrimphPO\Week\Master Files\[SGST Master.xlsx]DBF'!$A:$V,22,FALSE),
   IF(ORDER!$D$1="IGST",
   VLOOKUP(H200,'C:\Users\HP\Desktop\TrimphPO\Week\Master Files\[IGST Master.xlsx]DBF'!$A:$V,22,FALSE),
   "Error")),
"")</f>
        <v/>
      </c>
      <c r="V200">
        <f>IF(ORDER!O206&gt;0,
 IF(ORDER!$D$1="SGST",
 VLOOKUP(H200,'C:\Users\HP\Desktop\TrimphPO\Week\Master Files\[SGST Master.xlsx]DBF'!$A:$W,23,FALSE),
   IF(ORDER!$D$1="IGST",
   VLOOKUP(H200,'C:\Users\HP\Desktop\TrimphPO\Week\Master Files\[IGST Master.xlsx]DBF'!$A:$W,23,FALSE),
   "Error")),
"")</f>
        <v/>
      </c>
      <c r="W200">
        <f>IF(ORDER!O206&gt;0,
 IF(ORDER!$D$1="SGST",
 VLOOKUP(H200,'C:\Users\HP\Desktop\TrimphPO\Week\Master Files\[SGST Master.xlsx]DBF'!$A:$X,24,FALSE),
   IF(ORDER!$D$1="IGST",
   VLOOKUP(H200,'C:\Users\HP\Desktop\TrimphPO\Week\Master Files\[IGST Master.xlsx]DBF'!$A:$X,24,FALSE),
   "Error")),
"")</f>
        <v/>
      </c>
      <c r="X200">
        <f>IF(ORDER!O206&gt;0,
 IF(ORDER!$D$1="SGST",
 VLOOKUP(H200,'C:\Users\HP\Desktop\TrimphPO\Week\Master Files\[SGST Master.xlsx]DBF'!$A:$Y,25,FALSE),
   IF(ORDER!$D$1="IGST",
   VLOOKUP(H200,'C:\Users\HP\Desktop\TrimphPO\Week\Master Files\[IGST Master.xlsx]DBF'!$A:$Y,25,FALSE),
   "Error")),
"")</f>
        <v/>
      </c>
      <c r="Y200">
        <f>IF(ORDER!O206&gt;0,+O200, "")</f>
        <v/>
      </c>
      <c r="Z200">
        <f>IF(ORDER!O206&gt;0,+J200, "")</f>
        <v/>
      </c>
      <c r="AA200">
        <f>IF(ORDER!O206&gt;0,
 IF(ORDER!$D$1="SGST",
 VLOOKUP(H200,'C:\Users\HP\Desktop\TrimphPO\Week\Master Files\[SGST Master.xlsx]DBF'!$A:$AB,28,FALSE),
   IF(ORDER!$D$1="IGST",
   VLOOKUP(H200,'C:\Users\HP\Desktop\TrimphPO\Week\Master Files\[IGST Master.xlsx]DBF'!$A:$AB,28,FALSE),
   "Error")),
"")</f>
        <v/>
      </c>
      <c r="AB200">
        <f>IF(ORDER!O206&gt;0,
 IF(ORDER!$D$1="SGST",
 VLOOKUP(H200,'C:\Users\HP\Desktop\TrimphPO\Week\Master Files\[SGST Master.xlsx]DBF'!$A:$AC,29,FALSE),
   IF(ORDER!$D$1="IGST",
   VLOOKUP(H200,'C:\Users\HP\Desktop\TrimphPO\Week\Master Files\[IGST Master.xlsx]DBF'!$A:$AC,29,FALSE),
   "Error")),
"")</f>
        <v/>
      </c>
      <c r="AC200">
        <f>IF(ORDER!O206&gt;0,ROUND(Y200*AB200/100,2), "")</f>
        <v/>
      </c>
      <c r="AD200">
        <f>IF(ORDER!O206&gt;0,ROUND(SUM(Y200,0)-AC200,2), "")</f>
        <v/>
      </c>
      <c r="AE200" t="inlineStr"/>
      <c r="AF200" t="inlineStr"/>
      <c r="AG200" t="inlineStr"/>
      <c r="AH200" t="inlineStr"/>
      <c r="AI200" t="inlineStr"/>
      <c r="AJ200" t="inlineStr"/>
      <c r="AK200">
        <f>IF(ORDER!O206&gt;0,IF(RIGHT(P200,2)="5%","Output IGST - 5% - Tamilnadu","Output IGST - 12% - Tamilnadu"), "")</f>
        <v/>
      </c>
      <c r="AL200">
        <f>IF(ORDER!O206&gt;0,IF(AK200="Output IGST - 12% - TamilNadu",12,5), "")</f>
        <v/>
      </c>
      <c r="AM200">
        <f>IF(ORDER!O206&gt;0,ROUND(SUM(AD200*AL200/100,0),2), "")</f>
        <v/>
      </c>
      <c r="AN200">
        <f>IF(ORDER!O206&gt;0,+AP200, "")</f>
        <v/>
      </c>
      <c r="AO200">
        <f>IF(ORDER!O206&gt;0,0.00, "")</f>
        <v/>
      </c>
      <c r="AP200">
        <f>IF(ORDER!O206&gt;0,+(Y200-AC200)+AM200, "")</f>
        <v/>
      </c>
      <c r="AQ200">
        <f>IF(ORDER!O206&gt;0,
 IF(ORDER!$D$1="SGST",
 VLOOKUP(H200,'C:\Users\HP\Desktop\TrimphPO\Week\Master Files\[SGST Master.xlsx]DBF'!$A:$AR,44,FALSE),
   IF(ORDER!$D$1="IGST",
   VLOOKUP(H200,'C:\Users\HP\Desktop\TrimphPO\Week\Master Files\[IGST Master.xlsx]DBF'!$A:$AR,44,FALSE),
   "Error")),
"")</f>
        <v/>
      </c>
      <c r="AR200">
        <f>IF(ORDER!O206&gt;0,B200, "")</f>
        <v/>
      </c>
      <c r="AS200">
        <f>IF(ORDER!O206&gt;0,AN200, "")</f>
        <v/>
      </c>
      <c r="AT200">
        <f>IF(ORDER!O206&gt;0,CONCATENATE($B$2," ",$C$2," ","QTY",  " ", $Z$2), "")</f>
        <v/>
      </c>
      <c r="AU200">
        <f>IF(ORDER!O206&gt;0,
 IF(ORDER!$D$1="SGST",
 VLOOKUP(H200,'C:\Users\HP\Desktop\TrimphPO\Week\Master Files\[SGST Master.xlsx]DBF'!$A:$AV,48,FALSE),
   IF(ORDER!$D$1="IGST",
   VLOOKUP(H200,'C:\Users\HP\Desktop\TrimphPO\Week\Master Files\[IGST Master.xlsx]DBF'!$A:$AV,48,FALSE),
   "Error")),
"")</f>
        <v/>
      </c>
      <c r="AV200">
        <f>IF(ORDER!O206&gt;0,
 IF(ORDER!$D$1="SGST",
 VLOOKUP(H200,'C:\Users\HP\Desktop\TrimphPO\Week\Master Files\[SGST Master.xlsx]DBF'!$A:$AW,49,FALSE),
   IF(ORDER!$D$1="IGST",
   VLOOKUP(H200,'C:\Users\HP\Desktop\TrimphPO\Week\Master Files\[IGST Master.xlsx]DBF'!$A:$AW,49,FALSE),
   "Error")),
"")</f>
        <v/>
      </c>
      <c r="AW200">
        <f>IF(ORDER!O206&gt;0,
 IF(ORDER!$D$1="SGST",
 VLOOKUP(H200,'C:\Users\HP\Desktop\TrimphPO\Week\Master Files\[SGST Master.xlsx]DBF'!$A:$AX,50,FALSE),
   IF(ORDER!$D$1="IGST",
   VLOOKUP(H200,'C:\Users\HP\Desktop\TrimphPO\Week\Master Files\[IGST Master.xlsx]DBF'!$A:$AX,50,FALSE),
   "Error")),
"")</f>
        <v/>
      </c>
      <c r="AX200">
        <f>IF(ORDER!O206&gt;0,ORDER!B5, "")</f>
        <v/>
      </c>
      <c r="AY200">
        <f>IF(ORDER!O206&gt;0,ORDER!B1, "")</f>
        <v/>
      </c>
      <c r="AZ200">
        <f>IF(ORDER!O206&gt;0,
 IF(ORDER!$D$1="SGST",
 VLOOKUP(H200,'C:\Users\HP\Desktop\TrimphPO\Week\Master Files\[SGST Master.xlsx]DBF'!$A:$BA,53,FALSE),
   IF(ORDER!$D$1="IGST",
   VLOOKUP(H200,'C:\Users\HP\Desktop\TrimphPO\Week\Master Files\[IGST Master.xlsx]DBF'!$A:$BA,53,FALSE),
   "Error")),
"")</f>
        <v/>
      </c>
      <c r="BA200">
        <f>IF(ORDER!O206&gt;0,
 IF(ORDER!$D$1="SGST",
 VLOOKUP(H200,'C:\Users\HP\Desktop\TrimphPO\Week\Master Files\[SGST Master.xlsx]DBF'!$A:$BB,54,FALSE),
   IF(ORDER!$D$1="IGST",
   VLOOKUP(H200,'C:\Users\HP\Desktop\TrimphPO\Week\Master Files\[IGST Master.xlsx]DBF'!$A:$BB,54,FALSE),
   "Error")),
"")</f>
        <v/>
      </c>
      <c r="BB200">
        <f>IF(ORDER!O206&gt;0,
 IF(ORDER!$D$1="SGST",
 VLOOKUP(H200,'C:\Users\HP\Desktop\TrimphPO\Week\Master Files\[SGST Master.xlsx]DBF'!$A:$BC,55,FALSE),
   IF(ORDER!$D$1="IGST",
   VLOOKUP(H200,'C:\Users\HP\Desktop\TrimphPO\Week\Master Files\[IGST Master.xlsx]DBF'!$A:$BC,55,FALSE),
   "Error")),
"")</f>
        <v/>
      </c>
      <c r="BC200">
        <f>IF(ORDER!O206&gt;0,
 IF(ORDER!$D$1="SGST",
 VLOOKUP(H200,'C:\Users\HP\Desktop\TrimphPO\Week\Master Files\[SGST Master.xlsx]DBF'!$A:$BD,56,FALSE),
   IF(ORDER!$D$1="IGST",
   VLOOKUP(H200,'C:\Users\HP\Desktop\TrimphPO\Week\Master Files\[IGST Master.xlsx]DBF'!$A:$BD,56,FALSE),
   "Error")),
"")</f>
        <v/>
      </c>
      <c r="BD200">
        <f>IF(ORDER!O206&gt;0,
 IF(ORDER!$D$1="SGST",
 VLOOKUP(H200,'C:\Users\HP\Desktop\TrimphPO\Week\Master Files\[SGST Master.xlsx]DBF'!$A:$BE,57,FALSE),
   IF(ORDER!$D$1="IGST",
   VLOOKUP(H200,'C:\Users\HP\Desktop\TrimphPO\Week\Master Files\[IGST Master.xlsx]DBF'!$A:$BE,57,FALSE),
   "Error")),
"")</f>
        <v/>
      </c>
    </row>
    <row r="201">
      <c r="A201">
        <f>IF(ORDER!O207&gt;0,
 IF(ORDER!$D$1="SGST",
 VLOOKUP(H201,'C:\Users\HP\Desktop\TrimphPO\Week\Master Files\[SGST Master.xlsx]DBF'!$A:$B,2,FALSE),
   IF(ORDER!$D$1="IGST",
   VLOOKUP(H201,'C:\Users\HP\Desktop\TrimphPO\Week\Master Files\[IGST Master.xlsx]DBF'!$A:$B,2,FALSE),
   "Error")),
"")</f>
        <v/>
      </c>
      <c r="B201">
        <f>IF(ORDER!O207&gt;0,
 IF(ORDER!$D$1="SGST",
 VLOOKUP(H201,'C:\Users\HP\Desktop\TrimphPO\Week\Master Files\[SGST Master.xlsx]DBF'!$A:$C,3,FALSE),
   IF(ORDER!$D$1="IGST",
   VLOOKUP(H201,'C:\Users\HP\Desktop\TrimphPO\Week\Master Files\[IGST Master.xlsx]DBF'!$A:$C,3,FALSE),
   "Error")),
"")</f>
        <v/>
      </c>
      <c r="C201">
        <f>IF(ORDER!O207&gt;0,ORDER!L207, "")</f>
        <v/>
      </c>
      <c r="D201">
        <f>IF(ORDER!O207&gt;0,ORDER!A207, "")</f>
        <v/>
      </c>
      <c r="E201">
        <f>IF(ORDER!O207&gt;0,
 IF(ORDER!$D$1="SGST",
 VLOOKUP(H201,'C:\Users\HP\Desktop\TrimphPO\Week\Master Files\[SGST Master.xlsx]DBF'!$A:$F,6,FALSE),
   IF(ORDER!$D$1="IGST",
   VLOOKUP(H201,'C:\Users\HP\Desktop\TrimphPO\Week\Master Files\[IGST Master.xlsx]DBF'!$A:$F,6,FALSE),
   "Error")),
"")</f>
        <v/>
      </c>
      <c r="F201">
        <f>IF(ORDER!O207&gt;0,ORDER!C207, "")</f>
        <v/>
      </c>
      <c r="G201">
        <f>IF(ORDER!O207&gt;0,
 IF(ORDER!$D$1="SGST",
 VLOOKUP(H201,'C:\Users\HP\Desktop\TrimphPO\Week\Master Files\[SGST Master.xlsx]DBF'!$A:$H,8,FALSE),
   IF(ORDER!$D$1="IGST",
   VLOOKUP(H201,'C:\Users\HP\Desktop\TrimphPO\Week\Master Files\[IGST Master.xlsx]DBF'!$A:$H,8,FALSE),
   "Error")),
"")</f>
        <v/>
      </c>
      <c r="H201">
        <f>IF(ORDER!O207&gt;0,ORDER!D207, "")</f>
        <v/>
      </c>
      <c r="I201">
        <f>IF(ORDER!O207&gt;0,
 IF(ORDER!$D$1="SGST",
 VLOOKUP(H201,'C:\Users\HP\Desktop\TrimphPO\Week\Master Files\[SGST Master.xlsx]DBF'!$A:$J,10,FALSE),
   IF(ORDER!$D$1="IGST",
   VLOOKUP(H201,'C:\Users\HP\Desktop\TrimphPO\Week\Master Files\[IGST Master.xlsx]DBF'!$A:$J,10,FALSE),
   "Error")),
"")</f>
        <v/>
      </c>
      <c r="J201">
        <f>IF(ORDER!O207&gt;0,SUMIF(ORDER!$D$8:$D$22298,DBF!$H201,ORDER!$G$8:$G$22298), "")</f>
        <v/>
      </c>
      <c r="K201">
        <f>IF(ORDER!O207&gt;0,VLOOKUP($H201,ORDER!D:H,5,FALSE), "")</f>
        <v/>
      </c>
      <c r="L201">
        <f>IF(ORDER!O207&gt;0,ROUND(J201*K201,2), "")</f>
        <v/>
      </c>
      <c r="M201">
        <f>IF(ORDER!O207&gt;0,
 IF(ORDER!$D$1="SGST",
 VLOOKUP(H201,'C:\Users\HP\Desktop\TrimphPO\Week\Master Files\[SGST Master.xlsx]DBF'!$A:$N,14,FALSE),
   IF(ORDER!$D$1="IGST",
   VLOOKUP(H201,'C:\Users\HP\Desktop\TrimphPO\Week\Master Files\[IGST Master.xlsx]DBF'!$A:$N,14,FALSE),
   "Error")),
"")</f>
        <v/>
      </c>
      <c r="N201">
        <f>IF(ORDER!O207&gt;0,ROUND(L201*M201/100,2), "")</f>
        <v/>
      </c>
      <c r="O201">
        <f>IF(ORDER!O207&gt;0,L201-N201, "")</f>
        <v/>
      </c>
      <c r="P201">
        <f>IF(ORDER!O207&gt;0,IF(R201="Corsetry",IF(IFERROR((O201/J201),0)&lt;1000,"CC Sales- Corsetry-Wholesale - IGST 5%","CC Sales- Corsetry-Wholesale - IGST 12%")), "")</f>
        <v/>
      </c>
      <c r="Q201">
        <f>IF(ORDER!O207&gt;0,
 IF(ORDER!$D$1="SGST",
 VLOOKUP(H201,'C:\Users\HP\Desktop\TrimphPO\Week\Master Files\[SGST Master.xlsx]DBF'!$A:$R,18,FALSE),
   IF(ORDER!$D$1="IGST",
   VLOOKUP(H201,'C:\Users\HP\Desktop\TrimphPO\Week\Master Files\[IGST Master.xlsx]DBF'!$A:$R,18,FALSE),
   "Error")),
"")</f>
        <v/>
      </c>
      <c r="R201">
        <f>IF(ORDER!O207&gt;0,
 IF(ORDER!$D$1="SGST",
 VLOOKUP(H201,'C:\Users\HP\Desktop\TrimphPO\Week\Master Files\[SGST Master.xlsx]DBF'!$A:$S,19,FALSE),
   IF(ORDER!$D$1="IGST",
   VLOOKUP(H201,'C:\Users\HP\Desktop\TrimphPO\Week\Master Files\[IGST Master.xlsx]DBF'!$A:$S,19,FALSE),
   "Error")),
"")</f>
        <v/>
      </c>
      <c r="S201">
        <f>IF(ORDER!O207&gt;0,
 IF(ORDER!$D$1="SGST",
 VLOOKUP(H201,'C:\Users\HP\Desktop\TrimphPO\Week\Master Files\[SGST Master.xlsx]DBF'!$A:$T,20,FALSE),
   IF(ORDER!$D$1="IGST",
   VLOOKUP(H201,'C:\Users\HP\Desktop\TrimphPO\Week\Master Files\[IGST Master.xlsx]DBF'!$A:$T,20,FALSE),
   "Error")),
"")</f>
        <v/>
      </c>
      <c r="T201">
        <f>IF(ORDER!O207&gt;0,
 IF(ORDER!$D$1="SGST",
 VLOOKUP(H201,'C:\Users\HP\Desktop\TrimphPO\Week\Master Files\[SGST Master.xlsx]DBF'!$A:$U,21,FALSE),
   IF(ORDER!$D$1="IGST",
   VLOOKUP(H201,'C:\Users\HP\Desktop\TrimphPO\Week\Master Files\[IGST Master.xlsx]DBF'!$A:$U,21,FALSE),
   "Error")),
"")</f>
        <v/>
      </c>
      <c r="U201">
        <f>IF(ORDER!O207&gt;0,
 IF(ORDER!$D$1="SGST",
 VLOOKUP(H201,'C:\Users\HP\Desktop\TrimphPO\Week\Master Files\[SGST Master.xlsx]DBF'!$A:$V,22,FALSE),
   IF(ORDER!$D$1="IGST",
   VLOOKUP(H201,'C:\Users\HP\Desktop\TrimphPO\Week\Master Files\[IGST Master.xlsx]DBF'!$A:$V,22,FALSE),
   "Error")),
"")</f>
        <v/>
      </c>
      <c r="V201">
        <f>IF(ORDER!O207&gt;0,
 IF(ORDER!$D$1="SGST",
 VLOOKUP(H201,'C:\Users\HP\Desktop\TrimphPO\Week\Master Files\[SGST Master.xlsx]DBF'!$A:$W,23,FALSE),
   IF(ORDER!$D$1="IGST",
   VLOOKUP(H201,'C:\Users\HP\Desktop\TrimphPO\Week\Master Files\[IGST Master.xlsx]DBF'!$A:$W,23,FALSE),
   "Error")),
"")</f>
        <v/>
      </c>
      <c r="W201">
        <f>IF(ORDER!O207&gt;0,
 IF(ORDER!$D$1="SGST",
 VLOOKUP(H201,'C:\Users\HP\Desktop\TrimphPO\Week\Master Files\[SGST Master.xlsx]DBF'!$A:$X,24,FALSE),
   IF(ORDER!$D$1="IGST",
   VLOOKUP(H201,'C:\Users\HP\Desktop\TrimphPO\Week\Master Files\[IGST Master.xlsx]DBF'!$A:$X,24,FALSE),
   "Error")),
"")</f>
        <v/>
      </c>
      <c r="X201">
        <f>IF(ORDER!O207&gt;0,
 IF(ORDER!$D$1="SGST",
 VLOOKUP(H201,'C:\Users\HP\Desktop\TrimphPO\Week\Master Files\[SGST Master.xlsx]DBF'!$A:$Y,25,FALSE),
   IF(ORDER!$D$1="IGST",
   VLOOKUP(H201,'C:\Users\HP\Desktop\TrimphPO\Week\Master Files\[IGST Master.xlsx]DBF'!$A:$Y,25,FALSE),
   "Error")),
"")</f>
        <v/>
      </c>
      <c r="Y201">
        <f>IF(ORDER!O207&gt;0,+O201, "")</f>
        <v/>
      </c>
      <c r="Z201">
        <f>IF(ORDER!O207&gt;0,+J201, "")</f>
        <v/>
      </c>
      <c r="AA201">
        <f>IF(ORDER!O207&gt;0,
 IF(ORDER!$D$1="SGST",
 VLOOKUP(H201,'C:\Users\HP\Desktop\TrimphPO\Week\Master Files\[SGST Master.xlsx]DBF'!$A:$AB,28,FALSE),
   IF(ORDER!$D$1="IGST",
   VLOOKUP(H201,'C:\Users\HP\Desktop\TrimphPO\Week\Master Files\[IGST Master.xlsx]DBF'!$A:$AB,28,FALSE),
   "Error")),
"")</f>
        <v/>
      </c>
      <c r="AB201">
        <f>IF(ORDER!O207&gt;0,
 IF(ORDER!$D$1="SGST",
 VLOOKUP(H201,'C:\Users\HP\Desktop\TrimphPO\Week\Master Files\[SGST Master.xlsx]DBF'!$A:$AC,29,FALSE),
   IF(ORDER!$D$1="IGST",
   VLOOKUP(H201,'C:\Users\HP\Desktop\TrimphPO\Week\Master Files\[IGST Master.xlsx]DBF'!$A:$AC,29,FALSE),
   "Error")),
"")</f>
        <v/>
      </c>
      <c r="AC201">
        <f>IF(ORDER!O207&gt;0,ROUND(Y201*AB201/100,2), "")</f>
        <v/>
      </c>
      <c r="AD201">
        <f>IF(ORDER!O207&gt;0,ROUND(SUM(Y201,0)-AC201,2), "")</f>
        <v/>
      </c>
      <c r="AE201" t="inlineStr"/>
      <c r="AF201" t="inlineStr"/>
      <c r="AG201" t="inlineStr"/>
      <c r="AH201" t="inlineStr"/>
      <c r="AI201" t="inlineStr"/>
      <c r="AJ201" t="inlineStr"/>
      <c r="AK201">
        <f>IF(ORDER!O207&gt;0,IF(RIGHT(P201,2)="5%","Output IGST - 5% - Tamilnadu","Output IGST - 12% - Tamilnadu"), "")</f>
        <v/>
      </c>
      <c r="AL201">
        <f>IF(ORDER!O207&gt;0,IF(AK201="Output IGST - 12% - TamilNadu",12,5), "")</f>
        <v/>
      </c>
      <c r="AM201">
        <f>IF(ORDER!O207&gt;0,ROUND(SUM(AD201*AL201/100,0),2), "")</f>
        <v/>
      </c>
      <c r="AN201">
        <f>IF(ORDER!O207&gt;0,+AP201, "")</f>
        <v/>
      </c>
      <c r="AO201">
        <f>IF(ORDER!O207&gt;0,0.00, "")</f>
        <v/>
      </c>
      <c r="AP201">
        <f>IF(ORDER!O207&gt;0,+(Y201-AC201)+AM201, "")</f>
        <v/>
      </c>
      <c r="AQ201">
        <f>IF(ORDER!O207&gt;0,
 IF(ORDER!$D$1="SGST",
 VLOOKUP(H201,'C:\Users\HP\Desktop\TrimphPO\Week\Master Files\[SGST Master.xlsx]DBF'!$A:$AR,44,FALSE),
   IF(ORDER!$D$1="IGST",
   VLOOKUP(H201,'C:\Users\HP\Desktop\TrimphPO\Week\Master Files\[IGST Master.xlsx]DBF'!$A:$AR,44,FALSE),
   "Error")),
"")</f>
        <v/>
      </c>
      <c r="AR201">
        <f>IF(ORDER!O207&gt;0,B201, "")</f>
        <v/>
      </c>
      <c r="AS201">
        <f>IF(ORDER!O207&gt;0,AN201, "")</f>
        <v/>
      </c>
      <c r="AT201">
        <f>IF(ORDER!O207&gt;0,CONCATENATE($B$2," ",$C$2," ","QTY",  " ", $Z$2), "")</f>
        <v/>
      </c>
      <c r="AU201">
        <f>IF(ORDER!O207&gt;0,
 IF(ORDER!$D$1="SGST",
 VLOOKUP(H201,'C:\Users\HP\Desktop\TrimphPO\Week\Master Files\[SGST Master.xlsx]DBF'!$A:$AV,48,FALSE),
   IF(ORDER!$D$1="IGST",
   VLOOKUP(H201,'C:\Users\HP\Desktop\TrimphPO\Week\Master Files\[IGST Master.xlsx]DBF'!$A:$AV,48,FALSE),
   "Error")),
"")</f>
        <v/>
      </c>
      <c r="AV201">
        <f>IF(ORDER!O207&gt;0,
 IF(ORDER!$D$1="SGST",
 VLOOKUP(H201,'C:\Users\HP\Desktop\TrimphPO\Week\Master Files\[SGST Master.xlsx]DBF'!$A:$AW,49,FALSE),
   IF(ORDER!$D$1="IGST",
   VLOOKUP(H201,'C:\Users\HP\Desktop\TrimphPO\Week\Master Files\[IGST Master.xlsx]DBF'!$A:$AW,49,FALSE),
   "Error")),
"")</f>
        <v/>
      </c>
      <c r="AW201">
        <f>IF(ORDER!O207&gt;0,
 IF(ORDER!$D$1="SGST",
 VLOOKUP(H201,'C:\Users\HP\Desktop\TrimphPO\Week\Master Files\[SGST Master.xlsx]DBF'!$A:$AX,50,FALSE),
   IF(ORDER!$D$1="IGST",
   VLOOKUP(H201,'C:\Users\HP\Desktop\TrimphPO\Week\Master Files\[IGST Master.xlsx]DBF'!$A:$AX,50,FALSE),
   "Error")),
"")</f>
        <v/>
      </c>
      <c r="AX201">
        <f>IF(ORDER!O207&gt;0,ORDER!B5, "")</f>
        <v/>
      </c>
      <c r="AY201">
        <f>IF(ORDER!O207&gt;0,ORDER!B1, "")</f>
        <v/>
      </c>
      <c r="AZ201">
        <f>IF(ORDER!O207&gt;0,
 IF(ORDER!$D$1="SGST",
 VLOOKUP(H201,'C:\Users\HP\Desktop\TrimphPO\Week\Master Files\[SGST Master.xlsx]DBF'!$A:$BA,53,FALSE),
   IF(ORDER!$D$1="IGST",
   VLOOKUP(H201,'C:\Users\HP\Desktop\TrimphPO\Week\Master Files\[IGST Master.xlsx]DBF'!$A:$BA,53,FALSE),
   "Error")),
"")</f>
        <v/>
      </c>
      <c r="BA201">
        <f>IF(ORDER!O207&gt;0,
 IF(ORDER!$D$1="SGST",
 VLOOKUP(H201,'C:\Users\HP\Desktop\TrimphPO\Week\Master Files\[SGST Master.xlsx]DBF'!$A:$BB,54,FALSE),
   IF(ORDER!$D$1="IGST",
   VLOOKUP(H201,'C:\Users\HP\Desktop\TrimphPO\Week\Master Files\[IGST Master.xlsx]DBF'!$A:$BB,54,FALSE),
   "Error")),
"")</f>
        <v/>
      </c>
      <c r="BB201">
        <f>IF(ORDER!O207&gt;0,
 IF(ORDER!$D$1="SGST",
 VLOOKUP(H201,'C:\Users\HP\Desktop\TrimphPO\Week\Master Files\[SGST Master.xlsx]DBF'!$A:$BC,55,FALSE),
   IF(ORDER!$D$1="IGST",
   VLOOKUP(H201,'C:\Users\HP\Desktop\TrimphPO\Week\Master Files\[IGST Master.xlsx]DBF'!$A:$BC,55,FALSE),
   "Error")),
"")</f>
        <v/>
      </c>
      <c r="BC201">
        <f>IF(ORDER!O207&gt;0,
 IF(ORDER!$D$1="SGST",
 VLOOKUP(H201,'C:\Users\HP\Desktop\TrimphPO\Week\Master Files\[SGST Master.xlsx]DBF'!$A:$BD,56,FALSE),
   IF(ORDER!$D$1="IGST",
   VLOOKUP(H201,'C:\Users\HP\Desktop\TrimphPO\Week\Master Files\[IGST Master.xlsx]DBF'!$A:$BD,56,FALSE),
   "Error")),
"")</f>
        <v/>
      </c>
      <c r="BD201">
        <f>IF(ORDER!O207&gt;0,
 IF(ORDER!$D$1="SGST",
 VLOOKUP(H201,'C:\Users\HP\Desktop\TrimphPO\Week\Master Files\[SGST Master.xlsx]DBF'!$A:$BE,57,FALSE),
   IF(ORDER!$D$1="IGST",
   VLOOKUP(H201,'C:\Users\HP\Desktop\TrimphPO\Week\Master Files\[IGST Master.xlsx]DBF'!$A:$BE,57,FALSE),
   "Error")),
"")</f>
        <v/>
      </c>
    </row>
    <row r="202">
      <c r="A202">
        <f>IF(ORDER!O208&gt;0,
 IF(ORDER!$D$1="SGST",
 VLOOKUP(H202,'C:\Users\HP\Desktop\TrimphPO\Week\Master Files\[SGST Master.xlsx]DBF'!$A:$B,2,FALSE),
   IF(ORDER!$D$1="IGST",
   VLOOKUP(H202,'C:\Users\HP\Desktop\TrimphPO\Week\Master Files\[IGST Master.xlsx]DBF'!$A:$B,2,FALSE),
   "Error")),
"")</f>
        <v/>
      </c>
      <c r="B202">
        <f>IF(ORDER!O208&gt;0,
 IF(ORDER!$D$1="SGST",
 VLOOKUP(H202,'C:\Users\HP\Desktop\TrimphPO\Week\Master Files\[SGST Master.xlsx]DBF'!$A:$C,3,FALSE),
   IF(ORDER!$D$1="IGST",
   VLOOKUP(H202,'C:\Users\HP\Desktop\TrimphPO\Week\Master Files\[IGST Master.xlsx]DBF'!$A:$C,3,FALSE),
   "Error")),
"")</f>
        <v/>
      </c>
      <c r="C202">
        <f>IF(ORDER!O208&gt;0,ORDER!L208, "")</f>
        <v/>
      </c>
      <c r="D202">
        <f>IF(ORDER!O208&gt;0,ORDER!A208, "")</f>
        <v/>
      </c>
      <c r="E202">
        <f>IF(ORDER!O208&gt;0,
 IF(ORDER!$D$1="SGST",
 VLOOKUP(H202,'C:\Users\HP\Desktop\TrimphPO\Week\Master Files\[SGST Master.xlsx]DBF'!$A:$F,6,FALSE),
   IF(ORDER!$D$1="IGST",
   VLOOKUP(H202,'C:\Users\HP\Desktop\TrimphPO\Week\Master Files\[IGST Master.xlsx]DBF'!$A:$F,6,FALSE),
   "Error")),
"")</f>
        <v/>
      </c>
      <c r="F202">
        <f>IF(ORDER!O208&gt;0,ORDER!C208, "")</f>
        <v/>
      </c>
      <c r="G202">
        <f>IF(ORDER!O208&gt;0,
 IF(ORDER!$D$1="SGST",
 VLOOKUP(H202,'C:\Users\HP\Desktop\TrimphPO\Week\Master Files\[SGST Master.xlsx]DBF'!$A:$H,8,FALSE),
   IF(ORDER!$D$1="IGST",
   VLOOKUP(H202,'C:\Users\HP\Desktop\TrimphPO\Week\Master Files\[IGST Master.xlsx]DBF'!$A:$H,8,FALSE),
   "Error")),
"")</f>
        <v/>
      </c>
      <c r="H202">
        <f>IF(ORDER!O208&gt;0,ORDER!D208, "")</f>
        <v/>
      </c>
      <c r="I202">
        <f>IF(ORDER!O208&gt;0,
 IF(ORDER!$D$1="SGST",
 VLOOKUP(H202,'C:\Users\HP\Desktop\TrimphPO\Week\Master Files\[SGST Master.xlsx]DBF'!$A:$J,10,FALSE),
   IF(ORDER!$D$1="IGST",
   VLOOKUP(H202,'C:\Users\HP\Desktop\TrimphPO\Week\Master Files\[IGST Master.xlsx]DBF'!$A:$J,10,FALSE),
   "Error")),
"")</f>
        <v/>
      </c>
      <c r="J202">
        <f>IF(ORDER!O208&gt;0,SUMIF(ORDER!$D$8:$D$22298,DBF!$H202,ORDER!$G$8:$G$22298), "")</f>
        <v/>
      </c>
      <c r="K202">
        <f>IF(ORDER!O208&gt;0,VLOOKUP($H202,ORDER!D:H,5,FALSE), "")</f>
        <v/>
      </c>
      <c r="L202">
        <f>IF(ORDER!O208&gt;0,ROUND(J202*K202,2), "")</f>
        <v/>
      </c>
      <c r="M202">
        <f>IF(ORDER!O208&gt;0,
 IF(ORDER!$D$1="SGST",
 VLOOKUP(H202,'C:\Users\HP\Desktop\TrimphPO\Week\Master Files\[SGST Master.xlsx]DBF'!$A:$N,14,FALSE),
   IF(ORDER!$D$1="IGST",
   VLOOKUP(H202,'C:\Users\HP\Desktop\TrimphPO\Week\Master Files\[IGST Master.xlsx]DBF'!$A:$N,14,FALSE),
   "Error")),
"")</f>
        <v/>
      </c>
      <c r="N202">
        <f>IF(ORDER!O208&gt;0,ROUND(L202*M202/100,2), "")</f>
        <v/>
      </c>
      <c r="O202">
        <f>IF(ORDER!O208&gt;0,L202-N202, "")</f>
        <v/>
      </c>
      <c r="P202">
        <f>IF(ORDER!O208&gt;0,IF(R202="Corsetry",IF(IFERROR((O202/J202),0)&lt;1000,"CC Sales- Corsetry-Wholesale - IGST 5%","CC Sales- Corsetry-Wholesale - IGST 12%")), "")</f>
        <v/>
      </c>
      <c r="Q202">
        <f>IF(ORDER!O208&gt;0,
 IF(ORDER!$D$1="SGST",
 VLOOKUP(H202,'C:\Users\HP\Desktop\TrimphPO\Week\Master Files\[SGST Master.xlsx]DBF'!$A:$R,18,FALSE),
   IF(ORDER!$D$1="IGST",
   VLOOKUP(H202,'C:\Users\HP\Desktop\TrimphPO\Week\Master Files\[IGST Master.xlsx]DBF'!$A:$R,18,FALSE),
   "Error")),
"")</f>
        <v/>
      </c>
      <c r="R202">
        <f>IF(ORDER!O208&gt;0,
 IF(ORDER!$D$1="SGST",
 VLOOKUP(H202,'C:\Users\HP\Desktop\TrimphPO\Week\Master Files\[SGST Master.xlsx]DBF'!$A:$S,19,FALSE),
   IF(ORDER!$D$1="IGST",
   VLOOKUP(H202,'C:\Users\HP\Desktop\TrimphPO\Week\Master Files\[IGST Master.xlsx]DBF'!$A:$S,19,FALSE),
   "Error")),
"")</f>
        <v/>
      </c>
      <c r="S202">
        <f>IF(ORDER!O208&gt;0,
 IF(ORDER!$D$1="SGST",
 VLOOKUP(H202,'C:\Users\HP\Desktop\TrimphPO\Week\Master Files\[SGST Master.xlsx]DBF'!$A:$T,20,FALSE),
   IF(ORDER!$D$1="IGST",
   VLOOKUP(H202,'C:\Users\HP\Desktop\TrimphPO\Week\Master Files\[IGST Master.xlsx]DBF'!$A:$T,20,FALSE),
   "Error")),
"")</f>
        <v/>
      </c>
      <c r="T202">
        <f>IF(ORDER!O208&gt;0,
 IF(ORDER!$D$1="SGST",
 VLOOKUP(H202,'C:\Users\HP\Desktop\TrimphPO\Week\Master Files\[SGST Master.xlsx]DBF'!$A:$U,21,FALSE),
   IF(ORDER!$D$1="IGST",
   VLOOKUP(H202,'C:\Users\HP\Desktop\TrimphPO\Week\Master Files\[IGST Master.xlsx]DBF'!$A:$U,21,FALSE),
   "Error")),
"")</f>
        <v/>
      </c>
      <c r="U202">
        <f>IF(ORDER!O208&gt;0,
 IF(ORDER!$D$1="SGST",
 VLOOKUP(H202,'C:\Users\HP\Desktop\TrimphPO\Week\Master Files\[SGST Master.xlsx]DBF'!$A:$V,22,FALSE),
   IF(ORDER!$D$1="IGST",
   VLOOKUP(H202,'C:\Users\HP\Desktop\TrimphPO\Week\Master Files\[IGST Master.xlsx]DBF'!$A:$V,22,FALSE),
   "Error")),
"")</f>
        <v/>
      </c>
      <c r="V202">
        <f>IF(ORDER!O208&gt;0,
 IF(ORDER!$D$1="SGST",
 VLOOKUP(H202,'C:\Users\HP\Desktop\TrimphPO\Week\Master Files\[SGST Master.xlsx]DBF'!$A:$W,23,FALSE),
   IF(ORDER!$D$1="IGST",
   VLOOKUP(H202,'C:\Users\HP\Desktop\TrimphPO\Week\Master Files\[IGST Master.xlsx]DBF'!$A:$W,23,FALSE),
   "Error")),
"")</f>
        <v/>
      </c>
      <c r="W202">
        <f>IF(ORDER!O208&gt;0,
 IF(ORDER!$D$1="SGST",
 VLOOKUP(H202,'C:\Users\HP\Desktop\TrimphPO\Week\Master Files\[SGST Master.xlsx]DBF'!$A:$X,24,FALSE),
   IF(ORDER!$D$1="IGST",
   VLOOKUP(H202,'C:\Users\HP\Desktop\TrimphPO\Week\Master Files\[IGST Master.xlsx]DBF'!$A:$X,24,FALSE),
   "Error")),
"")</f>
        <v/>
      </c>
      <c r="X202">
        <f>IF(ORDER!O208&gt;0,
 IF(ORDER!$D$1="SGST",
 VLOOKUP(H202,'C:\Users\HP\Desktop\TrimphPO\Week\Master Files\[SGST Master.xlsx]DBF'!$A:$Y,25,FALSE),
   IF(ORDER!$D$1="IGST",
   VLOOKUP(H202,'C:\Users\HP\Desktop\TrimphPO\Week\Master Files\[IGST Master.xlsx]DBF'!$A:$Y,25,FALSE),
   "Error")),
"")</f>
        <v/>
      </c>
      <c r="Y202">
        <f>IF(ORDER!O208&gt;0,+O202, "")</f>
        <v/>
      </c>
      <c r="Z202">
        <f>IF(ORDER!O208&gt;0,+J202, "")</f>
        <v/>
      </c>
      <c r="AA202">
        <f>IF(ORDER!O208&gt;0,
 IF(ORDER!$D$1="SGST",
 VLOOKUP(H202,'C:\Users\HP\Desktop\TrimphPO\Week\Master Files\[SGST Master.xlsx]DBF'!$A:$AB,28,FALSE),
   IF(ORDER!$D$1="IGST",
   VLOOKUP(H202,'C:\Users\HP\Desktop\TrimphPO\Week\Master Files\[IGST Master.xlsx]DBF'!$A:$AB,28,FALSE),
   "Error")),
"")</f>
        <v/>
      </c>
      <c r="AB202">
        <f>IF(ORDER!O208&gt;0,
 IF(ORDER!$D$1="SGST",
 VLOOKUP(H202,'C:\Users\HP\Desktop\TrimphPO\Week\Master Files\[SGST Master.xlsx]DBF'!$A:$AC,29,FALSE),
   IF(ORDER!$D$1="IGST",
   VLOOKUP(H202,'C:\Users\HP\Desktop\TrimphPO\Week\Master Files\[IGST Master.xlsx]DBF'!$A:$AC,29,FALSE),
   "Error")),
"")</f>
        <v/>
      </c>
      <c r="AC202">
        <f>IF(ORDER!O208&gt;0,ROUND(Y202*AB202/100,2), "")</f>
        <v/>
      </c>
      <c r="AD202">
        <f>IF(ORDER!O208&gt;0,ROUND(SUM(Y202,0)-AC202,2), "")</f>
        <v/>
      </c>
      <c r="AE202" t="inlineStr"/>
      <c r="AF202" t="inlineStr"/>
      <c r="AG202" t="inlineStr"/>
      <c r="AH202" t="inlineStr"/>
      <c r="AI202" t="inlineStr"/>
      <c r="AJ202" t="inlineStr"/>
      <c r="AK202">
        <f>IF(ORDER!O208&gt;0,IF(RIGHT(P202,2)="5%","Output IGST - 5% - Tamilnadu","Output IGST - 12% - Tamilnadu"), "")</f>
        <v/>
      </c>
      <c r="AL202">
        <f>IF(ORDER!O208&gt;0,IF(AK202="Output IGST - 12% - TamilNadu",12,5), "")</f>
        <v/>
      </c>
      <c r="AM202">
        <f>IF(ORDER!O208&gt;0,ROUND(SUM(AD202*AL202/100,0),2), "")</f>
        <v/>
      </c>
      <c r="AN202">
        <f>IF(ORDER!O208&gt;0,+AP202, "")</f>
        <v/>
      </c>
      <c r="AO202">
        <f>IF(ORDER!O208&gt;0,0.00, "")</f>
        <v/>
      </c>
      <c r="AP202">
        <f>IF(ORDER!O208&gt;0,+(Y202-AC202)+AM202, "")</f>
        <v/>
      </c>
      <c r="AQ202">
        <f>IF(ORDER!O208&gt;0,
 IF(ORDER!$D$1="SGST",
 VLOOKUP(H202,'C:\Users\HP\Desktop\TrimphPO\Week\Master Files\[SGST Master.xlsx]DBF'!$A:$AR,44,FALSE),
   IF(ORDER!$D$1="IGST",
   VLOOKUP(H202,'C:\Users\HP\Desktop\TrimphPO\Week\Master Files\[IGST Master.xlsx]DBF'!$A:$AR,44,FALSE),
   "Error")),
"")</f>
        <v/>
      </c>
      <c r="AR202">
        <f>IF(ORDER!O208&gt;0,B202, "")</f>
        <v/>
      </c>
      <c r="AS202">
        <f>IF(ORDER!O208&gt;0,AN202, "")</f>
        <v/>
      </c>
      <c r="AT202">
        <f>IF(ORDER!O208&gt;0,CONCATENATE($B$2," ",$C$2," ","QTY",  " ", $Z$2), "")</f>
        <v/>
      </c>
      <c r="AU202">
        <f>IF(ORDER!O208&gt;0,
 IF(ORDER!$D$1="SGST",
 VLOOKUP(H202,'C:\Users\HP\Desktop\TrimphPO\Week\Master Files\[SGST Master.xlsx]DBF'!$A:$AV,48,FALSE),
   IF(ORDER!$D$1="IGST",
   VLOOKUP(H202,'C:\Users\HP\Desktop\TrimphPO\Week\Master Files\[IGST Master.xlsx]DBF'!$A:$AV,48,FALSE),
   "Error")),
"")</f>
        <v/>
      </c>
      <c r="AV202">
        <f>IF(ORDER!O208&gt;0,
 IF(ORDER!$D$1="SGST",
 VLOOKUP(H202,'C:\Users\HP\Desktop\TrimphPO\Week\Master Files\[SGST Master.xlsx]DBF'!$A:$AW,49,FALSE),
   IF(ORDER!$D$1="IGST",
   VLOOKUP(H202,'C:\Users\HP\Desktop\TrimphPO\Week\Master Files\[IGST Master.xlsx]DBF'!$A:$AW,49,FALSE),
   "Error")),
"")</f>
        <v/>
      </c>
      <c r="AW202">
        <f>IF(ORDER!O208&gt;0,
 IF(ORDER!$D$1="SGST",
 VLOOKUP(H202,'C:\Users\HP\Desktop\TrimphPO\Week\Master Files\[SGST Master.xlsx]DBF'!$A:$AX,50,FALSE),
   IF(ORDER!$D$1="IGST",
   VLOOKUP(H202,'C:\Users\HP\Desktop\TrimphPO\Week\Master Files\[IGST Master.xlsx]DBF'!$A:$AX,50,FALSE),
   "Error")),
"")</f>
        <v/>
      </c>
      <c r="AX202">
        <f>IF(ORDER!O208&gt;0,ORDER!B5, "")</f>
        <v/>
      </c>
      <c r="AY202">
        <f>IF(ORDER!O208&gt;0,ORDER!B1, "")</f>
        <v/>
      </c>
      <c r="AZ202">
        <f>IF(ORDER!O208&gt;0,
 IF(ORDER!$D$1="SGST",
 VLOOKUP(H202,'C:\Users\HP\Desktop\TrimphPO\Week\Master Files\[SGST Master.xlsx]DBF'!$A:$BA,53,FALSE),
   IF(ORDER!$D$1="IGST",
   VLOOKUP(H202,'C:\Users\HP\Desktop\TrimphPO\Week\Master Files\[IGST Master.xlsx]DBF'!$A:$BA,53,FALSE),
   "Error")),
"")</f>
        <v/>
      </c>
      <c r="BA202">
        <f>IF(ORDER!O208&gt;0,
 IF(ORDER!$D$1="SGST",
 VLOOKUP(H202,'C:\Users\HP\Desktop\TrimphPO\Week\Master Files\[SGST Master.xlsx]DBF'!$A:$BB,54,FALSE),
   IF(ORDER!$D$1="IGST",
   VLOOKUP(H202,'C:\Users\HP\Desktop\TrimphPO\Week\Master Files\[IGST Master.xlsx]DBF'!$A:$BB,54,FALSE),
   "Error")),
"")</f>
        <v/>
      </c>
      <c r="BB202">
        <f>IF(ORDER!O208&gt;0,
 IF(ORDER!$D$1="SGST",
 VLOOKUP(H202,'C:\Users\HP\Desktop\TrimphPO\Week\Master Files\[SGST Master.xlsx]DBF'!$A:$BC,55,FALSE),
   IF(ORDER!$D$1="IGST",
   VLOOKUP(H202,'C:\Users\HP\Desktop\TrimphPO\Week\Master Files\[IGST Master.xlsx]DBF'!$A:$BC,55,FALSE),
   "Error")),
"")</f>
        <v/>
      </c>
      <c r="BC202">
        <f>IF(ORDER!O208&gt;0,
 IF(ORDER!$D$1="SGST",
 VLOOKUP(H202,'C:\Users\HP\Desktop\TrimphPO\Week\Master Files\[SGST Master.xlsx]DBF'!$A:$BD,56,FALSE),
   IF(ORDER!$D$1="IGST",
   VLOOKUP(H202,'C:\Users\HP\Desktop\TrimphPO\Week\Master Files\[IGST Master.xlsx]DBF'!$A:$BD,56,FALSE),
   "Error")),
"")</f>
        <v/>
      </c>
      <c r="BD202">
        <f>IF(ORDER!O208&gt;0,
 IF(ORDER!$D$1="SGST",
 VLOOKUP(H202,'C:\Users\HP\Desktop\TrimphPO\Week\Master Files\[SGST Master.xlsx]DBF'!$A:$BE,57,FALSE),
   IF(ORDER!$D$1="IGST",
   VLOOKUP(H202,'C:\Users\HP\Desktop\TrimphPO\Week\Master Files\[IGST Master.xlsx]DBF'!$A:$BE,57,FALSE),
   "Error")),
"")</f>
        <v/>
      </c>
    </row>
    <row r="203">
      <c r="A203">
        <f>IF(ORDER!O209&gt;0,
 IF(ORDER!$D$1="SGST",
 VLOOKUP(H203,'C:\Users\HP\Desktop\TrimphPO\Week\Master Files\[SGST Master.xlsx]DBF'!$A:$B,2,FALSE),
   IF(ORDER!$D$1="IGST",
   VLOOKUP(H203,'C:\Users\HP\Desktop\TrimphPO\Week\Master Files\[IGST Master.xlsx]DBF'!$A:$B,2,FALSE),
   "Error")),
"")</f>
        <v/>
      </c>
      <c r="B203">
        <f>IF(ORDER!O209&gt;0,
 IF(ORDER!$D$1="SGST",
 VLOOKUP(H203,'C:\Users\HP\Desktop\TrimphPO\Week\Master Files\[SGST Master.xlsx]DBF'!$A:$C,3,FALSE),
   IF(ORDER!$D$1="IGST",
   VLOOKUP(H203,'C:\Users\HP\Desktop\TrimphPO\Week\Master Files\[IGST Master.xlsx]DBF'!$A:$C,3,FALSE),
   "Error")),
"")</f>
        <v/>
      </c>
      <c r="C203">
        <f>IF(ORDER!O209&gt;0,ORDER!L209, "")</f>
        <v/>
      </c>
      <c r="D203">
        <f>IF(ORDER!O209&gt;0,ORDER!A209, "")</f>
        <v/>
      </c>
      <c r="E203">
        <f>IF(ORDER!O209&gt;0,
 IF(ORDER!$D$1="SGST",
 VLOOKUP(H203,'C:\Users\HP\Desktop\TrimphPO\Week\Master Files\[SGST Master.xlsx]DBF'!$A:$F,6,FALSE),
   IF(ORDER!$D$1="IGST",
   VLOOKUP(H203,'C:\Users\HP\Desktop\TrimphPO\Week\Master Files\[IGST Master.xlsx]DBF'!$A:$F,6,FALSE),
   "Error")),
"")</f>
        <v/>
      </c>
      <c r="F203">
        <f>IF(ORDER!O209&gt;0,ORDER!C209, "")</f>
        <v/>
      </c>
      <c r="G203">
        <f>IF(ORDER!O209&gt;0,
 IF(ORDER!$D$1="SGST",
 VLOOKUP(H203,'C:\Users\HP\Desktop\TrimphPO\Week\Master Files\[SGST Master.xlsx]DBF'!$A:$H,8,FALSE),
   IF(ORDER!$D$1="IGST",
   VLOOKUP(H203,'C:\Users\HP\Desktop\TrimphPO\Week\Master Files\[IGST Master.xlsx]DBF'!$A:$H,8,FALSE),
   "Error")),
"")</f>
        <v/>
      </c>
      <c r="H203">
        <f>IF(ORDER!O209&gt;0,ORDER!D209, "")</f>
        <v/>
      </c>
      <c r="I203">
        <f>IF(ORDER!O209&gt;0,
 IF(ORDER!$D$1="SGST",
 VLOOKUP(H203,'C:\Users\HP\Desktop\TrimphPO\Week\Master Files\[SGST Master.xlsx]DBF'!$A:$J,10,FALSE),
   IF(ORDER!$D$1="IGST",
   VLOOKUP(H203,'C:\Users\HP\Desktop\TrimphPO\Week\Master Files\[IGST Master.xlsx]DBF'!$A:$J,10,FALSE),
   "Error")),
"")</f>
        <v/>
      </c>
      <c r="J203">
        <f>IF(ORDER!O209&gt;0,SUMIF(ORDER!$D$8:$D$22298,DBF!$H203,ORDER!$G$8:$G$22298), "")</f>
        <v/>
      </c>
      <c r="K203">
        <f>IF(ORDER!O209&gt;0,VLOOKUP($H203,ORDER!D:H,5,FALSE), "")</f>
        <v/>
      </c>
      <c r="L203">
        <f>IF(ORDER!O209&gt;0,ROUND(J203*K203,2), "")</f>
        <v/>
      </c>
      <c r="M203">
        <f>IF(ORDER!O209&gt;0,
 IF(ORDER!$D$1="SGST",
 VLOOKUP(H203,'C:\Users\HP\Desktop\TrimphPO\Week\Master Files\[SGST Master.xlsx]DBF'!$A:$N,14,FALSE),
   IF(ORDER!$D$1="IGST",
   VLOOKUP(H203,'C:\Users\HP\Desktop\TrimphPO\Week\Master Files\[IGST Master.xlsx]DBF'!$A:$N,14,FALSE),
   "Error")),
"")</f>
        <v/>
      </c>
      <c r="N203">
        <f>IF(ORDER!O209&gt;0,ROUND(L203*M203/100,2), "")</f>
        <v/>
      </c>
      <c r="O203">
        <f>IF(ORDER!O209&gt;0,L203-N203, "")</f>
        <v/>
      </c>
      <c r="P203">
        <f>IF(ORDER!O209&gt;0,IF(R203="Corsetry",IF(IFERROR((O203/J203),0)&lt;1000,"CC Sales- Corsetry-Wholesale - IGST 5%","CC Sales- Corsetry-Wholesale - IGST 12%")), "")</f>
        <v/>
      </c>
      <c r="Q203">
        <f>IF(ORDER!O209&gt;0,
 IF(ORDER!$D$1="SGST",
 VLOOKUP(H203,'C:\Users\HP\Desktop\TrimphPO\Week\Master Files\[SGST Master.xlsx]DBF'!$A:$R,18,FALSE),
   IF(ORDER!$D$1="IGST",
   VLOOKUP(H203,'C:\Users\HP\Desktop\TrimphPO\Week\Master Files\[IGST Master.xlsx]DBF'!$A:$R,18,FALSE),
   "Error")),
"")</f>
        <v/>
      </c>
      <c r="R203">
        <f>IF(ORDER!O209&gt;0,
 IF(ORDER!$D$1="SGST",
 VLOOKUP(H203,'C:\Users\HP\Desktop\TrimphPO\Week\Master Files\[SGST Master.xlsx]DBF'!$A:$S,19,FALSE),
   IF(ORDER!$D$1="IGST",
   VLOOKUP(H203,'C:\Users\HP\Desktop\TrimphPO\Week\Master Files\[IGST Master.xlsx]DBF'!$A:$S,19,FALSE),
   "Error")),
"")</f>
        <v/>
      </c>
      <c r="S203">
        <f>IF(ORDER!O209&gt;0,
 IF(ORDER!$D$1="SGST",
 VLOOKUP(H203,'C:\Users\HP\Desktop\TrimphPO\Week\Master Files\[SGST Master.xlsx]DBF'!$A:$T,20,FALSE),
   IF(ORDER!$D$1="IGST",
   VLOOKUP(H203,'C:\Users\HP\Desktop\TrimphPO\Week\Master Files\[IGST Master.xlsx]DBF'!$A:$T,20,FALSE),
   "Error")),
"")</f>
        <v/>
      </c>
      <c r="T203">
        <f>IF(ORDER!O209&gt;0,
 IF(ORDER!$D$1="SGST",
 VLOOKUP(H203,'C:\Users\HP\Desktop\TrimphPO\Week\Master Files\[SGST Master.xlsx]DBF'!$A:$U,21,FALSE),
   IF(ORDER!$D$1="IGST",
   VLOOKUP(H203,'C:\Users\HP\Desktop\TrimphPO\Week\Master Files\[IGST Master.xlsx]DBF'!$A:$U,21,FALSE),
   "Error")),
"")</f>
        <v/>
      </c>
      <c r="U203">
        <f>IF(ORDER!O209&gt;0,
 IF(ORDER!$D$1="SGST",
 VLOOKUP(H203,'C:\Users\HP\Desktop\TrimphPO\Week\Master Files\[SGST Master.xlsx]DBF'!$A:$V,22,FALSE),
   IF(ORDER!$D$1="IGST",
   VLOOKUP(H203,'C:\Users\HP\Desktop\TrimphPO\Week\Master Files\[IGST Master.xlsx]DBF'!$A:$V,22,FALSE),
   "Error")),
"")</f>
        <v/>
      </c>
      <c r="V203">
        <f>IF(ORDER!O209&gt;0,
 IF(ORDER!$D$1="SGST",
 VLOOKUP(H203,'C:\Users\HP\Desktop\TrimphPO\Week\Master Files\[SGST Master.xlsx]DBF'!$A:$W,23,FALSE),
   IF(ORDER!$D$1="IGST",
   VLOOKUP(H203,'C:\Users\HP\Desktop\TrimphPO\Week\Master Files\[IGST Master.xlsx]DBF'!$A:$W,23,FALSE),
   "Error")),
"")</f>
        <v/>
      </c>
      <c r="W203">
        <f>IF(ORDER!O209&gt;0,
 IF(ORDER!$D$1="SGST",
 VLOOKUP(H203,'C:\Users\HP\Desktop\TrimphPO\Week\Master Files\[SGST Master.xlsx]DBF'!$A:$X,24,FALSE),
   IF(ORDER!$D$1="IGST",
   VLOOKUP(H203,'C:\Users\HP\Desktop\TrimphPO\Week\Master Files\[IGST Master.xlsx]DBF'!$A:$X,24,FALSE),
   "Error")),
"")</f>
        <v/>
      </c>
      <c r="X203">
        <f>IF(ORDER!O209&gt;0,
 IF(ORDER!$D$1="SGST",
 VLOOKUP(H203,'C:\Users\HP\Desktop\TrimphPO\Week\Master Files\[SGST Master.xlsx]DBF'!$A:$Y,25,FALSE),
   IF(ORDER!$D$1="IGST",
   VLOOKUP(H203,'C:\Users\HP\Desktop\TrimphPO\Week\Master Files\[IGST Master.xlsx]DBF'!$A:$Y,25,FALSE),
   "Error")),
"")</f>
        <v/>
      </c>
      <c r="Y203">
        <f>IF(ORDER!O209&gt;0,+O203, "")</f>
        <v/>
      </c>
      <c r="Z203">
        <f>IF(ORDER!O209&gt;0,+J203, "")</f>
        <v/>
      </c>
      <c r="AA203">
        <f>IF(ORDER!O209&gt;0,
 IF(ORDER!$D$1="SGST",
 VLOOKUP(H203,'C:\Users\HP\Desktop\TrimphPO\Week\Master Files\[SGST Master.xlsx]DBF'!$A:$AB,28,FALSE),
   IF(ORDER!$D$1="IGST",
   VLOOKUP(H203,'C:\Users\HP\Desktop\TrimphPO\Week\Master Files\[IGST Master.xlsx]DBF'!$A:$AB,28,FALSE),
   "Error")),
"")</f>
        <v/>
      </c>
      <c r="AB203">
        <f>IF(ORDER!O209&gt;0,
 IF(ORDER!$D$1="SGST",
 VLOOKUP(H203,'C:\Users\HP\Desktop\TrimphPO\Week\Master Files\[SGST Master.xlsx]DBF'!$A:$AC,29,FALSE),
   IF(ORDER!$D$1="IGST",
   VLOOKUP(H203,'C:\Users\HP\Desktop\TrimphPO\Week\Master Files\[IGST Master.xlsx]DBF'!$A:$AC,29,FALSE),
   "Error")),
"")</f>
        <v/>
      </c>
      <c r="AC203">
        <f>IF(ORDER!O209&gt;0,ROUND(Y203*AB203/100,2), "")</f>
        <v/>
      </c>
      <c r="AD203">
        <f>IF(ORDER!O209&gt;0,ROUND(SUM(Y203,0)-AC203,2), "")</f>
        <v/>
      </c>
      <c r="AE203" t="inlineStr"/>
      <c r="AF203" t="inlineStr"/>
      <c r="AG203" t="inlineStr"/>
      <c r="AH203" t="inlineStr"/>
      <c r="AI203" t="inlineStr"/>
      <c r="AJ203" t="inlineStr"/>
      <c r="AK203">
        <f>IF(ORDER!O209&gt;0,IF(RIGHT(P203,2)="5%","Output IGST - 5% - Tamilnadu","Output IGST - 12% - Tamilnadu"), "")</f>
        <v/>
      </c>
      <c r="AL203">
        <f>IF(ORDER!O209&gt;0,IF(AK203="Output IGST - 12% - TamilNadu",12,5), "")</f>
        <v/>
      </c>
      <c r="AM203">
        <f>IF(ORDER!O209&gt;0,ROUND(SUM(AD203*AL203/100,0),2), "")</f>
        <v/>
      </c>
      <c r="AN203">
        <f>IF(ORDER!O209&gt;0,+AP203, "")</f>
        <v/>
      </c>
      <c r="AO203">
        <f>IF(ORDER!O209&gt;0,0.00, "")</f>
        <v/>
      </c>
      <c r="AP203">
        <f>IF(ORDER!O209&gt;0,+(Y203-AC203)+AM203, "")</f>
        <v/>
      </c>
      <c r="AQ203">
        <f>IF(ORDER!O209&gt;0,
 IF(ORDER!$D$1="SGST",
 VLOOKUP(H203,'C:\Users\HP\Desktop\TrimphPO\Week\Master Files\[SGST Master.xlsx]DBF'!$A:$AR,44,FALSE),
   IF(ORDER!$D$1="IGST",
   VLOOKUP(H203,'C:\Users\HP\Desktop\TrimphPO\Week\Master Files\[IGST Master.xlsx]DBF'!$A:$AR,44,FALSE),
   "Error")),
"")</f>
        <v/>
      </c>
      <c r="AR203">
        <f>IF(ORDER!O209&gt;0,B203, "")</f>
        <v/>
      </c>
      <c r="AS203">
        <f>IF(ORDER!O209&gt;0,AN203, "")</f>
        <v/>
      </c>
      <c r="AT203">
        <f>IF(ORDER!O209&gt;0,CONCATENATE($B$2," ",$C$2," ","QTY",  " ", $Z$2), "")</f>
        <v/>
      </c>
      <c r="AU203">
        <f>IF(ORDER!O209&gt;0,
 IF(ORDER!$D$1="SGST",
 VLOOKUP(H203,'C:\Users\HP\Desktop\TrimphPO\Week\Master Files\[SGST Master.xlsx]DBF'!$A:$AV,48,FALSE),
   IF(ORDER!$D$1="IGST",
   VLOOKUP(H203,'C:\Users\HP\Desktop\TrimphPO\Week\Master Files\[IGST Master.xlsx]DBF'!$A:$AV,48,FALSE),
   "Error")),
"")</f>
        <v/>
      </c>
      <c r="AV203">
        <f>IF(ORDER!O209&gt;0,
 IF(ORDER!$D$1="SGST",
 VLOOKUP(H203,'C:\Users\HP\Desktop\TrimphPO\Week\Master Files\[SGST Master.xlsx]DBF'!$A:$AW,49,FALSE),
   IF(ORDER!$D$1="IGST",
   VLOOKUP(H203,'C:\Users\HP\Desktop\TrimphPO\Week\Master Files\[IGST Master.xlsx]DBF'!$A:$AW,49,FALSE),
   "Error")),
"")</f>
        <v/>
      </c>
      <c r="AW203">
        <f>IF(ORDER!O209&gt;0,
 IF(ORDER!$D$1="SGST",
 VLOOKUP(H203,'C:\Users\HP\Desktop\TrimphPO\Week\Master Files\[SGST Master.xlsx]DBF'!$A:$AX,50,FALSE),
   IF(ORDER!$D$1="IGST",
   VLOOKUP(H203,'C:\Users\HP\Desktop\TrimphPO\Week\Master Files\[IGST Master.xlsx]DBF'!$A:$AX,50,FALSE),
   "Error")),
"")</f>
        <v/>
      </c>
      <c r="AX203">
        <f>IF(ORDER!O209&gt;0,ORDER!B5, "")</f>
        <v/>
      </c>
      <c r="AY203">
        <f>IF(ORDER!O209&gt;0,ORDER!B1, "")</f>
        <v/>
      </c>
      <c r="AZ203">
        <f>IF(ORDER!O209&gt;0,
 IF(ORDER!$D$1="SGST",
 VLOOKUP(H203,'C:\Users\HP\Desktop\TrimphPO\Week\Master Files\[SGST Master.xlsx]DBF'!$A:$BA,53,FALSE),
   IF(ORDER!$D$1="IGST",
   VLOOKUP(H203,'C:\Users\HP\Desktop\TrimphPO\Week\Master Files\[IGST Master.xlsx]DBF'!$A:$BA,53,FALSE),
   "Error")),
"")</f>
        <v/>
      </c>
      <c r="BA203">
        <f>IF(ORDER!O209&gt;0,
 IF(ORDER!$D$1="SGST",
 VLOOKUP(H203,'C:\Users\HP\Desktop\TrimphPO\Week\Master Files\[SGST Master.xlsx]DBF'!$A:$BB,54,FALSE),
   IF(ORDER!$D$1="IGST",
   VLOOKUP(H203,'C:\Users\HP\Desktop\TrimphPO\Week\Master Files\[IGST Master.xlsx]DBF'!$A:$BB,54,FALSE),
   "Error")),
"")</f>
        <v/>
      </c>
      <c r="BB203">
        <f>IF(ORDER!O209&gt;0,
 IF(ORDER!$D$1="SGST",
 VLOOKUP(H203,'C:\Users\HP\Desktop\TrimphPO\Week\Master Files\[SGST Master.xlsx]DBF'!$A:$BC,55,FALSE),
   IF(ORDER!$D$1="IGST",
   VLOOKUP(H203,'C:\Users\HP\Desktop\TrimphPO\Week\Master Files\[IGST Master.xlsx]DBF'!$A:$BC,55,FALSE),
   "Error")),
"")</f>
        <v/>
      </c>
      <c r="BC203">
        <f>IF(ORDER!O209&gt;0,
 IF(ORDER!$D$1="SGST",
 VLOOKUP(H203,'C:\Users\HP\Desktop\TrimphPO\Week\Master Files\[SGST Master.xlsx]DBF'!$A:$BD,56,FALSE),
   IF(ORDER!$D$1="IGST",
   VLOOKUP(H203,'C:\Users\HP\Desktop\TrimphPO\Week\Master Files\[IGST Master.xlsx]DBF'!$A:$BD,56,FALSE),
   "Error")),
"")</f>
        <v/>
      </c>
      <c r="BD203">
        <f>IF(ORDER!O209&gt;0,
 IF(ORDER!$D$1="SGST",
 VLOOKUP(H203,'C:\Users\HP\Desktop\TrimphPO\Week\Master Files\[SGST Master.xlsx]DBF'!$A:$BE,57,FALSE),
   IF(ORDER!$D$1="IGST",
   VLOOKUP(H203,'C:\Users\HP\Desktop\TrimphPO\Week\Master Files\[IGST Master.xlsx]DBF'!$A:$BE,57,FALSE),
   "Error")),
"")</f>
        <v/>
      </c>
    </row>
    <row r="204">
      <c r="A204">
        <f>IF(ORDER!O210&gt;0,
 IF(ORDER!$D$1="SGST",
 VLOOKUP(H204,'C:\Users\HP\Desktop\TrimphPO\Week\Master Files\[SGST Master.xlsx]DBF'!$A:$B,2,FALSE),
   IF(ORDER!$D$1="IGST",
   VLOOKUP(H204,'C:\Users\HP\Desktop\TrimphPO\Week\Master Files\[IGST Master.xlsx]DBF'!$A:$B,2,FALSE),
   "Error")),
"")</f>
        <v/>
      </c>
      <c r="B204">
        <f>IF(ORDER!O210&gt;0,
 IF(ORDER!$D$1="SGST",
 VLOOKUP(H204,'C:\Users\HP\Desktop\TrimphPO\Week\Master Files\[SGST Master.xlsx]DBF'!$A:$C,3,FALSE),
   IF(ORDER!$D$1="IGST",
   VLOOKUP(H204,'C:\Users\HP\Desktop\TrimphPO\Week\Master Files\[IGST Master.xlsx]DBF'!$A:$C,3,FALSE),
   "Error")),
"")</f>
        <v/>
      </c>
      <c r="C204">
        <f>IF(ORDER!O210&gt;0,ORDER!L210, "")</f>
        <v/>
      </c>
      <c r="D204">
        <f>IF(ORDER!O210&gt;0,ORDER!A210, "")</f>
        <v/>
      </c>
      <c r="E204">
        <f>IF(ORDER!O210&gt;0,
 IF(ORDER!$D$1="SGST",
 VLOOKUP(H204,'C:\Users\HP\Desktop\TrimphPO\Week\Master Files\[SGST Master.xlsx]DBF'!$A:$F,6,FALSE),
   IF(ORDER!$D$1="IGST",
   VLOOKUP(H204,'C:\Users\HP\Desktop\TrimphPO\Week\Master Files\[IGST Master.xlsx]DBF'!$A:$F,6,FALSE),
   "Error")),
"")</f>
        <v/>
      </c>
      <c r="F204">
        <f>IF(ORDER!O210&gt;0,ORDER!C210, "")</f>
        <v/>
      </c>
      <c r="G204">
        <f>IF(ORDER!O210&gt;0,
 IF(ORDER!$D$1="SGST",
 VLOOKUP(H204,'C:\Users\HP\Desktop\TrimphPO\Week\Master Files\[SGST Master.xlsx]DBF'!$A:$H,8,FALSE),
   IF(ORDER!$D$1="IGST",
   VLOOKUP(H204,'C:\Users\HP\Desktop\TrimphPO\Week\Master Files\[IGST Master.xlsx]DBF'!$A:$H,8,FALSE),
   "Error")),
"")</f>
        <v/>
      </c>
      <c r="H204">
        <f>IF(ORDER!O210&gt;0,ORDER!D210, "")</f>
        <v/>
      </c>
      <c r="I204">
        <f>IF(ORDER!O210&gt;0,
 IF(ORDER!$D$1="SGST",
 VLOOKUP(H204,'C:\Users\HP\Desktop\TrimphPO\Week\Master Files\[SGST Master.xlsx]DBF'!$A:$J,10,FALSE),
   IF(ORDER!$D$1="IGST",
   VLOOKUP(H204,'C:\Users\HP\Desktop\TrimphPO\Week\Master Files\[IGST Master.xlsx]DBF'!$A:$J,10,FALSE),
   "Error")),
"")</f>
        <v/>
      </c>
      <c r="J204">
        <f>IF(ORDER!O210&gt;0,SUMIF(ORDER!$D$8:$D$22298,DBF!$H204,ORDER!$G$8:$G$22298), "")</f>
        <v/>
      </c>
      <c r="K204">
        <f>IF(ORDER!O210&gt;0,VLOOKUP($H204,ORDER!D:H,5,FALSE), "")</f>
        <v/>
      </c>
      <c r="L204">
        <f>IF(ORDER!O210&gt;0,ROUND(J204*K204,2), "")</f>
        <v/>
      </c>
      <c r="M204">
        <f>IF(ORDER!O210&gt;0,
 IF(ORDER!$D$1="SGST",
 VLOOKUP(H204,'C:\Users\HP\Desktop\TrimphPO\Week\Master Files\[SGST Master.xlsx]DBF'!$A:$N,14,FALSE),
   IF(ORDER!$D$1="IGST",
   VLOOKUP(H204,'C:\Users\HP\Desktop\TrimphPO\Week\Master Files\[IGST Master.xlsx]DBF'!$A:$N,14,FALSE),
   "Error")),
"")</f>
        <v/>
      </c>
      <c r="N204">
        <f>IF(ORDER!O210&gt;0,ROUND(L204*M204/100,2), "")</f>
        <v/>
      </c>
      <c r="O204">
        <f>IF(ORDER!O210&gt;0,L204-N204, "")</f>
        <v/>
      </c>
      <c r="P204">
        <f>IF(ORDER!O210&gt;0,IF(R204="Corsetry",IF(IFERROR((O204/J204),0)&lt;1000,"CC Sales- Corsetry-Wholesale - IGST 5%","CC Sales- Corsetry-Wholesale - IGST 12%")), "")</f>
        <v/>
      </c>
      <c r="Q204">
        <f>IF(ORDER!O210&gt;0,
 IF(ORDER!$D$1="SGST",
 VLOOKUP(H204,'C:\Users\HP\Desktop\TrimphPO\Week\Master Files\[SGST Master.xlsx]DBF'!$A:$R,18,FALSE),
   IF(ORDER!$D$1="IGST",
   VLOOKUP(H204,'C:\Users\HP\Desktop\TrimphPO\Week\Master Files\[IGST Master.xlsx]DBF'!$A:$R,18,FALSE),
   "Error")),
"")</f>
        <v/>
      </c>
      <c r="R204">
        <f>IF(ORDER!O210&gt;0,
 IF(ORDER!$D$1="SGST",
 VLOOKUP(H204,'C:\Users\HP\Desktop\TrimphPO\Week\Master Files\[SGST Master.xlsx]DBF'!$A:$S,19,FALSE),
   IF(ORDER!$D$1="IGST",
   VLOOKUP(H204,'C:\Users\HP\Desktop\TrimphPO\Week\Master Files\[IGST Master.xlsx]DBF'!$A:$S,19,FALSE),
   "Error")),
"")</f>
        <v/>
      </c>
      <c r="S204">
        <f>IF(ORDER!O210&gt;0,
 IF(ORDER!$D$1="SGST",
 VLOOKUP(H204,'C:\Users\HP\Desktop\TrimphPO\Week\Master Files\[SGST Master.xlsx]DBF'!$A:$T,20,FALSE),
   IF(ORDER!$D$1="IGST",
   VLOOKUP(H204,'C:\Users\HP\Desktop\TrimphPO\Week\Master Files\[IGST Master.xlsx]DBF'!$A:$T,20,FALSE),
   "Error")),
"")</f>
        <v/>
      </c>
      <c r="T204">
        <f>IF(ORDER!O210&gt;0,
 IF(ORDER!$D$1="SGST",
 VLOOKUP(H204,'C:\Users\HP\Desktop\TrimphPO\Week\Master Files\[SGST Master.xlsx]DBF'!$A:$U,21,FALSE),
   IF(ORDER!$D$1="IGST",
   VLOOKUP(H204,'C:\Users\HP\Desktop\TrimphPO\Week\Master Files\[IGST Master.xlsx]DBF'!$A:$U,21,FALSE),
   "Error")),
"")</f>
        <v/>
      </c>
      <c r="U204">
        <f>IF(ORDER!O210&gt;0,
 IF(ORDER!$D$1="SGST",
 VLOOKUP(H204,'C:\Users\HP\Desktop\TrimphPO\Week\Master Files\[SGST Master.xlsx]DBF'!$A:$V,22,FALSE),
   IF(ORDER!$D$1="IGST",
   VLOOKUP(H204,'C:\Users\HP\Desktop\TrimphPO\Week\Master Files\[IGST Master.xlsx]DBF'!$A:$V,22,FALSE),
   "Error")),
"")</f>
        <v/>
      </c>
      <c r="V204">
        <f>IF(ORDER!O210&gt;0,
 IF(ORDER!$D$1="SGST",
 VLOOKUP(H204,'C:\Users\HP\Desktop\TrimphPO\Week\Master Files\[SGST Master.xlsx]DBF'!$A:$W,23,FALSE),
   IF(ORDER!$D$1="IGST",
   VLOOKUP(H204,'C:\Users\HP\Desktop\TrimphPO\Week\Master Files\[IGST Master.xlsx]DBF'!$A:$W,23,FALSE),
   "Error")),
"")</f>
        <v/>
      </c>
      <c r="W204">
        <f>IF(ORDER!O210&gt;0,
 IF(ORDER!$D$1="SGST",
 VLOOKUP(H204,'C:\Users\HP\Desktop\TrimphPO\Week\Master Files\[SGST Master.xlsx]DBF'!$A:$X,24,FALSE),
   IF(ORDER!$D$1="IGST",
   VLOOKUP(H204,'C:\Users\HP\Desktop\TrimphPO\Week\Master Files\[IGST Master.xlsx]DBF'!$A:$X,24,FALSE),
   "Error")),
"")</f>
        <v/>
      </c>
      <c r="X204">
        <f>IF(ORDER!O210&gt;0,
 IF(ORDER!$D$1="SGST",
 VLOOKUP(H204,'C:\Users\HP\Desktop\TrimphPO\Week\Master Files\[SGST Master.xlsx]DBF'!$A:$Y,25,FALSE),
   IF(ORDER!$D$1="IGST",
   VLOOKUP(H204,'C:\Users\HP\Desktop\TrimphPO\Week\Master Files\[IGST Master.xlsx]DBF'!$A:$Y,25,FALSE),
   "Error")),
"")</f>
        <v/>
      </c>
      <c r="Y204">
        <f>IF(ORDER!O210&gt;0,+O204, "")</f>
        <v/>
      </c>
      <c r="Z204">
        <f>IF(ORDER!O210&gt;0,+J204, "")</f>
        <v/>
      </c>
      <c r="AA204">
        <f>IF(ORDER!O210&gt;0,
 IF(ORDER!$D$1="SGST",
 VLOOKUP(H204,'C:\Users\HP\Desktop\TrimphPO\Week\Master Files\[SGST Master.xlsx]DBF'!$A:$AB,28,FALSE),
   IF(ORDER!$D$1="IGST",
   VLOOKUP(H204,'C:\Users\HP\Desktop\TrimphPO\Week\Master Files\[IGST Master.xlsx]DBF'!$A:$AB,28,FALSE),
   "Error")),
"")</f>
        <v/>
      </c>
      <c r="AB204">
        <f>IF(ORDER!O210&gt;0,
 IF(ORDER!$D$1="SGST",
 VLOOKUP(H204,'C:\Users\HP\Desktop\TrimphPO\Week\Master Files\[SGST Master.xlsx]DBF'!$A:$AC,29,FALSE),
   IF(ORDER!$D$1="IGST",
   VLOOKUP(H204,'C:\Users\HP\Desktop\TrimphPO\Week\Master Files\[IGST Master.xlsx]DBF'!$A:$AC,29,FALSE),
   "Error")),
"")</f>
        <v/>
      </c>
      <c r="AC204">
        <f>IF(ORDER!O210&gt;0,ROUND(Y204*AB204/100,2), "")</f>
        <v/>
      </c>
      <c r="AD204">
        <f>IF(ORDER!O210&gt;0,ROUND(SUM(Y204,0)-AC204,2), "")</f>
        <v/>
      </c>
      <c r="AE204" t="inlineStr"/>
      <c r="AF204" t="inlineStr"/>
      <c r="AG204" t="inlineStr"/>
      <c r="AH204" t="inlineStr"/>
      <c r="AI204" t="inlineStr"/>
      <c r="AJ204" t="inlineStr"/>
      <c r="AK204">
        <f>IF(ORDER!O210&gt;0,IF(RIGHT(P204,2)="5%","Output IGST - 5% - Tamilnadu","Output IGST - 12% - Tamilnadu"), "")</f>
        <v/>
      </c>
      <c r="AL204">
        <f>IF(ORDER!O210&gt;0,IF(AK204="Output IGST - 12% - TamilNadu",12,5), "")</f>
        <v/>
      </c>
      <c r="AM204">
        <f>IF(ORDER!O210&gt;0,ROUND(SUM(AD204*AL204/100,0),2), "")</f>
        <v/>
      </c>
      <c r="AN204">
        <f>IF(ORDER!O210&gt;0,+AP204, "")</f>
        <v/>
      </c>
      <c r="AO204">
        <f>IF(ORDER!O210&gt;0,0.00, "")</f>
        <v/>
      </c>
      <c r="AP204">
        <f>IF(ORDER!O210&gt;0,+(Y204-AC204)+AM204, "")</f>
        <v/>
      </c>
      <c r="AQ204">
        <f>IF(ORDER!O210&gt;0,
 IF(ORDER!$D$1="SGST",
 VLOOKUP(H204,'C:\Users\HP\Desktop\TrimphPO\Week\Master Files\[SGST Master.xlsx]DBF'!$A:$AR,44,FALSE),
   IF(ORDER!$D$1="IGST",
   VLOOKUP(H204,'C:\Users\HP\Desktop\TrimphPO\Week\Master Files\[IGST Master.xlsx]DBF'!$A:$AR,44,FALSE),
   "Error")),
"")</f>
        <v/>
      </c>
      <c r="AR204">
        <f>IF(ORDER!O210&gt;0,B204, "")</f>
        <v/>
      </c>
      <c r="AS204">
        <f>IF(ORDER!O210&gt;0,AN204, "")</f>
        <v/>
      </c>
      <c r="AT204">
        <f>IF(ORDER!O210&gt;0,CONCATENATE($B$2," ",$C$2," ","QTY",  " ", $Z$2), "")</f>
        <v/>
      </c>
      <c r="AU204">
        <f>IF(ORDER!O210&gt;0,
 IF(ORDER!$D$1="SGST",
 VLOOKUP(H204,'C:\Users\HP\Desktop\TrimphPO\Week\Master Files\[SGST Master.xlsx]DBF'!$A:$AV,48,FALSE),
   IF(ORDER!$D$1="IGST",
   VLOOKUP(H204,'C:\Users\HP\Desktop\TrimphPO\Week\Master Files\[IGST Master.xlsx]DBF'!$A:$AV,48,FALSE),
   "Error")),
"")</f>
        <v/>
      </c>
      <c r="AV204">
        <f>IF(ORDER!O210&gt;0,
 IF(ORDER!$D$1="SGST",
 VLOOKUP(H204,'C:\Users\HP\Desktop\TrimphPO\Week\Master Files\[SGST Master.xlsx]DBF'!$A:$AW,49,FALSE),
   IF(ORDER!$D$1="IGST",
   VLOOKUP(H204,'C:\Users\HP\Desktop\TrimphPO\Week\Master Files\[IGST Master.xlsx]DBF'!$A:$AW,49,FALSE),
   "Error")),
"")</f>
        <v/>
      </c>
      <c r="AW204">
        <f>IF(ORDER!O210&gt;0,
 IF(ORDER!$D$1="SGST",
 VLOOKUP(H204,'C:\Users\HP\Desktop\TrimphPO\Week\Master Files\[SGST Master.xlsx]DBF'!$A:$AX,50,FALSE),
   IF(ORDER!$D$1="IGST",
   VLOOKUP(H204,'C:\Users\HP\Desktop\TrimphPO\Week\Master Files\[IGST Master.xlsx]DBF'!$A:$AX,50,FALSE),
   "Error")),
"")</f>
        <v/>
      </c>
      <c r="AX204">
        <f>IF(ORDER!O210&gt;0,ORDER!B5, "")</f>
        <v/>
      </c>
      <c r="AY204">
        <f>IF(ORDER!O210&gt;0,ORDER!B1, "")</f>
        <v/>
      </c>
      <c r="AZ204">
        <f>IF(ORDER!O210&gt;0,
 IF(ORDER!$D$1="SGST",
 VLOOKUP(H204,'C:\Users\HP\Desktop\TrimphPO\Week\Master Files\[SGST Master.xlsx]DBF'!$A:$BA,53,FALSE),
   IF(ORDER!$D$1="IGST",
   VLOOKUP(H204,'C:\Users\HP\Desktop\TrimphPO\Week\Master Files\[IGST Master.xlsx]DBF'!$A:$BA,53,FALSE),
   "Error")),
"")</f>
        <v/>
      </c>
      <c r="BA204">
        <f>IF(ORDER!O210&gt;0,
 IF(ORDER!$D$1="SGST",
 VLOOKUP(H204,'C:\Users\HP\Desktop\TrimphPO\Week\Master Files\[SGST Master.xlsx]DBF'!$A:$BB,54,FALSE),
   IF(ORDER!$D$1="IGST",
   VLOOKUP(H204,'C:\Users\HP\Desktop\TrimphPO\Week\Master Files\[IGST Master.xlsx]DBF'!$A:$BB,54,FALSE),
   "Error")),
"")</f>
        <v/>
      </c>
      <c r="BB204">
        <f>IF(ORDER!O210&gt;0,
 IF(ORDER!$D$1="SGST",
 VLOOKUP(H204,'C:\Users\HP\Desktop\TrimphPO\Week\Master Files\[SGST Master.xlsx]DBF'!$A:$BC,55,FALSE),
   IF(ORDER!$D$1="IGST",
   VLOOKUP(H204,'C:\Users\HP\Desktop\TrimphPO\Week\Master Files\[IGST Master.xlsx]DBF'!$A:$BC,55,FALSE),
   "Error")),
"")</f>
        <v/>
      </c>
      <c r="BC204">
        <f>IF(ORDER!O210&gt;0,
 IF(ORDER!$D$1="SGST",
 VLOOKUP(H204,'C:\Users\HP\Desktop\TrimphPO\Week\Master Files\[SGST Master.xlsx]DBF'!$A:$BD,56,FALSE),
   IF(ORDER!$D$1="IGST",
   VLOOKUP(H204,'C:\Users\HP\Desktop\TrimphPO\Week\Master Files\[IGST Master.xlsx]DBF'!$A:$BD,56,FALSE),
   "Error")),
"")</f>
        <v/>
      </c>
      <c r="BD204">
        <f>IF(ORDER!O210&gt;0,
 IF(ORDER!$D$1="SGST",
 VLOOKUP(H204,'C:\Users\HP\Desktop\TrimphPO\Week\Master Files\[SGST Master.xlsx]DBF'!$A:$BE,57,FALSE),
   IF(ORDER!$D$1="IGST",
   VLOOKUP(H204,'C:\Users\HP\Desktop\TrimphPO\Week\Master Files\[IGST Master.xlsx]DBF'!$A:$BE,57,FALSE),
   "Error")),
"")</f>
        <v/>
      </c>
    </row>
    <row r="205">
      <c r="A205">
        <f>IF(ORDER!O211&gt;0,
 IF(ORDER!$D$1="SGST",
 VLOOKUP(H205,'C:\Users\HP\Desktop\TrimphPO\Week\Master Files\[SGST Master.xlsx]DBF'!$A:$B,2,FALSE),
   IF(ORDER!$D$1="IGST",
   VLOOKUP(H205,'C:\Users\HP\Desktop\TrimphPO\Week\Master Files\[IGST Master.xlsx]DBF'!$A:$B,2,FALSE),
   "Error")),
"")</f>
        <v/>
      </c>
      <c r="B205">
        <f>IF(ORDER!O211&gt;0,
 IF(ORDER!$D$1="SGST",
 VLOOKUP(H205,'C:\Users\HP\Desktop\TrimphPO\Week\Master Files\[SGST Master.xlsx]DBF'!$A:$C,3,FALSE),
   IF(ORDER!$D$1="IGST",
   VLOOKUP(H205,'C:\Users\HP\Desktop\TrimphPO\Week\Master Files\[IGST Master.xlsx]DBF'!$A:$C,3,FALSE),
   "Error")),
"")</f>
        <v/>
      </c>
      <c r="C205">
        <f>IF(ORDER!O211&gt;0,ORDER!L211, "")</f>
        <v/>
      </c>
      <c r="D205">
        <f>IF(ORDER!O211&gt;0,ORDER!A211, "")</f>
        <v/>
      </c>
      <c r="E205">
        <f>IF(ORDER!O211&gt;0,
 IF(ORDER!$D$1="SGST",
 VLOOKUP(H205,'C:\Users\HP\Desktop\TrimphPO\Week\Master Files\[SGST Master.xlsx]DBF'!$A:$F,6,FALSE),
   IF(ORDER!$D$1="IGST",
   VLOOKUP(H205,'C:\Users\HP\Desktop\TrimphPO\Week\Master Files\[IGST Master.xlsx]DBF'!$A:$F,6,FALSE),
   "Error")),
"")</f>
        <v/>
      </c>
      <c r="F205">
        <f>IF(ORDER!O211&gt;0,ORDER!C211, "")</f>
        <v/>
      </c>
      <c r="G205">
        <f>IF(ORDER!O211&gt;0,
 IF(ORDER!$D$1="SGST",
 VLOOKUP(H205,'C:\Users\HP\Desktop\TrimphPO\Week\Master Files\[SGST Master.xlsx]DBF'!$A:$H,8,FALSE),
   IF(ORDER!$D$1="IGST",
   VLOOKUP(H205,'C:\Users\HP\Desktop\TrimphPO\Week\Master Files\[IGST Master.xlsx]DBF'!$A:$H,8,FALSE),
   "Error")),
"")</f>
        <v/>
      </c>
      <c r="H205">
        <f>IF(ORDER!O211&gt;0,ORDER!D211, "")</f>
        <v/>
      </c>
      <c r="I205">
        <f>IF(ORDER!O211&gt;0,
 IF(ORDER!$D$1="SGST",
 VLOOKUP(H205,'C:\Users\HP\Desktop\TrimphPO\Week\Master Files\[SGST Master.xlsx]DBF'!$A:$J,10,FALSE),
   IF(ORDER!$D$1="IGST",
   VLOOKUP(H205,'C:\Users\HP\Desktop\TrimphPO\Week\Master Files\[IGST Master.xlsx]DBF'!$A:$J,10,FALSE),
   "Error")),
"")</f>
        <v/>
      </c>
      <c r="J205">
        <f>IF(ORDER!O211&gt;0,SUMIF(ORDER!$D$8:$D$22298,DBF!$H205,ORDER!$G$8:$G$22298), "")</f>
        <v/>
      </c>
      <c r="K205">
        <f>IF(ORDER!O211&gt;0,VLOOKUP($H205,ORDER!D:H,5,FALSE), "")</f>
        <v/>
      </c>
      <c r="L205">
        <f>IF(ORDER!O211&gt;0,ROUND(J205*K205,2), "")</f>
        <v/>
      </c>
      <c r="M205">
        <f>IF(ORDER!O211&gt;0,
 IF(ORDER!$D$1="SGST",
 VLOOKUP(H205,'C:\Users\HP\Desktop\TrimphPO\Week\Master Files\[SGST Master.xlsx]DBF'!$A:$N,14,FALSE),
   IF(ORDER!$D$1="IGST",
   VLOOKUP(H205,'C:\Users\HP\Desktop\TrimphPO\Week\Master Files\[IGST Master.xlsx]DBF'!$A:$N,14,FALSE),
   "Error")),
"")</f>
        <v/>
      </c>
      <c r="N205">
        <f>IF(ORDER!O211&gt;0,ROUND(L205*M205/100,2), "")</f>
        <v/>
      </c>
      <c r="O205">
        <f>IF(ORDER!O211&gt;0,L205-N205, "")</f>
        <v/>
      </c>
      <c r="P205">
        <f>IF(ORDER!O211&gt;0,IF(R205="Corsetry",IF(IFERROR((O205/J205),0)&lt;1000,"CC Sales- Corsetry-Wholesale - IGST 5%","CC Sales- Corsetry-Wholesale - IGST 12%")), "")</f>
        <v/>
      </c>
      <c r="Q205">
        <f>IF(ORDER!O211&gt;0,
 IF(ORDER!$D$1="SGST",
 VLOOKUP(H205,'C:\Users\HP\Desktop\TrimphPO\Week\Master Files\[SGST Master.xlsx]DBF'!$A:$R,18,FALSE),
   IF(ORDER!$D$1="IGST",
   VLOOKUP(H205,'C:\Users\HP\Desktop\TrimphPO\Week\Master Files\[IGST Master.xlsx]DBF'!$A:$R,18,FALSE),
   "Error")),
"")</f>
        <v/>
      </c>
      <c r="R205">
        <f>IF(ORDER!O211&gt;0,
 IF(ORDER!$D$1="SGST",
 VLOOKUP(H205,'C:\Users\HP\Desktop\TrimphPO\Week\Master Files\[SGST Master.xlsx]DBF'!$A:$S,19,FALSE),
   IF(ORDER!$D$1="IGST",
   VLOOKUP(H205,'C:\Users\HP\Desktop\TrimphPO\Week\Master Files\[IGST Master.xlsx]DBF'!$A:$S,19,FALSE),
   "Error")),
"")</f>
        <v/>
      </c>
      <c r="S205">
        <f>IF(ORDER!O211&gt;0,
 IF(ORDER!$D$1="SGST",
 VLOOKUP(H205,'C:\Users\HP\Desktop\TrimphPO\Week\Master Files\[SGST Master.xlsx]DBF'!$A:$T,20,FALSE),
   IF(ORDER!$D$1="IGST",
   VLOOKUP(H205,'C:\Users\HP\Desktop\TrimphPO\Week\Master Files\[IGST Master.xlsx]DBF'!$A:$T,20,FALSE),
   "Error")),
"")</f>
        <v/>
      </c>
      <c r="T205">
        <f>IF(ORDER!O211&gt;0,
 IF(ORDER!$D$1="SGST",
 VLOOKUP(H205,'C:\Users\HP\Desktop\TrimphPO\Week\Master Files\[SGST Master.xlsx]DBF'!$A:$U,21,FALSE),
   IF(ORDER!$D$1="IGST",
   VLOOKUP(H205,'C:\Users\HP\Desktop\TrimphPO\Week\Master Files\[IGST Master.xlsx]DBF'!$A:$U,21,FALSE),
   "Error")),
"")</f>
        <v/>
      </c>
      <c r="U205">
        <f>IF(ORDER!O211&gt;0,
 IF(ORDER!$D$1="SGST",
 VLOOKUP(H205,'C:\Users\HP\Desktop\TrimphPO\Week\Master Files\[SGST Master.xlsx]DBF'!$A:$V,22,FALSE),
   IF(ORDER!$D$1="IGST",
   VLOOKUP(H205,'C:\Users\HP\Desktop\TrimphPO\Week\Master Files\[IGST Master.xlsx]DBF'!$A:$V,22,FALSE),
   "Error")),
"")</f>
        <v/>
      </c>
      <c r="V205">
        <f>IF(ORDER!O211&gt;0,
 IF(ORDER!$D$1="SGST",
 VLOOKUP(H205,'C:\Users\HP\Desktop\TrimphPO\Week\Master Files\[SGST Master.xlsx]DBF'!$A:$W,23,FALSE),
   IF(ORDER!$D$1="IGST",
   VLOOKUP(H205,'C:\Users\HP\Desktop\TrimphPO\Week\Master Files\[IGST Master.xlsx]DBF'!$A:$W,23,FALSE),
   "Error")),
"")</f>
        <v/>
      </c>
      <c r="W205">
        <f>IF(ORDER!O211&gt;0,
 IF(ORDER!$D$1="SGST",
 VLOOKUP(H205,'C:\Users\HP\Desktop\TrimphPO\Week\Master Files\[SGST Master.xlsx]DBF'!$A:$X,24,FALSE),
   IF(ORDER!$D$1="IGST",
   VLOOKUP(H205,'C:\Users\HP\Desktop\TrimphPO\Week\Master Files\[IGST Master.xlsx]DBF'!$A:$X,24,FALSE),
   "Error")),
"")</f>
        <v/>
      </c>
      <c r="X205">
        <f>IF(ORDER!O211&gt;0,
 IF(ORDER!$D$1="SGST",
 VLOOKUP(H205,'C:\Users\HP\Desktop\TrimphPO\Week\Master Files\[SGST Master.xlsx]DBF'!$A:$Y,25,FALSE),
   IF(ORDER!$D$1="IGST",
   VLOOKUP(H205,'C:\Users\HP\Desktop\TrimphPO\Week\Master Files\[IGST Master.xlsx]DBF'!$A:$Y,25,FALSE),
   "Error")),
"")</f>
        <v/>
      </c>
      <c r="Y205">
        <f>IF(ORDER!O211&gt;0,+O205, "")</f>
        <v/>
      </c>
      <c r="Z205">
        <f>IF(ORDER!O211&gt;0,+J205, "")</f>
        <v/>
      </c>
      <c r="AA205">
        <f>IF(ORDER!O211&gt;0,
 IF(ORDER!$D$1="SGST",
 VLOOKUP(H205,'C:\Users\HP\Desktop\TrimphPO\Week\Master Files\[SGST Master.xlsx]DBF'!$A:$AB,28,FALSE),
   IF(ORDER!$D$1="IGST",
   VLOOKUP(H205,'C:\Users\HP\Desktop\TrimphPO\Week\Master Files\[IGST Master.xlsx]DBF'!$A:$AB,28,FALSE),
   "Error")),
"")</f>
        <v/>
      </c>
      <c r="AB205">
        <f>IF(ORDER!O211&gt;0,
 IF(ORDER!$D$1="SGST",
 VLOOKUP(H205,'C:\Users\HP\Desktop\TrimphPO\Week\Master Files\[SGST Master.xlsx]DBF'!$A:$AC,29,FALSE),
   IF(ORDER!$D$1="IGST",
   VLOOKUP(H205,'C:\Users\HP\Desktop\TrimphPO\Week\Master Files\[IGST Master.xlsx]DBF'!$A:$AC,29,FALSE),
   "Error")),
"")</f>
        <v/>
      </c>
      <c r="AC205">
        <f>IF(ORDER!O211&gt;0,ROUND(Y205*AB205/100,2), "")</f>
        <v/>
      </c>
      <c r="AD205">
        <f>IF(ORDER!O211&gt;0,ROUND(SUM(Y205,0)-AC205,2), "")</f>
        <v/>
      </c>
      <c r="AE205" t="inlineStr"/>
      <c r="AF205" t="inlineStr"/>
      <c r="AG205" t="inlineStr"/>
      <c r="AH205" t="inlineStr"/>
      <c r="AI205" t="inlineStr"/>
      <c r="AJ205" t="inlineStr"/>
      <c r="AK205">
        <f>IF(ORDER!O211&gt;0,IF(RIGHT(P205,2)="5%","Output IGST - 5% - Tamilnadu","Output IGST - 12% - Tamilnadu"), "")</f>
        <v/>
      </c>
      <c r="AL205">
        <f>IF(ORDER!O211&gt;0,IF(AK205="Output IGST - 12% - TamilNadu",12,5), "")</f>
        <v/>
      </c>
      <c r="AM205">
        <f>IF(ORDER!O211&gt;0,ROUND(SUM(AD205*AL205/100,0),2), "")</f>
        <v/>
      </c>
      <c r="AN205">
        <f>IF(ORDER!O211&gt;0,+AP205, "")</f>
        <v/>
      </c>
      <c r="AO205">
        <f>IF(ORDER!O211&gt;0,0.00, "")</f>
        <v/>
      </c>
      <c r="AP205">
        <f>IF(ORDER!O211&gt;0,+(Y205-AC205)+AM205, "")</f>
        <v/>
      </c>
      <c r="AQ205">
        <f>IF(ORDER!O211&gt;0,
 IF(ORDER!$D$1="SGST",
 VLOOKUP(H205,'C:\Users\HP\Desktop\TrimphPO\Week\Master Files\[SGST Master.xlsx]DBF'!$A:$AR,44,FALSE),
   IF(ORDER!$D$1="IGST",
   VLOOKUP(H205,'C:\Users\HP\Desktop\TrimphPO\Week\Master Files\[IGST Master.xlsx]DBF'!$A:$AR,44,FALSE),
   "Error")),
"")</f>
        <v/>
      </c>
      <c r="AR205">
        <f>IF(ORDER!O211&gt;0,B205, "")</f>
        <v/>
      </c>
      <c r="AS205">
        <f>IF(ORDER!O211&gt;0,AN205, "")</f>
        <v/>
      </c>
      <c r="AT205">
        <f>IF(ORDER!O211&gt;0,CONCATENATE($B$2," ",$C$2," ","QTY",  " ", $Z$2), "")</f>
        <v/>
      </c>
      <c r="AU205">
        <f>IF(ORDER!O211&gt;0,
 IF(ORDER!$D$1="SGST",
 VLOOKUP(H205,'C:\Users\HP\Desktop\TrimphPO\Week\Master Files\[SGST Master.xlsx]DBF'!$A:$AV,48,FALSE),
   IF(ORDER!$D$1="IGST",
   VLOOKUP(H205,'C:\Users\HP\Desktop\TrimphPO\Week\Master Files\[IGST Master.xlsx]DBF'!$A:$AV,48,FALSE),
   "Error")),
"")</f>
        <v/>
      </c>
      <c r="AV205">
        <f>IF(ORDER!O211&gt;0,
 IF(ORDER!$D$1="SGST",
 VLOOKUP(H205,'C:\Users\HP\Desktop\TrimphPO\Week\Master Files\[SGST Master.xlsx]DBF'!$A:$AW,49,FALSE),
   IF(ORDER!$D$1="IGST",
   VLOOKUP(H205,'C:\Users\HP\Desktop\TrimphPO\Week\Master Files\[IGST Master.xlsx]DBF'!$A:$AW,49,FALSE),
   "Error")),
"")</f>
        <v/>
      </c>
      <c r="AW205">
        <f>IF(ORDER!O211&gt;0,
 IF(ORDER!$D$1="SGST",
 VLOOKUP(H205,'C:\Users\HP\Desktop\TrimphPO\Week\Master Files\[SGST Master.xlsx]DBF'!$A:$AX,50,FALSE),
   IF(ORDER!$D$1="IGST",
   VLOOKUP(H205,'C:\Users\HP\Desktop\TrimphPO\Week\Master Files\[IGST Master.xlsx]DBF'!$A:$AX,50,FALSE),
   "Error")),
"")</f>
        <v/>
      </c>
      <c r="AX205">
        <f>IF(ORDER!O211&gt;0,ORDER!B5, "")</f>
        <v/>
      </c>
      <c r="AY205">
        <f>IF(ORDER!O211&gt;0,ORDER!B1, "")</f>
        <v/>
      </c>
      <c r="AZ205">
        <f>IF(ORDER!O211&gt;0,
 IF(ORDER!$D$1="SGST",
 VLOOKUP(H205,'C:\Users\HP\Desktop\TrimphPO\Week\Master Files\[SGST Master.xlsx]DBF'!$A:$BA,53,FALSE),
   IF(ORDER!$D$1="IGST",
   VLOOKUP(H205,'C:\Users\HP\Desktop\TrimphPO\Week\Master Files\[IGST Master.xlsx]DBF'!$A:$BA,53,FALSE),
   "Error")),
"")</f>
        <v/>
      </c>
      <c r="BA205">
        <f>IF(ORDER!O211&gt;0,
 IF(ORDER!$D$1="SGST",
 VLOOKUP(H205,'C:\Users\HP\Desktop\TrimphPO\Week\Master Files\[SGST Master.xlsx]DBF'!$A:$BB,54,FALSE),
   IF(ORDER!$D$1="IGST",
   VLOOKUP(H205,'C:\Users\HP\Desktop\TrimphPO\Week\Master Files\[IGST Master.xlsx]DBF'!$A:$BB,54,FALSE),
   "Error")),
"")</f>
        <v/>
      </c>
      <c r="BB205">
        <f>IF(ORDER!O211&gt;0,
 IF(ORDER!$D$1="SGST",
 VLOOKUP(H205,'C:\Users\HP\Desktop\TrimphPO\Week\Master Files\[SGST Master.xlsx]DBF'!$A:$BC,55,FALSE),
   IF(ORDER!$D$1="IGST",
   VLOOKUP(H205,'C:\Users\HP\Desktop\TrimphPO\Week\Master Files\[IGST Master.xlsx]DBF'!$A:$BC,55,FALSE),
   "Error")),
"")</f>
        <v/>
      </c>
      <c r="BC205">
        <f>IF(ORDER!O211&gt;0,
 IF(ORDER!$D$1="SGST",
 VLOOKUP(H205,'C:\Users\HP\Desktop\TrimphPO\Week\Master Files\[SGST Master.xlsx]DBF'!$A:$BD,56,FALSE),
   IF(ORDER!$D$1="IGST",
   VLOOKUP(H205,'C:\Users\HP\Desktop\TrimphPO\Week\Master Files\[IGST Master.xlsx]DBF'!$A:$BD,56,FALSE),
   "Error")),
"")</f>
        <v/>
      </c>
      <c r="BD205">
        <f>IF(ORDER!O211&gt;0,
 IF(ORDER!$D$1="SGST",
 VLOOKUP(H205,'C:\Users\HP\Desktop\TrimphPO\Week\Master Files\[SGST Master.xlsx]DBF'!$A:$BE,57,FALSE),
   IF(ORDER!$D$1="IGST",
   VLOOKUP(H205,'C:\Users\HP\Desktop\TrimphPO\Week\Master Files\[IGST Master.xlsx]DBF'!$A:$BE,57,FALSE),
   "Error")),
"")</f>
        <v/>
      </c>
    </row>
    <row r="206">
      <c r="A206">
        <f>IF(ORDER!O212&gt;0,
 IF(ORDER!$D$1="SGST",
 VLOOKUP(H206,'C:\Users\HP\Desktop\TrimphPO\Week\Master Files\[SGST Master.xlsx]DBF'!$A:$B,2,FALSE),
   IF(ORDER!$D$1="IGST",
   VLOOKUP(H206,'C:\Users\HP\Desktop\TrimphPO\Week\Master Files\[IGST Master.xlsx]DBF'!$A:$B,2,FALSE),
   "Error")),
"")</f>
        <v/>
      </c>
      <c r="B206">
        <f>IF(ORDER!O212&gt;0,
 IF(ORDER!$D$1="SGST",
 VLOOKUP(H206,'C:\Users\HP\Desktop\TrimphPO\Week\Master Files\[SGST Master.xlsx]DBF'!$A:$C,3,FALSE),
   IF(ORDER!$D$1="IGST",
   VLOOKUP(H206,'C:\Users\HP\Desktop\TrimphPO\Week\Master Files\[IGST Master.xlsx]DBF'!$A:$C,3,FALSE),
   "Error")),
"")</f>
        <v/>
      </c>
      <c r="C206">
        <f>IF(ORDER!O212&gt;0,ORDER!L212, "")</f>
        <v/>
      </c>
      <c r="D206">
        <f>IF(ORDER!O212&gt;0,ORDER!A212, "")</f>
        <v/>
      </c>
      <c r="E206">
        <f>IF(ORDER!O212&gt;0,
 IF(ORDER!$D$1="SGST",
 VLOOKUP(H206,'C:\Users\HP\Desktop\TrimphPO\Week\Master Files\[SGST Master.xlsx]DBF'!$A:$F,6,FALSE),
   IF(ORDER!$D$1="IGST",
   VLOOKUP(H206,'C:\Users\HP\Desktop\TrimphPO\Week\Master Files\[IGST Master.xlsx]DBF'!$A:$F,6,FALSE),
   "Error")),
"")</f>
        <v/>
      </c>
      <c r="F206">
        <f>IF(ORDER!O212&gt;0,ORDER!C212, "")</f>
        <v/>
      </c>
      <c r="G206">
        <f>IF(ORDER!O212&gt;0,
 IF(ORDER!$D$1="SGST",
 VLOOKUP(H206,'C:\Users\HP\Desktop\TrimphPO\Week\Master Files\[SGST Master.xlsx]DBF'!$A:$H,8,FALSE),
   IF(ORDER!$D$1="IGST",
   VLOOKUP(H206,'C:\Users\HP\Desktop\TrimphPO\Week\Master Files\[IGST Master.xlsx]DBF'!$A:$H,8,FALSE),
   "Error")),
"")</f>
        <v/>
      </c>
      <c r="H206">
        <f>IF(ORDER!O212&gt;0,ORDER!D212, "")</f>
        <v/>
      </c>
      <c r="I206">
        <f>IF(ORDER!O212&gt;0,
 IF(ORDER!$D$1="SGST",
 VLOOKUP(H206,'C:\Users\HP\Desktop\TrimphPO\Week\Master Files\[SGST Master.xlsx]DBF'!$A:$J,10,FALSE),
   IF(ORDER!$D$1="IGST",
   VLOOKUP(H206,'C:\Users\HP\Desktop\TrimphPO\Week\Master Files\[IGST Master.xlsx]DBF'!$A:$J,10,FALSE),
   "Error")),
"")</f>
        <v/>
      </c>
      <c r="J206">
        <f>IF(ORDER!O212&gt;0,SUMIF(ORDER!$D$8:$D$22298,DBF!$H206,ORDER!$G$8:$G$22298), "")</f>
        <v/>
      </c>
      <c r="K206">
        <f>IF(ORDER!O212&gt;0,VLOOKUP($H206,ORDER!D:H,5,FALSE), "")</f>
        <v/>
      </c>
      <c r="L206">
        <f>IF(ORDER!O212&gt;0,ROUND(J206*K206,2), "")</f>
        <v/>
      </c>
      <c r="M206">
        <f>IF(ORDER!O212&gt;0,
 IF(ORDER!$D$1="SGST",
 VLOOKUP(H206,'C:\Users\HP\Desktop\TrimphPO\Week\Master Files\[SGST Master.xlsx]DBF'!$A:$N,14,FALSE),
   IF(ORDER!$D$1="IGST",
   VLOOKUP(H206,'C:\Users\HP\Desktop\TrimphPO\Week\Master Files\[IGST Master.xlsx]DBF'!$A:$N,14,FALSE),
   "Error")),
"")</f>
        <v/>
      </c>
      <c r="N206">
        <f>IF(ORDER!O212&gt;0,ROUND(L206*M206/100,2), "")</f>
        <v/>
      </c>
      <c r="O206">
        <f>IF(ORDER!O212&gt;0,L206-N206, "")</f>
        <v/>
      </c>
      <c r="P206">
        <f>IF(ORDER!O212&gt;0,IF(R206="Corsetry",IF(IFERROR((O206/J206),0)&lt;1000,"CC Sales- Corsetry-Wholesale - IGST 5%","CC Sales- Corsetry-Wholesale - IGST 12%")), "")</f>
        <v/>
      </c>
      <c r="Q206">
        <f>IF(ORDER!O212&gt;0,
 IF(ORDER!$D$1="SGST",
 VLOOKUP(H206,'C:\Users\HP\Desktop\TrimphPO\Week\Master Files\[SGST Master.xlsx]DBF'!$A:$R,18,FALSE),
   IF(ORDER!$D$1="IGST",
   VLOOKUP(H206,'C:\Users\HP\Desktop\TrimphPO\Week\Master Files\[IGST Master.xlsx]DBF'!$A:$R,18,FALSE),
   "Error")),
"")</f>
        <v/>
      </c>
      <c r="R206">
        <f>IF(ORDER!O212&gt;0,
 IF(ORDER!$D$1="SGST",
 VLOOKUP(H206,'C:\Users\HP\Desktop\TrimphPO\Week\Master Files\[SGST Master.xlsx]DBF'!$A:$S,19,FALSE),
   IF(ORDER!$D$1="IGST",
   VLOOKUP(H206,'C:\Users\HP\Desktop\TrimphPO\Week\Master Files\[IGST Master.xlsx]DBF'!$A:$S,19,FALSE),
   "Error")),
"")</f>
        <v/>
      </c>
      <c r="S206">
        <f>IF(ORDER!O212&gt;0,
 IF(ORDER!$D$1="SGST",
 VLOOKUP(H206,'C:\Users\HP\Desktop\TrimphPO\Week\Master Files\[SGST Master.xlsx]DBF'!$A:$T,20,FALSE),
   IF(ORDER!$D$1="IGST",
   VLOOKUP(H206,'C:\Users\HP\Desktop\TrimphPO\Week\Master Files\[IGST Master.xlsx]DBF'!$A:$T,20,FALSE),
   "Error")),
"")</f>
        <v/>
      </c>
      <c r="T206">
        <f>IF(ORDER!O212&gt;0,
 IF(ORDER!$D$1="SGST",
 VLOOKUP(H206,'C:\Users\HP\Desktop\TrimphPO\Week\Master Files\[SGST Master.xlsx]DBF'!$A:$U,21,FALSE),
   IF(ORDER!$D$1="IGST",
   VLOOKUP(H206,'C:\Users\HP\Desktop\TrimphPO\Week\Master Files\[IGST Master.xlsx]DBF'!$A:$U,21,FALSE),
   "Error")),
"")</f>
        <v/>
      </c>
      <c r="U206">
        <f>IF(ORDER!O212&gt;0,
 IF(ORDER!$D$1="SGST",
 VLOOKUP(H206,'C:\Users\HP\Desktop\TrimphPO\Week\Master Files\[SGST Master.xlsx]DBF'!$A:$V,22,FALSE),
   IF(ORDER!$D$1="IGST",
   VLOOKUP(H206,'C:\Users\HP\Desktop\TrimphPO\Week\Master Files\[IGST Master.xlsx]DBF'!$A:$V,22,FALSE),
   "Error")),
"")</f>
        <v/>
      </c>
      <c r="V206">
        <f>IF(ORDER!O212&gt;0,
 IF(ORDER!$D$1="SGST",
 VLOOKUP(H206,'C:\Users\HP\Desktop\TrimphPO\Week\Master Files\[SGST Master.xlsx]DBF'!$A:$W,23,FALSE),
   IF(ORDER!$D$1="IGST",
   VLOOKUP(H206,'C:\Users\HP\Desktop\TrimphPO\Week\Master Files\[IGST Master.xlsx]DBF'!$A:$W,23,FALSE),
   "Error")),
"")</f>
        <v/>
      </c>
      <c r="W206">
        <f>IF(ORDER!O212&gt;0,
 IF(ORDER!$D$1="SGST",
 VLOOKUP(H206,'C:\Users\HP\Desktop\TrimphPO\Week\Master Files\[SGST Master.xlsx]DBF'!$A:$X,24,FALSE),
   IF(ORDER!$D$1="IGST",
   VLOOKUP(H206,'C:\Users\HP\Desktop\TrimphPO\Week\Master Files\[IGST Master.xlsx]DBF'!$A:$X,24,FALSE),
   "Error")),
"")</f>
        <v/>
      </c>
      <c r="X206">
        <f>IF(ORDER!O212&gt;0,
 IF(ORDER!$D$1="SGST",
 VLOOKUP(H206,'C:\Users\HP\Desktop\TrimphPO\Week\Master Files\[SGST Master.xlsx]DBF'!$A:$Y,25,FALSE),
   IF(ORDER!$D$1="IGST",
   VLOOKUP(H206,'C:\Users\HP\Desktop\TrimphPO\Week\Master Files\[IGST Master.xlsx]DBF'!$A:$Y,25,FALSE),
   "Error")),
"")</f>
        <v/>
      </c>
      <c r="Y206">
        <f>IF(ORDER!O212&gt;0,+O206, "")</f>
        <v/>
      </c>
      <c r="Z206">
        <f>IF(ORDER!O212&gt;0,+J206, "")</f>
        <v/>
      </c>
      <c r="AA206">
        <f>IF(ORDER!O212&gt;0,
 IF(ORDER!$D$1="SGST",
 VLOOKUP(H206,'C:\Users\HP\Desktop\TrimphPO\Week\Master Files\[SGST Master.xlsx]DBF'!$A:$AB,28,FALSE),
   IF(ORDER!$D$1="IGST",
   VLOOKUP(H206,'C:\Users\HP\Desktop\TrimphPO\Week\Master Files\[IGST Master.xlsx]DBF'!$A:$AB,28,FALSE),
   "Error")),
"")</f>
        <v/>
      </c>
      <c r="AB206">
        <f>IF(ORDER!O212&gt;0,
 IF(ORDER!$D$1="SGST",
 VLOOKUP(H206,'C:\Users\HP\Desktop\TrimphPO\Week\Master Files\[SGST Master.xlsx]DBF'!$A:$AC,29,FALSE),
   IF(ORDER!$D$1="IGST",
   VLOOKUP(H206,'C:\Users\HP\Desktop\TrimphPO\Week\Master Files\[IGST Master.xlsx]DBF'!$A:$AC,29,FALSE),
   "Error")),
"")</f>
        <v/>
      </c>
      <c r="AC206">
        <f>IF(ORDER!O212&gt;0,ROUND(Y206*AB206/100,2), "")</f>
        <v/>
      </c>
      <c r="AD206">
        <f>IF(ORDER!O212&gt;0,ROUND(SUM(Y206,0)-AC206,2), "")</f>
        <v/>
      </c>
      <c r="AE206" t="inlineStr"/>
      <c r="AF206" t="inlineStr"/>
      <c r="AG206" t="inlineStr"/>
      <c r="AH206" t="inlineStr"/>
      <c r="AI206" t="inlineStr"/>
      <c r="AJ206" t="inlineStr"/>
      <c r="AK206">
        <f>IF(ORDER!O212&gt;0,IF(RIGHT(P206,2)="5%","Output IGST - 5% - Tamilnadu","Output IGST - 12% - Tamilnadu"), "")</f>
        <v/>
      </c>
      <c r="AL206">
        <f>IF(ORDER!O212&gt;0,IF(AK206="Output IGST - 12% - TamilNadu",12,5), "")</f>
        <v/>
      </c>
      <c r="AM206">
        <f>IF(ORDER!O212&gt;0,ROUND(SUM(AD206*AL206/100,0),2), "")</f>
        <v/>
      </c>
      <c r="AN206">
        <f>IF(ORDER!O212&gt;0,+AP206, "")</f>
        <v/>
      </c>
      <c r="AO206">
        <f>IF(ORDER!O212&gt;0,0.00, "")</f>
        <v/>
      </c>
      <c r="AP206">
        <f>IF(ORDER!O212&gt;0,+(Y206-AC206)+AM206, "")</f>
        <v/>
      </c>
      <c r="AQ206">
        <f>IF(ORDER!O212&gt;0,
 IF(ORDER!$D$1="SGST",
 VLOOKUP(H206,'C:\Users\HP\Desktop\TrimphPO\Week\Master Files\[SGST Master.xlsx]DBF'!$A:$AR,44,FALSE),
   IF(ORDER!$D$1="IGST",
   VLOOKUP(H206,'C:\Users\HP\Desktop\TrimphPO\Week\Master Files\[IGST Master.xlsx]DBF'!$A:$AR,44,FALSE),
   "Error")),
"")</f>
        <v/>
      </c>
      <c r="AR206">
        <f>IF(ORDER!O212&gt;0,B206, "")</f>
        <v/>
      </c>
      <c r="AS206">
        <f>IF(ORDER!O212&gt;0,AN206, "")</f>
        <v/>
      </c>
      <c r="AT206">
        <f>IF(ORDER!O212&gt;0,CONCATENATE($B$2," ",$C$2," ","QTY",  " ", $Z$2), "")</f>
        <v/>
      </c>
      <c r="AU206">
        <f>IF(ORDER!O212&gt;0,
 IF(ORDER!$D$1="SGST",
 VLOOKUP(H206,'C:\Users\HP\Desktop\TrimphPO\Week\Master Files\[SGST Master.xlsx]DBF'!$A:$AV,48,FALSE),
   IF(ORDER!$D$1="IGST",
   VLOOKUP(H206,'C:\Users\HP\Desktop\TrimphPO\Week\Master Files\[IGST Master.xlsx]DBF'!$A:$AV,48,FALSE),
   "Error")),
"")</f>
        <v/>
      </c>
      <c r="AV206">
        <f>IF(ORDER!O212&gt;0,
 IF(ORDER!$D$1="SGST",
 VLOOKUP(H206,'C:\Users\HP\Desktop\TrimphPO\Week\Master Files\[SGST Master.xlsx]DBF'!$A:$AW,49,FALSE),
   IF(ORDER!$D$1="IGST",
   VLOOKUP(H206,'C:\Users\HP\Desktop\TrimphPO\Week\Master Files\[IGST Master.xlsx]DBF'!$A:$AW,49,FALSE),
   "Error")),
"")</f>
        <v/>
      </c>
      <c r="AW206">
        <f>IF(ORDER!O212&gt;0,
 IF(ORDER!$D$1="SGST",
 VLOOKUP(H206,'C:\Users\HP\Desktop\TrimphPO\Week\Master Files\[SGST Master.xlsx]DBF'!$A:$AX,50,FALSE),
   IF(ORDER!$D$1="IGST",
   VLOOKUP(H206,'C:\Users\HP\Desktop\TrimphPO\Week\Master Files\[IGST Master.xlsx]DBF'!$A:$AX,50,FALSE),
   "Error")),
"")</f>
        <v/>
      </c>
      <c r="AX206">
        <f>IF(ORDER!O212&gt;0,ORDER!B5, "")</f>
        <v/>
      </c>
      <c r="AY206">
        <f>IF(ORDER!O212&gt;0,ORDER!B1, "")</f>
        <v/>
      </c>
      <c r="AZ206">
        <f>IF(ORDER!O212&gt;0,
 IF(ORDER!$D$1="SGST",
 VLOOKUP(H206,'C:\Users\HP\Desktop\TrimphPO\Week\Master Files\[SGST Master.xlsx]DBF'!$A:$BA,53,FALSE),
   IF(ORDER!$D$1="IGST",
   VLOOKUP(H206,'C:\Users\HP\Desktop\TrimphPO\Week\Master Files\[IGST Master.xlsx]DBF'!$A:$BA,53,FALSE),
   "Error")),
"")</f>
        <v/>
      </c>
      <c r="BA206">
        <f>IF(ORDER!O212&gt;0,
 IF(ORDER!$D$1="SGST",
 VLOOKUP(H206,'C:\Users\HP\Desktop\TrimphPO\Week\Master Files\[SGST Master.xlsx]DBF'!$A:$BB,54,FALSE),
   IF(ORDER!$D$1="IGST",
   VLOOKUP(H206,'C:\Users\HP\Desktop\TrimphPO\Week\Master Files\[IGST Master.xlsx]DBF'!$A:$BB,54,FALSE),
   "Error")),
"")</f>
        <v/>
      </c>
      <c r="BB206">
        <f>IF(ORDER!O212&gt;0,
 IF(ORDER!$D$1="SGST",
 VLOOKUP(H206,'C:\Users\HP\Desktop\TrimphPO\Week\Master Files\[SGST Master.xlsx]DBF'!$A:$BC,55,FALSE),
   IF(ORDER!$D$1="IGST",
   VLOOKUP(H206,'C:\Users\HP\Desktop\TrimphPO\Week\Master Files\[IGST Master.xlsx]DBF'!$A:$BC,55,FALSE),
   "Error")),
"")</f>
        <v/>
      </c>
      <c r="BC206">
        <f>IF(ORDER!O212&gt;0,
 IF(ORDER!$D$1="SGST",
 VLOOKUP(H206,'C:\Users\HP\Desktop\TrimphPO\Week\Master Files\[SGST Master.xlsx]DBF'!$A:$BD,56,FALSE),
   IF(ORDER!$D$1="IGST",
   VLOOKUP(H206,'C:\Users\HP\Desktop\TrimphPO\Week\Master Files\[IGST Master.xlsx]DBF'!$A:$BD,56,FALSE),
   "Error")),
"")</f>
        <v/>
      </c>
      <c r="BD206">
        <f>IF(ORDER!O212&gt;0,
 IF(ORDER!$D$1="SGST",
 VLOOKUP(H206,'C:\Users\HP\Desktop\TrimphPO\Week\Master Files\[SGST Master.xlsx]DBF'!$A:$BE,57,FALSE),
   IF(ORDER!$D$1="IGST",
   VLOOKUP(H206,'C:\Users\HP\Desktop\TrimphPO\Week\Master Files\[IGST Master.xlsx]DBF'!$A:$BE,57,FALSE),
   "Error")),
"")</f>
        <v/>
      </c>
    </row>
    <row r="207">
      <c r="A207">
        <f>IF(ORDER!O213&gt;0,
 IF(ORDER!$D$1="SGST",
 VLOOKUP(H207,'C:\Users\HP\Desktop\TrimphPO\Week\Master Files\[SGST Master.xlsx]DBF'!$A:$B,2,FALSE),
   IF(ORDER!$D$1="IGST",
   VLOOKUP(H207,'C:\Users\HP\Desktop\TrimphPO\Week\Master Files\[IGST Master.xlsx]DBF'!$A:$B,2,FALSE),
   "Error")),
"")</f>
        <v/>
      </c>
      <c r="B207">
        <f>IF(ORDER!O213&gt;0,
 IF(ORDER!$D$1="SGST",
 VLOOKUP(H207,'C:\Users\HP\Desktop\TrimphPO\Week\Master Files\[SGST Master.xlsx]DBF'!$A:$C,3,FALSE),
   IF(ORDER!$D$1="IGST",
   VLOOKUP(H207,'C:\Users\HP\Desktop\TrimphPO\Week\Master Files\[IGST Master.xlsx]DBF'!$A:$C,3,FALSE),
   "Error")),
"")</f>
        <v/>
      </c>
      <c r="C207">
        <f>IF(ORDER!O213&gt;0,ORDER!L213, "")</f>
        <v/>
      </c>
      <c r="D207">
        <f>IF(ORDER!O213&gt;0,ORDER!A213, "")</f>
        <v/>
      </c>
      <c r="E207">
        <f>IF(ORDER!O213&gt;0,
 IF(ORDER!$D$1="SGST",
 VLOOKUP(H207,'C:\Users\HP\Desktop\TrimphPO\Week\Master Files\[SGST Master.xlsx]DBF'!$A:$F,6,FALSE),
   IF(ORDER!$D$1="IGST",
   VLOOKUP(H207,'C:\Users\HP\Desktop\TrimphPO\Week\Master Files\[IGST Master.xlsx]DBF'!$A:$F,6,FALSE),
   "Error")),
"")</f>
        <v/>
      </c>
      <c r="F207">
        <f>IF(ORDER!O213&gt;0,ORDER!C213, "")</f>
        <v/>
      </c>
      <c r="G207">
        <f>IF(ORDER!O213&gt;0,
 IF(ORDER!$D$1="SGST",
 VLOOKUP(H207,'C:\Users\HP\Desktop\TrimphPO\Week\Master Files\[SGST Master.xlsx]DBF'!$A:$H,8,FALSE),
   IF(ORDER!$D$1="IGST",
   VLOOKUP(H207,'C:\Users\HP\Desktop\TrimphPO\Week\Master Files\[IGST Master.xlsx]DBF'!$A:$H,8,FALSE),
   "Error")),
"")</f>
        <v/>
      </c>
      <c r="H207">
        <f>IF(ORDER!O213&gt;0,ORDER!D213, "")</f>
        <v/>
      </c>
      <c r="I207">
        <f>IF(ORDER!O213&gt;0,
 IF(ORDER!$D$1="SGST",
 VLOOKUP(H207,'C:\Users\HP\Desktop\TrimphPO\Week\Master Files\[SGST Master.xlsx]DBF'!$A:$J,10,FALSE),
   IF(ORDER!$D$1="IGST",
   VLOOKUP(H207,'C:\Users\HP\Desktop\TrimphPO\Week\Master Files\[IGST Master.xlsx]DBF'!$A:$J,10,FALSE),
   "Error")),
"")</f>
        <v/>
      </c>
      <c r="J207">
        <f>IF(ORDER!O213&gt;0,SUMIF(ORDER!$D$8:$D$22298,DBF!$H207,ORDER!$G$8:$G$22298), "")</f>
        <v/>
      </c>
      <c r="K207">
        <f>IF(ORDER!O213&gt;0,VLOOKUP($H207,ORDER!D:H,5,FALSE), "")</f>
        <v/>
      </c>
      <c r="L207">
        <f>IF(ORDER!O213&gt;0,ROUND(J207*K207,2), "")</f>
        <v/>
      </c>
      <c r="M207">
        <f>IF(ORDER!O213&gt;0,
 IF(ORDER!$D$1="SGST",
 VLOOKUP(H207,'C:\Users\HP\Desktop\TrimphPO\Week\Master Files\[SGST Master.xlsx]DBF'!$A:$N,14,FALSE),
   IF(ORDER!$D$1="IGST",
   VLOOKUP(H207,'C:\Users\HP\Desktop\TrimphPO\Week\Master Files\[IGST Master.xlsx]DBF'!$A:$N,14,FALSE),
   "Error")),
"")</f>
        <v/>
      </c>
      <c r="N207">
        <f>IF(ORDER!O213&gt;0,ROUND(L207*M207/100,2), "")</f>
        <v/>
      </c>
      <c r="O207">
        <f>IF(ORDER!O213&gt;0,L207-N207, "")</f>
        <v/>
      </c>
      <c r="P207">
        <f>IF(ORDER!O213&gt;0,IF(R207="Corsetry",IF(IFERROR((O207/J207),0)&lt;1000,"CC Sales- Corsetry-Wholesale - IGST 5%","CC Sales- Corsetry-Wholesale - IGST 12%")), "")</f>
        <v/>
      </c>
      <c r="Q207">
        <f>IF(ORDER!O213&gt;0,
 IF(ORDER!$D$1="SGST",
 VLOOKUP(H207,'C:\Users\HP\Desktop\TrimphPO\Week\Master Files\[SGST Master.xlsx]DBF'!$A:$R,18,FALSE),
   IF(ORDER!$D$1="IGST",
   VLOOKUP(H207,'C:\Users\HP\Desktop\TrimphPO\Week\Master Files\[IGST Master.xlsx]DBF'!$A:$R,18,FALSE),
   "Error")),
"")</f>
        <v/>
      </c>
      <c r="R207">
        <f>IF(ORDER!O213&gt;0,
 IF(ORDER!$D$1="SGST",
 VLOOKUP(H207,'C:\Users\HP\Desktop\TrimphPO\Week\Master Files\[SGST Master.xlsx]DBF'!$A:$S,19,FALSE),
   IF(ORDER!$D$1="IGST",
   VLOOKUP(H207,'C:\Users\HP\Desktop\TrimphPO\Week\Master Files\[IGST Master.xlsx]DBF'!$A:$S,19,FALSE),
   "Error")),
"")</f>
        <v/>
      </c>
      <c r="S207">
        <f>IF(ORDER!O213&gt;0,
 IF(ORDER!$D$1="SGST",
 VLOOKUP(H207,'C:\Users\HP\Desktop\TrimphPO\Week\Master Files\[SGST Master.xlsx]DBF'!$A:$T,20,FALSE),
   IF(ORDER!$D$1="IGST",
   VLOOKUP(H207,'C:\Users\HP\Desktop\TrimphPO\Week\Master Files\[IGST Master.xlsx]DBF'!$A:$T,20,FALSE),
   "Error")),
"")</f>
        <v/>
      </c>
      <c r="T207">
        <f>IF(ORDER!O213&gt;0,
 IF(ORDER!$D$1="SGST",
 VLOOKUP(H207,'C:\Users\HP\Desktop\TrimphPO\Week\Master Files\[SGST Master.xlsx]DBF'!$A:$U,21,FALSE),
   IF(ORDER!$D$1="IGST",
   VLOOKUP(H207,'C:\Users\HP\Desktop\TrimphPO\Week\Master Files\[IGST Master.xlsx]DBF'!$A:$U,21,FALSE),
   "Error")),
"")</f>
        <v/>
      </c>
      <c r="U207">
        <f>IF(ORDER!O213&gt;0,
 IF(ORDER!$D$1="SGST",
 VLOOKUP(H207,'C:\Users\HP\Desktop\TrimphPO\Week\Master Files\[SGST Master.xlsx]DBF'!$A:$V,22,FALSE),
   IF(ORDER!$D$1="IGST",
   VLOOKUP(H207,'C:\Users\HP\Desktop\TrimphPO\Week\Master Files\[IGST Master.xlsx]DBF'!$A:$V,22,FALSE),
   "Error")),
"")</f>
        <v/>
      </c>
      <c r="V207">
        <f>IF(ORDER!O213&gt;0,
 IF(ORDER!$D$1="SGST",
 VLOOKUP(H207,'C:\Users\HP\Desktop\TrimphPO\Week\Master Files\[SGST Master.xlsx]DBF'!$A:$W,23,FALSE),
   IF(ORDER!$D$1="IGST",
   VLOOKUP(H207,'C:\Users\HP\Desktop\TrimphPO\Week\Master Files\[IGST Master.xlsx]DBF'!$A:$W,23,FALSE),
   "Error")),
"")</f>
        <v/>
      </c>
      <c r="W207">
        <f>IF(ORDER!O213&gt;0,
 IF(ORDER!$D$1="SGST",
 VLOOKUP(H207,'C:\Users\HP\Desktop\TrimphPO\Week\Master Files\[SGST Master.xlsx]DBF'!$A:$X,24,FALSE),
   IF(ORDER!$D$1="IGST",
   VLOOKUP(H207,'C:\Users\HP\Desktop\TrimphPO\Week\Master Files\[IGST Master.xlsx]DBF'!$A:$X,24,FALSE),
   "Error")),
"")</f>
        <v/>
      </c>
      <c r="X207">
        <f>IF(ORDER!O213&gt;0,
 IF(ORDER!$D$1="SGST",
 VLOOKUP(H207,'C:\Users\HP\Desktop\TrimphPO\Week\Master Files\[SGST Master.xlsx]DBF'!$A:$Y,25,FALSE),
   IF(ORDER!$D$1="IGST",
   VLOOKUP(H207,'C:\Users\HP\Desktop\TrimphPO\Week\Master Files\[IGST Master.xlsx]DBF'!$A:$Y,25,FALSE),
   "Error")),
"")</f>
        <v/>
      </c>
      <c r="Y207">
        <f>IF(ORDER!O213&gt;0,+O207, "")</f>
        <v/>
      </c>
      <c r="Z207">
        <f>IF(ORDER!O213&gt;0,+J207, "")</f>
        <v/>
      </c>
      <c r="AA207">
        <f>IF(ORDER!O213&gt;0,
 IF(ORDER!$D$1="SGST",
 VLOOKUP(H207,'C:\Users\HP\Desktop\TrimphPO\Week\Master Files\[SGST Master.xlsx]DBF'!$A:$AB,28,FALSE),
   IF(ORDER!$D$1="IGST",
   VLOOKUP(H207,'C:\Users\HP\Desktop\TrimphPO\Week\Master Files\[IGST Master.xlsx]DBF'!$A:$AB,28,FALSE),
   "Error")),
"")</f>
        <v/>
      </c>
      <c r="AB207">
        <f>IF(ORDER!O213&gt;0,
 IF(ORDER!$D$1="SGST",
 VLOOKUP(H207,'C:\Users\HP\Desktop\TrimphPO\Week\Master Files\[SGST Master.xlsx]DBF'!$A:$AC,29,FALSE),
   IF(ORDER!$D$1="IGST",
   VLOOKUP(H207,'C:\Users\HP\Desktop\TrimphPO\Week\Master Files\[IGST Master.xlsx]DBF'!$A:$AC,29,FALSE),
   "Error")),
"")</f>
        <v/>
      </c>
      <c r="AC207">
        <f>IF(ORDER!O213&gt;0,ROUND(Y207*AB207/100,2), "")</f>
        <v/>
      </c>
      <c r="AD207">
        <f>IF(ORDER!O213&gt;0,ROUND(SUM(Y207,0)-AC207,2), "")</f>
        <v/>
      </c>
      <c r="AE207" t="inlineStr"/>
      <c r="AF207" t="inlineStr"/>
      <c r="AG207" t="inlineStr"/>
      <c r="AH207" t="inlineStr"/>
      <c r="AI207" t="inlineStr"/>
      <c r="AJ207" t="inlineStr"/>
      <c r="AK207">
        <f>IF(ORDER!O213&gt;0,IF(RIGHT(P207,2)="5%","Output IGST - 5% - Tamilnadu","Output IGST - 12% - Tamilnadu"), "")</f>
        <v/>
      </c>
      <c r="AL207">
        <f>IF(ORDER!O213&gt;0,IF(AK207="Output IGST - 12% - TamilNadu",12,5), "")</f>
        <v/>
      </c>
      <c r="AM207">
        <f>IF(ORDER!O213&gt;0,ROUND(SUM(AD207*AL207/100,0),2), "")</f>
        <v/>
      </c>
      <c r="AN207">
        <f>IF(ORDER!O213&gt;0,+AP207, "")</f>
        <v/>
      </c>
      <c r="AO207">
        <f>IF(ORDER!O213&gt;0,0.00, "")</f>
        <v/>
      </c>
      <c r="AP207">
        <f>IF(ORDER!O213&gt;0,+(Y207-AC207)+AM207, "")</f>
        <v/>
      </c>
      <c r="AQ207">
        <f>IF(ORDER!O213&gt;0,
 IF(ORDER!$D$1="SGST",
 VLOOKUP(H207,'C:\Users\HP\Desktop\TrimphPO\Week\Master Files\[SGST Master.xlsx]DBF'!$A:$AR,44,FALSE),
   IF(ORDER!$D$1="IGST",
   VLOOKUP(H207,'C:\Users\HP\Desktop\TrimphPO\Week\Master Files\[IGST Master.xlsx]DBF'!$A:$AR,44,FALSE),
   "Error")),
"")</f>
        <v/>
      </c>
      <c r="AR207">
        <f>IF(ORDER!O213&gt;0,B207, "")</f>
        <v/>
      </c>
      <c r="AS207">
        <f>IF(ORDER!O213&gt;0,AN207, "")</f>
        <v/>
      </c>
      <c r="AT207">
        <f>IF(ORDER!O213&gt;0,CONCATENATE($B$2," ",$C$2," ","QTY",  " ", $Z$2), "")</f>
        <v/>
      </c>
      <c r="AU207">
        <f>IF(ORDER!O213&gt;0,
 IF(ORDER!$D$1="SGST",
 VLOOKUP(H207,'C:\Users\HP\Desktop\TrimphPO\Week\Master Files\[SGST Master.xlsx]DBF'!$A:$AV,48,FALSE),
   IF(ORDER!$D$1="IGST",
   VLOOKUP(H207,'C:\Users\HP\Desktop\TrimphPO\Week\Master Files\[IGST Master.xlsx]DBF'!$A:$AV,48,FALSE),
   "Error")),
"")</f>
        <v/>
      </c>
      <c r="AV207">
        <f>IF(ORDER!O213&gt;0,
 IF(ORDER!$D$1="SGST",
 VLOOKUP(H207,'C:\Users\HP\Desktop\TrimphPO\Week\Master Files\[SGST Master.xlsx]DBF'!$A:$AW,49,FALSE),
   IF(ORDER!$D$1="IGST",
   VLOOKUP(H207,'C:\Users\HP\Desktop\TrimphPO\Week\Master Files\[IGST Master.xlsx]DBF'!$A:$AW,49,FALSE),
   "Error")),
"")</f>
        <v/>
      </c>
      <c r="AW207">
        <f>IF(ORDER!O213&gt;0,
 IF(ORDER!$D$1="SGST",
 VLOOKUP(H207,'C:\Users\HP\Desktop\TrimphPO\Week\Master Files\[SGST Master.xlsx]DBF'!$A:$AX,50,FALSE),
   IF(ORDER!$D$1="IGST",
   VLOOKUP(H207,'C:\Users\HP\Desktop\TrimphPO\Week\Master Files\[IGST Master.xlsx]DBF'!$A:$AX,50,FALSE),
   "Error")),
"")</f>
        <v/>
      </c>
      <c r="AX207">
        <f>IF(ORDER!O213&gt;0,ORDER!B5, "")</f>
        <v/>
      </c>
      <c r="AY207">
        <f>IF(ORDER!O213&gt;0,ORDER!B1, "")</f>
        <v/>
      </c>
      <c r="AZ207">
        <f>IF(ORDER!O213&gt;0,
 IF(ORDER!$D$1="SGST",
 VLOOKUP(H207,'C:\Users\HP\Desktop\TrimphPO\Week\Master Files\[SGST Master.xlsx]DBF'!$A:$BA,53,FALSE),
   IF(ORDER!$D$1="IGST",
   VLOOKUP(H207,'C:\Users\HP\Desktop\TrimphPO\Week\Master Files\[IGST Master.xlsx]DBF'!$A:$BA,53,FALSE),
   "Error")),
"")</f>
        <v/>
      </c>
      <c r="BA207">
        <f>IF(ORDER!O213&gt;0,
 IF(ORDER!$D$1="SGST",
 VLOOKUP(H207,'C:\Users\HP\Desktop\TrimphPO\Week\Master Files\[SGST Master.xlsx]DBF'!$A:$BB,54,FALSE),
   IF(ORDER!$D$1="IGST",
   VLOOKUP(H207,'C:\Users\HP\Desktop\TrimphPO\Week\Master Files\[IGST Master.xlsx]DBF'!$A:$BB,54,FALSE),
   "Error")),
"")</f>
        <v/>
      </c>
      <c r="BB207">
        <f>IF(ORDER!O213&gt;0,
 IF(ORDER!$D$1="SGST",
 VLOOKUP(H207,'C:\Users\HP\Desktop\TrimphPO\Week\Master Files\[SGST Master.xlsx]DBF'!$A:$BC,55,FALSE),
   IF(ORDER!$D$1="IGST",
   VLOOKUP(H207,'C:\Users\HP\Desktop\TrimphPO\Week\Master Files\[IGST Master.xlsx]DBF'!$A:$BC,55,FALSE),
   "Error")),
"")</f>
        <v/>
      </c>
      <c r="BC207">
        <f>IF(ORDER!O213&gt;0,
 IF(ORDER!$D$1="SGST",
 VLOOKUP(H207,'C:\Users\HP\Desktop\TrimphPO\Week\Master Files\[SGST Master.xlsx]DBF'!$A:$BD,56,FALSE),
   IF(ORDER!$D$1="IGST",
   VLOOKUP(H207,'C:\Users\HP\Desktop\TrimphPO\Week\Master Files\[IGST Master.xlsx]DBF'!$A:$BD,56,FALSE),
   "Error")),
"")</f>
        <v/>
      </c>
      <c r="BD207">
        <f>IF(ORDER!O213&gt;0,
 IF(ORDER!$D$1="SGST",
 VLOOKUP(H207,'C:\Users\HP\Desktop\TrimphPO\Week\Master Files\[SGST Master.xlsx]DBF'!$A:$BE,57,FALSE),
   IF(ORDER!$D$1="IGST",
   VLOOKUP(H207,'C:\Users\HP\Desktop\TrimphPO\Week\Master Files\[IGST Master.xlsx]DBF'!$A:$BE,57,FALSE),
   "Error")),
"")</f>
        <v/>
      </c>
    </row>
    <row r="208">
      <c r="A208">
        <f>IF(ORDER!O214&gt;0,
 IF(ORDER!$D$1="SGST",
 VLOOKUP(H208,'C:\Users\HP\Desktop\TrimphPO\Week\Master Files\[SGST Master.xlsx]DBF'!$A:$B,2,FALSE),
   IF(ORDER!$D$1="IGST",
   VLOOKUP(H208,'C:\Users\HP\Desktop\TrimphPO\Week\Master Files\[IGST Master.xlsx]DBF'!$A:$B,2,FALSE),
   "Error")),
"")</f>
        <v/>
      </c>
      <c r="B208">
        <f>IF(ORDER!O214&gt;0,
 IF(ORDER!$D$1="SGST",
 VLOOKUP(H208,'C:\Users\HP\Desktop\TrimphPO\Week\Master Files\[SGST Master.xlsx]DBF'!$A:$C,3,FALSE),
   IF(ORDER!$D$1="IGST",
   VLOOKUP(H208,'C:\Users\HP\Desktop\TrimphPO\Week\Master Files\[IGST Master.xlsx]DBF'!$A:$C,3,FALSE),
   "Error")),
"")</f>
        <v/>
      </c>
      <c r="C208">
        <f>IF(ORDER!O214&gt;0,ORDER!L214, "")</f>
        <v/>
      </c>
      <c r="D208">
        <f>IF(ORDER!O214&gt;0,ORDER!A214, "")</f>
        <v/>
      </c>
      <c r="E208">
        <f>IF(ORDER!O214&gt;0,
 IF(ORDER!$D$1="SGST",
 VLOOKUP(H208,'C:\Users\HP\Desktop\TrimphPO\Week\Master Files\[SGST Master.xlsx]DBF'!$A:$F,6,FALSE),
   IF(ORDER!$D$1="IGST",
   VLOOKUP(H208,'C:\Users\HP\Desktop\TrimphPO\Week\Master Files\[IGST Master.xlsx]DBF'!$A:$F,6,FALSE),
   "Error")),
"")</f>
        <v/>
      </c>
      <c r="F208">
        <f>IF(ORDER!O214&gt;0,ORDER!C214, "")</f>
        <v/>
      </c>
      <c r="G208">
        <f>IF(ORDER!O214&gt;0,
 IF(ORDER!$D$1="SGST",
 VLOOKUP(H208,'C:\Users\HP\Desktop\TrimphPO\Week\Master Files\[SGST Master.xlsx]DBF'!$A:$H,8,FALSE),
   IF(ORDER!$D$1="IGST",
   VLOOKUP(H208,'C:\Users\HP\Desktop\TrimphPO\Week\Master Files\[IGST Master.xlsx]DBF'!$A:$H,8,FALSE),
   "Error")),
"")</f>
        <v/>
      </c>
      <c r="H208">
        <f>IF(ORDER!O214&gt;0,ORDER!D214, "")</f>
        <v/>
      </c>
      <c r="I208">
        <f>IF(ORDER!O214&gt;0,
 IF(ORDER!$D$1="SGST",
 VLOOKUP(H208,'C:\Users\HP\Desktop\TrimphPO\Week\Master Files\[SGST Master.xlsx]DBF'!$A:$J,10,FALSE),
   IF(ORDER!$D$1="IGST",
   VLOOKUP(H208,'C:\Users\HP\Desktop\TrimphPO\Week\Master Files\[IGST Master.xlsx]DBF'!$A:$J,10,FALSE),
   "Error")),
"")</f>
        <v/>
      </c>
      <c r="J208">
        <f>IF(ORDER!O214&gt;0,SUMIF(ORDER!$D$8:$D$22298,DBF!$H208,ORDER!$G$8:$G$22298), "")</f>
        <v/>
      </c>
      <c r="K208">
        <f>IF(ORDER!O214&gt;0,VLOOKUP($H208,ORDER!D:H,5,FALSE), "")</f>
        <v/>
      </c>
      <c r="L208">
        <f>IF(ORDER!O214&gt;0,ROUND(J208*K208,2), "")</f>
        <v/>
      </c>
      <c r="M208">
        <f>IF(ORDER!O214&gt;0,
 IF(ORDER!$D$1="SGST",
 VLOOKUP(H208,'C:\Users\HP\Desktop\TrimphPO\Week\Master Files\[SGST Master.xlsx]DBF'!$A:$N,14,FALSE),
   IF(ORDER!$D$1="IGST",
   VLOOKUP(H208,'C:\Users\HP\Desktop\TrimphPO\Week\Master Files\[IGST Master.xlsx]DBF'!$A:$N,14,FALSE),
   "Error")),
"")</f>
        <v/>
      </c>
      <c r="N208">
        <f>IF(ORDER!O214&gt;0,ROUND(L208*M208/100,2), "")</f>
        <v/>
      </c>
      <c r="O208">
        <f>IF(ORDER!O214&gt;0,L208-N208, "")</f>
        <v/>
      </c>
      <c r="P208">
        <f>IF(ORDER!O214&gt;0,IF(R208="Corsetry",IF(IFERROR((O208/J208),0)&lt;1000,"CC Sales- Corsetry-Wholesale - IGST 5%","CC Sales- Corsetry-Wholesale - IGST 12%")), "")</f>
        <v/>
      </c>
      <c r="Q208">
        <f>IF(ORDER!O214&gt;0,
 IF(ORDER!$D$1="SGST",
 VLOOKUP(H208,'C:\Users\HP\Desktop\TrimphPO\Week\Master Files\[SGST Master.xlsx]DBF'!$A:$R,18,FALSE),
   IF(ORDER!$D$1="IGST",
   VLOOKUP(H208,'C:\Users\HP\Desktop\TrimphPO\Week\Master Files\[IGST Master.xlsx]DBF'!$A:$R,18,FALSE),
   "Error")),
"")</f>
        <v/>
      </c>
      <c r="R208">
        <f>IF(ORDER!O214&gt;0,
 IF(ORDER!$D$1="SGST",
 VLOOKUP(H208,'C:\Users\HP\Desktop\TrimphPO\Week\Master Files\[SGST Master.xlsx]DBF'!$A:$S,19,FALSE),
   IF(ORDER!$D$1="IGST",
   VLOOKUP(H208,'C:\Users\HP\Desktop\TrimphPO\Week\Master Files\[IGST Master.xlsx]DBF'!$A:$S,19,FALSE),
   "Error")),
"")</f>
        <v/>
      </c>
      <c r="S208">
        <f>IF(ORDER!O214&gt;0,
 IF(ORDER!$D$1="SGST",
 VLOOKUP(H208,'C:\Users\HP\Desktop\TrimphPO\Week\Master Files\[SGST Master.xlsx]DBF'!$A:$T,20,FALSE),
   IF(ORDER!$D$1="IGST",
   VLOOKUP(H208,'C:\Users\HP\Desktop\TrimphPO\Week\Master Files\[IGST Master.xlsx]DBF'!$A:$T,20,FALSE),
   "Error")),
"")</f>
        <v/>
      </c>
      <c r="T208">
        <f>IF(ORDER!O214&gt;0,
 IF(ORDER!$D$1="SGST",
 VLOOKUP(H208,'C:\Users\HP\Desktop\TrimphPO\Week\Master Files\[SGST Master.xlsx]DBF'!$A:$U,21,FALSE),
   IF(ORDER!$D$1="IGST",
   VLOOKUP(H208,'C:\Users\HP\Desktop\TrimphPO\Week\Master Files\[IGST Master.xlsx]DBF'!$A:$U,21,FALSE),
   "Error")),
"")</f>
        <v/>
      </c>
      <c r="U208">
        <f>IF(ORDER!O214&gt;0,
 IF(ORDER!$D$1="SGST",
 VLOOKUP(H208,'C:\Users\HP\Desktop\TrimphPO\Week\Master Files\[SGST Master.xlsx]DBF'!$A:$V,22,FALSE),
   IF(ORDER!$D$1="IGST",
   VLOOKUP(H208,'C:\Users\HP\Desktop\TrimphPO\Week\Master Files\[IGST Master.xlsx]DBF'!$A:$V,22,FALSE),
   "Error")),
"")</f>
        <v/>
      </c>
      <c r="V208">
        <f>IF(ORDER!O214&gt;0,
 IF(ORDER!$D$1="SGST",
 VLOOKUP(H208,'C:\Users\HP\Desktop\TrimphPO\Week\Master Files\[SGST Master.xlsx]DBF'!$A:$W,23,FALSE),
   IF(ORDER!$D$1="IGST",
   VLOOKUP(H208,'C:\Users\HP\Desktop\TrimphPO\Week\Master Files\[IGST Master.xlsx]DBF'!$A:$W,23,FALSE),
   "Error")),
"")</f>
        <v/>
      </c>
      <c r="W208">
        <f>IF(ORDER!O214&gt;0,
 IF(ORDER!$D$1="SGST",
 VLOOKUP(H208,'C:\Users\HP\Desktop\TrimphPO\Week\Master Files\[SGST Master.xlsx]DBF'!$A:$X,24,FALSE),
   IF(ORDER!$D$1="IGST",
   VLOOKUP(H208,'C:\Users\HP\Desktop\TrimphPO\Week\Master Files\[IGST Master.xlsx]DBF'!$A:$X,24,FALSE),
   "Error")),
"")</f>
        <v/>
      </c>
      <c r="X208">
        <f>IF(ORDER!O214&gt;0,
 IF(ORDER!$D$1="SGST",
 VLOOKUP(H208,'C:\Users\HP\Desktop\TrimphPO\Week\Master Files\[SGST Master.xlsx]DBF'!$A:$Y,25,FALSE),
   IF(ORDER!$D$1="IGST",
   VLOOKUP(H208,'C:\Users\HP\Desktop\TrimphPO\Week\Master Files\[IGST Master.xlsx]DBF'!$A:$Y,25,FALSE),
   "Error")),
"")</f>
        <v/>
      </c>
      <c r="Y208">
        <f>IF(ORDER!O214&gt;0,+O208, "")</f>
        <v/>
      </c>
      <c r="Z208">
        <f>IF(ORDER!O214&gt;0,+J208, "")</f>
        <v/>
      </c>
      <c r="AA208">
        <f>IF(ORDER!O214&gt;0,
 IF(ORDER!$D$1="SGST",
 VLOOKUP(H208,'C:\Users\HP\Desktop\TrimphPO\Week\Master Files\[SGST Master.xlsx]DBF'!$A:$AB,28,FALSE),
   IF(ORDER!$D$1="IGST",
   VLOOKUP(H208,'C:\Users\HP\Desktop\TrimphPO\Week\Master Files\[IGST Master.xlsx]DBF'!$A:$AB,28,FALSE),
   "Error")),
"")</f>
        <v/>
      </c>
      <c r="AB208">
        <f>IF(ORDER!O214&gt;0,
 IF(ORDER!$D$1="SGST",
 VLOOKUP(H208,'C:\Users\HP\Desktop\TrimphPO\Week\Master Files\[SGST Master.xlsx]DBF'!$A:$AC,29,FALSE),
   IF(ORDER!$D$1="IGST",
   VLOOKUP(H208,'C:\Users\HP\Desktop\TrimphPO\Week\Master Files\[IGST Master.xlsx]DBF'!$A:$AC,29,FALSE),
   "Error")),
"")</f>
        <v/>
      </c>
      <c r="AC208">
        <f>IF(ORDER!O214&gt;0,ROUND(Y208*AB208/100,2), "")</f>
        <v/>
      </c>
      <c r="AD208">
        <f>IF(ORDER!O214&gt;0,ROUND(SUM(Y208,0)-AC208,2), "")</f>
        <v/>
      </c>
      <c r="AE208" t="inlineStr"/>
      <c r="AF208" t="inlineStr"/>
      <c r="AG208" t="inlineStr"/>
      <c r="AH208" t="inlineStr"/>
      <c r="AI208" t="inlineStr"/>
      <c r="AJ208" t="inlineStr"/>
      <c r="AK208">
        <f>IF(ORDER!O214&gt;0,IF(RIGHT(P208,2)="5%","Output IGST - 5% - Tamilnadu","Output IGST - 12% - Tamilnadu"), "")</f>
        <v/>
      </c>
      <c r="AL208">
        <f>IF(ORDER!O214&gt;0,IF(AK208="Output IGST - 12% - TamilNadu",12,5), "")</f>
        <v/>
      </c>
      <c r="AM208">
        <f>IF(ORDER!O214&gt;0,ROUND(SUM(AD208*AL208/100,0),2), "")</f>
        <v/>
      </c>
      <c r="AN208">
        <f>IF(ORDER!O214&gt;0,+AP208, "")</f>
        <v/>
      </c>
      <c r="AO208">
        <f>IF(ORDER!O214&gt;0,0.00, "")</f>
        <v/>
      </c>
      <c r="AP208">
        <f>IF(ORDER!O214&gt;0,+(Y208-AC208)+AM208, "")</f>
        <v/>
      </c>
      <c r="AQ208">
        <f>IF(ORDER!O214&gt;0,
 IF(ORDER!$D$1="SGST",
 VLOOKUP(H208,'C:\Users\HP\Desktop\TrimphPO\Week\Master Files\[SGST Master.xlsx]DBF'!$A:$AR,44,FALSE),
   IF(ORDER!$D$1="IGST",
   VLOOKUP(H208,'C:\Users\HP\Desktop\TrimphPO\Week\Master Files\[IGST Master.xlsx]DBF'!$A:$AR,44,FALSE),
   "Error")),
"")</f>
        <v/>
      </c>
      <c r="AR208">
        <f>IF(ORDER!O214&gt;0,B208, "")</f>
        <v/>
      </c>
      <c r="AS208">
        <f>IF(ORDER!O214&gt;0,AN208, "")</f>
        <v/>
      </c>
      <c r="AT208">
        <f>IF(ORDER!O214&gt;0,CONCATENATE($B$2," ",$C$2," ","QTY",  " ", $Z$2), "")</f>
        <v/>
      </c>
      <c r="AU208">
        <f>IF(ORDER!O214&gt;0,
 IF(ORDER!$D$1="SGST",
 VLOOKUP(H208,'C:\Users\HP\Desktop\TrimphPO\Week\Master Files\[SGST Master.xlsx]DBF'!$A:$AV,48,FALSE),
   IF(ORDER!$D$1="IGST",
   VLOOKUP(H208,'C:\Users\HP\Desktop\TrimphPO\Week\Master Files\[IGST Master.xlsx]DBF'!$A:$AV,48,FALSE),
   "Error")),
"")</f>
        <v/>
      </c>
      <c r="AV208">
        <f>IF(ORDER!O214&gt;0,
 IF(ORDER!$D$1="SGST",
 VLOOKUP(H208,'C:\Users\HP\Desktop\TrimphPO\Week\Master Files\[SGST Master.xlsx]DBF'!$A:$AW,49,FALSE),
   IF(ORDER!$D$1="IGST",
   VLOOKUP(H208,'C:\Users\HP\Desktop\TrimphPO\Week\Master Files\[IGST Master.xlsx]DBF'!$A:$AW,49,FALSE),
   "Error")),
"")</f>
        <v/>
      </c>
      <c r="AW208">
        <f>IF(ORDER!O214&gt;0,
 IF(ORDER!$D$1="SGST",
 VLOOKUP(H208,'C:\Users\HP\Desktop\TrimphPO\Week\Master Files\[SGST Master.xlsx]DBF'!$A:$AX,50,FALSE),
   IF(ORDER!$D$1="IGST",
   VLOOKUP(H208,'C:\Users\HP\Desktop\TrimphPO\Week\Master Files\[IGST Master.xlsx]DBF'!$A:$AX,50,FALSE),
   "Error")),
"")</f>
        <v/>
      </c>
      <c r="AX208">
        <f>IF(ORDER!O214&gt;0,ORDER!B5, "")</f>
        <v/>
      </c>
      <c r="AY208">
        <f>IF(ORDER!O214&gt;0,ORDER!B1, "")</f>
        <v/>
      </c>
      <c r="AZ208">
        <f>IF(ORDER!O214&gt;0,
 IF(ORDER!$D$1="SGST",
 VLOOKUP(H208,'C:\Users\HP\Desktop\TrimphPO\Week\Master Files\[SGST Master.xlsx]DBF'!$A:$BA,53,FALSE),
   IF(ORDER!$D$1="IGST",
   VLOOKUP(H208,'C:\Users\HP\Desktop\TrimphPO\Week\Master Files\[IGST Master.xlsx]DBF'!$A:$BA,53,FALSE),
   "Error")),
"")</f>
        <v/>
      </c>
      <c r="BA208">
        <f>IF(ORDER!O214&gt;0,
 IF(ORDER!$D$1="SGST",
 VLOOKUP(H208,'C:\Users\HP\Desktop\TrimphPO\Week\Master Files\[SGST Master.xlsx]DBF'!$A:$BB,54,FALSE),
   IF(ORDER!$D$1="IGST",
   VLOOKUP(H208,'C:\Users\HP\Desktop\TrimphPO\Week\Master Files\[IGST Master.xlsx]DBF'!$A:$BB,54,FALSE),
   "Error")),
"")</f>
        <v/>
      </c>
      <c r="BB208">
        <f>IF(ORDER!O214&gt;0,
 IF(ORDER!$D$1="SGST",
 VLOOKUP(H208,'C:\Users\HP\Desktop\TrimphPO\Week\Master Files\[SGST Master.xlsx]DBF'!$A:$BC,55,FALSE),
   IF(ORDER!$D$1="IGST",
   VLOOKUP(H208,'C:\Users\HP\Desktop\TrimphPO\Week\Master Files\[IGST Master.xlsx]DBF'!$A:$BC,55,FALSE),
   "Error")),
"")</f>
        <v/>
      </c>
      <c r="BC208">
        <f>IF(ORDER!O214&gt;0,
 IF(ORDER!$D$1="SGST",
 VLOOKUP(H208,'C:\Users\HP\Desktop\TrimphPO\Week\Master Files\[SGST Master.xlsx]DBF'!$A:$BD,56,FALSE),
   IF(ORDER!$D$1="IGST",
   VLOOKUP(H208,'C:\Users\HP\Desktop\TrimphPO\Week\Master Files\[IGST Master.xlsx]DBF'!$A:$BD,56,FALSE),
   "Error")),
"")</f>
        <v/>
      </c>
      <c r="BD208">
        <f>IF(ORDER!O214&gt;0,
 IF(ORDER!$D$1="SGST",
 VLOOKUP(H208,'C:\Users\HP\Desktop\TrimphPO\Week\Master Files\[SGST Master.xlsx]DBF'!$A:$BE,57,FALSE),
   IF(ORDER!$D$1="IGST",
   VLOOKUP(H208,'C:\Users\HP\Desktop\TrimphPO\Week\Master Files\[IGST Master.xlsx]DBF'!$A:$BE,57,FALSE),
   "Error")),
"")</f>
        <v/>
      </c>
    </row>
    <row r="209">
      <c r="A209">
        <f>IF(ORDER!O215&gt;0,
 IF(ORDER!$D$1="SGST",
 VLOOKUP(H209,'C:\Users\HP\Desktop\TrimphPO\Week\Master Files\[SGST Master.xlsx]DBF'!$A:$B,2,FALSE),
   IF(ORDER!$D$1="IGST",
   VLOOKUP(H209,'C:\Users\HP\Desktop\TrimphPO\Week\Master Files\[IGST Master.xlsx]DBF'!$A:$B,2,FALSE),
   "Error")),
"")</f>
        <v/>
      </c>
      <c r="B209">
        <f>IF(ORDER!O215&gt;0,
 IF(ORDER!$D$1="SGST",
 VLOOKUP(H209,'C:\Users\HP\Desktop\TrimphPO\Week\Master Files\[SGST Master.xlsx]DBF'!$A:$C,3,FALSE),
   IF(ORDER!$D$1="IGST",
   VLOOKUP(H209,'C:\Users\HP\Desktop\TrimphPO\Week\Master Files\[IGST Master.xlsx]DBF'!$A:$C,3,FALSE),
   "Error")),
"")</f>
        <v/>
      </c>
      <c r="C209">
        <f>IF(ORDER!O215&gt;0,ORDER!L215, "")</f>
        <v/>
      </c>
      <c r="D209">
        <f>IF(ORDER!O215&gt;0,ORDER!A215, "")</f>
        <v/>
      </c>
      <c r="E209">
        <f>IF(ORDER!O215&gt;0,
 IF(ORDER!$D$1="SGST",
 VLOOKUP(H209,'C:\Users\HP\Desktop\TrimphPO\Week\Master Files\[SGST Master.xlsx]DBF'!$A:$F,6,FALSE),
   IF(ORDER!$D$1="IGST",
   VLOOKUP(H209,'C:\Users\HP\Desktop\TrimphPO\Week\Master Files\[IGST Master.xlsx]DBF'!$A:$F,6,FALSE),
   "Error")),
"")</f>
        <v/>
      </c>
      <c r="F209">
        <f>IF(ORDER!O215&gt;0,ORDER!C215, "")</f>
        <v/>
      </c>
      <c r="G209">
        <f>IF(ORDER!O215&gt;0,
 IF(ORDER!$D$1="SGST",
 VLOOKUP(H209,'C:\Users\HP\Desktop\TrimphPO\Week\Master Files\[SGST Master.xlsx]DBF'!$A:$H,8,FALSE),
   IF(ORDER!$D$1="IGST",
   VLOOKUP(H209,'C:\Users\HP\Desktop\TrimphPO\Week\Master Files\[IGST Master.xlsx]DBF'!$A:$H,8,FALSE),
   "Error")),
"")</f>
        <v/>
      </c>
      <c r="H209">
        <f>IF(ORDER!O215&gt;0,ORDER!D215, "")</f>
        <v/>
      </c>
      <c r="I209">
        <f>IF(ORDER!O215&gt;0,
 IF(ORDER!$D$1="SGST",
 VLOOKUP(H209,'C:\Users\HP\Desktop\TrimphPO\Week\Master Files\[SGST Master.xlsx]DBF'!$A:$J,10,FALSE),
   IF(ORDER!$D$1="IGST",
   VLOOKUP(H209,'C:\Users\HP\Desktop\TrimphPO\Week\Master Files\[IGST Master.xlsx]DBF'!$A:$J,10,FALSE),
   "Error")),
"")</f>
        <v/>
      </c>
      <c r="J209">
        <f>IF(ORDER!O215&gt;0,SUMIF(ORDER!$D$8:$D$22298,DBF!$H209,ORDER!$G$8:$G$22298), "")</f>
        <v/>
      </c>
      <c r="K209">
        <f>IF(ORDER!O215&gt;0,VLOOKUP($H209,ORDER!D:H,5,FALSE), "")</f>
        <v/>
      </c>
      <c r="L209">
        <f>IF(ORDER!O215&gt;0,ROUND(J209*K209,2), "")</f>
        <v/>
      </c>
      <c r="M209">
        <f>IF(ORDER!O215&gt;0,
 IF(ORDER!$D$1="SGST",
 VLOOKUP(H209,'C:\Users\HP\Desktop\TrimphPO\Week\Master Files\[SGST Master.xlsx]DBF'!$A:$N,14,FALSE),
   IF(ORDER!$D$1="IGST",
   VLOOKUP(H209,'C:\Users\HP\Desktop\TrimphPO\Week\Master Files\[IGST Master.xlsx]DBF'!$A:$N,14,FALSE),
   "Error")),
"")</f>
        <v/>
      </c>
      <c r="N209">
        <f>IF(ORDER!O215&gt;0,ROUND(L209*M209/100,2), "")</f>
        <v/>
      </c>
      <c r="O209">
        <f>IF(ORDER!O215&gt;0,L209-N209, "")</f>
        <v/>
      </c>
      <c r="P209">
        <f>IF(ORDER!O215&gt;0,IF(R209="Corsetry",IF(IFERROR((O209/J209),0)&lt;1000,"CC Sales- Corsetry-Wholesale - IGST 5%","CC Sales- Corsetry-Wholesale - IGST 12%")), "")</f>
        <v/>
      </c>
      <c r="Q209">
        <f>IF(ORDER!O215&gt;0,
 IF(ORDER!$D$1="SGST",
 VLOOKUP(H209,'C:\Users\HP\Desktop\TrimphPO\Week\Master Files\[SGST Master.xlsx]DBF'!$A:$R,18,FALSE),
   IF(ORDER!$D$1="IGST",
   VLOOKUP(H209,'C:\Users\HP\Desktop\TrimphPO\Week\Master Files\[IGST Master.xlsx]DBF'!$A:$R,18,FALSE),
   "Error")),
"")</f>
        <v/>
      </c>
      <c r="R209">
        <f>IF(ORDER!O215&gt;0,
 IF(ORDER!$D$1="SGST",
 VLOOKUP(H209,'C:\Users\HP\Desktop\TrimphPO\Week\Master Files\[SGST Master.xlsx]DBF'!$A:$S,19,FALSE),
   IF(ORDER!$D$1="IGST",
   VLOOKUP(H209,'C:\Users\HP\Desktop\TrimphPO\Week\Master Files\[IGST Master.xlsx]DBF'!$A:$S,19,FALSE),
   "Error")),
"")</f>
        <v/>
      </c>
      <c r="S209">
        <f>IF(ORDER!O215&gt;0,
 IF(ORDER!$D$1="SGST",
 VLOOKUP(H209,'C:\Users\HP\Desktop\TrimphPO\Week\Master Files\[SGST Master.xlsx]DBF'!$A:$T,20,FALSE),
   IF(ORDER!$D$1="IGST",
   VLOOKUP(H209,'C:\Users\HP\Desktop\TrimphPO\Week\Master Files\[IGST Master.xlsx]DBF'!$A:$T,20,FALSE),
   "Error")),
"")</f>
        <v/>
      </c>
      <c r="T209">
        <f>IF(ORDER!O215&gt;0,
 IF(ORDER!$D$1="SGST",
 VLOOKUP(H209,'C:\Users\HP\Desktop\TrimphPO\Week\Master Files\[SGST Master.xlsx]DBF'!$A:$U,21,FALSE),
   IF(ORDER!$D$1="IGST",
   VLOOKUP(H209,'C:\Users\HP\Desktop\TrimphPO\Week\Master Files\[IGST Master.xlsx]DBF'!$A:$U,21,FALSE),
   "Error")),
"")</f>
        <v/>
      </c>
      <c r="U209">
        <f>IF(ORDER!O215&gt;0,
 IF(ORDER!$D$1="SGST",
 VLOOKUP(H209,'C:\Users\HP\Desktop\TrimphPO\Week\Master Files\[SGST Master.xlsx]DBF'!$A:$V,22,FALSE),
   IF(ORDER!$D$1="IGST",
   VLOOKUP(H209,'C:\Users\HP\Desktop\TrimphPO\Week\Master Files\[IGST Master.xlsx]DBF'!$A:$V,22,FALSE),
   "Error")),
"")</f>
        <v/>
      </c>
      <c r="V209">
        <f>IF(ORDER!O215&gt;0,
 IF(ORDER!$D$1="SGST",
 VLOOKUP(H209,'C:\Users\HP\Desktop\TrimphPO\Week\Master Files\[SGST Master.xlsx]DBF'!$A:$W,23,FALSE),
   IF(ORDER!$D$1="IGST",
   VLOOKUP(H209,'C:\Users\HP\Desktop\TrimphPO\Week\Master Files\[IGST Master.xlsx]DBF'!$A:$W,23,FALSE),
   "Error")),
"")</f>
        <v/>
      </c>
      <c r="W209">
        <f>IF(ORDER!O215&gt;0,
 IF(ORDER!$D$1="SGST",
 VLOOKUP(H209,'C:\Users\HP\Desktop\TrimphPO\Week\Master Files\[SGST Master.xlsx]DBF'!$A:$X,24,FALSE),
   IF(ORDER!$D$1="IGST",
   VLOOKUP(H209,'C:\Users\HP\Desktop\TrimphPO\Week\Master Files\[IGST Master.xlsx]DBF'!$A:$X,24,FALSE),
   "Error")),
"")</f>
        <v/>
      </c>
      <c r="X209">
        <f>IF(ORDER!O215&gt;0,
 IF(ORDER!$D$1="SGST",
 VLOOKUP(H209,'C:\Users\HP\Desktop\TrimphPO\Week\Master Files\[SGST Master.xlsx]DBF'!$A:$Y,25,FALSE),
   IF(ORDER!$D$1="IGST",
   VLOOKUP(H209,'C:\Users\HP\Desktop\TrimphPO\Week\Master Files\[IGST Master.xlsx]DBF'!$A:$Y,25,FALSE),
   "Error")),
"")</f>
        <v/>
      </c>
      <c r="Y209">
        <f>IF(ORDER!O215&gt;0,+O209, "")</f>
        <v/>
      </c>
      <c r="Z209">
        <f>IF(ORDER!O215&gt;0,+J209, "")</f>
        <v/>
      </c>
      <c r="AA209">
        <f>IF(ORDER!O215&gt;0,
 IF(ORDER!$D$1="SGST",
 VLOOKUP(H209,'C:\Users\HP\Desktop\TrimphPO\Week\Master Files\[SGST Master.xlsx]DBF'!$A:$AB,28,FALSE),
   IF(ORDER!$D$1="IGST",
   VLOOKUP(H209,'C:\Users\HP\Desktop\TrimphPO\Week\Master Files\[IGST Master.xlsx]DBF'!$A:$AB,28,FALSE),
   "Error")),
"")</f>
        <v/>
      </c>
      <c r="AB209">
        <f>IF(ORDER!O215&gt;0,
 IF(ORDER!$D$1="SGST",
 VLOOKUP(H209,'C:\Users\HP\Desktop\TrimphPO\Week\Master Files\[SGST Master.xlsx]DBF'!$A:$AC,29,FALSE),
   IF(ORDER!$D$1="IGST",
   VLOOKUP(H209,'C:\Users\HP\Desktop\TrimphPO\Week\Master Files\[IGST Master.xlsx]DBF'!$A:$AC,29,FALSE),
   "Error")),
"")</f>
        <v/>
      </c>
      <c r="AC209">
        <f>IF(ORDER!O215&gt;0,ROUND(Y209*AB209/100,2), "")</f>
        <v/>
      </c>
      <c r="AD209">
        <f>IF(ORDER!O215&gt;0,ROUND(SUM(Y209,0)-AC209,2), "")</f>
        <v/>
      </c>
      <c r="AE209" t="inlineStr"/>
      <c r="AF209" t="inlineStr"/>
      <c r="AG209" t="inlineStr"/>
      <c r="AH209" t="inlineStr"/>
      <c r="AI209" t="inlineStr"/>
      <c r="AJ209" t="inlineStr"/>
      <c r="AK209">
        <f>IF(ORDER!O215&gt;0,IF(RIGHT(P209,2)="5%","Output IGST - 5% - Tamilnadu","Output IGST - 12% - Tamilnadu"), "")</f>
        <v/>
      </c>
      <c r="AL209">
        <f>IF(ORDER!O215&gt;0,IF(AK209="Output IGST - 12% - TamilNadu",12,5), "")</f>
        <v/>
      </c>
      <c r="AM209">
        <f>IF(ORDER!O215&gt;0,ROUND(SUM(AD209*AL209/100,0),2), "")</f>
        <v/>
      </c>
      <c r="AN209">
        <f>IF(ORDER!O215&gt;0,+AP209, "")</f>
        <v/>
      </c>
      <c r="AO209">
        <f>IF(ORDER!O215&gt;0,0.00, "")</f>
        <v/>
      </c>
      <c r="AP209">
        <f>IF(ORDER!O215&gt;0,+(Y209-AC209)+AM209, "")</f>
        <v/>
      </c>
      <c r="AQ209">
        <f>IF(ORDER!O215&gt;0,
 IF(ORDER!$D$1="SGST",
 VLOOKUP(H209,'C:\Users\HP\Desktop\TrimphPO\Week\Master Files\[SGST Master.xlsx]DBF'!$A:$AR,44,FALSE),
   IF(ORDER!$D$1="IGST",
   VLOOKUP(H209,'C:\Users\HP\Desktop\TrimphPO\Week\Master Files\[IGST Master.xlsx]DBF'!$A:$AR,44,FALSE),
   "Error")),
"")</f>
        <v/>
      </c>
      <c r="AR209">
        <f>IF(ORDER!O215&gt;0,B209, "")</f>
        <v/>
      </c>
      <c r="AS209">
        <f>IF(ORDER!O215&gt;0,AN209, "")</f>
        <v/>
      </c>
      <c r="AT209">
        <f>IF(ORDER!O215&gt;0,CONCATENATE($B$2," ",$C$2," ","QTY",  " ", $Z$2), "")</f>
        <v/>
      </c>
      <c r="AU209">
        <f>IF(ORDER!O215&gt;0,
 IF(ORDER!$D$1="SGST",
 VLOOKUP(H209,'C:\Users\HP\Desktop\TrimphPO\Week\Master Files\[SGST Master.xlsx]DBF'!$A:$AV,48,FALSE),
   IF(ORDER!$D$1="IGST",
   VLOOKUP(H209,'C:\Users\HP\Desktop\TrimphPO\Week\Master Files\[IGST Master.xlsx]DBF'!$A:$AV,48,FALSE),
   "Error")),
"")</f>
        <v/>
      </c>
      <c r="AV209">
        <f>IF(ORDER!O215&gt;0,
 IF(ORDER!$D$1="SGST",
 VLOOKUP(H209,'C:\Users\HP\Desktop\TrimphPO\Week\Master Files\[SGST Master.xlsx]DBF'!$A:$AW,49,FALSE),
   IF(ORDER!$D$1="IGST",
   VLOOKUP(H209,'C:\Users\HP\Desktop\TrimphPO\Week\Master Files\[IGST Master.xlsx]DBF'!$A:$AW,49,FALSE),
   "Error")),
"")</f>
        <v/>
      </c>
      <c r="AW209">
        <f>IF(ORDER!O215&gt;0,
 IF(ORDER!$D$1="SGST",
 VLOOKUP(H209,'C:\Users\HP\Desktop\TrimphPO\Week\Master Files\[SGST Master.xlsx]DBF'!$A:$AX,50,FALSE),
   IF(ORDER!$D$1="IGST",
   VLOOKUP(H209,'C:\Users\HP\Desktop\TrimphPO\Week\Master Files\[IGST Master.xlsx]DBF'!$A:$AX,50,FALSE),
   "Error")),
"")</f>
        <v/>
      </c>
      <c r="AX209">
        <f>IF(ORDER!O215&gt;0,ORDER!B5, "")</f>
        <v/>
      </c>
      <c r="AY209">
        <f>IF(ORDER!O215&gt;0,ORDER!B1, "")</f>
        <v/>
      </c>
      <c r="AZ209">
        <f>IF(ORDER!O215&gt;0,
 IF(ORDER!$D$1="SGST",
 VLOOKUP(H209,'C:\Users\HP\Desktop\TrimphPO\Week\Master Files\[SGST Master.xlsx]DBF'!$A:$BA,53,FALSE),
   IF(ORDER!$D$1="IGST",
   VLOOKUP(H209,'C:\Users\HP\Desktop\TrimphPO\Week\Master Files\[IGST Master.xlsx]DBF'!$A:$BA,53,FALSE),
   "Error")),
"")</f>
        <v/>
      </c>
      <c r="BA209">
        <f>IF(ORDER!O215&gt;0,
 IF(ORDER!$D$1="SGST",
 VLOOKUP(H209,'C:\Users\HP\Desktop\TrimphPO\Week\Master Files\[SGST Master.xlsx]DBF'!$A:$BB,54,FALSE),
   IF(ORDER!$D$1="IGST",
   VLOOKUP(H209,'C:\Users\HP\Desktop\TrimphPO\Week\Master Files\[IGST Master.xlsx]DBF'!$A:$BB,54,FALSE),
   "Error")),
"")</f>
        <v/>
      </c>
      <c r="BB209">
        <f>IF(ORDER!O215&gt;0,
 IF(ORDER!$D$1="SGST",
 VLOOKUP(H209,'C:\Users\HP\Desktop\TrimphPO\Week\Master Files\[SGST Master.xlsx]DBF'!$A:$BC,55,FALSE),
   IF(ORDER!$D$1="IGST",
   VLOOKUP(H209,'C:\Users\HP\Desktop\TrimphPO\Week\Master Files\[IGST Master.xlsx]DBF'!$A:$BC,55,FALSE),
   "Error")),
"")</f>
        <v/>
      </c>
      <c r="BC209">
        <f>IF(ORDER!O215&gt;0,
 IF(ORDER!$D$1="SGST",
 VLOOKUP(H209,'C:\Users\HP\Desktop\TrimphPO\Week\Master Files\[SGST Master.xlsx]DBF'!$A:$BD,56,FALSE),
   IF(ORDER!$D$1="IGST",
   VLOOKUP(H209,'C:\Users\HP\Desktop\TrimphPO\Week\Master Files\[IGST Master.xlsx]DBF'!$A:$BD,56,FALSE),
   "Error")),
"")</f>
        <v/>
      </c>
      <c r="BD209">
        <f>IF(ORDER!O215&gt;0,
 IF(ORDER!$D$1="SGST",
 VLOOKUP(H209,'C:\Users\HP\Desktop\TrimphPO\Week\Master Files\[SGST Master.xlsx]DBF'!$A:$BE,57,FALSE),
   IF(ORDER!$D$1="IGST",
   VLOOKUP(H209,'C:\Users\HP\Desktop\TrimphPO\Week\Master Files\[IGST Master.xlsx]DBF'!$A:$BE,57,FALSE),
   "Error")),
"")</f>
        <v/>
      </c>
    </row>
    <row r="210">
      <c r="A210">
        <f>IF(ORDER!O216&gt;0,
 IF(ORDER!$D$1="SGST",
 VLOOKUP(H210,'C:\Users\HP\Desktop\TrimphPO\Week\Master Files\[SGST Master.xlsx]DBF'!$A:$B,2,FALSE),
   IF(ORDER!$D$1="IGST",
   VLOOKUP(H210,'C:\Users\HP\Desktop\TrimphPO\Week\Master Files\[IGST Master.xlsx]DBF'!$A:$B,2,FALSE),
   "Error")),
"")</f>
        <v/>
      </c>
      <c r="B210">
        <f>IF(ORDER!O216&gt;0,
 IF(ORDER!$D$1="SGST",
 VLOOKUP(H210,'C:\Users\HP\Desktop\TrimphPO\Week\Master Files\[SGST Master.xlsx]DBF'!$A:$C,3,FALSE),
   IF(ORDER!$D$1="IGST",
   VLOOKUP(H210,'C:\Users\HP\Desktop\TrimphPO\Week\Master Files\[IGST Master.xlsx]DBF'!$A:$C,3,FALSE),
   "Error")),
"")</f>
        <v/>
      </c>
      <c r="C210">
        <f>IF(ORDER!O216&gt;0,ORDER!L216, "")</f>
        <v/>
      </c>
      <c r="D210">
        <f>IF(ORDER!O216&gt;0,ORDER!A216, "")</f>
        <v/>
      </c>
      <c r="E210">
        <f>IF(ORDER!O216&gt;0,
 IF(ORDER!$D$1="SGST",
 VLOOKUP(H210,'C:\Users\HP\Desktop\TrimphPO\Week\Master Files\[SGST Master.xlsx]DBF'!$A:$F,6,FALSE),
   IF(ORDER!$D$1="IGST",
   VLOOKUP(H210,'C:\Users\HP\Desktop\TrimphPO\Week\Master Files\[IGST Master.xlsx]DBF'!$A:$F,6,FALSE),
   "Error")),
"")</f>
        <v/>
      </c>
      <c r="F210">
        <f>IF(ORDER!O216&gt;0,ORDER!C216, "")</f>
        <v/>
      </c>
      <c r="G210">
        <f>IF(ORDER!O216&gt;0,
 IF(ORDER!$D$1="SGST",
 VLOOKUP(H210,'C:\Users\HP\Desktop\TrimphPO\Week\Master Files\[SGST Master.xlsx]DBF'!$A:$H,8,FALSE),
   IF(ORDER!$D$1="IGST",
   VLOOKUP(H210,'C:\Users\HP\Desktop\TrimphPO\Week\Master Files\[IGST Master.xlsx]DBF'!$A:$H,8,FALSE),
   "Error")),
"")</f>
        <v/>
      </c>
      <c r="H210">
        <f>IF(ORDER!O216&gt;0,ORDER!D216, "")</f>
        <v/>
      </c>
      <c r="I210">
        <f>IF(ORDER!O216&gt;0,
 IF(ORDER!$D$1="SGST",
 VLOOKUP(H210,'C:\Users\HP\Desktop\TrimphPO\Week\Master Files\[SGST Master.xlsx]DBF'!$A:$J,10,FALSE),
   IF(ORDER!$D$1="IGST",
   VLOOKUP(H210,'C:\Users\HP\Desktop\TrimphPO\Week\Master Files\[IGST Master.xlsx]DBF'!$A:$J,10,FALSE),
   "Error")),
"")</f>
        <v/>
      </c>
      <c r="J210">
        <f>IF(ORDER!O216&gt;0,SUMIF(ORDER!$D$8:$D$22298,DBF!$H210,ORDER!$G$8:$G$22298), "")</f>
        <v/>
      </c>
      <c r="K210">
        <f>IF(ORDER!O216&gt;0,VLOOKUP($H210,ORDER!D:H,5,FALSE), "")</f>
        <v/>
      </c>
      <c r="L210">
        <f>IF(ORDER!O216&gt;0,ROUND(J210*K210,2), "")</f>
        <v/>
      </c>
      <c r="M210">
        <f>IF(ORDER!O216&gt;0,
 IF(ORDER!$D$1="SGST",
 VLOOKUP(H210,'C:\Users\HP\Desktop\TrimphPO\Week\Master Files\[SGST Master.xlsx]DBF'!$A:$N,14,FALSE),
   IF(ORDER!$D$1="IGST",
   VLOOKUP(H210,'C:\Users\HP\Desktop\TrimphPO\Week\Master Files\[IGST Master.xlsx]DBF'!$A:$N,14,FALSE),
   "Error")),
"")</f>
        <v/>
      </c>
      <c r="N210">
        <f>IF(ORDER!O216&gt;0,ROUND(L210*M210/100,2), "")</f>
        <v/>
      </c>
      <c r="O210">
        <f>IF(ORDER!O216&gt;0,L210-N210, "")</f>
        <v/>
      </c>
      <c r="P210">
        <f>IF(ORDER!O216&gt;0,IF(R210="Corsetry",IF(IFERROR((O210/J210),0)&lt;1000,"CC Sales- Corsetry-Wholesale - IGST 5%","CC Sales- Corsetry-Wholesale - IGST 12%")), "")</f>
        <v/>
      </c>
      <c r="Q210">
        <f>IF(ORDER!O216&gt;0,
 IF(ORDER!$D$1="SGST",
 VLOOKUP(H210,'C:\Users\HP\Desktop\TrimphPO\Week\Master Files\[SGST Master.xlsx]DBF'!$A:$R,18,FALSE),
   IF(ORDER!$D$1="IGST",
   VLOOKUP(H210,'C:\Users\HP\Desktop\TrimphPO\Week\Master Files\[IGST Master.xlsx]DBF'!$A:$R,18,FALSE),
   "Error")),
"")</f>
        <v/>
      </c>
      <c r="R210">
        <f>IF(ORDER!O216&gt;0,
 IF(ORDER!$D$1="SGST",
 VLOOKUP(H210,'C:\Users\HP\Desktop\TrimphPO\Week\Master Files\[SGST Master.xlsx]DBF'!$A:$S,19,FALSE),
   IF(ORDER!$D$1="IGST",
   VLOOKUP(H210,'C:\Users\HP\Desktop\TrimphPO\Week\Master Files\[IGST Master.xlsx]DBF'!$A:$S,19,FALSE),
   "Error")),
"")</f>
        <v/>
      </c>
      <c r="S210">
        <f>IF(ORDER!O216&gt;0,
 IF(ORDER!$D$1="SGST",
 VLOOKUP(H210,'C:\Users\HP\Desktop\TrimphPO\Week\Master Files\[SGST Master.xlsx]DBF'!$A:$T,20,FALSE),
   IF(ORDER!$D$1="IGST",
   VLOOKUP(H210,'C:\Users\HP\Desktop\TrimphPO\Week\Master Files\[IGST Master.xlsx]DBF'!$A:$T,20,FALSE),
   "Error")),
"")</f>
        <v/>
      </c>
      <c r="T210">
        <f>IF(ORDER!O216&gt;0,
 IF(ORDER!$D$1="SGST",
 VLOOKUP(H210,'C:\Users\HP\Desktop\TrimphPO\Week\Master Files\[SGST Master.xlsx]DBF'!$A:$U,21,FALSE),
   IF(ORDER!$D$1="IGST",
   VLOOKUP(H210,'C:\Users\HP\Desktop\TrimphPO\Week\Master Files\[IGST Master.xlsx]DBF'!$A:$U,21,FALSE),
   "Error")),
"")</f>
        <v/>
      </c>
      <c r="U210">
        <f>IF(ORDER!O216&gt;0,
 IF(ORDER!$D$1="SGST",
 VLOOKUP(H210,'C:\Users\HP\Desktop\TrimphPO\Week\Master Files\[SGST Master.xlsx]DBF'!$A:$V,22,FALSE),
   IF(ORDER!$D$1="IGST",
   VLOOKUP(H210,'C:\Users\HP\Desktop\TrimphPO\Week\Master Files\[IGST Master.xlsx]DBF'!$A:$V,22,FALSE),
   "Error")),
"")</f>
        <v/>
      </c>
      <c r="V210">
        <f>IF(ORDER!O216&gt;0,
 IF(ORDER!$D$1="SGST",
 VLOOKUP(H210,'C:\Users\HP\Desktop\TrimphPO\Week\Master Files\[SGST Master.xlsx]DBF'!$A:$W,23,FALSE),
   IF(ORDER!$D$1="IGST",
   VLOOKUP(H210,'C:\Users\HP\Desktop\TrimphPO\Week\Master Files\[IGST Master.xlsx]DBF'!$A:$W,23,FALSE),
   "Error")),
"")</f>
        <v/>
      </c>
      <c r="W210">
        <f>IF(ORDER!O216&gt;0,
 IF(ORDER!$D$1="SGST",
 VLOOKUP(H210,'C:\Users\HP\Desktop\TrimphPO\Week\Master Files\[SGST Master.xlsx]DBF'!$A:$X,24,FALSE),
   IF(ORDER!$D$1="IGST",
   VLOOKUP(H210,'C:\Users\HP\Desktop\TrimphPO\Week\Master Files\[IGST Master.xlsx]DBF'!$A:$X,24,FALSE),
   "Error")),
"")</f>
        <v/>
      </c>
      <c r="X210">
        <f>IF(ORDER!O216&gt;0,
 IF(ORDER!$D$1="SGST",
 VLOOKUP(H210,'C:\Users\HP\Desktop\TrimphPO\Week\Master Files\[SGST Master.xlsx]DBF'!$A:$Y,25,FALSE),
   IF(ORDER!$D$1="IGST",
   VLOOKUP(H210,'C:\Users\HP\Desktop\TrimphPO\Week\Master Files\[IGST Master.xlsx]DBF'!$A:$Y,25,FALSE),
   "Error")),
"")</f>
        <v/>
      </c>
      <c r="Y210">
        <f>IF(ORDER!O216&gt;0,+O210, "")</f>
        <v/>
      </c>
      <c r="Z210">
        <f>IF(ORDER!O216&gt;0,+J210, "")</f>
        <v/>
      </c>
      <c r="AA210">
        <f>IF(ORDER!O216&gt;0,
 IF(ORDER!$D$1="SGST",
 VLOOKUP(H210,'C:\Users\HP\Desktop\TrimphPO\Week\Master Files\[SGST Master.xlsx]DBF'!$A:$AB,28,FALSE),
   IF(ORDER!$D$1="IGST",
   VLOOKUP(H210,'C:\Users\HP\Desktop\TrimphPO\Week\Master Files\[IGST Master.xlsx]DBF'!$A:$AB,28,FALSE),
   "Error")),
"")</f>
        <v/>
      </c>
      <c r="AB210">
        <f>IF(ORDER!O216&gt;0,
 IF(ORDER!$D$1="SGST",
 VLOOKUP(H210,'C:\Users\HP\Desktop\TrimphPO\Week\Master Files\[SGST Master.xlsx]DBF'!$A:$AC,29,FALSE),
   IF(ORDER!$D$1="IGST",
   VLOOKUP(H210,'C:\Users\HP\Desktop\TrimphPO\Week\Master Files\[IGST Master.xlsx]DBF'!$A:$AC,29,FALSE),
   "Error")),
"")</f>
        <v/>
      </c>
      <c r="AC210">
        <f>IF(ORDER!O216&gt;0,ROUND(Y210*AB210/100,2), "")</f>
        <v/>
      </c>
      <c r="AD210">
        <f>IF(ORDER!O216&gt;0,ROUND(SUM(Y210,0)-AC210,2), "")</f>
        <v/>
      </c>
      <c r="AE210" t="inlineStr"/>
      <c r="AF210" t="inlineStr"/>
      <c r="AG210" t="inlineStr"/>
      <c r="AH210" t="inlineStr"/>
      <c r="AI210" t="inlineStr"/>
      <c r="AJ210" t="inlineStr"/>
      <c r="AK210">
        <f>IF(ORDER!O216&gt;0,IF(RIGHT(P210,2)="5%","Output IGST - 5% - Tamilnadu","Output IGST - 12% - Tamilnadu"), "")</f>
        <v/>
      </c>
      <c r="AL210">
        <f>IF(ORDER!O216&gt;0,IF(AK210="Output IGST - 12% - TamilNadu",12,5), "")</f>
        <v/>
      </c>
      <c r="AM210">
        <f>IF(ORDER!O216&gt;0,ROUND(SUM(AD210*AL210/100,0),2), "")</f>
        <v/>
      </c>
      <c r="AN210">
        <f>IF(ORDER!O216&gt;0,+AP210, "")</f>
        <v/>
      </c>
      <c r="AO210">
        <f>IF(ORDER!O216&gt;0,0.00, "")</f>
        <v/>
      </c>
      <c r="AP210">
        <f>IF(ORDER!O216&gt;0,+(Y210-AC210)+AM210, "")</f>
        <v/>
      </c>
      <c r="AQ210">
        <f>IF(ORDER!O216&gt;0,
 IF(ORDER!$D$1="SGST",
 VLOOKUP(H210,'C:\Users\HP\Desktop\TrimphPO\Week\Master Files\[SGST Master.xlsx]DBF'!$A:$AR,44,FALSE),
   IF(ORDER!$D$1="IGST",
   VLOOKUP(H210,'C:\Users\HP\Desktop\TrimphPO\Week\Master Files\[IGST Master.xlsx]DBF'!$A:$AR,44,FALSE),
   "Error")),
"")</f>
        <v/>
      </c>
      <c r="AR210">
        <f>IF(ORDER!O216&gt;0,B210, "")</f>
        <v/>
      </c>
      <c r="AS210">
        <f>IF(ORDER!O216&gt;0,AN210, "")</f>
        <v/>
      </c>
      <c r="AT210">
        <f>IF(ORDER!O216&gt;0,CONCATENATE($B$2," ",$C$2," ","QTY",  " ", $Z$2), "")</f>
        <v/>
      </c>
      <c r="AU210">
        <f>IF(ORDER!O216&gt;0,
 IF(ORDER!$D$1="SGST",
 VLOOKUP(H210,'C:\Users\HP\Desktop\TrimphPO\Week\Master Files\[SGST Master.xlsx]DBF'!$A:$AV,48,FALSE),
   IF(ORDER!$D$1="IGST",
   VLOOKUP(H210,'C:\Users\HP\Desktop\TrimphPO\Week\Master Files\[IGST Master.xlsx]DBF'!$A:$AV,48,FALSE),
   "Error")),
"")</f>
        <v/>
      </c>
      <c r="AV210">
        <f>IF(ORDER!O216&gt;0,
 IF(ORDER!$D$1="SGST",
 VLOOKUP(H210,'C:\Users\HP\Desktop\TrimphPO\Week\Master Files\[SGST Master.xlsx]DBF'!$A:$AW,49,FALSE),
   IF(ORDER!$D$1="IGST",
   VLOOKUP(H210,'C:\Users\HP\Desktop\TrimphPO\Week\Master Files\[IGST Master.xlsx]DBF'!$A:$AW,49,FALSE),
   "Error")),
"")</f>
        <v/>
      </c>
      <c r="AW210">
        <f>IF(ORDER!O216&gt;0,
 IF(ORDER!$D$1="SGST",
 VLOOKUP(H210,'C:\Users\HP\Desktop\TrimphPO\Week\Master Files\[SGST Master.xlsx]DBF'!$A:$AX,50,FALSE),
   IF(ORDER!$D$1="IGST",
   VLOOKUP(H210,'C:\Users\HP\Desktop\TrimphPO\Week\Master Files\[IGST Master.xlsx]DBF'!$A:$AX,50,FALSE),
   "Error")),
"")</f>
        <v/>
      </c>
      <c r="AX210">
        <f>IF(ORDER!O216&gt;0,ORDER!B5, "")</f>
        <v/>
      </c>
      <c r="AY210">
        <f>IF(ORDER!O216&gt;0,ORDER!B1, "")</f>
        <v/>
      </c>
      <c r="AZ210">
        <f>IF(ORDER!O216&gt;0,
 IF(ORDER!$D$1="SGST",
 VLOOKUP(H210,'C:\Users\HP\Desktop\TrimphPO\Week\Master Files\[SGST Master.xlsx]DBF'!$A:$BA,53,FALSE),
   IF(ORDER!$D$1="IGST",
   VLOOKUP(H210,'C:\Users\HP\Desktop\TrimphPO\Week\Master Files\[IGST Master.xlsx]DBF'!$A:$BA,53,FALSE),
   "Error")),
"")</f>
        <v/>
      </c>
      <c r="BA210">
        <f>IF(ORDER!O216&gt;0,
 IF(ORDER!$D$1="SGST",
 VLOOKUP(H210,'C:\Users\HP\Desktop\TrimphPO\Week\Master Files\[SGST Master.xlsx]DBF'!$A:$BB,54,FALSE),
   IF(ORDER!$D$1="IGST",
   VLOOKUP(H210,'C:\Users\HP\Desktop\TrimphPO\Week\Master Files\[IGST Master.xlsx]DBF'!$A:$BB,54,FALSE),
   "Error")),
"")</f>
        <v/>
      </c>
      <c r="BB210">
        <f>IF(ORDER!O216&gt;0,
 IF(ORDER!$D$1="SGST",
 VLOOKUP(H210,'C:\Users\HP\Desktop\TrimphPO\Week\Master Files\[SGST Master.xlsx]DBF'!$A:$BC,55,FALSE),
   IF(ORDER!$D$1="IGST",
   VLOOKUP(H210,'C:\Users\HP\Desktop\TrimphPO\Week\Master Files\[IGST Master.xlsx]DBF'!$A:$BC,55,FALSE),
   "Error")),
"")</f>
        <v/>
      </c>
      <c r="BC210">
        <f>IF(ORDER!O216&gt;0,
 IF(ORDER!$D$1="SGST",
 VLOOKUP(H210,'C:\Users\HP\Desktop\TrimphPO\Week\Master Files\[SGST Master.xlsx]DBF'!$A:$BD,56,FALSE),
   IF(ORDER!$D$1="IGST",
   VLOOKUP(H210,'C:\Users\HP\Desktop\TrimphPO\Week\Master Files\[IGST Master.xlsx]DBF'!$A:$BD,56,FALSE),
   "Error")),
"")</f>
        <v/>
      </c>
      <c r="BD210">
        <f>IF(ORDER!O216&gt;0,
 IF(ORDER!$D$1="SGST",
 VLOOKUP(H210,'C:\Users\HP\Desktop\TrimphPO\Week\Master Files\[SGST Master.xlsx]DBF'!$A:$BE,57,FALSE),
   IF(ORDER!$D$1="IGST",
   VLOOKUP(H210,'C:\Users\HP\Desktop\TrimphPO\Week\Master Files\[IGST Master.xlsx]DBF'!$A:$BE,57,FALSE),
   "Error")),
"")</f>
        <v/>
      </c>
    </row>
    <row r="211">
      <c r="A211">
        <f>IF(ORDER!O217&gt;0,
 IF(ORDER!$D$1="SGST",
 VLOOKUP(H211,'C:\Users\HP\Desktop\TrimphPO\Week\Master Files\[SGST Master.xlsx]DBF'!$A:$B,2,FALSE),
   IF(ORDER!$D$1="IGST",
   VLOOKUP(H211,'C:\Users\HP\Desktop\TrimphPO\Week\Master Files\[IGST Master.xlsx]DBF'!$A:$B,2,FALSE),
   "Error")),
"")</f>
        <v/>
      </c>
      <c r="B211">
        <f>IF(ORDER!O217&gt;0,
 IF(ORDER!$D$1="SGST",
 VLOOKUP(H211,'C:\Users\HP\Desktop\TrimphPO\Week\Master Files\[SGST Master.xlsx]DBF'!$A:$C,3,FALSE),
   IF(ORDER!$D$1="IGST",
   VLOOKUP(H211,'C:\Users\HP\Desktop\TrimphPO\Week\Master Files\[IGST Master.xlsx]DBF'!$A:$C,3,FALSE),
   "Error")),
"")</f>
        <v/>
      </c>
      <c r="C211">
        <f>IF(ORDER!O217&gt;0,ORDER!L217, "")</f>
        <v/>
      </c>
      <c r="D211">
        <f>IF(ORDER!O217&gt;0,ORDER!A217, "")</f>
        <v/>
      </c>
      <c r="E211">
        <f>IF(ORDER!O217&gt;0,
 IF(ORDER!$D$1="SGST",
 VLOOKUP(H211,'C:\Users\HP\Desktop\TrimphPO\Week\Master Files\[SGST Master.xlsx]DBF'!$A:$F,6,FALSE),
   IF(ORDER!$D$1="IGST",
   VLOOKUP(H211,'C:\Users\HP\Desktop\TrimphPO\Week\Master Files\[IGST Master.xlsx]DBF'!$A:$F,6,FALSE),
   "Error")),
"")</f>
        <v/>
      </c>
      <c r="F211">
        <f>IF(ORDER!O217&gt;0,ORDER!C217, "")</f>
        <v/>
      </c>
      <c r="G211">
        <f>IF(ORDER!O217&gt;0,
 IF(ORDER!$D$1="SGST",
 VLOOKUP(H211,'C:\Users\HP\Desktop\TrimphPO\Week\Master Files\[SGST Master.xlsx]DBF'!$A:$H,8,FALSE),
   IF(ORDER!$D$1="IGST",
   VLOOKUP(H211,'C:\Users\HP\Desktop\TrimphPO\Week\Master Files\[IGST Master.xlsx]DBF'!$A:$H,8,FALSE),
   "Error")),
"")</f>
        <v/>
      </c>
      <c r="H211">
        <f>IF(ORDER!O217&gt;0,ORDER!D217, "")</f>
        <v/>
      </c>
      <c r="I211">
        <f>IF(ORDER!O217&gt;0,
 IF(ORDER!$D$1="SGST",
 VLOOKUP(H211,'C:\Users\HP\Desktop\TrimphPO\Week\Master Files\[SGST Master.xlsx]DBF'!$A:$J,10,FALSE),
   IF(ORDER!$D$1="IGST",
   VLOOKUP(H211,'C:\Users\HP\Desktop\TrimphPO\Week\Master Files\[IGST Master.xlsx]DBF'!$A:$J,10,FALSE),
   "Error")),
"")</f>
        <v/>
      </c>
      <c r="J211">
        <f>IF(ORDER!O217&gt;0,SUMIF(ORDER!$D$8:$D$22298,DBF!$H211,ORDER!$G$8:$G$22298), "")</f>
        <v/>
      </c>
      <c r="K211">
        <f>IF(ORDER!O217&gt;0,VLOOKUP($H211,ORDER!D:H,5,FALSE), "")</f>
        <v/>
      </c>
      <c r="L211">
        <f>IF(ORDER!O217&gt;0,ROUND(J211*K211,2), "")</f>
        <v/>
      </c>
      <c r="M211">
        <f>IF(ORDER!O217&gt;0,
 IF(ORDER!$D$1="SGST",
 VLOOKUP(H211,'C:\Users\HP\Desktop\TrimphPO\Week\Master Files\[SGST Master.xlsx]DBF'!$A:$N,14,FALSE),
   IF(ORDER!$D$1="IGST",
   VLOOKUP(H211,'C:\Users\HP\Desktop\TrimphPO\Week\Master Files\[IGST Master.xlsx]DBF'!$A:$N,14,FALSE),
   "Error")),
"")</f>
        <v/>
      </c>
      <c r="N211">
        <f>IF(ORDER!O217&gt;0,ROUND(L211*M211/100,2), "")</f>
        <v/>
      </c>
      <c r="O211">
        <f>IF(ORDER!O217&gt;0,L211-N211, "")</f>
        <v/>
      </c>
      <c r="P211">
        <f>IF(ORDER!O217&gt;0,IF(R211="Corsetry",IF(IFERROR((O211/J211),0)&lt;1000,"CC Sales- Corsetry-Wholesale - IGST 5%","CC Sales- Corsetry-Wholesale - IGST 12%")), "")</f>
        <v/>
      </c>
      <c r="Q211">
        <f>IF(ORDER!O217&gt;0,
 IF(ORDER!$D$1="SGST",
 VLOOKUP(H211,'C:\Users\HP\Desktop\TrimphPO\Week\Master Files\[SGST Master.xlsx]DBF'!$A:$R,18,FALSE),
   IF(ORDER!$D$1="IGST",
   VLOOKUP(H211,'C:\Users\HP\Desktop\TrimphPO\Week\Master Files\[IGST Master.xlsx]DBF'!$A:$R,18,FALSE),
   "Error")),
"")</f>
        <v/>
      </c>
      <c r="R211">
        <f>IF(ORDER!O217&gt;0,
 IF(ORDER!$D$1="SGST",
 VLOOKUP(H211,'C:\Users\HP\Desktop\TrimphPO\Week\Master Files\[SGST Master.xlsx]DBF'!$A:$S,19,FALSE),
   IF(ORDER!$D$1="IGST",
   VLOOKUP(H211,'C:\Users\HP\Desktop\TrimphPO\Week\Master Files\[IGST Master.xlsx]DBF'!$A:$S,19,FALSE),
   "Error")),
"")</f>
        <v/>
      </c>
      <c r="S211">
        <f>IF(ORDER!O217&gt;0,
 IF(ORDER!$D$1="SGST",
 VLOOKUP(H211,'C:\Users\HP\Desktop\TrimphPO\Week\Master Files\[SGST Master.xlsx]DBF'!$A:$T,20,FALSE),
   IF(ORDER!$D$1="IGST",
   VLOOKUP(H211,'C:\Users\HP\Desktop\TrimphPO\Week\Master Files\[IGST Master.xlsx]DBF'!$A:$T,20,FALSE),
   "Error")),
"")</f>
        <v/>
      </c>
      <c r="T211">
        <f>IF(ORDER!O217&gt;0,
 IF(ORDER!$D$1="SGST",
 VLOOKUP(H211,'C:\Users\HP\Desktop\TrimphPO\Week\Master Files\[SGST Master.xlsx]DBF'!$A:$U,21,FALSE),
   IF(ORDER!$D$1="IGST",
   VLOOKUP(H211,'C:\Users\HP\Desktop\TrimphPO\Week\Master Files\[IGST Master.xlsx]DBF'!$A:$U,21,FALSE),
   "Error")),
"")</f>
        <v/>
      </c>
      <c r="U211">
        <f>IF(ORDER!O217&gt;0,
 IF(ORDER!$D$1="SGST",
 VLOOKUP(H211,'C:\Users\HP\Desktop\TrimphPO\Week\Master Files\[SGST Master.xlsx]DBF'!$A:$V,22,FALSE),
   IF(ORDER!$D$1="IGST",
   VLOOKUP(H211,'C:\Users\HP\Desktop\TrimphPO\Week\Master Files\[IGST Master.xlsx]DBF'!$A:$V,22,FALSE),
   "Error")),
"")</f>
        <v/>
      </c>
      <c r="V211">
        <f>IF(ORDER!O217&gt;0,
 IF(ORDER!$D$1="SGST",
 VLOOKUP(H211,'C:\Users\HP\Desktop\TrimphPO\Week\Master Files\[SGST Master.xlsx]DBF'!$A:$W,23,FALSE),
   IF(ORDER!$D$1="IGST",
   VLOOKUP(H211,'C:\Users\HP\Desktop\TrimphPO\Week\Master Files\[IGST Master.xlsx]DBF'!$A:$W,23,FALSE),
   "Error")),
"")</f>
        <v/>
      </c>
      <c r="W211">
        <f>IF(ORDER!O217&gt;0,
 IF(ORDER!$D$1="SGST",
 VLOOKUP(H211,'C:\Users\HP\Desktop\TrimphPO\Week\Master Files\[SGST Master.xlsx]DBF'!$A:$X,24,FALSE),
   IF(ORDER!$D$1="IGST",
   VLOOKUP(H211,'C:\Users\HP\Desktop\TrimphPO\Week\Master Files\[IGST Master.xlsx]DBF'!$A:$X,24,FALSE),
   "Error")),
"")</f>
        <v/>
      </c>
      <c r="X211">
        <f>IF(ORDER!O217&gt;0,
 IF(ORDER!$D$1="SGST",
 VLOOKUP(H211,'C:\Users\HP\Desktop\TrimphPO\Week\Master Files\[SGST Master.xlsx]DBF'!$A:$Y,25,FALSE),
   IF(ORDER!$D$1="IGST",
   VLOOKUP(H211,'C:\Users\HP\Desktop\TrimphPO\Week\Master Files\[IGST Master.xlsx]DBF'!$A:$Y,25,FALSE),
   "Error")),
"")</f>
        <v/>
      </c>
      <c r="Y211">
        <f>IF(ORDER!O217&gt;0,+O211, "")</f>
        <v/>
      </c>
      <c r="Z211">
        <f>IF(ORDER!O217&gt;0,+J211, "")</f>
        <v/>
      </c>
      <c r="AA211">
        <f>IF(ORDER!O217&gt;0,
 IF(ORDER!$D$1="SGST",
 VLOOKUP(H211,'C:\Users\HP\Desktop\TrimphPO\Week\Master Files\[SGST Master.xlsx]DBF'!$A:$AB,28,FALSE),
   IF(ORDER!$D$1="IGST",
   VLOOKUP(H211,'C:\Users\HP\Desktop\TrimphPO\Week\Master Files\[IGST Master.xlsx]DBF'!$A:$AB,28,FALSE),
   "Error")),
"")</f>
        <v/>
      </c>
      <c r="AB211">
        <f>IF(ORDER!O217&gt;0,
 IF(ORDER!$D$1="SGST",
 VLOOKUP(H211,'C:\Users\HP\Desktop\TrimphPO\Week\Master Files\[SGST Master.xlsx]DBF'!$A:$AC,29,FALSE),
   IF(ORDER!$D$1="IGST",
   VLOOKUP(H211,'C:\Users\HP\Desktop\TrimphPO\Week\Master Files\[IGST Master.xlsx]DBF'!$A:$AC,29,FALSE),
   "Error")),
"")</f>
        <v/>
      </c>
      <c r="AC211">
        <f>IF(ORDER!O217&gt;0,ROUND(Y211*AB211/100,2), "")</f>
        <v/>
      </c>
      <c r="AD211">
        <f>IF(ORDER!O217&gt;0,ROUND(SUM(Y211,0)-AC211,2), "")</f>
        <v/>
      </c>
      <c r="AE211" t="inlineStr"/>
      <c r="AF211" t="inlineStr"/>
      <c r="AG211" t="inlineStr"/>
      <c r="AH211" t="inlineStr"/>
      <c r="AI211" t="inlineStr"/>
      <c r="AJ211" t="inlineStr"/>
      <c r="AK211">
        <f>IF(ORDER!O217&gt;0,IF(RIGHT(P211,2)="5%","Output IGST - 5% - Tamilnadu","Output IGST - 12% - Tamilnadu"), "")</f>
        <v/>
      </c>
      <c r="AL211">
        <f>IF(ORDER!O217&gt;0,IF(AK211="Output IGST - 12% - TamilNadu",12,5), "")</f>
        <v/>
      </c>
      <c r="AM211">
        <f>IF(ORDER!O217&gt;0,ROUND(SUM(AD211*AL211/100,0),2), "")</f>
        <v/>
      </c>
      <c r="AN211">
        <f>IF(ORDER!O217&gt;0,+AP211, "")</f>
        <v/>
      </c>
      <c r="AO211">
        <f>IF(ORDER!O217&gt;0,0.00, "")</f>
        <v/>
      </c>
      <c r="AP211">
        <f>IF(ORDER!O217&gt;0,+(Y211-AC211)+AM211, "")</f>
        <v/>
      </c>
      <c r="AQ211">
        <f>IF(ORDER!O217&gt;0,
 IF(ORDER!$D$1="SGST",
 VLOOKUP(H211,'C:\Users\HP\Desktop\TrimphPO\Week\Master Files\[SGST Master.xlsx]DBF'!$A:$AR,44,FALSE),
   IF(ORDER!$D$1="IGST",
   VLOOKUP(H211,'C:\Users\HP\Desktop\TrimphPO\Week\Master Files\[IGST Master.xlsx]DBF'!$A:$AR,44,FALSE),
   "Error")),
"")</f>
        <v/>
      </c>
      <c r="AR211">
        <f>IF(ORDER!O217&gt;0,B211, "")</f>
        <v/>
      </c>
      <c r="AS211">
        <f>IF(ORDER!O217&gt;0,AN211, "")</f>
        <v/>
      </c>
      <c r="AT211">
        <f>IF(ORDER!O217&gt;0,CONCATENATE($B$2," ",$C$2," ","QTY",  " ", $Z$2), "")</f>
        <v/>
      </c>
      <c r="AU211">
        <f>IF(ORDER!O217&gt;0,
 IF(ORDER!$D$1="SGST",
 VLOOKUP(H211,'C:\Users\HP\Desktop\TrimphPO\Week\Master Files\[SGST Master.xlsx]DBF'!$A:$AV,48,FALSE),
   IF(ORDER!$D$1="IGST",
   VLOOKUP(H211,'C:\Users\HP\Desktop\TrimphPO\Week\Master Files\[IGST Master.xlsx]DBF'!$A:$AV,48,FALSE),
   "Error")),
"")</f>
        <v/>
      </c>
      <c r="AV211">
        <f>IF(ORDER!O217&gt;0,
 IF(ORDER!$D$1="SGST",
 VLOOKUP(H211,'C:\Users\HP\Desktop\TrimphPO\Week\Master Files\[SGST Master.xlsx]DBF'!$A:$AW,49,FALSE),
   IF(ORDER!$D$1="IGST",
   VLOOKUP(H211,'C:\Users\HP\Desktop\TrimphPO\Week\Master Files\[IGST Master.xlsx]DBF'!$A:$AW,49,FALSE),
   "Error")),
"")</f>
        <v/>
      </c>
      <c r="AW211">
        <f>IF(ORDER!O217&gt;0,
 IF(ORDER!$D$1="SGST",
 VLOOKUP(H211,'C:\Users\HP\Desktop\TrimphPO\Week\Master Files\[SGST Master.xlsx]DBF'!$A:$AX,50,FALSE),
   IF(ORDER!$D$1="IGST",
   VLOOKUP(H211,'C:\Users\HP\Desktop\TrimphPO\Week\Master Files\[IGST Master.xlsx]DBF'!$A:$AX,50,FALSE),
   "Error")),
"")</f>
        <v/>
      </c>
      <c r="AX211">
        <f>IF(ORDER!O217&gt;0,ORDER!B5, "")</f>
        <v/>
      </c>
      <c r="AY211">
        <f>IF(ORDER!O217&gt;0,ORDER!B1, "")</f>
        <v/>
      </c>
      <c r="AZ211">
        <f>IF(ORDER!O217&gt;0,
 IF(ORDER!$D$1="SGST",
 VLOOKUP(H211,'C:\Users\HP\Desktop\TrimphPO\Week\Master Files\[SGST Master.xlsx]DBF'!$A:$BA,53,FALSE),
   IF(ORDER!$D$1="IGST",
   VLOOKUP(H211,'C:\Users\HP\Desktop\TrimphPO\Week\Master Files\[IGST Master.xlsx]DBF'!$A:$BA,53,FALSE),
   "Error")),
"")</f>
        <v/>
      </c>
      <c r="BA211">
        <f>IF(ORDER!O217&gt;0,
 IF(ORDER!$D$1="SGST",
 VLOOKUP(H211,'C:\Users\HP\Desktop\TrimphPO\Week\Master Files\[SGST Master.xlsx]DBF'!$A:$BB,54,FALSE),
   IF(ORDER!$D$1="IGST",
   VLOOKUP(H211,'C:\Users\HP\Desktop\TrimphPO\Week\Master Files\[IGST Master.xlsx]DBF'!$A:$BB,54,FALSE),
   "Error")),
"")</f>
        <v/>
      </c>
      <c r="BB211">
        <f>IF(ORDER!O217&gt;0,
 IF(ORDER!$D$1="SGST",
 VLOOKUP(H211,'C:\Users\HP\Desktop\TrimphPO\Week\Master Files\[SGST Master.xlsx]DBF'!$A:$BC,55,FALSE),
   IF(ORDER!$D$1="IGST",
   VLOOKUP(H211,'C:\Users\HP\Desktop\TrimphPO\Week\Master Files\[IGST Master.xlsx]DBF'!$A:$BC,55,FALSE),
   "Error")),
"")</f>
        <v/>
      </c>
      <c r="BC211">
        <f>IF(ORDER!O217&gt;0,
 IF(ORDER!$D$1="SGST",
 VLOOKUP(H211,'C:\Users\HP\Desktop\TrimphPO\Week\Master Files\[SGST Master.xlsx]DBF'!$A:$BD,56,FALSE),
   IF(ORDER!$D$1="IGST",
   VLOOKUP(H211,'C:\Users\HP\Desktop\TrimphPO\Week\Master Files\[IGST Master.xlsx]DBF'!$A:$BD,56,FALSE),
   "Error")),
"")</f>
        <v/>
      </c>
      <c r="BD211">
        <f>IF(ORDER!O217&gt;0,
 IF(ORDER!$D$1="SGST",
 VLOOKUP(H211,'C:\Users\HP\Desktop\TrimphPO\Week\Master Files\[SGST Master.xlsx]DBF'!$A:$BE,57,FALSE),
   IF(ORDER!$D$1="IGST",
   VLOOKUP(H211,'C:\Users\HP\Desktop\TrimphPO\Week\Master Files\[IGST Master.xlsx]DBF'!$A:$BE,57,FALSE),
   "Error")),
"")</f>
        <v/>
      </c>
    </row>
    <row r="212">
      <c r="A212">
        <f>IF(ORDER!O218&gt;0,
 IF(ORDER!$D$1="SGST",
 VLOOKUP(H212,'C:\Users\HP\Desktop\TrimphPO\Week\Master Files\[SGST Master.xlsx]DBF'!$A:$B,2,FALSE),
   IF(ORDER!$D$1="IGST",
   VLOOKUP(H212,'C:\Users\HP\Desktop\TrimphPO\Week\Master Files\[IGST Master.xlsx]DBF'!$A:$B,2,FALSE),
   "Error")),
"")</f>
        <v/>
      </c>
      <c r="B212">
        <f>IF(ORDER!O218&gt;0,
 IF(ORDER!$D$1="SGST",
 VLOOKUP(H212,'C:\Users\HP\Desktop\TrimphPO\Week\Master Files\[SGST Master.xlsx]DBF'!$A:$C,3,FALSE),
   IF(ORDER!$D$1="IGST",
   VLOOKUP(H212,'C:\Users\HP\Desktop\TrimphPO\Week\Master Files\[IGST Master.xlsx]DBF'!$A:$C,3,FALSE),
   "Error")),
"")</f>
        <v/>
      </c>
      <c r="C212">
        <f>IF(ORDER!O218&gt;0,ORDER!L218, "")</f>
        <v/>
      </c>
      <c r="D212">
        <f>IF(ORDER!O218&gt;0,ORDER!A218, "")</f>
        <v/>
      </c>
      <c r="E212">
        <f>IF(ORDER!O218&gt;0,
 IF(ORDER!$D$1="SGST",
 VLOOKUP(H212,'C:\Users\HP\Desktop\TrimphPO\Week\Master Files\[SGST Master.xlsx]DBF'!$A:$F,6,FALSE),
   IF(ORDER!$D$1="IGST",
   VLOOKUP(H212,'C:\Users\HP\Desktop\TrimphPO\Week\Master Files\[IGST Master.xlsx]DBF'!$A:$F,6,FALSE),
   "Error")),
"")</f>
        <v/>
      </c>
      <c r="F212">
        <f>IF(ORDER!O218&gt;0,ORDER!C218, "")</f>
        <v/>
      </c>
      <c r="G212">
        <f>IF(ORDER!O218&gt;0,
 IF(ORDER!$D$1="SGST",
 VLOOKUP(H212,'C:\Users\HP\Desktop\TrimphPO\Week\Master Files\[SGST Master.xlsx]DBF'!$A:$H,8,FALSE),
   IF(ORDER!$D$1="IGST",
   VLOOKUP(H212,'C:\Users\HP\Desktop\TrimphPO\Week\Master Files\[IGST Master.xlsx]DBF'!$A:$H,8,FALSE),
   "Error")),
"")</f>
        <v/>
      </c>
      <c r="H212">
        <f>IF(ORDER!O218&gt;0,ORDER!D218, "")</f>
        <v/>
      </c>
      <c r="I212">
        <f>IF(ORDER!O218&gt;0,
 IF(ORDER!$D$1="SGST",
 VLOOKUP(H212,'C:\Users\HP\Desktop\TrimphPO\Week\Master Files\[SGST Master.xlsx]DBF'!$A:$J,10,FALSE),
   IF(ORDER!$D$1="IGST",
   VLOOKUP(H212,'C:\Users\HP\Desktop\TrimphPO\Week\Master Files\[IGST Master.xlsx]DBF'!$A:$J,10,FALSE),
   "Error")),
"")</f>
        <v/>
      </c>
      <c r="J212">
        <f>IF(ORDER!O218&gt;0,SUMIF(ORDER!$D$8:$D$22298,DBF!$H212,ORDER!$G$8:$G$22298), "")</f>
        <v/>
      </c>
      <c r="K212">
        <f>IF(ORDER!O218&gt;0,VLOOKUP($H212,ORDER!D:H,5,FALSE), "")</f>
        <v/>
      </c>
      <c r="L212">
        <f>IF(ORDER!O218&gt;0,ROUND(J212*K212,2), "")</f>
        <v/>
      </c>
      <c r="M212">
        <f>IF(ORDER!O218&gt;0,
 IF(ORDER!$D$1="SGST",
 VLOOKUP(H212,'C:\Users\HP\Desktop\TrimphPO\Week\Master Files\[SGST Master.xlsx]DBF'!$A:$N,14,FALSE),
   IF(ORDER!$D$1="IGST",
   VLOOKUP(H212,'C:\Users\HP\Desktop\TrimphPO\Week\Master Files\[IGST Master.xlsx]DBF'!$A:$N,14,FALSE),
   "Error")),
"")</f>
        <v/>
      </c>
      <c r="N212">
        <f>IF(ORDER!O218&gt;0,ROUND(L212*M212/100,2), "")</f>
        <v/>
      </c>
      <c r="O212">
        <f>IF(ORDER!O218&gt;0,L212-N212, "")</f>
        <v/>
      </c>
      <c r="P212">
        <f>IF(ORDER!O218&gt;0,IF(R212="Corsetry",IF(IFERROR((O212/J212),0)&lt;1000,"CC Sales- Corsetry-Wholesale - IGST 5%","CC Sales- Corsetry-Wholesale - IGST 12%")), "")</f>
        <v/>
      </c>
      <c r="Q212">
        <f>IF(ORDER!O218&gt;0,
 IF(ORDER!$D$1="SGST",
 VLOOKUP(H212,'C:\Users\HP\Desktop\TrimphPO\Week\Master Files\[SGST Master.xlsx]DBF'!$A:$R,18,FALSE),
   IF(ORDER!$D$1="IGST",
   VLOOKUP(H212,'C:\Users\HP\Desktop\TrimphPO\Week\Master Files\[IGST Master.xlsx]DBF'!$A:$R,18,FALSE),
   "Error")),
"")</f>
        <v/>
      </c>
      <c r="R212">
        <f>IF(ORDER!O218&gt;0,
 IF(ORDER!$D$1="SGST",
 VLOOKUP(H212,'C:\Users\HP\Desktop\TrimphPO\Week\Master Files\[SGST Master.xlsx]DBF'!$A:$S,19,FALSE),
   IF(ORDER!$D$1="IGST",
   VLOOKUP(H212,'C:\Users\HP\Desktop\TrimphPO\Week\Master Files\[IGST Master.xlsx]DBF'!$A:$S,19,FALSE),
   "Error")),
"")</f>
        <v/>
      </c>
      <c r="S212">
        <f>IF(ORDER!O218&gt;0,
 IF(ORDER!$D$1="SGST",
 VLOOKUP(H212,'C:\Users\HP\Desktop\TrimphPO\Week\Master Files\[SGST Master.xlsx]DBF'!$A:$T,20,FALSE),
   IF(ORDER!$D$1="IGST",
   VLOOKUP(H212,'C:\Users\HP\Desktop\TrimphPO\Week\Master Files\[IGST Master.xlsx]DBF'!$A:$T,20,FALSE),
   "Error")),
"")</f>
        <v/>
      </c>
      <c r="T212">
        <f>IF(ORDER!O218&gt;0,
 IF(ORDER!$D$1="SGST",
 VLOOKUP(H212,'C:\Users\HP\Desktop\TrimphPO\Week\Master Files\[SGST Master.xlsx]DBF'!$A:$U,21,FALSE),
   IF(ORDER!$D$1="IGST",
   VLOOKUP(H212,'C:\Users\HP\Desktop\TrimphPO\Week\Master Files\[IGST Master.xlsx]DBF'!$A:$U,21,FALSE),
   "Error")),
"")</f>
        <v/>
      </c>
      <c r="U212">
        <f>IF(ORDER!O218&gt;0,
 IF(ORDER!$D$1="SGST",
 VLOOKUP(H212,'C:\Users\HP\Desktop\TrimphPO\Week\Master Files\[SGST Master.xlsx]DBF'!$A:$V,22,FALSE),
   IF(ORDER!$D$1="IGST",
   VLOOKUP(H212,'C:\Users\HP\Desktop\TrimphPO\Week\Master Files\[IGST Master.xlsx]DBF'!$A:$V,22,FALSE),
   "Error")),
"")</f>
        <v/>
      </c>
      <c r="V212">
        <f>IF(ORDER!O218&gt;0,
 IF(ORDER!$D$1="SGST",
 VLOOKUP(H212,'C:\Users\HP\Desktop\TrimphPO\Week\Master Files\[SGST Master.xlsx]DBF'!$A:$W,23,FALSE),
   IF(ORDER!$D$1="IGST",
   VLOOKUP(H212,'C:\Users\HP\Desktop\TrimphPO\Week\Master Files\[IGST Master.xlsx]DBF'!$A:$W,23,FALSE),
   "Error")),
"")</f>
        <v/>
      </c>
      <c r="W212">
        <f>IF(ORDER!O218&gt;0,
 IF(ORDER!$D$1="SGST",
 VLOOKUP(H212,'C:\Users\HP\Desktop\TrimphPO\Week\Master Files\[SGST Master.xlsx]DBF'!$A:$X,24,FALSE),
   IF(ORDER!$D$1="IGST",
   VLOOKUP(H212,'C:\Users\HP\Desktop\TrimphPO\Week\Master Files\[IGST Master.xlsx]DBF'!$A:$X,24,FALSE),
   "Error")),
"")</f>
        <v/>
      </c>
      <c r="X212">
        <f>IF(ORDER!O218&gt;0,
 IF(ORDER!$D$1="SGST",
 VLOOKUP(H212,'C:\Users\HP\Desktop\TrimphPO\Week\Master Files\[SGST Master.xlsx]DBF'!$A:$Y,25,FALSE),
   IF(ORDER!$D$1="IGST",
   VLOOKUP(H212,'C:\Users\HP\Desktop\TrimphPO\Week\Master Files\[IGST Master.xlsx]DBF'!$A:$Y,25,FALSE),
   "Error")),
"")</f>
        <v/>
      </c>
      <c r="Y212">
        <f>IF(ORDER!O218&gt;0,+O212, "")</f>
        <v/>
      </c>
      <c r="Z212">
        <f>IF(ORDER!O218&gt;0,+J212, "")</f>
        <v/>
      </c>
      <c r="AA212">
        <f>IF(ORDER!O218&gt;0,
 IF(ORDER!$D$1="SGST",
 VLOOKUP(H212,'C:\Users\HP\Desktop\TrimphPO\Week\Master Files\[SGST Master.xlsx]DBF'!$A:$AB,28,FALSE),
   IF(ORDER!$D$1="IGST",
   VLOOKUP(H212,'C:\Users\HP\Desktop\TrimphPO\Week\Master Files\[IGST Master.xlsx]DBF'!$A:$AB,28,FALSE),
   "Error")),
"")</f>
        <v/>
      </c>
      <c r="AB212">
        <f>IF(ORDER!O218&gt;0,
 IF(ORDER!$D$1="SGST",
 VLOOKUP(H212,'C:\Users\HP\Desktop\TrimphPO\Week\Master Files\[SGST Master.xlsx]DBF'!$A:$AC,29,FALSE),
   IF(ORDER!$D$1="IGST",
   VLOOKUP(H212,'C:\Users\HP\Desktop\TrimphPO\Week\Master Files\[IGST Master.xlsx]DBF'!$A:$AC,29,FALSE),
   "Error")),
"")</f>
        <v/>
      </c>
      <c r="AC212">
        <f>IF(ORDER!O218&gt;0,ROUND(Y212*AB212/100,2), "")</f>
        <v/>
      </c>
      <c r="AD212">
        <f>IF(ORDER!O218&gt;0,ROUND(SUM(Y212,0)-AC212,2), "")</f>
        <v/>
      </c>
      <c r="AE212" t="inlineStr"/>
      <c r="AF212" t="inlineStr"/>
      <c r="AG212" t="inlineStr"/>
      <c r="AH212" t="inlineStr"/>
      <c r="AI212" t="inlineStr"/>
      <c r="AJ212" t="inlineStr"/>
      <c r="AK212">
        <f>IF(ORDER!O218&gt;0,IF(RIGHT(P212,2)="5%","Output IGST - 5% - Tamilnadu","Output IGST - 12% - Tamilnadu"), "")</f>
        <v/>
      </c>
      <c r="AL212">
        <f>IF(ORDER!O218&gt;0,IF(AK212="Output IGST - 12% - TamilNadu",12,5), "")</f>
        <v/>
      </c>
      <c r="AM212">
        <f>IF(ORDER!O218&gt;0,ROUND(SUM(AD212*AL212/100,0),2), "")</f>
        <v/>
      </c>
      <c r="AN212">
        <f>IF(ORDER!O218&gt;0,+AP212, "")</f>
        <v/>
      </c>
      <c r="AO212">
        <f>IF(ORDER!O218&gt;0,0.00, "")</f>
        <v/>
      </c>
      <c r="AP212">
        <f>IF(ORDER!O218&gt;0,+(Y212-AC212)+AM212, "")</f>
        <v/>
      </c>
      <c r="AQ212">
        <f>IF(ORDER!O218&gt;0,
 IF(ORDER!$D$1="SGST",
 VLOOKUP(H212,'C:\Users\HP\Desktop\TrimphPO\Week\Master Files\[SGST Master.xlsx]DBF'!$A:$AR,44,FALSE),
   IF(ORDER!$D$1="IGST",
   VLOOKUP(H212,'C:\Users\HP\Desktop\TrimphPO\Week\Master Files\[IGST Master.xlsx]DBF'!$A:$AR,44,FALSE),
   "Error")),
"")</f>
        <v/>
      </c>
      <c r="AR212">
        <f>IF(ORDER!O218&gt;0,B212, "")</f>
        <v/>
      </c>
      <c r="AS212">
        <f>IF(ORDER!O218&gt;0,AN212, "")</f>
        <v/>
      </c>
      <c r="AT212">
        <f>IF(ORDER!O218&gt;0,CONCATENATE($B$2," ",$C$2," ","QTY",  " ", $Z$2), "")</f>
        <v/>
      </c>
      <c r="AU212">
        <f>IF(ORDER!O218&gt;0,
 IF(ORDER!$D$1="SGST",
 VLOOKUP(H212,'C:\Users\HP\Desktop\TrimphPO\Week\Master Files\[SGST Master.xlsx]DBF'!$A:$AV,48,FALSE),
   IF(ORDER!$D$1="IGST",
   VLOOKUP(H212,'C:\Users\HP\Desktop\TrimphPO\Week\Master Files\[IGST Master.xlsx]DBF'!$A:$AV,48,FALSE),
   "Error")),
"")</f>
        <v/>
      </c>
      <c r="AV212">
        <f>IF(ORDER!O218&gt;0,
 IF(ORDER!$D$1="SGST",
 VLOOKUP(H212,'C:\Users\HP\Desktop\TrimphPO\Week\Master Files\[SGST Master.xlsx]DBF'!$A:$AW,49,FALSE),
   IF(ORDER!$D$1="IGST",
   VLOOKUP(H212,'C:\Users\HP\Desktop\TrimphPO\Week\Master Files\[IGST Master.xlsx]DBF'!$A:$AW,49,FALSE),
   "Error")),
"")</f>
        <v/>
      </c>
      <c r="AW212">
        <f>IF(ORDER!O218&gt;0,
 IF(ORDER!$D$1="SGST",
 VLOOKUP(H212,'C:\Users\HP\Desktop\TrimphPO\Week\Master Files\[SGST Master.xlsx]DBF'!$A:$AX,50,FALSE),
   IF(ORDER!$D$1="IGST",
   VLOOKUP(H212,'C:\Users\HP\Desktop\TrimphPO\Week\Master Files\[IGST Master.xlsx]DBF'!$A:$AX,50,FALSE),
   "Error")),
"")</f>
        <v/>
      </c>
      <c r="AX212">
        <f>IF(ORDER!O218&gt;0,ORDER!B5, "")</f>
        <v/>
      </c>
      <c r="AY212">
        <f>IF(ORDER!O218&gt;0,ORDER!B1, "")</f>
        <v/>
      </c>
      <c r="AZ212">
        <f>IF(ORDER!O218&gt;0,
 IF(ORDER!$D$1="SGST",
 VLOOKUP(H212,'C:\Users\HP\Desktop\TrimphPO\Week\Master Files\[SGST Master.xlsx]DBF'!$A:$BA,53,FALSE),
   IF(ORDER!$D$1="IGST",
   VLOOKUP(H212,'C:\Users\HP\Desktop\TrimphPO\Week\Master Files\[IGST Master.xlsx]DBF'!$A:$BA,53,FALSE),
   "Error")),
"")</f>
        <v/>
      </c>
      <c r="BA212">
        <f>IF(ORDER!O218&gt;0,
 IF(ORDER!$D$1="SGST",
 VLOOKUP(H212,'C:\Users\HP\Desktop\TrimphPO\Week\Master Files\[SGST Master.xlsx]DBF'!$A:$BB,54,FALSE),
   IF(ORDER!$D$1="IGST",
   VLOOKUP(H212,'C:\Users\HP\Desktop\TrimphPO\Week\Master Files\[IGST Master.xlsx]DBF'!$A:$BB,54,FALSE),
   "Error")),
"")</f>
        <v/>
      </c>
      <c r="BB212">
        <f>IF(ORDER!O218&gt;0,
 IF(ORDER!$D$1="SGST",
 VLOOKUP(H212,'C:\Users\HP\Desktop\TrimphPO\Week\Master Files\[SGST Master.xlsx]DBF'!$A:$BC,55,FALSE),
   IF(ORDER!$D$1="IGST",
   VLOOKUP(H212,'C:\Users\HP\Desktop\TrimphPO\Week\Master Files\[IGST Master.xlsx]DBF'!$A:$BC,55,FALSE),
   "Error")),
"")</f>
        <v/>
      </c>
      <c r="BC212">
        <f>IF(ORDER!O218&gt;0,
 IF(ORDER!$D$1="SGST",
 VLOOKUP(H212,'C:\Users\HP\Desktop\TrimphPO\Week\Master Files\[SGST Master.xlsx]DBF'!$A:$BD,56,FALSE),
   IF(ORDER!$D$1="IGST",
   VLOOKUP(H212,'C:\Users\HP\Desktop\TrimphPO\Week\Master Files\[IGST Master.xlsx]DBF'!$A:$BD,56,FALSE),
   "Error")),
"")</f>
        <v/>
      </c>
      <c r="BD212">
        <f>IF(ORDER!O218&gt;0,
 IF(ORDER!$D$1="SGST",
 VLOOKUP(H212,'C:\Users\HP\Desktop\TrimphPO\Week\Master Files\[SGST Master.xlsx]DBF'!$A:$BE,57,FALSE),
   IF(ORDER!$D$1="IGST",
   VLOOKUP(H212,'C:\Users\HP\Desktop\TrimphPO\Week\Master Files\[IGST Master.xlsx]DBF'!$A:$BE,57,FALSE),
   "Error")),
"")</f>
        <v/>
      </c>
    </row>
    <row r="213">
      <c r="A213">
        <f>IF(ORDER!O219&gt;0,
 IF(ORDER!$D$1="SGST",
 VLOOKUP(H213,'C:\Users\HP\Desktop\TrimphPO\Week\Master Files\[SGST Master.xlsx]DBF'!$A:$B,2,FALSE),
   IF(ORDER!$D$1="IGST",
   VLOOKUP(H213,'C:\Users\HP\Desktop\TrimphPO\Week\Master Files\[IGST Master.xlsx]DBF'!$A:$B,2,FALSE),
   "Error")),
"")</f>
        <v/>
      </c>
      <c r="B213">
        <f>IF(ORDER!O219&gt;0,
 IF(ORDER!$D$1="SGST",
 VLOOKUP(H213,'C:\Users\HP\Desktop\TrimphPO\Week\Master Files\[SGST Master.xlsx]DBF'!$A:$C,3,FALSE),
   IF(ORDER!$D$1="IGST",
   VLOOKUP(H213,'C:\Users\HP\Desktop\TrimphPO\Week\Master Files\[IGST Master.xlsx]DBF'!$A:$C,3,FALSE),
   "Error")),
"")</f>
        <v/>
      </c>
      <c r="C213">
        <f>IF(ORDER!O219&gt;0,ORDER!L219, "")</f>
        <v/>
      </c>
      <c r="D213">
        <f>IF(ORDER!O219&gt;0,ORDER!A219, "")</f>
        <v/>
      </c>
      <c r="E213">
        <f>IF(ORDER!O219&gt;0,
 IF(ORDER!$D$1="SGST",
 VLOOKUP(H213,'C:\Users\HP\Desktop\TrimphPO\Week\Master Files\[SGST Master.xlsx]DBF'!$A:$F,6,FALSE),
   IF(ORDER!$D$1="IGST",
   VLOOKUP(H213,'C:\Users\HP\Desktop\TrimphPO\Week\Master Files\[IGST Master.xlsx]DBF'!$A:$F,6,FALSE),
   "Error")),
"")</f>
        <v/>
      </c>
      <c r="F213">
        <f>IF(ORDER!O219&gt;0,ORDER!C219, "")</f>
        <v/>
      </c>
      <c r="G213">
        <f>IF(ORDER!O219&gt;0,
 IF(ORDER!$D$1="SGST",
 VLOOKUP(H213,'C:\Users\HP\Desktop\TrimphPO\Week\Master Files\[SGST Master.xlsx]DBF'!$A:$H,8,FALSE),
   IF(ORDER!$D$1="IGST",
   VLOOKUP(H213,'C:\Users\HP\Desktop\TrimphPO\Week\Master Files\[IGST Master.xlsx]DBF'!$A:$H,8,FALSE),
   "Error")),
"")</f>
        <v/>
      </c>
      <c r="H213">
        <f>IF(ORDER!O219&gt;0,ORDER!D219, "")</f>
        <v/>
      </c>
      <c r="I213">
        <f>IF(ORDER!O219&gt;0,
 IF(ORDER!$D$1="SGST",
 VLOOKUP(H213,'C:\Users\HP\Desktop\TrimphPO\Week\Master Files\[SGST Master.xlsx]DBF'!$A:$J,10,FALSE),
   IF(ORDER!$D$1="IGST",
   VLOOKUP(H213,'C:\Users\HP\Desktop\TrimphPO\Week\Master Files\[IGST Master.xlsx]DBF'!$A:$J,10,FALSE),
   "Error")),
"")</f>
        <v/>
      </c>
      <c r="J213">
        <f>IF(ORDER!O219&gt;0,SUMIF(ORDER!$D$8:$D$22298,DBF!$H213,ORDER!$G$8:$G$22298), "")</f>
        <v/>
      </c>
      <c r="K213">
        <f>IF(ORDER!O219&gt;0,VLOOKUP($H213,ORDER!D:H,5,FALSE), "")</f>
        <v/>
      </c>
      <c r="L213">
        <f>IF(ORDER!O219&gt;0,ROUND(J213*K213,2), "")</f>
        <v/>
      </c>
      <c r="M213">
        <f>IF(ORDER!O219&gt;0,
 IF(ORDER!$D$1="SGST",
 VLOOKUP(H213,'C:\Users\HP\Desktop\TrimphPO\Week\Master Files\[SGST Master.xlsx]DBF'!$A:$N,14,FALSE),
   IF(ORDER!$D$1="IGST",
   VLOOKUP(H213,'C:\Users\HP\Desktop\TrimphPO\Week\Master Files\[IGST Master.xlsx]DBF'!$A:$N,14,FALSE),
   "Error")),
"")</f>
        <v/>
      </c>
      <c r="N213">
        <f>IF(ORDER!O219&gt;0,ROUND(L213*M213/100,2), "")</f>
        <v/>
      </c>
      <c r="O213">
        <f>IF(ORDER!O219&gt;0,L213-N213, "")</f>
        <v/>
      </c>
      <c r="P213">
        <f>IF(ORDER!O219&gt;0,IF(R213="Corsetry",IF(IFERROR((O213/J213),0)&lt;1000,"CC Sales- Corsetry-Wholesale - IGST 5%","CC Sales- Corsetry-Wholesale - IGST 12%")), "")</f>
        <v/>
      </c>
      <c r="Q213">
        <f>IF(ORDER!O219&gt;0,
 IF(ORDER!$D$1="SGST",
 VLOOKUP(H213,'C:\Users\HP\Desktop\TrimphPO\Week\Master Files\[SGST Master.xlsx]DBF'!$A:$R,18,FALSE),
   IF(ORDER!$D$1="IGST",
   VLOOKUP(H213,'C:\Users\HP\Desktop\TrimphPO\Week\Master Files\[IGST Master.xlsx]DBF'!$A:$R,18,FALSE),
   "Error")),
"")</f>
        <v/>
      </c>
      <c r="R213">
        <f>IF(ORDER!O219&gt;0,
 IF(ORDER!$D$1="SGST",
 VLOOKUP(H213,'C:\Users\HP\Desktop\TrimphPO\Week\Master Files\[SGST Master.xlsx]DBF'!$A:$S,19,FALSE),
   IF(ORDER!$D$1="IGST",
   VLOOKUP(H213,'C:\Users\HP\Desktop\TrimphPO\Week\Master Files\[IGST Master.xlsx]DBF'!$A:$S,19,FALSE),
   "Error")),
"")</f>
        <v/>
      </c>
      <c r="S213">
        <f>IF(ORDER!O219&gt;0,
 IF(ORDER!$D$1="SGST",
 VLOOKUP(H213,'C:\Users\HP\Desktop\TrimphPO\Week\Master Files\[SGST Master.xlsx]DBF'!$A:$T,20,FALSE),
   IF(ORDER!$D$1="IGST",
   VLOOKUP(H213,'C:\Users\HP\Desktop\TrimphPO\Week\Master Files\[IGST Master.xlsx]DBF'!$A:$T,20,FALSE),
   "Error")),
"")</f>
        <v/>
      </c>
      <c r="T213">
        <f>IF(ORDER!O219&gt;0,
 IF(ORDER!$D$1="SGST",
 VLOOKUP(H213,'C:\Users\HP\Desktop\TrimphPO\Week\Master Files\[SGST Master.xlsx]DBF'!$A:$U,21,FALSE),
   IF(ORDER!$D$1="IGST",
   VLOOKUP(H213,'C:\Users\HP\Desktop\TrimphPO\Week\Master Files\[IGST Master.xlsx]DBF'!$A:$U,21,FALSE),
   "Error")),
"")</f>
        <v/>
      </c>
      <c r="U213">
        <f>IF(ORDER!O219&gt;0,
 IF(ORDER!$D$1="SGST",
 VLOOKUP(H213,'C:\Users\HP\Desktop\TrimphPO\Week\Master Files\[SGST Master.xlsx]DBF'!$A:$V,22,FALSE),
   IF(ORDER!$D$1="IGST",
   VLOOKUP(H213,'C:\Users\HP\Desktop\TrimphPO\Week\Master Files\[IGST Master.xlsx]DBF'!$A:$V,22,FALSE),
   "Error")),
"")</f>
        <v/>
      </c>
      <c r="V213">
        <f>IF(ORDER!O219&gt;0,
 IF(ORDER!$D$1="SGST",
 VLOOKUP(H213,'C:\Users\HP\Desktop\TrimphPO\Week\Master Files\[SGST Master.xlsx]DBF'!$A:$W,23,FALSE),
   IF(ORDER!$D$1="IGST",
   VLOOKUP(H213,'C:\Users\HP\Desktop\TrimphPO\Week\Master Files\[IGST Master.xlsx]DBF'!$A:$W,23,FALSE),
   "Error")),
"")</f>
        <v/>
      </c>
      <c r="W213">
        <f>IF(ORDER!O219&gt;0,
 IF(ORDER!$D$1="SGST",
 VLOOKUP(H213,'C:\Users\HP\Desktop\TrimphPO\Week\Master Files\[SGST Master.xlsx]DBF'!$A:$X,24,FALSE),
   IF(ORDER!$D$1="IGST",
   VLOOKUP(H213,'C:\Users\HP\Desktop\TrimphPO\Week\Master Files\[IGST Master.xlsx]DBF'!$A:$X,24,FALSE),
   "Error")),
"")</f>
        <v/>
      </c>
      <c r="X213">
        <f>IF(ORDER!O219&gt;0,
 IF(ORDER!$D$1="SGST",
 VLOOKUP(H213,'C:\Users\HP\Desktop\TrimphPO\Week\Master Files\[SGST Master.xlsx]DBF'!$A:$Y,25,FALSE),
   IF(ORDER!$D$1="IGST",
   VLOOKUP(H213,'C:\Users\HP\Desktop\TrimphPO\Week\Master Files\[IGST Master.xlsx]DBF'!$A:$Y,25,FALSE),
   "Error")),
"")</f>
        <v/>
      </c>
      <c r="Y213">
        <f>IF(ORDER!O219&gt;0,+O213, "")</f>
        <v/>
      </c>
      <c r="Z213">
        <f>IF(ORDER!O219&gt;0,+J213, "")</f>
        <v/>
      </c>
      <c r="AA213">
        <f>IF(ORDER!O219&gt;0,
 IF(ORDER!$D$1="SGST",
 VLOOKUP(H213,'C:\Users\HP\Desktop\TrimphPO\Week\Master Files\[SGST Master.xlsx]DBF'!$A:$AB,28,FALSE),
   IF(ORDER!$D$1="IGST",
   VLOOKUP(H213,'C:\Users\HP\Desktop\TrimphPO\Week\Master Files\[IGST Master.xlsx]DBF'!$A:$AB,28,FALSE),
   "Error")),
"")</f>
        <v/>
      </c>
      <c r="AB213">
        <f>IF(ORDER!O219&gt;0,
 IF(ORDER!$D$1="SGST",
 VLOOKUP(H213,'C:\Users\HP\Desktop\TrimphPO\Week\Master Files\[SGST Master.xlsx]DBF'!$A:$AC,29,FALSE),
   IF(ORDER!$D$1="IGST",
   VLOOKUP(H213,'C:\Users\HP\Desktop\TrimphPO\Week\Master Files\[IGST Master.xlsx]DBF'!$A:$AC,29,FALSE),
   "Error")),
"")</f>
        <v/>
      </c>
      <c r="AC213">
        <f>IF(ORDER!O219&gt;0,ROUND(Y213*AB213/100,2), "")</f>
        <v/>
      </c>
      <c r="AD213">
        <f>IF(ORDER!O219&gt;0,ROUND(SUM(Y213,0)-AC213,2), "")</f>
        <v/>
      </c>
      <c r="AE213" t="inlineStr"/>
      <c r="AF213" t="inlineStr"/>
      <c r="AG213" t="inlineStr"/>
      <c r="AH213" t="inlineStr"/>
      <c r="AI213" t="inlineStr"/>
      <c r="AJ213" t="inlineStr"/>
      <c r="AK213">
        <f>IF(ORDER!O219&gt;0,IF(RIGHT(P213,2)="5%","Output IGST - 5% - Tamilnadu","Output IGST - 12% - Tamilnadu"), "")</f>
        <v/>
      </c>
      <c r="AL213">
        <f>IF(ORDER!O219&gt;0,IF(AK213="Output IGST - 12% - TamilNadu",12,5), "")</f>
        <v/>
      </c>
      <c r="AM213">
        <f>IF(ORDER!O219&gt;0,ROUND(SUM(AD213*AL213/100,0),2), "")</f>
        <v/>
      </c>
      <c r="AN213">
        <f>IF(ORDER!O219&gt;0,+AP213, "")</f>
        <v/>
      </c>
      <c r="AO213">
        <f>IF(ORDER!O219&gt;0,0.00, "")</f>
        <v/>
      </c>
      <c r="AP213">
        <f>IF(ORDER!O219&gt;0,+(Y213-AC213)+AM213, "")</f>
        <v/>
      </c>
      <c r="AQ213">
        <f>IF(ORDER!O219&gt;0,
 IF(ORDER!$D$1="SGST",
 VLOOKUP(H213,'C:\Users\HP\Desktop\TrimphPO\Week\Master Files\[SGST Master.xlsx]DBF'!$A:$AR,44,FALSE),
   IF(ORDER!$D$1="IGST",
   VLOOKUP(H213,'C:\Users\HP\Desktop\TrimphPO\Week\Master Files\[IGST Master.xlsx]DBF'!$A:$AR,44,FALSE),
   "Error")),
"")</f>
        <v/>
      </c>
      <c r="AR213">
        <f>IF(ORDER!O219&gt;0,B213, "")</f>
        <v/>
      </c>
      <c r="AS213">
        <f>IF(ORDER!O219&gt;0,AN213, "")</f>
        <v/>
      </c>
      <c r="AT213">
        <f>IF(ORDER!O219&gt;0,CONCATENATE($B$2," ",$C$2," ","QTY",  " ", $Z$2), "")</f>
        <v/>
      </c>
      <c r="AU213">
        <f>IF(ORDER!O219&gt;0,
 IF(ORDER!$D$1="SGST",
 VLOOKUP(H213,'C:\Users\HP\Desktop\TrimphPO\Week\Master Files\[SGST Master.xlsx]DBF'!$A:$AV,48,FALSE),
   IF(ORDER!$D$1="IGST",
   VLOOKUP(H213,'C:\Users\HP\Desktop\TrimphPO\Week\Master Files\[IGST Master.xlsx]DBF'!$A:$AV,48,FALSE),
   "Error")),
"")</f>
        <v/>
      </c>
      <c r="AV213">
        <f>IF(ORDER!O219&gt;0,
 IF(ORDER!$D$1="SGST",
 VLOOKUP(H213,'C:\Users\HP\Desktop\TrimphPO\Week\Master Files\[SGST Master.xlsx]DBF'!$A:$AW,49,FALSE),
   IF(ORDER!$D$1="IGST",
   VLOOKUP(H213,'C:\Users\HP\Desktop\TrimphPO\Week\Master Files\[IGST Master.xlsx]DBF'!$A:$AW,49,FALSE),
   "Error")),
"")</f>
        <v/>
      </c>
      <c r="AW213">
        <f>IF(ORDER!O219&gt;0,
 IF(ORDER!$D$1="SGST",
 VLOOKUP(H213,'C:\Users\HP\Desktop\TrimphPO\Week\Master Files\[SGST Master.xlsx]DBF'!$A:$AX,50,FALSE),
   IF(ORDER!$D$1="IGST",
   VLOOKUP(H213,'C:\Users\HP\Desktop\TrimphPO\Week\Master Files\[IGST Master.xlsx]DBF'!$A:$AX,50,FALSE),
   "Error")),
"")</f>
        <v/>
      </c>
      <c r="AX213">
        <f>IF(ORDER!O219&gt;0,ORDER!B5, "")</f>
        <v/>
      </c>
      <c r="AY213">
        <f>IF(ORDER!O219&gt;0,ORDER!B1, "")</f>
        <v/>
      </c>
      <c r="AZ213">
        <f>IF(ORDER!O219&gt;0,
 IF(ORDER!$D$1="SGST",
 VLOOKUP(H213,'C:\Users\HP\Desktop\TrimphPO\Week\Master Files\[SGST Master.xlsx]DBF'!$A:$BA,53,FALSE),
   IF(ORDER!$D$1="IGST",
   VLOOKUP(H213,'C:\Users\HP\Desktop\TrimphPO\Week\Master Files\[IGST Master.xlsx]DBF'!$A:$BA,53,FALSE),
   "Error")),
"")</f>
        <v/>
      </c>
      <c r="BA213">
        <f>IF(ORDER!O219&gt;0,
 IF(ORDER!$D$1="SGST",
 VLOOKUP(H213,'C:\Users\HP\Desktop\TrimphPO\Week\Master Files\[SGST Master.xlsx]DBF'!$A:$BB,54,FALSE),
   IF(ORDER!$D$1="IGST",
   VLOOKUP(H213,'C:\Users\HP\Desktop\TrimphPO\Week\Master Files\[IGST Master.xlsx]DBF'!$A:$BB,54,FALSE),
   "Error")),
"")</f>
        <v/>
      </c>
      <c r="BB213">
        <f>IF(ORDER!O219&gt;0,
 IF(ORDER!$D$1="SGST",
 VLOOKUP(H213,'C:\Users\HP\Desktop\TrimphPO\Week\Master Files\[SGST Master.xlsx]DBF'!$A:$BC,55,FALSE),
   IF(ORDER!$D$1="IGST",
   VLOOKUP(H213,'C:\Users\HP\Desktop\TrimphPO\Week\Master Files\[IGST Master.xlsx]DBF'!$A:$BC,55,FALSE),
   "Error")),
"")</f>
        <v/>
      </c>
      <c r="BC213">
        <f>IF(ORDER!O219&gt;0,
 IF(ORDER!$D$1="SGST",
 VLOOKUP(H213,'C:\Users\HP\Desktop\TrimphPO\Week\Master Files\[SGST Master.xlsx]DBF'!$A:$BD,56,FALSE),
   IF(ORDER!$D$1="IGST",
   VLOOKUP(H213,'C:\Users\HP\Desktop\TrimphPO\Week\Master Files\[IGST Master.xlsx]DBF'!$A:$BD,56,FALSE),
   "Error")),
"")</f>
        <v/>
      </c>
      <c r="BD213">
        <f>IF(ORDER!O219&gt;0,
 IF(ORDER!$D$1="SGST",
 VLOOKUP(H213,'C:\Users\HP\Desktop\TrimphPO\Week\Master Files\[SGST Master.xlsx]DBF'!$A:$BE,57,FALSE),
   IF(ORDER!$D$1="IGST",
   VLOOKUP(H213,'C:\Users\HP\Desktop\TrimphPO\Week\Master Files\[IGST Master.xlsx]DBF'!$A:$BE,57,FALSE),
   "Error")),
"")</f>
        <v/>
      </c>
    </row>
    <row r="214">
      <c r="A214">
        <f>IF(ORDER!O220&gt;0,
 IF(ORDER!$D$1="SGST",
 VLOOKUP(H214,'C:\Users\HP\Desktop\TrimphPO\Week\Master Files\[SGST Master.xlsx]DBF'!$A:$B,2,FALSE),
   IF(ORDER!$D$1="IGST",
   VLOOKUP(H214,'C:\Users\HP\Desktop\TrimphPO\Week\Master Files\[IGST Master.xlsx]DBF'!$A:$B,2,FALSE),
   "Error")),
"")</f>
        <v/>
      </c>
      <c r="B214">
        <f>IF(ORDER!O220&gt;0,
 IF(ORDER!$D$1="SGST",
 VLOOKUP(H214,'C:\Users\HP\Desktop\TrimphPO\Week\Master Files\[SGST Master.xlsx]DBF'!$A:$C,3,FALSE),
   IF(ORDER!$D$1="IGST",
   VLOOKUP(H214,'C:\Users\HP\Desktop\TrimphPO\Week\Master Files\[IGST Master.xlsx]DBF'!$A:$C,3,FALSE),
   "Error")),
"")</f>
        <v/>
      </c>
      <c r="C214">
        <f>IF(ORDER!O220&gt;0,ORDER!L220, "")</f>
        <v/>
      </c>
      <c r="D214">
        <f>IF(ORDER!O220&gt;0,ORDER!A220, "")</f>
        <v/>
      </c>
      <c r="E214">
        <f>IF(ORDER!O220&gt;0,
 IF(ORDER!$D$1="SGST",
 VLOOKUP(H214,'C:\Users\HP\Desktop\TrimphPO\Week\Master Files\[SGST Master.xlsx]DBF'!$A:$F,6,FALSE),
   IF(ORDER!$D$1="IGST",
   VLOOKUP(H214,'C:\Users\HP\Desktop\TrimphPO\Week\Master Files\[IGST Master.xlsx]DBF'!$A:$F,6,FALSE),
   "Error")),
"")</f>
        <v/>
      </c>
      <c r="F214">
        <f>IF(ORDER!O220&gt;0,ORDER!C220, "")</f>
        <v/>
      </c>
      <c r="G214">
        <f>IF(ORDER!O220&gt;0,
 IF(ORDER!$D$1="SGST",
 VLOOKUP(H214,'C:\Users\HP\Desktop\TrimphPO\Week\Master Files\[SGST Master.xlsx]DBF'!$A:$H,8,FALSE),
   IF(ORDER!$D$1="IGST",
   VLOOKUP(H214,'C:\Users\HP\Desktop\TrimphPO\Week\Master Files\[IGST Master.xlsx]DBF'!$A:$H,8,FALSE),
   "Error")),
"")</f>
        <v/>
      </c>
      <c r="H214">
        <f>IF(ORDER!O220&gt;0,ORDER!D220, "")</f>
        <v/>
      </c>
      <c r="I214">
        <f>IF(ORDER!O220&gt;0,
 IF(ORDER!$D$1="SGST",
 VLOOKUP(H214,'C:\Users\HP\Desktop\TrimphPO\Week\Master Files\[SGST Master.xlsx]DBF'!$A:$J,10,FALSE),
   IF(ORDER!$D$1="IGST",
   VLOOKUP(H214,'C:\Users\HP\Desktop\TrimphPO\Week\Master Files\[IGST Master.xlsx]DBF'!$A:$J,10,FALSE),
   "Error")),
"")</f>
        <v/>
      </c>
      <c r="J214">
        <f>IF(ORDER!O220&gt;0,SUMIF(ORDER!$D$8:$D$22298,DBF!$H214,ORDER!$G$8:$G$22298), "")</f>
        <v/>
      </c>
      <c r="K214">
        <f>IF(ORDER!O220&gt;0,VLOOKUP($H214,ORDER!D:H,5,FALSE), "")</f>
        <v/>
      </c>
      <c r="L214">
        <f>IF(ORDER!O220&gt;0,ROUND(J214*K214,2), "")</f>
        <v/>
      </c>
      <c r="M214">
        <f>IF(ORDER!O220&gt;0,
 IF(ORDER!$D$1="SGST",
 VLOOKUP(H214,'C:\Users\HP\Desktop\TrimphPO\Week\Master Files\[SGST Master.xlsx]DBF'!$A:$N,14,FALSE),
   IF(ORDER!$D$1="IGST",
   VLOOKUP(H214,'C:\Users\HP\Desktop\TrimphPO\Week\Master Files\[IGST Master.xlsx]DBF'!$A:$N,14,FALSE),
   "Error")),
"")</f>
        <v/>
      </c>
      <c r="N214">
        <f>IF(ORDER!O220&gt;0,ROUND(L214*M214/100,2), "")</f>
        <v/>
      </c>
      <c r="O214">
        <f>IF(ORDER!O220&gt;0,L214-N214, "")</f>
        <v/>
      </c>
      <c r="P214">
        <f>IF(ORDER!O220&gt;0,IF(R214="Corsetry",IF(IFERROR((O214/J214),0)&lt;1000,"CC Sales- Corsetry-Wholesale - IGST 5%","CC Sales- Corsetry-Wholesale - IGST 12%")), "")</f>
        <v/>
      </c>
      <c r="Q214">
        <f>IF(ORDER!O220&gt;0,
 IF(ORDER!$D$1="SGST",
 VLOOKUP(H214,'C:\Users\HP\Desktop\TrimphPO\Week\Master Files\[SGST Master.xlsx]DBF'!$A:$R,18,FALSE),
   IF(ORDER!$D$1="IGST",
   VLOOKUP(H214,'C:\Users\HP\Desktop\TrimphPO\Week\Master Files\[IGST Master.xlsx]DBF'!$A:$R,18,FALSE),
   "Error")),
"")</f>
        <v/>
      </c>
      <c r="R214">
        <f>IF(ORDER!O220&gt;0,
 IF(ORDER!$D$1="SGST",
 VLOOKUP(H214,'C:\Users\HP\Desktop\TrimphPO\Week\Master Files\[SGST Master.xlsx]DBF'!$A:$S,19,FALSE),
   IF(ORDER!$D$1="IGST",
   VLOOKUP(H214,'C:\Users\HP\Desktop\TrimphPO\Week\Master Files\[IGST Master.xlsx]DBF'!$A:$S,19,FALSE),
   "Error")),
"")</f>
        <v/>
      </c>
      <c r="S214">
        <f>IF(ORDER!O220&gt;0,
 IF(ORDER!$D$1="SGST",
 VLOOKUP(H214,'C:\Users\HP\Desktop\TrimphPO\Week\Master Files\[SGST Master.xlsx]DBF'!$A:$T,20,FALSE),
   IF(ORDER!$D$1="IGST",
   VLOOKUP(H214,'C:\Users\HP\Desktop\TrimphPO\Week\Master Files\[IGST Master.xlsx]DBF'!$A:$T,20,FALSE),
   "Error")),
"")</f>
        <v/>
      </c>
      <c r="T214">
        <f>IF(ORDER!O220&gt;0,
 IF(ORDER!$D$1="SGST",
 VLOOKUP(H214,'C:\Users\HP\Desktop\TrimphPO\Week\Master Files\[SGST Master.xlsx]DBF'!$A:$U,21,FALSE),
   IF(ORDER!$D$1="IGST",
   VLOOKUP(H214,'C:\Users\HP\Desktop\TrimphPO\Week\Master Files\[IGST Master.xlsx]DBF'!$A:$U,21,FALSE),
   "Error")),
"")</f>
        <v/>
      </c>
      <c r="U214">
        <f>IF(ORDER!O220&gt;0,
 IF(ORDER!$D$1="SGST",
 VLOOKUP(H214,'C:\Users\HP\Desktop\TrimphPO\Week\Master Files\[SGST Master.xlsx]DBF'!$A:$V,22,FALSE),
   IF(ORDER!$D$1="IGST",
   VLOOKUP(H214,'C:\Users\HP\Desktop\TrimphPO\Week\Master Files\[IGST Master.xlsx]DBF'!$A:$V,22,FALSE),
   "Error")),
"")</f>
        <v/>
      </c>
      <c r="V214">
        <f>IF(ORDER!O220&gt;0,
 IF(ORDER!$D$1="SGST",
 VLOOKUP(H214,'C:\Users\HP\Desktop\TrimphPO\Week\Master Files\[SGST Master.xlsx]DBF'!$A:$W,23,FALSE),
   IF(ORDER!$D$1="IGST",
   VLOOKUP(H214,'C:\Users\HP\Desktop\TrimphPO\Week\Master Files\[IGST Master.xlsx]DBF'!$A:$W,23,FALSE),
   "Error")),
"")</f>
        <v/>
      </c>
      <c r="W214">
        <f>IF(ORDER!O220&gt;0,
 IF(ORDER!$D$1="SGST",
 VLOOKUP(H214,'C:\Users\HP\Desktop\TrimphPO\Week\Master Files\[SGST Master.xlsx]DBF'!$A:$X,24,FALSE),
   IF(ORDER!$D$1="IGST",
   VLOOKUP(H214,'C:\Users\HP\Desktop\TrimphPO\Week\Master Files\[IGST Master.xlsx]DBF'!$A:$X,24,FALSE),
   "Error")),
"")</f>
        <v/>
      </c>
      <c r="X214">
        <f>IF(ORDER!O220&gt;0,
 IF(ORDER!$D$1="SGST",
 VLOOKUP(H214,'C:\Users\HP\Desktop\TrimphPO\Week\Master Files\[SGST Master.xlsx]DBF'!$A:$Y,25,FALSE),
   IF(ORDER!$D$1="IGST",
   VLOOKUP(H214,'C:\Users\HP\Desktop\TrimphPO\Week\Master Files\[IGST Master.xlsx]DBF'!$A:$Y,25,FALSE),
   "Error")),
"")</f>
        <v/>
      </c>
      <c r="Y214">
        <f>IF(ORDER!O220&gt;0,+O214, "")</f>
        <v/>
      </c>
      <c r="Z214">
        <f>IF(ORDER!O220&gt;0,+J214, "")</f>
        <v/>
      </c>
      <c r="AA214">
        <f>IF(ORDER!O220&gt;0,
 IF(ORDER!$D$1="SGST",
 VLOOKUP(H214,'C:\Users\HP\Desktop\TrimphPO\Week\Master Files\[SGST Master.xlsx]DBF'!$A:$AB,28,FALSE),
   IF(ORDER!$D$1="IGST",
   VLOOKUP(H214,'C:\Users\HP\Desktop\TrimphPO\Week\Master Files\[IGST Master.xlsx]DBF'!$A:$AB,28,FALSE),
   "Error")),
"")</f>
        <v/>
      </c>
      <c r="AB214">
        <f>IF(ORDER!O220&gt;0,
 IF(ORDER!$D$1="SGST",
 VLOOKUP(H214,'C:\Users\HP\Desktop\TrimphPO\Week\Master Files\[SGST Master.xlsx]DBF'!$A:$AC,29,FALSE),
   IF(ORDER!$D$1="IGST",
   VLOOKUP(H214,'C:\Users\HP\Desktop\TrimphPO\Week\Master Files\[IGST Master.xlsx]DBF'!$A:$AC,29,FALSE),
   "Error")),
"")</f>
        <v/>
      </c>
      <c r="AC214">
        <f>IF(ORDER!O220&gt;0,ROUND(Y214*AB214/100,2), "")</f>
        <v/>
      </c>
      <c r="AD214">
        <f>IF(ORDER!O220&gt;0,ROUND(SUM(Y214,0)-AC214,2), "")</f>
        <v/>
      </c>
      <c r="AE214" t="inlineStr"/>
      <c r="AF214" t="inlineStr"/>
      <c r="AG214" t="inlineStr"/>
      <c r="AH214" t="inlineStr"/>
      <c r="AI214" t="inlineStr"/>
      <c r="AJ214" t="inlineStr"/>
      <c r="AK214">
        <f>IF(ORDER!O220&gt;0,IF(RIGHT(P214,2)="5%","Output IGST - 5% - Tamilnadu","Output IGST - 12% - Tamilnadu"), "")</f>
        <v/>
      </c>
      <c r="AL214">
        <f>IF(ORDER!O220&gt;0,IF(AK214="Output IGST - 12% - TamilNadu",12,5), "")</f>
        <v/>
      </c>
      <c r="AM214">
        <f>IF(ORDER!O220&gt;0,ROUND(SUM(AD214*AL214/100,0),2), "")</f>
        <v/>
      </c>
      <c r="AN214">
        <f>IF(ORDER!O220&gt;0,+AP214, "")</f>
        <v/>
      </c>
      <c r="AO214">
        <f>IF(ORDER!O220&gt;0,0.00, "")</f>
        <v/>
      </c>
      <c r="AP214">
        <f>IF(ORDER!O220&gt;0,+(Y214-AC214)+AM214, "")</f>
        <v/>
      </c>
      <c r="AQ214">
        <f>IF(ORDER!O220&gt;0,
 IF(ORDER!$D$1="SGST",
 VLOOKUP(H214,'C:\Users\HP\Desktop\TrimphPO\Week\Master Files\[SGST Master.xlsx]DBF'!$A:$AR,44,FALSE),
   IF(ORDER!$D$1="IGST",
   VLOOKUP(H214,'C:\Users\HP\Desktop\TrimphPO\Week\Master Files\[IGST Master.xlsx]DBF'!$A:$AR,44,FALSE),
   "Error")),
"")</f>
        <v/>
      </c>
      <c r="AR214">
        <f>IF(ORDER!O220&gt;0,B214, "")</f>
        <v/>
      </c>
      <c r="AS214">
        <f>IF(ORDER!O220&gt;0,AN214, "")</f>
        <v/>
      </c>
      <c r="AT214">
        <f>IF(ORDER!O220&gt;0,CONCATENATE($B$2," ",$C$2," ","QTY",  " ", $Z$2), "")</f>
        <v/>
      </c>
      <c r="AU214">
        <f>IF(ORDER!O220&gt;0,
 IF(ORDER!$D$1="SGST",
 VLOOKUP(H214,'C:\Users\HP\Desktop\TrimphPO\Week\Master Files\[SGST Master.xlsx]DBF'!$A:$AV,48,FALSE),
   IF(ORDER!$D$1="IGST",
   VLOOKUP(H214,'C:\Users\HP\Desktop\TrimphPO\Week\Master Files\[IGST Master.xlsx]DBF'!$A:$AV,48,FALSE),
   "Error")),
"")</f>
        <v/>
      </c>
      <c r="AV214">
        <f>IF(ORDER!O220&gt;0,
 IF(ORDER!$D$1="SGST",
 VLOOKUP(H214,'C:\Users\HP\Desktop\TrimphPO\Week\Master Files\[SGST Master.xlsx]DBF'!$A:$AW,49,FALSE),
   IF(ORDER!$D$1="IGST",
   VLOOKUP(H214,'C:\Users\HP\Desktop\TrimphPO\Week\Master Files\[IGST Master.xlsx]DBF'!$A:$AW,49,FALSE),
   "Error")),
"")</f>
        <v/>
      </c>
      <c r="AW214">
        <f>IF(ORDER!O220&gt;0,
 IF(ORDER!$D$1="SGST",
 VLOOKUP(H214,'C:\Users\HP\Desktop\TrimphPO\Week\Master Files\[SGST Master.xlsx]DBF'!$A:$AX,50,FALSE),
   IF(ORDER!$D$1="IGST",
   VLOOKUP(H214,'C:\Users\HP\Desktop\TrimphPO\Week\Master Files\[IGST Master.xlsx]DBF'!$A:$AX,50,FALSE),
   "Error")),
"")</f>
        <v/>
      </c>
      <c r="AX214">
        <f>IF(ORDER!O220&gt;0,ORDER!B5, "")</f>
        <v/>
      </c>
      <c r="AY214">
        <f>IF(ORDER!O220&gt;0,ORDER!B1, "")</f>
        <v/>
      </c>
      <c r="AZ214">
        <f>IF(ORDER!O220&gt;0,
 IF(ORDER!$D$1="SGST",
 VLOOKUP(H214,'C:\Users\HP\Desktop\TrimphPO\Week\Master Files\[SGST Master.xlsx]DBF'!$A:$BA,53,FALSE),
   IF(ORDER!$D$1="IGST",
   VLOOKUP(H214,'C:\Users\HP\Desktop\TrimphPO\Week\Master Files\[IGST Master.xlsx]DBF'!$A:$BA,53,FALSE),
   "Error")),
"")</f>
        <v/>
      </c>
      <c r="BA214">
        <f>IF(ORDER!O220&gt;0,
 IF(ORDER!$D$1="SGST",
 VLOOKUP(H214,'C:\Users\HP\Desktop\TrimphPO\Week\Master Files\[SGST Master.xlsx]DBF'!$A:$BB,54,FALSE),
   IF(ORDER!$D$1="IGST",
   VLOOKUP(H214,'C:\Users\HP\Desktop\TrimphPO\Week\Master Files\[IGST Master.xlsx]DBF'!$A:$BB,54,FALSE),
   "Error")),
"")</f>
        <v/>
      </c>
      <c r="BB214">
        <f>IF(ORDER!O220&gt;0,
 IF(ORDER!$D$1="SGST",
 VLOOKUP(H214,'C:\Users\HP\Desktop\TrimphPO\Week\Master Files\[SGST Master.xlsx]DBF'!$A:$BC,55,FALSE),
   IF(ORDER!$D$1="IGST",
   VLOOKUP(H214,'C:\Users\HP\Desktop\TrimphPO\Week\Master Files\[IGST Master.xlsx]DBF'!$A:$BC,55,FALSE),
   "Error")),
"")</f>
        <v/>
      </c>
      <c r="BC214">
        <f>IF(ORDER!O220&gt;0,
 IF(ORDER!$D$1="SGST",
 VLOOKUP(H214,'C:\Users\HP\Desktop\TrimphPO\Week\Master Files\[SGST Master.xlsx]DBF'!$A:$BD,56,FALSE),
   IF(ORDER!$D$1="IGST",
   VLOOKUP(H214,'C:\Users\HP\Desktop\TrimphPO\Week\Master Files\[IGST Master.xlsx]DBF'!$A:$BD,56,FALSE),
   "Error")),
"")</f>
        <v/>
      </c>
      <c r="BD214">
        <f>IF(ORDER!O220&gt;0,
 IF(ORDER!$D$1="SGST",
 VLOOKUP(H214,'C:\Users\HP\Desktop\TrimphPO\Week\Master Files\[SGST Master.xlsx]DBF'!$A:$BE,57,FALSE),
   IF(ORDER!$D$1="IGST",
   VLOOKUP(H214,'C:\Users\HP\Desktop\TrimphPO\Week\Master Files\[IGST Master.xlsx]DBF'!$A:$BE,57,FALSE),
   "Error")),
"")</f>
        <v/>
      </c>
    </row>
    <row r="215">
      <c r="A215">
        <f>IF(ORDER!O221&gt;0,
 IF(ORDER!$D$1="SGST",
 VLOOKUP(H215,'C:\Users\HP\Desktop\TrimphPO\Week\Master Files\[SGST Master.xlsx]DBF'!$A:$B,2,FALSE),
   IF(ORDER!$D$1="IGST",
   VLOOKUP(H215,'C:\Users\HP\Desktop\TrimphPO\Week\Master Files\[IGST Master.xlsx]DBF'!$A:$B,2,FALSE),
   "Error")),
"")</f>
        <v/>
      </c>
      <c r="B215">
        <f>IF(ORDER!O221&gt;0,
 IF(ORDER!$D$1="SGST",
 VLOOKUP(H215,'C:\Users\HP\Desktop\TrimphPO\Week\Master Files\[SGST Master.xlsx]DBF'!$A:$C,3,FALSE),
   IF(ORDER!$D$1="IGST",
   VLOOKUP(H215,'C:\Users\HP\Desktop\TrimphPO\Week\Master Files\[IGST Master.xlsx]DBF'!$A:$C,3,FALSE),
   "Error")),
"")</f>
        <v/>
      </c>
      <c r="C215">
        <f>IF(ORDER!O221&gt;0,ORDER!L221, "")</f>
        <v/>
      </c>
      <c r="D215">
        <f>IF(ORDER!O221&gt;0,ORDER!A221, "")</f>
        <v/>
      </c>
      <c r="E215">
        <f>IF(ORDER!O221&gt;0,
 IF(ORDER!$D$1="SGST",
 VLOOKUP(H215,'C:\Users\HP\Desktop\TrimphPO\Week\Master Files\[SGST Master.xlsx]DBF'!$A:$F,6,FALSE),
   IF(ORDER!$D$1="IGST",
   VLOOKUP(H215,'C:\Users\HP\Desktop\TrimphPO\Week\Master Files\[IGST Master.xlsx]DBF'!$A:$F,6,FALSE),
   "Error")),
"")</f>
        <v/>
      </c>
      <c r="F215">
        <f>IF(ORDER!O221&gt;0,ORDER!C221, "")</f>
        <v/>
      </c>
      <c r="G215">
        <f>IF(ORDER!O221&gt;0,
 IF(ORDER!$D$1="SGST",
 VLOOKUP(H215,'C:\Users\HP\Desktop\TrimphPO\Week\Master Files\[SGST Master.xlsx]DBF'!$A:$H,8,FALSE),
   IF(ORDER!$D$1="IGST",
   VLOOKUP(H215,'C:\Users\HP\Desktop\TrimphPO\Week\Master Files\[IGST Master.xlsx]DBF'!$A:$H,8,FALSE),
   "Error")),
"")</f>
        <v/>
      </c>
      <c r="H215">
        <f>IF(ORDER!O221&gt;0,ORDER!D221, "")</f>
        <v/>
      </c>
      <c r="I215">
        <f>IF(ORDER!O221&gt;0,
 IF(ORDER!$D$1="SGST",
 VLOOKUP(H215,'C:\Users\HP\Desktop\TrimphPO\Week\Master Files\[SGST Master.xlsx]DBF'!$A:$J,10,FALSE),
   IF(ORDER!$D$1="IGST",
   VLOOKUP(H215,'C:\Users\HP\Desktop\TrimphPO\Week\Master Files\[IGST Master.xlsx]DBF'!$A:$J,10,FALSE),
   "Error")),
"")</f>
        <v/>
      </c>
      <c r="J215">
        <f>IF(ORDER!O221&gt;0,SUMIF(ORDER!$D$8:$D$22298,DBF!$H215,ORDER!$G$8:$G$22298), "")</f>
        <v/>
      </c>
      <c r="K215">
        <f>IF(ORDER!O221&gt;0,VLOOKUP($H215,ORDER!D:H,5,FALSE), "")</f>
        <v/>
      </c>
      <c r="L215">
        <f>IF(ORDER!O221&gt;0,ROUND(J215*K215,2), "")</f>
        <v/>
      </c>
      <c r="M215">
        <f>IF(ORDER!O221&gt;0,
 IF(ORDER!$D$1="SGST",
 VLOOKUP(H215,'C:\Users\HP\Desktop\TrimphPO\Week\Master Files\[SGST Master.xlsx]DBF'!$A:$N,14,FALSE),
   IF(ORDER!$D$1="IGST",
   VLOOKUP(H215,'C:\Users\HP\Desktop\TrimphPO\Week\Master Files\[IGST Master.xlsx]DBF'!$A:$N,14,FALSE),
   "Error")),
"")</f>
        <v/>
      </c>
      <c r="N215">
        <f>IF(ORDER!O221&gt;0,ROUND(L215*M215/100,2), "")</f>
        <v/>
      </c>
      <c r="O215">
        <f>IF(ORDER!O221&gt;0,L215-N215, "")</f>
        <v/>
      </c>
      <c r="P215">
        <f>IF(ORDER!O221&gt;0,IF(R215="Corsetry",IF(IFERROR((O215/J215),0)&lt;1000,"CC Sales- Corsetry-Wholesale - IGST 5%","CC Sales- Corsetry-Wholesale - IGST 12%")), "")</f>
        <v/>
      </c>
      <c r="Q215">
        <f>IF(ORDER!O221&gt;0,
 IF(ORDER!$D$1="SGST",
 VLOOKUP(H215,'C:\Users\HP\Desktop\TrimphPO\Week\Master Files\[SGST Master.xlsx]DBF'!$A:$R,18,FALSE),
   IF(ORDER!$D$1="IGST",
   VLOOKUP(H215,'C:\Users\HP\Desktop\TrimphPO\Week\Master Files\[IGST Master.xlsx]DBF'!$A:$R,18,FALSE),
   "Error")),
"")</f>
        <v/>
      </c>
      <c r="R215">
        <f>IF(ORDER!O221&gt;0,
 IF(ORDER!$D$1="SGST",
 VLOOKUP(H215,'C:\Users\HP\Desktop\TrimphPO\Week\Master Files\[SGST Master.xlsx]DBF'!$A:$S,19,FALSE),
   IF(ORDER!$D$1="IGST",
   VLOOKUP(H215,'C:\Users\HP\Desktop\TrimphPO\Week\Master Files\[IGST Master.xlsx]DBF'!$A:$S,19,FALSE),
   "Error")),
"")</f>
        <v/>
      </c>
      <c r="S215">
        <f>IF(ORDER!O221&gt;0,
 IF(ORDER!$D$1="SGST",
 VLOOKUP(H215,'C:\Users\HP\Desktop\TrimphPO\Week\Master Files\[SGST Master.xlsx]DBF'!$A:$T,20,FALSE),
   IF(ORDER!$D$1="IGST",
   VLOOKUP(H215,'C:\Users\HP\Desktop\TrimphPO\Week\Master Files\[IGST Master.xlsx]DBF'!$A:$T,20,FALSE),
   "Error")),
"")</f>
        <v/>
      </c>
      <c r="T215">
        <f>IF(ORDER!O221&gt;0,
 IF(ORDER!$D$1="SGST",
 VLOOKUP(H215,'C:\Users\HP\Desktop\TrimphPO\Week\Master Files\[SGST Master.xlsx]DBF'!$A:$U,21,FALSE),
   IF(ORDER!$D$1="IGST",
   VLOOKUP(H215,'C:\Users\HP\Desktop\TrimphPO\Week\Master Files\[IGST Master.xlsx]DBF'!$A:$U,21,FALSE),
   "Error")),
"")</f>
        <v/>
      </c>
      <c r="U215">
        <f>IF(ORDER!O221&gt;0,
 IF(ORDER!$D$1="SGST",
 VLOOKUP(H215,'C:\Users\HP\Desktop\TrimphPO\Week\Master Files\[SGST Master.xlsx]DBF'!$A:$V,22,FALSE),
   IF(ORDER!$D$1="IGST",
   VLOOKUP(H215,'C:\Users\HP\Desktop\TrimphPO\Week\Master Files\[IGST Master.xlsx]DBF'!$A:$V,22,FALSE),
   "Error")),
"")</f>
        <v/>
      </c>
      <c r="V215">
        <f>IF(ORDER!O221&gt;0,
 IF(ORDER!$D$1="SGST",
 VLOOKUP(H215,'C:\Users\HP\Desktop\TrimphPO\Week\Master Files\[SGST Master.xlsx]DBF'!$A:$W,23,FALSE),
   IF(ORDER!$D$1="IGST",
   VLOOKUP(H215,'C:\Users\HP\Desktop\TrimphPO\Week\Master Files\[IGST Master.xlsx]DBF'!$A:$W,23,FALSE),
   "Error")),
"")</f>
        <v/>
      </c>
      <c r="W215">
        <f>IF(ORDER!O221&gt;0,
 IF(ORDER!$D$1="SGST",
 VLOOKUP(H215,'C:\Users\HP\Desktop\TrimphPO\Week\Master Files\[SGST Master.xlsx]DBF'!$A:$X,24,FALSE),
   IF(ORDER!$D$1="IGST",
   VLOOKUP(H215,'C:\Users\HP\Desktop\TrimphPO\Week\Master Files\[IGST Master.xlsx]DBF'!$A:$X,24,FALSE),
   "Error")),
"")</f>
        <v/>
      </c>
      <c r="X215">
        <f>IF(ORDER!O221&gt;0,
 IF(ORDER!$D$1="SGST",
 VLOOKUP(H215,'C:\Users\HP\Desktop\TrimphPO\Week\Master Files\[SGST Master.xlsx]DBF'!$A:$Y,25,FALSE),
   IF(ORDER!$D$1="IGST",
   VLOOKUP(H215,'C:\Users\HP\Desktop\TrimphPO\Week\Master Files\[IGST Master.xlsx]DBF'!$A:$Y,25,FALSE),
   "Error")),
"")</f>
        <v/>
      </c>
      <c r="Y215">
        <f>IF(ORDER!O221&gt;0,+O215, "")</f>
        <v/>
      </c>
      <c r="Z215">
        <f>IF(ORDER!O221&gt;0,+J215, "")</f>
        <v/>
      </c>
      <c r="AA215">
        <f>IF(ORDER!O221&gt;0,
 IF(ORDER!$D$1="SGST",
 VLOOKUP(H215,'C:\Users\HP\Desktop\TrimphPO\Week\Master Files\[SGST Master.xlsx]DBF'!$A:$AB,28,FALSE),
   IF(ORDER!$D$1="IGST",
   VLOOKUP(H215,'C:\Users\HP\Desktop\TrimphPO\Week\Master Files\[IGST Master.xlsx]DBF'!$A:$AB,28,FALSE),
   "Error")),
"")</f>
        <v/>
      </c>
      <c r="AB215">
        <f>IF(ORDER!O221&gt;0,
 IF(ORDER!$D$1="SGST",
 VLOOKUP(H215,'C:\Users\HP\Desktop\TrimphPO\Week\Master Files\[SGST Master.xlsx]DBF'!$A:$AC,29,FALSE),
   IF(ORDER!$D$1="IGST",
   VLOOKUP(H215,'C:\Users\HP\Desktop\TrimphPO\Week\Master Files\[IGST Master.xlsx]DBF'!$A:$AC,29,FALSE),
   "Error")),
"")</f>
        <v/>
      </c>
      <c r="AC215">
        <f>IF(ORDER!O221&gt;0,ROUND(Y215*AB215/100,2), "")</f>
        <v/>
      </c>
      <c r="AD215">
        <f>IF(ORDER!O221&gt;0,ROUND(SUM(Y215,0)-AC215,2), "")</f>
        <v/>
      </c>
      <c r="AE215" t="inlineStr"/>
      <c r="AF215" t="inlineStr"/>
      <c r="AG215" t="inlineStr"/>
      <c r="AH215" t="inlineStr"/>
      <c r="AI215" t="inlineStr"/>
      <c r="AJ215" t="inlineStr"/>
      <c r="AK215">
        <f>IF(ORDER!O221&gt;0,IF(RIGHT(P215,2)="5%","Output IGST - 5% - Tamilnadu","Output IGST - 12% - Tamilnadu"), "")</f>
        <v/>
      </c>
      <c r="AL215">
        <f>IF(ORDER!O221&gt;0,IF(AK215="Output IGST - 12% - TamilNadu",12,5), "")</f>
        <v/>
      </c>
      <c r="AM215">
        <f>IF(ORDER!O221&gt;0,ROUND(SUM(AD215*AL215/100,0),2), "")</f>
        <v/>
      </c>
      <c r="AN215">
        <f>IF(ORDER!O221&gt;0,+AP215, "")</f>
        <v/>
      </c>
      <c r="AO215">
        <f>IF(ORDER!O221&gt;0,0.00, "")</f>
        <v/>
      </c>
      <c r="AP215">
        <f>IF(ORDER!O221&gt;0,+(Y215-AC215)+AM215, "")</f>
        <v/>
      </c>
      <c r="AQ215">
        <f>IF(ORDER!O221&gt;0,
 IF(ORDER!$D$1="SGST",
 VLOOKUP(H215,'C:\Users\HP\Desktop\TrimphPO\Week\Master Files\[SGST Master.xlsx]DBF'!$A:$AR,44,FALSE),
   IF(ORDER!$D$1="IGST",
   VLOOKUP(H215,'C:\Users\HP\Desktop\TrimphPO\Week\Master Files\[IGST Master.xlsx]DBF'!$A:$AR,44,FALSE),
   "Error")),
"")</f>
        <v/>
      </c>
      <c r="AR215">
        <f>IF(ORDER!O221&gt;0,B215, "")</f>
        <v/>
      </c>
      <c r="AS215">
        <f>IF(ORDER!O221&gt;0,AN215, "")</f>
        <v/>
      </c>
      <c r="AT215">
        <f>IF(ORDER!O221&gt;0,CONCATENATE($B$2," ",$C$2," ","QTY",  " ", $Z$2), "")</f>
        <v/>
      </c>
      <c r="AU215">
        <f>IF(ORDER!O221&gt;0,
 IF(ORDER!$D$1="SGST",
 VLOOKUP(H215,'C:\Users\HP\Desktop\TrimphPO\Week\Master Files\[SGST Master.xlsx]DBF'!$A:$AV,48,FALSE),
   IF(ORDER!$D$1="IGST",
   VLOOKUP(H215,'C:\Users\HP\Desktop\TrimphPO\Week\Master Files\[IGST Master.xlsx]DBF'!$A:$AV,48,FALSE),
   "Error")),
"")</f>
        <v/>
      </c>
      <c r="AV215">
        <f>IF(ORDER!O221&gt;0,
 IF(ORDER!$D$1="SGST",
 VLOOKUP(H215,'C:\Users\HP\Desktop\TrimphPO\Week\Master Files\[SGST Master.xlsx]DBF'!$A:$AW,49,FALSE),
   IF(ORDER!$D$1="IGST",
   VLOOKUP(H215,'C:\Users\HP\Desktop\TrimphPO\Week\Master Files\[IGST Master.xlsx]DBF'!$A:$AW,49,FALSE),
   "Error")),
"")</f>
        <v/>
      </c>
      <c r="AW215">
        <f>IF(ORDER!O221&gt;0,
 IF(ORDER!$D$1="SGST",
 VLOOKUP(H215,'C:\Users\HP\Desktop\TrimphPO\Week\Master Files\[SGST Master.xlsx]DBF'!$A:$AX,50,FALSE),
   IF(ORDER!$D$1="IGST",
   VLOOKUP(H215,'C:\Users\HP\Desktop\TrimphPO\Week\Master Files\[IGST Master.xlsx]DBF'!$A:$AX,50,FALSE),
   "Error")),
"")</f>
        <v/>
      </c>
      <c r="AX215">
        <f>IF(ORDER!O221&gt;0,ORDER!B5, "")</f>
        <v/>
      </c>
      <c r="AY215">
        <f>IF(ORDER!O221&gt;0,ORDER!B1, "")</f>
        <v/>
      </c>
      <c r="AZ215">
        <f>IF(ORDER!O221&gt;0,
 IF(ORDER!$D$1="SGST",
 VLOOKUP(H215,'C:\Users\HP\Desktop\TrimphPO\Week\Master Files\[SGST Master.xlsx]DBF'!$A:$BA,53,FALSE),
   IF(ORDER!$D$1="IGST",
   VLOOKUP(H215,'C:\Users\HP\Desktop\TrimphPO\Week\Master Files\[IGST Master.xlsx]DBF'!$A:$BA,53,FALSE),
   "Error")),
"")</f>
        <v/>
      </c>
      <c r="BA215">
        <f>IF(ORDER!O221&gt;0,
 IF(ORDER!$D$1="SGST",
 VLOOKUP(H215,'C:\Users\HP\Desktop\TrimphPO\Week\Master Files\[SGST Master.xlsx]DBF'!$A:$BB,54,FALSE),
   IF(ORDER!$D$1="IGST",
   VLOOKUP(H215,'C:\Users\HP\Desktop\TrimphPO\Week\Master Files\[IGST Master.xlsx]DBF'!$A:$BB,54,FALSE),
   "Error")),
"")</f>
        <v/>
      </c>
      <c r="BB215">
        <f>IF(ORDER!O221&gt;0,
 IF(ORDER!$D$1="SGST",
 VLOOKUP(H215,'C:\Users\HP\Desktop\TrimphPO\Week\Master Files\[SGST Master.xlsx]DBF'!$A:$BC,55,FALSE),
   IF(ORDER!$D$1="IGST",
   VLOOKUP(H215,'C:\Users\HP\Desktop\TrimphPO\Week\Master Files\[IGST Master.xlsx]DBF'!$A:$BC,55,FALSE),
   "Error")),
"")</f>
        <v/>
      </c>
      <c r="BC215">
        <f>IF(ORDER!O221&gt;0,
 IF(ORDER!$D$1="SGST",
 VLOOKUP(H215,'C:\Users\HP\Desktop\TrimphPO\Week\Master Files\[SGST Master.xlsx]DBF'!$A:$BD,56,FALSE),
   IF(ORDER!$D$1="IGST",
   VLOOKUP(H215,'C:\Users\HP\Desktop\TrimphPO\Week\Master Files\[IGST Master.xlsx]DBF'!$A:$BD,56,FALSE),
   "Error")),
"")</f>
        <v/>
      </c>
      <c r="BD215">
        <f>IF(ORDER!O221&gt;0,
 IF(ORDER!$D$1="SGST",
 VLOOKUP(H215,'C:\Users\HP\Desktop\TrimphPO\Week\Master Files\[SGST Master.xlsx]DBF'!$A:$BE,57,FALSE),
   IF(ORDER!$D$1="IGST",
   VLOOKUP(H215,'C:\Users\HP\Desktop\TrimphPO\Week\Master Files\[IGST Master.xlsx]DBF'!$A:$BE,57,FALSE),
   "Error")),
"")</f>
        <v/>
      </c>
    </row>
    <row r="216">
      <c r="A216">
        <f>IF(ORDER!O222&gt;0,
 IF(ORDER!$D$1="SGST",
 VLOOKUP(H216,'C:\Users\HP\Desktop\TrimphPO\Week\Master Files\[SGST Master.xlsx]DBF'!$A:$B,2,FALSE),
   IF(ORDER!$D$1="IGST",
   VLOOKUP(H216,'C:\Users\HP\Desktop\TrimphPO\Week\Master Files\[IGST Master.xlsx]DBF'!$A:$B,2,FALSE),
   "Error")),
"")</f>
        <v/>
      </c>
      <c r="B216">
        <f>IF(ORDER!O222&gt;0,
 IF(ORDER!$D$1="SGST",
 VLOOKUP(H216,'C:\Users\HP\Desktop\TrimphPO\Week\Master Files\[SGST Master.xlsx]DBF'!$A:$C,3,FALSE),
   IF(ORDER!$D$1="IGST",
   VLOOKUP(H216,'C:\Users\HP\Desktop\TrimphPO\Week\Master Files\[IGST Master.xlsx]DBF'!$A:$C,3,FALSE),
   "Error")),
"")</f>
        <v/>
      </c>
      <c r="C216">
        <f>IF(ORDER!O222&gt;0,ORDER!L222, "")</f>
        <v/>
      </c>
      <c r="D216">
        <f>IF(ORDER!O222&gt;0,ORDER!A222, "")</f>
        <v/>
      </c>
      <c r="E216">
        <f>IF(ORDER!O222&gt;0,
 IF(ORDER!$D$1="SGST",
 VLOOKUP(H216,'C:\Users\HP\Desktop\TrimphPO\Week\Master Files\[SGST Master.xlsx]DBF'!$A:$F,6,FALSE),
   IF(ORDER!$D$1="IGST",
   VLOOKUP(H216,'C:\Users\HP\Desktop\TrimphPO\Week\Master Files\[IGST Master.xlsx]DBF'!$A:$F,6,FALSE),
   "Error")),
"")</f>
        <v/>
      </c>
      <c r="F216">
        <f>IF(ORDER!O222&gt;0,ORDER!C222, "")</f>
        <v/>
      </c>
      <c r="G216">
        <f>IF(ORDER!O222&gt;0,
 IF(ORDER!$D$1="SGST",
 VLOOKUP(H216,'C:\Users\HP\Desktop\TrimphPO\Week\Master Files\[SGST Master.xlsx]DBF'!$A:$H,8,FALSE),
   IF(ORDER!$D$1="IGST",
   VLOOKUP(H216,'C:\Users\HP\Desktop\TrimphPO\Week\Master Files\[IGST Master.xlsx]DBF'!$A:$H,8,FALSE),
   "Error")),
"")</f>
        <v/>
      </c>
      <c r="H216">
        <f>IF(ORDER!O222&gt;0,ORDER!D222, "")</f>
        <v/>
      </c>
      <c r="I216">
        <f>IF(ORDER!O222&gt;0,
 IF(ORDER!$D$1="SGST",
 VLOOKUP(H216,'C:\Users\HP\Desktop\TrimphPO\Week\Master Files\[SGST Master.xlsx]DBF'!$A:$J,10,FALSE),
   IF(ORDER!$D$1="IGST",
   VLOOKUP(H216,'C:\Users\HP\Desktop\TrimphPO\Week\Master Files\[IGST Master.xlsx]DBF'!$A:$J,10,FALSE),
   "Error")),
"")</f>
        <v/>
      </c>
      <c r="J216">
        <f>IF(ORDER!O222&gt;0,SUMIF(ORDER!$D$8:$D$22298,DBF!$H216,ORDER!$G$8:$G$22298), "")</f>
        <v/>
      </c>
      <c r="K216">
        <f>IF(ORDER!O222&gt;0,VLOOKUP($H216,ORDER!D:H,5,FALSE), "")</f>
        <v/>
      </c>
      <c r="L216">
        <f>IF(ORDER!O222&gt;0,ROUND(J216*K216,2), "")</f>
        <v/>
      </c>
      <c r="M216">
        <f>IF(ORDER!O222&gt;0,
 IF(ORDER!$D$1="SGST",
 VLOOKUP(H216,'C:\Users\HP\Desktop\TrimphPO\Week\Master Files\[SGST Master.xlsx]DBF'!$A:$N,14,FALSE),
   IF(ORDER!$D$1="IGST",
   VLOOKUP(H216,'C:\Users\HP\Desktop\TrimphPO\Week\Master Files\[IGST Master.xlsx]DBF'!$A:$N,14,FALSE),
   "Error")),
"")</f>
        <v/>
      </c>
      <c r="N216">
        <f>IF(ORDER!O222&gt;0,ROUND(L216*M216/100,2), "")</f>
        <v/>
      </c>
      <c r="O216">
        <f>IF(ORDER!O222&gt;0,L216-N216, "")</f>
        <v/>
      </c>
      <c r="P216">
        <f>IF(ORDER!O222&gt;0,IF(R216="Corsetry",IF(IFERROR((O216/J216),0)&lt;1000,"CC Sales- Corsetry-Wholesale - IGST 5%","CC Sales- Corsetry-Wholesale - IGST 12%")), "")</f>
        <v/>
      </c>
      <c r="Q216">
        <f>IF(ORDER!O222&gt;0,
 IF(ORDER!$D$1="SGST",
 VLOOKUP(H216,'C:\Users\HP\Desktop\TrimphPO\Week\Master Files\[SGST Master.xlsx]DBF'!$A:$R,18,FALSE),
   IF(ORDER!$D$1="IGST",
   VLOOKUP(H216,'C:\Users\HP\Desktop\TrimphPO\Week\Master Files\[IGST Master.xlsx]DBF'!$A:$R,18,FALSE),
   "Error")),
"")</f>
        <v/>
      </c>
      <c r="R216">
        <f>IF(ORDER!O222&gt;0,
 IF(ORDER!$D$1="SGST",
 VLOOKUP(H216,'C:\Users\HP\Desktop\TrimphPO\Week\Master Files\[SGST Master.xlsx]DBF'!$A:$S,19,FALSE),
   IF(ORDER!$D$1="IGST",
   VLOOKUP(H216,'C:\Users\HP\Desktop\TrimphPO\Week\Master Files\[IGST Master.xlsx]DBF'!$A:$S,19,FALSE),
   "Error")),
"")</f>
        <v/>
      </c>
      <c r="S216">
        <f>IF(ORDER!O222&gt;0,
 IF(ORDER!$D$1="SGST",
 VLOOKUP(H216,'C:\Users\HP\Desktop\TrimphPO\Week\Master Files\[SGST Master.xlsx]DBF'!$A:$T,20,FALSE),
   IF(ORDER!$D$1="IGST",
   VLOOKUP(H216,'C:\Users\HP\Desktop\TrimphPO\Week\Master Files\[IGST Master.xlsx]DBF'!$A:$T,20,FALSE),
   "Error")),
"")</f>
        <v/>
      </c>
      <c r="T216">
        <f>IF(ORDER!O222&gt;0,
 IF(ORDER!$D$1="SGST",
 VLOOKUP(H216,'C:\Users\HP\Desktop\TrimphPO\Week\Master Files\[SGST Master.xlsx]DBF'!$A:$U,21,FALSE),
   IF(ORDER!$D$1="IGST",
   VLOOKUP(H216,'C:\Users\HP\Desktop\TrimphPO\Week\Master Files\[IGST Master.xlsx]DBF'!$A:$U,21,FALSE),
   "Error")),
"")</f>
        <v/>
      </c>
      <c r="U216">
        <f>IF(ORDER!O222&gt;0,
 IF(ORDER!$D$1="SGST",
 VLOOKUP(H216,'C:\Users\HP\Desktop\TrimphPO\Week\Master Files\[SGST Master.xlsx]DBF'!$A:$V,22,FALSE),
   IF(ORDER!$D$1="IGST",
   VLOOKUP(H216,'C:\Users\HP\Desktop\TrimphPO\Week\Master Files\[IGST Master.xlsx]DBF'!$A:$V,22,FALSE),
   "Error")),
"")</f>
        <v/>
      </c>
      <c r="V216">
        <f>IF(ORDER!O222&gt;0,
 IF(ORDER!$D$1="SGST",
 VLOOKUP(H216,'C:\Users\HP\Desktop\TrimphPO\Week\Master Files\[SGST Master.xlsx]DBF'!$A:$W,23,FALSE),
   IF(ORDER!$D$1="IGST",
   VLOOKUP(H216,'C:\Users\HP\Desktop\TrimphPO\Week\Master Files\[IGST Master.xlsx]DBF'!$A:$W,23,FALSE),
   "Error")),
"")</f>
        <v/>
      </c>
      <c r="W216">
        <f>IF(ORDER!O222&gt;0,
 IF(ORDER!$D$1="SGST",
 VLOOKUP(H216,'C:\Users\HP\Desktop\TrimphPO\Week\Master Files\[SGST Master.xlsx]DBF'!$A:$X,24,FALSE),
   IF(ORDER!$D$1="IGST",
   VLOOKUP(H216,'C:\Users\HP\Desktop\TrimphPO\Week\Master Files\[IGST Master.xlsx]DBF'!$A:$X,24,FALSE),
   "Error")),
"")</f>
        <v/>
      </c>
      <c r="X216">
        <f>IF(ORDER!O222&gt;0,
 IF(ORDER!$D$1="SGST",
 VLOOKUP(H216,'C:\Users\HP\Desktop\TrimphPO\Week\Master Files\[SGST Master.xlsx]DBF'!$A:$Y,25,FALSE),
   IF(ORDER!$D$1="IGST",
   VLOOKUP(H216,'C:\Users\HP\Desktop\TrimphPO\Week\Master Files\[IGST Master.xlsx]DBF'!$A:$Y,25,FALSE),
   "Error")),
"")</f>
        <v/>
      </c>
      <c r="Y216">
        <f>IF(ORDER!O222&gt;0,+O216, "")</f>
        <v/>
      </c>
      <c r="Z216">
        <f>IF(ORDER!O222&gt;0,+J216, "")</f>
        <v/>
      </c>
      <c r="AA216">
        <f>IF(ORDER!O222&gt;0,
 IF(ORDER!$D$1="SGST",
 VLOOKUP(H216,'C:\Users\HP\Desktop\TrimphPO\Week\Master Files\[SGST Master.xlsx]DBF'!$A:$AB,28,FALSE),
   IF(ORDER!$D$1="IGST",
   VLOOKUP(H216,'C:\Users\HP\Desktop\TrimphPO\Week\Master Files\[IGST Master.xlsx]DBF'!$A:$AB,28,FALSE),
   "Error")),
"")</f>
        <v/>
      </c>
      <c r="AB216">
        <f>IF(ORDER!O222&gt;0,
 IF(ORDER!$D$1="SGST",
 VLOOKUP(H216,'C:\Users\HP\Desktop\TrimphPO\Week\Master Files\[SGST Master.xlsx]DBF'!$A:$AC,29,FALSE),
   IF(ORDER!$D$1="IGST",
   VLOOKUP(H216,'C:\Users\HP\Desktop\TrimphPO\Week\Master Files\[IGST Master.xlsx]DBF'!$A:$AC,29,FALSE),
   "Error")),
"")</f>
        <v/>
      </c>
      <c r="AC216">
        <f>IF(ORDER!O222&gt;0,ROUND(Y216*AB216/100,2), "")</f>
        <v/>
      </c>
      <c r="AD216">
        <f>IF(ORDER!O222&gt;0,ROUND(SUM(Y216,0)-AC216,2), "")</f>
        <v/>
      </c>
      <c r="AE216" t="inlineStr"/>
      <c r="AF216" t="inlineStr"/>
      <c r="AG216" t="inlineStr"/>
      <c r="AH216" t="inlineStr"/>
      <c r="AI216" t="inlineStr"/>
      <c r="AJ216" t="inlineStr"/>
      <c r="AK216">
        <f>IF(ORDER!O222&gt;0,IF(RIGHT(P216,2)="5%","Output IGST - 5% - Tamilnadu","Output IGST - 12% - Tamilnadu"), "")</f>
        <v/>
      </c>
      <c r="AL216">
        <f>IF(ORDER!O222&gt;0,IF(AK216="Output IGST - 12% - TamilNadu",12,5), "")</f>
        <v/>
      </c>
      <c r="AM216">
        <f>IF(ORDER!O222&gt;0,ROUND(SUM(AD216*AL216/100,0),2), "")</f>
        <v/>
      </c>
      <c r="AN216">
        <f>IF(ORDER!O222&gt;0,+AP216, "")</f>
        <v/>
      </c>
      <c r="AO216">
        <f>IF(ORDER!O222&gt;0,0.00, "")</f>
        <v/>
      </c>
      <c r="AP216">
        <f>IF(ORDER!O222&gt;0,+(Y216-AC216)+AM216, "")</f>
        <v/>
      </c>
      <c r="AQ216">
        <f>IF(ORDER!O222&gt;0,
 IF(ORDER!$D$1="SGST",
 VLOOKUP(H216,'C:\Users\HP\Desktop\TrimphPO\Week\Master Files\[SGST Master.xlsx]DBF'!$A:$AR,44,FALSE),
   IF(ORDER!$D$1="IGST",
   VLOOKUP(H216,'C:\Users\HP\Desktop\TrimphPO\Week\Master Files\[IGST Master.xlsx]DBF'!$A:$AR,44,FALSE),
   "Error")),
"")</f>
        <v/>
      </c>
      <c r="AR216">
        <f>IF(ORDER!O222&gt;0,B216, "")</f>
        <v/>
      </c>
      <c r="AS216">
        <f>IF(ORDER!O222&gt;0,AN216, "")</f>
        <v/>
      </c>
      <c r="AT216">
        <f>IF(ORDER!O222&gt;0,CONCATENATE($B$2," ",$C$2," ","QTY",  " ", $Z$2), "")</f>
        <v/>
      </c>
      <c r="AU216">
        <f>IF(ORDER!O222&gt;0,
 IF(ORDER!$D$1="SGST",
 VLOOKUP(H216,'C:\Users\HP\Desktop\TrimphPO\Week\Master Files\[SGST Master.xlsx]DBF'!$A:$AV,48,FALSE),
   IF(ORDER!$D$1="IGST",
   VLOOKUP(H216,'C:\Users\HP\Desktop\TrimphPO\Week\Master Files\[IGST Master.xlsx]DBF'!$A:$AV,48,FALSE),
   "Error")),
"")</f>
        <v/>
      </c>
      <c r="AV216">
        <f>IF(ORDER!O222&gt;0,
 IF(ORDER!$D$1="SGST",
 VLOOKUP(H216,'C:\Users\HP\Desktop\TrimphPO\Week\Master Files\[SGST Master.xlsx]DBF'!$A:$AW,49,FALSE),
   IF(ORDER!$D$1="IGST",
   VLOOKUP(H216,'C:\Users\HP\Desktop\TrimphPO\Week\Master Files\[IGST Master.xlsx]DBF'!$A:$AW,49,FALSE),
   "Error")),
"")</f>
        <v/>
      </c>
      <c r="AW216">
        <f>IF(ORDER!O222&gt;0,
 IF(ORDER!$D$1="SGST",
 VLOOKUP(H216,'C:\Users\HP\Desktop\TrimphPO\Week\Master Files\[SGST Master.xlsx]DBF'!$A:$AX,50,FALSE),
   IF(ORDER!$D$1="IGST",
   VLOOKUP(H216,'C:\Users\HP\Desktop\TrimphPO\Week\Master Files\[IGST Master.xlsx]DBF'!$A:$AX,50,FALSE),
   "Error")),
"")</f>
        <v/>
      </c>
      <c r="AX216">
        <f>IF(ORDER!O222&gt;0,ORDER!B5, "")</f>
        <v/>
      </c>
      <c r="AY216">
        <f>IF(ORDER!O222&gt;0,ORDER!B1, "")</f>
        <v/>
      </c>
      <c r="AZ216">
        <f>IF(ORDER!O222&gt;0,
 IF(ORDER!$D$1="SGST",
 VLOOKUP(H216,'C:\Users\HP\Desktop\TrimphPO\Week\Master Files\[SGST Master.xlsx]DBF'!$A:$BA,53,FALSE),
   IF(ORDER!$D$1="IGST",
   VLOOKUP(H216,'C:\Users\HP\Desktop\TrimphPO\Week\Master Files\[IGST Master.xlsx]DBF'!$A:$BA,53,FALSE),
   "Error")),
"")</f>
        <v/>
      </c>
      <c r="BA216">
        <f>IF(ORDER!O222&gt;0,
 IF(ORDER!$D$1="SGST",
 VLOOKUP(H216,'C:\Users\HP\Desktop\TrimphPO\Week\Master Files\[SGST Master.xlsx]DBF'!$A:$BB,54,FALSE),
   IF(ORDER!$D$1="IGST",
   VLOOKUP(H216,'C:\Users\HP\Desktop\TrimphPO\Week\Master Files\[IGST Master.xlsx]DBF'!$A:$BB,54,FALSE),
   "Error")),
"")</f>
        <v/>
      </c>
      <c r="BB216">
        <f>IF(ORDER!O222&gt;0,
 IF(ORDER!$D$1="SGST",
 VLOOKUP(H216,'C:\Users\HP\Desktop\TrimphPO\Week\Master Files\[SGST Master.xlsx]DBF'!$A:$BC,55,FALSE),
   IF(ORDER!$D$1="IGST",
   VLOOKUP(H216,'C:\Users\HP\Desktop\TrimphPO\Week\Master Files\[IGST Master.xlsx]DBF'!$A:$BC,55,FALSE),
   "Error")),
"")</f>
        <v/>
      </c>
      <c r="BC216">
        <f>IF(ORDER!O222&gt;0,
 IF(ORDER!$D$1="SGST",
 VLOOKUP(H216,'C:\Users\HP\Desktop\TrimphPO\Week\Master Files\[SGST Master.xlsx]DBF'!$A:$BD,56,FALSE),
   IF(ORDER!$D$1="IGST",
   VLOOKUP(H216,'C:\Users\HP\Desktop\TrimphPO\Week\Master Files\[IGST Master.xlsx]DBF'!$A:$BD,56,FALSE),
   "Error")),
"")</f>
        <v/>
      </c>
      <c r="BD216">
        <f>IF(ORDER!O222&gt;0,
 IF(ORDER!$D$1="SGST",
 VLOOKUP(H216,'C:\Users\HP\Desktop\TrimphPO\Week\Master Files\[SGST Master.xlsx]DBF'!$A:$BE,57,FALSE),
   IF(ORDER!$D$1="IGST",
   VLOOKUP(H216,'C:\Users\HP\Desktop\TrimphPO\Week\Master Files\[IGST Master.xlsx]DBF'!$A:$BE,57,FALSE),
   "Error")),
"")</f>
        <v/>
      </c>
    </row>
    <row r="217">
      <c r="A217">
        <f>IF(ORDER!O223&gt;0,
 IF(ORDER!$D$1="SGST",
 VLOOKUP(H217,'C:\Users\HP\Desktop\TrimphPO\Week\Master Files\[SGST Master.xlsx]DBF'!$A:$B,2,FALSE),
   IF(ORDER!$D$1="IGST",
   VLOOKUP(H217,'C:\Users\HP\Desktop\TrimphPO\Week\Master Files\[IGST Master.xlsx]DBF'!$A:$B,2,FALSE),
   "Error")),
"")</f>
        <v/>
      </c>
      <c r="B217">
        <f>IF(ORDER!O223&gt;0,
 IF(ORDER!$D$1="SGST",
 VLOOKUP(H217,'C:\Users\HP\Desktop\TrimphPO\Week\Master Files\[SGST Master.xlsx]DBF'!$A:$C,3,FALSE),
   IF(ORDER!$D$1="IGST",
   VLOOKUP(H217,'C:\Users\HP\Desktop\TrimphPO\Week\Master Files\[IGST Master.xlsx]DBF'!$A:$C,3,FALSE),
   "Error")),
"")</f>
        <v/>
      </c>
      <c r="C217">
        <f>IF(ORDER!O223&gt;0,ORDER!L223, "")</f>
        <v/>
      </c>
      <c r="D217">
        <f>IF(ORDER!O223&gt;0,ORDER!A223, "")</f>
        <v/>
      </c>
      <c r="E217">
        <f>IF(ORDER!O223&gt;0,
 IF(ORDER!$D$1="SGST",
 VLOOKUP(H217,'C:\Users\HP\Desktop\TrimphPO\Week\Master Files\[SGST Master.xlsx]DBF'!$A:$F,6,FALSE),
   IF(ORDER!$D$1="IGST",
   VLOOKUP(H217,'C:\Users\HP\Desktop\TrimphPO\Week\Master Files\[IGST Master.xlsx]DBF'!$A:$F,6,FALSE),
   "Error")),
"")</f>
        <v/>
      </c>
      <c r="F217">
        <f>IF(ORDER!O223&gt;0,ORDER!C223, "")</f>
        <v/>
      </c>
      <c r="G217">
        <f>IF(ORDER!O223&gt;0,
 IF(ORDER!$D$1="SGST",
 VLOOKUP(H217,'C:\Users\HP\Desktop\TrimphPO\Week\Master Files\[SGST Master.xlsx]DBF'!$A:$H,8,FALSE),
   IF(ORDER!$D$1="IGST",
   VLOOKUP(H217,'C:\Users\HP\Desktop\TrimphPO\Week\Master Files\[IGST Master.xlsx]DBF'!$A:$H,8,FALSE),
   "Error")),
"")</f>
        <v/>
      </c>
      <c r="H217">
        <f>IF(ORDER!O223&gt;0,ORDER!D223, "")</f>
        <v/>
      </c>
      <c r="I217">
        <f>IF(ORDER!O223&gt;0,
 IF(ORDER!$D$1="SGST",
 VLOOKUP(H217,'C:\Users\HP\Desktop\TrimphPO\Week\Master Files\[SGST Master.xlsx]DBF'!$A:$J,10,FALSE),
   IF(ORDER!$D$1="IGST",
   VLOOKUP(H217,'C:\Users\HP\Desktop\TrimphPO\Week\Master Files\[IGST Master.xlsx]DBF'!$A:$J,10,FALSE),
   "Error")),
"")</f>
        <v/>
      </c>
      <c r="J217">
        <f>IF(ORDER!O223&gt;0,SUMIF(ORDER!$D$8:$D$22298,DBF!$H217,ORDER!$G$8:$G$22298), "")</f>
        <v/>
      </c>
      <c r="K217">
        <f>IF(ORDER!O223&gt;0,VLOOKUP($H217,ORDER!D:H,5,FALSE), "")</f>
        <v/>
      </c>
      <c r="L217">
        <f>IF(ORDER!O223&gt;0,ROUND(J217*K217,2), "")</f>
        <v/>
      </c>
      <c r="M217">
        <f>IF(ORDER!O223&gt;0,
 IF(ORDER!$D$1="SGST",
 VLOOKUP(H217,'C:\Users\HP\Desktop\TrimphPO\Week\Master Files\[SGST Master.xlsx]DBF'!$A:$N,14,FALSE),
   IF(ORDER!$D$1="IGST",
   VLOOKUP(H217,'C:\Users\HP\Desktop\TrimphPO\Week\Master Files\[IGST Master.xlsx]DBF'!$A:$N,14,FALSE),
   "Error")),
"")</f>
        <v/>
      </c>
      <c r="N217">
        <f>IF(ORDER!O223&gt;0,ROUND(L217*M217/100,2), "")</f>
        <v/>
      </c>
      <c r="O217">
        <f>IF(ORDER!O223&gt;0,L217-N217, "")</f>
        <v/>
      </c>
      <c r="P217">
        <f>IF(ORDER!O223&gt;0,IF(R217="Corsetry",IF(IFERROR((O217/J217),0)&lt;1000,"CC Sales- Corsetry-Wholesale - IGST 5%","CC Sales- Corsetry-Wholesale - IGST 12%")), "")</f>
        <v/>
      </c>
      <c r="Q217">
        <f>IF(ORDER!O223&gt;0,
 IF(ORDER!$D$1="SGST",
 VLOOKUP(H217,'C:\Users\HP\Desktop\TrimphPO\Week\Master Files\[SGST Master.xlsx]DBF'!$A:$R,18,FALSE),
   IF(ORDER!$D$1="IGST",
   VLOOKUP(H217,'C:\Users\HP\Desktop\TrimphPO\Week\Master Files\[IGST Master.xlsx]DBF'!$A:$R,18,FALSE),
   "Error")),
"")</f>
        <v/>
      </c>
      <c r="R217">
        <f>IF(ORDER!O223&gt;0,
 IF(ORDER!$D$1="SGST",
 VLOOKUP(H217,'C:\Users\HP\Desktop\TrimphPO\Week\Master Files\[SGST Master.xlsx]DBF'!$A:$S,19,FALSE),
   IF(ORDER!$D$1="IGST",
   VLOOKUP(H217,'C:\Users\HP\Desktop\TrimphPO\Week\Master Files\[IGST Master.xlsx]DBF'!$A:$S,19,FALSE),
   "Error")),
"")</f>
        <v/>
      </c>
      <c r="S217">
        <f>IF(ORDER!O223&gt;0,
 IF(ORDER!$D$1="SGST",
 VLOOKUP(H217,'C:\Users\HP\Desktop\TrimphPO\Week\Master Files\[SGST Master.xlsx]DBF'!$A:$T,20,FALSE),
   IF(ORDER!$D$1="IGST",
   VLOOKUP(H217,'C:\Users\HP\Desktop\TrimphPO\Week\Master Files\[IGST Master.xlsx]DBF'!$A:$T,20,FALSE),
   "Error")),
"")</f>
        <v/>
      </c>
      <c r="T217">
        <f>IF(ORDER!O223&gt;0,
 IF(ORDER!$D$1="SGST",
 VLOOKUP(H217,'C:\Users\HP\Desktop\TrimphPO\Week\Master Files\[SGST Master.xlsx]DBF'!$A:$U,21,FALSE),
   IF(ORDER!$D$1="IGST",
   VLOOKUP(H217,'C:\Users\HP\Desktop\TrimphPO\Week\Master Files\[IGST Master.xlsx]DBF'!$A:$U,21,FALSE),
   "Error")),
"")</f>
        <v/>
      </c>
      <c r="U217">
        <f>IF(ORDER!O223&gt;0,
 IF(ORDER!$D$1="SGST",
 VLOOKUP(H217,'C:\Users\HP\Desktop\TrimphPO\Week\Master Files\[SGST Master.xlsx]DBF'!$A:$V,22,FALSE),
   IF(ORDER!$D$1="IGST",
   VLOOKUP(H217,'C:\Users\HP\Desktop\TrimphPO\Week\Master Files\[IGST Master.xlsx]DBF'!$A:$V,22,FALSE),
   "Error")),
"")</f>
        <v/>
      </c>
      <c r="V217">
        <f>IF(ORDER!O223&gt;0,
 IF(ORDER!$D$1="SGST",
 VLOOKUP(H217,'C:\Users\HP\Desktop\TrimphPO\Week\Master Files\[SGST Master.xlsx]DBF'!$A:$W,23,FALSE),
   IF(ORDER!$D$1="IGST",
   VLOOKUP(H217,'C:\Users\HP\Desktop\TrimphPO\Week\Master Files\[IGST Master.xlsx]DBF'!$A:$W,23,FALSE),
   "Error")),
"")</f>
        <v/>
      </c>
      <c r="W217">
        <f>IF(ORDER!O223&gt;0,
 IF(ORDER!$D$1="SGST",
 VLOOKUP(H217,'C:\Users\HP\Desktop\TrimphPO\Week\Master Files\[SGST Master.xlsx]DBF'!$A:$X,24,FALSE),
   IF(ORDER!$D$1="IGST",
   VLOOKUP(H217,'C:\Users\HP\Desktop\TrimphPO\Week\Master Files\[IGST Master.xlsx]DBF'!$A:$X,24,FALSE),
   "Error")),
"")</f>
        <v/>
      </c>
      <c r="X217">
        <f>IF(ORDER!O223&gt;0,
 IF(ORDER!$D$1="SGST",
 VLOOKUP(H217,'C:\Users\HP\Desktop\TrimphPO\Week\Master Files\[SGST Master.xlsx]DBF'!$A:$Y,25,FALSE),
   IF(ORDER!$D$1="IGST",
   VLOOKUP(H217,'C:\Users\HP\Desktop\TrimphPO\Week\Master Files\[IGST Master.xlsx]DBF'!$A:$Y,25,FALSE),
   "Error")),
"")</f>
        <v/>
      </c>
      <c r="Y217">
        <f>IF(ORDER!O223&gt;0,+O217, "")</f>
        <v/>
      </c>
      <c r="Z217">
        <f>IF(ORDER!O223&gt;0,+J217, "")</f>
        <v/>
      </c>
      <c r="AA217">
        <f>IF(ORDER!O223&gt;0,
 IF(ORDER!$D$1="SGST",
 VLOOKUP(H217,'C:\Users\HP\Desktop\TrimphPO\Week\Master Files\[SGST Master.xlsx]DBF'!$A:$AB,28,FALSE),
   IF(ORDER!$D$1="IGST",
   VLOOKUP(H217,'C:\Users\HP\Desktop\TrimphPO\Week\Master Files\[IGST Master.xlsx]DBF'!$A:$AB,28,FALSE),
   "Error")),
"")</f>
        <v/>
      </c>
      <c r="AB217">
        <f>IF(ORDER!O223&gt;0,
 IF(ORDER!$D$1="SGST",
 VLOOKUP(H217,'C:\Users\HP\Desktop\TrimphPO\Week\Master Files\[SGST Master.xlsx]DBF'!$A:$AC,29,FALSE),
   IF(ORDER!$D$1="IGST",
   VLOOKUP(H217,'C:\Users\HP\Desktop\TrimphPO\Week\Master Files\[IGST Master.xlsx]DBF'!$A:$AC,29,FALSE),
   "Error")),
"")</f>
        <v/>
      </c>
      <c r="AC217">
        <f>IF(ORDER!O223&gt;0,ROUND(Y217*AB217/100,2), "")</f>
        <v/>
      </c>
      <c r="AD217">
        <f>IF(ORDER!O223&gt;0,ROUND(SUM(Y217,0)-AC217,2), "")</f>
        <v/>
      </c>
      <c r="AE217" t="inlineStr"/>
      <c r="AF217" t="inlineStr"/>
      <c r="AG217" t="inlineStr"/>
      <c r="AH217" t="inlineStr"/>
      <c r="AI217" t="inlineStr"/>
      <c r="AJ217" t="inlineStr"/>
      <c r="AK217">
        <f>IF(ORDER!O223&gt;0,IF(RIGHT(P217,2)="5%","Output IGST - 5% - Tamilnadu","Output IGST - 12% - Tamilnadu"), "")</f>
        <v/>
      </c>
      <c r="AL217">
        <f>IF(ORDER!O223&gt;0,IF(AK217="Output IGST - 12% - TamilNadu",12,5), "")</f>
        <v/>
      </c>
      <c r="AM217">
        <f>IF(ORDER!O223&gt;0,ROUND(SUM(AD217*AL217/100,0),2), "")</f>
        <v/>
      </c>
      <c r="AN217">
        <f>IF(ORDER!O223&gt;0,+AP217, "")</f>
        <v/>
      </c>
      <c r="AO217">
        <f>IF(ORDER!O223&gt;0,0.00, "")</f>
        <v/>
      </c>
      <c r="AP217">
        <f>IF(ORDER!O223&gt;0,+(Y217-AC217)+AM217, "")</f>
        <v/>
      </c>
      <c r="AQ217">
        <f>IF(ORDER!O223&gt;0,
 IF(ORDER!$D$1="SGST",
 VLOOKUP(H217,'C:\Users\HP\Desktop\TrimphPO\Week\Master Files\[SGST Master.xlsx]DBF'!$A:$AR,44,FALSE),
   IF(ORDER!$D$1="IGST",
   VLOOKUP(H217,'C:\Users\HP\Desktop\TrimphPO\Week\Master Files\[IGST Master.xlsx]DBF'!$A:$AR,44,FALSE),
   "Error")),
"")</f>
        <v/>
      </c>
      <c r="AR217">
        <f>IF(ORDER!O223&gt;0,B217, "")</f>
        <v/>
      </c>
      <c r="AS217">
        <f>IF(ORDER!O223&gt;0,AN217, "")</f>
        <v/>
      </c>
      <c r="AT217">
        <f>IF(ORDER!O223&gt;0,CONCATENATE($B$2," ",$C$2," ","QTY",  " ", $Z$2), "")</f>
        <v/>
      </c>
      <c r="AU217">
        <f>IF(ORDER!O223&gt;0,
 IF(ORDER!$D$1="SGST",
 VLOOKUP(H217,'C:\Users\HP\Desktop\TrimphPO\Week\Master Files\[SGST Master.xlsx]DBF'!$A:$AV,48,FALSE),
   IF(ORDER!$D$1="IGST",
   VLOOKUP(H217,'C:\Users\HP\Desktop\TrimphPO\Week\Master Files\[IGST Master.xlsx]DBF'!$A:$AV,48,FALSE),
   "Error")),
"")</f>
        <v/>
      </c>
      <c r="AV217">
        <f>IF(ORDER!O223&gt;0,
 IF(ORDER!$D$1="SGST",
 VLOOKUP(H217,'C:\Users\HP\Desktop\TrimphPO\Week\Master Files\[SGST Master.xlsx]DBF'!$A:$AW,49,FALSE),
   IF(ORDER!$D$1="IGST",
   VLOOKUP(H217,'C:\Users\HP\Desktop\TrimphPO\Week\Master Files\[IGST Master.xlsx]DBF'!$A:$AW,49,FALSE),
   "Error")),
"")</f>
        <v/>
      </c>
      <c r="AW217">
        <f>IF(ORDER!O223&gt;0,
 IF(ORDER!$D$1="SGST",
 VLOOKUP(H217,'C:\Users\HP\Desktop\TrimphPO\Week\Master Files\[SGST Master.xlsx]DBF'!$A:$AX,50,FALSE),
   IF(ORDER!$D$1="IGST",
   VLOOKUP(H217,'C:\Users\HP\Desktop\TrimphPO\Week\Master Files\[IGST Master.xlsx]DBF'!$A:$AX,50,FALSE),
   "Error")),
"")</f>
        <v/>
      </c>
      <c r="AX217">
        <f>IF(ORDER!O223&gt;0,ORDER!B5, "")</f>
        <v/>
      </c>
      <c r="AY217">
        <f>IF(ORDER!O223&gt;0,ORDER!B1, "")</f>
        <v/>
      </c>
      <c r="AZ217">
        <f>IF(ORDER!O223&gt;0,
 IF(ORDER!$D$1="SGST",
 VLOOKUP(H217,'C:\Users\HP\Desktop\TrimphPO\Week\Master Files\[SGST Master.xlsx]DBF'!$A:$BA,53,FALSE),
   IF(ORDER!$D$1="IGST",
   VLOOKUP(H217,'C:\Users\HP\Desktop\TrimphPO\Week\Master Files\[IGST Master.xlsx]DBF'!$A:$BA,53,FALSE),
   "Error")),
"")</f>
        <v/>
      </c>
      <c r="BA217">
        <f>IF(ORDER!O223&gt;0,
 IF(ORDER!$D$1="SGST",
 VLOOKUP(H217,'C:\Users\HP\Desktop\TrimphPO\Week\Master Files\[SGST Master.xlsx]DBF'!$A:$BB,54,FALSE),
   IF(ORDER!$D$1="IGST",
   VLOOKUP(H217,'C:\Users\HP\Desktop\TrimphPO\Week\Master Files\[IGST Master.xlsx]DBF'!$A:$BB,54,FALSE),
   "Error")),
"")</f>
        <v/>
      </c>
      <c r="BB217">
        <f>IF(ORDER!O223&gt;0,
 IF(ORDER!$D$1="SGST",
 VLOOKUP(H217,'C:\Users\HP\Desktop\TrimphPO\Week\Master Files\[SGST Master.xlsx]DBF'!$A:$BC,55,FALSE),
   IF(ORDER!$D$1="IGST",
   VLOOKUP(H217,'C:\Users\HP\Desktop\TrimphPO\Week\Master Files\[IGST Master.xlsx]DBF'!$A:$BC,55,FALSE),
   "Error")),
"")</f>
        <v/>
      </c>
      <c r="BC217">
        <f>IF(ORDER!O223&gt;0,
 IF(ORDER!$D$1="SGST",
 VLOOKUP(H217,'C:\Users\HP\Desktop\TrimphPO\Week\Master Files\[SGST Master.xlsx]DBF'!$A:$BD,56,FALSE),
   IF(ORDER!$D$1="IGST",
   VLOOKUP(H217,'C:\Users\HP\Desktop\TrimphPO\Week\Master Files\[IGST Master.xlsx]DBF'!$A:$BD,56,FALSE),
   "Error")),
"")</f>
        <v/>
      </c>
      <c r="BD217">
        <f>IF(ORDER!O223&gt;0,
 IF(ORDER!$D$1="SGST",
 VLOOKUP(H217,'C:\Users\HP\Desktop\TrimphPO\Week\Master Files\[SGST Master.xlsx]DBF'!$A:$BE,57,FALSE),
   IF(ORDER!$D$1="IGST",
   VLOOKUP(H217,'C:\Users\HP\Desktop\TrimphPO\Week\Master Files\[IGST Master.xlsx]DBF'!$A:$BE,57,FALSE),
   "Error")),
"")</f>
        <v/>
      </c>
    </row>
    <row r="218">
      <c r="A218">
        <f>IF(ORDER!O224&gt;0,
 IF(ORDER!$D$1="SGST",
 VLOOKUP(H218,'C:\Users\HP\Desktop\TrimphPO\Week\Master Files\[SGST Master.xlsx]DBF'!$A:$B,2,FALSE),
   IF(ORDER!$D$1="IGST",
   VLOOKUP(H218,'C:\Users\HP\Desktop\TrimphPO\Week\Master Files\[IGST Master.xlsx]DBF'!$A:$B,2,FALSE),
   "Error")),
"")</f>
        <v/>
      </c>
      <c r="B218">
        <f>IF(ORDER!O224&gt;0,
 IF(ORDER!$D$1="SGST",
 VLOOKUP(H218,'C:\Users\HP\Desktop\TrimphPO\Week\Master Files\[SGST Master.xlsx]DBF'!$A:$C,3,FALSE),
   IF(ORDER!$D$1="IGST",
   VLOOKUP(H218,'C:\Users\HP\Desktop\TrimphPO\Week\Master Files\[IGST Master.xlsx]DBF'!$A:$C,3,FALSE),
   "Error")),
"")</f>
        <v/>
      </c>
      <c r="C218">
        <f>IF(ORDER!O224&gt;0,ORDER!L224, "")</f>
        <v/>
      </c>
      <c r="D218">
        <f>IF(ORDER!O224&gt;0,ORDER!A224, "")</f>
        <v/>
      </c>
      <c r="E218">
        <f>IF(ORDER!O224&gt;0,
 IF(ORDER!$D$1="SGST",
 VLOOKUP(H218,'C:\Users\HP\Desktop\TrimphPO\Week\Master Files\[SGST Master.xlsx]DBF'!$A:$F,6,FALSE),
   IF(ORDER!$D$1="IGST",
   VLOOKUP(H218,'C:\Users\HP\Desktop\TrimphPO\Week\Master Files\[IGST Master.xlsx]DBF'!$A:$F,6,FALSE),
   "Error")),
"")</f>
        <v/>
      </c>
      <c r="F218">
        <f>IF(ORDER!O224&gt;0,ORDER!C224, "")</f>
        <v/>
      </c>
      <c r="G218">
        <f>IF(ORDER!O224&gt;0,
 IF(ORDER!$D$1="SGST",
 VLOOKUP(H218,'C:\Users\HP\Desktop\TrimphPO\Week\Master Files\[SGST Master.xlsx]DBF'!$A:$H,8,FALSE),
   IF(ORDER!$D$1="IGST",
   VLOOKUP(H218,'C:\Users\HP\Desktop\TrimphPO\Week\Master Files\[IGST Master.xlsx]DBF'!$A:$H,8,FALSE),
   "Error")),
"")</f>
        <v/>
      </c>
      <c r="H218">
        <f>IF(ORDER!O224&gt;0,ORDER!D224, "")</f>
        <v/>
      </c>
      <c r="I218">
        <f>IF(ORDER!O224&gt;0,
 IF(ORDER!$D$1="SGST",
 VLOOKUP(H218,'C:\Users\HP\Desktop\TrimphPO\Week\Master Files\[SGST Master.xlsx]DBF'!$A:$J,10,FALSE),
   IF(ORDER!$D$1="IGST",
   VLOOKUP(H218,'C:\Users\HP\Desktop\TrimphPO\Week\Master Files\[IGST Master.xlsx]DBF'!$A:$J,10,FALSE),
   "Error")),
"")</f>
        <v/>
      </c>
      <c r="J218">
        <f>IF(ORDER!O224&gt;0,SUMIF(ORDER!$D$8:$D$22298,DBF!$H218,ORDER!$G$8:$G$22298), "")</f>
        <v/>
      </c>
      <c r="K218">
        <f>IF(ORDER!O224&gt;0,VLOOKUP($H218,ORDER!D:H,5,FALSE), "")</f>
        <v/>
      </c>
      <c r="L218">
        <f>IF(ORDER!O224&gt;0,ROUND(J218*K218,2), "")</f>
        <v/>
      </c>
      <c r="M218">
        <f>IF(ORDER!O224&gt;0,
 IF(ORDER!$D$1="SGST",
 VLOOKUP(H218,'C:\Users\HP\Desktop\TrimphPO\Week\Master Files\[SGST Master.xlsx]DBF'!$A:$N,14,FALSE),
   IF(ORDER!$D$1="IGST",
   VLOOKUP(H218,'C:\Users\HP\Desktop\TrimphPO\Week\Master Files\[IGST Master.xlsx]DBF'!$A:$N,14,FALSE),
   "Error")),
"")</f>
        <v/>
      </c>
      <c r="N218">
        <f>IF(ORDER!O224&gt;0,ROUND(L218*M218/100,2), "")</f>
        <v/>
      </c>
      <c r="O218">
        <f>IF(ORDER!O224&gt;0,L218-N218, "")</f>
        <v/>
      </c>
      <c r="P218">
        <f>IF(ORDER!O224&gt;0,IF(R218="Corsetry",IF(IFERROR((O218/J218),0)&lt;1000,"CC Sales- Corsetry-Wholesale - IGST 5%","CC Sales- Corsetry-Wholesale - IGST 12%")), "")</f>
        <v/>
      </c>
      <c r="Q218">
        <f>IF(ORDER!O224&gt;0,
 IF(ORDER!$D$1="SGST",
 VLOOKUP(H218,'C:\Users\HP\Desktop\TrimphPO\Week\Master Files\[SGST Master.xlsx]DBF'!$A:$R,18,FALSE),
   IF(ORDER!$D$1="IGST",
   VLOOKUP(H218,'C:\Users\HP\Desktop\TrimphPO\Week\Master Files\[IGST Master.xlsx]DBF'!$A:$R,18,FALSE),
   "Error")),
"")</f>
        <v/>
      </c>
      <c r="R218">
        <f>IF(ORDER!O224&gt;0,
 IF(ORDER!$D$1="SGST",
 VLOOKUP(H218,'C:\Users\HP\Desktop\TrimphPO\Week\Master Files\[SGST Master.xlsx]DBF'!$A:$S,19,FALSE),
   IF(ORDER!$D$1="IGST",
   VLOOKUP(H218,'C:\Users\HP\Desktop\TrimphPO\Week\Master Files\[IGST Master.xlsx]DBF'!$A:$S,19,FALSE),
   "Error")),
"")</f>
        <v/>
      </c>
      <c r="S218">
        <f>IF(ORDER!O224&gt;0,
 IF(ORDER!$D$1="SGST",
 VLOOKUP(H218,'C:\Users\HP\Desktop\TrimphPO\Week\Master Files\[SGST Master.xlsx]DBF'!$A:$T,20,FALSE),
   IF(ORDER!$D$1="IGST",
   VLOOKUP(H218,'C:\Users\HP\Desktop\TrimphPO\Week\Master Files\[IGST Master.xlsx]DBF'!$A:$T,20,FALSE),
   "Error")),
"")</f>
        <v/>
      </c>
      <c r="T218">
        <f>IF(ORDER!O224&gt;0,
 IF(ORDER!$D$1="SGST",
 VLOOKUP(H218,'C:\Users\HP\Desktop\TrimphPO\Week\Master Files\[SGST Master.xlsx]DBF'!$A:$U,21,FALSE),
   IF(ORDER!$D$1="IGST",
   VLOOKUP(H218,'C:\Users\HP\Desktop\TrimphPO\Week\Master Files\[IGST Master.xlsx]DBF'!$A:$U,21,FALSE),
   "Error")),
"")</f>
        <v/>
      </c>
      <c r="U218">
        <f>IF(ORDER!O224&gt;0,
 IF(ORDER!$D$1="SGST",
 VLOOKUP(H218,'C:\Users\HP\Desktop\TrimphPO\Week\Master Files\[SGST Master.xlsx]DBF'!$A:$V,22,FALSE),
   IF(ORDER!$D$1="IGST",
   VLOOKUP(H218,'C:\Users\HP\Desktop\TrimphPO\Week\Master Files\[IGST Master.xlsx]DBF'!$A:$V,22,FALSE),
   "Error")),
"")</f>
        <v/>
      </c>
      <c r="V218">
        <f>IF(ORDER!O224&gt;0,
 IF(ORDER!$D$1="SGST",
 VLOOKUP(H218,'C:\Users\HP\Desktop\TrimphPO\Week\Master Files\[SGST Master.xlsx]DBF'!$A:$W,23,FALSE),
   IF(ORDER!$D$1="IGST",
   VLOOKUP(H218,'C:\Users\HP\Desktop\TrimphPO\Week\Master Files\[IGST Master.xlsx]DBF'!$A:$W,23,FALSE),
   "Error")),
"")</f>
        <v/>
      </c>
      <c r="W218">
        <f>IF(ORDER!O224&gt;0,
 IF(ORDER!$D$1="SGST",
 VLOOKUP(H218,'C:\Users\HP\Desktop\TrimphPO\Week\Master Files\[SGST Master.xlsx]DBF'!$A:$X,24,FALSE),
   IF(ORDER!$D$1="IGST",
   VLOOKUP(H218,'C:\Users\HP\Desktop\TrimphPO\Week\Master Files\[IGST Master.xlsx]DBF'!$A:$X,24,FALSE),
   "Error")),
"")</f>
        <v/>
      </c>
      <c r="X218">
        <f>IF(ORDER!O224&gt;0,
 IF(ORDER!$D$1="SGST",
 VLOOKUP(H218,'C:\Users\HP\Desktop\TrimphPO\Week\Master Files\[SGST Master.xlsx]DBF'!$A:$Y,25,FALSE),
   IF(ORDER!$D$1="IGST",
   VLOOKUP(H218,'C:\Users\HP\Desktop\TrimphPO\Week\Master Files\[IGST Master.xlsx]DBF'!$A:$Y,25,FALSE),
   "Error")),
"")</f>
        <v/>
      </c>
      <c r="Y218">
        <f>IF(ORDER!O224&gt;0,+O218, "")</f>
        <v/>
      </c>
      <c r="Z218">
        <f>IF(ORDER!O224&gt;0,+J218, "")</f>
        <v/>
      </c>
      <c r="AA218">
        <f>IF(ORDER!O224&gt;0,
 IF(ORDER!$D$1="SGST",
 VLOOKUP(H218,'C:\Users\HP\Desktop\TrimphPO\Week\Master Files\[SGST Master.xlsx]DBF'!$A:$AB,28,FALSE),
   IF(ORDER!$D$1="IGST",
   VLOOKUP(H218,'C:\Users\HP\Desktop\TrimphPO\Week\Master Files\[IGST Master.xlsx]DBF'!$A:$AB,28,FALSE),
   "Error")),
"")</f>
        <v/>
      </c>
      <c r="AB218">
        <f>IF(ORDER!O224&gt;0,
 IF(ORDER!$D$1="SGST",
 VLOOKUP(H218,'C:\Users\HP\Desktop\TrimphPO\Week\Master Files\[SGST Master.xlsx]DBF'!$A:$AC,29,FALSE),
   IF(ORDER!$D$1="IGST",
   VLOOKUP(H218,'C:\Users\HP\Desktop\TrimphPO\Week\Master Files\[IGST Master.xlsx]DBF'!$A:$AC,29,FALSE),
   "Error")),
"")</f>
        <v/>
      </c>
      <c r="AC218">
        <f>IF(ORDER!O224&gt;0,ROUND(Y218*AB218/100,2), "")</f>
        <v/>
      </c>
      <c r="AD218">
        <f>IF(ORDER!O224&gt;0,ROUND(SUM(Y218,0)-AC218,2), "")</f>
        <v/>
      </c>
      <c r="AE218" t="inlineStr"/>
      <c r="AF218" t="inlineStr"/>
      <c r="AG218" t="inlineStr"/>
      <c r="AH218" t="inlineStr"/>
      <c r="AI218" t="inlineStr"/>
      <c r="AJ218" t="inlineStr"/>
      <c r="AK218">
        <f>IF(ORDER!O224&gt;0,IF(RIGHT(P218,2)="5%","Output IGST - 5% - Tamilnadu","Output IGST - 12% - Tamilnadu"), "")</f>
        <v/>
      </c>
      <c r="AL218">
        <f>IF(ORDER!O224&gt;0,IF(AK218="Output IGST - 12% - TamilNadu",12,5), "")</f>
        <v/>
      </c>
      <c r="AM218">
        <f>IF(ORDER!O224&gt;0,ROUND(SUM(AD218*AL218/100,0),2), "")</f>
        <v/>
      </c>
      <c r="AN218">
        <f>IF(ORDER!O224&gt;0,+AP218, "")</f>
        <v/>
      </c>
      <c r="AO218">
        <f>IF(ORDER!O224&gt;0,0.00, "")</f>
        <v/>
      </c>
      <c r="AP218">
        <f>IF(ORDER!O224&gt;0,+(Y218-AC218)+AM218, "")</f>
        <v/>
      </c>
      <c r="AQ218">
        <f>IF(ORDER!O224&gt;0,
 IF(ORDER!$D$1="SGST",
 VLOOKUP(H218,'C:\Users\HP\Desktop\TrimphPO\Week\Master Files\[SGST Master.xlsx]DBF'!$A:$AR,44,FALSE),
   IF(ORDER!$D$1="IGST",
   VLOOKUP(H218,'C:\Users\HP\Desktop\TrimphPO\Week\Master Files\[IGST Master.xlsx]DBF'!$A:$AR,44,FALSE),
   "Error")),
"")</f>
        <v/>
      </c>
      <c r="AR218">
        <f>IF(ORDER!O224&gt;0,B218, "")</f>
        <v/>
      </c>
      <c r="AS218">
        <f>IF(ORDER!O224&gt;0,AN218, "")</f>
        <v/>
      </c>
      <c r="AT218">
        <f>IF(ORDER!O224&gt;0,CONCATENATE($B$2," ",$C$2," ","QTY",  " ", $Z$2), "")</f>
        <v/>
      </c>
      <c r="AU218">
        <f>IF(ORDER!O224&gt;0,
 IF(ORDER!$D$1="SGST",
 VLOOKUP(H218,'C:\Users\HP\Desktop\TrimphPO\Week\Master Files\[SGST Master.xlsx]DBF'!$A:$AV,48,FALSE),
   IF(ORDER!$D$1="IGST",
   VLOOKUP(H218,'C:\Users\HP\Desktop\TrimphPO\Week\Master Files\[IGST Master.xlsx]DBF'!$A:$AV,48,FALSE),
   "Error")),
"")</f>
        <v/>
      </c>
      <c r="AV218">
        <f>IF(ORDER!O224&gt;0,
 IF(ORDER!$D$1="SGST",
 VLOOKUP(H218,'C:\Users\HP\Desktop\TrimphPO\Week\Master Files\[SGST Master.xlsx]DBF'!$A:$AW,49,FALSE),
   IF(ORDER!$D$1="IGST",
   VLOOKUP(H218,'C:\Users\HP\Desktop\TrimphPO\Week\Master Files\[IGST Master.xlsx]DBF'!$A:$AW,49,FALSE),
   "Error")),
"")</f>
        <v/>
      </c>
      <c r="AW218">
        <f>IF(ORDER!O224&gt;0,
 IF(ORDER!$D$1="SGST",
 VLOOKUP(H218,'C:\Users\HP\Desktop\TrimphPO\Week\Master Files\[SGST Master.xlsx]DBF'!$A:$AX,50,FALSE),
   IF(ORDER!$D$1="IGST",
   VLOOKUP(H218,'C:\Users\HP\Desktop\TrimphPO\Week\Master Files\[IGST Master.xlsx]DBF'!$A:$AX,50,FALSE),
   "Error")),
"")</f>
        <v/>
      </c>
      <c r="AX218">
        <f>IF(ORDER!O224&gt;0,ORDER!B5, "")</f>
        <v/>
      </c>
      <c r="AY218">
        <f>IF(ORDER!O224&gt;0,ORDER!B1, "")</f>
        <v/>
      </c>
      <c r="AZ218">
        <f>IF(ORDER!O224&gt;0,
 IF(ORDER!$D$1="SGST",
 VLOOKUP(H218,'C:\Users\HP\Desktop\TrimphPO\Week\Master Files\[SGST Master.xlsx]DBF'!$A:$BA,53,FALSE),
   IF(ORDER!$D$1="IGST",
   VLOOKUP(H218,'C:\Users\HP\Desktop\TrimphPO\Week\Master Files\[IGST Master.xlsx]DBF'!$A:$BA,53,FALSE),
   "Error")),
"")</f>
        <v/>
      </c>
      <c r="BA218">
        <f>IF(ORDER!O224&gt;0,
 IF(ORDER!$D$1="SGST",
 VLOOKUP(H218,'C:\Users\HP\Desktop\TrimphPO\Week\Master Files\[SGST Master.xlsx]DBF'!$A:$BB,54,FALSE),
   IF(ORDER!$D$1="IGST",
   VLOOKUP(H218,'C:\Users\HP\Desktop\TrimphPO\Week\Master Files\[IGST Master.xlsx]DBF'!$A:$BB,54,FALSE),
   "Error")),
"")</f>
        <v/>
      </c>
      <c r="BB218">
        <f>IF(ORDER!O224&gt;0,
 IF(ORDER!$D$1="SGST",
 VLOOKUP(H218,'C:\Users\HP\Desktop\TrimphPO\Week\Master Files\[SGST Master.xlsx]DBF'!$A:$BC,55,FALSE),
   IF(ORDER!$D$1="IGST",
   VLOOKUP(H218,'C:\Users\HP\Desktop\TrimphPO\Week\Master Files\[IGST Master.xlsx]DBF'!$A:$BC,55,FALSE),
   "Error")),
"")</f>
        <v/>
      </c>
      <c r="BC218">
        <f>IF(ORDER!O224&gt;0,
 IF(ORDER!$D$1="SGST",
 VLOOKUP(H218,'C:\Users\HP\Desktop\TrimphPO\Week\Master Files\[SGST Master.xlsx]DBF'!$A:$BD,56,FALSE),
   IF(ORDER!$D$1="IGST",
   VLOOKUP(H218,'C:\Users\HP\Desktop\TrimphPO\Week\Master Files\[IGST Master.xlsx]DBF'!$A:$BD,56,FALSE),
   "Error")),
"")</f>
        <v/>
      </c>
      <c r="BD218">
        <f>IF(ORDER!O224&gt;0,
 IF(ORDER!$D$1="SGST",
 VLOOKUP(H218,'C:\Users\HP\Desktop\TrimphPO\Week\Master Files\[SGST Master.xlsx]DBF'!$A:$BE,57,FALSE),
   IF(ORDER!$D$1="IGST",
   VLOOKUP(H218,'C:\Users\HP\Desktop\TrimphPO\Week\Master Files\[IGST Master.xlsx]DBF'!$A:$BE,57,FALSE),
   "Error")),
"")</f>
        <v/>
      </c>
    </row>
    <row r="219">
      <c r="A219">
        <f>IF(ORDER!O225&gt;0,
 IF(ORDER!$D$1="SGST",
 VLOOKUP(H219,'C:\Users\HP\Desktop\TrimphPO\Week\Master Files\[SGST Master.xlsx]DBF'!$A:$B,2,FALSE),
   IF(ORDER!$D$1="IGST",
   VLOOKUP(H219,'C:\Users\HP\Desktop\TrimphPO\Week\Master Files\[IGST Master.xlsx]DBF'!$A:$B,2,FALSE),
   "Error")),
"")</f>
        <v/>
      </c>
      <c r="B219">
        <f>IF(ORDER!O225&gt;0,
 IF(ORDER!$D$1="SGST",
 VLOOKUP(H219,'C:\Users\HP\Desktop\TrimphPO\Week\Master Files\[SGST Master.xlsx]DBF'!$A:$C,3,FALSE),
   IF(ORDER!$D$1="IGST",
   VLOOKUP(H219,'C:\Users\HP\Desktop\TrimphPO\Week\Master Files\[IGST Master.xlsx]DBF'!$A:$C,3,FALSE),
   "Error")),
"")</f>
        <v/>
      </c>
      <c r="C219">
        <f>IF(ORDER!O225&gt;0,ORDER!L225, "")</f>
        <v/>
      </c>
      <c r="D219">
        <f>IF(ORDER!O225&gt;0,ORDER!A225, "")</f>
        <v/>
      </c>
      <c r="E219">
        <f>IF(ORDER!O225&gt;0,
 IF(ORDER!$D$1="SGST",
 VLOOKUP(H219,'C:\Users\HP\Desktop\TrimphPO\Week\Master Files\[SGST Master.xlsx]DBF'!$A:$F,6,FALSE),
   IF(ORDER!$D$1="IGST",
   VLOOKUP(H219,'C:\Users\HP\Desktop\TrimphPO\Week\Master Files\[IGST Master.xlsx]DBF'!$A:$F,6,FALSE),
   "Error")),
"")</f>
        <v/>
      </c>
      <c r="F219">
        <f>IF(ORDER!O225&gt;0,ORDER!C225, "")</f>
        <v/>
      </c>
      <c r="G219">
        <f>IF(ORDER!O225&gt;0,
 IF(ORDER!$D$1="SGST",
 VLOOKUP(H219,'C:\Users\HP\Desktop\TrimphPO\Week\Master Files\[SGST Master.xlsx]DBF'!$A:$H,8,FALSE),
   IF(ORDER!$D$1="IGST",
   VLOOKUP(H219,'C:\Users\HP\Desktop\TrimphPO\Week\Master Files\[IGST Master.xlsx]DBF'!$A:$H,8,FALSE),
   "Error")),
"")</f>
        <v/>
      </c>
      <c r="H219">
        <f>IF(ORDER!O225&gt;0,ORDER!D225, "")</f>
        <v/>
      </c>
      <c r="I219">
        <f>IF(ORDER!O225&gt;0,
 IF(ORDER!$D$1="SGST",
 VLOOKUP(H219,'C:\Users\HP\Desktop\TrimphPO\Week\Master Files\[SGST Master.xlsx]DBF'!$A:$J,10,FALSE),
   IF(ORDER!$D$1="IGST",
   VLOOKUP(H219,'C:\Users\HP\Desktop\TrimphPO\Week\Master Files\[IGST Master.xlsx]DBF'!$A:$J,10,FALSE),
   "Error")),
"")</f>
        <v/>
      </c>
      <c r="J219">
        <f>IF(ORDER!O225&gt;0,SUMIF(ORDER!$D$8:$D$22298,DBF!$H219,ORDER!$G$8:$G$22298), "")</f>
        <v/>
      </c>
      <c r="K219">
        <f>IF(ORDER!O225&gt;0,VLOOKUP($H219,ORDER!D:H,5,FALSE), "")</f>
        <v/>
      </c>
      <c r="L219">
        <f>IF(ORDER!O225&gt;0,ROUND(J219*K219,2), "")</f>
        <v/>
      </c>
      <c r="M219">
        <f>IF(ORDER!O225&gt;0,
 IF(ORDER!$D$1="SGST",
 VLOOKUP(H219,'C:\Users\HP\Desktop\TrimphPO\Week\Master Files\[SGST Master.xlsx]DBF'!$A:$N,14,FALSE),
   IF(ORDER!$D$1="IGST",
   VLOOKUP(H219,'C:\Users\HP\Desktop\TrimphPO\Week\Master Files\[IGST Master.xlsx]DBF'!$A:$N,14,FALSE),
   "Error")),
"")</f>
        <v/>
      </c>
      <c r="N219">
        <f>IF(ORDER!O225&gt;0,ROUND(L219*M219/100,2), "")</f>
        <v/>
      </c>
      <c r="O219">
        <f>IF(ORDER!O225&gt;0,L219-N219, "")</f>
        <v/>
      </c>
      <c r="P219">
        <f>IF(ORDER!O225&gt;0,IF(R219="Corsetry",IF(IFERROR((O219/J219),0)&lt;1000,"CC Sales- Corsetry-Wholesale - IGST 5%","CC Sales- Corsetry-Wholesale - IGST 12%")), "")</f>
        <v/>
      </c>
      <c r="Q219">
        <f>IF(ORDER!O225&gt;0,
 IF(ORDER!$D$1="SGST",
 VLOOKUP(H219,'C:\Users\HP\Desktop\TrimphPO\Week\Master Files\[SGST Master.xlsx]DBF'!$A:$R,18,FALSE),
   IF(ORDER!$D$1="IGST",
   VLOOKUP(H219,'C:\Users\HP\Desktop\TrimphPO\Week\Master Files\[IGST Master.xlsx]DBF'!$A:$R,18,FALSE),
   "Error")),
"")</f>
        <v/>
      </c>
      <c r="R219">
        <f>IF(ORDER!O225&gt;0,
 IF(ORDER!$D$1="SGST",
 VLOOKUP(H219,'C:\Users\HP\Desktop\TrimphPO\Week\Master Files\[SGST Master.xlsx]DBF'!$A:$S,19,FALSE),
   IF(ORDER!$D$1="IGST",
   VLOOKUP(H219,'C:\Users\HP\Desktop\TrimphPO\Week\Master Files\[IGST Master.xlsx]DBF'!$A:$S,19,FALSE),
   "Error")),
"")</f>
        <v/>
      </c>
      <c r="S219">
        <f>IF(ORDER!O225&gt;0,
 IF(ORDER!$D$1="SGST",
 VLOOKUP(H219,'C:\Users\HP\Desktop\TrimphPO\Week\Master Files\[SGST Master.xlsx]DBF'!$A:$T,20,FALSE),
   IF(ORDER!$D$1="IGST",
   VLOOKUP(H219,'C:\Users\HP\Desktop\TrimphPO\Week\Master Files\[IGST Master.xlsx]DBF'!$A:$T,20,FALSE),
   "Error")),
"")</f>
        <v/>
      </c>
      <c r="T219">
        <f>IF(ORDER!O225&gt;0,
 IF(ORDER!$D$1="SGST",
 VLOOKUP(H219,'C:\Users\HP\Desktop\TrimphPO\Week\Master Files\[SGST Master.xlsx]DBF'!$A:$U,21,FALSE),
   IF(ORDER!$D$1="IGST",
   VLOOKUP(H219,'C:\Users\HP\Desktop\TrimphPO\Week\Master Files\[IGST Master.xlsx]DBF'!$A:$U,21,FALSE),
   "Error")),
"")</f>
        <v/>
      </c>
      <c r="U219">
        <f>IF(ORDER!O225&gt;0,
 IF(ORDER!$D$1="SGST",
 VLOOKUP(H219,'C:\Users\HP\Desktop\TrimphPO\Week\Master Files\[SGST Master.xlsx]DBF'!$A:$V,22,FALSE),
   IF(ORDER!$D$1="IGST",
   VLOOKUP(H219,'C:\Users\HP\Desktop\TrimphPO\Week\Master Files\[IGST Master.xlsx]DBF'!$A:$V,22,FALSE),
   "Error")),
"")</f>
        <v/>
      </c>
      <c r="V219">
        <f>IF(ORDER!O225&gt;0,
 IF(ORDER!$D$1="SGST",
 VLOOKUP(H219,'C:\Users\HP\Desktop\TrimphPO\Week\Master Files\[SGST Master.xlsx]DBF'!$A:$W,23,FALSE),
   IF(ORDER!$D$1="IGST",
   VLOOKUP(H219,'C:\Users\HP\Desktop\TrimphPO\Week\Master Files\[IGST Master.xlsx]DBF'!$A:$W,23,FALSE),
   "Error")),
"")</f>
        <v/>
      </c>
      <c r="W219">
        <f>IF(ORDER!O225&gt;0,
 IF(ORDER!$D$1="SGST",
 VLOOKUP(H219,'C:\Users\HP\Desktop\TrimphPO\Week\Master Files\[SGST Master.xlsx]DBF'!$A:$X,24,FALSE),
   IF(ORDER!$D$1="IGST",
   VLOOKUP(H219,'C:\Users\HP\Desktop\TrimphPO\Week\Master Files\[IGST Master.xlsx]DBF'!$A:$X,24,FALSE),
   "Error")),
"")</f>
        <v/>
      </c>
      <c r="X219">
        <f>IF(ORDER!O225&gt;0,
 IF(ORDER!$D$1="SGST",
 VLOOKUP(H219,'C:\Users\HP\Desktop\TrimphPO\Week\Master Files\[SGST Master.xlsx]DBF'!$A:$Y,25,FALSE),
   IF(ORDER!$D$1="IGST",
   VLOOKUP(H219,'C:\Users\HP\Desktop\TrimphPO\Week\Master Files\[IGST Master.xlsx]DBF'!$A:$Y,25,FALSE),
   "Error")),
"")</f>
        <v/>
      </c>
      <c r="Y219">
        <f>IF(ORDER!O225&gt;0,+O219, "")</f>
        <v/>
      </c>
      <c r="Z219">
        <f>IF(ORDER!O225&gt;0,+J219, "")</f>
        <v/>
      </c>
      <c r="AA219">
        <f>IF(ORDER!O225&gt;0,
 IF(ORDER!$D$1="SGST",
 VLOOKUP(H219,'C:\Users\HP\Desktop\TrimphPO\Week\Master Files\[SGST Master.xlsx]DBF'!$A:$AB,28,FALSE),
   IF(ORDER!$D$1="IGST",
   VLOOKUP(H219,'C:\Users\HP\Desktop\TrimphPO\Week\Master Files\[IGST Master.xlsx]DBF'!$A:$AB,28,FALSE),
   "Error")),
"")</f>
        <v/>
      </c>
      <c r="AB219">
        <f>IF(ORDER!O225&gt;0,
 IF(ORDER!$D$1="SGST",
 VLOOKUP(H219,'C:\Users\HP\Desktop\TrimphPO\Week\Master Files\[SGST Master.xlsx]DBF'!$A:$AC,29,FALSE),
   IF(ORDER!$D$1="IGST",
   VLOOKUP(H219,'C:\Users\HP\Desktop\TrimphPO\Week\Master Files\[IGST Master.xlsx]DBF'!$A:$AC,29,FALSE),
   "Error")),
"")</f>
        <v/>
      </c>
      <c r="AC219">
        <f>IF(ORDER!O225&gt;0,ROUND(Y219*AB219/100,2), "")</f>
        <v/>
      </c>
      <c r="AD219">
        <f>IF(ORDER!O225&gt;0,ROUND(SUM(Y219,0)-AC219,2), "")</f>
        <v/>
      </c>
      <c r="AE219" t="inlineStr"/>
      <c r="AF219" t="inlineStr"/>
      <c r="AG219" t="inlineStr"/>
      <c r="AH219" t="inlineStr"/>
      <c r="AI219" t="inlineStr"/>
      <c r="AJ219" t="inlineStr"/>
      <c r="AK219">
        <f>IF(ORDER!O225&gt;0,IF(RIGHT(P219,2)="5%","Output IGST - 5% - Tamilnadu","Output IGST - 12% - Tamilnadu"), "")</f>
        <v/>
      </c>
      <c r="AL219">
        <f>IF(ORDER!O225&gt;0,IF(AK219="Output IGST - 12% - TamilNadu",12,5), "")</f>
        <v/>
      </c>
      <c r="AM219">
        <f>IF(ORDER!O225&gt;0,ROUND(SUM(AD219*AL219/100,0),2), "")</f>
        <v/>
      </c>
      <c r="AN219">
        <f>IF(ORDER!O225&gt;0,+AP219, "")</f>
        <v/>
      </c>
      <c r="AO219">
        <f>IF(ORDER!O225&gt;0,0.00, "")</f>
        <v/>
      </c>
      <c r="AP219">
        <f>IF(ORDER!O225&gt;0,+(Y219-AC219)+AM219, "")</f>
        <v/>
      </c>
      <c r="AQ219">
        <f>IF(ORDER!O225&gt;0,
 IF(ORDER!$D$1="SGST",
 VLOOKUP(H219,'C:\Users\HP\Desktop\TrimphPO\Week\Master Files\[SGST Master.xlsx]DBF'!$A:$AR,44,FALSE),
   IF(ORDER!$D$1="IGST",
   VLOOKUP(H219,'C:\Users\HP\Desktop\TrimphPO\Week\Master Files\[IGST Master.xlsx]DBF'!$A:$AR,44,FALSE),
   "Error")),
"")</f>
        <v/>
      </c>
      <c r="AR219">
        <f>IF(ORDER!O225&gt;0,B219, "")</f>
        <v/>
      </c>
      <c r="AS219">
        <f>IF(ORDER!O225&gt;0,AN219, "")</f>
        <v/>
      </c>
      <c r="AT219">
        <f>IF(ORDER!O225&gt;0,CONCATENATE($B$2," ",$C$2," ","QTY",  " ", $Z$2), "")</f>
        <v/>
      </c>
      <c r="AU219">
        <f>IF(ORDER!O225&gt;0,
 IF(ORDER!$D$1="SGST",
 VLOOKUP(H219,'C:\Users\HP\Desktop\TrimphPO\Week\Master Files\[SGST Master.xlsx]DBF'!$A:$AV,48,FALSE),
   IF(ORDER!$D$1="IGST",
   VLOOKUP(H219,'C:\Users\HP\Desktop\TrimphPO\Week\Master Files\[IGST Master.xlsx]DBF'!$A:$AV,48,FALSE),
   "Error")),
"")</f>
        <v/>
      </c>
      <c r="AV219">
        <f>IF(ORDER!O225&gt;0,
 IF(ORDER!$D$1="SGST",
 VLOOKUP(H219,'C:\Users\HP\Desktop\TrimphPO\Week\Master Files\[SGST Master.xlsx]DBF'!$A:$AW,49,FALSE),
   IF(ORDER!$D$1="IGST",
   VLOOKUP(H219,'C:\Users\HP\Desktop\TrimphPO\Week\Master Files\[IGST Master.xlsx]DBF'!$A:$AW,49,FALSE),
   "Error")),
"")</f>
        <v/>
      </c>
      <c r="AW219">
        <f>IF(ORDER!O225&gt;0,
 IF(ORDER!$D$1="SGST",
 VLOOKUP(H219,'C:\Users\HP\Desktop\TrimphPO\Week\Master Files\[SGST Master.xlsx]DBF'!$A:$AX,50,FALSE),
   IF(ORDER!$D$1="IGST",
   VLOOKUP(H219,'C:\Users\HP\Desktop\TrimphPO\Week\Master Files\[IGST Master.xlsx]DBF'!$A:$AX,50,FALSE),
   "Error")),
"")</f>
        <v/>
      </c>
      <c r="AX219">
        <f>IF(ORDER!O225&gt;0,ORDER!B5, "")</f>
        <v/>
      </c>
      <c r="AY219">
        <f>IF(ORDER!O225&gt;0,ORDER!B1, "")</f>
        <v/>
      </c>
      <c r="AZ219">
        <f>IF(ORDER!O225&gt;0,
 IF(ORDER!$D$1="SGST",
 VLOOKUP(H219,'C:\Users\HP\Desktop\TrimphPO\Week\Master Files\[SGST Master.xlsx]DBF'!$A:$BA,53,FALSE),
   IF(ORDER!$D$1="IGST",
   VLOOKUP(H219,'C:\Users\HP\Desktop\TrimphPO\Week\Master Files\[IGST Master.xlsx]DBF'!$A:$BA,53,FALSE),
   "Error")),
"")</f>
        <v/>
      </c>
      <c r="BA219">
        <f>IF(ORDER!O225&gt;0,
 IF(ORDER!$D$1="SGST",
 VLOOKUP(H219,'C:\Users\HP\Desktop\TrimphPO\Week\Master Files\[SGST Master.xlsx]DBF'!$A:$BB,54,FALSE),
   IF(ORDER!$D$1="IGST",
   VLOOKUP(H219,'C:\Users\HP\Desktop\TrimphPO\Week\Master Files\[IGST Master.xlsx]DBF'!$A:$BB,54,FALSE),
   "Error")),
"")</f>
        <v/>
      </c>
      <c r="BB219">
        <f>IF(ORDER!O225&gt;0,
 IF(ORDER!$D$1="SGST",
 VLOOKUP(H219,'C:\Users\HP\Desktop\TrimphPO\Week\Master Files\[SGST Master.xlsx]DBF'!$A:$BC,55,FALSE),
   IF(ORDER!$D$1="IGST",
   VLOOKUP(H219,'C:\Users\HP\Desktop\TrimphPO\Week\Master Files\[IGST Master.xlsx]DBF'!$A:$BC,55,FALSE),
   "Error")),
"")</f>
        <v/>
      </c>
      <c r="BC219">
        <f>IF(ORDER!O225&gt;0,
 IF(ORDER!$D$1="SGST",
 VLOOKUP(H219,'C:\Users\HP\Desktop\TrimphPO\Week\Master Files\[SGST Master.xlsx]DBF'!$A:$BD,56,FALSE),
   IF(ORDER!$D$1="IGST",
   VLOOKUP(H219,'C:\Users\HP\Desktop\TrimphPO\Week\Master Files\[IGST Master.xlsx]DBF'!$A:$BD,56,FALSE),
   "Error")),
"")</f>
        <v/>
      </c>
      <c r="BD219">
        <f>IF(ORDER!O225&gt;0,
 IF(ORDER!$D$1="SGST",
 VLOOKUP(H219,'C:\Users\HP\Desktop\TrimphPO\Week\Master Files\[SGST Master.xlsx]DBF'!$A:$BE,57,FALSE),
   IF(ORDER!$D$1="IGST",
   VLOOKUP(H219,'C:\Users\HP\Desktop\TrimphPO\Week\Master Files\[IGST Master.xlsx]DBF'!$A:$BE,57,FALSE),
   "Error")),
"")</f>
        <v/>
      </c>
    </row>
    <row r="220">
      <c r="A220">
        <f>IF(ORDER!O226&gt;0,
 IF(ORDER!$D$1="SGST",
 VLOOKUP(H220,'C:\Users\HP\Desktop\TrimphPO\Week\Master Files\[SGST Master.xlsx]DBF'!$A:$B,2,FALSE),
   IF(ORDER!$D$1="IGST",
   VLOOKUP(H220,'C:\Users\HP\Desktop\TrimphPO\Week\Master Files\[IGST Master.xlsx]DBF'!$A:$B,2,FALSE),
   "Error")),
"")</f>
        <v/>
      </c>
      <c r="B220">
        <f>IF(ORDER!O226&gt;0,
 IF(ORDER!$D$1="SGST",
 VLOOKUP(H220,'C:\Users\HP\Desktop\TrimphPO\Week\Master Files\[SGST Master.xlsx]DBF'!$A:$C,3,FALSE),
   IF(ORDER!$D$1="IGST",
   VLOOKUP(H220,'C:\Users\HP\Desktop\TrimphPO\Week\Master Files\[IGST Master.xlsx]DBF'!$A:$C,3,FALSE),
   "Error")),
"")</f>
        <v/>
      </c>
      <c r="C220">
        <f>IF(ORDER!O226&gt;0,ORDER!L226, "")</f>
        <v/>
      </c>
      <c r="D220">
        <f>IF(ORDER!O226&gt;0,ORDER!A226, "")</f>
        <v/>
      </c>
      <c r="E220">
        <f>IF(ORDER!O226&gt;0,
 IF(ORDER!$D$1="SGST",
 VLOOKUP(H220,'C:\Users\HP\Desktop\TrimphPO\Week\Master Files\[SGST Master.xlsx]DBF'!$A:$F,6,FALSE),
   IF(ORDER!$D$1="IGST",
   VLOOKUP(H220,'C:\Users\HP\Desktop\TrimphPO\Week\Master Files\[IGST Master.xlsx]DBF'!$A:$F,6,FALSE),
   "Error")),
"")</f>
        <v/>
      </c>
      <c r="F220">
        <f>IF(ORDER!O226&gt;0,ORDER!C226, "")</f>
        <v/>
      </c>
      <c r="G220">
        <f>IF(ORDER!O226&gt;0,
 IF(ORDER!$D$1="SGST",
 VLOOKUP(H220,'C:\Users\HP\Desktop\TrimphPO\Week\Master Files\[SGST Master.xlsx]DBF'!$A:$H,8,FALSE),
   IF(ORDER!$D$1="IGST",
   VLOOKUP(H220,'C:\Users\HP\Desktop\TrimphPO\Week\Master Files\[IGST Master.xlsx]DBF'!$A:$H,8,FALSE),
   "Error")),
"")</f>
        <v/>
      </c>
      <c r="H220">
        <f>IF(ORDER!O226&gt;0,ORDER!D226, "")</f>
        <v/>
      </c>
      <c r="I220">
        <f>IF(ORDER!O226&gt;0,
 IF(ORDER!$D$1="SGST",
 VLOOKUP(H220,'C:\Users\HP\Desktop\TrimphPO\Week\Master Files\[SGST Master.xlsx]DBF'!$A:$J,10,FALSE),
   IF(ORDER!$D$1="IGST",
   VLOOKUP(H220,'C:\Users\HP\Desktop\TrimphPO\Week\Master Files\[IGST Master.xlsx]DBF'!$A:$J,10,FALSE),
   "Error")),
"")</f>
        <v/>
      </c>
      <c r="J220">
        <f>IF(ORDER!O226&gt;0,SUMIF(ORDER!$D$8:$D$22298,DBF!$H220,ORDER!$G$8:$G$22298), "")</f>
        <v/>
      </c>
      <c r="K220">
        <f>IF(ORDER!O226&gt;0,VLOOKUP($H220,ORDER!D:H,5,FALSE), "")</f>
        <v/>
      </c>
      <c r="L220">
        <f>IF(ORDER!O226&gt;0,ROUND(J220*K220,2), "")</f>
        <v/>
      </c>
      <c r="M220">
        <f>IF(ORDER!O226&gt;0,
 IF(ORDER!$D$1="SGST",
 VLOOKUP(H220,'C:\Users\HP\Desktop\TrimphPO\Week\Master Files\[SGST Master.xlsx]DBF'!$A:$N,14,FALSE),
   IF(ORDER!$D$1="IGST",
   VLOOKUP(H220,'C:\Users\HP\Desktop\TrimphPO\Week\Master Files\[IGST Master.xlsx]DBF'!$A:$N,14,FALSE),
   "Error")),
"")</f>
        <v/>
      </c>
      <c r="N220">
        <f>IF(ORDER!O226&gt;0,ROUND(L220*M220/100,2), "")</f>
        <v/>
      </c>
      <c r="O220">
        <f>IF(ORDER!O226&gt;0,L220-N220, "")</f>
        <v/>
      </c>
      <c r="P220">
        <f>IF(ORDER!O226&gt;0,IF(R220="Corsetry",IF(IFERROR((O220/J220),0)&lt;1000,"CC Sales- Corsetry-Wholesale - IGST 5%","CC Sales- Corsetry-Wholesale - IGST 12%")), "")</f>
        <v/>
      </c>
      <c r="Q220">
        <f>IF(ORDER!O226&gt;0,
 IF(ORDER!$D$1="SGST",
 VLOOKUP(H220,'C:\Users\HP\Desktop\TrimphPO\Week\Master Files\[SGST Master.xlsx]DBF'!$A:$R,18,FALSE),
   IF(ORDER!$D$1="IGST",
   VLOOKUP(H220,'C:\Users\HP\Desktop\TrimphPO\Week\Master Files\[IGST Master.xlsx]DBF'!$A:$R,18,FALSE),
   "Error")),
"")</f>
        <v/>
      </c>
      <c r="R220">
        <f>IF(ORDER!O226&gt;0,
 IF(ORDER!$D$1="SGST",
 VLOOKUP(H220,'C:\Users\HP\Desktop\TrimphPO\Week\Master Files\[SGST Master.xlsx]DBF'!$A:$S,19,FALSE),
   IF(ORDER!$D$1="IGST",
   VLOOKUP(H220,'C:\Users\HP\Desktop\TrimphPO\Week\Master Files\[IGST Master.xlsx]DBF'!$A:$S,19,FALSE),
   "Error")),
"")</f>
        <v/>
      </c>
      <c r="S220">
        <f>IF(ORDER!O226&gt;0,
 IF(ORDER!$D$1="SGST",
 VLOOKUP(H220,'C:\Users\HP\Desktop\TrimphPO\Week\Master Files\[SGST Master.xlsx]DBF'!$A:$T,20,FALSE),
   IF(ORDER!$D$1="IGST",
   VLOOKUP(H220,'C:\Users\HP\Desktop\TrimphPO\Week\Master Files\[IGST Master.xlsx]DBF'!$A:$T,20,FALSE),
   "Error")),
"")</f>
        <v/>
      </c>
      <c r="T220">
        <f>IF(ORDER!O226&gt;0,
 IF(ORDER!$D$1="SGST",
 VLOOKUP(H220,'C:\Users\HP\Desktop\TrimphPO\Week\Master Files\[SGST Master.xlsx]DBF'!$A:$U,21,FALSE),
   IF(ORDER!$D$1="IGST",
   VLOOKUP(H220,'C:\Users\HP\Desktop\TrimphPO\Week\Master Files\[IGST Master.xlsx]DBF'!$A:$U,21,FALSE),
   "Error")),
"")</f>
        <v/>
      </c>
      <c r="U220">
        <f>IF(ORDER!O226&gt;0,
 IF(ORDER!$D$1="SGST",
 VLOOKUP(H220,'C:\Users\HP\Desktop\TrimphPO\Week\Master Files\[SGST Master.xlsx]DBF'!$A:$V,22,FALSE),
   IF(ORDER!$D$1="IGST",
   VLOOKUP(H220,'C:\Users\HP\Desktop\TrimphPO\Week\Master Files\[IGST Master.xlsx]DBF'!$A:$V,22,FALSE),
   "Error")),
"")</f>
        <v/>
      </c>
      <c r="V220">
        <f>IF(ORDER!O226&gt;0,
 IF(ORDER!$D$1="SGST",
 VLOOKUP(H220,'C:\Users\HP\Desktop\TrimphPO\Week\Master Files\[SGST Master.xlsx]DBF'!$A:$W,23,FALSE),
   IF(ORDER!$D$1="IGST",
   VLOOKUP(H220,'C:\Users\HP\Desktop\TrimphPO\Week\Master Files\[IGST Master.xlsx]DBF'!$A:$W,23,FALSE),
   "Error")),
"")</f>
        <v/>
      </c>
      <c r="W220">
        <f>IF(ORDER!O226&gt;0,
 IF(ORDER!$D$1="SGST",
 VLOOKUP(H220,'C:\Users\HP\Desktop\TrimphPO\Week\Master Files\[SGST Master.xlsx]DBF'!$A:$X,24,FALSE),
   IF(ORDER!$D$1="IGST",
   VLOOKUP(H220,'C:\Users\HP\Desktop\TrimphPO\Week\Master Files\[IGST Master.xlsx]DBF'!$A:$X,24,FALSE),
   "Error")),
"")</f>
        <v/>
      </c>
      <c r="X220">
        <f>IF(ORDER!O226&gt;0,
 IF(ORDER!$D$1="SGST",
 VLOOKUP(H220,'C:\Users\HP\Desktop\TrimphPO\Week\Master Files\[SGST Master.xlsx]DBF'!$A:$Y,25,FALSE),
   IF(ORDER!$D$1="IGST",
   VLOOKUP(H220,'C:\Users\HP\Desktop\TrimphPO\Week\Master Files\[IGST Master.xlsx]DBF'!$A:$Y,25,FALSE),
   "Error")),
"")</f>
        <v/>
      </c>
      <c r="Y220">
        <f>IF(ORDER!O226&gt;0,+O220, "")</f>
        <v/>
      </c>
      <c r="Z220">
        <f>IF(ORDER!O226&gt;0,+J220, "")</f>
        <v/>
      </c>
      <c r="AA220">
        <f>IF(ORDER!O226&gt;0,
 IF(ORDER!$D$1="SGST",
 VLOOKUP(H220,'C:\Users\HP\Desktop\TrimphPO\Week\Master Files\[SGST Master.xlsx]DBF'!$A:$AB,28,FALSE),
   IF(ORDER!$D$1="IGST",
   VLOOKUP(H220,'C:\Users\HP\Desktop\TrimphPO\Week\Master Files\[IGST Master.xlsx]DBF'!$A:$AB,28,FALSE),
   "Error")),
"")</f>
        <v/>
      </c>
      <c r="AB220">
        <f>IF(ORDER!O226&gt;0,
 IF(ORDER!$D$1="SGST",
 VLOOKUP(H220,'C:\Users\HP\Desktop\TrimphPO\Week\Master Files\[SGST Master.xlsx]DBF'!$A:$AC,29,FALSE),
   IF(ORDER!$D$1="IGST",
   VLOOKUP(H220,'C:\Users\HP\Desktop\TrimphPO\Week\Master Files\[IGST Master.xlsx]DBF'!$A:$AC,29,FALSE),
   "Error")),
"")</f>
        <v/>
      </c>
      <c r="AC220">
        <f>IF(ORDER!O226&gt;0,ROUND(Y220*AB220/100,2), "")</f>
        <v/>
      </c>
      <c r="AD220">
        <f>IF(ORDER!O226&gt;0,ROUND(SUM(Y220,0)-AC220,2), "")</f>
        <v/>
      </c>
      <c r="AE220" t="inlineStr"/>
      <c r="AF220" t="inlineStr"/>
      <c r="AG220" t="inlineStr"/>
      <c r="AH220" t="inlineStr"/>
      <c r="AI220" t="inlineStr"/>
      <c r="AJ220" t="inlineStr"/>
      <c r="AK220">
        <f>IF(ORDER!O226&gt;0,IF(RIGHT(P220,2)="5%","Output IGST - 5% - Tamilnadu","Output IGST - 12% - Tamilnadu"), "")</f>
        <v/>
      </c>
      <c r="AL220">
        <f>IF(ORDER!O226&gt;0,IF(AK220="Output IGST - 12% - TamilNadu",12,5), "")</f>
        <v/>
      </c>
      <c r="AM220">
        <f>IF(ORDER!O226&gt;0,ROUND(SUM(AD220*AL220/100,0),2), "")</f>
        <v/>
      </c>
      <c r="AN220">
        <f>IF(ORDER!O226&gt;0,+AP220, "")</f>
        <v/>
      </c>
      <c r="AO220">
        <f>IF(ORDER!O226&gt;0,0.00, "")</f>
        <v/>
      </c>
      <c r="AP220">
        <f>IF(ORDER!O226&gt;0,+(Y220-AC220)+AM220, "")</f>
        <v/>
      </c>
      <c r="AQ220">
        <f>IF(ORDER!O226&gt;0,
 IF(ORDER!$D$1="SGST",
 VLOOKUP(H220,'C:\Users\HP\Desktop\TrimphPO\Week\Master Files\[SGST Master.xlsx]DBF'!$A:$AR,44,FALSE),
   IF(ORDER!$D$1="IGST",
   VLOOKUP(H220,'C:\Users\HP\Desktop\TrimphPO\Week\Master Files\[IGST Master.xlsx]DBF'!$A:$AR,44,FALSE),
   "Error")),
"")</f>
        <v/>
      </c>
      <c r="AR220">
        <f>IF(ORDER!O226&gt;0,B220, "")</f>
        <v/>
      </c>
      <c r="AS220">
        <f>IF(ORDER!O226&gt;0,AN220, "")</f>
        <v/>
      </c>
      <c r="AT220">
        <f>IF(ORDER!O226&gt;0,CONCATENATE($B$2," ",$C$2," ","QTY",  " ", $Z$2), "")</f>
        <v/>
      </c>
      <c r="AU220">
        <f>IF(ORDER!O226&gt;0,
 IF(ORDER!$D$1="SGST",
 VLOOKUP(H220,'C:\Users\HP\Desktop\TrimphPO\Week\Master Files\[SGST Master.xlsx]DBF'!$A:$AV,48,FALSE),
   IF(ORDER!$D$1="IGST",
   VLOOKUP(H220,'C:\Users\HP\Desktop\TrimphPO\Week\Master Files\[IGST Master.xlsx]DBF'!$A:$AV,48,FALSE),
   "Error")),
"")</f>
        <v/>
      </c>
      <c r="AV220">
        <f>IF(ORDER!O226&gt;0,
 IF(ORDER!$D$1="SGST",
 VLOOKUP(H220,'C:\Users\HP\Desktop\TrimphPO\Week\Master Files\[SGST Master.xlsx]DBF'!$A:$AW,49,FALSE),
   IF(ORDER!$D$1="IGST",
   VLOOKUP(H220,'C:\Users\HP\Desktop\TrimphPO\Week\Master Files\[IGST Master.xlsx]DBF'!$A:$AW,49,FALSE),
   "Error")),
"")</f>
        <v/>
      </c>
      <c r="AW220">
        <f>IF(ORDER!O226&gt;0,
 IF(ORDER!$D$1="SGST",
 VLOOKUP(H220,'C:\Users\HP\Desktop\TrimphPO\Week\Master Files\[SGST Master.xlsx]DBF'!$A:$AX,50,FALSE),
   IF(ORDER!$D$1="IGST",
   VLOOKUP(H220,'C:\Users\HP\Desktop\TrimphPO\Week\Master Files\[IGST Master.xlsx]DBF'!$A:$AX,50,FALSE),
   "Error")),
"")</f>
        <v/>
      </c>
      <c r="AX220">
        <f>IF(ORDER!O226&gt;0,ORDER!B5, "")</f>
        <v/>
      </c>
      <c r="AY220">
        <f>IF(ORDER!O226&gt;0,ORDER!B1, "")</f>
        <v/>
      </c>
      <c r="AZ220">
        <f>IF(ORDER!O226&gt;0,
 IF(ORDER!$D$1="SGST",
 VLOOKUP(H220,'C:\Users\HP\Desktop\TrimphPO\Week\Master Files\[SGST Master.xlsx]DBF'!$A:$BA,53,FALSE),
   IF(ORDER!$D$1="IGST",
   VLOOKUP(H220,'C:\Users\HP\Desktop\TrimphPO\Week\Master Files\[IGST Master.xlsx]DBF'!$A:$BA,53,FALSE),
   "Error")),
"")</f>
        <v/>
      </c>
      <c r="BA220">
        <f>IF(ORDER!O226&gt;0,
 IF(ORDER!$D$1="SGST",
 VLOOKUP(H220,'C:\Users\HP\Desktop\TrimphPO\Week\Master Files\[SGST Master.xlsx]DBF'!$A:$BB,54,FALSE),
   IF(ORDER!$D$1="IGST",
   VLOOKUP(H220,'C:\Users\HP\Desktop\TrimphPO\Week\Master Files\[IGST Master.xlsx]DBF'!$A:$BB,54,FALSE),
   "Error")),
"")</f>
        <v/>
      </c>
      <c r="BB220">
        <f>IF(ORDER!O226&gt;0,
 IF(ORDER!$D$1="SGST",
 VLOOKUP(H220,'C:\Users\HP\Desktop\TrimphPO\Week\Master Files\[SGST Master.xlsx]DBF'!$A:$BC,55,FALSE),
   IF(ORDER!$D$1="IGST",
   VLOOKUP(H220,'C:\Users\HP\Desktop\TrimphPO\Week\Master Files\[IGST Master.xlsx]DBF'!$A:$BC,55,FALSE),
   "Error")),
"")</f>
        <v/>
      </c>
      <c r="BC220">
        <f>IF(ORDER!O226&gt;0,
 IF(ORDER!$D$1="SGST",
 VLOOKUP(H220,'C:\Users\HP\Desktop\TrimphPO\Week\Master Files\[SGST Master.xlsx]DBF'!$A:$BD,56,FALSE),
   IF(ORDER!$D$1="IGST",
   VLOOKUP(H220,'C:\Users\HP\Desktop\TrimphPO\Week\Master Files\[IGST Master.xlsx]DBF'!$A:$BD,56,FALSE),
   "Error")),
"")</f>
        <v/>
      </c>
      <c r="BD220">
        <f>IF(ORDER!O226&gt;0,
 IF(ORDER!$D$1="SGST",
 VLOOKUP(H220,'C:\Users\HP\Desktop\TrimphPO\Week\Master Files\[SGST Master.xlsx]DBF'!$A:$BE,57,FALSE),
   IF(ORDER!$D$1="IGST",
   VLOOKUP(H220,'C:\Users\HP\Desktop\TrimphPO\Week\Master Files\[IGST Master.xlsx]DBF'!$A:$BE,57,FALSE),
   "Error")),
"")</f>
        <v/>
      </c>
    </row>
    <row r="221">
      <c r="A221">
        <f>IF(ORDER!O227&gt;0,
 IF(ORDER!$D$1="SGST",
 VLOOKUP(H221,'C:\Users\HP\Desktop\TrimphPO\Week\Master Files\[SGST Master.xlsx]DBF'!$A:$B,2,FALSE),
   IF(ORDER!$D$1="IGST",
   VLOOKUP(H221,'C:\Users\HP\Desktop\TrimphPO\Week\Master Files\[IGST Master.xlsx]DBF'!$A:$B,2,FALSE),
   "Error")),
"")</f>
        <v/>
      </c>
      <c r="B221">
        <f>IF(ORDER!O227&gt;0,
 IF(ORDER!$D$1="SGST",
 VLOOKUP(H221,'C:\Users\HP\Desktop\TrimphPO\Week\Master Files\[SGST Master.xlsx]DBF'!$A:$C,3,FALSE),
   IF(ORDER!$D$1="IGST",
   VLOOKUP(H221,'C:\Users\HP\Desktop\TrimphPO\Week\Master Files\[IGST Master.xlsx]DBF'!$A:$C,3,FALSE),
   "Error")),
"")</f>
        <v/>
      </c>
      <c r="C221">
        <f>IF(ORDER!O227&gt;0,ORDER!L227, "")</f>
        <v/>
      </c>
      <c r="D221">
        <f>IF(ORDER!O227&gt;0,ORDER!A227, "")</f>
        <v/>
      </c>
      <c r="E221">
        <f>IF(ORDER!O227&gt;0,
 IF(ORDER!$D$1="SGST",
 VLOOKUP(H221,'C:\Users\HP\Desktop\TrimphPO\Week\Master Files\[SGST Master.xlsx]DBF'!$A:$F,6,FALSE),
   IF(ORDER!$D$1="IGST",
   VLOOKUP(H221,'C:\Users\HP\Desktop\TrimphPO\Week\Master Files\[IGST Master.xlsx]DBF'!$A:$F,6,FALSE),
   "Error")),
"")</f>
        <v/>
      </c>
      <c r="F221">
        <f>IF(ORDER!O227&gt;0,ORDER!C227, "")</f>
        <v/>
      </c>
      <c r="G221">
        <f>IF(ORDER!O227&gt;0,
 IF(ORDER!$D$1="SGST",
 VLOOKUP(H221,'C:\Users\HP\Desktop\TrimphPO\Week\Master Files\[SGST Master.xlsx]DBF'!$A:$H,8,FALSE),
   IF(ORDER!$D$1="IGST",
   VLOOKUP(H221,'C:\Users\HP\Desktop\TrimphPO\Week\Master Files\[IGST Master.xlsx]DBF'!$A:$H,8,FALSE),
   "Error")),
"")</f>
        <v/>
      </c>
      <c r="H221">
        <f>IF(ORDER!O227&gt;0,ORDER!D227, "")</f>
        <v/>
      </c>
      <c r="I221">
        <f>IF(ORDER!O227&gt;0,
 IF(ORDER!$D$1="SGST",
 VLOOKUP(H221,'C:\Users\HP\Desktop\TrimphPO\Week\Master Files\[SGST Master.xlsx]DBF'!$A:$J,10,FALSE),
   IF(ORDER!$D$1="IGST",
   VLOOKUP(H221,'C:\Users\HP\Desktop\TrimphPO\Week\Master Files\[IGST Master.xlsx]DBF'!$A:$J,10,FALSE),
   "Error")),
"")</f>
        <v/>
      </c>
      <c r="J221">
        <f>IF(ORDER!O227&gt;0,SUMIF(ORDER!$D$8:$D$22298,DBF!$H221,ORDER!$G$8:$G$22298), "")</f>
        <v/>
      </c>
      <c r="K221">
        <f>IF(ORDER!O227&gt;0,VLOOKUP($H221,ORDER!D:H,5,FALSE), "")</f>
        <v/>
      </c>
      <c r="L221">
        <f>IF(ORDER!O227&gt;0,ROUND(J221*K221,2), "")</f>
        <v/>
      </c>
      <c r="M221">
        <f>IF(ORDER!O227&gt;0,
 IF(ORDER!$D$1="SGST",
 VLOOKUP(H221,'C:\Users\HP\Desktop\TrimphPO\Week\Master Files\[SGST Master.xlsx]DBF'!$A:$N,14,FALSE),
   IF(ORDER!$D$1="IGST",
   VLOOKUP(H221,'C:\Users\HP\Desktop\TrimphPO\Week\Master Files\[IGST Master.xlsx]DBF'!$A:$N,14,FALSE),
   "Error")),
"")</f>
        <v/>
      </c>
      <c r="N221">
        <f>IF(ORDER!O227&gt;0,ROUND(L221*M221/100,2), "")</f>
        <v/>
      </c>
      <c r="O221">
        <f>IF(ORDER!O227&gt;0,L221-N221, "")</f>
        <v/>
      </c>
      <c r="P221">
        <f>IF(ORDER!O227&gt;0,IF(R221="Corsetry",IF(IFERROR((O221/J221),0)&lt;1000,"CC Sales- Corsetry-Wholesale - IGST 5%","CC Sales- Corsetry-Wholesale - IGST 12%")), "")</f>
        <v/>
      </c>
      <c r="Q221">
        <f>IF(ORDER!O227&gt;0,
 IF(ORDER!$D$1="SGST",
 VLOOKUP(H221,'C:\Users\HP\Desktop\TrimphPO\Week\Master Files\[SGST Master.xlsx]DBF'!$A:$R,18,FALSE),
   IF(ORDER!$D$1="IGST",
   VLOOKUP(H221,'C:\Users\HP\Desktop\TrimphPO\Week\Master Files\[IGST Master.xlsx]DBF'!$A:$R,18,FALSE),
   "Error")),
"")</f>
        <v/>
      </c>
      <c r="R221">
        <f>IF(ORDER!O227&gt;0,
 IF(ORDER!$D$1="SGST",
 VLOOKUP(H221,'C:\Users\HP\Desktop\TrimphPO\Week\Master Files\[SGST Master.xlsx]DBF'!$A:$S,19,FALSE),
   IF(ORDER!$D$1="IGST",
   VLOOKUP(H221,'C:\Users\HP\Desktop\TrimphPO\Week\Master Files\[IGST Master.xlsx]DBF'!$A:$S,19,FALSE),
   "Error")),
"")</f>
        <v/>
      </c>
      <c r="S221">
        <f>IF(ORDER!O227&gt;0,
 IF(ORDER!$D$1="SGST",
 VLOOKUP(H221,'C:\Users\HP\Desktop\TrimphPO\Week\Master Files\[SGST Master.xlsx]DBF'!$A:$T,20,FALSE),
   IF(ORDER!$D$1="IGST",
   VLOOKUP(H221,'C:\Users\HP\Desktop\TrimphPO\Week\Master Files\[IGST Master.xlsx]DBF'!$A:$T,20,FALSE),
   "Error")),
"")</f>
        <v/>
      </c>
      <c r="T221">
        <f>IF(ORDER!O227&gt;0,
 IF(ORDER!$D$1="SGST",
 VLOOKUP(H221,'C:\Users\HP\Desktop\TrimphPO\Week\Master Files\[SGST Master.xlsx]DBF'!$A:$U,21,FALSE),
   IF(ORDER!$D$1="IGST",
   VLOOKUP(H221,'C:\Users\HP\Desktop\TrimphPO\Week\Master Files\[IGST Master.xlsx]DBF'!$A:$U,21,FALSE),
   "Error")),
"")</f>
        <v/>
      </c>
      <c r="U221">
        <f>IF(ORDER!O227&gt;0,
 IF(ORDER!$D$1="SGST",
 VLOOKUP(H221,'C:\Users\HP\Desktop\TrimphPO\Week\Master Files\[SGST Master.xlsx]DBF'!$A:$V,22,FALSE),
   IF(ORDER!$D$1="IGST",
   VLOOKUP(H221,'C:\Users\HP\Desktop\TrimphPO\Week\Master Files\[IGST Master.xlsx]DBF'!$A:$V,22,FALSE),
   "Error")),
"")</f>
        <v/>
      </c>
      <c r="V221">
        <f>IF(ORDER!O227&gt;0,
 IF(ORDER!$D$1="SGST",
 VLOOKUP(H221,'C:\Users\HP\Desktop\TrimphPO\Week\Master Files\[SGST Master.xlsx]DBF'!$A:$W,23,FALSE),
   IF(ORDER!$D$1="IGST",
   VLOOKUP(H221,'C:\Users\HP\Desktop\TrimphPO\Week\Master Files\[IGST Master.xlsx]DBF'!$A:$W,23,FALSE),
   "Error")),
"")</f>
        <v/>
      </c>
      <c r="W221">
        <f>IF(ORDER!O227&gt;0,
 IF(ORDER!$D$1="SGST",
 VLOOKUP(H221,'C:\Users\HP\Desktop\TrimphPO\Week\Master Files\[SGST Master.xlsx]DBF'!$A:$X,24,FALSE),
   IF(ORDER!$D$1="IGST",
   VLOOKUP(H221,'C:\Users\HP\Desktop\TrimphPO\Week\Master Files\[IGST Master.xlsx]DBF'!$A:$X,24,FALSE),
   "Error")),
"")</f>
        <v/>
      </c>
      <c r="X221">
        <f>IF(ORDER!O227&gt;0,
 IF(ORDER!$D$1="SGST",
 VLOOKUP(H221,'C:\Users\HP\Desktop\TrimphPO\Week\Master Files\[SGST Master.xlsx]DBF'!$A:$Y,25,FALSE),
   IF(ORDER!$D$1="IGST",
   VLOOKUP(H221,'C:\Users\HP\Desktop\TrimphPO\Week\Master Files\[IGST Master.xlsx]DBF'!$A:$Y,25,FALSE),
   "Error")),
"")</f>
        <v/>
      </c>
      <c r="Y221">
        <f>IF(ORDER!O227&gt;0,+O221, "")</f>
        <v/>
      </c>
      <c r="Z221">
        <f>IF(ORDER!O227&gt;0,+J221, "")</f>
        <v/>
      </c>
      <c r="AA221">
        <f>IF(ORDER!O227&gt;0,
 IF(ORDER!$D$1="SGST",
 VLOOKUP(H221,'C:\Users\HP\Desktop\TrimphPO\Week\Master Files\[SGST Master.xlsx]DBF'!$A:$AB,28,FALSE),
   IF(ORDER!$D$1="IGST",
   VLOOKUP(H221,'C:\Users\HP\Desktop\TrimphPO\Week\Master Files\[IGST Master.xlsx]DBF'!$A:$AB,28,FALSE),
   "Error")),
"")</f>
        <v/>
      </c>
      <c r="AB221">
        <f>IF(ORDER!O227&gt;0,
 IF(ORDER!$D$1="SGST",
 VLOOKUP(H221,'C:\Users\HP\Desktop\TrimphPO\Week\Master Files\[SGST Master.xlsx]DBF'!$A:$AC,29,FALSE),
   IF(ORDER!$D$1="IGST",
   VLOOKUP(H221,'C:\Users\HP\Desktop\TrimphPO\Week\Master Files\[IGST Master.xlsx]DBF'!$A:$AC,29,FALSE),
   "Error")),
"")</f>
        <v/>
      </c>
      <c r="AC221">
        <f>IF(ORDER!O227&gt;0,ROUND(Y221*AB221/100,2), "")</f>
        <v/>
      </c>
      <c r="AD221">
        <f>IF(ORDER!O227&gt;0,ROUND(SUM(Y221,0)-AC221,2), "")</f>
        <v/>
      </c>
      <c r="AE221" t="inlineStr"/>
      <c r="AF221" t="inlineStr"/>
      <c r="AG221" t="inlineStr"/>
      <c r="AH221" t="inlineStr"/>
      <c r="AI221" t="inlineStr"/>
      <c r="AJ221" t="inlineStr"/>
      <c r="AK221">
        <f>IF(ORDER!O227&gt;0,IF(RIGHT(P221,2)="5%","Output IGST - 5% - Tamilnadu","Output IGST - 12% - Tamilnadu"), "")</f>
        <v/>
      </c>
      <c r="AL221">
        <f>IF(ORDER!O227&gt;0,IF(AK221="Output IGST - 12% - TamilNadu",12,5), "")</f>
        <v/>
      </c>
      <c r="AM221">
        <f>IF(ORDER!O227&gt;0,ROUND(SUM(AD221*AL221/100,0),2), "")</f>
        <v/>
      </c>
      <c r="AN221">
        <f>IF(ORDER!O227&gt;0,+AP221, "")</f>
        <v/>
      </c>
      <c r="AO221">
        <f>IF(ORDER!O227&gt;0,0.00, "")</f>
        <v/>
      </c>
      <c r="AP221">
        <f>IF(ORDER!O227&gt;0,+(Y221-AC221)+AM221, "")</f>
        <v/>
      </c>
      <c r="AQ221">
        <f>IF(ORDER!O227&gt;0,
 IF(ORDER!$D$1="SGST",
 VLOOKUP(H221,'C:\Users\HP\Desktop\TrimphPO\Week\Master Files\[SGST Master.xlsx]DBF'!$A:$AR,44,FALSE),
   IF(ORDER!$D$1="IGST",
   VLOOKUP(H221,'C:\Users\HP\Desktop\TrimphPO\Week\Master Files\[IGST Master.xlsx]DBF'!$A:$AR,44,FALSE),
   "Error")),
"")</f>
        <v/>
      </c>
      <c r="AR221">
        <f>IF(ORDER!O227&gt;0,B221, "")</f>
        <v/>
      </c>
      <c r="AS221">
        <f>IF(ORDER!O227&gt;0,AN221, "")</f>
        <v/>
      </c>
      <c r="AT221">
        <f>IF(ORDER!O227&gt;0,CONCATENATE($B$2," ",$C$2," ","QTY",  " ", $Z$2), "")</f>
        <v/>
      </c>
      <c r="AU221">
        <f>IF(ORDER!O227&gt;0,
 IF(ORDER!$D$1="SGST",
 VLOOKUP(H221,'C:\Users\HP\Desktop\TrimphPO\Week\Master Files\[SGST Master.xlsx]DBF'!$A:$AV,48,FALSE),
   IF(ORDER!$D$1="IGST",
   VLOOKUP(H221,'C:\Users\HP\Desktop\TrimphPO\Week\Master Files\[IGST Master.xlsx]DBF'!$A:$AV,48,FALSE),
   "Error")),
"")</f>
        <v/>
      </c>
      <c r="AV221">
        <f>IF(ORDER!O227&gt;0,
 IF(ORDER!$D$1="SGST",
 VLOOKUP(H221,'C:\Users\HP\Desktop\TrimphPO\Week\Master Files\[SGST Master.xlsx]DBF'!$A:$AW,49,FALSE),
   IF(ORDER!$D$1="IGST",
   VLOOKUP(H221,'C:\Users\HP\Desktop\TrimphPO\Week\Master Files\[IGST Master.xlsx]DBF'!$A:$AW,49,FALSE),
   "Error")),
"")</f>
        <v/>
      </c>
      <c r="AW221">
        <f>IF(ORDER!O227&gt;0,
 IF(ORDER!$D$1="SGST",
 VLOOKUP(H221,'C:\Users\HP\Desktop\TrimphPO\Week\Master Files\[SGST Master.xlsx]DBF'!$A:$AX,50,FALSE),
   IF(ORDER!$D$1="IGST",
   VLOOKUP(H221,'C:\Users\HP\Desktop\TrimphPO\Week\Master Files\[IGST Master.xlsx]DBF'!$A:$AX,50,FALSE),
   "Error")),
"")</f>
        <v/>
      </c>
      <c r="AX221">
        <f>IF(ORDER!O227&gt;0,ORDER!B5, "")</f>
        <v/>
      </c>
      <c r="AY221">
        <f>IF(ORDER!O227&gt;0,ORDER!B1, "")</f>
        <v/>
      </c>
      <c r="AZ221">
        <f>IF(ORDER!O227&gt;0,
 IF(ORDER!$D$1="SGST",
 VLOOKUP(H221,'C:\Users\HP\Desktop\TrimphPO\Week\Master Files\[SGST Master.xlsx]DBF'!$A:$BA,53,FALSE),
   IF(ORDER!$D$1="IGST",
   VLOOKUP(H221,'C:\Users\HP\Desktop\TrimphPO\Week\Master Files\[IGST Master.xlsx]DBF'!$A:$BA,53,FALSE),
   "Error")),
"")</f>
        <v/>
      </c>
      <c r="BA221">
        <f>IF(ORDER!O227&gt;0,
 IF(ORDER!$D$1="SGST",
 VLOOKUP(H221,'C:\Users\HP\Desktop\TrimphPO\Week\Master Files\[SGST Master.xlsx]DBF'!$A:$BB,54,FALSE),
   IF(ORDER!$D$1="IGST",
   VLOOKUP(H221,'C:\Users\HP\Desktop\TrimphPO\Week\Master Files\[IGST Master.xlsx]DBF'!$A:$BB,54,FALSE),
   "Error")),
"")</f>
        <v/>
      </c>
      <c r="BB221">
        <f>IF(ORDER!O227&gt;0,
 IF(ORDER!$D$1="SGST",
 VLOOKUP(H221,'C:\Users\HP\Desktop\TrimphPO\Week\Master Files\[SGST Master.xlsx]DBF'!$A:$BC,55,FALSE),
   IF(ORDER!$D$1="IGST",
   VLOOKUP(H221,'C:\Users\HP\Desktop\TrimphPO\Week\Master Files\[IGST Master.xlsx]DBF'!$A:$BC,55,FALSE),
   "Error")),
"")</f>
        <v/>
      </c>
      <c r="BC221">
        <f>IF(ORDER!O227&gt;0,
 IF(ORDER!$D$1="SGST",
 VLOOKUP(H221,'C:\Users\HP\Desktop\TrimphPO\Week\Master Files\[SGST Master.xlsx]DBF'!$A:$BD,56,FALSE),
   IF(ORDER!$D$1="IGST",
   VLOOKUP(H221,'C:\Users\HP\Desktop\TrimphPO\Week\Master Files\[IGST Master.xlsx]DBF'!$A:$BD,56,FALSE),
   "Error")),
"")</f>
        <v/>
      </c>
      <c r="BD221">
        <f>IF(ORDER!O227&gt;0,
 IF(ORDER!$D$1="SGST",
 VLOOKUP(H221,'C:\Users\HP\Desktop\TrimphPO\Week\Master Files\[SGST Master.xlsx]DBF'!$A:$BE,57,FALSE),
   IF(ORDER!$D$1="IGST",
   VLOOKUP(H221,'C:\Users\HP\Desktop\TrimphPO\Week\Master Files\[IGST Master.xlsx]DBF'!$A:$BE,57,FALSE),
   "Error")),
"")</f>
        <v/>
      </c>
    </row>
    <row r="222">
      <c r="A222">
        <f>IF(ORDER!O228&gt;0,
 IF(ORDER!$D$1="SGST",
 VLOOKUP(H222,'C:\Users\HP\Desktop\TrimphPO\Week\Master Files\[SGST Master.xlsx]DBF'!$A:$B,2,FALSE),
   IF(ORDER!$D$1="IGST",
   VLOOKUP(H222,'C:\Users\HP\Desktop\TrimphPO\Week\Master Files\[IGST Master.xlsx]DBF'!$A:$B,2,FALSE),
   "Error")),
"")</f>
        <v/>
      </c>
      <c r="B222">
        <f>IF(ORDER!O228&gt;0,
 IF(ORDER!$D$1="SGST",
 VLOOKUP(H222,'C:\Users\HP\Desktop\TrimphPO\Week\Master Files\[SGST Master.xlsx]DBF'!$A:$C,3,FALSE),
   IF(ORDER!$D$1="IGST",
   VLOOKUP(H222,'C:\Users\HP\Desktop\TrimphPO\Week\Master Files\[IGST Master.xlsx]DBF'!$A:$C,3,FALSE),
   "Error")),
"")</f>
        <v/>
      </c>
      <c r="C222">
        <f>IF(ORDER!O228&gt;0,ORDER!L228, "")</f>
        <v/>
      </c>
      <c r="D222">
        <f>IF(ORDER!O228&gt;0,ORDER!A228, "")</f>
        <v/>
      </c>
      <c r="E222">
        <f>IF(ORDER!O228&gt;0,
 IF(ORDER!$D$1="SGST",
 VLOOKUP(H222,'C:\Users\HP\Desktop\TrimphPO\Week\Master Files\[SGST Master.xlsx]DBF'!$A:$F,6,FALSE),
   IF(ORDER!$D$1="IGST",
   VLOOKUP(H222,'C:\Users\HP\Desktop\TrimphPO\Week\Master Files\[IGST Master.xlsx]DBF'!$A:$F,6,FALSE),
   "Error")),
"")</f>
        <v/>
      </c>
      <c r="F222">
        <f>IF(ORDER!O228&gt;0,ORDER!C228, "")</f>
        <v/>
      </c>
      <c r="G222">
        <f>IF(ORDER!O228&gt;0,
 IF(ORDER!$D$1="SGST",
 VLOOKUP(H222,'C:\Users\HP\Desktop\TrimphPO\Week\Master Files\[SGST Master.xlsx]DBF'!$A:$H,8,FALSE),
   IF(ORDER!$D$1="IGST",
   VLOOKUP(H222,'C:\Users\HP\Desktop\TrimphPO\Week\Master Files\[IGST Master.xlsx]DBF'!$A:$H,8,FALSE),
   "Error")),
"")</f>
        <v/>
      </c>
      <c r="H222">
        <f>IF(ORDER!O228&gt;0,ORDER!D228, "")</f>
        <v/>
      </c>
      <c r="I222">
        <f>IF(ORDER!O228&gt;0,
 IF(ORDER!$D$1="SGST",
 VLOOKUP(H222,'C:\Users\HP\Desktop\TrimphPO\Week\Master Files\[SGST Master.xlsx]DBF'!$A:$J,10,FALSE),
   IF(ORDER!$D$1="IGST",
   VLOOKUP(H222,'C:\Users\HP\Desktop\TrimphPO\Week\Master Files\[IGST Master.xlsx]DBF'!$A:$J,10,FALSE),
   "Error")),
"")</f>
        <v/>
      </c>
      <c r="J222">
        <f>IF(ORDER!O228&gt;0,SUMIF(ORDER!$D$8:$D$22298,DBF!$H222,ORDER!$G$8:$G$22298), "")</f>
        <v/>
      </c>
      <c r="K222">
        <f>IF(ORDER!O228&gt;0,VLOOKUP($H222,ORDER!D:H,5,FALSE), "")</f>
        <v/>
      </c>
      <c r="L222">
        <f>IF(ORDER!O228&gt;0,ROUND(J222*K222,2), "")</f>
        <v/>
      </c>
      <c r="M222">
        <f>IF(ORDER!O228&gt;0,
 IF(ORDER!$D$1="SGST",
 VLOOKUP(H222,'C:\Users\HP\Desktop\TrimphPO\Week\Master Files\[SGST Master.xlsx]DBF'!$A:$N,14,FALSE),
   IF(ORDER!$D$1="IGST",
   VLOOKUP(H222,'C:\Users\HP\Desktop\TrimphPO\Week\Master Files\[IGST Master.xlsx]DBF'!$A:$N,14,FALSE),
   "Error")),
"")</f>
        <v/>
      </c>
      <c r="N222">
        <f>IF(ORDER!O228&gt;0,ROUND(L222*M222/100,2), "")</f>
        <v/>
      </c>
      <c r="O222">
        <f>IF(ORDER!O228&gt;0,L222-N222, "")</f>
        <v/>
      </c>
      <c r="P222">
        <f>IF(ORDER!O228&gt;0,IF(R222="Corsetry",IF(IFERROR((O222/J222),0)&lt;1000,"CC Sales- Corsetry-Wholesale - IGST 5%","CC Sales- Corsetry-Wholesale - IGST 12%")), "")</f>
        <v/>
      </c>
      <c r="Q222">
        <f>IF(ORDER!O228&gt;0,
 IF(ORDER!$D$1="SGST",
 VLOOKUP(H222,'C:\Users\HP\Desktop\TrimphPO\Week\Master Files\[SGST Master.xlsx]DBF'!$A:$R,18,FALSE),
   IF(ORDER!$D$1="IGST",
   VLOOKUP(H222,'C:\Users\HP\Desktop\TrimphPO\Week\Master Files\[IGST Master.xlsx]DBF'!$A:$R,18,FALSE),
   "Error")),
"")</f>
        <v/>
      </c>
      <c r="R222">
        <f>IF(ORDER!O228&gt;0,
 IF(ORDER!$D$1="SGST",
 VLOOKUP(H222,'C:\Users\HP\Desktop\TrimphPO\Week\Master Files\[SGST Master.xlsx]DBF'!$A:$S,19,FALSE),
   IF(ORDER!$D$1="IGST",
   VLOOKUP(H222,'C:\Users\HP\Desktop\TrimphPO\Week\Master Files\[IGST Master.xlsx]DBF'!$A:$S,19,FALSE),
   "Error")),
"")</f>
        <v/>
      </c>
      <c r="S222">
        <f>IF(ORDER!O228&gt;0,
 IF(ORDER!$D$1="SGST",
 VLOOKUP(H222,'C:\Users\HP\Desktop\TrimphPO\Week\Master Files\[SGST Master.xlsx]DBF'!$A:$T,20,FALSE),
   IF(ORDER!$D$1="IGST",
   VLOOKUP(H222,'C:\Users\HP\Desktop\TrimphPO\Week\Master Files\[IGST Master.xlsx]DBF'!$A:$T,20,FALSE),
   "Error")),
"")</f>
        <v/>
      </c>
      <c r="T222">
        <f>IF(ORDER!O228&gt;0,
 IF(ORDER!$D$1="SGST",
 VLOOKUP(H222,'C:\Users\HP\Desktop\TrimphPO\Week\Master Files\[SGST Master.xlsx]DBF'!$A:$U,21,FALSE),
   IF(ORDER!$D$1="IGST",
   VLOOKUP(H222,'C:\Users\HP\Desktop\TrimphPO\Week\Master Files\[IGST Master.xlsx]DBF'!$A:$U,21,FALSE),
   "Error")),
"")</f>
        <v/>
      </c>
      <c r="U222">
        <f>IF(ORDER!O228&gt;0,
 IF(ORDER!$D$1="SGST",
 VLOOKUP(H222,'C:\Users\HP\Desktop\TrimphPO\Week\Master Files\[SGST Master.xlsx]DBF'!$A:$V,22,FALSE),
   IF(ORDER!$D$1="IGST",
   VLOOKUP(H222,'C:\Users\HP\Desktop\TrimphPO\Week\Master Files\[IGST Master.xlsx]DBF'!$A:$V,22,FALSE),
   "Error")),
"")</f>
        <v/>
      </c>
      <c r="V222">
        <f>IF(ORDER!O228&gt;0,
 IF(ORDER!$D$1="SGST",
 VLOOKUP(H222,'C:\Users\HP\Desktop\TrimphPO\Week\Master Files\[SGST Master.xlsx]DBF'!$A:$W,23,FALSE),
   IF(ORDER!$D$1="IGST",
   VLOOKUP(H222,'C:\Users\HP\Desktop\TrimphPO\Week\Master Files\[IGST Master.xlsx]DBF'!$A:$W,23,FALSE),
   "Error")),
"")</f>
        <v/>
      </c>
      <c r="W222">
        <f>IF(ORDER!O228&gt;0,
 IF(ORDER!$D$1="SGST",
 VLOOKUP(H222,'C:\Users\HP\Desktop\TrimphPO\Week\Master Files\[SGST Master.xlsx]DBF'!$A:$X,24,FALSE),
   IF(ORDER!$D$1="IGST",
   VLOOKUP(H222,'C:\Users\HP\Desktop\TrimphPO\Week\Master Files\[IGST Master.xlsx]DBF'!$A:$X,24,FALSE),
   "Error")),
"")</f>
        <v/>
      </c>
      <c r="X222">
        <f>IF(ORDER!O228&gt;0,
 IF(ORDER!$D$1="SGST",
 VLOOKUP(H222,'C:\Users\HP\Desktop\TrimphPO\Week\Master Files\[SGST Master.xlsx]DBF'!$A:$Y,25,FALSE),
   IF(ORDER!$D$1="IGST",
   VLOOKUP(H222,'C:\Users\HP\Desktop\TrimphPO\Week\Master Files\[IGST Master.xlsx]DBF'!$A:$Y,25,FALSE),
   "Error")),
"")</f>
        <v/>
      </c>
      <c r="Y222">
        <f>IF(ORDER!O228&gt;0,+O222, "")</f>
        <v/>
      </c>
      <c r="Z222">
        <f>IF(ORDER!O228&gt;0,+J222, "")</f>
        <v/>
      </c>
      <c r="AA222">
        <f>IF(ORDER!O228&gt;0,
 IF(ORDER!$D$1="SGST",
 VLOOKUP(H222,'C:\Users\HP\Desktop\TrimphPO\Week\Master Files\[SGST Master.xlsx]DBF'!$A:$AB,28,FALSE),
   IF(ORDER!$D$1="IGST",
   VLOOKUP(H222,'C:\Users\HP\Desktop\TrimphPO\Week\Master Files\[IGST Master.xlsx]DBF'!$A:$AB,28,FALSE),
   "Error")),
"")</f>
        <v/>
      </c>
      <c r="AB222">
        <f>IF(ORDER!O228&gt;0,
 IF(ORDER!$D$1="SGST",
 VLOOKUP(H222,'C:\Users\HP\Desktop\TrimphPO\Week\Master Files\[SGST Master.xlsx]DBF'!$A:$AC,29,FALSE),
   IF(ORDER!$D$1="IGST",
   VLOOKUP(H222,'C:\Users\HP\Desktop\TrimphPO\Week\Master Files\[IGST Master.xlsx]DBF'!$A:$AC,29,FALSE),
   "Error")),
"")</f>
        <v/>
      </c>
      <c r="AC222">
        <f>IF(ORDER!O228&gt;0,ROUND(Y222*AB222/100,2), "")</f>
        <v/>
      </c>
      <c r="AD222">
        <f>IF(ORDER!O228&gt;0,ROUND(SUM(Y222,0)-AC222,2), "")</f>
        <v/>
      </c>
      <c r="AE222" t="inlineStr"/>
      <c r="AF222" t="inlineStr"/>
      <c r="AG222" t="inlineStr"/>
      <c r="AH222" t="inlineStr"/>
      <c r="AI222" t="inlineStr"/>
      <c r="AJ222" t="inlineStr"/>
      <c r="AK222">
        <f>IF(ORDER!O228&gt;0,IF(RIGHT(P222,2)="5%","Output IGST - 5% - Tamilnadu","Output IGST - 12% - Tamilnadu"), "")</f>
        <v/>
      </c>
      <c r="AL222">
        <f>IF(ORDER!O228&gt;0,IF(AK222="Output IGST - 12% - TamilNadu",12,5), "")</f>
        <v/>
      </c>
      <c r="AM222">
        <f>IF(ORDER!O228&gt;0,ROUND(SUM(AD222*AL222/100,0),2), "")</f>
        <v/>
      </c>
      <c r="AN222">
        <f>IF(ORDER!O228&gt;0,+AP222, "")</f>
        <v/>
      </c>
      <c r="AO222">
        <f>IF(ORDER!O228&gt;0,0.00, "")</f>
        <v/>
      </c>
      <c r="AP222">
        <f>IF(ORDER!O228&gt;0,+(Y222-AC222)+AM222, "")</f>
        <v/>
      </c>
      <c r="AQ222">
        <f>IF(ORDER!O228&gt;0,
 IF(ORDER!$D$1="SGST",
 VLOOKUP(H222,'C:\Users\HP\Desktop\TrimphPO\Week\Master Files\[SGST Master.xlsx]DBF'!$A:$AR,44,FALSE),
   IF(ORDER!$D$1="IGST",
   VLOOKUP(H222,'C:\Users\HP\Desktop\TrimphPO\Week\Master Files\[IGST Master.xlsx]DBF'!$A:$AR,44,FALSE),
   "Error")),
"")</f>
        <v/>
      </c>
      <c r="AR222">
        <f>IF(ORDER!O228&gt;0,B222, "")</f>
        <v/>
      </c>
      <c r="AS222">
        <f>IF(ORDER!O228&gt;0,AN222, "")</f>
        <v/>
      </c>
      <c r="AT222">
        <f>IF(ORDER!O228&gt;0,CONCATENATE($B$2," ",$C$2," ","QTY",  " ", $Z$2), "")</f>
        <v/>
      </c>
      <c r="AU222">
        <f>IF(ORDER!O228&gt;0,
 IF(ORDER!$D$1="SGST",
 VLOOKUP(H222,'C:\Users\HP\Desktop\TrimphPO\Week\Master Files\[SGST Master.xlsx]DBF'!$A:$AV,48,FALSE),
   IF(ORDER!$D$1="IGST",
   VLOOKUP(H222,'C:\Users\HP\Desktop\TrimphPO\Week\Master Files\[IGST Master.xlsx]DBF'!$A:$AV,48,FALSE),
   "Error")),
"")</f>
        <v/>
      </c>
      <c r="AV222">
        <f>IF(ORDER!O228&gt;0,
 IF(ORDER!$D$1="SGST",
 VLOOKUP(H222,'C:\Users\HP\Desktop\TrimphPO\Week\Master Files\[SGST Master.xlsx]DBF'!$A:$AW,49,FALSE),
   IF(ORDER!$D$1="IGST",
   VLOOKUP(H222,'C:\Users\HP\Desktop\TrimphPO\Week\Master Files\[IGST Master.xlsx]DBF'!$A:$AW,49,FALSE),
   "Error")),
"")</f>
        <v/>
      </c>
      <c r="AW222">
        <f>IF(ORDER!O228&gt;0,
 IF(ORDER!$D$1="SGST",
 VLOOKUP(H222,'C:\Users\HP\Desktop\TrimphPO\Week\Master Files\[SGST Master.xlsx]DBF'!$A:$AX,50,FALSE),
   IF(ORDER!$D$1="IGST",
   VLOOKUP(H222,'C:\Users\HP\Desktop\TrimphPO\Week\Master Files\[IGST Master.xlsx]DBF'!$A:$AX,50,FALSE),
   "Error")),
"")</f>
        <v/>
      </c>
      <c r="AX222">
        <f>IF(ORDER!O228&gt;0,ORDER!B5, "")</f>
        <v/>
      </c>
      <c r="AY222">
        <f>IF(ORDER!O228&gt;0,ORDER!B1, "")</f>
        <v/>
      </c>
      <c r="AZ222">
        <f>IF(ORDER!O228&gt;0,
 IF(ORDER!$D$1="SGST",
 VLOOKUP(H222,'C:\Users\HP\Desktop\TrimphPO\Week\Master Files\[SGST Master.xlsx]DBF'!$A:$BA,53,FALSE),
   IF(ORDER!$D$1="IGST",
   VLOOKUP(H222,'C:\Users\HP\Desktop\TrimphPO\Week\Master Files\[IGST Master.xlsx]DBF'!$A:$BA,53,FALSE),
   "Error")),
"")</f>
        <v/>
      </c>
      <c r="BA222">
        <f>IF(ORDER!O228&gt;0,
 IF(ORDER!$D$1="SGST",
 VLOOKUP(H222,'C:\Users\HP\Desktop\TrimphPO\Week\Master Files\[SGST Master.xlsx]DBF'!$A:$BB,54,FALSE),
   IF(ORDER!$D$1="IGST",
   VLOOKUP(H222,'C:\Users\HP\Desktop\TrimphPO\Week\Master Files\[IGST Master.xlsx]DBF'!$A:$BB,54,FALSE),
   "Error")),
"")</f>
        <v/>
      </c>
      <c r="BB222">
        <f>IF(ORDER!O228&gt;0,
 IF(ORDER!$D$1="SGST",
 VLOOKUP(H222,'C:\Users\HP\Desktop\TrimphPO\Week\Master Files\[SGST Master.xlsx]DBF'!$A:$BC,55,FALSE),
   IF(ORDER!$D$1="IGST",
   VLOOKUP(H222,'C:\Users\HP\Desktop\TrimphPO\Week\Master Files\[IGST Master.xlsx]DBF'!$A:$BC,55,FALSE),
   "Error")),
"")</f>
        <v/>
      </c>
      <c r="BC222">
        <f>IF(ORDER!O228&gt;0,
 IF(ORDER!$D$1="SGST",
 VLOOKUP(H222,'C:\Users\HP\Desktop\TrimphPO\Week\Master Files\[SGST Master.xlsx]DBF'!$A:$BD,56,FALSE),
   IF(ORDER!$D$1="IGST",
   VLOOKUP(H222,'C:\Users\HP\Desktop\TrimphPO\Week\Master Files\[IGST Master.xlsx]DBF'!$A:$BD,56,FALSE),
   "Error")),
"")</f>
        <v/>
      </c>
      <c r="BD222">
        <f>IF(ORDER!O228&gt;0,
 IF(ORDER!$D$1="SGST",
 VLOOKUP(H222,'C:\Users\HP\Desktop\TrimphPO\Week\Master Files\[SGST Master.xlsx]DBF'!$A:$BE,57,FALSE),
   IF(ORDER!$D$1="IGST",
   VLOOKUP(H222,'C:\Users\HP\Desktop\TrimphPO\Week\Master Files\[IGST Master.xlsx]DBF'!$A:$BE,57,FALSE),
   "Error")),
"")</f>
        <v/>
      </c>
    </row>
    <row r="223">
      <c r="A223">
        <f>IF(ORDER!O229&gt;0,
 IF(ORDER!$D$1="SGST",
 VLOOKUP(H223,'C:\Users\HP\Desktop\TrimphPO\Week\Master Files\[SGST Master.xlsx]DBF'!$A:$B,2,FALSE),
   IF(ORDER!$D$1="IGST",
   VLOOKUP(H223,'C:\Users\HP\Desktop\TrimphPO\Week\Master Files\[IGST Master.xlsx]DBF'!$A:$B,2,FALSE),
   "Error")),
"")</f>
        <v/>
      </c>
      <c r="B223">
        <f>IF(ORDER!O229&gt;0,
 IF(ORDER!$D$1="SGST",
 VLOOKUP(H223,'C:\Users\HP\Desktop\TrimphPO\Week\Master Files\[SGST Master.xlsx]DBF'!$A:$C,3,FALSE),
   IF(ORDER!$D$1="IGST",
   VLOOKUP(H223,'C:\Users\HP\Desktop\TrimphPO\Week\Master Files\[IGST Master.xlsx]DBF'!$A:$C,3,FALSE),
   "Error")),
"")</f>
        <v/>
      </c>
      <c r="C223">
        <f>IF(ORDER!O229&gt;0,ORDER!L229, "")</f>
        <v/>
      </c>
      <c r="D223">
        <f>IF(ORDER!O229&gt;0,ORDER!A229, "")</f>
        <v/>
      </c>
      <c r="E223">
        <f>IF(ORDER!O229&gt;0,
 IF(ORDER!$D$1="SGST",
 VLOOKUP(H223,'C:\Users\HP\Desktop\TrimphPO\Week\Master Files\[SGST Master.xlsx]DBF'!$A:$F,6,FALSE),
   IF(ORDER!$D$1="IGST",
   VLOOKUP(H223,'C:\Users\HP\Desktop\TrimphPO\Week\Master Files\[IGST Master.xlsx]DBF'!$A:$F,6,FALSE),
   "Error")),
"")</f>
        <v/>
      </c>
      <c r="F223">
        <f>IF(ORDER!O229&gt;0,ORDER!C229, "")</f>
        <v/>
      </c>
      <c r="G223">
        <f>IF(ORDER!O229&gt;0,
 IF(ORDER!$D$1="SGST",
 VLOOKUP(H223,'C:\Users\HP\Desktop\TrimphPO\Week\Master Files\[SGST Master.xlsx]DBF'!$A:$H,8,FALSE),
   IF(ORDER!$D$1="IGST",
   VLOOKUP(H223,'C:\Users\HP\Desktop\TrimphPO\Week\Master Files\[IGST Master.xlsx]DBF'!$A:$H,8,FALSE),
   "Error")),
"")</f>
        <v/>
      </c>
      <c r="H223">
        <f>IF(ORDER!O229&gt;0,ORDER!D229, "")</f>
        <v/>
      </c>
      <c r="I223">
        <f>IF(ORDER!O229&gt;0,
 IF(ORDER!$D$1="SGST",
 VLOOKUP(H223,'C:\Users\HP\Desktop\TrimphPO\Week\Master Files\[SGST Master.xlsx]DBF'!$A:$J,10,FALSE),
   IF(ORDER!$D$1="IGST",
   VLOOKUP(H223,'C:\Users\HP\Desktop\TrimphPO\Week\Master Files\[IGST Master.xlsx]DBF'!$A:$J,10,FALSE),
   "Error")),
"")</f>
        <v/>
      </c>
      <c r="J223">
        <f>IF(ORDER!O229&gt;0,SUMIF(ORDER!$D$8:$D$22298,DBF!$H223,ORDER!$G$8:$G$22298), "")</f>
        <v/>
      </c>
      <c r="K223">
        <f>IF(ORDER!O229&gt;0,VLOOKUP($H223,ORDER!D:H,5,FALSE), "")</f>
        <v/>
      </c>
      <c r="L223">
        <f>IF(ORDER!O229&gt;0,ROUND(J223*K223,2), "")</f>
        <v/>
      </c>
      <c r="M223">
        <f>IF(ORDER!O229&gt;0,
 IF(ORDER!$D$1="SGST",
 VLOOKUP(H223,'C:\Users\HP\Desktop\TrimphPO\Week\Master Files\[SGST Master.xlsx]DBF'!$A:$N,14,FALSE),
   IF(ORDER!$D$1="IGST",
   VLOOKUP(H223,'C:\Users\HP\Desktop\TrimphPO\Week\Master Files\[IGST Master.xlsx]DBF'!$A:$N,14,FALSE),
   "Error")),
"")</f>
        <v/>
      </c>
      <c r="N223">
        <f>IF(ORDER!O229&gt;0,ROUND(L223*M223/100,2), "")</f>
        <v/>
      </c>
      <c r="O223">
        <f>IF(ORDER!O229&gt;0,L223-N223, "")</f>
        <v/>
      </c>
      <c r="P223">
        <f>IF(ORDER!O229&gt;0,IF(R223="Corsetry",IF(IFERROR((O223/J223),0)&lt;1000,"CC Sales- Corsetry-Wholesale - IGST 5%","CC Sales- Corsetry-Wholesale - IGST 12%")), "")</f>
        <v/>
      </c>
      <c r="Q223">
        <f>IF(ORDER!O229&gt;0,
 IF(ORDER!$D$1="SGST",
 VLOOKUP(H223,'C:\Users\HP\Desktop\TrimphPO\Week\Master Files\[SGST Master.xlsx]DBF'!$A:$R,18,FALSE),
   IF(ORDER!$D$1="IGST",
   VLOOKUP(H223,'C:\Users\HP\Desktop\TrimphPO\Week\Master Files\[IGST Master.xlsx]DBF'!$A:$R,18,FALSE),
   "Error")),
"")</f>
        <v/>
      </c>
      <c r="R223">
        <f>IF(ORDER!O229&gt;0,
 IF(ORDER!$D$1="SGST",
 VLOOKUP(H223,'C:\Users\HP\Desktop\TrimphPO\Week\Master Files\[SGST Master.xlsx]DBF'!$A:$S,19,FALSE),
   IF(ORDER!$D$1="IGST",
   VLOOKUP(H223,'C:\Users\HP\Desktop\TrimphPO\Week\Master Files\[IGST Master.xlsx]DBF'!$A:$S,19,FALSE),
   "Error")),
"")</f>
        <v/>
      </c>
      <c r="S223">
        <f>IF(ORDER!O229&gt;0,
 IF(ORDER!$D$1="SGST",
 VLOOKUP(H223,'C:\Users\HP\Desktop\TrimphPO\Week\Master Files\[SGST Master.xlsx]DBF'!$A:$T,20,FALSE),
   IF(ORDER!$D$1="IGST",
   VLOOKUP(H223,'C:\Users\HP\Desktop\TrimphPO\Week\Master Files\[IGST Master.xlsx]DBF'!$A:$T,20,FALSE),
   "Error")),
"")</f>
        <v/>
      </c>
      <c r="T223">
        <f>IF(ORDER!O229&gt;0,
 IF(ORDER!$D$1="SGST",
 VLOOKUP(H223,'C:\Users\HP\Desktop\TrimphPO\Week\Master Files\[SGST Master.xlsx]DBF'!$A:$U,21,FALSE),
   IF(ORDER!$D$1="IGST",
   VLOOKUP(H223,'C:\Users\HP\Desktop\TrimphPO\Week\Master Files\[IGST Master.xlsx]DBF'!$A:$U,21,FALSE),
   "Error")),
"")</f>
        <v/>
      </c>
      <c r="U223">
        <f>IF(ORDER!O229&gt;0,
 IF(ORDER!$D$1="SGST",
 VLOOKUP(H223,'C:\Users\HP\Desktop\TrimphPO\Week\Master Files\[SGST Master.xlsx]DBF'!$A:$V,22,FALSE),
   IF(ORDER!$D$1="IGST",
   VLOOKUP(H223,'C:\Users\HP\Desktop\TrimphPO\Week\Master Files\[IGST Master.xlsx]DBF'!$A:$V,22,FALSE),
   "Error")),
"")</f>
        <v/>
      </c>
      <c r="V223">
        <f>IF(ORDER!O229&gt;0,
 IF(ORDER!$D$1="SGST",
 VLOOKUP(H223,'C:\Users\HP\Desktop\TrimphPO\Week\Master Files\[SGST Master.xlsx]DBF'!$A:$W,23,FALSE),
   IF(ORDER!$D$1="IGST",
   VLOOKUP(H223,'C:\Users\HP\Desktop\TrimphPO\Week\Master Files\[IGST Master.xlsx]DBF'!$A:$W,23,FALSE),
   "Error")),
"")</f>
        <v/>
      </c>
      <c r="W223">
        <f>IF(ORDER!O229&gt;0,
 IF(ORDER!$D$1="SGST",
 VLOOKUP(H223,'C:\Users\HP\Desktop\TrimphPO\Week\Master Files\[SGST Master.xlsx]DBF'!$A:$X,24,FALSE),
   IF(ORDER!$D$1="IGST",
   VLOOKUP(H223,'C:\Users\HP\Desktop\TrimphPO\Week\Master Files\[IGST Master.xlsx]DBF'!$A:$X,24,FALSE),
   "Error")),
"")</f>
        <v/>
      </c>
      <c r="X223">
        <f>IF(ORDER!O229&gt;0,
 IF(ORDER!$D$1="SGST",
 VLOOKUP(H223,'C:\Users\HP\Desktop\TrimphPO\Week\Master Files\[SGST Master.xlsx]DBF'!$A:$Y,25,FALSE),
   IF(ORDER!$D$1="IGST",
   VLOOKUP(H223,'C:\Users\HP\Desktop\TrimphPO\Week\Master Files\[IGST Master.xlsx]DBF'!$A:$Y,25,FALSE),
   "Error")),
"")</f>
        <v/>
      </c>
      <c r="Y223">
        <f>IF(ORDER!O229&gt;0,+O223, "")</f>
        <v/>
      </c>
      <c r="Z223">
        <f>IF(ORDER!O229&gt;0,+J223, "")</f>
        <v/>
      </c>
      <c r="AA223">
        <f>IF(ORDER!O229&gt;0,
 IF(ORDER!$D$1="SGST",
 VLOOKUP(H223,'C:\Users\HP\Desktop\TrimphPO\Week\Master Files\[SGST Master.xlsx]DBF'!$A:$AB,28,FALSE),
   IF(ORDER!$D$1="IGST",
   VLOOKUP(H223,'C:\Users\HP\Desktop\TrimphPO\Week\Master Files\[IGST Master.xlsx]DBF'!$A:$AB,28,FALSE),
   "Error")),
"")</f>
        <v/>
      </c>
      <c r="AB223">
        <f>IF(ORDER!O229&gt;0,
 IF(ORDER!$D$1="SGST",
 VLOOKUP(H223,'C:\Users\HP\Desktop\TrimphPO\Week\Master Files\[SGST Master.xlsx]DBF'!$A:$AC,29,FALSE),
   IF(ORDER!$D$1="IGST",
   VLOOKUP(H223,'C:\Users\HP\Desktop\TrimphPO\Week\Master Files\[IGST Master.xlsx]DBF'!$A:$AC,29,FALSE),
   "Error")),
"")</f>
        <v/>
      </c>
      <c r="AC223">
        <f>IF(ORDER!O229&gt;0,ROUND(Y223*AB223/100,2), "")</f>
        <v/>
      </c>
      <c r="AD223">
        <f>IF(ORDER!O229&gt;0,ROUND(SUM(Y223,0)-AC223,2), "")</f>
        <v/>
      </c>
      <c r="AE223" t="inlineStr"/>
      <c r="AF223" t="inlineStr"/>
      <c r="AG223" t="inlineStr"/>
      <c r="AH223" t="inlineStr"/>
      <c r="AI223" t="inlineStr"/>
      <c r="AJ223" t="inlineStr"/>
      <c r="AK223">
        <f>IF(ORDER!O229&gt;0,IF(RIGHT(P223,2)="5%","Output IGST - 5% - Tamilnadu","Output IGST - 12% - Tamilnadu"), "")</f>
        <v/>
      </c>
      <c r="AL223">
        <f>IF(ORDER!O229&gt;0,IF(AK223="Output IGST - 12% - TamilNadu",12,5), "")</f>
        <v/>
      </c>
      <c r="AM223">
        <f>IF(ORDER!O229&gt;0,ROUND(SUM(AD223*AL223/100,0),2), "")</f>
        <v/>
      </c>
      <c r="AN223">
        <f>IF(ORDER!O229&gt;0,+AP223, "")</f>
        <v/>
      </c>
      <c r="AO223">
        <f>IF(ORDER!O229&gt;0,0.00, "")</f>
        <v/>
      </c>
      <c r="AP223">
        <f>IF(ORDER!O229&gt;0,+(Y223-AC223)+AM223, "")</f>
        <v/>
      </c>
      <c r="AQ223">
        <f>IF(ORDER!O229&gt;0,
 IF(ORDER!$D$1="SGST",
 VLOOKUP(H223,'C:\Users\HP\Desktop\TrimphPO\Week\Master Files\[SGST Master.xlsx]DBF'!$A:$AR,44,FALSE),
   IF(ORDER!$D$1="IGST",
   VLOOKUP(H223,'C:\Users\HP\Desktop\TrimphPO\Week\Master Files\[IGST Master.xlsx]DBF'!$A:$AR,44,FALSE),
   "Error")),
"")</f>
        <v/>
      </c>
      <c r="AR223">
        <f>IF(ORDER!O229&gt;0,B223, "")</f>
        <v/>
      </c>
      <c r="AS223">
        <f>IF(ORDER!O229&gt;0,AN223, "")</f>
        <v/>
      </c>
      <c r="AT223">
        <f>IF(ORDER!O229&gt;0,CONCATENATE($B$2," ",$C$2," ","QTY",  " ", $Z$2), "")</f>
        <v/>
      </c>
      <c r="AU223">
        <f>IF(ORDER!O229&gt;0,
 IF(ORDER!$D$1="SGST",
 VLOOKUP(H223,'C:\Users\HP\Desktop\TrimphPO\Week\Master Files\[SGST Master.xlsx]DBF'!$A:$AV,48,FALSE),
   IF(ORDER!$D$1="IGST",
   VLOOKUP(H223,'C:\Users\HP\Desktop\TrimphPO\Week\Master Files\[IGST Master.xlsx]DBF'!$A:$AV,48,FALSE),
   "Error")),
"")</f>
        <v/>
      </c>
      <c r="AV223">
        <f>IF(ORDER!O229&gt;0,
 IF(ORDER!$D$1="SGST",
 VLOOKUP(H223,'C:\Users\HP\Desktop\TrimphPO\Week\Master Files\[SGST Master.xlsx]DBF'!$A:$AW,49,FALSE),
   IF(ORDER!$D$1="IGST",
   VLOOKUP(H223,'C:\Users\HP\Desktop\TrimphPO\Week\Master Files\[IGST Master.xlsx]DBF'!$A:$AW,49,FALSE),
   "Error")),
"")</f>
        <v/>
      </c>
      <c r="AW223">
        <f>IF(ORDER!O229&gt;0,
 IF(ORDER!$D$1="SGST",
 VLOOKUP(H223,'C:\Users\HP\Desktop\TrimphPO\Week\Master Files\[SGST Master.xlsx]DBF'!$A:$AX,50,FALSE),
   IF(ORDER!$D$1="IGST",
   VLOOKUP(H223,'C:\Users\HP\Desktop\TrimphPO\Week\Master Files\[IGST Master.xlsx]DBF'!$A:$AX,50,FALSE),
   "Error")),
"")</f>
        <v/>
      </c>
      <c r="AX223">
        <f>IF(ORDER!O229&gt;0,ORDER!B5, "")</f>
        <v/>
      </c>
      <c r="AY223">
        <f>IF(ORDER!O229&gt;0,ORDER!B1, "")</f>
        <v/>
      </c>
      <c r="AZ223">
        <f>IF(ORDER!O229&gt;0,
 IF(ORDER!$D$1="SGST",
 VLOOKUP(H223,'C:\Users\HP\Desktop\TrimphPO\Week\Master Files\[SGST Master.xlsx]DBF'!$A:$BA,53,FALSE),
   IF(ORDER!$D$1="IGST",
   VLOOKUP(H223,'C:\Users\HP\Desktop\TrimphPO\Week\Master Files\[IGST Master.xlsx]DBF'!$A:$BA,53,FALSE),
   "Error")),
"")</f>
        <v/>
      </c>
      <c r="BA223">
        <f>IF(ORDER!O229&gt;0,
 IF(ORDER!$D$1="SGST",
 VLOOKUP(H223,'C:\Users\HP\Desktop\TrimphPO\Week\Master Files\[SGST Master.xlsx]DBF'!$A:$BB,54,FALSE),
   IF(ORDER!$D$1="IGST",
   VLOOKUP(H223,'C:\Users\HP\Desktop\TrimphPO\Week\Master Files\[IGST Master.xlsx]DBF'!$A:$BB,54,FALSE),
   "Error")),
"")</f>
        <v/>
      </c>
      <c r="BB223">
        <f>IF(ORDER!O229&gt;0,
 IF(ORDER!$D$1="SGST",
 VLOOKUP(H223,'C:\Users\HP\Desktop\TrimphPO\Week\Master Files\[SGST Master.xlsx]DBF'!$A:$BC,55,FALSE),
   IF(ORDER!$D$1="IGST",
   VLOOKUP(H223,'C:\Users\HP\Desktop\TrimphPO\Week\Master Files\[IGST Master.xlsx]DBF'!$A:$BC,55,FALSE),
   "Error")),
"")</f>
        <v/>
      </c>
      <c r="BC223">
        <f>IF(ORDER!O229&gt;0,
 IF(ORDER!$D$1="SGST",
 VLOOKUP(H223,'C:\Users\HP\Desktop\TrimphPO\Week\Master Files\[SGST Master.xlsx]DBF'!$A:$BD,56,FALSE),
   IF(ORDER!$D$1="IGST",
   VLOOKUP(H223,'C:\Users\HP\Desktop\TrimphPO\Week\Master Files\[IGST Master.xlsx]DBF'!$A:$BD,56,FALSE),
   "Error")),
"")</f>
        <v/>
      </c>
      <c r="BD223">
        <f>IF(ORDER!O229&gt;0,
 IF(ORDER!$D$1="SGST",
 VLOOKUP(H223,'C:\Users\HP\Desktop\TrimphPO\Week\Master Files\[SGST Master.xlsx]DBF'!$A:$BE,57,FALSE),
   IF(ORDER!$D$1="IGST",
   VLOOKUP(H223,'C:\Users\HP\Desktop\TrimphPO\Week\Master Files\[IGST Master.xlsx]DBF'!$A:$BE,57,FALSE),
   "Error")),
"")</f>
        <v/>
      </c>
    </row>
    <row r="224">
      <c r="A224">
        <f>IF(ORDER!O230&gt;0,
 IF(ORDER!$D$1="SGST",
 VLOOKUP(H224,'C:\Users\HP\Desktop\TrimphPO\Week\Master Files\[SGST Master.xlsx]DBF'!$A:$B,2,FALSE),
   IF(ORDER!$D$1="IGST",
   VLOOKUP(H224,'C:\Users\HP\Desktop\TrimphPO\Week\Master Files\[IGST Master.xlsx]DBF'!$A:$B,2,FALSE),
   "Error")),
"")</f>
        <v/>
      </c>
      <c r="B224">
        <f>IF(ORDER!O230&gt;0,
 IF(ORDER!$D$1="SGST",
 VLOOKUP(H224,'C:\Users\HP\Desktop\TrimphPO\Week\Master Files\[SGST Master.xlsx]DBF'!$A:$C,3,FALSE),
   IF(ORDER!$D$1="IGST",
   VLOOKUP(H224,'C:\Users\HP\Desktop\TrimphPO\Week\Master Files\[IGST Master.xlsx]DBF'!$A:$C,3,FALSE),
   "Error")),
"")</f>
        <v/>
      </c>
      <c r="C224">
        <f>IF(ORDER!O230&gt;0,ORDER!L230, "")</f>
        <v/>
      </c>
      <c r="D224">
        <f>IF(ORDER!O230&gt;0,ORDER!A230, "")</f>
        <v/>
      </c>
      <c r="E224">
        <f>IF(ORDER!O230&gt;0,
 IF(ORDER!$D$1="SGST",
 VLOOKUP(H224,'C:\Users\HP\Desktop\TrimphPO\Week\Master Files\[SGST Master.xlsx]DBF'!$A:$F,6,FALSE),
   IF(ORDER!$D$1="IGST",
   VLOOKUP(H224,'C:\Users\HP\Desktop\TrimphPO\Week\Master Files\[IGST Master.xlsx]DBF'!$A:$F,6,FALSE),
   "Error")),
"")</f>
        <v/>
      </c>
      <c r="F224">
        <f>IF(ORDER!O230&gt;0,ORDER!C230, "")</f>
        <v/>
      </c>
      <c r="G224">
        <f>IF(ORDER!O230&gt;0,
 IF(ORDER!$D$1="SGST",
 VLOOKUP(H224,'C:\Users\HP\Desktop\TrimphPO\Week\Master Files\[SGST Master.xlsx]DBF'!$A:$H,8,FALSE),
   IF(ORDER!$D$1="IGST",
   VLOOKUP(H224,'C:\Users\HP\Desktop\TrimphPO\Week\Master Files\[IGST Master.xlsx]DBF'!$A:$H,8,FALSE),
   "Error")),
"")</f>
        <v/>
      </c>
      <c r="H224">
        <f>IF(ORDER!O230&gt;0,ORDER!D230, "")</f>
        <v/>
      </c>
      <c r="I224">
        <f>IF(ORDER!O230&gt;0,
 IF(ORDER!$D$1="SGST",
 VLOOKUP(H224,'C:\Users\HP\Desktop\TrimphPO\Week\Master Files\[SGST Master.xlsx]DBF'!$A:$J,10,FALSE),
   IF(ORDER!$D$1="IGST",
   VLOOKUP(H224,'C:\Users\HP\Desktop\TrimphPO\Week\Master Files\[IGST Master.xlsx]DBF'!$A:$J,10,FALSE),
   "Error")),
"")</f>
        <v/>
      </c>
      <c r="J224">
        <f>IF(ORDER!O230&gt;0,SUMIF(ORDER!$D$8:$D$22298,DBF!$H224,ORDER!$G$8:$G$22298), "")</f>
        <v/>
      </c>
      <c r="K224">
        <f>IF(ORDER!O230&gt;0,VLOOKUP($H224,ORDER!D:H,5,FALSE), "")</f>
        <v/>
      </c>
      <c r="L224">
        <f>IF(ORDER!O230&gt;0,ROUND(J224*K224,2), "")</f>
        <v/>
      </c>
      <c r="M224">
        <f>IF(ORDER!O230&gt;0,
 IF(ORDER!$D$1="SGST",
 VLOOKUP(H224,'C:\Users\HP\Desktop\TrimphPO\Week\Master Files\[SGST Master.xlsx]DBF'!$A:$N,14,FALSE),
   IF(ORDER!$D$1="IGST",
   VLOOKUP(H224,'C:\Users\HP\Desktop\TrimphPO\Week\Master Files\[IGST Master.xlsx]DBF'!$A:$N,14,FALSE),
   "Error")),
"")</f>
        <v/>
      </c>
      <c r="N224">
        <f>IF(ORDER!O230&gt;0,ROUND(L224*M224/100,2), "")</f>
        <v/>
      </c>
      <c r="O224">
        <f>IF(ORDER!O230&gt;0,L224-N224, "")</f>
        <v/>
      </c>
      <c r="P224">
        <f>IF(ORDER!O230&gt;0,IF(R224="Corsetry",IF(IFERROR((O224/J224),0)&lt;1000,"CC Sales- Corsetry-Wholesale - IGST 5%","CC Sales- Corsetry-Wholesale - IGST 12%")), "")</f>
        <v/>
      </c>
      <c r="Q224">
        <f>IF(ORDER!O230&gt;0,
 IF(ORDER!$D$1="SGST",
 VLOOKUP(H224,'C:\Users\HP\Desktop\TrimphPO\Week\Master Files\[SGST Master.xlsx]DBF'!$A:$R,18,FALSE),
   IF(ORDER!$D$1="IGST",
   VLOOKUP(H224,'C:\Users\HP\Desktop\TrimphPO\Week\Master Files\[IGST Master.xlsx]DBF'!$A:$R,18,FALSE),
   "Error")),
"")</f>
        <v/>
      </c>
      <c r="R224">
        <f>IF(ORDER!O230&gt;0,
 IF(ORDER!$D$1="SGST",
 VLOOKUP(H224,'C:\Users\HP\Desktop\TrimphPO\Week\Master Files\[SGST Master.xlsx]DBF'!$A:$S,19,FALSE),
   IF(ORDER!$D$1="IGST",
   VLOOKUP(H224,'C:\Users\HP\Desktop\TrimphPO\Week\Master Files\[IGST Master.xlsx]DBF'!$A:$S,19,FALSE),
   "Error")),
"")</f>
        <v/>
      </c>
      <c r="S224">
        <f>IF(ORDER!O230&gt;0,
 IF(ORDER!$D$1="SGST",
 VLOOKUP(H224,'C:\Users\HP\Desktop\TrimphPO\Week\Master Files\[SGST Master.xlsx]DBF'!$A:$T,20,FALSE),
   IF(ORDER!$D$1="IGST",
   VLOOKUP(H224,'C:\Users\HP\Desktop\TrimphPO\Week\Master Files\[IGST Master.xlsx]DBF'!$A:$T,20,FALSE),
   "Error")),
"")</f>
        <v/>
      </c>
      <c r="T224">
        <f>IF(ORDER!O230&gt;0,
 IF(ORDER!$D$1="SGST",
 VLOOKUP(H224,'C:\Users\HP\Desktop\TrimphPO\Week\Master Files\[SGST Master.xlsx]DBF'!$A:$U,21,FALSE),
   IF(ORDER!$D$1="IGST",
   VLOOKUP(H224,'C:\Users\HP\Desktop\TrimphPO\Week\Master Files\[IGST Master.xlsx]DBF'!$A:$U,21,FALSE),
   "Error")),
"")</f>
        <v/>
      </c>
      <c r="U224">
        <f>IF(ORDER!O230&gt;0,
 IF(ORDER!$D$1="SGST",
 VLOOKUP(H224,'C:\Users\HP\Desktop\TrimphPO\Week\Master Files\[SGST Master.xlsx]DBF'!$A:$V,22,FALSE),
   IF(ORDER!$D$1="IGST",
   VLOOKUP(H224,'C:\Users\HP\Desktop\TrimphPO\Week\Master Files\[IGST Master.xlsx]DBF'!$A:$V,22,FALSE),
   "Error")),
"")</f>
        <v/>
      </c>
      <c r="V224">
        <f>IF(ORDER!O230&gt;0,
 IF(ORDER!$D$1="SGST",
 VLOOKUP(H224,'C:\Users\HP\Desktop\TrimphPO\Week\Master Files\[SGST Master.xlsx]DBF'!$A:$W,23,FALSE),
   IF(ORDER!$D$1="IGST",
   VLOOKUP(H224,'C:\Users\HP\Desktop\TrimphPO\Week\Master Files\[IGST Master.xlsx]DBF'!$A:$W,23,FALSE),
   "Error")),
"")</f>
        <v/>
      </c>
      <c r="W224">
        <f>IF(ORDER!O230&gt;0,
 IF(ORDER!$D$1="SGST",
 VLOOKUP(H224,'C:\Users\HP\Desktop\TrimphPO\Week\Master Files\[SGST Master.xlsx]DBF'!$A:$X,24,FALSE),
   IF(ORDER!$D$1="IGST",
   VLOOKUP(H224,'C:\Users\HP\Desktop\TrimphPO\Week\Master Files\[IGST Master.xlsx]DBF'!$A:$X,24,FALSE),
   "Error")),
"")</f>
        <v/>
      </c>
      <c r="X224">
        <f>IF(ORDER!O230&gt;0,
 IF(ORDER!$D$1="SGST",
 VLOOKUP(H224,'C:\Users\HP\Desktop\TrimphPO\Week\Master Files\[SGST Master.xlsx]DBF'!$A:$Y,25,FALSE),
   IF(ORDER!$D$1="IGST",
   VLOOKUP(H224,'C:\Users\HP\Desktop\TrimphPO\Week\Master Files\[IGST Master.xlsx]DBF'!$A:$Y,25,FALSE),
   "Error")),
"")</f>
        <v/>
      </c>
      <c r="Y224">
        <f>IF(ORDER!O230&gt;0,+O224, "")</f>
        <v/>
      </c>
      <c r="Z224">
        <f>IF(ORDER!O230&gt;0,+J224, "")</f>
        <v/>
      </c>
      <c r="AA224">
        <f>IF(ORDER!O230&gt;0,
 IF(ORDER!$D$1="SGST",
 VLOOKUP(H224,'C:\Users\HP\Desktop\TrimphPO\Week\Master Files\[SGST Master.xlsx]DBF'!$A:$AB,28,FALSE),
   IF(ORDER!$D$1="IGST",
   VLOOKUP(H224,'C:\Users\HP\Desktop\TrimphPO\Week\Master Files\[IGST Master.xlsx]DBF'!$A:$AB,28,FALSE),
   "Error")),
"")</f>
        <v/>
      </c>
      <c r="AB224">
        <f>IF(ORDER!O230&gt;0,
 IF(ORDER!$D$1="SGST",
 VLOOKUP(H224,'C:\Users\HP\Desktop\TrimphPO\Week\Master Files\[SGST Master.xlsx]DBF'!$A:$AC,29,FALSE),
   IF(ORDER!$D$1="IGST",
   VLOOKUP(H224,'C:\Users\HP\Desktop\TrimphPO\Week\Master Files\[IGST Master.xlsx]DBF'!$A:$AC,29,FALSE),
   "Error")),
"")</f>
        <v/>
      </c>
      <c r="AC224">
        <f>IF(ORDER!O230&gt;0,ROUND(Y224*AB224/100,2), "")</f>
        <v/>
      </c>
      <c r="AD224">
        <f>IF(ORDER!O230&gt;0,ROUND(SUM(Y224,0)-AC224,2), "")</f>
        <v/>
      </c>
      <c r="AE224" t="inlineStr"/>
      <c r="AF224" t="inlineStr"/>
      <c r="AG224" t="inlineStr"/>
      <c r="AH224" t="inlineStr"/>
      <c r="AI224" t="inlineStr"/>
      <c r="AJ224" t="inlineStr"/>
      <c r="AK224">
        <f>IF(ORDER!O230&gt;0,IF(RIGHT(P224,2)="5%","Output IGST - 5% - Tamilnadu","Output IGST - 12% - Tamilnadu"), "")</f>
        <v/>
      </c>
      <c r="AL224">
        <f>IF(ORDER!O230&gt;0,IF(AK224="Output IGST - 12% - TamilNadu",12,5), "")</f>
        <v/>
      </c>
      <c r="AM224">
        <f>IF(ORDER!O230&gt;0,ROUND(SUM(AD224*AL224/100,0),2), "")</f>
        <v/>
      </c>
      <c r="AN224">
        <f>IF(ORDER!O230&gt;0,+AP224, "")</f>
        <v/>
      </c>
      <c r="AO224">
        <f>IF(ORDER!O230&gt;0,0.00, "")</f>
        <v/>
      </c>
      <c r="AP224">
        <f>IF(ORDER!O230&gt;0,+(Y224-AC224)+AM224, "")</f>
        <v/>
      </c>
      <c r="AQ224">
        <f>IF(ORDER!O230&gt;0,
 IF(ORDER!$D$1="SGST",
 VLOOKUP(H224,'C:\Users\HP\Desktop\TrimphPO\Week\Master Files\[SGST Master.xlsx]DBF'!$A:$AR,44,FALSE),
   IF(ORDER!$D$1="IGST",
   VLOOKUP(H224,'C:\Users\HP\Desktop\TrimphPO\Week\Master Files\[IGST Master.xlsx]DBF'!$A:$AR,44,FALSE),
   "Error")),
"")</f>
        <v/>
      </c>
      <c r="AR224">
        <f>IF(ORDER!O230&gt;0,B224, "")</f>
        <v/>
      </c>
      <c r="AS224">
        <f>IF(ORDER!O230&gt;0,AN224, "")</f>
        <v/>
      </c>
      <c r="AT224">
        <f>IF(ORDER!O230&gt;0,CONCATENATE($B$2," ",$C$2," ","QTY",  " ", $Z$2), "")</f>
        <v/>
      </c>
      <c r="AU224">
        <f>IF(ORDER!O230&gt;0,
 IF(ORDER!$D$1="SGST",
 VLOOKUP(H224,'C:\Users\HP\Desktop\TrimphPO\Week\Master Files\[SGST Master.xlsx]DBF'!$A:$AV,48,FALSE),
   IF(ORDER!$D$1="IGST",
   VLOOKUP(H224,'C:\Users\HP\Desktop\TrimphPO\Week\Master Files\[IGST Master.xlsx]DBF'!$A:$AV,48,FALSE),
   "Error")),
"")</f>
        <v/>
      </c>
      <c r="AV224">
        <f>IF(ORDER!O230&gt;0,
 IF(ORDER!$D$1="SGST",
 VLOOKUP(H224,'C:\Users\HP\Desktop\TrimphPO\Week\Master Files\[SGST Master.xlsx]DBF'!$A:$AW,49,FALSE),
   IF(ORDER!$D$1="IGST",
   VLOOKUP(H224,'C:\Users\HP\Desktop\TrimphPO\Week\Master Files\[IGST Master.xlsx]DBF'!$A:$AW,49,FALSE),
   "Error")),
"")</f>
        <v/>
      </c>
      <c r="AW224">
        <f>IF(ORDER!O230&gt;0,
 IF(ORDER!$D$1="SGST",
 VLOOKUP(H224,'C:\Users\HP\Desktop\TrimphPO\Week\Master Files\[SGST Master.xlsx]DBF'!$A:$AX,50,FALSE),
   IF(ORDER!$D$1="IGST",
   VLOOKUP(H224,'C:\Users\HP\Desktop\TrimphPO\Week\Master Files\[IGST Master.xlsx]DBF'!$A:$AX,50,FALSE),
   "Error")),
"")</f>
        <v/>
      </c>
      <c r="AX224">
        <f>IF(ORDER!O230&gt;0,ORDER!B5, "")</f>
        <v/>
      </c>
      <c r="AY224">
        <f>IF(ORDER!O230&gt;0,ORDER!B1, "")</f>
        <v/>
      </c>
      <c r="AZ224">
        <f>IF(ORDER!O230&gt;0,
 IF(ORDER!$D$1="SGST",
 VLOOKUP(H224,'C:\Users\HP\Desktop\TrimphPO\Week\Master Files\[SGST Master.xlsx]DBF'!$A:$BA,53,FALSE),
   IF(ORDER!$D$1="IGST",
   VLOOKUP(H224,'C:\Users\HP\Desktop\TrimphPO\Week\Master Files\[IGST Master.xlsx]DBF'!$A:$BA,53,FALSE),
   "Error")),
"")</f>
        <v/>
      </c>
      <c r="BA224">
        <f>IF(ORDER!O230&gt;0,
 IF(ORDER!$D$1="SGST",
 VLOOKUP(H224,'C:\Users\HP\Desktop\TrimphPO\Week\Master Files\[SGST Master.xlsx]DBF'!$A:$BB,54,FALSE),
   IF(ORDER!$D$1="IGST",
   VLOOKUP(H224,'C:\Users\HP\Desktop\TrimphPO\Week\Master Files\[IGST Master.xlsx]DBF'!$A:$BB,54,FALSE),
   "Error")),
"")</f>
        <v/>
      </c>
      <c r="BB224">
        <f>IF(ORDER!O230&gt;0,
 IF(ORDER!$D$1="SGST",
 VLOOKUP(H224,'C:\Users\HP\Desktop\TrimphPO\Week\Master Files\[SGST Master.xlsx]DBF'!$A:$BC,55,FALSE),
   IF(ORDER!$D$1="IGST",
   VLOOKUP(H224,'C:\Users\HP\Desktop\TrimphPO\Week\Master Files\[IGST Master.xlsx]DBF'!$A:$BC,55,FALSE),
   "Error")),
"")</f>
        <v/>
      </c>
      <c r="BC224">
        <f>IF(ORDER!O230&gt;0,
 IF(ORDER!$D$1="SGST",
 VLOOKUP(H224,'C:\Users\HP\Desktop\TrimphPO\Week\Master Files\[SGST Master.xlsx]DBF'!$A:$BD,56,FALSE),
   IF(ORDER!$D$1="IGST",
   VLOOKUP(H224,'C:\Users\HP\Desktop\TrimphPO\Week\Master Files\[IGST Master.xlsx]DBF'!$A:$BD,56,FALSE),
   "Error")),
"")</f>
        <v/>
      </c>
      <c r="BD224">
        <f>IF(ORDER!O230&gt;0,
 IF(ORDER!$D$1="SGST",
 VLOOKUP(H224,'C:\Users\HP\Desktop\TrimphPO\Week\Master Files\[SGST Master.xlsx]DBF'!$A:$BE,57,FALSE),
   IF(ORDER!$D$1="IGST",
   VLOOKUP(H224,'C:\Users\HP\Desktop\TrimphPO\Week\Master Files\[IGST Master.xlsx]DBF'!$A:$BE,57,FALSE),
   "Error")),
"")</f>
        <v/>
      </c>
    </row>
    <row r="225">
      <c r="A225">
        <f>IF(ORDER!O231&gt;0,
 IF(ORDER!$D$1="SGST",
 VLOOKUP(H225,'C:\Users\HP\Desktop\TrimphPO\Week\Master Files\[SGST Master.xlsx]DBF'!$A:$B,2,FALSE),
   IF(ORDER!$D$1="IGST",
   VLOOKUP(H225,'C:\Users\HP\Desktop\TrimphPO\Week\Master Files\[IGST Master.xlsx]DBF'!$A:$B,2,FALSE),
   "Error")),
"")</f>
        <v/>
      </c>
      <c r="B225">
        <f>IF(ORDER!O231&gt;0,
 IF(ORDER!$D$1="SGST",
 VLOOKUP(H225,'C:\Users\HP\Desktop\TrimphPO\Week\Master Files\[SGST Master.xlsx]DBF'!$A:$C,3,FALSE),
   IF(ORDER!$D$1="IGST",
   VLOOKUP(H225,'C:\Users\HP\Desktop\TrimphPO\Week\Master Files\[IGST Master.xlsx]DBF'!$A:$C,3,FALSE),
   "Error")),
"")</f>
        <v/>
      </c>
      <c r="C225">
        <f>IF(ORDER!O231&gt;0,ORDER!L231, "")</f>
        <v/>
      </c>
      <c r="D225">
        <f>IF(ORDER!O231&gt;0,ORDER!A231, "")</f>
        <v/>
      </c>
      <c r="E225">
        <f>IF(ORDER!O231&gt;0,
 IF(ORDER!$D$1="SGST",
 VLOOKUP(H225,'C:\Users\HP\Desktop\TrimphPO\Week\Master Files\[SGST Master.xlsx]DBF'!$A:$F,6,FALSE),
   IF(ORDER!$D$1="IGST",
   VLOOKUP(H225,'C:\Users\HP\Desktop\TrimphPO\Week\Master Files\[IGST Master.xlsx]DBF'!$A:$F,6,FALSE),
   "Error")),
"")</f>
        <v/>
      </c>
      <c r="F225">
        <f>IF(ORDER!O231&gt;0,ORDER!C231, "")</f>
        <v/>
      </c>
      <c r="G225">
        <f>IF(ORDER!O231&gt;0,
 IF(ORDER!$D$1="SGST",
 VLOOKUP(H225,'C:\Users\HP\Desktop\TrimphPO\Week\Master Files\[SGST Master.xlsx]DBF'!$A:$H,8,FALSE),
   IF(ORDER!$D$1="IGST",
   VLOOKUP(H225,'C:\Users\HP\Desktop\TrimphPO\Week\Master Files\[IGST Master.xlsx]DBF'!$A:$H,8,FALSE),
   "Error")),
"")</f>
        <v/>
      </c>
      <c r="H225">
        <f>IF(ORDER!O231&gt;0,ORDER!D231, "")</f>
        <v/>
      </c>
      <c r="I225">
        <f>IF(ORDER!O231&gt;0,
 IF(ORDER!$D$1="SGST",
 VLOOKUP(H225,'C:\Users\HP\Desktop\TrimphPO\Week\Master Files\[SGST Master.xlsx]DBF'!$A:$J,10,FALSE),
   IF(ORDER!$D$1="IGST",
   VLOOKUP(H225,'C:\Users\HP\Desktop\TrimphPO\Week\Master Files\[IGST Master.xlsx]DBF'!$A:$J,10,FALSE),
   "Error")),
"")</f>
        <v/>
      </c>
      <c r="J225">
        <f>IF(ORDER!O231&gt;0,SUMIF(ORDER!$D$8:$D$22298,DBF!$H225,ORDER!$G$8:$G$22298), "")</f>
        <v/>
      </c>
      <c r="K225">
        <f>IF(ORDER!O231&gt;0,VLOOKUP($H225,ORDER!D:H,5,FALSE), "")</f>
        <v/>
      </c>
      <c r="L225">
        <f>IF(ORDER!O231&gt;0,ROUND(J225*K225,2), "")</f>
        <v/>
      </c>
      <c r="M225">
        <f>IF(ORDER!O231&gt;0,
 IF(ORDER!$D$1="SGST",
 VLOOKUP(H225,'C:\Users\HP\Desktop\TrimphPO\Week\Master Files\[SGST Master.xlsx]DBF'!$A:$N,14,FALSE),
   IF(ORDER!$D$1="IGST",
   VLOOKUP(H225,'C:\Users\HP\Desktop\TrimphPO\Week\Master Files\[IGST Master.xlsx]DBF'!$A:$N,14,FALSE),
   "Error")),
"")</f>
        <v/>
      </c>
      <c r="N225">
        <f>IF(ORDER!O231&gt;0,ROUND(L225*M225/100,2), "")</f>
        <v/>
      </c>
      <c r="O225">
        <f>IF(ORDER!O231&gt;0,L225-N225, "")</f>
        <v/>
      </c>
      <c r="P225">
        <f>IF(ORDER!O231&gt;0,IF(R225="Corsetry",IF(IFERROR((O225/J225),0)&lt;1000,"CC Sales- Corsetry-Wholesale - IGST 5%","CC Sales- Corsetry-Wholesale - IGST 12%")), "")</f>
        <v/>
      </c>
      <c r="Q225">
        <f>IF(ORDER!O231&gt;0,
 IF(ORDER!$D$1="SGST",
 VLOOKUP(H225,'C:\Users\HP\Desktop\TrimphPO\Week\Master Files\[SGST Master.xlsx]DBF'!$A:$R,18,FALSE),
   IF(ORDER!$D$1="IGST",
   VLOOKUP(H225,'C:\Users\HP\Desktop\TrimphPO\Week\Master Files\[IGST Master.xlsx]DBF'!$A:$R,18,FALSE),
   "Error")),
"")</f>
        <v/>
      </c>
      <c r="R225">
        <f>IF(ORDER!O231&gt;0,
 IF(ORDER!$D$1="SGST",
 VLOOKUP(H225,'C:\Users\HP\Desktop\TrimphPO\Week\Master Files\[SGST Master.xlsx]DBF'!$A:$S,19,FALSE),
   IF(ORDER!$D$1="IGST",
   VLOOKUP(H225,'C:\Users\HP\Desktop\TrimphPO\Week\Master Files\[IGST Master.xlsx]DBF'!$A:$S,19,FALSE),
   "Error")),
"")</f>
        <v/>
      </c>
      <c r="S225">
        <f>IF(ORDER!O231&gt;0,
 IF(ORDER!$D$1="SGST",
 VLOOKUP(H225,'C:\Users\HP\Desktop\TrimphPO\Week\Master Files\[SGST Master.xlsx]DBF'!$A:$T,20,FALSE),
   IF(ORDER!$D$1="IGST",
   VLOOKUP(H225,'C:\Users\HP\Desktop\TrimphPO\Week\Master Files\[IGST Master.xlsx]DBF'!$A:$T,20,FALSE),
   "Error")),
"")</f>
        <v/>
      </c>
      <c r="T225">
        <f>IF(ORDER!O231&gt;0,
 IF(ORDER!$D$1="SGST",
 VLOOKUP(H225,'C:\Users\HP\Desktop\TrimphPO\Week\Master Files\[SGST Master.xlsx]DBF'!$A:$U,21,FALSE),
   IF(ORDER!$D$1="IGST",
   VLOOKUP(H225,'C:\Users\HP\Desktop\TrimphPO\Week\Master Files\[IGST Master.xlsx]DBF'!$A:$U,21,FALSE),
   "Error")),
"")</f>
        <v/>
      </c>
      <c r="U225">
        <f>IF(ORDER!O231&gt;0,
 IF(ORDER!$D$1="SGST",
 VLOOKUP(H225,'C:\Users\HP\Desktop\TrimphPO\Week\Master Files\[SGST Master.xlsx]DBF'!$A:$V,22,FALSE),
   IF(ORDER!$D$1="IGST",
   VLOOKUP(H225,'C:\Users\HP\Desktop\TrimphPO\Week\Master Files\[IGST Master.xlsx]DBF'!$A:$V,22,FALSE),
   "Error")),
"")</f>
        <v/>
      </c>
      <c r="V225">
        <f>IF(ORDER!O231&gt;0,
 IF(ORDER!$D$1="SGST",
 VLOOKUP(H225,'C:\Users\HP\Desktop\TrimphPO\Week\Master Files\[SGST Master.xlsx]DBF'!$A:$W,23,FALSE),
   IF(ORDER!$D$1="IGST",
   VLOOKUP(H225,'C:\Users\HP\Desktop\TrimphPO\Week\Master Files\[IGST Master.xlsx]DBF'!$A:$W,23,FALSE),
   "Error")),
"")</f>
        <v/>
      </c>
      <c r="W225">
        <f>IF(ORDER!O231&gt;0,
 IF(ORDER!$D$1="SGST",
 VLOOKUP(H225,'C:\Users\HP\Desktop\TrimphPO\Week\Master Files\[SGST Master.xlsx]DBF'!$A:$X,24,FALSE),
   IF(ORDER!$D$1="IGST",
   VLOOKUP(H225,'C:\Users\HP\Desktop\TrimphPO\Week\Master Files\[IGST Master.xlsx]DBF'!$A:$X,24,FALSE),
   "Error")),
"")</f>
        <v/>
      </c>
      <c r="X225">
        <f>IF(ORDER!O231&gt;0,
 IF(ORDER!$D$1="SGST",
 VLOOKUP(H225,'C:\Users\HP\Desktop\TrimphPO\Week\Master Files\[SGST Master.xlsx]DBF'!$A:$Y,25,FALSE),
   IF(ORDER!$D$1="IGST",
   VLOOKUP(H225,'C:\Users\HP\Desktop\TrimphPO\Week\Master Files\[IGST Master.xlsx]DBF'!$A:$Y,25,FALSE),
   "Error")),
"")</f>
        <v/>
      </c>
      <c r="Y225">
        <f>IF(ORDER!O231&gt;0,+O225, "")</f>
        <v/>
      </c>
      <c r="Z225">
        <f>IF(ORDER!O231&gt;0,+J225, "")</f>
        <v/>
      </c>
      <c r="AA225">
        <f>IF(ORDER!O231&gt;0,
 IF(ORDER!$D$1="SGST",
 VLOOKUP(H225,'C:\Users\HP\Desktop\TrimphPO\Week\Master Files\[SGST Master.xlsx]DBF'!$A:$AB,28,FALSE),
   IF(ORDER!$D$1="IGST",
   VLOOKUP(H225,'C:\Users\HP\Desktop\TrimphPO\Week\Master Files\[IGST Master.xlsx]DBF'!$A:$AB,28,FALSE),
   "Error")),
"")</f>
        <v/>
      </c>
      <c r="AB225">
        <f>IF(ORDER!O231&gt;0,
 IF(ORDER!$D$1="SGST",
 VLOOKUP(H225,'C:\Users\HP\Desktop\TrimphPO\Week\Master Files\[SGST Master.xlsx]DBF'!$A:$AC,29,FALSE),
   IF(ORDER!$D$1="IGST",
   VLOOKUP(H225,'C:\Users\HP\Desktop\TrimphPO\Week\Master Files\[IGST Master.xlsx]DBF'!$A:$AC,29,FALSE),
   "Error")),
"")</f>
        <v/>
      </c>
      <c r="AC225">
        <f>IF(ORDER!O231&gt;0,ROUND(Y225*AB225/100,2), "")</f>
        <v/>
      </c>
      <c r="AD225">
        <f>IF(ORDER!O231&gt;0,ROUND(SUM(Y225,0)-AC225,2), "")</f>
        <v/>
      </c>
      <c r="AE225" t="inlineStr"/>
      <c r="AF225" t="inlineStr"/>
      <c r="AG225" t="inlineStr"/>
      <c r="AH225" t="inlineStr"/>
      <c r="AI225" t="inlineStr"/>
      <c r="AJ225" t="inlineStr"/>
      <c r="AK225">
        <f>IF(ORDER!O231&gt;0,IF(RIGHT(P225,2)="5%","Output IGST - 5% - Tamilnadu","Output IGST - 12% - Tamilnadu"), "")</f>
        <v/>
      </c>
      <c r="AL225">
        <f>IF(ORDER!O231&gt;0,IF(AK225="Output IGST - 12% - TamilNadu",12,5), "")</f>
        <v/>
      </c>
      <c r="AM225">
        <f>IF(ORDER!O231&gt;0,ROUND(SUM(AD225*AL225/100,0),2), "")</f>
        <v/>
      </c>
      <c r="AN225">
        <f>IF(ORDER!O231&gt;0,+AP225, "")</f>
        <v/>
      </c>
      <c r="AO225">
        <f>IF(ORDER!O231&gt;0,0.00, "")</f>
        <v/>
      </c>
      <c r="AP225">
        <f>IF(ORDER!O231&gt;0,+(Y225-AC225)+AM225, "")</f>
        <v/>
      </c>
      <c r="AQ225">
        <f>IF(ORDER!O231&gt;0,
 IF(ORDER!$D$1="SGST",
 VLOOKUP(H225,'C:\Users\HP\Desktop\TrimphPO\Week\Master Files\[SGST Master.xlsx]DBF'!$A:$AR,44,FALSE),
   IF(ORDER!$D$1="IGST",
   VLOOKUP(H225,'C:\Users\HP\Desktop\TrimphPO\Week\Master Files\[IGST Master.xlsx]DBF'!$A:$AR,44,FALSE),
   "Error")),
"")</f>
        <v/>
      </c>
      <c r="AR225">
        <f>IF(ORDER!O231&gt;0,B225, "")</f>
        <v/>
      </c>
      <c r="AS225">
        <f>IF(ORDER!O231&gt;0,AN225, "")</f>
        <v/>
      </c>
      <c r="AT225">
        <f>IF(ORDER!O231&gt;0,CONCATENATE($B$2," ",$C$2," ","QTY",  " ", $Z$2), "")</f>
        <v/>
      </c>
      <c r="AU225">
        <f>IF(ORDER!O231&gt;0,
 IF(ORDER!$D$1="SGST",
 VLOOKUP(H225,'C:\Users\HP\Desktop\TrimphPO\Week\Master Files\[SGST Master.xlsx]DBF'!$A:$AV,48,FALSE),
   IF(ORDER!$D$1="IGST",
   VLOOKUP(H225,'C:\Users\HP\Desktop\TrimphPO\Week\Master Files\[IGST Master.xlsx]DBF'!$A:$AV,48,FALSE),
   "Error")),
"")</f>
        <v/>
      </c>
      <c r="AV225">
        <f>IF(ORDER!O231&gt;0,
 IF(ORDER!$D$1="SGST",
 VLOOKUP(H225,'C:\Users\HP\Desktop\TrimphPO\Week\Master Files\[SGST Master.xlsx]DBF'!$A:$AW,49,FALSE),
   IF(ORDER!$D$1="IGST",
   VLOOKUP(H225,'C:\Users\HP\Desktop\TrimphPO\Week\Master Files\[IGST Master.xlsx]DBF'!$A:$AW,49,FALSE),
   "Error")),
"")</f>
        <v/>
      </c>
      <c r="AW225">
        <f>IF(ORDER!O231&gt;0,
 IF(ORDER!$D$1="SGST",
 VLOOKUP(H225,'C:\Users\HP\Desktop\TrimphPO\Week\Master Files\[SGST Master.xlsx]DBF'!$A:$AX,50,FALSE),
   IF(ORDER!$D$1="IGST",
   VLOOKUP(H225,'C:\Users\HP\Desktop\TrimphPO\Week\Master Files\[IGST Master.xlsx]DBF'!$A:$AX,50,FALSE),
   "Error")),
"")</f>
        <v/>
      </c>
      <c r="AX225">
        <f>IF(ORDER!O231&gt;0,ORDER!B5, "")</f>
        <v/>
      </c>
      <c r="AY225">
        <f>IF(ORDER!O231&gt;0,ORDER!B1, "")</f>
        <v/>
      </c>
      <c r="AZ225">
        <f>IF(ORDER!O231&gt;0,
 IF(ORDER!$D$1="SGST",
 VLOOKUP(H225,'C:\Users\HP\Desktop\TrimphPO\Week\Master Files\[SGST Master.xlsx]DBF'!$A:$BA,53,FALSE),
   IF(ORDER!$D$1="IGST",
   VLOOKUP(H225,'C:\Users\HP\Desktop\TrimphPO\Week\Master Files\[IGST Master.xlsx]DBF'!$A:$BA,53,FALSE),
   "Error")),
"")</f>
        <v/>
      </c>
      <c r="BA225">
        <f>IF(ORDER!O231&gt;0,
 IF(ORDER!$D$1="SGST",
 VLOOKUP(H225,'C:\Users\HP\Desktop\TrimphPO\Week\Master Files\[SGST Master.xlsx]DBF'!$A:$BB,54,FALSE),
   IF(ORDER!$D$1="IGST",
   VLOOKUP(H225,'C:\Users\HP\Desktop\TrimphPO\Week\Master Files\[IGST Master.xlsx]DBF'!$A:$BB,54,FALSE),
   "Error")),
"")</f>
        <v/>
      </c>
      <c r="BB225">
        <f>IF(ORDER!O231&gt;0,
 IF(ORDER!$D$1="SGST",
 VLOOKUP(H225,'C:\Users\HP\Desktop\TrimphPO\Week\Master Files\[SGST Master.xlsx]DBF'!$A:$BC,55,FALSE),
   IF(ORDER!$D$1="IGST",
   VLOOKUP(H225,'C:\Users\HP\Desktop\TrimphPO\Week\Master Files\[IGST Master.xlsx]DBF'!$A:$BC,55,FALSE),
   "Error")),
"")</f>
        <v/>
      </c>
      <c r="BC225">
        <f>IF(ORDER!O231&gt;0,
 IF(ORDER!$D$1="SGST",
 VLOOKUP(H225,'C:\Users\HP\Desktop\TrimphPO\Week\Master Files\[SGST Master.xlsx]DBF'!$A:$BD,56,FALSE),
   IF(ORDER!$D$1="IGST",
   VLOOKUP(H225,'C:\Users\HP\Desktop\TrimphPO\Week\Master Files\[IGST Master.xlsx]DBF'!$A:$BD,56,FALSE),
   "Error")),
"")</f>
        <v/>
      </c>
      <c r="BD225">
        <f>IF(ORDER!O231&gt;0,
 IF(ORDER!$D$1="SGST",
 VLOOKUP(H225,'C:\Users\HP\Desktop\TrimphPO\Week\Master Files\[SGST Master.xlsx]DBF'!$A:$BE,57,FALSE),
   IF(ORDER!$D$1="IGST",
   VLOOKUP(H225,'C:\Users\HP\Desktop\TrimphPO\Week\Master Files\[IGST Master.xlsx]DBF'!$A:$BE,57,FALSE),
   "Error")),
"")</f>
        <v/>
      </c>
    </row>
    <row r="226">
      <c r="A226">
        <f>IF(ORDER!O232&gt;0,
 IF(ORDER!$D$1="SGST",
 VLOOKUP(H226,'C:\Users\HP\Desktop\TrimphPO\Week\Master Files\[SGST Master.xlsx]DBF'!$A:$B,2,FALSE),
   IF(ORDER!$D$1="IGST",
   VLOOKUP(H226,'C:\Users\HP\Desktop\TrimphPO\Week\Master Files\[IGST Master.xlsx]DBF'!$A:$B,2,FALSE),
   "Error")),
"")</f>
        <v/>
      </c>
      <c r="B226">
        <f>IF(ORDER!O232&gt;0,
 IF(ORDER!$D$1="SGST",
 VLOOKUP(H226,'C:\Users\HP\Desktop\TrimphPO\Week\Master Files\[SGST Master.xlsx]DBF'!$A:$C,3,FALSE),
   IF(ORDER!$D$1="IGST",
   VLOOKUP(H226,'C:\Users\HP\Desktop\TrimphPO\Week\Master Files\[IGST Master.xlsx]DBF'!$A:$C,3,FALSE),
   "Error")),
"")</f>
        <v/>
      </c>
      <c r="C226">
        <f>IF(ORDER!O232&gt;0,ORDER!L232, "")</f>
        <v/>
      </c>
      <c r="D226">
        <f>IF(ORDER!O232&gt;0,ORDER!A232, "")</f>
        <v/>
      </c>
      <c r="E226">
        <f>IF(ORDER!O232&gt;0,
 IF(ORDER!$D$1="SGST",
 VLOOKUP(H226,'C:\Users\HP\Desktop\TrimphPO\Week\Master Files\[SGST Master.xlsx]DBF'!$A:$F,6,FALSE),
   IF(ORDER!$D$1="IGST",
   VLOOKUP(H226,'C:\Users\HP\Desktop\TrimphPO\Week\Master Files\[IGST Master.xlsx]DBF'!$A:$F,6,FALSE),
   "Error")),
"")</f>
        <v/>
      </c>
      <c r="F226">
        <f>IF(ORDER!O232&gt;0,ORDER!C232, "")</f>
        <v/>
      </c>
      <c r="G226">
        <f>IF(ORDER!O232&gt;0,
 IF(ORDER!$D$1="SGST",
 VLOOKUP(H226,'C:\Users\HP\Desktop\TrimphPO\Week\Master Files\[SGST Master.xlsx]DBF'!$A:$H,8,FALSE),
   IF(ORDER!$D$1="IGST",
   VLOOKUP(H226,'C:\Users\HP\Desktop\TrimphPO\Week\Master Files\[IGST Master.xlsx]DBF'!$A:$H,8,FALSE),
   "Error")),
"")</f>
        <v/>
      </c>
      <c r="H226">
        <f>IF(ORDER!O232&gt;0,ORDER!D232, "")</f>
        <v/>
      </c>
      <c r="I226">
        <f>IF(ORDER!O232&gt;0,
 IF(ORDER!$D$1="SGST",
 VLOOKUP(H226,'C:\Users\HP\Desktop\TrimphPO\Week\Master Files\[SGST Master.xlsx]DBF'!$A:$J,10,FALSE),
   IF(ORDER!$D$1="IGST",
   VLOOKUP(H226,'C:\Users\HP\Desktop\TrimphPO\Week\Master Files\[IGST Master.xlsx]DBF'!$A:$J,10,FALSE),
   "Error")),
"")</f>
        <v/>
      </c>
      <c r="J226">
        <f>IF(ORDER!O232&gt;0,SUMIF(ORDER!$D$8:$D$22298,DBF!$H226,ORDER!$G$8:$G$22298), "")</f>
        <v/>
      </c>
      <c r="K226">
        <f>IF(ORDER!O232&gt;0,VLOOKUP($H226,ORDER!D:H,5,FALSE), "")</f>
        <v/>
      </c>
      <c r="L226">
        <f>IF(ORDER!O232&gt;0,ROUND(J226*K226,2), "")</f>
        <v/>
      </c>
      <c r="M226">
        <f>IF(ORDER!O232&gt;0,
 IF(ORDER!$D$1="SGST",
 VLOOKUP(H226,'C:\Users\HP\Desktop\TrimphPO\Week\Master Files\[SGST Master.xlsx]DBF'!$A:$N,14,FALSE),
   IF(ORDER!$D$1="IGST",
   VLOOKUP(H226,'C:\Users\HP\Desktop\TrimphPO\Week\Master Files\[IGST Master.xlsx]DBF'!$A:$N,14,FALSE),
   "Error")),
"")</f>
        <v/>
      </c>
      <c r="N226">
        <f>IF(ORDER!O232&gt;0,ROUND(L226*M226/100,2), "")</f>
        <v/>
      </c>
      <c r="O226">
        <f>IF(ORDER!O232&gt;0,L226-N226, "")</f>
        <v/>
      </c>
      <c r="P226">
        <f>IF(ORDER!O232&gt;0,IF(R226="Corsetry",IF(IFERROR((O226/J226),0)&lt;1000,"CC Sales- Corsetry-Wholesale - IGST 5%","CC Sales- Corsetry-Wholesale - IGST 12%")), "")</f>
        <v/>
      </c>
      <c r="Q226">
        <f>IF(ORDER!O232&gt;0,
 IF(ORDER!$D$1="SGST",
 VLOOKUP(H226,'C:\Users\HP\Desktop\TrimphPO\Week\Master Files\[SGST Master.xlsx]DBF'!$A:$R,18,FALSE),
   IF(ORDER!$D$1="IGST",
   VLOOKUP(H226,'C:\Users\HP\Desktop\TrimphPO\Week\Master Files\[IGST Master.xlsx]DBF'!$A:$R,18,FALSE),
   "Error")),
"")</f>
        <v/>
      </c>
      <c r="R226">
        <f>IF(ORDER!O232&gt;0,
 IF(ORDER!$D$1="SGST",
 VLOOKUP(H226,'C:\Users\HP\Desktop\TrimphPO\Week\Master Files\[SGST Master.xlsx]DBF'!$A:$S,19,FALSE),
   IF(ORDER!$D$1="IGST",
   VLOOKUP(H226,'C:\Users\HP\Desktop\TrimphPO\Week\Master Files\[IGST Master.xlsx]DBF'!$A:$S,19,FALSE),
   "Error")),
"")</f>
        <v/>
      </c>
      <c r="S226">
        <f>IF(ORDER!O232&gt;0,
 IF(ORDER!$D$1="SGST",
 VLOOKUP(H226,'C:\Users\HP\Desktop\TrimphPO\Week\Master Files\[SGST Master.xlsx]DBF'!$A:$T,20,FALSE),
   IF(ORDER!$D$1="IGST",
   VLOOKUP(H226,'C:\Users\HP\Desktop\TrimphPO\Week\Master Files\[IGST Master.xlsx]DBF'!$A:$T,20,FALSE),
   "Error")),
"")</f>
        <v/>
      </c>
      <c r="T226">
        <f>IF(ORDER!O232&gt;0,
 IF(ORDER!$D$1="SGST",
 VLOOKUP(H226,'C:\Users\HP\Desktop\TrimphPO\Week\Master Files\[SGST Master.xlsx]DBF'!$A:$U,21,FALSE),
   IF(ORDER!$D$1="IGST",
   VLOOKUP(H226,'C:\Users\HP\Desktop\TrimphPO\Week\Master Files\[IGST Master.xlsx]DBF'!$A:$U,21,FALSE),
   "Error")),
"")</f>
        <v/>
      </c>
      <c r="U226">
        <f>IF(ORDER!O232&gt;0,
 IF(ORDER!$D$1="SGST",
 VLOOKUP(H226,'C:\Users\HP\Desktop\TrimphPO\Week\Master Files\[SGST Master.xlsx]DBF'!$A:$V,22,FALSE),
   IF(ORDER!$D$1="IGST",
   VLOOKUP(H226,'C:\Users\HP\Desktop\TrimphPO\Week\Master Files\[IGST Master.xlsx]DBF'!$A:$V,22,FALSE),
   "Error")),
"")</f>
        <v/>
      </c>
      <c r="V226">
        <f>IF(ORDER!O232&gt;0,
 IF(ORDER!$D$1="SGST",
 VLOOKUP(H226,'C:\Users\HP\Desktop\TrimphPO\Week\Master Files\[SGST Master.xlsx]DBF'!$A:$W,23,FALSE),
   IF(ORDER!$D$1="IGST",
   VLOOKUP(H226,'C:\Users\HP\Desktop\TrimphPO\Week\Master Files\[IGST Master.xlsx]DBF'!$A:$W,23,FALSE),
   "Error")),
"")</f>
        <v/>
      </c>
      <c r="W226">
        <f>IF(ORDER!O232&gt;0,
 IF(ORDER!$D$1="SGST",
 VLOOKUP(H226,'C:\Users\HP\Desktop\TrimphPO\Week\Master Files\[SGST Master.xlsx]DBF'!$A:$X,24,FALSE),
   IF(ORDER!$D$1="IGST",
   VLOOKUP(H226,'C:\Users\HP\Desktop\TrimphPO\Week\Master Files\[IGST Master.xlsx]DBF'!$A:$X,24,FALSE),
   "Error")),
"")</f>
        <v/>
      </c>
      <c r="X226">
        <f>IF(ORDER!O232&gt;0,
 IF(ORDER!$D$1="SGST",
 VLOOKUP(H226,'C:\Users\HP\Desktop\TrimphPO\Week\Master Files\[SGST Master.xlsx]DBF'!$A:$Y,25,FALSE),
   IF(ORDER!$D$1="IGST",
   VLOOKUP(H226,'C:\Users\HP\Desktop\TrimphPO\Week\Master Files\[IGST Master.xlsx]DBF'!$A:$Y,25,FALSE),
   "Error")),
"")</f>
        <v/>
      </c>
      <c r="Y226">
        <f>IF(ORDER!O232&gt;0,+O226, "")</f>
        <v/>
      </c>
      <c r="Z226">
        <f>IF(ORDER!O232&gt;0,+J226, "")</f>
        <v/>
      </c>
      <c r="AA226">
        <f>IF(ORDER!O232&gt;0,
 IF(ORDER!$D$1="SGST",
 VLOOKUP(H226,'C:\Users\HP\Desktop\TrimphPO\Week\Master Files\[SGST Master.xlsx]DBF'!$A:$AB,28,FALSE),
   IF(ORDER!$D$1="IGST",
   VLOOKUP(H226,'C:\Users\HP\Desktop\TrimphPO\Week\Master Files\[IGST Master.xlsx]DBF'!$A:$AB,28,FALSE),
   "Error")),
"")</f>
        <v/>
      </c>
      <c r="AB226">
        <f>IF(ORDER!O232&gt;0,
 IF(ORDER!$D$1="SGST",
 VLOOKUP(H226,'C:\Users\HP\Desktop\TrimphPO\Week\Master Files\[SGST Master.xlsx]DBF'!$A:$AC,29,FALSE),
   IF(ORDER!$D$1="IGST",
   VLOOKUP(H226,'C:\Users\HP\Desktop\TrimphPO\Week\Master Files\[IGST Master.xlsx]DBF'!$A:$AC,29,FALSE),
   "Error")),
"")</f>
        <v/>
      </c>
      <c r="AC226">
        <f>IF(ORDER!O232&gt;0,ROUND(Y226*AB226/100,2), "")</f>
        <v/>
      </c>
      <c r="AD226">
        <f>IF(ORDER!O232&gt;0,ROUND(SUM(Y226,0)-AC226,2), "")</f>
        <v/>
      </c>
      <c r="AE226" t="inlineStr"/>
      <c r="AF226" t="inlineStr"/>
      <c r="AG226" t="inlineStr"/>
      <c r="AH226" t="inlineStr"/>
      <c r="AI226" t="inlineStr"/>
      <c r="AJ226" t="inlineStr"/>
      <c r="AK226">
        <f>IF(ORDER!O232&gt;0,IF(RIGHT(P226,2)="5%","Output IGST - 5% - Tamilnadu","Output IGST - 12% - Tamilnadu"), "")</f>
        <v/>
      </c>
      <c r="AL226">
        <f>IF(ORDER!O232&gt;0,IF(AK226="Output IGST - 12% - TamilNadu",12,5), "")</f>
        <v/>
      </c>
      <c r="AM226">
        <f>IF(ORDER!O232&gt;0,ROUND(SUM(AD226*AL226/100,0),2), "")</f>
        <v/>
      </c>
      <c r="AN226">
        <f>IF(ORDER!O232&gt;0,+AP226, "")</f>
        <v/>
      </c>
      <c r="AO226">
        <f>IF(ORDER!O232&gt;0,0.00, "")</f>
        <v/>
      </c>
      <c r="AP226">
        <f>IF(ORDER!O232&gt;0,+(Y226-AC226)+AM226, "")</f>
        <v/>
      </c>
      <c r="AQ226">
        <f>IF(ORDER!O232&gt;0,
 IF(ORDER!$D$1="SGST",
 VLOOKUP(H226,'C:\Users\HP\Desktop\TrimphPO\Week\Master Files\[SGST Master.xlsx]DBF'!$A:$AR,44,FALSE),
   IF(ORDER!$D$1="IGST",
   VLOOKUP(H226,'C:\Users\HP\Desktop\TrimphPO\Week\Master Files\[IGST Master.xlsx]DBF'!$A:$AR,44,FALSE),
   "Error")),
"")</f>
        <v/>
      </c>
      <c r="AR226">
        <f>IF(ORDER!O232&gt;0,B226, "")</f>
        <v/>
      </c>
      <c r="AS226">
        <f>IF(ORDER!O232&gt;0,AN226, "")</f>
        <v/>
      </c>
      <c r="AT226">
        <f>IF(ORDER!O232&gt;0,CONCATENATE($B$2," ",$C$2," ","QTY",  " ", $Z$2), "")</f>
        <v/>
      </c>
      <c r="AU226">
        <f>IF(ORDER!O232&gt;0,
 IF(ORDER!$D$1="SGST",
 VLOOKUP(H226,'C:\Users\HP\Desktop\TrimphPO\Week\Master Files\[SGST Master.xlsx]DBF'!$A:$AV,48,FALSE),
   IF(ORDER!$D$1="IGST",
   VLOOKUP(H226,'C:\Users\HP\Desktop\TrimphPO\Week\Master Files\[IGST Master.xlsx]DBF'!$A:$AV,48,FALSE),
   "Error")),
"")</f>
        <v/>
      </c>
      <c r="AV226">
        <f>IF(ORDER!O232&gt;0,
 IF(ORDER!$D$1="SGST",
 VLOOKUP(H226,'C:\Users\HP\Desktop\TrimphPO\Week\Master Files\[SGST Master.xlsx]DBF'!$A:$AW,49,FALSE),
   IF(ORDER!$D$1="IGST",
   VLOOKUP(H226,'C:\Users\HP\Desktop\TrimphPO\Week\Master Files\[IGST Master.xlsx]DBF'!$A:$AW,49,FALSE),
   "Error")),
"")</f>
        <v/>
      </c>
      <c r="AW226">
        <f>IF(ORDER!O232&gt;0,
 IF(ORDER!$D$1="SGST",
 VLOOKUP(H226,'C:\Users\HP\Desktop\TrimphPO\Week\Master Files\[SGST Master.xlsx]DBF'!$A:$AX,50,FALSE),
   IF(ORDER!$D$1="IGST",
   VLOOKUP(H226,'C:\Users\HP\Desktop\TrimphPO\Week\Master Files\[IGST Master.xlsx]DBF'!$A:$AX,50,FALSE),
   "Error")),
"")</f>
        <v/>
      </c>
      <c r="AX226">
        <f>IF(ORDER!O232&gt;0,ORDER!B5, "")</f>
        <v/>
      </c>
      <c r="AY226">
        <f>IF(ORDER!O232&gt;0,ORDER!B1, "")</f>
        <v/>
      </c>
      <c r="AZ226">
        <f>IF(ORDER!O232&gt;0,
 IF(ORDER!$D$1="SGST",
 VLOOKUP(H226,'C:\Users\HP\Desktop\TrimphPO\Week\Master Files\[SGST Master.xlsx]DBF'!$A:$BA,53,FALSE),
   IF(ORDER!$D$1="IGST",
   VLOOKUP(H226,'C:\Users\HP\Desktop\TrimphPO\Week\Master Files\[IGST Master.xlsx]DBF'!$A:$BA,53,FALSE),
   "Error")),
"")</f>
        <v/>
      </c>
      <c r="BA226">
        <f>IF(ORDER!O232&gt;0,
 IF(ORDER!$D$1="SGST",
 VLOOKUP(H226,'C:\Users\HP\Desktop\TrimphPO\Week\Master Files\[SGST Master.xlsx]DBF'!$A:$BB,54,FALSE),
   IF(ORDER!$D$1="IGST",
   VLOOKUP(H226,'C:\Users\HP\Desktop\TrimphPO\Week\Master Files\[IGST Master.xlsx]DBF'!$A:$BB,54,FALSE),
   "Error")),
"")</f>
        <v/>
      </c>
      <c r="BB226">
        <f>IF(ORDER!O232&gt;0,
 IF(ORDER!$D$1="SGST",
 VLOOKUP(H226,'C:\Users\HP\Desktop\TrimphPO\Week\Master Files\[SGST Master.xlsx]DBF'!$A:$BC,55,FALSE),
   IF(ORDER!$D$1="IGST",
   VLOOKUP(H226,'C:\Users\HP\Desktop\TrimphPO\Week\Master Files\[IGST Master.xlsx]DBF'!$A:$BC,55,FALSE),
   "Error")),
"")</f>
        <v/>
      </c>
      <c r="BC226">
        <f>IF(ORDER!O232&gt;0,
 IF(ORDER!$D$1="SGST",
 VLOOKUP(H226,'C:\Users\HP\Desktop\TrimphPO\Week\Master Files\[SGST Master.xlsx]DBF'!$A:$BD,56,FALSE),
   IF(ORDER!$D$1="IGST",
   VLOOKUP(H226,'C:\Users\HP\Desktop\TrimphPO\Week\Master Files\[IGST Master.xlsx]DBF'!$A:$BD,56,FALSE),
   "Error")),
"")</f>
        <v/>
      </c>
      <c r="BD226">
        <f>IF(ORDER!O232&gt;0,
 IF(ORDER!$D$1="SGST",
 VLOOKUP(H226,'C:\Users\HP\Desktop\TrimphPO\Week\Master Files\[SGST Master.xlsx]DBF'!$A:$BE,57,FALSE),
   IF(ORDER!$D$1="IGST",
   VLOOKUP(H226,'C:\Users\HP\Desktop\TrimphPO\Week\Master Files\[IGST Master.xlsx]DBF'!$A:$BE,57,FALSE),
   "Error")),
"")</f>
        <v/>
      </c>
    </row>
    <row r="227">
      <c r="A227">
        <f>IF(ORDER!O233&gt;0,
 IF(ORDER!$D$1="SGST",
 VLOOKUP(H227,'C:\Users\HP\Desktop\TrimphPO\Week\Master Files\[SGST Master.xlsx]DBF'!$A:$B,2,FALSE),
   IF(ORDER!$D$1="IGST",
   VLOOKUP(H227,'C:\Users\HP\Desktop\TrimphPO\Week\Master Files\[IGST Master.xlsx]DBF'!$A:$B,2,FALSE),
   "Error")),
"")</f>
        <v/>
      </c>
      <c r="B227">
        <f>IF(ORDER!O233&gt;0,
 IF(ORDER!$D$1="SGST",
 VLOOKUP(H227,'C:\Users\HP\Desktop\TrimphPO\Week\Master Files\[SGST Master.xlsx]DBF'!$A:$C,3,FALSE),
   IF(ORDER!$D$1="IGST",
   VLOOKUP(H227,'C:\Users\HP\Desktop\TrimphPO\Week\Master Files\[IGST Master.xlsx]DBF'!$A:$C,3,FALSE),
   "Error")),
"")</f>
        <v/>
      </c>
      <c r="C227">
        <f>IF(ORDER!O233&gt;0,ORDER!L233, "")</f>
        <v/>
      </c>
      <c r="D227">
        <f>IF(ORDER!O233&gt;0,ORDER!A233, "")</f>
        <v/>
      </c>
      <c r="E227">
        <f>IF(ORDER!O233&gt;0,
 IF(ORDER!$D$1="SGST",
 VLOOKUP(H227,'C:\Users\HP\Desktop\TrimphPO\Week\Master Files\[SGST Master.xlsx]DBF'!$A:$F,6,FALSE),
   IF(ORDER!$D$1="IGST",
   VLOOKUP(H227,'C:\Users\HP\Desktop\TrimphPO\Week\Master Files\[IGST Master.xlsx]DBF'!$A:$F,6,FALSE),
   "Error")),
"")</f>
        <v/>
      </c>
      <c r="F227">
        <f>IF(ORDER!O233&gt;0,ORDER!C233, "")</f>
        <v/>
      </c>
      <c r="G227">
        <f>IF(ORDER!O233&gt;0,
 IF(ORDER!$D$1="SGST",
 VLOOKUP(H227,'C:\Users\HP\Desktop\TrimphPO\Week\Master Files\[SGST Master.xlsx]DBF'!$A:$H,8,FALSE),
   IF(ORDER!$D$1="IGST",
   VLOOKUP(H227,'C:\Users\HP\Desktop\TrimphPO\Week\Master Files\[IGST Master.xlsx]DBF'!$A:$H,8,FALSE),
   "Error")),
"")</f>
        <v/>
      </c>
      <c r="H227">
        <f>IF(ORDER!O233&gt;0,ORDER!D233, "")</f>
        <v/>
      </c>
      <c r="I227">
        <f>IF(ORDER!O233&gt;0,
 IF(ORDER!$D$1="SGST",
 VLOOKUP(H227,'C:\Users\HP\Desktop\TrimphPO\Week\Master Files\[SGST Master.xlsx]DBF'!$A:$J,10,FALSE),
   IF(ORDER!$D$1="IGST",
   VLOOKUP(H227,'C:\Users\HP\Desktop\TrimphPO\Week\Master Files\[IGST Master.xlsx]DBF'!$A:$J,10,FALSE),
   "Error")),
"")</f>
        <v/>
      </c>
      <c r="J227">
        <f>IF(ORDER!O233&gt;0,SUMIF(ORDER!$D$8:$D$22298,DBF!$H227,ORDER!$G$8:$G$22298), "")</f>
        <v/>
      </c>
      <c r="K227">
        <f>IF(ORDER!O233&gt;0,VLOOKUP($H227,ORDER!D:H,5,FALSE), "")</f>
        <v/>
      </c>
      <c r="L227">
        <f>IF(ORDER!O233&gt;0,ROUND(J227*K227,2), "")</f>
        <v/>
      </c>
      <c r="M227">
        <f>IF(ORDER!O233&gt;0,
 IF(ORDER!$D$1="SGST",
 VLOOKUP(H227,'C:\Users\HP\Desktop\TrimphPO\Week\Master Files\[SGST Master.xlsx]DBF'!$A:$N,14,FALSE),
   IF(ORDER!$D$1="IGST",
   VLOOKUP(H227,'C:\Users\HP\Desktop\TrimphPO\Week\Master Files\[IGST Master.xlsx]DBF'!$A:$N,14,FALSE),
   "Error")),
"")</f>
        <v/>
      </c>
      <c r="N227">
        <f>IF(ORDER!O233&gt;0,ROUND(L227*M227/100,2), "")</f>
        <v/>
      </c>
      <c r="O227">
        <f>IF(ORDER!O233&gt;0,L227-N227, "")</f>
        <v/>
      </c>
      <c r="P227">
        <f>IF(ORDER!O233&gt;0,IF(R227="Corsetry",IF(IFERROR((O227/J227),0)&lt;1000,"CC Sales- Corsetry-Wholesale - IGST 5%","CC Sales- Corsetry-Wholesale - IGST 12%")), "")</f>
        <v/>
      </c>
      <c r="Q227">
        <f>IF(ORDER!O233&gt;0,
 IF(ORDER!$D$1="SGST",
 VLOOKUP(H227,'C:\Users\HP\Desktop\TrimphPO\Week\Master Files\[SGST Master.xlsx]DBF'!$A:$R,18,FALSE),
   IF(ORDER!$D$1="IGST",
   VLOOKUP(H227,'C:\Users\HP\Desktop\TrimphPO\Week\Master Files\[IGST Master.xlsx]DBF'!$A:$R,18,FALSE),
   "Error")),
"")</f>
        <v/>
      </c>
      <c r="R227">
        <f>IF(ORDER!O233&gt;0,
 IF(ORDER!$D$1="SGST",
 VLOOKUP(H227,'C:\Users\HP\Desktop\TrimphPO\Week\Master Files\[SGST Master.xlsx]DBF'!$A:$S,19,FALSE),
   IF(ORDER!$D$1="IGST",
   VLOOKUP(H227,'C:\Users\HP\Desktop\TrimphPO\Week\Master Files\[IGST Master.xlsx]DBF'!$A:$S,19,FALSE),
   "Error")),
"")</f>
        <v/>
      </c>
      <c r="S227">
        <f>IF(ORDER!O233&gt;0,
 IF(ORDER!$D$1="SGST",
 VLOOKUP(H227,'C:\Users\HP\Desktop\TrimphPO\Week\Master Files\[SGST Master.xlsx]DBF'!$A:$T,20,FALSE),
   IF(ORDER!$D$1="IGST",
   VLOOKUP(H227,'C:\Users\HP\Desktop\TrimphPO\Week\Master Files\[IGST Master.xlsx]DBF'!$A:$T,20,FALSE),
   "Error")),
"")</f>
        <v/>
      </c>
      <c r="T227">
        <f>IF(ORDER!O233&gt;0,
 IF(ORDER!$D$1="SGST",
 VLOOKUP(H227,'C:\Users\HP\Desktop\TrimphPO\Week\Master Files\[SGST Master.xlsx]DBF'!$A:$U,21,FALSE),
   IF(ORDER!$D$1="IGST",
   VLOOKUP(H227,'C:\Users\HP\Desktop\TrimphPO\Week\Master Files\[IGST Master.xlsx]DBF'!$A:$U,21,FALSE),
   "Error")),
"")</f>
        <v/>
      </c>
      <c r="U227">
        <f>IF(ORDER!O233&gt;0,
 IF(ORDER!$D$1="SGST",
 VLOOKUP(H227,'C:\Users\HP\Desktop\TrimphPO\Week\Master Files\[SGST Master.xlsx]DBF'!$A:$V,22,FALSE),
   IF(ORDER!$D$1="IGST",
   VLOOKUP(H227,'C:\Users\HP\Desktop\TrimphPO\Week\Master Files\[IGST Master.xlsx]DBF'!$A:$V,22,FALSE),
   "Error")),
"")</f>
        <v/>
      </c>
      <c r="V227">
        <f>IF(ORDER!O233&gt;0,
 IF(ORDER!$D$1="SGST",
 VLOOKUP(H227,'C:\Users\HP\Desktop\TrimphPO\Week\Master Files\[SGST Master.xlsx]DBF'!$A:$W,23,FALSE),
   IF(ORDER!$D$1="IGST",
   VLOOKUP(H227,'C:\Users\HP\Desktop\TrimphPO\Week\Master Files\[IGST Master.xlsx]DBF'!$A:$W,23,FALSE),
   "Error")),
"")</f>
        <v/>
      </c>
      <c r="W227">
        <f>IF(ORDER!O233&gt;0,
 IF(ORDER!$D$1="SGST",
 VLOOKUP(H227,'C:\Users\HP\Desktop\TrimphPO\Week\Master Files\[SGST Master.xlsx]DBF'!$A:$X,24,FALSE),
   IF(ORDER!$D$1="IGST",
   VLOOKUP(H227,'C:\Users\HP\Desktop\TrimphPO\Week\Master Files\[IGST Master.xlsx]DBF'!$A:$X,24,FALSE),
   "Error")),
"")</f>
        <v/>
      </c>
      <c r="X227">
        <f>IF(ORDER!O233&gt;0,
 IF(ORDER!$D$1="SGST",
 VLOOKUP(H227,'C:\Users\HP\Desktop\TrimphPO\Week\Master Files\[SGST Master.xlsx]DBF'!$A:$Y,25,FALSE),
   IF(ORDER!$D$1="IGST",
   VLOOKUP(H227,'C:\Users\HP\Desktop\TrimphPO\Week\Master Files\[IGST Master.xlsx]DBF'!$A:$Y,25,FALSE),
   "Error")),
"")</f>
        <v/>
      </c>
      <c r="Y227">
        <f>IF(ORDER!O233&gt;0,+O227, "")</f>
        <v/>
      </c>
      <c r="Z227">
        <f>IF(ORDER!O233&gt;0,+J227, "")</f>
        <v/>
      </c>
      <c r="AA227">
        <f>IF(ORDER!O233&gt;0,
 IF(ORDER!$D$1="SGST",
 VLOOKUP(H227,'C:\Users\HP\Desktop\TrimphPO\Week\Master Files\[SGST Master.xlsx]DBF'!$A:$AB,28,FALSE),
   IF(ORDER!$D$1="IGST",
   VLOOKUP(H227,'C:\Users\HP\Desktop\TrimphPO\Week\Master Files\[IGST Master.xlsx]DBF'!$A:$AB,28,FALSE),
   "Error")),
"")</f>
        <v/>
      </c>
      <c r="AB227">
        <f>IF(ORDER!O233&gt;0,
 IF(ORDER!$D$1="SGST",
 VLOOKUP(H227,'C:\Users\HP\Desktop\TrimphPO\Week\Master Files\[SGST Master.xlsx]DBF'!$A:$AC,29,FALSE),
   IF(ORDER!$D$1="IGST",
   VLOOKUP(H227,'C:\Users\HP\Desktop\TrimphPO\Week\Master Files\[IGST Master.xlsx]DBF'!$A:$AC,29,FALSE),
   "Error")),
"")</f>
        <v/>
      </c>
      <c r="AC227">
        <f>IF(ORDER!O233&gt;0,ROUND(Y227*AB227/100,2), "")</f>
        <v/>
      </c>
      <c r="AD227">
        <f>IF(ORDER!O233&gt;0,ROUND(SUM(Y227,0)-AC227,2), "")</f>
        <v/>
      </c>
      <c r="AE227" t="inlineStr"/>
      <c r="AF227" t="inlineStr"/>
      <c r="AG227" t="inlineStr"/>
      <c r="AH227" t="inlineStr"/>
      <c r="AI227" t="inlineStr"/>
      <c r="AJ227" t="inlineStr"/>
      <c r="AK227">
        <f>IF(ORDER!O233&gt;0,IF(RIGHT(P227,2)="5%","Output IGST - 5% - Tamilnadu","Output IGST - 12% - Tamilnadu"), "")</f>
        <v/>
      </c>
      <c r="AL227">
        <f>IF(ORDER!O233&gt;0,IF(AK227="Output IGST - 12% - TamilNadu",12,5), "")</f>
        <v/>
      </c>
      <c r="AM227">
        <f>IF(ORDER!O233&gt;0,ROUND(SUM(AD227*AL227/100,0),2), "")</f>
        <v/>
      </c>
      <c r="AN227">
        <f>IF(ORDER!O233&gt;0,+AP227, "")</f>
        <v/>
      </c>
      <c r="AO227">
        <f>IF(ORDER!O233&gt;0,0.00, "")</f>
        <v/>
      </c>
      <c r="AP227">
        <f>IF(ORDER!O233&gt;0,+(Y227-AC227)+AM227, "")</f>
        <v/>
      </c>
      <c r="AQ227">
        <f>IF(ORDER!O233&gt;0,
 IF(ORDER!$D$1="SGST",
 VLOOKUP(H227,'C:\Users\HP\Desktop\TrimphPO\Week\Master Files\[SGST Master.xlsx]DBF'!$A:$AR,44,FALSE),
   IF(ORDER!$D$1="IGST",
   VLOOKUP(H227,'C:\Users\HP\Desktop\TrimphPO\Week\Master Files\[IGST Master.xlsx]DBF'!$A:$AR,44,FALSE),
   "Error")),
"")</f>
        <v/>
      </c>
      <c r="AR227">
        <f>IF(ORDER!O233&gt;0,B227, "")</f>
        <v/>
      </c>
      <c r="AS227">
        <f>IF(ORDER!O233&gt;0,AN227, "")</f>
        <v/>
      </c>
      <c r="AT227">
        <f>IF(ORDER!O233&gt;0,CONCATENATE($B$2," ",$C$2," ","QTY",  " ", $Z$2), "")</f>
        <v/>
      </c>
      <c r="AU227">
        <f>IF(ORDER!O233&gt;0,
 IF(ORDER!$D$1="SGST",
 VLOOKUP(H227,'C:\Users\HP\Desktop\TrimphPO\Week\Master Files\[SGST Master.xlsx]DBF'!$A:$AV,48,FALSE),
   IF(ORDER!$D$1="IGST",
   VLOOKUP(H227,'C:\Users\HP\Desktop\TrimphPO\Week\Master Files\[IGST Master.xlsx]DBF'!$A:$AV,48,FALSE),
   "Error")),
"")</f>
        <v/>
      </c>
      <c r="AV227">
        <f>IF(ORDER!O233&gt;0,
 IF(ORDER!$D$1="SGST",
 VLOOKUP(H227,'C:\Users\HP\Desktop\TrimphPO\Week\Master Files\[SGST Master.xlsx]DBF'!$A:$AW,49,FALSE),
   IF(ORDER!$D$1="IGST",
   VLOOKUP(H227,'C:\Users\HP\Desktop\TrimphPO\Week\Master Files\[IGST Master.xlsx]DBF'!$A:$AW,49,FALSE),
   "Error")),
"")</f>
        <v/>
      </c>
      <c r="AW227">
        <f>IF(ORDER!O233&gt;0,
 IF(ORDER!$D$1="SGST",
 VLOOKUP(H227,'C:\Users\HP\Desktop\TrimphPO\Week\Master Files\[SGST Master.xlsx]DBF'!$A:$AX,50,FALSE),
   IF(ORDER!$D$1="IGST",
   VLOOKUP(H227,'C:\Users\HP\Desktop\TrimphPO\Week\Master Files\[IGST Master.xlsx]DBF'!$A:$AX,50,FALSE),
   "Error")),
"")</f>
        <v/>
      </c>
      <c r="AX227">
        <f>IF(ORDER!O233&gt;0,ORDER!B5, "")</f>
        <v/>
      </c>
      <c r="AY227">
        <f>IF(ORDER!O233&gt;0,ORDER!B1, "")</f>
        <v/>
      </c>
      <c r="AZ227">
        <f>IF(ORDER!O233&gt;0,
 IF(ORDER!$D$1="SGST",
 VLOOKUP(H227,'C:\Users\HP\Desktop\TrimphPO\Week\Master Files\[SGST Master.xlsx]DBF'!$A:$BA,53,FALSE),
   IF(ORDER!$D$1="IGST",
   VLOOKUP(H227,'C:\Users\HP\Desktop\TrimphPO\Week\Master Files\[IGST Master.xlsx]DBF'!$A:$BA,53,FALSE),
   "Error")),
"")</f>
        <v/>
      </c>
      <c r="BA227">
        <f>IF(ORDER!O233&gt;0,
 IF(ORDER!$D$1="SGST",
 VLOOKUP(H227,'C:\Users\HP\Desktop\TrimphPO\Week\Master Files\[SGST Master.xlsx]DBF'!$A:$BB,54,FALSE),
   IF(ORDER!$D$1="IGST",
   VLOOKUP(H227,'C:\Users\HP\Desktop\TrimphPO\Week\Master Files\[IGST Master.xlsx]DBF'!$A:$BB,54,FALSE),
   "Error")),
"")</f>
        <v/>
      </c>
      <c r="BB227">
        <f>IF(ORDER!O233&gt;0,
 IF(ORDER!$D$1="SGST",
 VLOOKUP(H227,'C:\Users\HP\Desktop\TrimphPO\Week\Master Files\[SGST Master.xlsx]DBF'!$A:$BC,55,FALSE),
   IF(ORDER!$D$1="IGST",
   VLOOKUP(H227,'C:\Users\HP\Desktop\TrimphPO\Week\Master Files\[IGST Master.xlsx]DBF'!$A:$BC,55,FALSE),
   "Error")),
"")</f>
        <v/>
      </c>
      <c r="BC227">
        <f>IF(ORDER!O233&gt;0,
 IF(ORDER!$D$1="SGST",
 VLOOKUP(H227,'C:\Users\HP\Desktop\TrimphPO\Week\Master Files\[SGST Master.xlsx]DBF'!$A:$BD,56,FALSE),
   IF(ORDER!$D$1="IGST",
   VLOOKUP(H227,'C:\Users\HP\Desktop\TrimphPO\Week\Master Files\[IGST Master.xlsx]DBF'!$A:$BD,56,FALSE),
   "Error")),
"")</f>
        <v/>
      </c>
      <c r="BD227">
        <f>IF(ORDER!O233&gt;0,
 IF(ORDER!$D$1="SGST",
 VLOOKUP(H227,'C:\Users\HP\Desktop\TrimphPO\Week\Master Files\[SGST Master.xlsx]DBF'!$A:$BE,57,FALSE),
   IF(ORDER!$D$1="IGST",
   VLOOKUP(H227,'C:\Users\HP\Desktop\TrimphPO\Week\Master Files\[IGST Master.xlsx]DBF'!$A:$BE,57,FALSE),
   "Error")),
"")</f>
        <v/>
      </c>
    </row>
    <row r="228">
      <c r="A228">
        <f>IF(ORDER!O234&gt;0,
 IF(ORDER!$D$1="SGST",
 VLOOKUP(H228,'C:\Users\HP\Desktop\TrimphPO\Week\Master Files\[SGST Master.xlsx]DBF'!$A:$B,2,FALSE),
   IF(ORDER!$D$1="IGST",
   VLOOKUP(H228,'C:\Users\HP\Desktop\TrimphPO\Week\Master Files\[IGST Master.xlsx]DBF'!$A:$B,2,FALSE),
   "Error")),
"")</f>
        <v/>
      </c>
      <c r="B228">
        <f>IF(ORDER!O234&gt;0,
 IF(ORDER!$D$1="SGST",
 VLOOKUP(H228,'C:\Users\HP\Desktop\TrimphPO\Week\Master Files\[SGST Master.xlsx]DBF'!$A:$C,3,FALSE),
   IF(ORDER!$D$1="IGST",
   VLOOKUP(H228,'C:\Users\HP\Desktop\TrimphPO\Week\Master Files\[IGST Master.xlsx]DBF'!$A:$C,3,FALSE),
   "Error")),
"")</f>
        <v/>
      </c>
      <c r="C228">
        <f>IF(ORDER!O234&gt;0,ORDER!L234, "")</f>
        <v/>
      </c>
      <c r="D228">
        <f>IF(ORDER!O234&gt;0,ORDER!A234, "")</f>
        <v/>
      </c>
      <c r="E228">
        <f>IF(ORDER!O234&gt;0,
 IF(ORDER!$D$1="SGST",
 VLOOKUP(H228,'C:\Users\HP\Desktop\TrimphPO\Week\Master Files\[SGST Master.xlsx]DBF'!$A:$F,6,FALSE),
   IF(ORDER!$D$1="IGST",
   VLOOKUP(H228,'C:\Users\HP\Desktop\TrimphPO\Week\Master Files\[IGST Master.xlsx]DBF'!$A:$F,6,FALSE),
   "Error")),
"")</f>
        <v/>
      </c>
      <c r="F228">
        <f>IF(ORDER!O234&gt;0,ORDER!C234, "")</f>
        <v/>
      </c>
      <c r="G228">
        <f>IF(ORDER!O234&gt;0,
 IF(ORDER!$D$1="SGST",
 VLOOKUP(H228,'C:\Users\HP\Desktop\TrimphPO\Week\Master Files\[SGST Master.xlsx]DBF'!$A:$H,8,FALSE),
   IF(ORDER!$D$1="IGST",
   VLOOKUP(H228,'C:\Users\HP\Desktop\TrimphPO\Week\Master Files\[IGST Master.xlsx]DBF'!$A:$H,8,FALSE),
   "Error")),
"")</f>
        <v/>
      </c>
      <c r="H228">
        <f>IF(ORDER!O234&gt;0,ORDER!D234, "")</f>
        <v/>
      </c>
      <c r="I228">
        <f>IF(ORDER!O234&gt;0,
 IF(ORDER!$D$1="SGST",
 VLOOKUP(H228,'C:\Users\HP\Desktop\TrimphPO\Week\Master Files\[SGST Master.xlsx]DBF'!$A:$J,10,FALSE),
   IF(ORDER!$D$1="IGST",
   VLOOKUP(H228,'C:\Users\HP\Desktop\TrimphPO\Week\Master Files\[IGST Master.xlsx]DBF'!$A:$J,10,FALSE),
   "Error")),
"")</f>
        <v/>
      </c>
      <c r="J228">
        <f>IF(ORDER!O234&gt;0,SUMIF(ORDER!$D$8:$D$22298,DBF!$H228,ORDER!$G$8:$G$22298), "")</f>
        <v/>
      </c>
      <c r="K228">
        <f>IF(ORDER!O234&gt;0,VLOOKUP($H228,ORDER!D:H,5,FALSE), "")</f>
        <v/>
      </c>
      <c r="L228">
        <f>IF(ORDER!O234&gt;0,ROUND(J228*K228,2), "")</f>
        <v/>
      </c>
      <c r="M228">
        <f>IF(ORDER!O234&gt;0,
 IF(ORDER!$D$1="SGST",
 VLOOKUP(H228,'C:\Users\HP\Desktop\TrimphPO\Week\Master Files\[SGST Master.xlsx]DBF'!$A:$N,14,FALSE),
   IF(ORDER!$D$1="IGST",
   VLOOKUP(H228,'C:\Users\HP\Desktop\TrimphPO\Week\Master Files\[IGST Master.xlsx]DBF'!$A:$N,14,FALSE),
   "Error")),
"")</f>
        <v/>
      </c>
      <c r="N228">
        <f>IF(ORDER!O234&gt;0,ROUND(L228*M228/100,2), "")</f>
        <v/>
      </c>
      <c r="O228">
        <f>IF(ORDER!O234&gt;0,L228-N228, "")</f>
        <v/>
      </c>
      <c r="P228">
        <f>IF(ORDER!O234&gt;0,IF(R228="Corsetry",IF(IFERROR((O228/J228),0)&lt;1000,"CC Sales- Corsetry-Wholesale - IGST 5%","CC Sales- Corsetry-Wholesale - IGST 12%")), "")</f>
        <v/>
      </c>
      <c r="Q228">
        <f>IF(ORDER!O234&gt;0,
 IF(ORDER!$D$1="SGST",
 VLOOKUP(H228,'C:\Users\HP\Desktop\TrimphPO\Week\Master Files\[SGST Master.xlsx]DBF'!$A:$R,18,FALSE),
   IF(ORDER!$D$1="IGST",
   VLOOKUP(H228,'C:\Users\HP\Desktop\TrimphPO\Week\Master Files\[IGST Master.xlsx]DBF'!$A:$R,18,FALSE),
   "Error")),
"")</f>
        <v/>
      </c>
      <c r="R228">
        <f>IF(ORDER!O234&gt;0,
 IF(ORDER!$D$1="SGST",
 VLOOKUP(H228,'C:\Users\HP\Desktop\TrimphPO\Week\Master Files\[SGST Master.xlsx]DBF'!$A:$S,19,FALSE),
   IF(ORDER!$D$1="IGST",
   VLOOKUP(H228,'C:\Users\HP\Desktop\TrimphPO\Week\Master Files\[IGST Master.xlsx]DBF'!$A:$S,19,FALSE),
   "Error")),
"")</f>
        <v/>
      </c>
      <c r="S228">
        <f>IF(ORDER!O234&gt;0,
 IF(ORDER!$D$1="SGST",
 VLOOKUP(H228,'C:\Users\HP\Desktop\TrimphPO\Week\Master Files\[SGST Master.xlsx]DBF'!$A:$T,20,FALSE),
   IF(ORDER!$D$1="IGST",
   VLOOKUP(H228,'C:\Users\HP\Desktop\TrimphPO\Week\Master Files\[IGST Master.xlsx]DBF'!$A:$T,20,FALSE),
   "Error")),
"")</f>
        <v/>
      </c>
      <c r="T228">
        <f>IF(ORDER!O234&gt;0,
 IF(ORDER!$D$1="SGST",
 VLOOKUP(H228,'C:\Users\HP\Desktop\TrimphPO\Week\Master Files\[SGST Master.xlsx]DBF'!$A:$U,21,FALSE),
   IF(ORDER!$D$1="IGST",
   VLOOKUP(H228,'C:\Users\HP\Desktop\TrimphPO\Week\Master Files\[IGST Master.xlsx]DBF'!$A:$U,21,FALSE),
   "Error")),
"")</f>
        <v/>
      </c>
      <c r="U228">
        <f>IF(ORDER!O234&gt;0,
 IF(ORDER!$D$1="SGST",
 VLOOKUP(H228,'C:\Users\HP\Desktop\TrimphPO\Week\Master Files\[SGST Master.xlsx]DBF'!$A:$V,22,FALSE),
   IF(ORDER!$D$1="IGST",
   VLOOKUP(H228,'C:\Users\HP\Desktop\TrimphPO\Week\Master Files\[IGST Master.xlsx]DBF'!$A:$V,22,FALSE),
   "Error")),
"")</f>
        <v/>
      </c>
      <c r="V228">
        <f>IF(ORDER!O234&gt;0,
 IF(ORDER!$D$1="SGST",
 VLOOKUP(H228,'C:\Users\HP\Desktop\TrimphPO\Week\Master Files\[SGST Master.xlsx]DBF'!$A:$W,23,FALSE),
   IF(ORDER!$D$1="IGST",
   VLOOKUP(H228,'C:\Users\HP\Desktop\TrimphPO\Week\Master Files\[IGST Master.xlsx]DBF'!$A:$W,23,FALSE),
   "Error")),
"")</f>
        <v/>
      </c>
      <c r="W228">
        <f>IF(ORDER!O234&gt;0,
 IF(ORDER!$D$1="SGST",
 VLOOKUP(H228,'C:\Users\HP\Desktop\TrimphPO\Week\Master Files\[SGST Master.xlsx]DBF'!$A:$X,24,FALSE),
   IF(ORDER!$D$1="IGST",
   VLOOKUP(H228,'C:\Users\HP\Desktop\TrimphPO\Week\Master Files\[IGST Master.xlsx]DBF'!$A:$X,24,FALSE),
   "Error")),
"")</f>
        <v/>
      </c>
      <c r="X228">
        <f>IF(ORDER!O234&gt;0,
 IF(ORDER!$D$1="SGST",
 VLOOKUP(H228,'C:\Users\HP\Desktop\TrimphPO\Week\Master Files\[SGST Master.xlsx]DBF'!$A:$Y,25,FALSE),
   IF(ORDER!$D$1="IGST",
   VLOOKUP(H228,'C:\Users\HP\Desktop\TrimphPO\Week\Master Files\[IGST Master.xlsx]DBF'!$A:$Y,25,FALSE),
   "Error")),
"")</f>
        <v/>
      </c>
      <c r="Y228">
        <f>IF(ORDER!O234&gt;0,+O228, "")</f>
        <v/>
      </c>
      <c r="Z228">
        <f>IF(ORDER!O234&gt;0,+J228, "")</f>
        <v/>
      </c>
      <c r="AA228">
        <f>IF(ORDER!O234&gt;0,
 IF(ORDER!$D$1="SGST",
 VLOOKUP(H228,'C:\Users\HP\Desktop\TrimphPO\Week\Master Files\[SGST Master.xlsx]DBF'!$A:$AB,28,FALSE),
   IF(ORDER!$D$1="IGST",
   VLOOKUP(H228,'C:\Users\HP\Desktop\TrimphPO\Week\Master Files\[IGST Master.xlsx]DBF'!$A:$AB,28,FALSE),
   "Error")),
"")</f>
        <v/>
      </c>
      <c r="AB228">
        <f>IF(ORDER!O234&gt;0,
 IF(ORDER!$D$1="SGST",
 VLOOKUP(H228,'C:\Users\HP\Desktop\TrimphPO\Week\Master Files\[SGST Master.xlsx]DBF'!$A:$AC,29,FALSE),
   IF(ORDER!$D$1="IGST",
   VLOOKUP(H228,'C:\Users\HP\Desktop\TrimphPO\Week\Master Files\[IGST Master.xlsx]DBF'!$A:$AC,29,FALSE),
   "Error")),
"")</f>
        <v/>
      </c>
      <c r="AC228">
        <f>IF(ORDER!O234&gt;0,ROUND(Y228*AB228/100,2), "")</f>
        <v/>
      </c>
      <c r="AD228">
        <f>IF(ORDER!O234&gt;0,ROUND(SUM(Y228,0)-AC228,2), "")</f>
        <v/>
      </c>
      <c r="AE228" t="inlineStr"/>
      <c r="AF228" t="inlineStr"/>
      <c r="AG228" t="inlineStr"/>
      <c r="AH228" t="inlineStr"/>
      <c r="AI228" t="inlineStr"/>
      <c r="AJ228" t="inlineStr"/>
      <c r="AK228">
        <f>IF(ORDER!O234&gt;0,IF(RIGHT(P228,2)="5%","Output IGST - 5% - Tamilnadu","Output IGST - 12% - Tamilnadu"), "")</f>
        <v/>
      </c>
      <c r="AL228">
        <f>IF(ORDER!O234&gt;0,IF(AK228="Output IGST - 12% - TamilNadu",12,5), "")</f>
        <v/>
      </c>
      <c r="AM228">
        <f>IF(ORDER!O234&gt;0,ROUND(SUM(AD228*AL228/100,0),2), "")</f>
        <v/>
      </c>
      <c r="AN228">
        <f>IF(ORDER!O234&gt;0,+AP228, "")</f>
        <v/>
      </c>
      <c r="AO228">
        <f>IF(ORDER!O234&gt;0,0.00, "")</f>
        <v/>
      </c>
      <c r="AP228">
        <f>IF(ORDER!O234&gt;0,+(Y228-AC228)+AM228, "")</f>
        <v/>
      </c>
      <c r="AQ228">
        <f>IF(ORDER!O234&gt;0,
 IF(ORDER!$D$1="SGST",
 VLOOKUP(H228,'C:\Users\HP\Desktop\TrimphPO\Week\Master Files\[SGST Master.xlsx]DBF'!$A:$AR,44,FALSE),
   IF(ORDER!$D$1="IGST",
   VLOOKUP(H228,'C:\Users\HP\Desktop\TrimphPO\Week\Master Files\[IGST Master.xlsx]DBF'!$A:$AR,44,FALSE),
   "Error")),
"")</f>
        <v/>
      </c>
      <c r="AR228">
        <f>IF(ORDER!O234&gt;0,B228, "")</f>
        <v/>
      </c>
      <c r="AS228">
        <f>IF(ORDER!O234&gt;0,AN228, "")</f>
        <v/>
      </c>
      <c r="AT228">
        <f>IF(ORDER!O234&gt;0,CONCATENATE($B$2," ",$C$2," ","QTY",  " ", $Z$2), "")</f>
        <v/>
      </c>
      <c r="AU228">
        <f>IF(ORDER!O234&gt;0,
 IF(ORDER!$D$1="SGST",
 VLOOKUP(H228,'C:\Users\HP\Desktop\TrimphPO\Week\Master Files\[SGST Master.xlsx]DBF'!$A:$AV,48,FALSE),
   IF(ORDER!$D$1="IGST",
   VLOOKUP(H228,'C:\Users\HP\Desktop\TrimphPO\Week\Master Files\[IGST Master.xlsx]DBF'!$A:$AV,48,FALSE),
   "Error")),
"")</f>
        <v/>
      </c>
      <c r="AV228">
        <f>IF(ORDER!O234&gt;0,
 IF(ORDER!$D$1="SGST",
 VLOOKUP(H228,'C:\Users\HP\Desktop\TrimphPO\Week\Master Files\[SGST Master.xlsx]DBF'!$A:$AW,49,FALSE),
   IF(ORDER!$D$1="IGST",
   VLOOKUP(H228,'C:\Users\HP\Desktop\TrimphPO\Week\Master Files\[IGST Master.xlsx]DBF'!$A:$AW,49,FALSE),
   "Error")),
"")</f>
        <v/>
      </c>
      <c r="AW228">
        <f>IF(ORDER!O234&gt;0,
 IF(ORDER!$D$1="SGST",
 VLOOKUP(H228,'C:\Users\HP\Desktop\TrimphPO\Week\Master Files\[SGST Master.xlsx]DBF'!$A:$AX,50,FALSE),
   IF(ORDER!$D$1="IGST",
   VLOOKUP(H228,'C:\Users\HP\Desktop\TrimphPO\Week\Master Files\[IGST Master.xlsx]DBF'!$A:$AX,50,FALSE),
   "Error")),
"")</f>
        <v/>
      </c>
      <c r="AX228">
        <f>IF(ORDER!O234&gt;0,ORDER!B5, "")</f>
        <v/>
      </c>
      <c r="AY228">
        <f>IF(ORDER!O234&gt;0,ORDER!B1, "")</f>
        <v/>
      </c>
      <c r="AZ228">
        <f>IF(ORDER!O234&gt;0,
 IF(ORDER!$D$1="SGST",
 VLOOKUP(H228,'C:\Users\HP\Desktop\TrimphPO\Week\Master Files\[SGST Master.xlsx]DBF'!$A:$BA,53,FALSE),
   IF(ORDER!$D$1="IGST",
   VLOOKUP(H228,'C:\Users\HP\Desktop\TrimphPO\Week\Master Files\[IGST Master.xlsx]DBF'!$A:$BA,53,FALSE),
   "Error")),
"")</f>
        <v/>
      </c>
      <c r="BA228">
        <f>IF(ORDER!O234&gt;0,
 IF(ORDER!$D$1="SGST",
 VLOOKUP(H228,'C:\Users\HP\Desktop\TrimphPO\Week\Master Files\[SGST Master.xlsx]DBF'!$A:$BB,54,FALSE),
   IF(ORDER!$D$1="IGST",
   VLOOKUP(H228,'C:\Users\HP\Desktop\TrimphPO\Week\Master Files\[IGST Master.xlsx]DBF'!$A:$BB,54,FALSE),
   "Error")),
"")</f>
        <v/>
      </c>
      <c r="BB228">
        <f>IF(ORDER!O234&gt;0,
 IF(ORDER!$D$1="SGST",
 VLOOKUP(H228,'C:\Users\HP\Desktop\TrimphPO\Week\Master Files\[SGST Master.xlsx]DBF'!$A:$BC,55,FALSE),
   IF(ORDER!$D$1="IGST",
   VLOOKUP(H228,'C:\Users\HP\Desktop\TrimphPO\Week\Master Files\[IGST Master.xlsx]DBF'!$A:$BC,55,FALSE),
   "Error")),
"")</f>
        <v/>
      </c>
      <c r="BC228">
        <f>IF(ORDER!O234&gt;0,
 IF(ORDER!$D$1="SGST",
 VLOOKUP(H228,'C:\Users\HP\Desktop\TrimphPO\Week\Master Files\[SGST Master.xlsx]DBF'!$A:$BD,56,FALSE),
   IF(ORDER!$D$1="IGST",
   VLOOKUP(H228,'C:\Users\HP\Desktop\TrimphPO\Week\Master Files\[IGST Master.xlsx]DBF'!$A:$BD,56,FALSE),
   "Error")),
"")</f>
        <v/>
      </c>
      <c r="BD228">
        <f>IF(ORDER!O234&gt;0,
 IF(ORDER!$D$1="SGST",
 VLOOKUP(H228,'C:\Users\HP\Desktop\TrimphPO\Week\Master Files\[SGST Master.xlsx]DBF'!$A:$BE,57,FALSE),
   IF(ORDER!$D$1="IGST",
   VLOOKUP(H228,'C:\Users\HP\Desktop\TrimphPO\Week\Master Files\[IGST Master.xlsx]DBF'!$A:$BE,57,FALSE),
   "Error")),
"")</f>
        <v/>
      </c>
    </row>
    <row r="229">
      <c r="A229">
        <f>IF(ORDER!O235&gt;0,
 IF(ORDER!$D$1="SGST",
 VLOOKUP(H229,'C:\Users\HP\Desktop\TrimphPO\Week\Master Files\[SGST Master.xlsx]DBF'!$A:$B,2,FALSE),
   IF(ORDER!$D$1="IGST",
   VLOOKUP(H229,'C:\Users\HP\Desktop\TrimphPO\Week\Master Files\[IGST Master.xlsx]DBF'!$A:$B,2,FALSE),
   "Error")),
"")</f>
        <v/>
      </c>
      <c r="B229">
        <f>IF(ORDER!O235&gt;0,
 IF(ORDER!$D$1="SGST",
 VLOOKUP(H229,'C:\Users\HP\Desktop\TrimphPO\Week\Master Files\[SGST Master.xlsx]DBF'!$A:$C,3,FALSE),
   IF(ORDER!$D$1="IGST",
   VLOOKUP(H229,'C:\Users\HP\Desktop\TrimphPO\Week\Master Files\[IGST Master.xlsx]DBF'!$A:$C,3,FALSE),
   "Error")),
"")</f>
        <v/>
      </c>
      <c r="C229">
        <f>IF(ORDER!O235&gt;0,ORDER!L235, "")</f>
        <v/>
      </c>
      <c r="D229">
        <f>IF(ORDER!O235&gt;0,ORDER!A235, "")</f>
        <v/>
      </c>
      <c r="E229">
        <f>IF(ORDER!O235&gt;0,
 IF(ORDER!$D$1="SGST",
 VLOOKUP(H229,'C:\Users\HP\Desktop\TrimphPO\Week\Master Files\[SGST Master.xlsx]DBF'!$A:$F,6,FALSE),
   IF(ORDER!$D$1="IGST",
   VLOOKUP(H229,'C:\Users\HP\Desktop\TrimphPO\Week\Master Files\[IGST Master.xlsx]DBF'!$A:$F,6,FALSE),
   "Error")),
"")</f>
        <v/>
      </c>
      <c r="F229">
        <f>IF(ORDER!O235&gt;0,ORDER!C235, "")</f>
        <v/>
      </c>
      <c r="G229">
        <f>IF(ORDER!O235&gt;0,
 IF(ORDER!$D$1="SGST",
 VLOOKUP(H229,'C:\Users\HP\Desktop\TrimphPO\Week\Master Files\[SGST Master.xlsx]DBF'!$A:$H,8,FALSE),
   IF(ORDER!$D$1="IGST",
   VLOOKUP(H229,'C:\Users\HP\Desktop\TrimphPO\Week\Master Files\[IGST Master.xlsx]DBF'!$A:$H,8,FALSE),
   "Error")),
"")</f>
        <v/>
      </c>
      <c r="H229">
        <f>IF(ORDER!O235&gt;0,ORDER!D235, "")</f>
        <v/>
      </c>
      <c r="I229">
        <f>IF(ORDER!O235&gt;0,
 IF(ORDER!$D$1="SGST",
 VLOOKUP(H229,'C:\Users\HP\Desktop\TrimphPO\Week\Master Files\[SGST Master.xlsx]DBF'!$A:$J,10,FALSE),
   IF(ORDER!$D$1="IGST",
   VLOOKUP(H229,'C:\Users\HP\Desktop\TrimphPO\Week\Master Files\[IGST Master.xlsx]DBF'!$A:$J,10,FALSE),
   "Error")),
"")</f>
        <v/>
      </c>
      <c r="J229">
        <f>IF(ORDER!O235&gt;0,SUMIF(ORDER!$D$8:$D$22298,DBF!$H229,ORDER!$G$8:$G$22298), "")</f>
        <v/>
      </c>
      <c r="K229">
        <f>IF(ORDER!O235&gt;0,VLOOKUP($H229,ORDER!D:H,5,FALSE), "")</f>
        <v/>
      </c>
      <c r="L229">
        <f>IF(ORDER!O235&gt;0,ROUND(J229*K229,2), "")</f>
        <v/>
      </c>
      <c r="M229">
        <f>IF(ORDER!O235&gt;0,
 IF(ORDER!$D$1="SGST",
 VLOOKUP(H229,'C:\Users\HP\Desktop\TrimphPO\Week\Master Files\[SGST Master.xlsx]DBF'!$A:$N,14,FALSE),
   IF(ORDER!$D$1="IGST",
   VLOOKUP(H229,'C:\Users\HP\Desktop\TrimphPO\Week\Master Files\[IGST Master.xlsx]DBF'!$A:$N,14,FALSE),
   "Error")),
"")</f>
        <v/>
      </c>
      <c r="N229">
        <f>IF(ORDER!O235&gt;0,ROUND(L229*M229/100,2), "")</f>
        <v/>
      </c>
      <c r="O229">
        <f>IF(ORDER!O235&gt;0,L229-N229, "")</f>
        <v/>
      </c>
      <c r="P229">
        <f>IF(ORDER!O235&gt;0,IF(R229="Corsetry",IF(IFERROR((O229/J229),0)&lt;1000,"CC Sales- Corsetry-Wholesale - IGST 5%","CC Sales- Corsetry-Wholesale - IGST 12%")), "")</f>
        <v/>
      </c>
      <c r="Q229">
        <f>IF(ORDER!O235&gt;0,
 IF(ORDER!$D$1="SGST",
 VLOOKUP(H229,'C:\Users\HP\Desktop\TrimphPO\Week\Master Files\[SGST Master.xlsx]DBF'!$A:$R,18,FALSE),
   IF(ORDER!$D$1="IGST",
   VLOOKUP(H229,'C:\Users\HP\Desktop\TrimphPO\Week\Master Files\[IGST Master.xlsx]DBF'!$A:$R,18,FALSE),
   "Error")),
"")</f>
        <v/>
      </c>
      <c r="R229">
        <f>IF(ORDER!O235&gt;0,
 IF(ORDER!$D$1="SGST",
 VLOOKUP(H229,'C:\Users\HP\Desktop\TrimphPO\Week\Master Files\[SGST Master.xlsx]DBF'!$A:$S,19,FALSE),
   IF(ORDER!$D$1="IGST",
   VLOOKUP(H229,'C:\Users\HP\Desktop\TrimphPO\Week\Master Files\[IGST Master.xlsx]DBF'!$A:$S,19,FALSE),
   "Error")),
"")</f>
        <v/>
      </c>
      <c r="S229">
        <f>IF(ORDER!O235&gt;0,
 IF(ORDER!$D$1="SGST",
 VLOOKUP(H229,'C:\Users\HP\Desktop\TrimphPO\Week\Master Files\[SGST Master.xlsx]DBF'!$A:$T,20,FALSE),
   IF(ORDER!$D$1="IGST",
   VLOOKUP(H229,'C:\Users\HP\Desktop\TrimphPO\Week\Master Files\[IGST Master.xlsx]DBF'!$A:$T,20,FALSE),
   "Error")),
"")</f>
        <v/>
      </c>
      <c r="T229">
        <f>IF(ORDER!O235&gt;0,
 IF(ORDER!$D$1="SGST",
 VLOOKUP(H229,'C:\Users\HP\Desktop\TrimphPO\Week\Master Files\[SGST Master.xlsx]DBF'!$A:$U,21,FALSE),
   IF(ORDER!$D$1="IGST",
   VLOOKUP(H229,'C:\Users\HP\Desktop\TrimphPO\Week\Master Files\[IGST Master.xlsx]DBF'!$A:$U,21,FALSE),
   "Error")),
"")</f>
        <v/>
      </c>
      <c r="U229">
        <f>IF(ORDER!O235&gt;0,
 IF(ORDER!$D$1="SGST",
 VLOOKUP(H229,'C:\Users\HP\Desktop\TrimphPO\Week\Master Files\[SGST Master.xlsx]DBF'!$A:$V,22,FALSE),
   IF(ORDER!$D$1="IGST",
   VLOOKUP(H229,'C:\Users\HP\Desktop\TrimphPO\Week\Master Files\[IGST Master.xlsx]DBF'!$A:$V,22,FALSE),
   "Error")),
"")</f>
        <v/>
      </c>
      <c r="V229">
        <f>IF(ORDER!O235&gt;0,
 IF(ORDER!$D$1="SGST",
 VLOOKUP(H229,'C:\Users\HP\Desktop\TrimphPO\Week\Master Files\[SGST Master.xlsx]DBF'!$A:$W,23,FALSE),
   IF(ORDER!$D$1="IGST",
   VLOOKUP(H229,'C:\Users\HP\Desktop\TrimphPO\Week\Master Files\[IGST Master.xlsx]DBF'!$A:$W,23,FALSE),
   "Error")),
"")</f>
        <v/>
      </c>
      <c r="W229">
        <f>IF(ORDER!O235&gt;0,
 IF(ORDER!$D$1="SGST",
 VLOOKUP(H229,'C:\Users\HP\Desktop\TrimphPO\Week\Master Files\[SGST Master.xlsx]DBF'!$A:$X,24,FALSE),
   IF(ORDER!$D$1="IGST",
   VLOOKUP(H229,'C:\Users\HP\Desktop\TrimphPO\Week\Master Files\[IGST Master.xlsx]DBF'!$A:$X,24,FALSE),
   "Error")),
"")</f>
        <v/>
      </c>
      <c r="X229">
        <f>IF(ORDER!O235&gt;0,
 IF(ORDER!$D$1="SGST",
 VLOOKUP(H229,'C:\Users\HP\Desktop\TrimphPO\Week\Master Files\[SGST Master.xlsx]DBF'!$A:$Y,25,FALSE),
   IF(ORDER!$D$1="IGST",
   VLOOKUP(H229,'C:\Users\HP\Desktop\TrimphPO\Week\Master Files\[IGST Master.xlsx]DBF'!$A:$Y,25,FALSE),
   "Error")),
"")</f>
        <v/>
      </c>
      <c r="Y229">
        <f>IF(ORDER!O235&gt;0,+O229, "")</f>
        <v/>
      </c>
      <c r="Z229">
        <f>IF(ORDER!O235&gt;0,+J229, "")</f>
        <v/>
      </c>
      <c r="AA229">
        <f>IF(ORDER!O235&gt;0,
 IF(ORDER!$D$1="SGST",
 VLOOKUP(H229,'C:\Users\HP\Desktop\TrimphPO\Week\Master Files\[SGST Master.xlsx]DBF'!$A:$AB,28,FALSE),
   IF(ORDER!$D$1="IGST",
   VLOOKUP(H229,'C:\Users\HP\Desktop\TrimphPO\Week\Master Files\[IGST Master.xlsx]DBF'!$A:$AB,28,FALSE),
   "Error")),
"")</f>
        <v/>
      </c>
      <c r="AB229">
        <f>IF(ORDER!O235&gt;0,
 IF(ORDER!$D$1="SGST",
 VLOOKUP(H229,'C:\Users\HP\Desktop\TrimphPO\Week\Master Files\[SGST Master.xlsx]DBF'!$A:$AC,29,FALSE),
   IF(ORDER!$D$1="IGST",
   VLOOKUP(H229,'C:\Users\HP\Desktop\TrimphPO\Week\Master Files\[IGST Master.xlsx]DBF'!$A:$AC,29,FALSE),
   "Error")),
"")</f>
        <v/>
      </c>
      <c r="AC229">
        <f>IF(ORDER!O235&gt;0,ROUND(Y229*AB229/100,2), "")</f>
        <v/>
      </c>
      <c r="AD229">
        <f>IF(ORDER!O235&gt;0,ROUND(SUM(Y229,0)-AC229,2), "")</f>
        <v/>
      </c>
      <c r="AE229" t="inlineStr"/>
      <c r="AF229" t="inlineStr"/>
      <c r="AG229" t="inlineStr"/>
      <c r="AH229" t="inlineStr"/>
      <c r="AI229" t="inlineStr"/>
      <c r="AJ229" t="inlineStr"/>
      <c r="AK229">
        <f>IF(ORDER!O235&gt;0,IF(RIGHT(P229,2)="5%","Output IGST - 5% - Tamilnadu","Output IGST - 12% - Tamilnadu"), "")</f>
        <v/>
      </c>
      <c r="AL229">
        <f>IF(ORDER!O235&gt;0,IF(AK229="Output IGST - 12% - TamilNadu",12,5), "")</f>
        <v/>
      </c>
      <c r="AM229">
        <f>IF(ORDER!O235&gt;0,ROUND(SUM(AD229*AL229/100,0),2), "")</f>
        <v/>
      </c>
      <c r="AN229">
        <f>IF(ORDER!O235&gt;0,+AP229, "")</f>
        <v/>
      </c>
      <c r="AO229">
        <f>IF(ORDER!O235&gt;0,0.00, "")</f>
        <v/>
      </c>
      <c r="AP229">
        <f>IF(ORDER!O235&gt;0,+(Y229-AC229)+AM229, "")</f>
        <v/>
      </c>
      <c r="AQ229">
        <f>IF(ORDER!O235&gt;0,
 IF(ORDER!$D$1="SGST",
 VLOOKUP(H229,'C:\Users\HP\Desktop\TrimphPO\Week\Master Files\[SGST Master.xlsx]DBF'!$A:$AR,44,FALSE),
   IF(ORDER!$D$1="IGST",
   VLOOKUP(H229,'C:\Users\HP\Desktop\TrimphPO\Week\Master Files\[IGST Master.xlsx]DBF'!$A:$AR,44,FALSE),
   "Error")),
"")</f>
        <v/>
      </c>
      <c r="AR229">
        <f>IF(ORDER!O235&gt;0,B229, "")</f>
        <v/>
      </c>
      <c r="AS229">
        <f>IF(ORDER!O235&gt;0,AN229, "")</f>
        <v/>
      </c>
      <c r="AT229">
        <f>IF(ORDER!O235&gt;0,CONCATENATE($B$2," ",$C$2," ","QTY",  " ", $Z$2), "")</f>
        <v/>
      </c>
      <c r="AU229">
        <f>IF(ORDER!O235&gt;0,
 IF(ORDER!$D$1="SGST",
 VLOOKUP(H229,'C:\Users\HP\Desktop\TrimphPO\Week\Master Files\[SGST Master.xlsx]DBF'!$A:$AV,48,FALSE),
   IF(ORDER!$D$1="IGST",
   VLOOKUP(H229,'C:\Users\HP\Desktop\TrimphPO\Week\Master Files\[IGST Master.xlsx]DBF'!$A:$AV,48,FALSE),
   "Error")),
"")</f>
        <v/>
      </c>
      <c r="AV229">
        <f>IF(ORDER!O235&gt;0,
 IF(ORDER!$D$1="SGST",
 VLOOKUP(H229,'C:\Users\HP\Desktop\TrimphPO\Week\Master Files\[SGST Master.xlsx]DBF'!$A:$AW,49,FALSE),
   IF(ORDER!$D$1="IGST",
   VLOOKUP(H229,'C:\Users\HP\Desktop\TrimphPO\Week\Master Files\[IGST Master.xlsx]DBF'!$A:$AW,49,FALSE),
   "Error")),
"")</f>
        <v/>
      </c>
      <c r="AW229">
        <f>IF(ORDER!O235&gt;0,
 IF(ORDER!$D$1="SGST",
 VLOOKUP(H229,'C:\Users\HP\Desktop\TrimphPO\Week\Master Files\[SGST Master.xlsx]DBF'!$A:$AX,50,FALSE),
   IF(ORDER!$D$1="IGST",
   VLOOKUP(H229,'C:\Users\HP\Desktop\TrimphPO\Week\Master Files\[IGST Master.xlsx]DBF'!$A:$AX,50,FALSE),
   "Error")),
"")</f>
        <v/>
      </c>
      <c r="AX229">
        <f>IF(ORDER!O235&gt;0,ORDER!B5, "")</f>
        <v/>
      </c>
      <c r="AY229">
        <f>IF(ORDER!O235&gt;0,ORDER!B1, "")</f>
        <v/>
      </c>
      <c r="AZ229">
        <f>IF(ORDER!O235&gt;0,
 IF(ORDER!$D$1="SGST",
 VLOOKUP(H229,'C:\Users\HP\Desktop\TrimphPO\Week\Master Files\[SGST Master.xlsx]DBF'!$A:$BA,53,FALSE),
   IF(ORDER!$D$1="IGST",
   VLOOKUP(H229,'C:\Users\HP\Desktop\TrimphPO\Week\Master Files\[IGST Master.xlsx]DBF'!$A:$BA,53,FALSE),
   "Error")),
"")</f>
        <v/>
      </c>
      <c r="BA229">
        <f>IF(ORDER!O235&gt;0,
 IF(ORDER!$D$1="SGST",
 VLOOKUP(H229,'C:\Users\HP\Desktop\TrimphPO\Week\Master Files\[SGST Master.xlsx]DBF'!$A:$BB,54,FALSE),
   IF(ORDER!$D$1="IGST",
   VLOOKUP(H229,'C:\Users\HP\Desktop\TrimphPO\Week\Master Files\[IGST Master.xlsx]DBF'!$A:$BB,54,FALSE),
   "Error")),
"")</f>
        <v/>
      </c>
      <c r="BB229">
        <f>IF(ORDER!O235&gt;0,
 IF(ORDER!$D$1="SGST",
 VLOOKUP(H229,'C:\Users\HP\Desktop\TrimphPO\Week\Master Files\[SGST Master.xlsx]DBF'!$A:$BC,55,FALSE),
   IF(ORDER!$D$1="IGST",
   VLOOKUP(H229,'C:\Users\HP\Desktop\TrimphPO\Week\Master Files\[IGST Master.xlsx]DBF'!$A:$BC,55,FALSE),
   "Error")),
"")</f>
        <v/>
      </c>
      <c r="BC229">
        <f>IF(ORDER!O235&gt;0,
 IF(ORDER!$D$1="SGST",
 VLOOKUP(H229,'C:\Users\HP\Desktop\TrimphPO\Week\Master Files\[SGST Master.xlsx]DBF'!$A:$BD,56,FALSE),
   IF(ORDER!$D$1="IGST",
   VLOOKUP(H229,'C:\Users\HP\Desktop\TrimphPO\Week\Master Files\[IGST Master.xlsx]DBF'!$A:$BD,56,FALSE),
   "Error")),
"")</f>
        <v/>
      </c>
      <c r="BD229">
        <f>IF(ORDER!O235&gt;0,
 IF(ORDER!$D$1="SGST",
 VLOOKUP(H229,'C:\Users\HP\Desktop\TrimphPO\Week\Master Files\[SGST Master.xlsx]DBF'!$A:$BE,57,FALSE),
   IF(ORDER!$D$1="IGST",
   VLOOKUP(H229,'C:\Users\HP\Desktop\TrimphPO\Week\Master Files\[IGST Master.xlsx]DBF'!$A:$BE,57,FALSE),
   "Error")),
"")</f>
        <v/>
      </c>
    </row>
    <row r="230">
      <c r="A230">
        <f>IF(ORDER!O236&gt;0,
 IF(ORDER!$D$1="SGST",
 VLOOKUP(H230,'C:\Users\HP\Desktop\TrimphPO\Week\Master Files\[SGST Master.xlsx]DBF'!$A:$B,2,FALSE),
   IF(ORDER!$D$1="IGST",
   VLOOKUP(H230,'C:\Users\HP\Desktop\TrimphPO\Week\Master Files\[IGST Master.xlsx]DBF'!$A:$B,2,FALSE),
   "Error")),
"")</f>
        <v/>
      </c>
      <c r="B230">
        <f>IF(ORDER!O236&gt;0,
 IF(ORDER!$D$1="SGST",
 VLOOKUP(H230,'C:\Users\HP\Desktop\TrimphPO\Week\Master Files\[SGST Master.xlsx]DBF'!$A:$C,3,FALSE),
   IF(ORDER!$D$1="IGST",
   VLOOKUP(H230,'C:\Users\HP\Desktop\TrimphPO\Week\Master Files\[IGST Master.xlsx]DBF'!$A:$C,3,FALSE),
   "Error")),
"")</f>
        <v/>
      </c>
      <c r="C230">
        <f>IF(ORDER!O236&gt;0,ORDER!L236, "")</f>
        <v/>
      </c>
      <c r="D230">
        <f>IF(ORDER!O236&gt;0,ORDER!A236, "")</f>
        <v/>
      </c>
      <c r="E230">
        <f>IF(ORDER!O236&gt;0,
 IF(ORDER!$D$1="SGST",
 VLOOKUP(H230,'C:\Users\HP\Desktop\TrimphPO\Week\Master Files\[SGST Master.xlsx]DBF'!$A:$F,6,FALSE),
   IF(ORDER!$D$1="IGST",
   VLOOKUP(H230,'C:\Users\HP\Desktop\TrimphPO\Week\Master Files\[IGST Master.xlsx]DBF'!$A:$F,6,FALSE),
   "Error")),
"")</f>
        <v/>
      </c>
      <c r="F230">
        <f>IF(ORDER!O236&gt;0,ORDER!C236, "")</f>
        <v/>
      </c>
      <c r="G230">
        <f>IF(ORDER!O236&gt;0,
 IF(ORDER!$D$1="SGST",
 VLOOKUP(H230,'C:\Users\HP\Desktop\TrimphPO\Week\Master Files\[SGST Master.xlsx]DBF'!$A:$H,8,FALSE),
   IF(ORDER!$D$1="IGST",
   VLOOKUP(H230,'C:\Users\HP\Desktop\TrimphPO\Week\Master Files\[IGST Master.xlsx]DBF'!$A:$H,8,FALSE),
   "Error")),
"")</f>
        <v/>
      </c>
      <c r="H230">
        <f>IF(ORDER!O236&gt;0,ORDER!D236, "")</f>
        <v/>
      </c>
      <c r="I230">
        <f>IF(ORDER!O236&gt;0,
 IF(ORDER!$D$1="SGST",
 VLOOKUP(H230,'C:\Users\HP\Desktop\TrimphPO\Week\Master Files\[SGST Master.xlsx]DBF'!$A:$J,10,FALSE),
   IF(ORDER!$D$1="IGST",
   VLOOKUP(H230,'C:\Users\HP\Desktop\TrimphPO\Week\Master Files\[IGST Master.xlsx]DBF'!$A:$J,10,FALSE),
   "Error")),
"")</f>
        <v/>
      </c>
      <c r="J230">
        <f>IF(ORDER!O236&gt;0,SUMIF(ORDER!$D$8:$D$22298,DBF!$H230,ORDER!$G$8:$G$22298), "")</f>
        <v/>
      </c>
      <c r="K230">
        <f>IF(ORDER!O236&gt;0,VLOOKUP($H230,ORDER!D:H,5,FALSE), "")</f>
        <v/>
      </c>
      <c r="L230">
        <f>IF(ORDER!O236&gt;0,ROUND(J230*K230,2), "")</f>
        <v/>
      </c>
      <c r="M230">
        <f>IF(ORDER!O236&gt;0,
 IF(ORDER!$D$1="SGST",
 VLOOKUP(H230,'C:\Users\HP\Desktop\TrimphPO\Week\Master Files\[SGST Master.xlsx]DBF'!$A:$N,14,FALSE),
   IF(ORDER!$D$1="IGST",
   VLOOKUP(H230,'C:\Users\HP\Desktop\TrimphPO\Week\Master Files\[IGST Master.xlsx]DBF'!$A:$N,14,FALSE),
   "Error")),
"")</f>
        <v/>
      </c>
      <c r="N230">
        <f>IF(ORDER!O236&gt;0,ROUND(L230*M230/100,2), "")</f>
        <v/>
      </c>
      <c r="O230">
        <f>IF(ORDER!O236&gt;0,L230-N230, "")</f>
        <v/>
      </c>
      <c r="P230">
        <f>IF(ORDER!O236&gt;0,IF(R230="Corsetry",IF(IFERROR((O230/J230),0)&lt;1000,"CC Sales- Corsetry-Wholesale - IGST 5%","CC Sales- Corsetry-Wholesale - IGST 12%")), "")</f>
        <v/>
      </c>
      <c r="Q230">
        <f>IF(ORDER!O236&gt;0,
 IF(ORDER!$D$1="SGST",
 VLOOKUP(H230,'C:\Users\HP\Desktop\TrimphPO\Week\Master Files\[SGST Master.xlsx]DBF'!$A:$R,18,FALSE),
   IF(ORDER!$D$1="IGST",
   VLOOKUP(H230,'C:\Users\HP\Desktop\TrimphPO\Week\Master Files\[IGST Master.xlsx]DBF'!$A:$R,18,FALSE),
   "Error")),
"")</f>
        <v/>
      </c>
      <c r="R230">
        <f>IF(ORDER!O236&gt;0,
 IF(ORDER!$D$1="SGST",
 VLOOKUP(H230,'C:\Users\HP\Desktop\TrimphPO\Week\Master Files\[SGST Master.xlsx]DBF'!$A:$S,19,FALSE),
   IF(ORDER!$D$1="IGST",
   VLOOKUP(H230,'C:\Users\HP\Desktop\TrimphPO\Week\Master Files\[IGST Master.xlsx]DBF'!$A:$S,19,FALSE),
   "Error")),
"")</f>
        <v/>
      </c>
      <c r="S230">
        <f>IF(ORDER!O236&gt;0,
 IF(ORDER!$D$1="SGST",
 VLOOKUP(H230,'C:\Users\HP\Desktop\TrimphPO\Week\Master Files\[SGST Master.xlsx]DBF'!$A:$T,20,FALSE),
   IF(ORDER!$D$1="IGST",
   VLOOKUP(H230,'C:\Users\HP\Desktop\TrimphPO\Week\Master Files\[IGST Master.xlsx]DBF'!$A:$T,20,FALSE),
   "Error")),
"")</f>
        <v/>
      </c>
      <c r="T230">
        <f>IF(ORDER!O236&gt;0,
 IF(ORDER!$D$1="SGST",
 VLOOKUP(H230,'C:\Users\HP\Desktop\TrimphPO\Week\Master Files\[SGST Master.xlsx]DBF'!$A:$U,21,FALSE),
   IF(ORDER!$D$1="IGST",
   VLOOKUP(H230,'C:\Users\HP\Desktop\TrimphPO\Week\Master Files\[IGST Master.xlsx]DBF'!$A:$U,21,FALSE),
   "Error")),
"")</f>
        <v/>
      </c>
      <c r="U230">
        <f>IF(ORDER!O236&gt;0,
 IF(ORDER!$D$1="SGST",
 VLOOKUP(H230,'C:\Users\HP\Desktop\TrimphPO\Week\Master Files\[SGST Master.xlsx]DBF'!$A:$V,22,FALSE),
   IF(ORDER!$D$1="IGST",
   VLOOKUP(H230,'C:\Users\HP\Desktop\TrimphPO\Week\Master Files\[IGST Master.xlsx]DBF'!$A:$V,22,FALSE),
   "Error")),
"")</f>
        <v/>
      </c>
      <c r="V230">
        <f>IF(ORDER!O236&gt;0,
 IF(ORDER!$D$1="SGST",
 VLOOKUP(H230,'C:\Users\HP\Desktop\TrimphPO\Week\Master Files\[SGST Master.xlsx]DBF'!$A:$W,23,FALSE),
   IF(ORDER!$D$1="IGST",
   VLOOKUP(H230,'C:\Users\HP\Desktop\TrimphPO\Week\Master Files\[IGST Master.xlsx]DBF'!$A:$W,23,FALSE),
   "Error")),
"")</f>
        <v/>
      </c>
      <c r="W230">
        <f>IF(ORDER!O236&gt;0,
 IF(ORDER!$D$1="SGST",
 VLOOKUP(H230,'C:\Users\HP\Desktop\TrimphPO\Week\Master Files\[SGST Master.xlsx]DBF'!$A:$X,24,FALSE),
   IF(ORDER!$D$1="IGST",
   VLOOKUP(H230,'C:\Users\HP\Desktop\TrimphPO\Week\Master Files\[IGST Master.xlsx]DBF'!$A:$X,24,FALSE),
   "Error")),
"")</f>
        <v/>
      </c>
      <c r="X230">
        <f>IF(ORDER!O236&gt;0,
 IF(ORDER!$D$1="SGST",
 VLOOKUP(H230,'C:\Users\HP\Desktop\TrimphPO\Week\Master Files\[SGST Master.xlsx]DBF'!$A:$Y,25,FALSE),
   IF(ORDER!$D$1="IGST",
   VLOOKUP(H230,'C:\Users\HP\Desktop\TrimphPO\Week\Master Files\[IGST Master.xlsx]DBF'!$A:$Y,25,FALSE),
   "Error")),
"")</f>
        <v/>
      </c>
      <c r="Y230">
        <f>IF(ORDER!O236&gt;0,+O230, "")</f>
        <v/>
      </c>
      <c r="Z230">
        <f>IF(ORDER!O236&gt;0,+J230, "")</f>
        <v/>
      </c>
      <c r="AA230">
        <f>IF(ORDER!O236&gt;0,
 IF(ORDER!$D$1="SGST",
 VLOOKUP(H230,'C:\Users\HP\Desktop\TrimphPO\Week\Master Files\[SGST Master.xlsx]DBF'!$A:$AB,28,FALSE),
   IF(ORDER!$D$1="IGST",
   VLOOKUP(H230,'C:\Users\HP\Desktop\TrimphPO\Week\Master Files\[IGST Master.xlsx]DBF'!$A:$AB,28,FALSE),
   "Error")),
"")</f>
        <v/>
      </c>
      <c r="AB230">
        <f>IF(ORDER!O236&gt;0,
 IF(ORDER!$D$1="SGST",
 VLOOKUP(H230,'C:\Users\HP\Desktop\TrimphPO\Week\Master Files\[SGST Master.xlsx]DBF'!$A:$AC,29,FALSE),
   IF(ORDER!$D$1="IGST",
   VLOOKUP(H230,'C:\Users\HP\Desktop\TrimphPO\Week\Master Files\[IGST Master.xlsx]DBF'!$A:$AC,29,FALSE),
   "Error")),
"")</f>
        <v/>
      </c>
      <c r="AC230">
        <f>IF(ORDER!O236&gt;0,ROUND(Y230*AB230/100,2), "")</f>
        <v/>
      </c>
      <c r="AD230">
        <f>IF(ORDER!O236&gt;0,ROUND(SUM(Y230,0)-AC230,2), "")</f>
        <v/>
      </c>
      <c r="AE230" t="inlineStr"/>
      <c r="AF230" t="inlineStr"/>
      <c r="AG230" t="inlineStr"/>
      <c r="AH230" t="inlineStr"/>
      <c r="AI230" t="inlineStr"/>
      <c r="AJ230" t="inlineStr"/>
      <c r="AK230">
        <f>IF(ORDER!O236&gt;0,IF(RIGHT(P230,2)="5%","Output IGST - 5% - Tamilnadu","Output IGST - 12% - Tamilnadu"), "")</f>
        <v/>
      </c>
      <c r="AL230">
        <f>IF(ORDER!O236&gt;0,IF(AK230="Output IGST - 12% - TamilNadu",12,5), "")</f>
        <v/>
      </c>
      <c r="AM230">
        <f>IF(ORDER!O236&gt;0,ROUND(SUM(AD230*AL230/100,0),2), "")</f>
        <v/>
      </c>
      <c r="AN230">
        <f>IF(ORDER!O236&gt;0,+AP230, "")</f>
        <v/>
      </c>
      <c r="AO230">
        <f>IF(ORDER!O236&gt;0,0.00, "")</f>
        <v/>
      </c>
      <c r="AP230">
        <f>IF(ORDER!O236&gt;0,+(Y230-AC230)+AM230, "")</f>
        <v/>
      </c>
      <c r="AQ230">
        <f>IF(ORDER!O236&gt;0,
 IF(ORDER!$D$1="SGST",
 VLOOKUP(H230,'C:\Users\HP\Desktop\TrimphPO\Week\Master Files\[SGST Master.xlsx]DBF'!$A:$AR,44,FALSE),
   IF(ORDER!$D$1="IGST",
   VLOOKUP(H230,'C:\Users\HP\Desktop\TrimphPO\Week\Master Files\[IGST Master.xlsx]DBF'!$A:$AR,44,FALSE),
   "Error")),
"")</f>
        <v/>
      </c>
      <c r="AR230">
        <f>IF(ORDER!O236&gt;0,B230, "")</f>
        <v/>
      </c>
      <c r="AS230">
        <f>IF(ORDER!O236&gt;0,AN230, "")</f>
        <v/>
      </c>
      <c r="AT230">
        <f>IF(ORDER!O236&gt;0,CONCATENATE($B$2," ",$C$2," ","QTY",  " ", $Z$2), "")</f>
        <v/>
      </c>
      <c r="AU230">
        <f>IF(ORDER!O236&gt;0,
 IF(ORDER!$D$1="SGST",
 VLOOKUP(H230,'C:\Users\HP\Desktop\TrimphPO\Week\Master Files\[SGST Master.xlsx]DBF'!$A:$AV,48,FALSE),
   IF(ORDER!$D$1="IGST",
   VLOOKUP(H230,'C:\Users\HP\Desktop\TrimphPO\Week\Master Files\[IGST Master.xlsx]DBF'!$A:$AV,48,FALSE),
   "Error")),
"")</f>
        <v/>
      </c>
      <c r="AV230">
        <f>IF(ORDER!O236&gt;0,
 IF(ORDER!$D$1="SGST",
 VLOOKUP(H230,'C:\Users\HP\Desktop\TrimphPO\Week\Master Files\[SGST Master.xlsx]DBF'!$A:$AW,49,FALSE),
   IF(ORDER!$D$1="IGST",
   VLOOKUP(H230,'C:\Users\HP\Desktop\TrimphPO\Week\Master Files\[IGST Master.xlsx]DBF'!$A:$AW,49,FALSE),
   "Error")),
"")</f>
        <v/>
      </c>
      <c r="AW230">
        <f>IF(ORDER!O236&gt;0,
 IF(ORDER!$D$1="SGST",
 VLOOKUP(H230,'C:\Users\HP\Desktop\TrimphPO\Week\Master Files\[SGST Master.xlsx]DBF'!$A:$AX,50,FALSE),
   IF(ORDER!$D$1="IGST",
   VLOOKUP(H230,'C:\Users\HP\Desktop\TrimphPO\Week\Master Files\[IGST Master.xlsx]DBF'!$A:$AX,50,FALSE),
   "Error")),
"")</f>
        <v/>
      </c>
      <c r="AX230">
        <f>IF(ORDER!O236&gt;0,ORDER!B5, "")</f>
        <v/>
      </c>
      <c r="AY230">
        <f>IF(ORDER!O236&gt;0,ORDER!B1, "")</f>
        <v/>
      </c>
      <c r="AZ230">
        <f>IF(ORDER!O236&gt;0,
 IF(ORDER!$D$1="SGST",
 VLOOKUP(H230,'C:\Users\HP\Desktop\TrimphPO\Week\Master Files\[SGST Master.xlsx]DBF'!$A:$BA,53,FALSE),
   IF(ORDER!$D$1="IGST",
   VLOOKUP(H230,'C:\Users\HP\Desktop\TrimphPO\Week\Master Files\[IGST Master.xlsx]DBF'!$A:$BA,53,FALSE),
   "Error")),
"")</f>
        <v/>
      </c>
      <c r="BA230">
        <f>IF(ORDER!O236&gt;0,
 IF(ORDER!$D$1="SGST",
 VLOOKUP(H230,'C:\Users\HP\Desktop\TrimphPO\Week\Master Files\[SGST Master.xlsx]DBF'!$A:$BB,54,FALSE),
   IF(ORDER!$D$1="IGST",
   VLOOKUP(H230,'C:\Users\HP\Desktop\TrimphPO\Week\Master Files\[IGST Master.xlsx]DBF'!$A:$BB,54,FALSE),
   "Error")),
"")</f>
        <v/>
      </c>
      <c r="BB230">
        <f>IF(ORDER!O236&gt;0,
 IF(ORDER!$D$1="SGST",
 VLOOKUP(H230,'C:\Users\HP\Desktop\TrimphPO\Week\Master Files\[SGST Master.xlsx]DBF'!$A:$BC,55,FALSE),
   IF(ORDER!$D$1="IGST",
   VLOOKUP(H230,'C:\Users\HP\Desktop\TrimphPO\Week\Master Files\[IGST Master.xlsx]DBF'!$A:$BC,55,FALSE),
   "Error")),
"")</f>
        <v/>
      </c>
      <c r="BC230">
        <f>IF(ORDER!O236&gt;0,
 IF(ORDER!$D$1="SGST",
 VLOOKUP(H230,'C:\Users\HP\Desktop\TrimphPO\Week\Master Files\[SGST Master.xlsx]DBF'!$A:$BD,56,FALSE),
   IF(ORDER!$D$1="IGST",
   VLOOKUP(H230,'C:\Users\HP\Desktop\TrimphPO\Week\Master Files\[IGST Master.xlsx]DBF'!$A:$BD,56,FALSE),
   "Error")),
"")</f>
        <v/>
      </c>
      <c r="BD230">
        <f>IF(ORDER!O236&gt;0,
 IF(ORDER!$D$1="SGST",
 VLOOKUP(H230,'C:\Users\HP\Desktop\TrimphPO\Week\Master Files\[SGST Master.xlsx]DBF'!$A:$BE,57,FALSE),
   IF(ORDER!$D$1="IGST",
   VLOOKUP(H230,'C:\Users\HP\Desktop\TrimphPO\Week\Master Files\[IGST Master.xlsx]DBF'!$A:$BE,57,FALSE),
   "Error")),
"")</f>
        <v/>
      </c>
    </row>
    <row r="231">
      <c r="A231">
        <f>IF(ORDER!O237&gt;0,
 IF(ORDER!$D$1="SGST",
 VLOOKUP(H231,'C:\Users\HP\Desktop\TrimphPO\Week\Master Files\[SGST Master.xlsx]DBF'!$A:$B,2,FALSE),
   IF(ORDER!$D$1="IGST",
   VLOOKUP(H231,'C:\Users\HP\Desktop\TrimphPO\Week\Master Files\[IGST Master.xlsx]DBF'!$A:$B,2,FALSE),
   "Error")),
"")</f>
        <v/>
      </c>
      <c r="B231">
        <f>IF(ORDER!O237&gt;0,
 IF(ORDER!$D$1="SGST",
 VLOOKUP(H231,'C:\Users\HP\Desktop\TrimphPO\Week\Master Files\[SGST Master.xlsx]DBF'!$A:$C,3,FALSE),
   IF(ORDER!$D$1="IGST",
   VLOOKUP(H231,'C:\Users\HP\Desktop\TrimphPO\Week\Master Files\[IGST Master.xlsx]DBF'!$A:$C,3,FALSE),
   "Error")),
"")</f>
        <v/>
      </c>
      <c r="C231">
        <f>IF(ORDER!O237&gt;0,ORDER!L237, "")</f>
        <v/>
      </c>
      <c r="D231">
        <f>IF(ORDER!O237&gt;0,ORDER!A237, "")</f>
        <v/>
      </c>
      <c r="E231">
        <f>IF(ORDER!O237&gt;0,
 IF(ORDER!$D$1="SGST",
 VLOOKUP(H231,'C:\Users\HP\Desktop\TrimphPO\Week\Master Files\[SGST Master.xlsx]DBF'!$A:$F,6,FALSE),
   IF(ORDER!$D$1="IGST",
   VLOOKUP(H231,'C:\Users\HP\Desktop\TrimphPO\Week\Master Files\[IGST Master.xlsx]DBF'!$A:$F,6,FALSE),
   "Error")),
"")</f>
        <v/>
      </c>
      <c r="F231">
        <f>IF(ORDER!O237&gt;0,ORDER!C237, "")</f>
        <v/>
      </c>
      <c r="G231">
        <f>IF(ORDER!O237&gt;0,
 IF(ORDER!$D$1="SGST",
 VLOOKUP(H231,'C:\Users\HP\Desktop\TrimphPO\Week\Master Files\[SGST Master.xlsx]DBF'!$A:$H,8,FALSE),
   IF(ORDER!$D$1="IGST",
   VLOOKUP(H231,'C:\Users\HP\Desktop\TrimphPO\Week\Master Files\[IGST Master.xlsx]DBF'!$A:$H,8,FALSE),
   "Error")),
"")</f>
        <v/>
      </c>
      <c r="H231">
        <f>IF(ORDER!O237&gt;0,ORDER!D237, "")</f>
        <v/>
      </c>
      <c r="I231">
        <f>IF(ORDER!O237&gt;0,
 IF(ORDER!$D$1="SGST",
 VLOOKUP(H231,'C:\Users\HP\Desktop\TrimphPO\Week\Master Files\[SGST Master.xlsx]DBF'!$A:$J,10,FALSE),
   IF(ORDER!$D$1="IGST",
   VLOOKUP(H231,'C:\Users\HP\Desktop\TrimphPO\Week\Master Files\[IGST Master.xlsx]DBF'!$A:$J,10,FALSE),
   "Error")),
"")</f>
        <v/>
      </c>
      <c r="J231">
        <f>IF(ORDER!O237&gt;0,SUMIF(ORDER!$D$8:$D$22298,DBF!$H231,ORDER!$G$8:$G$22298), "")</f>
        <v/>
      </c>
      <c r="K231">
        <f>IF(ORDER!O237&gt;0,VLOOKUP($H231,ORDER!D:H,5,FALSE), "")</f>
        <v/>
      </c>
      <c r="L231">
        <f>IF(ORDER!O237&gt;0,ROUND(J231*K231,2), "")</f>
        <v/>
      </c>
      <c r="M231">
        <f>IF(ORDER!O237&gt;0,
 IF(ORDER!$D$1="SGST",
 VLOOKUP(H231,'C:\Users\HP\Desktop\TrimphPO\Week\Master Files\[SGST Master.xlsx]DBF'!$A:$N,14,FALSE),
   IF(ORDER!$D$1="IGST",
   VLOOKUP(H231,'C:\Users\HP\Desktop\TrimphPO\Week\Master Files\[IGST Master.xlsx]DBF'!$A:$N,14,FALSE),
   "Error")),
"")</f>
        <v/>
      </c>
      <c r="N231">
        <f>IF(ORDER!O237&gt;0,ROUND(L231*M231/100,2), "")</f>
        <v/>
      </c>
      <c r="O231">
        <f>IF(ORDER!O237&gt;0,L231-N231, "")</f>
        <v/>
      </c>
      <c r="P231">
        <f>IF(ORDER!O237&gt;0,IF(R231="Corsetry",IF(IFERROR((O231/J231),0)&lt;1000,"CC Sales- Corsetry-Wholesale - IGST 5%","CC Sales- Corsetry-Wholesale - IGST 12%")), "")</f>
        <v/>
      </c>
      <c r="Q231">
        <f>IF(ORDER!O237&gt;0,
 IF(ORDER!$D$1="SGST",
 VLOOKUP(H231,'C:\Users\HP\Desktop\TrimphPO\Week\Master Files\[SGST Master.xlsx]DBF'!$A:$R,18,FALSE),
   IF(ORDER!$D$1="IGST",
   VLOOKUP(H231,'C:\Users\HP\Desktop\TrimphPO\Week\Master Files\[IGST Master.xlsx]DBF'!$A:$R,18,FALSE),
   "Error")),
"")</f>
        <v/>
      </c>
      <c r="R231">
        <f>IF(ORDER!O237&gt;0,
 IF(ORDER!$D$1="SGST",
 VLOOKUP(H231,'C:\Users\HP\Desktop\TrimphPO\Week\Master Files\[SGST Master.xlsx]DBF'!$A:$S,19,FALSE),
   IF(ORDER!$D$1="IGST",
   VLOOKUP(H231,'C:\Users\HP\Desktop\TrimphPO\Week\Master Files\[IGST Master.xlsx]DBF'!$A:$S,19,FALSE),
   "Error")),
"")</f>
        <v/>
      </c>
      <c r="S231">
        <f>IF(ORDER!O237&gt;0,
 IF(ORDER!$D$1="SGST",
 VLOOKUP(H231,'C:\Users\HP\Desktop\TrimphPO\Week\Master Files\[SGST Master.xlsx]DBF'!$A:$T,20,FALSE),
   IF(ORDER!$D$1="IGST",
   VLOOKUP(H231,'C:\Users\HP\Desktop\TrimphPO\Week\Master Files\[IGST Master.xlsx]DBF'!$A:$T,20,FALSE),
   "Error")),
"")</f>
        <v/>
      </c>
      <c r="T231">
        <f>IF(ORDER!O237&gt;0,
 IF(ORDER!$D$1="SGST",
 VLOOKUP(H231,'C:\Users\HP\Desktop\TrimphPO\Week\Master Files\[SGST Master.xlsx]DBF'!$A:$U,21,FALSE),
   IF(ORDER!$D$1="IGST",
   VLOOKUP(H231,'C:\Users\HP\Desktop\TrimphPO\Week\Master Files\[IGST Master.xlsx]DBF'!$A:$U,21,FALSE),
   "Error")),
"")</f>
        <v/>
      </c>
      <c r="U231">
        <f>IF(ORDER!O237&gt;0,
 IF(ORDER!$D$1="SGST",
 VLOOKUP(H231,'C:\Users\HP\Desktop\TrimphPO\Week\Master Files\[SGST Master.xlsx]DBF'!$A:$V,22,FALSE),
   IF(ORDER!$D$1="IGST",
   VLOOKUP(H231,'C:\Users\HP\Desktop\TrimphPO\Week\Master Files\[IGST Master.xlsx]DBF'!$A:$V,22,FALSE),
   "Error")),
"")</f>
        <v/>
      </c>
      <c r="V231">
        <f>IF(ORDER!O237&gt;0,
 IF(ORDER!$D$1="SGST",
 VLOOKUP(H231,'C:\Users\HP\Desktop\TrimphPO\Week\Master Files\[SGST Master.xlsx]DBF'!$A:$W,23,FALSE),
   IF(ORDER!$D$1="IGST",
   VLOOKUP(H231,'C:\Users\HP\Desktop\TrimphPO\Week\Master Files\[IGST Master.xlsx]DBF'!$A:$W,23,FALSE),
   "Error")),
"")</f>
        <v/>
      </c>
      <c r="W231">
        <f>IF(ORDER!O237&gt;0,
 IF(ORDER!$D$1="SGST",
 VLOOKUP(H231,'C:\Users\HP\Desktop\TrimphPO\Week\Master Files\[SGST Master.xlsx]DBF'!$A:$X,24,FALSE),
   IF(ORDER!$D$1="IGST",
   VLOOKUP(H231,'C:\Users\HP\Desktop\TrimphPO\Week\Master Files\[IGST Master.xlsx]DBF'!$A:$X,24,FALSE),
   "Error")),
"")</f>
        <v/>
      </c>
      <c r="X231">
        <f>IF(ORDER!O237&gt;0,
 IF(ORDER!$D$1="SGST",
 VLOOKUP(H231,'C:\Users\HP\Desktop\TrimphPO\Week\Master Files\[SGST Master.xlsx]DBF'!$A:$Y,25,FALSE),
   IF(ORDER!$D$1="IGST",
   VLOOKUP(H231,'C:\Users\HP\Desktop\TrimphPO\Week\Master Files\[IGST Master.xlsx]DBF'!$A:$Y,25,FALSE),
   "Error")),
"")</f>
        <v/>
      </c>
      <c r="Y231">
        <f>IF(ORDER!O237&gt;0,+O231, "")</f>
        <v/>
      </c>
      <c r="Z231">
        <f>IF(ORDER!O237&gt;0,+J231, "")</f>
        <v/>
      </c>
      <c r="AA231">
        <f>IF(ORDER!O237&gt;0,
 IF(ORDER!$D$1="SGST",
 VLOOKUP(H231,'C:\Users\HP\Desktop\TrimphPO\Week\Master Files\[SGST Master.xlsx]DBF'!$A:$AB,28,FALSE),
   IF(ORDER!$D$1="IGST",
   VLOOKUP(H231,'C:\Users\HP\Desktop\TrimphPO\Week\Master Files\[IGST Master.xlsx]DBF'!$A:$AB,28,FALSE),
   "Error")),
"")</f>
        <v/>
      </c>
      <c r="AB231">
        <f>IF(ORDER!O237&gt;0,
 IF(ORDER!$D$1="SGST",
 VLOOKUP(H231,'C:\Users\HP\Desktop\TrimphPO\Week\Master Files\[SGST Master.xlsx]DBF'!$A:$AC,29,FALSE),
   IF(ORDER!$D$1="IGST",
   VLOOKUP(H231,'C:\Users\HP\Desktop\TrimphPO\Week\Master Files\[IGST Master.xlsx]DBF'!$A:$AC,29,FALSE),
   "Error")),
"")</f>
        <v/>
      </c>
      <c r="AC231">
        <f>IF(ORDER!O237&gt;0,ROUND(Y231*AB231/100,2), "")</f>
        <v/>
      </c>
      <c r="AD231">
        <f>IF(ORDER!O237&gt;0,ROUND(SUM(Y231,0)-AC231,2), "")</f>
        <v/>
      </c>
      <c r="AE231" t="inlineStr"/>
      <c r="AF231" t="inlineStr"/>
      <c r="AG231" t="inlineStr"/>
      <c r="AH231" t="inlineStr"/>
      <c r="AI231" t="inlineStr"/>
      <c r="AJ231" t="inlineStr"/>
      <c r="AK231">
        <f>IF(ORDER!O237&gt;0,IF(RIGHT(P231,2)="5%","Output IGST - 5% - Tamilnadu","Output IGST - 12% - Tamilnadu"), "")</f>
        <v/>
      </c>
      <c r="AL231">
        <f>IF(ORDER!O237&gt;0,IF(AK231="Output IGST - 12% - TamilNadu",12,5), "")</f>
        <v/>
      </c>
      <c r="AM231">
        <f>IF(ORDER!O237&gt;0,ROUND(SUM(AD231*AL231/100,0),2), "")</f>
        <v/>
      </c>
      <c r="AN231">
        <f>IF(ORDER!O237&gt;0,+AP231, "")</f>
        <v/>
      </c>
      <c r="AO231">
        <f>IF(ORDER!O237&gt;0,0.00, "")</f>
        <v/>
      </c>
      <c r="AP231">
        <f>IF(ORDER!O237&gt;0,+(Y231-AC231)+AM231, "")</f>
        <v/>
      </c>
      <c r="AQ231">
        <f>IF(ORDER!O237&gt;0,
 IF(ORDER!$D$1="SGST",
 VLOOKUP(H231,'C:\Users\HP\Desktop\TrimphPO\Week\Master Files\[SGST Master.xlsx]DBF'!$A:$AR,44,FALSE),
   IF(ORDER!$D$1="IGST",
   VLOOKUP(H231,'C:\Users\HP\Desktop\TrimphPO\Week\Master Files\[IGST Master.xlsx]DBF'!$A:$AR,44,FALSE),
   "Error")),
"")</f>
        <v/>
      </c>
      <c r="AR231">
        <f>IF(ORDER!O237&gt;0,B231, "")</f>
        <v/>
      </c>
      <c r="AS231">
        <f>IF(ORDER!O237&gt;0,AN231, "")</f>
        <v/>
      </c>
      <c r="AT231">
        <f>IF(ORDER!O237&gt;0,CONCATENATE($B$2," ",$C$2," ","QTY",  " ", $Z$2), "")</f>
        <v/>
      </c>
      <c r="AU231">
        <f>IF(ORDER!O237&gt;0,
 IF(ORDER!$D$1="SGST",
 VLOOKUP(H231,'C:\Users\HP\Desktop\TrimphPO\Week\Master Files\[SGST Master.xlsx]DBF'!$A:$AV,48,FALSE),
   IF(ORDER!$D$1="IGST",
   VLOOKUP(H231,'C:\Users\HP\Desktop\TrimphPO\Week\Master Files\[IGST Master.xlsx]DBF'!$A:$AV,48,FALSE),
   "Error")),
"")</f>
        <v/>
      </c>
      <c r="AV231">
        <f>IF(ORDER!O237&gt;0,
 IF(ORDER!$D$1="SGST",
 VLOOKUP(H231,'C:\Users\HP\Desktop\TrimphPO\Week\Master Files\[SGST Master.xlsx]DBF'!$A:$AW,49,FALSE),
   IF(ORDER!$D$1="IGST",
   VLOOKUP(H231,'C:\Users\HP\Desktop\TrimphPO\Week\Master Files\[IGST Master.xlsx]DBF'!$A:$AW,49,FALSE),
   "Error")),
"")</f>
        <v/>
      </c>
      <c r="AW231">
        <f>IF(ORDER!O237&gt;0,
 IF(ORDER!$D$1="SGST",
 VLOOKUP(H231,'C:\Users\HP\Desktop\TrimphPO\Week\Master Files\[SGST Master.xlsx]DBF'!$A:$AX,50,FALSE),
   IF(ORDER!$D$1="IGST",
   VLOOKUP(H231,'C:\Users\HP\Desktop\TrimphPO\Week\Master Files\[IGST Master.xlsx]DBF'!$A:$AX,50,FALSE),
   "Error")),
"")</f>
        <v/>
      </c>
      <c r="AX231">
        <f>IF(ORDER!O237&gt;0,ORDER!B5, "")</f>
        <v/>
      </c>
      <c r="AY231">
        <f>IF(ORDER!O237&gt;0,ORDER!B1, "")</f>
        <v/>
      </c>
      <c r="AZ231">
        <f>IF(ORDER!O237&gt;0,
 IF(ORDER!$D$1="SGST",
 VLOOKUP(H231,'C:\Users\HP\Desktop\TrimphPO\Week\Master Files\[SGST Master.xlsx]DBF'!$A:$BA,53,FALSE),
   IF(ORDER!$D$1="IGST",
   VLOOKUP(H231,'C:\Users\HP\Desktop\TrimphPO\Week\Master Files\[IGST Master.xlsx]DBF'!$A:$BA,53,FALSE),
   "Error")),
"")</f>
        <v/>
      </c>
      <c r="BA231">
        <f>IF(ORDER!O237&gt;0,
 IF(ORDER!$D$1="SGST",
 VLOOKUP(H231,'C:\Users\HP\Desktop\TrimphPO\Week\Master Files\[SGST Master.xlsx]DBF'!$A:$BB,54,FALSE),
   IF(ORDER!$D$1="IGST",
   VLOOKUP(H231,'C:\Users\HP\Desktop\TrimphPO\Week\Master Files\[IGST Master.xlsx]DBF'!$A:$BB,54,FALSE),
   "Error")),
"")</f>
        <v/>
      </c>
      <c r="BB231">
        <f>IF(ORDER!O237&gt;0,
 IF(ORDER!$D$1="SGST",
 VLOOKUP(H231,'C:\Users\HP\Desktop\TrimphPO\Week\Master Files\[SGST Master.xlsx]DBF'!$A:$BC,55,FALSE),
   IF(ORDER!$D$1="IGST",
   VLOOKUP(H231,'C:\Users\HP\Desktop\TrimphPO\Week\Master Files\[IGST Master.xlsx]DBF'!$A:$BC,55,FALSE),
   "Error")),
"")</f>
        <v/>
      </c>
      <c r="BC231">
        <f>IF(ORDER!O237&gt;0,
 IF(ORDER!$D$1="SGST",
 VLOOKUP(H231,'C:\Users\HP\Desktop\TrimphPO\Week\Master Files\[SGST Master.xlsx]DBF'!$A:$BD,56,FALSE),
   IF(ORDER!$D$1="IGST",
   VLOOKUP(H231,'C:\Users\HP\Desktop\TrimphPO\Week\Master Files\[IGST Master.xlsx]DBF'!$A:$BD,56,FALSE),
   "Error")),
"")</f>
        <v/>
      </c>
      <c r="BD231">
        <f>IF(ORDER!O237&gt;0,
 IF(ORDER!$D$1="SGST",
 VLOOKUP(H231,'C:\Users\HP\Desktop\TrimphPO\Week\Master Files\[SGST Master.xlsx]DBF'!$A:$BE,57,FALSE),
   IF(ORDER!$D$1="IGST",
   VLOOKUP(H231,'C:\Users\HP\Desktop\TrimphPO\Week\Master Files\[IGST Master.xlsx]DBF'!$A:$BE,57,FALSE),
   "Error")),
"")</f>
        <v/>
      </c>
    </row>
    <row r="232">
      <c r="A232">
        <f>IF(ORDER!O238&gt;0,
 IF(ORDER!$D$1="SGST",
 VLOOKUP(H232,'C:\Users\HP\Desktop\TrimphPO\Week\Master Files\[SGST Master.xlsx]DBF'!$A:$B,2,FALSE),
   IF(ORDER!$D$1="IGST",
   VLOOKUP(H232,'C:\Users\HP\Desktop\TrimphPO\Week\Master Files\[IGST Master.xlsx]DBF'!$A:$B,2,FALSE),
   "Error")),
"")</f>
        <v/>
      </c>
      <c r="B232">
        <f>IF(ORDER!O238&gt;0,
 IF(ORDER!$D$1="SGST",
 VLOOKUP(H232,'C:\Users\HP\Desktop\TrimphPO\Week\Master Files\[SGST Master.xlsx]DBF'!$A:$C,3,FALSE),
   IF(ORDER!$D$1="IGST",
   VLOOKUP(H232,'C:\Users\HP\Desktop\TrimphPO\Week\Master Files\[IGST Master.xlsx]DBF'!$A:$C,3,FALSE),
   "Error")),
"")</f>
        <v/>
      </c>
      <c r="C232">
        <f>IF(ORDER!O238&gt;0,ORDER!L238, "")</f>
        <v/>
      </c>
      <c r="D232">
        <f>IF(ORDER!O238&gt;0,ORDER!A238, "")</f>
        <v/>
      </c>
      <c r="E232">
        <f>IF(ORDER!O238&gt;0,
 IF(ORDER!$D$1="SGST",
 VLOOKUP(H232,'C:\Users\HP\Desktop\TrimphPO\Week\Master Files\[SGST Master.xlsx]DBF'!$A:$F,6,FALSE),
   IF(ORDER!$D$1="IGST",
   VLOOKUP(H232,'C:\Users\HP\Desktop\TrimphPO\Week\Master Files\[IGST Master.xlsx]DBF'!$A:$F,6,FALSE),
   "Error")),
"")</f>
        <v/>
      </c>
      <c r="F232">
        <f>IF(ORDER!O238&gt;0,ORDER!C238, "")</f>
        <v/>
      </c>
      <c r="G232">
        <f>IF(ORDER!O238&gt;0,
 IF(ORDER!$D$1="SGST",
 VLOOKUP(H232,'C:\Users\HP\Desktop\TrimphPO\Week\Master Files\[SGST Master.xlsx]DBF'!$A:$H,8,FALSE),
   IF(ORDER!$D$1="IGST",
   VLOOKUP(H232,'C:\Users\HP\Desktop\TrimphPO\Week\Master Files\[IGST Master.xlsx]DBF'!$A:$H,8,FALSE),
   "Error")),
"")</f>
        <v/>
      </c>
      <c r="H232">
        <f>IF(ORDER!O238&gt;0,ORDER!D238, "")</f>
        <v/>
      </c>
      <c r="I232">
        <f>IF(ORDER!O238&gt;0,
 IF(ORDER!$D$1="SGST",
 VLOOKUP(H232,'C:\Users\HP\Desktop\TrimphPO\Week\Master Files\[SGST Master.xlsx]DBF'!$A:$J,10,FALSE),
   IF(ORDER!$D$1="IGST",
   VLOOKUP(H232,'C:\Users\HP\Desktop\TrimphPO\Week\Master Files\[IGST Master.xlsx]DBF'!$A:$J,10,FALSE),
   "Error")),
"")</f>
        <v/>
      </c>
      <c r="J232">
        <f>IF(ORDER!O238&gt;0,SUMIF(ORDER!$D$8:$D$22298,DBF!$H232,ORDER!$G$8:$G$22298), "")</f>
        <v/>
      </c>
      <c r="K232">
        <f>IF(ORDER!O238&gt;0,VLOOKUP($H232,ORDER!D:H,5,FALSE), "")</f>
        <v/>
      </c>
      <c r="L232">
        <f>IF(ORDER!O238&gt;0,ROUND(J232*K232,2), "")</f>
        <v/>
      </c>
      <c r="M232">
        <f>IF(ORDER!O238&gt;0,
 IF(ORDER!$D$1="SGST",
 VLOOKUP(H232,'C:\Users\HP\Desktop\TrimphPO\Week\Master Files\[SGST Master.xlsx]DBF'!$A:$N,14,FALSE),
   IF(ORDER!$D$1="IGST",
   VLOOKUP(H232,'C:\Users\HP\Desktop\TrimphPO\Week\Master Files\[IGST Master.xlsx]DBF'!$A:$N,14,FALSE),
   "Error")),
"")</f>
        <v/>
      </c>
      <c r="N232">
        <f>IF(ORDER!O238&gt;0,ROUND(L232*M232/100,2), "")</f>
        <v/>
      </c>
      <c r="O232">
        <f>IF(ORDER!O238&gt;0,L232-N232, "")</f>
        <v/>
      </c>
      <c r="P232">
        <f>IF(ORDER!O238&gt;0,IF(R232="Corsetry",IF(IFERROR((O232/J232),0)&lt;1000,"CC Sales- Corsetry-Wholesale - IGST 5%","CC Sales- Corsetry-Wholesale - IGST 12%")), "")</f>
        <v/>
      </c>
      <c r="Q232">
        <f>IF(ORDER!O238&gt;0,
 IF(ORDER!$D$1="SGST",
 VLOOKUP(H232,'C:\Users\HP\Desktop\TrimphPO\Week\Master Files\[SGST Master.xlsx]DBF'!$A:$R,18,FALSE),
   IF(ORDER!$D$1="IGST",
   VLOOKUP(H232,'C:\Users\HP\Desktop\TrimphPO\Week\Master Files\[IGST Master.xlsx]DBF'!$A:$R,18,FALSE),
   "Error")),
"")</f>
        <v/>
      </c>
      <c r="R232">
        <f>IF(ORDER!O238&gt;0,
 IF(ORDER!$D$1="SGST",
 VLOOKUP(H232,'C:\Users\HP\Desktop\TrimphPO\Week\Master Files\[SGST Master.xlsx]DBF'!$A:$S,19,FALSE),
   IF(ORDER!$D$1="IGST",
   VLOOKUP(H232,'C:\Users\HP\Desktop\TrimphPO\Week\Master Files\[IGST Master.xlsx]DBF'!$A:$S,19,FALSE),
   "Error")),
"")</f>
        <v/>
      </c>
      <c r="S232">
        <f>IF(ORDER!O238&gt;0,
 IF(ORDER!$D$1="SGST",
 VLOOKUP(H232,'C:\Users\HP\Desktop\TrimphPO\Week\Master Files\[SGST Master.xlsx]DBF'!$A:$T,20,FALSE),
   IF(ORDER!$D$1="IGST",
   VLOOKUP(H232,'C:\Users\HP\Desktop\TrimphPO\Week\Master Files\[IGST Master.xlsx]DBF'!$A:$T,20,FALSE),
   "Error")),
"")</f>
        <v/>
      </c>
      <c r="T232">
        <f>IF(ORDER!O238&gt;0,
 IF(ORDER!$D$1="SGST",
 VLOOKUP(H232,'C:\Users\HP\Desktop\TrimphPO\Week\Master Files\[SGST Master.xlsx]DBF'!$A:$U,21,FALSE),
   IF(ORDER!$D$1="IGST",
   VLOOKUP(H232,'C:\Users\HP\Desktop\TrimphPO\Week\Master Files\[IGST Master.xlsx]DBF'!$A:$U,21,FALSE),
   "Error")),
"")</f>
        <v/>
      </c>
      <c r="U232">
        <f>IF(ORDER!O238&gt;0,
 IF(ORDER!$D$1="SGST",
 VLOOKUP(H232,'C:\Users\HP\Desktop\TrimphPO\Week\Master Files\[SGST Master.xlsx]DBF'!$A:$V,22,FALSE),
   IF(ORDER!$D$1="IGST",
   VLOOKUP(H232,'C:\Users\HP\Desktop\TrimphPO\Week\Master Files\[IGST Master.xlsx]DBF'!$A:$V,22,FALSE),
   "Error")),
"")</f>
        <v/>
      </c>
      <c r="V232">
        <f>IF(ORDER!O238&gt;0,
 IF(ORDER!$D$1="SGST",
 VLOOKUP(H232,'C:\Users\HP\Desktop\TrimphPO\Week\Master Files\[SGST Master.xlsx]DBF'!$A:$W,23,FALSE),
   IF(ORDER!$D$1="IGST",
   VLOOKUP(H232,'C:\Users\HP\Desktop\TrimphPO\Week\Master Files\[IGST Master.xlsx]DBF'!$A:$W,23,FALSE),
   "Error")),
"")</f>
        <v/>
      </c>
      <c r="W232">
        <f>IF(ORDER!O238&gt;0,
 IF(ORDER!$D$1="SGST",
 VLOOKUP(H232,'C:\Users\HP\Desktop\TrimphPO\Week\Master Files\[SGST Master.xlsx]DBF'!$A:$X,24,FALSE),
   IF(ORDER!$D$1="IGST",
   VLOOKUP(H232,'C:\Users\HP\Desktop\TrimphPO\Week\Master Files\[IGST Master.xlsx]DBF'!$A:$X,24,FALSE),
   "Error")),
"")</f>
        <v/>
      </c>
      <c r="X232">
        <f>IF(ORDER!O238&gt;0,
 IF(ORDER!$D$1="SGST",
 VLOOKUP(H232,'C:\Users\HP\Desktop\TrimphPO\Week\Master Files\[SGST Master.xlsx]DBF'!$A:$Y,25,FALSE),
   IF(ORDER!$D$1="IGST",
   VLOOKUP(H232,'C:\Users\HP\Desktop\TrimphPO\Week\Master Files\[IGST Master.xlsx]DBF'!$A:$Y,25,FALSE),
   "Error")),
"")</f>
        <v/>
      </c>
      <c r="Y232">
        <f>IF(ORDER!O238&gt;0,+O232, "")</f>
        <v/>
      </c>
      <c r="Z232">
        <f>IF(ORDER!O238&gt;0,+J232, "")</f>
        <v/>
      </c>
      <c r="AA232">
        <f>IF(ORDER!O238&gt;0,
 IF(ORDER!$D$1="SGST",
 VLOOKUP(H232,'C:\Users\HP\Desktop\TrimphPO\Week\Master Files\[SGST Master.xlsx]DBF'!$A:$AB,28,FALSE),
   IF(ORDER!$D$1="IGST",
   VLOOKUP(H232,'C:\Users\HP\Desktop\TrimphPO\Week\Master Files\[IGST Master.xlsx]DBF'!$A:$AB,28,FALSE),
   "Error")),
"")</f>
        <v/>
      </c>
      <c r="AB232">
        <f>IF(ORDER!O238&gt;0,
 IF(ORDER!$D$1="SGST",
 VLOOKUP(H232,'C:\Users\HP\Desktop\TrimphPO\Week\Master Files\[SGST Master.xlsx]DBF'!$A:$AC,29,FALSE),
   IF(ORDER!$D$1="IGST",
   VLOOKUP(H232,'C:\Users\HP\Desktop\TrimphPO\Week\Master Files\[IGST Master.xlsx]DBF'!$A:$AC,29,FALSE),
   "Error")),
"")</f>
        <v/>
      </c>
      <c r="AC232">
        <f>IF(ORDER!O238&gt;0,ROUND(Y232*AB232/100,2), "")</f>
        <v/>
      </c>
      <c r="AD232">
        <f>IF(ORDER!O238&gt;0,ROUND(SUM(Y232,0)-AC232,2), "")</f>
        <v/>
      </c>
      <c r="AE232" t="inlineStr"/>
      <c r="AF232" t="inlineStr"/>
      <c r="AG232" t="inlineStr"/>
      <c r="AH232" t="inlineStr"/>
      <c r="AI232" t="inlineStr"/>
      <c r="AJ232" t="inlineStr"/>
      <c r="AK232">
        <f>IF(ORDER!O238&gt;0,IF(RIGHT(P232,2)="5%","Output IGST - 5% - Tamilnadu","Output IGST - 12% - Tamilnadu"), "")</f>
        <v/>
      </c>
      <c r="AL232">
        <f>IF(ORDER!O238&gt;0,IF(AK232="Output IGST - 12% - TamilNadu",12,5), "")</f>
        <v/>
      </c>
      <c r="AM232">
        <f>IF(ORDER!O238&gt;0,ROUND(SUM(AD232*AL232/100,0),2), "")</f>
        <v/>
      </c>
      <c r="AN232">
        <f>IF(ORDER!O238&gt;0,+AP232, "")</f>
        <v/>
      </c>
      <c r="AO232">
        <f>IF(ORDER!O238&gt;0,0.00, "")</f>
        <v/>
      </c>
      <c r="AP232">
        <f>IF(ORDER!O238&gt;0,+(Y232-AC232)+AM232, "")</f>
        <v/>
      </c>
      <c r="AQ232">
        <f>IF(ORDER!O238&gt;0,
 IF(ORDER!$D$1="SGST",
 VLOOKUP(H232,'C:\Users\HP\Desktop\TrimphPO\Week\Master Files\[SGST Master.xlsx]DBF'!$A:$AR,44,FALSE),
   IF(ORDER!$D$1="IGST",
   VLOOKUP(H232,'C:\Users\HP\Desktop\TrimphPO\Week\Master Files\[IGST Master.xlsx]DBF'!$A:$AR,44,FALSE),
   "Error")),
"")</f>
        <v/>
      </c>
      <c r="AR232">
        <f>IF(ORDER!O238&gt;0,B232, "")</f>
        <v/>
      </c>
      <c r="AS232">
        <f>IF(ORDER!O238&gt;0,AN232, "")</f>
        <v/>
      </c>
      <c r="AT232">
        <f>IF(ORDER!O238&gt;0,CONCATENATE($B$2," ",$C$2," ","QTY",  " ", $Z$2), "")</f>
        <v/>
      </c>
      <c r="AU232">
        <f>IF(ORDER!O238&gt;0,
 IF(ORDER!$D$1="SGST",
 VLOOKUP(H232,'C:\Users\HP\Desktop\TrimphPO\Week\Master Files\[SGST Master.xlsx]DBF'!$A:$AV,48,FALSE),
   IF(ORDER!$D$1="IGST",
   VLOOKUP(H232,'C:\Users\HP\Desktop\TrimphPO\Week\Master Files\[IGST Master.xlsx]DBF'!$A:$AV,48,FALSE),
   "Error")),
"")</f>
        <v/>
      </c>
      <c r="AV232">
        <f>IF(ORDER!O238&gt;0,
 IF(ORDER!$D$1="SGST",
 VLOOKUP(H232,'C:\Users\HP\Desktop\TrimphPO\Week\Master Files\[SGST Master.xlsx]DBF'!$A:$AW,49,FALSE),
   IF(ORDER!$D$1="IGST",
   VLOOKUP(H232,'C:\Users\HP\Desktop\TrimphPO\Week\Master Files\[IGST Master.xlsx]DBF'!$A:$AW,49,FALSE),
   "Error")),
"")</f>
        <v/>
      </c>
      <c r="AW232">
        <f>IF(ORDER!O238&gt;0,
 IF(ORDER!$D$1="SGST",
 VLOOKUP(H232,'C:\Users\HP\Desktop\TrimphPO\Week\Master Files\[SGST Master.xlsx]DBF'!$A:$AX,50,FALSE),
   IF(ORDER!$D$1="IGST",
   VLOOKUP(H232,'C:\Users\HP\Desktop\TrimphPO\Week\Master Files\[IGST Master.xlsx]DBF'!$A:$AX,50,FALSE),
   "Error")),
"")</f>
        <v/>
      </c>
      <c r="AX232">
        <f>IF(ORDER!O238&gt;0,ORDER!B5, "")</f>
        <v/>
      </c>
      <c r="AY232">
        <f>IF(ORDER!O238&gt;0,ORDER!B1, "")</f>
        <v/>
      </c>
      <c r="AZ232">
        <f>IF(ORDER!O238&gt;0,
 IF(ORDER!$D$1="SGST",
 VLOOKUP(H232,'C:\Users\HP\Desktop\TrimphPO\Week\Master Files\[SGST Master.xlsx]DBF'!$A:$BA,53,FALSE),
   IF(ORDER!$D$1="IGST",
   VLOOKUP(H232,'C:\Users\HP\Desktop\TrimphPO\Week\Master Files\[IGST Master.xlsx]DBF'!$A:$BA,53,FALSE),
   "Error")),
"")</f>
        <v/>
      </c>
      <c r="BA232">
        <f>IF(ORDER!O238&gt;0,
 IF(ORDER!$D$1="SGST",
 VLOOKUP(H232,'C:\Users\HP\Desktop\TrimphPO\Week\Master Files\[SGST Master.xlsx]DBF'!$A:$BB,54,FALSE),
   IF(ORDER!$D$1="IGST",
   VLOOKUP(H232,'C:\Users\HP\Desktop\TrimphPO\Week\Master Files\[IGST Master.xlsx]DBF'!$A:$BB,54,FALSE),
   "Error")),
"")</f>
        <v/>
      </c>
      <c r="BB232">
        <f>IF(ORDER!O238&gt;0,
 IF(ORDER!$D$1="SGST",
 VLOOKUP(H232,'C:\Users\HP\Desktop\TrimphPO\Week\Master Files\[SGST Master.xlsx]DBF'!$A:$BC,55,FALSE),
   IF(ORDER!$D$1="IGST",
   VLOOKUP(H232,'C:\Users\HP\Desktop\TrimphPO\Week\Master Files\[IGST Master.xlsx]DBF'!$A:$BC,55,FALSE),
   "Error")),
"")</f>
        <v/>
      </c>
      <c r="BC232">
        <f>IF(ORDER!O238&gt;0,
 IF(ORDER!$D$1="SGST",
 VLOOKUP(H232,'C:\Users\HP\Desktop\TrimphPO\Week\Master Files\[SGST Master.xlsx]DBF'!$A:$BD,56,FALSE),
   IF(ORDER!$D$1="IGST",
   VLOOKUP(H232,'C:\Users\HP\Desktop\TrimphPO\Week\Master Files\[IGST Master.xlsx]DBF'!$A:$BD,56,FALSE),
   "Error")),
"")</f>
        <v/>
      </c>
      <c r="BD232">
        <f>IF(ORDER!O238&gt;0,
 IF(ORDER!$D$1="SGST",
 VLOOKUP(H232,'C:\Users\HP\Desktop\TrimphPO\Week\Master Files\[SGST Master.xlsx]DBF'!$A:$BE,57,FALSE),
   IF(ORDER!$D$1="IGST",
   VLOOKUP(H232,'C:\Users\HP\Desktop\TrimphPO\Week\Master Files\[IGST Master.xlsx]DBF'!$A:$BE,57,FALSE),
   "Error")),
"")</f>
        <v/>
      </c>
    </row>
    <row r="233">
      <c r="A233">
        <f>IF(ORDER!O239&gt;0,
 IF(ORDER!$D$1="SGST",
 VLOOKUP(H233,'C:\Users\HP\Desktop\TrimphPO\Week\Master Files\[SGST Master.xlsx]DBF'!$A:$B,2,FALSE),
   IF(ORDER!$D$1="IGST",
   VLOOKUP(H233,'C:\Users\HP\Desktop\TrimphPO\Week\Master Files\[IGST Master.xlsx]DBF'!$A:$B,2,FALSE),
   "Error")),
"")</f>
        <v/>
      </c>
      <c r="B233">
        <f>IF(ORDER!O239&gt;0,
 IF(ORDER!$D$1="SGST",
 VLOOKUP(H233,'C:\Users\HP\Desktop\TrimphPO\Week\Master Files\[SGST Master.xlsx]DBF'!$A:$C,3,FALSE),
   IF(ORDER!$D$1="IGST",
   VLOOKUP(H233,'C:\Users\HP\Desktop\TrimphPO\Week\Master Files\[IGST Master.xlsx]DBF'!$A:$C,3,FALSE),
   "Error")),
"")</f>
        <v/>
      </c>
      <c r="C233">
        <f>IF(ORDER!O239&gt;0,ORDER!L239, "")</f>
        <v/>
      </c>
      <c r="D233">
        <f>IF(ORDER!O239&gt;0,ORDER!A239, "")</f>
        <v/>
      </c>
      <c r="E233">
        <f>IF(ORDER!O239&gt;0,
 IF(ORDER!$D$1="SGST",
 VLOOKUP(H233,'C:\Users\HP\Desktop\TrimphPO\Week\Master Files\[SGST Master.xlsx]DBF'!$A:$F,6,FALSE),
   IF(ORDER!$D$1="IGST",
   VLOOKUP(H233,'C:\Users\HP\Desktop\TrimphPO\Week\Master Files\[IGST Master.xlsx]DBF'!$A:$F,6,FALSE),
   "Error")),
"")</f>
        <v/>
      </c>
      <c r="F233">
        <f>IF(ORDER!O239&gt;0,ORDER!C239, "")</f>
        <v/>
      </c>
      <c r="G233">
        <f>IF(ORDER!O239&gt;0,
 IF(ORDER!$D$1="SGST",
 VLOOKUP(H233,'C:\Users\HP\Desktop\TrimphPO\Week\Master Files\[SGST Master.xlsx]DBF'!$A:$H,8,FALSE),
   IF(ORDER!$D$1="IGST",
   VLOOKUP(H233,'C:\Users\HP\Desktop\TrimphPO\Week\Master Files\[IGST Master.xlsx]DBF'!$A:$H,8,FALSE),
   "Error")),
"")</f>
        <v/>
      </c>
      <c r="H233">
        <f>IF(ORDER!O239&gt;0,ORDER!D239, "")</f>
        <v/>
      </c>
      <c r="I233">
        <f>IF(ORDER!O239&gt;0,
 IF(ORDER!$D$1="SGST",
 VLOOKUP(H233,'C:\Users\HP\Desktop\TrimphPO\Week\Master Files\[SGST Master.xlsx]DBF'!$A:$J,10,FALSE),
   IF(ORDER!$D$1="IGST",
   VLOOKUP(H233,'C:\Users\HP\Desktop\TrimphPO\Week\Master Files\[IGST Master.xlsx]DBF'!$A:$J,10,FALSE),
   "Error")),
"")</f>
        <v/>
      </c>
      <c r="J233">
        <f>IF(ORDER!O239&gt;0,SUMIF(ORDER!$D$8:$D$22298,DBF!$H233,ORDER!$G$8:$G$22298), "")</f>
        <v/>
      </c>
      <c r="K233">
        <f>IF(ORDER!O239&gt;0,VLOOKUP($H233,ORDER!D:H,5,FALSE), "")</f>
        <v/>
      </c>
      <c r="L233">
        <f>IF(ORDER!O239&gt;0,ROUND(J233*K233,2), "")</f>
        <v/>
      </c>
      <c r="M233">
        <f>IF(ORDER!O239&gt;0,
 IF(ORDER!$D$1="SGST",
 VLOOKUP(H233,'C:\Users\HP\Desktop\TrimphPO\Week\Master Files\[SGST Master.xlsx]DBF'!$A:$N,14,FALSE),
   IF(ORDER!$D$1="IGST",
   VLOOKUP(H233,'C:\Users\HP\Desktop\TrimphPO\Week\Master Files\[IGST Master.xlsx]DBF'!$A:$N,14,FALSE),
   "Error")),
"")</f>
        <v/>
      </c>
      <c r="N233">
        <f>IF(ORDER!O239&gt;0,ROUND(L233*M233/100,2), "")</f>
        <v/>
      </c>
      <c r="O233">
        <f>IF(ORDER!O239&gt;0,L233-N233, "")</f>
        <v/>
      </c>
      <c r="P233">
        <f>IF(ORDER!O239&gt;0,IF(R233="Corsetry",IF(IFERROR((O233/J233),0)&lt;1000,"CC Sales- Corsetry-Wholesale - IGST 5%","CC Sales- Corsetry-Wholesale - IGST 12%")), "")</f>
        <v/>
      </c>
      <c r="Q233">
        <f>IF(ORDER!O239&gt;0,
 IF(ORDER!$D$1="SGST",
 VLOOKUP(H233,'C:\Users\HP\Desktop\TrimphPO\Week\Master Files\[SGST Master.xlsx]DBF'!$A:$R,18,FALSE),
   IF(ORDER!$D$1="IGST",
   VLOOKUP(H233,'C:\Users\HP\Desktop\TrimphPO\Week\Master Files\[IGST Master.xlsx]DBF'!$A:$R,18,FALSE),
   "Error")),
"")</f>
        <v/>
      </c>
      <c r="R233">
        <f>IF(ORDER!O239&gt;0,
 IF(ORDER!$D$1="SGST",
 VLOOKUP(H233,'C:\Users\HP\Desktop\TrimphPO\Week\Master Files\[SGST Master.xlsx]DBF'!$A:$S,19,FALSE),
   IF(ORDER!$D$1="IGST",
   VLOOKUP(H233,'C:\Users\HP\Desktop\TrimphPO\Week\Master Files\[IGST Master.xlsx]DBF'!$A:$S,19,FALSE),
   "Error")),
"")</f>
        <v/>
      </c>
      <c r="S233">
        <f>IF(ORDER!O239&gt;0,
 IF(ORDER!$D$1="SGST",
 VLOOKUP(H233,'C:\Users\HP\Desktop\TrimphPO\Week\Master Files\[SGST Master.xlsx]DBF'!$A:$T,20,FALSE),
   IF(ORDER!$D$1="IGST",
   VLOOKUP(H233,'C:\Users\HP\Desktop\TrimphPO\Week\Master Files\[IGST Master.xlsx]DBF'!$A:$T,20,FALSE),
   "Error")),
"")</f>
        <v/>
      </c>
      <c r="T233">
        <f>IF(ORDER!O239&gt;0,
 IF(ORDER!$D$1="SGST",
 VLOOKUP(H233,'C:\Users\HP\Desktop\TrimphPO\Week\Master Files\[SGST Master.xlsx]DBF'!$A:$U,21,FALSE),
   IF(ORDER!$D$1="IGST",
   VLOOKUP(H233,'C:\Users\HP\Desktop\TrimphPO\Week\Master Files\[IGST Master.xlsx]DBF'!$A:$U,21,FALSE),
   "Error")),
"")</f>
        <v/>
      </c>
      <c r="U233">
        <f>IF(ORDER!O239&gt;0,
 IF(ORDER!$D$1="SGST",
 VLOOKUP(H233,'C:\Users\HP\Desktop\TrimphPO\Week\Master Files\[SGST Master.xlsx]DBF'!$A:$V,22,FALSE),
   IF(ORDER!$D$1="IGST",
   VLOOKUP(H233,'C:\Users\HP\Desktop\TrimphPO\Week\Master Files\[IGST Master.xlsx]DBF'!$A:$V,22,FALSE),
   "Error")),
"")</f>
        <v/>
      </c>
      <c r="V233">
        <f>IF(ORDER!O239&gt;0,
 IF(ORDER!$D$1="SGST",
 VLOOKUP(H233,'C:\Users\HP\Desktop\TrimphPO\Week\Master Files\[SGST Master.xlsx]DBF'!$A:$W,23,FALSE),
   IF(ORDER!$D$1="IGST",
   VLOOKUP(H233,'C:\Users\HP\Desktop\TrimphPO\Week\Master Files\[IGST Master.xlsx]DBF'!$A:$W,23,FALSE),
   "Error")),
"")</f>
        <v/>
      </c>
      <c r="W233">
        <f>IF(ORDER!O239&gt;0,
 IF(ORDER!$D$1="SGST",
 VLOOKUP(H233,'C:\Users\HP\Desktop\TrimphPO\Week\Master Files\[SGST Master.xlsx]DBF'!$A:$X,24,FALSE),
   IF(ORDER!$D$1="IGST",
   VLOOKUP(H233,'C:\Users\HP\Desktop\TrimphPO\Week\Master Files\[IGST Master.xlsx]DBF'!$A:$X,24,FALSE),
   "Error")),
"")</f>
        <v/>
      </c>
      <c r="X233">
        <f>IF(ORDER!O239&gt;0,
 IF(ORDER!$D$1="SGST",
 VLOOKUP(H233,'C:\Users\HP\Desktop\TrimphPO\Week\Master Files\[SGST Master.xlsx]DBF'!$A:$Y,25,FALSE),
   IF(ORDER!$D$1="IGST",
   VLOOKUP(H233,'C:\Users\HP\Desktop\TrimphPO\Week\Master Files\[IGST Master.xlsx]DBF'!$A:$Y,25,FALSE),
   "Error")),
"")</f>
        <v/>
      </c>
      <c r="Y233">
        <f>IF(ORDER!O239&gt;0,+O233, "")</f>
        <v/>
      </c>
      <c r="Z233">
        <f>IF(ORDER!O239&gt;0,+J233, "")</f>
        <v/>
      </c>
      <c r="AA233">
        <f>IF(ORDER!O239&gt;0,
 IF(ORDER!$D$1="SGST",
 VLOOKUP(H233,'C:\Users\HP\Desktop\TrimphPO\Week\Master Files\[SGST Master.xlsx]DBF'!$A:$AB,28,FALSE),
   IF(ORDER!$D$1="IGST",
   VLOOKUP(H233,'C:\Users\HP\Desktop\TrimphPO\Week\Master Files\[IGST Master.xlsx]DBF'!$A:$AB,28,FALSE),
   "Error")),
"")</f>
        <v/>
      </c>
      <c r="AB233">
        <f>IF(ORDER!O239&gt;0,
 IF(ORDER!$D$1="SGST",
 VLOOKUP(H233,'C:\Users\HP\Desktop\TrimphPO\Week\Master Files\[SGST Master.xlsx]DBF'!$A:$AC,29,FALSE),
   IF(ORDER!$D$1="IGST",
   VLOOKUP(H233,'C:\Users\HP\Desktop\TrimphPO\Week\Master Files\[IGST Master.xlsx]DBF'!$A:$AC,29,FALSE),
   "Error")),
"")</f>
        <v/>
      </c>
      <c r="AC233">
        <f>IF(ORDER!O239&gt;0,ROUND(Y233*AB233/100,2), "")</f>
        <v/>
      </c>
      <c r="AD233">
        <f>IF(ORDER!O239&gt;0,ROUND(SUM(Y233,0)-AC233,2), "")</f>
        <v/>
      </c>
      <c r="AE233" t="inlineStr"/>
      <c r="AF233" t="inlineStr"/>
      <c r="AG233" t="inlineStr"/>
      <c r="AH233" t="inlineStr"/>
      <c r="AI233" t="inlineStr"/>
      <c r="AJ233" t="inlineStr"/>
      <c r="AK233">
        <f>IF(ORDER!O239&gt;0,IF(RIGHT(P233,2)="5%","Output IGST - 5% - Tamilnadu","Output IGST - 12% - Tamilnadu"), "")</f>
        <v/>
      </c>
      <c r="AL233">
        <f>IF(ORDER!O239&gt;0,IF(AK233="Output IGST - 12% - TamilNadu",12,5), "")</f>
        <v/>
      </c>
      <c r="AM233">
        <f>IF(ORDER!O239&gt;0,ROUND(SUM(AD233*AL233/100,0),2), "")</f>
        <v/>
      </c>
      <c r="AN233">
        <f>IF(ORDER!O239&gt;0,+AP233, "")</f>
        <v/>
      </c>
      <c r="AO233">
        <f>IF(ORDER!O239&gt;0,0.00, "")</f>
        <v/>
      </c>
      <c r="AP233">
        <f>IF(ORDER!O239&gt;0,+(Y233-AC233)+AM233, "")</f>
        <v/>
      </c>
      <c r="AQ233">
        <f>IF(ORDER!O239&gt;0,
 IF(ORDER!$D$1="SGST",
 VLOOKUP(H233,'C:\Users\HP\Desktop\TrimphPO\Week\Master Files\[SGST Master.xlsx]DBF'!$A:$AR,44,FALSE),
   IF(ORDER!$D$1="IGST",
   VLOOKUP(H233,'C:\Users\HP\Desktop\TrimphPO\Week\Master Files\[IGST Master.xlsx]DBF'!$A:$AR,44,FALSE),
   "Error")),
"")</f>
        <v/>
      </c>
      <c r="AR233">
        <f>IF(ORDER!O239&gt;0,B233, "")</f>
        <v/>
      </c>
      <c r="AS233">
        <f>IF(ORDER!O239&gt;0,AN233, "")</f>
        <v/>
      </c>
      <c r="AT233">
        <f>IF(ORDER!O239&gt;0,CONCATENATE($B$2," ",$C$2," ","QTY",  " ", $Z$2), "")</f>
        <v/>
      </c>
      <c r="AU233">
        <f>IF(ORDER!O239&gt;0,
 IF(ORDER!$D$1="SGST",
 VLOOKUP(H233,'C:\Users\HP\Desktop\TrimphPO\Week\Master Files\[SGST Master.xlsx]DBF'!$A:$AV,48,FALSE),
   IF(ORDER!$D$1="IGST",
   VLOOKUP(H233,'C:\Users\HP\Desktop\TrimphPO\Week\Master Files\[IGST Master.xlsx]DBF'!$A:$AV,48,FALSE),
   "Error")),
"")</f>
        <v/>
      </c>
      <c r="AV233">
        <f>IF(ORDER!O239&gt;0,
 IF(ORDER!$D$1="SGST",
 VLOOKUP(H233,'C:\Users\HP\Desktop\TrimphPO\Week\Master Files\[SGST Master.xlsx]DBF'!$A:$AW,49,FALSE),
   IF(ORDER!$D$1="IGST",
   VLOOKUP(H233,'C:\Users\HP\Desktop\TrimphPO\Week\Master Files\[IGST Master.xlsx]DBF'!$A:$AW,49,FALSE),
   "Error")),
"")</f>
        <v/>
      </c>
      <c r="AW233">
        <f>IF(ORDER!O239&gt;0,
 IF(ORDER!$D$1="SGST",
 VLOOKUP(H233,'C:\Users\HP\Desktop\TrimphPO\Week\Master Files\[SGST Master.xlsx]DBF'!$A:$AX,50,FALSE),
   IF(ORDER!$D$1="IGST",
   VLOOKUP(H233,'C:\Users\HP\Desktop\TrimphPO\Week\Master Files\[IGST Master.xlsx]DBF'!$A:$AX,50,FALSE),
   "Error")),
"")</f>
        <v/>
      </c>
      <c r="AX233">
        <f>IF(ORDER!O239&gt;0,ORDER!B5, "")</f>
        <v/>
      </c>
      <c r="AY233">
        <f>IF(ORDER!O239&gt;0,ORDER!B1, "")</f>
        <v/>
      </c>
      <c r="AZ233">
        <f>IF(ORDER!O239&gt;0,
 IF(ORDER!$D$1="SGST",
 VLOOKUP(H233,'C:\Users\HP\Desktop\TrimphPO\Week\Master Files\[SGST Master.xlsx]DBF'!$A:$BA,53,FALSE),
   IF(ORDER!$D$1="IGST",
   VLOOKUP(H233,'C:\Users\HP\Desktop\TrimphPO\Week\Master Files\[IGST Master.xlsx]DBF'!$A:$BA,53,FALSE),
   "Error")),
"")</f>
        <v/>
      </c>
      <c r="BA233">
        <f>IF(ORDER!O239&gt;0,
 IF(ORDER!$D$1="SGST",
 VLOOKUP(H233,'C:\Users\HP\Desktop\TrimphPO\Week\Master Files\[SGST Master.xlsx]DBF'!$A:$BB,54,FALSE),
   IF(ORDER!$D$1="IGST",
   VLOOKUP(H233,'C:\Users\HP\Desktop\TrimphPO\Week\Master Files\[IGST Master.xlsx]DBF'!$A:$BB,54,FALSE),
   "Error")),
"")</f>
        <v/>
      </c>
      <c r="BB233">
        <f>IF(ORDER!O239&gt;0,
 IF(ORDER!$D$1="SGST",
 VLOOKUP(H233,'C:\Users\HP\Desktop\TrimphPO\Week\Master Files\[SGST Master.xlsx]DBF'!$A:$BC,55,FALSE),
   IF(ORDER!$D$1="IGST",
   VLOOKUP(H233,'C:\Users\HP\Desktop\TrimphPO\Week\Master Files\[IGST Master.xlsx]DBF'!$A:$BC,55,FALSE),
   "Error")),
"")</f>
        <v/>
      </c>
      <c r="BC233">
        <f>IF(ORDER!O239&gt;0,
 IF(ORDER!$D$1="SGST",
 VLOOKUP(H233,'C:\Users\HP\Desktop\TrimphPO\Week\Master Files\[SGST Master.xlsx]DBF'!$A:$BD,56,FALSE),
   IF(ORDER!$D$1="IGST",
   VLOOKUP(H233,'C:\Users\HP\Desktop\TrimphPO\Week\Master Files\[IGST Master.xlsx]DBF'!$A:$BD,56,FALSE),
   "Error")),
"")</f>
        <v/>
      </c>
      <c r="BD233">
        <f>IF(ORDER!O239&gt;0,
 IF(ORDER!$D$1="SGST",
 VLOOKUP(H233,'C:\Users\HP\Desktop\TrimphPO\Week\Master Files\[SGST Master.xlsx]DBF'!$A:$BE,57,FALSE),
   IF(ORDER!$D$1="IGST",
   VLOOKUP(H233,'C:\Users\HP\Desktop\TrimphPO\Week\Master Files\[IGST Master.xlsx]DBF'!$A:$BE,57,FALSE),
   "Error")),
"")</f>
        <v/>
      </c>
    </row>
    <row r="234">
      <c r="A234">
        <f>IF(ORDER!O240&gt;0,
 IF(ORDER!$D$1="SGST",
 VLOOKUP(H234,'C:\Users\HP\Desktop\TrimphPO\Week\Master Files\[SGST Master.xlsx]DBF'!$A:$B,2,FALSE),
   IF(ORDER!$D$1="IGST",
   VLOOKUP(H234,'C:\Users\HP\Desktop\TrimphPO\Week\Master Files\[IGST Master.xlsx]DBF'!$A:$B,2,FALSE),
   "Error")),
"")</f>
        <v/>
      </c>
      <c r="B234">
        <f>IF(ORDER!O240&gt;0,
 IF(ORDER!$D$1="SGST",
 VLOOKUP(H234,'C:\Users\HP\Desktop\TrimphPO\Week\Master Files\[SGST Master.xlsx]DBF'!$A:$C,3,FALSE),
   IF(ORDER!$D$1="IGST",
   VLOOKUP(H234,'C:\Users\HP\Desktop\TrimphPO\Week\Master Files\[IGST Master.xlsx]DBF'!$A:$C,3,FALSE),
   "Error")),
"")</f>
        <v/>
      </c>
      <c r="C234">
        <f>IF(ORDER!O240&gt;0,ORDER!L240, "")</f>
        <v/>
      </c>
      <c r="D234">
        <f>IF(ORDER!O240&gt;0,ORDER!A240, "")</f>
        <v/>
      </c>
      <c r="E234">
        <f>IF(ORDER!O240&gt;0,
 IF(ORDER!$D$1="SGST",
 VLOOKUP(H234,'C:\Users\HP\Desktop\TrimphPO\Week\Master Files\[SGST Master.xlsx]DBF'!$A:$F,6,FALSE),
   IF(ORDER!$D$1="IGST",
   VLOOKUP(H234,'C:\Users\HP\Desktop\TrimphPO\Week\Master Files\[IGST Master.xlsx]DBF'!$A:$F,6,FALSE),
   "Error")),
"")</f>
        <v/>
      </c>
      <c r="F234">
        <f>IF(ORDER!O240&gt;0,ORDER!C240, "")</f>
        <v/>
      </c>
      <c r="G234">
        <f>IF(ORDER!O240&gt;0,
 IF(ORDER!$D$1="SGST",
 VLOOKUP(H234,'C:\Users\HP\Desktop\TrimphPO\Week\Master Files\[SGST Master.xlsx]DBF'!$A:$H,8,FALSE),
   IF(ORDER!$D$1="IGST",
   VLOOKUP(H234,'C:\Users\HP\Desktop\TrimphPO\Week\Master Files\[IGST Master.xlsx]DBF'!$A:$H,8,FALSE),
   "Error")),
"")</f>
        <v/>
      </c>
      <c r="H234">
        <f>IF(ORDER!O240&gt;0,ORDER!D240, "")</f>
        <v/>
      </c>
      <c r="I234">
        <f>IF(ORDER!O240&gt;0,
 IF(ORDER!$D$1="SGST",
 VLOOKUP(H234,'C:\Users\HP\Desktop\TrimphPO\Week\Master Files\[SGST Master.xlsx]DBF'!$A:$J,10,FALSE),
   IF(ORDER!$D$1="IGST",
   VLOOKUP(H234,'C:\Users\HP\Desktop\TrimphPO\Week\Master Files\[IGST Master.xlsx]DBF'!$A:$J,10,FALSE),
   "Error")),
"")</f>
        <v/>
      </c>
      <c r="J234">
        <f>IF(ORDER!O240&gt;0,SUMIF(ORDER!$D$8:$D$22298,DBF!$H234,ORDER!$G$8:$G$22298), "")</f>
        <v/>
      </c>
      <c r="K234">
        <f>IF(ORDER!O240&gt;0,VLOOKUP($H234,ORDER!D:H,5,FALSE), "")</f>
        <v/>
      </c>
      <c r="L234">
        <f>IF(ORDER!O240&gt;0,ROUND(J234*K234,2), "")</f>
        <v/>
      </c>
      <c r="M234">
        <f>IF(ORDER!O240&gt;0,
 IF(ORDER!$D$1="SGST",
 VLOOKUP(H234,'C:\Users\HP\Desktop\TrimphPO\Week\Master Files\[SGST Master.xlsx]DBF'!$A:$N,14,FALSE),
   IF(ORDER!$D$1="IGST",
   VLOOKUP(H234,'C:\Users\HP\Desktop\TrimphPO\Week\Master Files\[IGST Master.xlsx]DBF'!$A:$N,14,FALSE),
   "Error")),
"")</f>
        <v/>
      </c>
      <c r="N234">
        <f>IF(ORDER!O240&gt;0,ROUND(L234*M234/100,2), "")</f>
        <v/>
      </c>
      <c r="O234">
        <f>IF(ORDER!O240&gt;0,L234-N234, "")</f>
        <v/>
      </c>
      <c r="P234">
        <f>IF(ORDER!O240&gt;0,IF(R234="Corsetry",IF(IFERROR((O234/J234),0)&lt;1000,"CC Sales- Corsetry-Wholesale - IGST 5%","CC Sales- Corsetry-Wholesale - IGST 12%")), "")</f>
        <v/>
      </c>
      <c r="Q234">
        <f>IF(ORDER!O240&gt;0,
 IF(ORDER!$D$1="SGST",
 VLOOKUP(H234,'C:\Users\HP\Desktop\TrimphPO\Week\Master Files\[SGST Master.xlsx]DBF'!$A:$R,18,FALSE),
   IF(ORDER!$D$1="IGST",
   VLOOKUP(H234,'C:\Users\HP\Desktop\TrimphPO\Week\Master Files\[IGST Master.xlsx]DBF'!$A:$R,18,FALSE),
   "Error")),
"")</f>
        <v/>
      </c>
      <c r="R234">
        <f>IF(ORDER!O240&gt;0,
 IF(ORDER!$D$1="SGST",
 VLOOKUP(H234,'C:\Users\HP\Desktop\TrimphPO\Week\Master Files\[SGST Master.xlsx]DBF'!$A:$S,19,FALSE),
   IF(ORDER!$D$1="IGST",
   VLOOKUP(H234,'C:\Users\HP\Desktop\TrimphPO\Week\Master Files\[IGST Master.xlsx]DBF'!$A:$S,19,FALSE),
   "Error")),
"")</f>
        <v/>
      </c>
      <c r="S234">
        <f>IF(ORDER!O240&gt;0,
 IF(ORDER!$D$1="SGST",
 VLOOKUP(H234,'C:\Users\HP\Desktop\TrimphPO\Week\Master Files\[SGST Master.xlsx]DBF'!$A:$T,20,FALSE),
   IF(ORDER!$D$1="IGST",
   VLOOKUP(H234,'C:\Users\HP\Desktop\TrimphPO\Week\Master Files\[IGST Master.xlsx]DBF'!$A:$T,20,FALSE),
   "Error")),
"")</f>
        <v/>
      </c>
      <c r="T234">
        <f>IF(ORDER!O240&gt;0,
 IF(ORDER!$D$1="SGST",
 VLOOKUP(H234,'C:\Users\HP\Desktop\TrimphPO\Week\Master Files\[SGST Master.xlsx]DBF'!$A:$U,21,FALSE),
   IF(ORDER!$D$1="IGST",
   VLOOKUP(H234,'C:\Users\HP\Desktop\TrimphPO\Week\Master Files\[IGST Master.xlsx]DBF'!$A:$U,21,FALSE),
   "Error")),
"")</f>
        <v/>
      </c>
      <c r="U234">
        <f>IF(ORDER!O240&gt;0,
 IF(ORDER!$D$1="SGST",
 VLOOKUP(H234,'C:\Users\HP\Desktop\TrimphPO\Week\Master Files\[SGST Master.xlsx]DBF'!$A:$V,22,FALSE),
   IF(ORDER!$D$1="IGST",
   VLOOKUP(H234,'C:\Users\HP\Desktop\TrimphPO\Week\Master Files\[IGST Master.xlsx]DBF'!$A:$V,22,FALSE),
   "Error")),
"")</f>
        <v/>
      </c>
      <c r="V234">
        <f>IF(ORDER!O240&gt;0,
 IF(ORDER!$D$1="SGST",
 VLOOKUP(H234,'C:\Users\HP\Desktop\TrimphPO\Week\Master Files\[SGST Master.xlsx]DBF'!$A:$W,23,FALSE),
   IF(ORDER!$D$1="IGST",
   VLOOKUP(H234,'C:\Users\HP\Desktop\TrimphPO\Week\Master Files\[IGST Master.xlsx]DBF'!$A:$W,23,FALSE),
   "Error")),
"")</f>
        <v/>
      </c>
      <c r="W234">
        <f>IF(ORDER!O240&gt;0,
 IF(ORDER!$D$1="SGST",
 VLOOKUP(H234,'C:\Users\HP\Desktop\TrimphPO\Week\Master Files\[SGST Master.xlsx]DBF'!$A:$X,24,FALSE),
   IF(ORDER!$D$1="IGST",
   VLOOKUP(H234,'C:\Users\HP\Desktop\TrimphPO\Week\Master Files\[IGST Master.xlsx]DBF'!$A:$X,24,FALSE),
   "Error")),
"")</f>
        <v/>
      </c>
      <c r="X234">
        <f>IF(ORDER!O240&gt;0,
 IF(ORDER!$D$1="SGST",
 VLOOKUP(H234,'C:\Users\HP\Desktop\TrimphPO\Week\Master Files\[SGST Master.xlsx]DBF'!$A:$Y,25,FALSE),
   IF(ORDER!$D$1="IGST",
   VLOOKUP(H234,'C:\Users\HP\Desktop\TrimphPO\Week\Master Files\[IGST Master.xlsx]DBF'!$A:$Y,25,FALSE),
   "Error")),
"")</f>
        <v/>
      </c>
      <c r="Y234">
        <f>IF(ORDER!O240&gt;0,+O234, "")</f>
        <v/>
      </c>
      <c r="Z234">
        <f>IF(ORDER!O240&gt;0,+J234, "")</f>
        <v/>
      </c>
      <c r="AA234">
        <f>IF(ORDER!O240&gt;0,
 IF(ORDER!$D$1="SGST",
 VLOOKUP(H234,'C:\Users\HP\Desktop\TrimphPO\Week\Master Files\[SGST Master.xlsx]DBF'!$A:$AB,28,FALSE),
   IF(ORDER!$D$1="IGST",
   VLOOKUP(H234,'C:\Users\HP\Desktop\TrimphPO\Week\Master Files\[IGST Master.xlsx]DBF'!$A:$AB,28,FALSE),
   "Error")),
"")</f>
        <v/>
      </c>
      <c r="AB234">
        <f>IF(ORDER!O240&gt;0,
 IF(ORDER!$D$1="SGST",
 VLOOKUP(H234,'C:\Users\HP\Desktop\TrimphPO\Week\Master Files\[SGST Master.xlsx]DBF'!$A:$AC,29,FALSE),
   IF(ORDER!$D$1="IGST",
   VLOOKUP(H234,'C:\Users\HP\Desktop\TrimphPO\Week\Master Files\[IGST Master.xlsx]DBF'!$A:$AC,29,FALSE),
   "Error")),
"")</f>
        <v/>
      </c>
      <c r="AC234">
        <f>IF(ORDER!O240&gt;0,ROUND(Y234*AB234/100,2), "")</f>
        <v/>
      </c>
      <c r="AD234">
        <f>IF(ORDER!O240&gt;0,ROUND(SUM(Y234,0)-AC234,2), "")</f>
        <v/>
      </c>
      <c r="AE234" t="inlineStr"/>
      <c r="AF234" t="inlineStr"/>
      <c r="AG234" t="inlineStr"/>
      <c r="AH234" t="inlineStr"/>
      <c r="AI234" t="inlineStr"/>
      <c r="AJ234" t="inlineStr"/>
      <c r="AK234">
        <f>IF(ORDER!O240&gt;0,IF(RIGHT(P234,2)="5%","Output IGST - 5% - Tamilnadu","Output IGST - 12% - Tamilnadu"), "")</f>
        <v/>
      </c>
      <c r="AL234">
        <f>IF(ORDER!O240&gt;0,IF(AK234="Output IGST - 12% - TamilNadu",12,5), "")</f>
        <v/>
      </c>
      <c r="AM234">
        <f>IF(ORDER!O240&gt;0,ROUND(SUM(AD234*AL234/100,0),2), "")</f>
        <v/>
      </c>
      <c r="AN234">
        <f>IF(ORDER!O240&gt;0,+AP234, "")</f>
        <v/>
      </c>
      <c r="AO234">
        <f>IF(ORDER!O240&gt;0,0.00, "")</f>
        <v/>
      </c>
      <c r="AP234">
        <f>IF(ORDER!O240&gt;0,+(Y234-AC234)+AM234, "")</f>
        <v/>
      </c>
      <c r="AQ234">
        <f>IF(ORDER!O240&gt;0,
 IF(ORDER!$D$1="SGST",
 VLOOKUP(H234,'C:\Users\HP\Desktop\TrimphPO\Week\Master Files\[SGST Master.xlsx]DBF'!$A:$AR,44,FALSE),
   IF(ORDER!$D$1="IGST",
   VLOOKUP(H234,'C:\Users\HP\Desktop\TrimphPO\Week\Master Files\[IGST Master.xlsx]DBF'!$A:$AR,44,FALSE),
   "Error")),
"")</f>
        <v/>
      </c>
      <c r="AR234">
        <f>IF(ORDER!O240&gt;0,B234, "")</f>
        <v/>
      </c>
      <c r="AS234">
        <f>IF(ORDER!O240&gt;0,AN234, "")</f>
        <v/>
      </c>
      <c r="AT234">
        <f>IF(ORDER!O240&gt;0,CONCATENATE($B$2," ",$C$2," ","QTY",  " ", $Z$2), "")</f>
        <v/>
      </c>
      <c r="AU234">
        <f>IF(ORDER!O240&gt;0,
 IF(ORDER!$D$1="SGST",
 VLOOKUP(H234,'C:\Users\HP\Desktop\TrimphPO\Week\Master Files\[SGST Master.xlsx]DBF'!$A:$AV,48,FALSE),
   IF(ORDER!$D$1="IGST",
   VLOOKUP(H234,'C:\Users\HP\Desktop\TrimphPO\Week\Master Files\[IGST Master.xlsx]DBF'!$A:$AV,48,FALSE),
   "Error")),
"")</f>
        <v/>
      </c>
      <c r="AV234">
        <f>IF(ORDER!O240&gt;0,
 IF(ORDER!$D$1="SGST",
 VLOOKUP(H234,'C:\Users\HP\Desktop\TrimphPO\Week\Master Files\[SGST Master.xlsx]DBF'!$A:$AW,49,FALSE),
   IF(ORDER!$D$1="IGST",
   VLOOKUP(H234,'C:\Users\HP\Desktop\TrimphPO\Week\Master Files\[IGST Master.xlsx]DBF'!$A:$AW,49,FALSE),
   "Error")),
"")</f>
        <v/>
      </c>
      <c r="AW234">
        <f>IF(ORDER!O240&gt;0,
 IF(ORDER!$D$1="SGST",
 VLOOKUP(H234,'C:\Users\HP\Desktop\TrimphPO\Week\Master Files\[SGST Master.xlsx]DBF'!$A:$AX,50,FALSE),
   IF(ORDER!$D$1="IGST",
   VLOOKUP(H234,'C:\Users\HP\Desktop\TrimphPO\Week\Master Files\[IGST Master.xlsx]DBF'!$A:$AX,50,FALSE),
   "Error")),
"")</f>
        <v/>
      </c>
      <c r="AX234">
        <f>IF(ORDER!O240&gt;0,ORDER!B5, "")</f>
        <v/>
      </c>
      <c r="AY234">
        <f>IF(ORDER!O240&gt;0,ORDER!B1, "")</f>
        <v/>
      </c>
      <c r="AZ234">
        <f>IF(ORDER!O240&gt;0,
 IF(ORDER!$D$1="SGST",
 VLOOKUP(H234,'C:\Users\HP\Desktop\TrimphPO\Week\Master Files\[SGST Master.xlsx]DBF'!$A:$BA,53,FALSE),
   IF(ORDER!$D$1="IGST",
   VLOOKUP(H234,'C:\Users\HP\Desktop\TrimphPO\Week\Master Files\[IGST Master.xlsx]DBF'!$A:$BA,53,FALSE),
   "Error")),
"")</f>
        <v/>
      </c>
      <c r="BA234">
        <f>IF(ORDER!O240&gt;0,
 IF(ORDER!$D$1="SGST",
 VLOOKUP(H234,'C:\Users\HP\Desktop\TrimphPO\Week\Master Files\[SGST Master.xlsx]DBF'!$A:$BB,54,FALSE),
   IF(ORDER!$D$1="IGST",
   VLOOKUP(H234,'C:\Users\HP\Desktop\TrimphPO\Week\Master Files\[IGST Master.xlsx]DBF'!$A:$BB,54,FALSE),
   "Error")),
"")</f>
        <v/>
      </c>
      <c r="BB234">
        <f>IF(ORDER!O240&gt;0,
 IF(ORDER!$D$1="SGST",
 VLOOKUP(H234,'C:\Users\HP\Desktop\TrimphPO\Week\Master Files\[SGST Master.xlsx]DBF'!$A:$BC,55,FALSE),
   IF(ORDER!$D$1="IGST",
   VLOOKUP(H234,'C:\Users\HP\Desktop\TrimphPO\Week\Master Files\[IGST Master.xlsx]DBF'!$A:$BC,55,FALSE),
   "Error")),
"")</f>
        <v/>
      </c>
      <c r="BC234">
        <f>IF(ORDER!O240&gt;0,
 IF(ORDER!$D$1="SGST",
 VLOOKUP(H234,'C:\Users\HP\Desktop\TrimphPO\Week\Master Files\[SGST Master.xlsx]DBF'!$A:$BD,56,FALSE),
   IF(ORDER!$D$1="IGST",
   VLOOKUP(H234,'C:\Users\HP\Desktop\TrimphPO\Week\Master Files\[IGST Master.xlsx]DBF'!$A:$BD,56,FALSE),
   "Error")),
"")</f>
        <v/>
      </c>
      <c r="BD234">
        <f>IF(ORDER!O240&gt;0,
 IF(ORDER!$D$1="SGST",
 VLOOKUP(H234,'C:\Users\HP\Desktop\TrimphPO\Week\Master Files\[SGST Master.xlsx]DBF'!$A:$BE,57,FALSE),
   IF(ORDER!$D$1="IGST",
   VLOOKUP(H234,'C:\Users\HP\Desktop\TrimphPO\Week\Master Files\[IGST Master.xlsx]DBF'!$A:$BE,57,FALSE),
   "Error")),
"")</f>
        <v/>
      </c>
    </row>
    <row r="235">
      <c r="A235">
        <f>IF(ORDER!O241&gt;0,
 IF(ORDER!$D$1="SGST",
 VLOOKUP(H235,'C:\Users\HP\Desktop\TrimphPO\Week\Master Files\[SGST Master.xlsx]DBF'!$A:$B,2,FALSE),
   IF(ORDER!$D$1="IGST",
   VLOOKUP(H235,'C:\Users\HP\Desktop\TrimphPO\Week\Master Files\[IGST Master.xlsx]DBF'!$A:$B,2,FALSE),
   "Error")),
"")</f>
        <v/>
      </c>
      <c r="B235">
        <f>IF(ORDER!O241&gt;0,
 IF(ORDER!$D$1="SGST",
 VLOOKUP(H235,'C:\Users\HP\Desktop\TrimphPO\Week\Master Files\[SGST Master.xlsx]DBF'!$A:$C,3,FALSE),
   IF(ORDER!$D$1="IGST",
   VLOOKUP(H235,'C:\Users\HP\Desktop\TrimphPO\Week\Master Files\[IGST Master.xlsx]DBF'!$A:$C,3,FALSE),
   "Error")),
"")</f>
        <v/>
      </c>
      <c r="C235">
        <f>IF(ORDER!O241&gt;0,ORDER!L241, "")</f>
        <v/>
      </c>
      <c r="D235">
        <f>IF(ORDER!O241&gt;0,ORDER!A241, "")</f>
        <v/>
      </c>
      <c r="E235">
        <f>IF(ORDER!O241&gt;0,
 IF(ORDER!$D$1="SGST",
 VLOOKUP(H235,'C:\Users\HP\Desktop\TrimphPO\Week\Master Files\[SGST Master.xlsx]DBF'!$A:$F,6,FALSE),
   IF(ORDER!$D$1="IGST",
   VLOOKUP(H235,'C:\Users\HP\Desktop\TrimphPO\Week\Master Files\[IGST Master.xlsx]DBF'!$A:$F,6,FALSE),
   "Error")),
"")</f>
        <v/>
      </c>
      <c r="F235">
        <f>IF(ORDER!O241&gt;0,ORDER!C241, "")</f>
        <v/>
      </c>
      <c r="G235">
        <f>IF(ORDER!O241&gt;0,
 IF(ORDER!$D$1="SGST",
 VLOOKUP(H235,'C:\Users\HP\Desktop\TrimphPO\Week\Master Files\[SGST Master.xlsx]DBF'!$A:$H,8,FALSE),
   IF(ORDER!$D$1="IGST",
   VLOOKUP(H235,'C:\Users\HP\Desktop\TrimphPO\Week\Master Files\[IGST Master.xlsx]DBF'!$A:$H,8,FALSE),
   "Error")),
"")</f>
        <v/>
      </c>
      <c r="H235">
        <f>IF(ORDER!O241&gt;0,ORDER!D241, "")</f>
        <v/>
      </c>
      <c r="I235">
        <f>IF(ORDER!O241&gt;0,
 IF(ORDER!$D$1="SGST",
 VLOOKUP(H235,'C:\Users\HP\Desktop\TrimphPO\Week\Master Files\[SGST Master.xlsx]DBF'!$A:$J,10,FALSE),
   IF(ORDER!$D$1="IGST",
   VLOOKUP(H235,'C:\Users\HP\Desktop\TrimphPO\Week\Master Files\[IGST Master.xlsx]DBF'!$A:$J,10,FALSE),
   "Error")),
"")</f>
        <v/>
      </c>
      <c r="J235">
        <f>IF(ORDER!O241&gt;0,SUMIF(ORDER!$D$8:$D$22298,DBF!$H235,ORDER!$G$8:$G$22298), "")</f>
        <v/>
      </c>
      <c r="K235">
        <f>IF(ORDER!O241&gt;0,VLOOKUP($H235,ORDER!D:H,5,FALSE), "")</f>
        <v/>
      </c>
      <c r="L235">
        <f>IF(ORDER!O241&gt;0,ROUND(J235*K235,2), "")</f>
        <v/>
      </c>
      <c r="M235">
        <f>IF(ORDER!O241&gt;0,
 IF(ORDER!$D$1="SGST",
 VLOOKUP(H235,'C:\Users\HP\Desktop\TrimphPO\Week\Master Files\[SGST Master.xlsx]DBF'!$A:$N,14,FALSE),
   IF(ORDER!$D$1="IGST",
   VLOOKUP(H235,'C:\Users\HP\Desktop\TrimphPO\Week\Master Files\[IGST Master.xlsx]DBF'!$A:$N,14,FALSE),
   "Error")),
"")</f>
        <v/>
      </c>
      <c r="N235">
        <f>IF(ORDER!O241&gt;0,ROUND(L235*M235/100,2), "")</f>
        <v/>
      </c>
      <c r="O235">
        <f>IF(ORDER!O241&gt;0,L235-N235, "")</f>
        <v/>
      </c>
      <c r="P235">
        <f>IF(ORDER!O241&gt;0,IF(R235="Corsetry",IF(IFERROR((O235/J235),0)&lt;1000,"CC Sales- Corsetry-Wholesale - IGST 5%","CC Sales- Corsetry-Wholesale - IGST 12%")), "")</f>
        <v/>
      </c>
      <c r="Q235">
        <f>IF(ORDER!O241&gt;0,
 IF(ORDER!$D$1="SGST",
 VLOOKUP(H235,'C:\Users\HP\Desktop\TrimphPO\Week\Master Files\[SGST Master.xlsx]DBF'!$A:$R,18,FALSE),
   IF(ORDER!$D$1="IGST",
   VLOOKUP(H235,'C:\Users\HP\Desktop\TrimphPO\Week\Master Files\[IGST Master.xlsx]DBF'!$A:$R,18,FALSE),
   "Error")),
"")</f>
        <v/>
      </c>
      <c r="R235">
        <f>IF(ORDER!O241&gt;0,
 IF(ORDER!$D$1="SGST",
 VLOOKUP(H235,'C:\Users\HP\Desktop\TrimphPO\Week\Master Files\[SGST Master.xlsx]DBF'!$A:$S,19,FALSE),
   IF(ORDER!$D$1="IGST",
   VLOOKUP(H235,'C:\Users\HP\Desktop\TrimphPO\Week\Master Files\[IGST Master.xlsx]DBF'!$A:$S,19,FALSE),
   "Error")),
"")</f>
        <v/>
      </c>
      <c r="S235">
        <f>IF(ORDER!O241&gt;0,
 IF(ORDER!$D$1="SGST",
 VLOOKUP(H235,'C:\Users\HP\Desktop\TrimphPO\Week\Master Files\[SGST Master.xlsx]DBF'!$A:$T,20,FALSE),
   IF(ORDER!$D$1="IGST",
   VLOOKUP(H235,'C:\Users\HP\Desktop\TrimphPO\Week\Master Files\[IGST Master.xlsx]DBF'!$A:$T,20,FALSE),
   "Error")),
"")</f>
        <v/>
      </c>
      <c r="T235">
        <f>IF(ORDER!O241&gt;0,
 IF(ORDER!$D$1="SGST",
 VLOOKUP(H235,'C:\Users\HP\Desktop\TrimphPO\Week\Master Files\[SGST Master.xlsx]DBF'!$A:$U,21,FALSE),
   IF(ORDER!$D$1="IGST",
   VLOOKUP(H235,'C:\Users\HP\Desktop\TrimphPO\Week\Master Files\[IGST Master.xlsx]DBF'!$A:$U,21,FALSE),
   "Error")),
"")</f>
        <v/>
      </c>
      <c r="U235">
        <f>IF(ORDER!O241&gt;0,
 IF(ORDER!$D$1="SGST",
 VLOOKUP(H235,'C:\Users\HP\Desktop\TrimphPO\Week\Master Files\[SGST Master.xlsx]DBF'!$A:$V,22,FALSE),
   IF(ORDER!$D$1="IGST",
   VLOOKUP(H235,'C:\Users\HP\Desktop\TrimphPO\Week\Master Files\[IGST Master.xlsx]DBF'!$A:$V,22,FALSE),
   "Error")),
"")</f>
        <v/>
      </c>
      <c r="V235">
        <f>IF(ORDER!O241&gt;0,
 IF(ORDER!$D$1="SGST",
 VLOOKUP(H235,'C:\Users\HP\Desktop\TrimphPO\Week\Master Files\[SGST Master.xlsx]DBF'!$A:$W,23,FALSE),
   IF(ORDER!$D$1="IGST",
   VLOOKUP(H235,'C:\Users\HP\Desktop\TrimphPO\Week\Master Files\[IGST Master.xlsx]DBF'!$A:$W,23,FALSE),
   "Error")),
"")</f>
        <v/>
      </c>
      <c r="W235">
        <f>IF(ORDER!O241&gt;0,
 IF(ORDER!$D$1="SGST",
 VLOOKUP(H235,'C:\Users\HP\Desktop\TrimphPO\Week\Master Files\[SGST Master.xlsx]DBF'!$A:$X,24,FALSE),
   IF(ORDER!$D$1="IGST",
   VLOOKUP(H235,'C:\Users\HP\Desktop\TrimphPO\Week\Master Files\[IGST Master.xlsx]DBF'!$A:$X,24,FALSE),
   "Error")),
"")</f>
        <v/>
      </c>
      <c r="X235">
        <f>IF(ORDER!O241&gt;0,
 IF(ORDER!$D$1="SGST",
 VLOOKUP(H235,'C:\Users\HP\Desktop\TrimphPO\Week\Master Files\[SGST Master.xlsx]DBF'!$A:$Y,25,FALSE),
   IF(ORDER!$D$1="IGST",
   VLOOKUP(H235,'C:\Users\HP\Desktop\TrimphPO\Week\Master Files\[IGST Master.xlsx]DBF'!$A:$Y,25,FALSE),
   "Error")),
"")</f>
        <v/>
      </c>
      <c r="Y235">
        <f>IF(ORDER!O241&gt;0,+O235, "")</f>
        <v/>
      </c>
      <c r="Z235">
        <f>IF(ORDER!O241&gt;0,+J235, "")</f>
        <v/>
      </c>
      <c r="AA235">
        <f>IF(ORDER!O241&gt;0,
 IF(ORDER!$D$1="SGST",
 VLOOKUP(H235,'C:\Users\HP\Desktop\TrimphPO\Week\Master Files\[SGST Master.xlsx]DBF'!$A:$AB,28,FALSE),
   IF(ORDER!$D$1="IGST",
   VLOOKUP(H235,'C:\Users\HP\Desktop\TrimphPO\Week\Master Files\[IGST Master.xlsx]DBF'!$A:$AB,28,FALSE),
   "Error")),
"")</f>
        <v/>
      </c>
      <c r="AB235">
        <f>IF(ORDER!O241&gt;0,
 IF(ORDER!$D$1="SGST",
 VLOOKUP(H235,'C:\Users\HP\Desktop\TrimphPO\Week\Master Files\[SGST Master.xlsx]DBF'!$A:$AC,29,FALSE),
   IF(ORDER!$D$1="IGST",
   VLOOKUP(H235,'C:\Users\HP\Desktop\TrimphPO\Week\Master Files\[IGST Master.xlsx]DBF'!$A:$AC,29,FALSE),
   "Error")),
"")</f>
        <v/>
      </c>
      <c r="AC235">
        <f>IF(ORDER!O241&gt;0,ROUND(Y235*AB235/100,2), "")</f>
        <v/>
      </c>
      <c r="AD235">
        <f>IF(ORDER!O241&gt;0,ROUND(SUM(Y235,0)-AC235,2), "")</f>
        <v/>
      </c>
      <c r="AE235" t="inlineStr"/>
      <c r="AF235" t="inlineStr"/>
      <c r="AG235" t="inlineStr"/>
      <c r="AH235" t="inlineStr"/>
      <c r="AI235" t="inlineStr"/>
      <c r="AJ235" t="inlineStr"/>
      <c r="AK235">
        <f>IF(ORDER!O241&gt;0,IF(RIGHT(P235,2)="5%","Output IGST - 5% - Tamilnadu","Output IGST - 12% - Tamilnadu"), "")</f>
        <v/>
      </c>
      <c r="AL235">
        <f>IF(ORDER!O241&gt;0,IF(AK235="Output IGST - 12% - TamilNadu",12,5), "")</f>
        <v/>
      </c>
      <c r="AM235">
        <f>IF(ORDER!O241&gt;0,ROUND(SUM(AD235*AL235/100,0),2), "")</f>
        <v/>
      </c>
      <c r="AN235">
        <f>IF(ORDER!O241&gt;0,+AP235, "")</f>
        <v/>
      </c>
      <c r="AO235">
        <f>IF(ORDER!O241&gt;0,0.00, "")</f>
        <v/>
      </c>
      <c r="AP235">
        <f>IF(ORDER!O241&gt;0,+(Y235-AC235)+AM235, "")</f>
        <v/>
      </c>
      <c r="AQ235">
        <f>IF(ORDER!O241&gt;0,
 IF(ORDER!$D$1="SGST",
 VLOOKUP(H235,'C:\Users\HP\Desktop\TrimphPO\Week\Master Files\[SGST Master.xlsx]DBF'!$A:$AR,44,FALSE),
   IF(ORDER!$D$1="IGST",
   VLOOKUP(H235,'C:\Users\HP\Desktop\TrimphPO\Week\Master Files\[IGST Master.xlsx]DBF'!$A:$AR,44,FALSE),
   "Error")),
"")</f>
        <v/>
      </c>
      <c r="AR235">
        <f>IF(ORDER!O241&gt;0,B235, "")</f>
        <v/>
      </c>
      <c r="AS235">
        <f>IF(ORDER!O241&gt;0,AN235, "")</f>
        <v/>
      </c>
      <c r="AT235">
        <f>IF(ORDER!O241&gt;0,CONCATENATE($B$2," ",$C$2," ","QTY",  " ", $Z$2), "")</f>
        <v/>
      </c>
      <c r="AU235">
        <f>IF(ORDER!O241&gt;0,
 IF(ORDER!$D$1="SGST",
 VLOOKUP(H235,'C:\Users\HP\Desktop\TrimphPO\Week\Master Files\[SGST Master.xlsx]DBF'!$A:$AV,48,FALSE),
   IF(ORDER!$D$1="IGST",
   VLOOKUP(H235,'C:\Users\HP\Desktop\TrimphPO\Week\Master Files\[IGST Master.xlsx]DBF'!$A:$AV,48,FALSE),
   "Error")),
"")</f>
        <v/>
      </c>
      <c r="AV235">
        <f>IF(ORDER!O241&gt;0,
 IF(ORDER!$D$1="SGST",
 VLOOKUP(H235,'C:\Users\HP\Desktop\TrimphPO\Week\Master Files\[SGST Master.xlsx]DBF'!$A:$AW,49,FALSE),
   IF(ORDER!$D$1="IGST",
   VLOOKUP(H235,'C:\Users\HP\Desktop\TrimphPO\Week\Master Files\[IGST Master.xlsx]DBF'!$A:$AW,49,FALSE),
   "Error")),
"")</f>
        <v/>
      </c>
      <c r="AW235">
        <f>IF(ORDER!O241&gt;0,
 IF(ORDER!$D$1="SGST",
 VLOOKUP(H235,'C:\Users\HP\Desktop\TrimphPO\Week\Master Files\[SGST Master.xlsx]DBF'!$A:$AX,50,FALSE),
   IF(ORDER!$D$1="IGST",
   VLOOKUP(H235,'C:\Users\HP\Desktop\TrimphPO\Week\Master Files\[IGST Master.xlsx]DBF'!$A:$AX,50,FALSE),
   "Error")),
"")</f>
        <v/>
      </c>
      <c r="AX235">
        <f>IF(ORDER!O241&gt;0,ORDER!B5, "")</f>
        <v/>
      </c>
      <c r="AY235">
        <f>IF(ORDER!O241&gt;0,ORDER!B1, "")</f>
        <v/>
      </c>
      <c r="AZ235">
        <f>IF(ORDER!O241&gt;0,
 IF(ORDER!$D$1="SGST",
 VLOOKUP(H235,'C:\Users\HP\Desktop\TrimphPO\Week\Master Files\[SGST Master.xlsx]DBF'!$A:$BA,53,FALSE),
   IF(ORDER!$D$1="IGST",
   VLOOKUP(H235,'C:\Users\HP\Desktop\TrimphPO\Week\Master Files\[IGST Master.xlsx]DBF'!$A:$BA,53,FALSE),
   "Error")),
"")</f>
        <v/>
      </c>
      <c r="BA235">
        <f>IF(ORDER!O241&gt;0,
 IF(ORDER!$D$1="SGST",
 VLOOKUP(H235,'C:\Users\HP\Desktop\TrimphPO\Week\Master Files\[SGST Master.xlsx]DBF'!$A:$BB,54,FALSE),
   IF(ORDER!$D$1="IGST",
   VLOOKUP(H235,'C:\Users\HP\Desktop\TrimphPO\Week\Master Files\[IGST Master.xlsx]DBF'!$A:$BB,54,FALSE),
   "Error")),
"")</f>
        <v/>
      </c>
      <c r="BB235">
        <f>IF(ORDER!O241&gt;0,
 IF(ORDER!$D$1="SGST",
 VLOOKUP(H235,'C:\Users\HP\Desktop\TrimphPO\Week\Master Files\[SGST Master.xlsx]DBF'!$A:$BC,55,FALSE),
   IF(ORDER!$D$1="IGST",
   VLOOKUP(H235,'C:\Users\HP\Desktop\TrimphPO\Week\Master Files\[IGST Master.xlsx]DBF'!$A:$BC,55,FALSE),
   "Error")),
"")</f>
        <v/>
      </c>
      <c r="BC235">
        <f>IF(ORDER!O241&gt;0,
 IF(ORDER!$D$1="SGST",
 VLOOKUP(H235,'C:\Users\HP\Desktop\TrimphPO\Week\Master Files\[SGST Master.xlsx]DBF'!$A:$BD,56,FALSE),
   IF(ORDER!$D$1="IGST",
   VLOOKUP(H235,'C:\Users\HP\Desktop\TrimphPO\Week\Master Files\[IGST Master.xlsx]DBF'!$A:$BD,56,FALSE),
   "Error")),
"")</f>
        <v/>
      </c>
      <c r="BD235">
        <f>IF(ORDER!O241&gt;0,
 IF(ORDER!$D$1="SGST",
 VLOOKUP(H235,'C:\Users\HP\Desktop\TrimphPO\Week\Master Files\[SGST Master.xlsx]DBF'!$A:$BE,57,FALSE),
   IF(ORDER!$D$1="IGST",
   VLOOKUP(H235,'C:\Users\HP\Desktop\TrimphPO\Week\Master Files\[IGST Master.xlsx]DBF'!$A:$BE,57,FALSE),
   "Error")),
"")</f>
        <v/>
      </c>
    </row>
    <row r="236">
      <c r="A236">
        <f>IF(ORDER!O242&gt;0,
 IF(ORDER!$D$1="SGST",
 VLOOKUP(H236,'C:\Users\HP\Desktop\TrimphPO\Week\Master Files\[SGST Master.xlsx]DBF'!$A:$B,2,FALSE),
   IF(ORDER!$D$1="IGST",
   VLOOKUP(H236,'C:\Users\HP\Desktop\TrimphPO\Week\Master Files\[IGST Master.xlsx]DBF'!$A:$B,2,FALSE),
   "Error")),
"")</f>
        <v/>
      </c>
      <c r="B236">
        <f>IF(ORDER!O242&gt;0,
 IF(ORDER!$D$1="SGST",
 VLOOKUP(H236,'C:\Users\HP\Desktop\TrimphPO\Week\Master Files\[SGST Master.xlsx]DBF'!$A:$C,3,FALSE),
   IF(ORDER!$D$1="IGST",
   VLOOKUP(H236,'C:\Users\HP\Desktop\TrimphPO\Week\Master Files\[IGST Master.xlsx]DBF'!$A:$C,3,FALSE),
   "Error")),
"")</f>
        <v/>
      </c>
      <c r="C236">
        <f>IF(ORDER!O242&gt;0,ORDER!L242, "")</f>
        <v/>
      </c>
      <c r="D236">
        <f>IF(ORDER!O242&gt;0,ORDER!A242, "")</f>
        <v/>
      </c>
      <c r="E236">
        <f>IF(ORDER!O242&gt;0,
 IF(ORDER!$D$1="SGST",
 VLOOKUP(H236,'C:\Users\HP\Desktop\TrimphPO\Week\Master Files\[SGST Master.xlsx]DBF'!$A:$F,6,FALSE),
   IF(ORDER!$D$1="IGST",
   VLOOKUP(H236,'C:\Users\HP\Desktop\TrimphPO\Week\Master Files\[IGST Master.xlsx]DBF'!$A:$F,6,FALSE),
   "Error")),
"")</f>
        <v/>
      </c>
      <c r="F236">
        <f>IF(ORDER!O242&gt;0,ORDER!C242, "")</f>
        <v/>
      </c>
      <c r="G236">
        <f>IF(ORDER!O242&gt;0,
 IF(ORDER!$D$1="SGST",
 VLOOKUP(H236,'C:\Users\HP\Desktop\TrimphPO\Week\Master Files\[SGST Master.xlsx]DBF'!$A:$H,8,FALSE),
   IF(ORDER!$D$1="IGST",
   VLOOKUP(H236,'C:\Users\HP\Desktop\TrimphPO\Week\Master Files\[IGST Master.xlsx]DBF'!$A:$H,8,FALSE),
   "Error")),
"")</f>
        <v/>
      </c>
      <c r="H236">
        <f>IF(ORDER!O242&gt;0,ORDER!D242, "")</f>
        <v/>
      </c>
      <c r="I236">
        <f>IF(ORDER!O242&gt;0,
 IF(ORDER!$D$1="SGST",
 VLOOKUP(H236,'C:\Users\HP\Desktop\TrimphPO\Week\Master Files\[SGST Master.xlsx]DBF'!$A:$J,10,FALSE),
   IF(ORDER!$D$1="IGST",
   VLOOKUP(H236,'C:\Users\HP\Desktop\TrimphPO\Week\Master Files\[IGST Master.xlsx]DBF'!$A:$J,10,FALSE),
   "Error")),
"")</f>
        <v/>
      </c>
      <c r="J236">
        <f>IF(ORDER!O242&gt;0,SUMIF(ORDER!$D$8:$D$22298,DBF!$H236,ORDER!$G$8:$G$22298), "")</f>
        <v/>
      </c>
      <c r="K236">
        <f>IF(ORDER!O242&gt;0,VLOOKUP($H236,ORDER!D:H,5,FALSE), "")</f>
        <v/>
      </c>
      <c r="L236">
        <f>IF(ORDER!O242&gt;0,ROUND(J236*K236,2), "")</f>
        <v/>
      </c>
      <c r="M236">
        <f>IF(ORDER!O242&gt;0,
 IF(ORDER!$D$1="SGST",
 VLOOKUP(H236,'C:\Users\HP\Desktop\TrimphPO\Week\Master Files\[SGST Master.xlsx]DBF'!$A:$N,14,FALSE),
   IF(ORDER!$D$1="IGST",
   VLOOKUP(H236,'C:\Users\HP\Desktop\TrimphPO\Week\Master Files\[IGST Master.xlsx]DBF'!$A:$N,14,FALSE),
   "Error")),
"")</f>
        <v/>
      </c>
      <c r="N236">
        <f>IF(ORDER!O242&gt;0,ROUND(L236*M236/100,2), "")</f>
        <v/>
      </c>
      <c r="O236">
        <f>IF(ORDER!O242&gt;0,L236-N236, "")</f>
        <v/>
      </c>
      <c r="P236">
        <f>IF(ORDER!O242&gt;0,IF(R236="Corsetry",IF(IFERROR((O236/J236),0)&lt;1000,"CC Sales- Corsetry-Wholesale - IGST 5%","CC Sales- Corsetry-Wholesale - IGST 12%")), "")</f>
        <v/>
      </c>
      <c r="Q236">
        <f>IF(ORDER!O242&gt;0,
 IF(ORDER!$D$1="SGST",
 VLOOKUP(H236,'C:\Users\HP\Desktop\TrimphPO\Week\Master Files\[SGST Master.xlsx]DBF'!$A:$R,18,FALSE),
   IF(ORDER!$D$1="IGST",
   VLOOKUP(H236,'C:\Users\HP\Desktop\TrimphPO\Week\Master Files\[IGST Master.xlsx]DBF'!$A:$R,18,FALSE),
   "Error")),
"")</f>
        <v/>
      </c>
      <c r="R236">
        <f>IF(ORDER!O242&gt;0,
 IF(ORDER!$D$1="SGST",
 VLOOKUP(H236,'C:\Users\HP\Desktop\TrimphPO\Week\Master Files\[SGST Master.xlsx]DBF'!$A:$S,19,FALSE),
   IF(ORDER!$D$1="IGST",
   VLOOKUP(H236,'C:\Users\HP\Desktop\TrimphPO\Week\Master Files\[IGST Master.xlsx]DBF'!$A:$S,19,FALSE),
   "Error")),
"")</f>
        <v/>
      </c>
      <c r="S236">
        <f>IF(ORDER!O242&gt;0,
 IF(ORDER!$D$1="SGST",
 VLOOKUP(H236,'C:\Users\HP\Desktop\TrimphPO\Week\Master Files\[SGST Master.xlsx]DBF'!$A:$T,20,FALSE),
   IF(ORDER!$D$1="IGST",
   VLOOKUP(H236,'C:\Users\HP\Desktop\TrimphPO\Week\Master Files\[IGST Master.xlsx]DBF'!$A:$T,20,FALSE),
   "Error")),
"")</f>
        <v/>
      </c>
      <c r="T236">
        <f>IF(ORDER!O242&gt;0,
 IF(ORDER!$D$1="SGST",
 VLOOKUP(H236,'C:\Users\HP\Desktop\TrimphPO\Week\Master Files\[SGST Master.xlsx]DBF'!$A:$U,21,FALSE),
   IF(ORDER!$D$1="IGST",
   VLOOKUP(H236,'C:\Users\HP\Desktop\TrimphPO\Week\Master Files\[IGST Master.xlsx]DBF'!$A:$U,21,FALSE),
   "Error")),
"")</f>
        <v/>
      </c>
      <c r="U236">
        <f>IF(ORDER!O242&gt;0,
 IF(ORDER!$D$1="SGST",
 VLOOKUP(H236,'C:\Users\HP\Desktop\TrimphPO\Week\Master Files\[SGST Master.xlsx]DBF'!$A:$V,22,FALSE),
   IF(ORDER!$D$1="IGST",
   VLOOKUP(H236,'C:\Users\HP\Desktop\TrimphPO\Week\Master Files\[IGST Master.xlsx]DBF'!$A:$V,22,FALSE),
   "Error")),
"")</f>
        <v/>
      </c>
      <c r="V236">
        <f>IF(ORDER!O242&gt;0,
 IF(ORDER!$D$1="SGST",
 VLOOKUP(H236,'C:\Users\HP\Desktop\TrimphPO\Week\Master Files\[SGST Master.xlsx]DBF'!$A:$W,23,FALSE),
   IF(ORDER!$D$1="IGST",
   VLOOKUP(H236,'C:\Users\HP\Desktop\TrimphPO\Week\Master Files\[IGST Master.xlsx]DBF'!$A:$W,23,FALSE),
   "Error")),
"")</f>
        <v/>
      </c>
      <c r="W236">
        <f>IF(ORDER!O242&gt;0,
 IF(ORDER!$D$1="SGST",
 VLOOKUP(H236,'C:\Users\HP\Desktop\TrimphPO\Week\Master Files\[SGST Master.xlsx]DBF'!$A:$X,24,FALSE),
   IF(ORDER!$D$1="IGST",
   VLOOKUP(H236,'C:\Users\HP\Desktop\TrimphPO\Week\Master Files\[IGST Master.xlsx]DBF'!$A:$X,24,FALSE),
   "Error")),
"")</f>
        <v/>
      </c>
      <c r="X236">
        <f>IF(ORDER!O242&gt;0,
 IF(ORDER!$D$1="SGST",
 VLOOKUP(H236,'C:\Users\HP\Desktop\TrimphPO\Week\Master Files\[SGST Master.xlsx]DBF'!$A:$Y,25,FALSE),
   IF(ORDER!$D$1="IGST",
   VLOOKUP(H236,'C:\Users\HP\Desktop\TrimphPO\Week\Master Files\[IGST Master.xlsx]DBF'!$A:$Y,25,FALSE),
   "Error")),
"")</f>
        <v/>
      </c>
      <c r="Y236">
        <f>IF(ORDER!O242&gt;0,+O236, "")</f>
        <v/>
      </c>
      <c r="Z236">
        <f>IF(ORDER!O242&gt;0,+J236, "")</f>
        <v/>
      </c>
      <c r="AA236">
        <f>IF(ORDER!O242&gt;0,
 IF(ORDER!$D$1="SGST",
 VLOOKUP(H236,'C:\Users\HP\Desktop\TrimphPO\Week\Master Files\[SGST Master.xlsx]DBF'!$A:$AB,28,FALSE),
   IF(ORDER!$D$1="IGST",
   VLOOKUP(H236,'C:\Users\HP\Desktop\TrimphPO\Week\Master Files\[IGST Master.xlsx]DBF'!$A:$AB,28,FALSE),
   "Error")),
"")</f>
        <v/>
      </c>
      <c r="AB236">
        <f>IF(ORDER!O242&gt;0,
 IF(ORDER!$D$1="SGST",
 VLOOKUP(H236,'C:\Users\HP\Desktop\TrimphPO\Week\Master Files\[SGST Master.xlsx]DBF'!$A:$AC,29,FALSE),
   IF(ORDER!$D$1="IGST",
   VLOOKUP(H236,'C:\Users\HP\Desktop\TrimphPO\Week\Master Files\[IGST Master.xlsx]DBF'!$A:$AC,29,FALSE),
   "Error")),
"")</f>
        <v/>
      </c>
      <c r="AC236">
        <f>IF(ORDER!O242&gt;0,ROUND(Y236*AB236/100,2), "")</f>
        <v/>
      </c>
      <c r="AD236">
        <f>IF(ORDER!O242&gt;0,ROUND(SUM(Y236,0)-AC236,2), "")</f>
        <v/>
      </c>
      <c r="AE236" t="inlineStr"/>
      <c r="AF236" t="inlineStr"/>
      <c r="AG236" t="inlineStr"/>
      <c r="AH236" t="inlineStr"/>
      <c r="AI236" t="inlineStr"/>
      <c r="AJ236" t="inlineStr"/>
      <c r="AK236">
        <f>IF(ORDER!O242&gt;0,IF(RIGHT(P236,2)="5%","Output IGST - 5% - Tamilnadu","Output IGST - 12% - Tamilnadu"), "")</f>
        <v/>
      </c>
      <c r="AL236">
        <f>IF(ORDER!O242&gt;0,IF(AK236="Output IGST - 12% - TamilNadu",12,5), "")</f>
        <v/>
      </c>
      <c r="AM236">
        <f>IF(ORDER!O242&gt;0,ROUND(SUM(AD236*AL236/100,0),2), "")</f>
        <v/>
      </c>
      <c r="AN236">
        <f>IF(ORDER!O242&gt;0,+AP236, "")</f>
        <v/>
      </c>
      <c r="AO236">
        <f>IF(ORDER!O242&gt;0,0.00, "")</f>
        <v/>
      </c>
      <c r="AP236">
        <f>IF(ORDER!O242&gt;0,+(Y236-AC236)+AM236, "")</f>
        <v/>
      </c>
      <c r="AQ236">
        <f>IF(ORDER!O242&gt;0,
 IF(ORDER!$D$1="SGST",
 VLOOKUP(H236,'C:\Users\HP\Desktop\TrimphPO\Week\Master Files\[SGST Master.xlsx]DBF'!$A:$AR,44,FALSE),
   IF(ORDER!$D$1="IGST",
   VLOOKUP(H236,'C:\Users\HP\Desktop\TrimphPO\Week\Master Files\[IGST Master.xlsx]DBF'!$A:$AR,44,FALSE),
   "Error")),
"")</f>
        <v/>
      </c>
      <c r="AR236">
        <f>IF(ORDER!O242&gt;0,B236, "")</f>
        <v/>
      </c>
      <c r="AS236">
        <f>IF(ORDER!O242&gt;0,AN236, "")</f>
        <v/>
      </c>
      <c r="AT236">
        <f>IF(ORDER!O242&gt;0,CONCATENATE($B$2," ",$C$2," ","QTY",  " ", $Z$2), "")</f>
        <v/>
      </c>
      <c r="AU236">
        <f>IF(ORDER!O242&gt;0,
 IF(ORDER!$D$1="SGST",
 VLOOKUP(H236,'C:\Users\HP\Desktop\TrimphPO\Week\Master Files\[SGST Master.xlsx]DBF'!$A:$AV,48,FALSE),
   IF(ORDER!$D$1="IGST",
   VLOOKUP(H236,'C:\Users\HP\Desktop\TrimphPO\Week\Master Files\[IGST Master.xlsx]DBF'!$A:$AV,48,FALSE),
   "Error")),
"")</f>
        <v/>
      </c>
      <c r="AV236">
        <f>IF(ORDER!O242&gt;0,
 IF(ORDER!$D$1="SGST",
 VLOOKUP(H236,'C:\Users\HP\Desktop\TrimphPO\Week\Master Files\[SGST Master.xlsx]DBF'!$A:$AW,49,FALSE),
   IF(ORDER!$D$1="IGST",
   VLOOKUP(H236,'C:\Users\HP\Desktop\TrimphPO\Week\Master Files\[IGST Master.xlsx]DBF'!$A:$AW,49,FALSE),
   "Error")),
"")</f>
        <v/>
      </c>
      <c r="AW236">
        <f>IF(ORDER!O242&gt;0,
 IF(ORDER!$D$1="SGST",
 VLOOKUP(H236,'C:\Users\HP\Desktop\TrimphPO\Week\Master Files\[SGST Master.xlsx]DBF'!$A:$AX,50,FALSE),
   IF(ORDER!$D$1="IGST",
   VLOOKUP(H236,'C:\Users\HP\Desktop\TrimphPO\Week\Master Files\[IGST Master.xlsx]DBF'!$A:$AX,50,FALSE),
   "Error")),
"")</f>
        <v/>
      </c>
      <c r="AX236">
        <f>IF(ORDER!O242&gt;0,ORDER!B5, "")</f>
        <v/>
      </c>
      <c r="AY236">
        <f>IF(ORDER!O242&gt;0,ORDER!B1, "")</f>
        <v/>
      </c>
      <c r="AZ236">
        <f>IF(ORDER!O242&gt;0,
 IF(ORDER!$D$1="SGST",
 VLOOKUP(H236,'C:\Users\HP\Desktop\TrimphPO\Week\Master Files\[SGST Master.xlsx]DBF'!$A:$BA,53,FALSE),
   IF(ORDER!$D$1="IGST",
   VLOOKUP(H236,'C:\Users\HP\Desktop\TrimphPO\Week\Master Files\[IGST Master.xlsx]DBF'!$A:$BA,53,FALSE),
   "Error")),
"")</f>
        <v/>
      </c>
      <c r="BA236">
        <f>IF(ORDER!O242&gt;0,
 IF(ORDER!$D$1="SGST",
 VLOOKUP(H236,'C:\Users\HP\Desktop\TrimphPO\Week\Master Files\[SGST Master.xlsx]DBF'!$A:$BB,54,FALSE),
   IF(ORDER!$D$1="IGST",
   VLOOKUP(H236,'C:\Users\HP\Desktop\TrimphPO\Week\Master Files\[IGST Master.xlsx]DBF'!$A:$BB,54,FALSE),
   "Error")),
"")</f>
        <v/>
      </c>
      <c r="BB236">
        <f>IF(ORDER!O242&gt;0,
 IF(ORDER!$D$1="SGST",
 VLOOKUP(H236,'C:\Users\HP\Desktop\TrimphPO\Week\Master Files\[SGST Master.xlsx]DBF'!$A:$BC,55,FALSE),
   IF(ORDER!$D$1="IGST",
   VLOOKUP(H236,'C:\Users\HP\Desktop\TrimphPO\Week\Master Files\[IGST Master.xlsx]DBF'!$A:$BC,55,FALSE),
   "Error")),
"")</f>
        <v/>
      </c>
      <c r="BC236">
        <f>IF(ORDER!O242&gt;0,
 IF(ORDER!$D$1="SGST",
 VLOOKUP(H236,'C:\Users\HP\Desktop\TrimphPO\Week\Master Files\[SGST Master.xlsx]DBF'!$A:$BD,56,FALSE),
   IF(ORDER!$D$1="IGST",
   VLOOKUP(H236,'C:\Users\HP\Desktop\TrimphPO\Week\Master Files\[IGST Master.xlsx]DBF'!$A:$BD,56,FALSE),
   "Error")),
"")</f>
        <v/>
      </c>
      <c r="BD236">
        <f>IF(ORDER!O242&gt;0,
 IF(ORDER!$D$1="SGST",
 VLOOKUP(H236,'C:\Users\HP\Desktop\TrimphPO\Week\Master Files\[SGST Master.xlsx]DBF'!$A:$BE,57,FALSE),
   IF(ORDER!$D$1="IGST",
   VLOOKUP(H236,'C:\Users\HP\Desktop\TrimphPO\Week\Master Files\[IGST Master.xlsx]DBF'!$A:$BE,57,FALSE),
   "Error")),
"")</f>
        <v/>
      </c>
    </row>
    <row r="237">
      <c r="A237">
        <f>IF(ORDER!O243&gt;0,
 IF(ORDER!$D$1="SGST",
 VLOOKUP(H237,'C:\Users\HP\Desktop\TrimphPO\Week\Master Files\[SGST Master.xlsx]DBF'!$A:$B,2,FALSE),
   IF(ORDER!$D$1="IGST",
   VLOOKUP(H237,'C:\Users\HP\Desktop\TrimphPO\Week\Master Files\[IGST Master.xlsx]DBF'!$A:$B,2,FALSE),
   "Error")),
"")</f>
        <v/>
      </c>
      <c r="B237">
        <f>IF(ORDER!O243&gt;0,
 IF(ORDER!$D$1="SGST",
 VLOOKUP(H237,'C:\Users\HP\Desktop\TrimphPO\Week\Master Files\[SGST Master.xlsx]DBF'!$A:$C,3,FALSE),
   IF(ORDER!$D$1="IGST",
   VLOOKUP(H237,'C:\Users\HP\Desktop\TrimphPO\Week\Master Files\[IGST Master.xlsx]DBF'!$A:$C,3,FALSE),
   "Error")),
"")</f>
        <v/>
      </c>
      <c r="C237">
        <f>IF(ORDER!O243&gt;0,ORDER!L243, "")</f>
        <v/>
      </c>
      <c r="D237">
        <f>IF(ORDER!O243&gt;0,ORDER!A243, "")</f>
        <v/>
      </c>
      <c r="E237">
        <f>IF(ORDER!O243&gt;0,
 IF(ORDER!$D$1="SGST",
 VLOOKUP(H237,'C:\Users\HP\Desktop\TrimphPO\Week\Master Files\[SGST Master.xlsx]DBF'!$A:$F,6,FALSE),
   IF(ORDER!$D$1="IGST",
   VLOOKUP(H237,'C:\Users\HP\Desktop\TrimphPO\Week\Master Files\[IGST Master.xlsx]DBF'!$A:$F,6,FALSE),
   "Error")),
"")</f>
        <v/>
      </c>
      <c r="F237">
        <f>IF(ORDER!O243&gt;0,ORDER!C243, "")</f>
        <v/>
      </c>
      <c r="G237">
        <f>IF(ORDER!O243&gt;0,
 IF(ORDER!$D$1="SGST",
 VLOOKUP(H237,'C:\Users\HP\Desktop\TrimphPO\Week\Master Files\[SGST Master.xlsx]DBF'!$A:$H,8,FALSE),
   IF(ORDER!$D$1="IGST",
   VLOOKUP(H237,'C:\Users\HP\Desktop\TrimphPO\Week\Master Files\[IGST Master.xlsx]DBF'!$A:$H,8,FALSE),
   "Error")),
"")</f>
        <v/>
      </c>
      <c r="H237">
        <f>IF(ORDER!O243&gt;0,ORDER!D243, "")</f>
        <v/>
      </c>
      <c r="I237">
        <f>IF(ORDER!O243&gt;0,
 IF(ORDER!$D$1="SGST",
 VLOOKUP(H237,'C:\Users\HP\Desktop\TrimphPO\Week\Master Files\[SGST Master.xlsx]DBF'!$A:$J,10,FALSE),
   IF(ORDER!$D$1="IGST",
   VLOOKUP(H237,'C:\Users\HP\Desktop\TrimphPO\Week\Master Files\[IGST Master.xlsx]DBF'!$A:$J,10,FALSE),
   "Error")),
"")</f>
        <v/>
      </c>
      <c r="J237">
        <f>IF(ORDER!O243&gt;0,SUMIF(ORDER!$D$8:$D$22298,DBF!$H237,ORDER!$G$8:$G$22298), "")</f>
        <v/>
      </c>
      <c r="K237">
        <f>IF(ORDER!O243&gt;0,VLOOKUP($H237,ORDER!D:H,5,FALSE), "")</f>
        <v/>
      </c>
      <c r="L237">
        <f>IF(ORDER!O243&gt;0,ROUND(J237*K237,2), "")</f>
        <v/>
      </c>
      <c r="M237">
        <f>IF(ORDER!O243&gt;0,
 IF(ORDER!$D$1="SGST",
 VLOOKUP(H237,'C:\Users\HP\Desktop\TrimphPO\Week\Master Files\[SGST Master.xlsx]DBF'!$A:$N,14,FALSE),
   IF(ORDER!$D$1="IGST",
   VLOOKUP(H237,'C:\Users\HP\Desktop\TrimphPO\Week\Master Files\[IGST Master.xlsx]DBF'!$A:$N,14,FALSE),
   "Error")),
"")</f>
        <v/>
      </c>
      <c r="N237">
        <f>IF(ORDER!O243&gt;0,ROUND(L237*M237/100,2), "")</f>
        <v/>
      </c>
      <c r="O237">
        <f>IF(ORDER!O243&gt;0,L237-N237, "")</f>
        <v/>
      </c>
      <c r="P237">
        <f>IF(ORDER!O243&gt;0,IF(R237="Corsetry",IF(IFERROR((O237/J237),0)&lt;1000,"CC Sales- Corsetry-Wholesale - IGST 5%","CC Sales- Corsetry-Wholesale - IGST 12%")), "")</f>
        <v/>
      </c>
      <c r="Q237">
        <f>IF(ORDER!O243&gt;0,
 IF(ORDER!$D$1="SGST",
 VLOOKUP(H237,'C:\Users\HP\Desktop\TrimphPO\Week\Master Files\[SGST Master.xlsx]DBF'!$A:$R,18,FALSE),
   IF(ORDER!$D$1="IGST",
   VLOOKUP(H237,'C:\Users\HP\Desktop\TrimphPO\Week\Master Files\[IGST Master.xlsx]DBF'!$A:$R,18,FALSE),
   "Error")),
"")</f>
        <v/>
      </c>
      <c r="R237">
        <f>IF(ORDER!O243&gt;0,
 IF(ORDER!$D$1="SGST",
 VLOOKUP(H237,'C:\Users\HP\Desktop\TrimphPO\Week\Master Files\[SGST Master.xlsx]DBF'!$A:$S,19,FALSE),
   IF(ORDER!$D$1="IGST",
   VLOOKUP(H237,'C:\Users\HP\Desktop\TrimphPO\Week\Master Files\[IGST Master.xlsx]DBF'!$A:$S,19,FALSE),
   "Error")),
"")</f>
        <v/>
      </c>
      <c r="S237">
        <f>IF(ORDER!O243&gt;0,
 IF(ORDER!$D$1="SGST",
 VLOOKUP(H237,'C:\Users\HP\Desktop\TrimphPO\Week\Master Files\[SGST Master.xlsx]DBF'!$A:$T,20,FALSE),
   IF(ORDER!$D$1="IGST",
   VLOOKUP(H237,'C:\Users\HP\Desktop\TrimphPO\Week\Master Files\[IGST Master.xlsx]DBF'!$A:$T,20,FALSE),
   "Error")),
"")</f>
        <v/>
      </c>
      <c r="T237">
        <f>IF(ORDER!O243&gt;0,
 IF(ORDER!$D$1="SGST",
 VLOOKUP(H237,'C:\Users\HP\Desktop\TrimphPO\Week\Master Files\[SGST Master.xlsx]DBF'!$A:$U,21,FALSE),
   IF(ORDER!$D$1="IGST",
   VLOOKUP(H237,'C:\Users\HP\Desktop\TrimphPO\Week\Master Files\[IGST Master.xlsx]DBF'!$A:$U,21,FALSE),
   "Error")),
"")</f>
        <v/>
      </c>
      <c r="U237">
        <f>IF(ORDER!O243&gt;0,
 IF(ORDER!$D$1="SGST",
 VLOOKUP(H237,'C:\Users\HP\Desktop\TrimphPO\Week\Master Files\[SGST Master.xlsx]DBF'!$A:$V,22,FALSE),
   IF(ORDER!$D$1="IGST",
   VLOOKUP(H237,'C:\Users\HP\Desktop\TrimphPO\Week\Master Files\[IGST Master.xlsx]DBF'!$A:$V,22,FALSE),
   "Error")),
"")</f>
        <v/>
      </c>
      <c r="V237">
        <f>IF(ORDER!O243&gt;0,
 IF(ORDER!$D$1="SGST",
 VLOOKUP(H237,'C:\Users\HP\Desktop\TrimphPO\Week\Master Files\[SGST Master.xlsx]DBF'!$A:$W,23,FALSE),
   IF(ORDER!$D$1="IGST",
   VLOOKUP(H237,'C:\Users\HP\Desktop\TrimphPO\Week\Master Files\[IGST Master.xlsx]DBF'!$A:$W,23,FALSE),
   "Error")),
"")</f>
        <v/>
      </c>
      <c r="W237">
        <f>IF(ORDER!O243&gt;0,
 IF(ORDER!$D$1="SGST",
 VLOOKUP(H237,'C:\Users\HP\Desktop\TrimphPO\Week\Master Files\[SGST Master.xlsx]DBF'!$A:$X,24,FALSE),
   IF(ORDER!$D$1="IGST",
   VLOOKUP(H237,'C:\Users\HP\Desktop\TrimphPO\Week\Master Files\[IGST Master.xlsx]DBF'!$A:$X,24,FALSE),
   "Error")),
"")</f>
        <v/>
      </c>
      <c r="X237">
        <f>IF(ORDER!O243&gt;0,
 IF(ORDER!$D$1="SGST",
 VLOOKUP(H237,'C:\Users\HP\Desktop\TrimphPO\Week\Master Files\[SGST Master.xlsx]DBF'!$A:$Y,25,FALSE),
   IF(ORDER!$D$1="IGST",
   VLOOKUP(H237,'C:\Users\HP\Desktop\TrimphPO\Week\Master Files\[IGST Master.xlsx]DBF'!$A:$Y,25,FALSE),
   "Error")),
"")</f>
        <v/>
      </c>
      <c r="Y237">
        <f>IF(ORDER!O243&gt;0,+O237, "")</f>
        <v/>
      </c>
      <c r="Z237">
        <f>IF(ORDER!O243&gt;0,+J237, "")</f>
        <v/>
      </c>
      <c r="AA237">
        <f>IF(ORDER!O243&gt;0,
 IF(ORDER!$D$1="SGST",
 VLOOKUP(H237,'C:\Users\HP\Desktop\TrimphPO\Week\Master Files\[SGST Master.xlsx]DBF'!$A:$AB,28,FALSE),
   IF(ORDER!$D$1="IGST",
   VLOOKUP(H237,'C:\Users\HP\Desktop\TrimphPO\Week\Master Files\[IGST Master.xlsx]DBF'!$A:$AB,28,FALSE),
   "Error")),
"")</f>
        <v/>
      </c>
      <c r="AB237">
        <f>IF(ORDER!O243&gt;0,
 IF(ORDER!$D$1="SGST",
 VLOOKUP(H237,'C:\Users\HP\Desktop\TrimphPO\Week\Master Files\[SGST Master.xlsx]DBF'!$A:$AC,29,FALSE),
   IF(ORDER!$D$1="IGST",
   VLOOKUP(H237,'C:\Users\HP\Desktop\TrimphPO\Week\Master Files\[IGST Master.xlsx]DBF'!$A:$AC,29,FALSE),
   "Error")),
"")</f>
        <v/>
      </c>
      <c r="AC237">
        <f>IF(ORDER!O243&gt;0,ROUND(Y237*AB237/100,2), "")</f>
        <v/>
      </c>
      <c r="AD237">
        <f>IF(ORDER!O243&gt;0,ROUND(SUM(Y237,0)-AC237,2), "")</f>
        <v/>
      </c>
      <c r="AE237" t="inlineStr"/>
      <c r="AF237" t="inlineStr"/>
      <c r="AG237" t="inlineStr"/>
      <c r="AH237" t="inlineStr"/>
      <c r="AI237" t="inlineStr"/>
      <c r="AJ237" t="inlineStr"/>
      <c r="AK237">
        <f>IF(ORDER!O243&gt;0,IF(RIGHT(P237,2)="5%","Output IGST - 5% - Tamilnadu","Output IGST - 12% - Tamilnadu"), "")</f>
        <v/>
      </c>
      <c r="AL237">
        <f>IF(ORDER!O243&gt;0,IF(AK237="Output IGST - 12% - TamilNadu",12,5), "")</f>
        <v/>
      </c>
      <c r="AM237">
        <f>IF(ORDER!O243&gt;0,ROUND(SUM(AD237*AL237/100,0),2), "")</f>
        <v/>
      </c>
      <c r="AN237">
        <f>IF(ORDER!O243&gt;0,+AP237, "")</f>
        <v/>
      </c>
      <c r="AO237">
        <f>IF(ORDER!O243&gt;0,0.00, "")</f>
        <v/>
      </c>
      <c r="AP237">
        <f>IF(ORDER!O243&gt;0,+(Y237-AC237)+AM237, "")</f>
        <v/>
      </c>
      <c r="AQ237">
        <f>IF(ORDER!O243&gt;0,
 IF(ORDER!$D$1="SGST",
 VLOOKUP(H237,'C:\Users\HP\Desktop\TrimphPO\Week\Master Files\[SGST Master.xlsx]DBF'!$A:$AR,44,FALSE),
   IF(ORDER!$D$1="IGST",
   VLOOKUP(H237,'C:\Users\HP\Desktop\TrimphPO\Week\Master Files\[IGST Master.xlsx]DBF'!$A:$AR,44,FALSE),
   "Error")),
"")</f>
        <v/>
      </c>
      <c r="AR237">
        <f>IF(ORDER!O243&gt;0,B237, "")</f>
        <v/>
      </c>
      <c r="AS237">
        <f>IF(ORDER!O243&gt;0,AN237, "")</f>
        <v/>
      </c>
      <c r="AT237">
        <f>IF(ORDER!O243&gt;0,CONCATENATE($B$2," ",$C$2," ","QTY",  " ", $Z$2), "")</f>
        <v/>
      </c>
      <c r="AU237">
        <f>IF(ORDER!O243&gt;0,
 IF(ORDER!$D$1="SGST",
 VLOOKUP(H237,'C:\Users\HP\Desktop\TrimphPO\Week\Master Files\[SGST Master.xlsx]DBF'!$A:$AV,48,FALSE),
   IF(ORDER!$D$1="IGST",
   VLOOKUP(H237,'C:\Users\HP\Desktop\TrimphPO\Week\Master Files\[IGST Master.xlsx]DBF'!$A:$AV,48,FALSE),
   "Error")),
"")</f>
        <v/>
      </c>
      <c r="AV237">
        <f>IF(ORDER!O243&gt;0,
 IF(ORDER!$D$1="SGST",
 VLOOKUP(H237,'C:\Users\HP\Desktop\TrimphPO\Week\Master Files\[SGST Master.xlsx]DBF'!$A:$AW,49,FALSE),
   IF(ORDER!$D$1="IGST",
   VLOOKUP(H237,'C:\Users\HP\Desktop\TrimphPO\Week\Master Files\[IGST Master.xlsx]DBF'!$A:$AW,49,FALSE),
   "Error")),
"")</f>
        <v/>
      </c>
      <c r="AW237">
        <f>IF(ORDER!O243&gt;0,
 IF(ORDER!$D$1="SGST",
 VLOOKUP(H237,'C:\Users\HP\Desktop\TrimphPO\Week\Master Files\[SGST Master.xlsx]DBF'!$A:$AX,50,FALSE),
   IF(ORDER!$D$1="IGST",
   VLOOKUP(H237,'C:\Users\HP\Desktop\TrimphPO\Week\Master Files\[IGST Master.xlsx]DBF'!$A:$AX,50,FALSE),
   "Error")),
"")</f>
        <v/>
      </c>
      <c r="AX237">
        <f>IF(ORDER!O243&gt;0,ORDER!B5, "")</f>
        <v/>
      </c>
      <c r="AY237">
        <f>IF(ORDER!O243&gt;0,ORDER!B1, "")</f>
        <v/>
      </c>
      <c r="AZ237">
        <f>IF(ORDER!O243&gt;0,
 IF(ORDER!$D$1="SGST",
 VLOOKUP(H237,'C:\Users\HP\Desktop\TrimphPO\Week\Master Files\[SGST Master.xlsx]DBF'!$A:$BA,53,FALSE),
   IF(ORDER!$D$1="IGST",
   VLOOKUP(H237,'C:\Users\HP\Desktop\TrimphPO\Week\Master Files\[IGST Master.xlsx]DBF'!$A:$BA,53,FALSE),
   "Error")),
"")</f>
        <v/>
      </c>
      <c r="BA237">
        <f>IF(ORDER!O243&gt;0,
 IF(ORDER!$D$1="SGST",
 VLOOKUP(H237,'C:\Users\HP\Desktop\TrimphPO\Week\Master Files\[SGST Master.xlsx]DBF'!$A:$BB,54,FALSE),
   IF(ORDER!$D$1="IGST",
   VLOOKUP(H237,'C:\Users\HP\Desktop\TrimphPO\Week\Master Files\[IGST Master.xlsx]DBF'!$A:$BB,54,FALSE),
   "Error")),
"")</f>
        <v/>
      </c>
      <c r="BB237">
        <f>IF(ORDER!O243&gt;0,
 IF(ORDER!$D$1="SGST",
 VLOOKUP(H237,'C:\Users\HP\Desktop\TrimphPO\Week\Master Files\[SGST Master.xlsx]DBF'!$A:$BC,55,FALSE),
   IF(ORDER!$D$1="IGST",
   VLOOKUP(H237,'C:\Users\HP\Desktop\TrimphPO\Week\Master Files\[IGST Master.xlsx]DBF'!$A:$BC,55,FALSE),
   "Error")),
"")</f>
        <v/>
      </c>
      <c r="BC237">
        <f>IF(ORDER!O243&gt;0,
 IF(ORDER!$D$1="SGST",
 VLOOKUP(H237,'C:\Users\HP\Desktop\TrimphPO\Week\Master Files\[SGST Master.xlsx]DBF'!$A:$BD,56,FALSE),
   IF(ORDER!$D$1="IGST",
   VLOOKUP(H237,'C:\Users\HP\Desktop\TrimphPO\Week\Master Files\[IGST Master.xlsx]DBF'!$A:$BD,56,FALSE),
   "Error")),
"")</f>
        <v/>
      </c>
      <c r="BD237">
        <f>IF(ORDER!O243&gt;0,
 IF(ORDER!$D$1="SGST",
 VLOOKUP(H237,'C:\Users\HP\Desktop\TrimphPO\Week\Master Files\[SGST Master.xlsx]DBF'!$A:$BE,57,FALSE),
   IF(ORDER!$D$1="IGST",
   VLOOKUP(H237,'C:\Users\HP\Desktop\TrimphPO\Week\Master Files\[IGST Master.xlsx]DBF'!$A:$BE,57,FALSE),
   "Error")),
"")</f>
        <v/>
      </c>
    </row>
    <row r="238">
      <c r="A238">
        <f>IF(ORDER!O244&gt;0,
 IF(ORDER!$D$1="SGST",
 VLOOKUP(H238,'C:\Users\HP\Desktop\TrimphPO\Week\Master Files\[SGST Master.xlsx]DBF'!$A:$B,2,FALSE),
   IF(ORDER!$D$1="IGST",
   VLOOKUP(H238,'C:\Users\HP\Desktop\TrimphPO\Week\Master Files\[IGST Master.xlsx]DBF'!$A:$B,2,FALSE),
   "Error")),
"")</f>
        <v/>
      </c>
      <c r="B238">
        <f>IF(ORDER!O244&gt;0,
 IF(ORDER!$D$1="SGST",
 VLOOKUP(H238,'C:\Users\HP\Desktop\TrimphPO\Week\Master Files\[SGST Master.xlsx]DBF'!$A:$C,3,FALSE),
   IF(ORDER!$D$1="IGST",
   VLOOKUP(H238,'C:\Users\HP\Desktop\TrimphPO\Week\Master Files\[IGST Master.xlsx]DBF'!$A:$C,3,FALSE),
   "Error")),
"")</f>
        <v/>
      </c>
      <c r="C238">
        <f>IF(ORDER!O244&gt;0,ORDER!L244, "")</f>
        <v/>
      </c>
      <c r="D238">
        <f>IF(ORDER!O244&gt;0,ORDER!A244, "")</f>
        <v/>
      </c>
      <c r="E238">
        <f>IF(ORDER!O244&gt;0,
 IF(ORDER!$D$1="SGST",
 VLOOKUP(H238,'C:\Users\HP\Desktop\TrimphPO\Week\Master Files\[SGST Master.xlsx]DBF'!$A:$F,6,FALSE),
   IF(ORDER!$D$1="IGST",
   VLOOKUP(H238,'C:\Users\HP\Desktop\TrimphPO\Week\Master Files\[IGST Master.xlsx]DBF'!$A:$F,6,FALSE),
   "Error")),
"")</f>
        <v/>
      </c>
      <c r="F238">
        <f>IF(ORDER!O244&gt;0,ORDER!C244, "")</f>
        <v/>
      </c>
      <c r="G238">
        <f>IF(ORDER!O244&gt;0,
 IF(ORDER!$D$1="SGST",
 VLOOKUP(H238,'C:\Users\HP\Desktop\TrimphPO\Week\Master Files\[SGST Master.xlsx]DBF'!$A:$H,8,FALSE),
   IF(ORDER!$D$1="IGST",
   VLOOKUP(H238,'C:\Users\HP\Desktop\TrimphPO\Week\Master Files\[IGST Master.xlsx]DBF'!$A:$H,8,FALSE),
   "Error")),
"")</f>
        <v/>
      </c>
      <c r="H238">
        <f>IF(ORDER!O244&gt;0,ORDER!D244, "")</f>
        <v/>
      </c>
      <c r="I238">
        <f>IF(ORDER!O244&gt;0,
 IF(ORDER!$D$1="SGST",
 VLOOKUP(H238,'C:\Users\HP\Desktop\TrimphPO\Week\Master Files\[SGST Master.xlsx]DBF'!$A:$J,10,FALSE),
   IF(ORDER!$D$1="IGST",
   VLOOKUP(H238,'C:\Users\HP\Desktop\TrimphPO\Week\Master Files\[IGST Master.xlsx]DBF'!$A:$J,10,FALSE),
   "Error")),
"")</f>
        <v/>
      </c>
      <c r="J238">
        <f>IF(ORDER!O244&gt;0,SUMIF(ORDER!$D$8:$D$22298,DBF!$H238,ORDER!$G$8:$G$22298), "")</f>
        <v/>
      </c>
      <c r="K238">
        <f>IF(ORDER!O244&gt;0,VLOOKUP($H238,ORDER!D:H,5,FALSE), "")</f>
        <v/>
      </c>
      <c r="L238">
        <f>IF(ORDER!O244&gt;0,ROUND(J238*K238,2), "")</f>
        <v/>
      </c>
      <c r="M238">
        <f>IF(ORDER!O244&gt;0,
 IF(ORDER!$D$1="SGST",
 VLOOKUP(H238,'C:\Users\HP\Desktop\TrimphPO\Week\Master Files\[SGST Master.xlsx]DBF'!$A:$N,14,FALSE),
   IF(ORDER!$D$1="IGST",
   VLOOKUP(H238,'C:\Users\HP\Desktop\TrimphPO\Week\Master Files\[IGST Master.xlsx]DBF'!$A:$N,14,FALSE),
   "Error")),
"")</f>
        <v/>
      </c>
      <c r="N238">
        <f>IF(ORDER!O244&gt;0,ROUND(L238*M238/100,2), "")</f>
        <v/>
      </c>
      <c r="O238">
        <f>IF(ORDER!O244&gt;0,L238-N238, "")</f>
        <v/>
      </c>
      <c r="P238">
        <f>IF(ORDER!O244&gt;0,IF(R238="Corsetry",IF(IFERROR((O238/J238),0)&lt;1000,"CC Sales- Corsetry-Wholesale - IGST 5%","CC Sales- Corsetry-Wholesale - IGST 12%")), "")</f>
        <v/>
      </c>
      <c r="Q238">
        <f>IF(ORDER!O244&gt;0,
 IF(ORDER!$D$1="SGST",
 VLOOKUP(H238,'C:\Users\HP\Desktop\TrimphPO\Week\Master Files\[SGST Master.xlsx]DBF'!$A:$R,18,FALSE),
   IF(ORDER!$D$1="IGST",
   VLOOKUP(H238,'C:\Users\HP\Desktop\TrimphPO\Week\Master Files\[IGST Master.xlsx]DBF'!$A:$R,18,FALSE),
   "Error")),
"")</f>
        <v/>
      </c>
      <c r="R238">
        <f>IF(ORDER!O244&gt;0,
 IF(ORDER!$D$1="SGST",
 VLOOKUP(H238,'C:\Users\HP\Desktop\TrimphPO\Week\Master Files\[SGST Master.xlsx]DBF'!$A:$S,19,FALSE),
   IF(ORDER!$D$1="IGST",
   VLOOKUP(H238,'C:\Users\HP\Desktop\TrimphPO\Week\Master Files\[IGST Master.xlsx]DBF'!$A:$S,19,FALSE),
   "Error")),
"")</f>
        <v/>
      </c>
      <c r="S238">
        <f>IF(ORDER!O244&gt;0,
 IF(ORDER!$D$1="SGST",
 VLOOKUP(H238,'C:\Users\HP\Desktop\TrimphPO\Week\Master Files\[SGST Master.xlsx]DBF'!$A:$T,20,FALSE),
   IF(ORDER!$D$1="IGST",
   VLOOKUP(H238,'C:\Users\HP\Desktop\TrimphPO\Week\Master Files\[IGST Master.xlsx]DBF'!$A:$T,20,FALSE),
   "Error")),
"")</f>
        <v/>
      </c>
      <c r="T238">
        <f>IF(ORDER!O244&gt;0,
 IF(ORDER!$D$1="SGST",
 VLOOKUP(H238,'C:\Users\HP\Desktop\TrimphPO\Week\Master Files\[SGST Master.xlsx]DBF'!$A:$U,21,FALSE),
   IF(ORDER!$D$1="IGST",
   VLOOKUP(H238,'C:\Users\HP\Desktop\TrimphPO\Week\Master Files\[IGST Master.xlsx]DBF'!$A:$U,21,FALSE),
   "Error")),
"")</f>
        <v/>
      </c>
      <c r="U238">
        <f>IF(ORDER!O244&gt;0,
 IF(ORDER!$D$1="SGST",
 VLOOKUP(H238,'C:\Users\HP\Desktop\TrimphPO\Week\Master Files\[SGST Master.xlsx]DBF'!$A:$V,22,FALSE),
   IF(ORDER!$D$1="IGST",
   VLOOKUP(H238,'C:\Users\HP\Desktop\TrimphPO\Week\Master Files\[IGST Master.xlsx]DBF'!$A:$V,22,FALSE),
   "Error")),
"")</f>
        <v/>
      </c>
      <c r="V238">
        <f>IF(ORDER!O244&gt;0,
 IF(ORDER!$D$1="SGST",
 VLOOKUP(H238,'C:\Users\HP\Desktop\TrimphPO\Week\Master Files\[SGST Master.xlsx]DBF'!$A:$W,23,FALSE),
   IF(ORDER!$D$1="IGST",
   VLOOKUP(H238,'C:\Users\HP\Desktop\TrimphPO\Week\Master Files\[IGST Master.xlsx]DBF'!$A:$W,23,FALSE),
   "Error")),
"")</f>
        <v/>
      </c>
      <c r="W238">
        <f>IF(ORDER!O244&gt;0,
 IF(ORDER!$D$1="SGST",
 VLOOKUP(H238,'C:\Users\HP\Desktop\TrimphPO\Week\Master Files\[SGST Master.xlsx]DBF'!$A:$X,24,FALSE),
   IF(ORDER!$D$1="IGST",
   VLOOKUP(H238,'C:\Users\HP\Desktop\TrimphPO\Week\Master Files\[IGST Master.xlsx]DBF'!$A:$X,24,FALSE),
   "Error")),
"")</f>
        <v/>
      </c>
      <c r="X238">
        <f>IF(ORDER!O244&gt;0,
 IF(ORDER!$D$1="SGST",
 VLOOKUP(H238,'C:\Users\HP\Desktop\TrimphPO\Week\Master Files\[SGST Master.xlsx]DBF'!$A:$Y,25,FALSE),
   IF(ORDER!$D$1="IGST",
   VLOOKUP(H238,'C:\Users\HP\Desktop\TrimphPO\Week\Master Files\[IGST Master.xlsx]DBF'!$A:$Y,25,FALSE),
   "Error")),
"")</f>
        <v/>
      </c>
      <c r="Y238">
        <f>IF(ORDER!O244&gt;0,+O238, "")</f>
        <v/>
      </c>
      <c r="Z238">
        <f>IF(ORDER!O244&gt;0,+J238, "")</f>
        <v/>
      </c>
      <c r="AA238">
        <f>IF(ORDER!O244&gt;0,
 IF(ORDER!$D$1="SGST",
 VLOOKUP(H238,'C:\Users\HP\Desktop\TrimphPO\Week\Master Files\[SGST Master.xlsx]DBF'!$A:$AB,28,FALSE),
   IF(ORDER!$D$1="IGST",
   VLOOKUP(H238,'C:\Users\HP\Desktop\TrimphPO\Week\Master Files\[IGST Master.xlsx]DBF'!$A:$AB,28,FALSE),
   "Error")),
"")</f>
        <v/>
      </c>
      <c r="AB238">
        <f>IF(ORDER!O244&gt;0,
 IF(ORDER!$D$1="SGST",
 VLOOKUP(H238,'C:\Users\HP\Desktop\TrimphPO\Week\Master Files\[SGST Master.xlsx]DBF'!$A:$AC,29,FALSE),
   IF(ORDER!$D$1="IGST",
   VLOOKUP(H238,'C:\Users\HP\Desktop\TrimphPO\Week\Master Files\[IGST Master.xlsx]DBF'!$A:$AC,29,FALSE),
   "Error")),
"")</f>
        <v/>
      </c>
      <c r="AC238">
        <f>IF(ORDER!O244&gt;0,ROUND(Y238*AB238/100,2), "")</f>
        <v/>
      </c>
      <c r="AD238">
        <f>IF(ORDER!O244&gt;0,ROUND(SUM(Y238,0)-AC238,2), "")</f>
        <v/>
      </c>
      <c r="AE238" t="inlineStr"/>
      <c r="AF238" t="inlineStr"/>
      <c r="AG238" t="inlineStr"/>
      <c r="AH238" t="inlineStr"/>
      <c r="AI238" t="inlineStr"/>
      <c r="AJ238" t="inlineStr"/>
      <c r="AK238">
        <f>IF(ORDER!O244&gt;0,IF(RIGHT(P238,2)="5%","Output IGST - 5% - Tamilnadu","Output IGST - 12% - Tamilnadu"), "")</f>
        <v/>
      </c>
      <c r="AL238">
        <f>IF(ORDER!O244&gt;0,IF(AK238="Output IGST - 12% - TamilNadu",12,5), "")</f>
        <v/>
      </c>
      <c r="AM238">
        <f>IF(ORDER!O244&gt;0,ROUND(SUM(AD238*AL238/100,0),2), "")</f>
        <v/>
      </c>
      <c r="AN238">
        <f>IF(ORDER!O244&gt;0,+AP238, "")</f>
        <v/>
      </c>
      <c r="AO238">
        <f>IF(ORDER!O244&gt;0,0.00, "")</f>
        <v/>
      </c>
      <c r="AP238">
        <f>IF(ORDER!O244&gt;0,+(Y238-AC238)+AM238, "")</f>
        <v/>
      </c>
      <c r="AQ238">
        <f>IF(ORDER!O244&gt;0,
 IF(ORDER!$D$1="SGST",
 VLOOKUP(H238,'C:\Users\HP\Desktop\TrimphPO\Week\Master Files\[SGST Master.xlsx]DBF'!$A:$AR,44,FALSE),
   IF(ORDER!$D$1="IGST",
   VLOOKUP(H238,'C:\Users\HP\Desktop\TrimphPO\Week\Master Files\[IGST Master.xlsx]DBF'!$A:$AR,44,FALSE),
   "Error")),
"")</f>
        <v/>
      </c>
      <c r="AR238">
        <f>IF(ORDER!O244&gt;0,B238, "")</f>
        <v/>
      </c>
      <c r="AS238">
        <f>IF(ORDER!O244&gt;0,AN238, "")</f>
        <v/>
      </c>
      <c r="AT238">
        <f>IF(ORDER!O244&gt;0,CONCATENATE($B$2," ",$C$2," ","QTY",  " ", $Z$2), "")</f>
        <v/>
      </c>
      <c r="AU238">
        <f>IF(ORDER!O244&gt;0,
 IF(ORDER!$D$1="SGST",
 VLOOKUP(H238,'C:\Users\HP\Desktop\TrimphPO\Week\Master Files\[SGST Master.xlsx]DBF'!$A:$AV,48,FALSE),
   IF(ORDER!$D$1="IGST",
   VLOOKUP(H238,'C:\Users\HP\Desktop\TrimphPO\Week\Master Files\[IGST Master.xlsx]DBF'!$A:$AV,48,FALSE),
   "Error")),
"")</f>
        <v/>
      </c>
      <c r="AV238">
        <f>IF(ORDER!O244&gt;0,
 IF(ORDER!$D$1="SGST",
 VLOOKUP(H238,'C:\Users\HP\Desktop\TrimphPO\Week\Master Files\[SGST Master.xlsx]DBF'!$A:$AW,49,FALSE),
   IF(ORDER!$D$1="IGST",
   VLOOKUP(H238,'C:\Users\HP\Desktop\TrimphPO\Week\Master Files\[IGST Master.xlsx]DBF'!$A:$AW,49,FALSE),
   "Error")),
"")</f>
        <v/>
      </c>
      <c r="AW238">
        <f>IF(ORDER!O244&gt;0,
 IF(ORDER!$D$1="SGST",
 VLOOKUP(H238,'C:\Users\HP\Desktop\TrimphPO\Week\Master Files\[SGST Master.xlsx]DBF'!$A:$AX,50,FALSE),
   IF(ORDER!$D$1="IGST",
   VLOOKUP(H238,'C:\Users\HP\Desktop\TrimphPO\Week\Master Files\[IGST Master.xlsx]DBF'!$A:$AX,50,FALSE),
   "Error")),
"")</f>
        <v/>
      </c>
      <c r="AX238">
        <f>IF(ORDER!O244&gt;0,ORDER!B5, "")</f>
        <v/>
      </c>
      <c r="AY238">
        <f>IF(ORDER!O244&gt;0,ORDER!B1, "")</f>
        <v/>
      </c>
      <c r="AZ238">
        <f>IF(ORDER!O244&gt;0,
 IF(ORDER!$D$1="SGST",
 VLOOKUP(H238,'C:\Users\HP\Desktop\TrimphPO\Week\Master Files\[SGST Master.xlsx]DBF'!$A:$BA,53,FALSE),
   IF(ORDER!$D$1="IGST",
   VLOOKUP(H238,'C:\Users\HP\Desktop\TrimphPO\Week\Master Files\[IGST Master.xlsx]DBF'!$A:$BA,53,FALSE),
   "Error")),
"")</f>
        <v/>
      </c>
      <c r="BA238">
        <f>IF(ORDER!O244&gt;0,
 IF(ORDER!$D$1="SGST",
 VLOOKUP(H238,'C:\Users\HP\Desktop\TrimphPO\Week\Master Files\[SGST Master.xlsx]DBF'!$A:$BB,54,FALSE),
   IF(ORDER!$D$1="IGST",
   VLOOKUP(H238,'C:\Users\HP\Desktop\TrimphPO\Week\Master Files\[IGST Master.xlsx]DBF'!$A:$BB,54,FALSE),
   "Error")),
"")</f>
        <v/>
      </c>
      <c r="BB238">
        <f>IF(ORDER!O244&gt;0,
 IF(ORDER!$D$1="SGST",
 VLOOKUP(H238,'C:\Users\HP\Desktop\TrimphPO\Week\Master Files\[SGST Master.xlsx]DBF'!$A:$BC,55,FALSE),
   IF(ORDER!$D$1="IGST",
   VLOOKUP(H238,'C:\Users\HP\Desktop\TrimphPO\Week\Master Files\[IGST Master.xlsx]DBF'!$A:$BC,55,FALSE),
   "Error")),
"")</f>
        <v/>
      </c>
      <c r="BC238">
        <f>IF(ORDER!O244&gt;0,
 IF(ORDER!$D$1="SGST",
 VLOOKUP(H238,'C:\Users\HP\Desktop\TrimphPO\Week\Master Files\[SGST Master.xlsx]DBF'!$A:$BD,56,FALSE),
   IF(ORDER!$D$1="IGST",
   VLOOKUP(H238,'C:\Users\HP\Desktop\TrimphPO\Week\Master Files\[IGST Master.xlsx]DBF'!$A:$BD,56,FALSE),
   "Error")),
"")</f>
        <v/>
      </c>
      <c r="BD238">
        <f>IF(ORDER!O244&gt;0,
 IF(ORDER!$D$1="SGST",
 VLOOKUP(H238,'C:\Users\HP\Desktop\TrimphPO\Week\Master Files\[SGST Master.xlsx]DBF'!$A:$BE,57,FALSE),
   IF(ORDER!$D$1="IGST",
   VLOOKUP(H238,'C:\Users\HP\Desktop\TrimphPO\Week\Master Files\[IGST Master.xlsx]DBF'!$A:$BE,57,FALSE),
   "Error")),
"")</f>
        <v/>
      </c>
    </row>
    <row r="239">
      <c r="A239">
        <f>IF(ORDER!O245&gt;0,
 IF(ORDER!$D$1="SGST",
 VLOOKUP(H239,'C:\Users\HP\Desktop\TrimphPO\Week\Master Files\[SGST Master.xlsx]DBF'!$A:$B,2,FALSE),
   IF(ORDER!$D$1="IGST",
   VLOOKUP(H239,'C:\Users\HP\Desktop\TrimphPO\Week\Master Files\[IGST Master.xlsx]DBF'!$A:$B,2,FALSE),
   "Error")),
"")</f>
        <v/>
      </c>
      <c r="B239">
        <f>IF(ORDER!O245&gt;0,
 IF(ORDER!$D$1="SGST",
 VLOOKUP(H239,'C:\Users\HP\Desktop\TrimphPO\Week\Master Files\[SGST Master.xlsx]DBF'!$A:$C,3,FALSE),
   IF(ORDER!$D$1="IGST",
   VLOOKUP(H239,'C:\Users\HP\Desktop\TrimphPO\Week\Master Files\[IGST Master.xlsx]DBF'!$A:$C,3,FALSE),
   "Error")),
"")</f>
        <v/>
      </c>
      <c r="C239">
        <f>IF(ORDER!O245&gt;0,ORDER!L245, "")</f>
        <v/>
      </c>
      <c r="D239">
        <f>IF(ORDER!O245&gt;0,ORDER!A245, "")</f>
        <v/>
      </c>
      <c r="E239">
        <f>IF(ORDER!O245&gt;0,
 IF(ORDER!$D$1="SGST",
 VLOOKUP(H239,'C:\Users\HP\Desktop\TrimphPO\Week\Master Files\[SGST Master.xlsx]DBF'!$A:$F,6,FALSE),
   IF(ORDER!$D$1="IGST",
   VLOOKUP(H239,'C:\Users\HP\Desktop\TrimphPO\Week\Master Files\[IGST Master.xlsx]DBF'!$A:$F,6,FALSE),
   "Error")),
"")</f>
        <v/>
      </c>
      <c r="F239">
        <f>IF(ORDER!O245&gt;0,ORDER!C245, "")</f>
        <v/>
      </c>
      <c r="G239">
        <f>IF(ORDER!O245&gt;0,
 IF(ORDER!$D$1="SGST",
 VLOOKUP(H239,'C:\Users\HP\Desktop\TrimphPO\Week\Master Files\[SGST Master.xlsx]DBF'!$A:$H,8,FALSE),
   IF(ORDER!$D$1="IGST",
   VLOOKUP(H239,'C:\Users\HP\Desktop\TrimphPO\Week\Master Files\[IGST Master.xlsx]DBF'!$A:$H,8,FALSE),
   "Error")),
"")</f>
        <v/>
      </c>
      <c r="H239">
        <f>IF(ORDER!O245&gt;0,ORDER!D245, "")</f>
        <v/>
      </c>
      <c r="I239">
        <f>IF(ORDER!O245&gt;0,
 IF(ORDER!$D$1="SGST",
 VLOOKUP(H239,'C:\Users\HP\Desktop\TrimphPO\Week\Master Files\[SGST Master.xlsx]DBF'!$A:$J,10,FALSE),
   IF(ORDER!$D$1="IGST",
   VLOOKUP(H239,'C:\Users\HP\Desktop\TrimphPO\Week\Master Files\[IGST Master.xlsx]DBF'!$A:$J,10,FALSE),
   "Error")),
"")</f>
        <v/>
      </c>
      <c r="J239">
        <f>IF(ORDER!O245&gt;0,SUMIF(ORDER!$D$8:$D$22298,DBF!$H239,ORDER!$G$8:$G$22298), "")</f>
        <v/>
      </c>
      <c r="K239">
        <f>IF(ORDER!O245&gt;0,VLOOKUP($H239,ORDER!D:H,5,FALSE), "")</f>
        <v/>
      </c>
      <c r="L239">
        <f>IF(ORDER!O245&gt;0,ROUND(J239*K239,2), "")</f>
        <v/>
      </c>
      <c r="M239">
        <f>IF(ORDER!O245&gt;0,
 IF(ORDER!$D$1="SGST",
 VLOOKUP(H239,'C:\Users\HP\Desktop\TrimphPO\Week\Master Files\[SGST Master.xlsx]DBF'!$A:$N,14,FALSE),
   IF(ORDER!$D$1="IGST",
   VLOOKUP(H239,'C:\Users\HP\Desktop\TrimphPO\Week\Master Files\[IGST Master.xlsx]DBF'!$A:$N,14,FALSE),
   "Error")),
"")</f>
        <v/>
      </c>
      <c r="N239">
        <f>IF(ORDER!O245&gt;0,ROUND(L239*M239/100,2), "")</f>
        <v/>
      </c>
      <c r="O239">
        <f>IF(ORDER!O245&gt;0,L239-N239, "")</f>
        <v/>
      </c>
      <c r="P239">
        <f>IF(ORDER!O245&gt;0,IF(R239="Corsetry",IF(IFERROR((O239/J239),0)&lt;1000,"CC Sales- Corsetry-Wholesale - IGST 5%","CC Sales- Corsetry-Wholesale - IGST 12%")), "")</f>
        <v/>
      </c>
      <c r="Q239">
        <f>IF(ORDER!O245&gt;0,
 IF(ORDER!$D$1="SGST",
 VLOOKUP(H239,'C:\Users\HP\Desktop\TrimphPO\Week\Master Files\[SGST Master.xlsx]DBF'!$A:$R,18,FALSE),
   IF(ORDER!$D$1="IGST",
   VLOOKUP(H239,'C:\Users\HP\Desktop\TrimphPO\Week\Master Files\[IGST Master.xlsx]DBF'!$A:$R,18,FALSE),
   "Error")),
"")</f>
        <v/>
      </c>
      <c r="R239">
        <f>IF(ORDER!O245&gt;0,
 IF(ORDER!$D$1="SGST",
 VLOOKUP(H239,'C:\Users\HP\Desktop\TrimphPO\Week\Master Files\[SGST Master.xlsx]DBF'!$A:$S,19,FALSE),
   IF(ORDER!$D$1="IGST",
   VLOOKUP(H239,'C:\Users\HP\Desktop\TrimphPO\Week\Master Files\[IGST Master.xlsx]DBF'!$A:$S,19,FALSE),
   "Error")),
"")</f>
        <v/>
      </c>
      <c r="S239">
        <f>IF(ORDER!O245&gt;0,
 IF(ORDER!$D$1="SGST",
 VLOOKUP(H239,'C:\Users\HP\Desktop\TrimphPO\Week\Master Files\[SGST Master.xlsx]DBF'!$A:$T,20,FALSE),
   IF(ORDER!$D$1="IGST",
   VLOOKUP(H239,'C:\Users\HP\Desktop\TrimphPO\Week\Master Files\[IGST Master.xlsx]DBF'!$A:$T,20,FALSE),
   "Error")),
"")</f>
        <v/>
      </c>
      <c r="T239">
        <f>IF(ORDER!O245&gt;0,
 IF(ORDER!$D$1="SGST",
 VLOOKUP(H239,'C:\Users\HP\Desktop\TrimphPO\Week\Master Files\[SGST Master.xlsx]DBF'!$A:$U,21,FALSE),
   IF(ORDER!$D$1="IGST",
   VLOOKUP(H239,'C:\Users\HP\Desktop\TrimphPO\Week\Master Files\[IGST Master.xlsx]DBF'!$A:$U,21,FALSE),
   "Error")),
"")</f>
        <v/>
      </c>
      <c r="U239">
        <f>IF(ORDER!O245&gt;0,
 IF(ORDER!$D$1="SGST",
 VLOOKUP(H239,'C:\Users\HP\Desktop\TrimphPO\Week\Master Files\[SGST Master.xlsx]DBF'!$A:$V,22,FALSE),
   IF(ORDER!$D$1="IGST",
   VLOOKUP(H239,'C:\Users\HP\Desktop\TrimphPO\Week\Master Files\[IGST Master.xlsx]DBF'!$A:$V,22,FALSE),
   "Error")),
"")</f>
        <v/>
      </c>
      <c r="V239">
        <f>IF(ORDER!O245&gt;0,
 IF(ORDER!$D$1="SGST",
 VLOOKUP(H239,'C:\Users\HP\Desktop\TrimphPO\Week\Master Files\[SGST Master.xlsx]DBF'!$A:$W,23,FALSE),
   IF(ORDER!$D$1="IGST",
   VLOOKUP(H239,'C:\Users\HP\Desktop\TrimphPO\Week\Master Files\[IGST Master.xlsx]DBF'!$A:$W,23,FALSE),
   "Error")),
"")</f>
        <v/>
      </c>
      <c r="W239">
        <f>IF(ORDER!O245&gt;0,
 IF(ORDER!$D$1="SGST",
 VLOOKUP(H239,'C:\Users\HP\Desktop\TrimphPO\Week\Master Files\[SGST Master.xlsx]DBF'!$A:$X,24,FALSE),
   IF(ORDER!$D$1="IGST",
   VLOOKUP(H239,'C:\Users\HP\Desktop\TrimphPO\Week\Master Files\[IGST Master.xlsx]DBF'!$A:$X,24,FALSE),
   "Error")),
"")</f>
        <v/>
      </c>
      <c r="X239">
        <f>IF(ORDER!O245&gt;0,
 IF(ORDER!$D$1="SGST",
 VLOOKUP(H239,'C:\Users\HP\Desktop\TrimphPO\Week\Master Files\[SGST Master.xlsx]DBF'!$A:$Y,25,FALSE),
   IF(ORDER!$D$1="IGST",
   VLOOKUP(H239,'C:\Users\HP\Desktop\TrimphPO\Week\Master Files\[IGST Master.xlsx]DBF'!$A:$Y,25,FALSE),
   "Error")),
"")</f>
        <v/>
      </c>
      <c r="Y239">
        <f>IF(ORDER!O245&gt;0,+O239, "")</f>
        <v/>
      </c>
      <c r="Z239">
        <f>IF(ORDER!O245&gt;0,+J239, "")</f>
        <v/>
      </c>
      <c r="AA239">
        <f>IF(ORDER!O245&gt;0,
 IF(ORDER!$D$1="SGST",
 VLOOKUP(H239,'C:\Users\HP\Desktop\TrimphPO\Week\Master Files\[SGST Master.xlsx]DBF'!$A:$AB,28,FALSE),
   IF(ORDER!$D$1="IGST",
   VLOOKUP(H239,'C:\Users\HP\Desktop\TrimphPO\Week\Master Files\[IGST Master.xlsx]DBF'!$A:$AB,28,FALSE),
   "Error")),
"")</f>
        <v/>
      </c>
      <c r="AB239">
        <f>IF(ORDER!O245&gt;0,
 IF(ORDER!$D$1="SGST",
 VLOOKUP(H239,'C:\Users\HP\Desktop\TrimphPO\Week\Master Files\[SGST Master.xlsx]DBF'!$A:$AC,29,FALSE),
   IF(ORDER!$D$1="IGST",
   VLOOKUP(H239,'C:\Users\HP\Desktop\TrimphPO\Week\Master Files\[IGST Master.xlsx]DBF'!$A:$AC,29,FALSE),
   "Error")),
"")</f>
        <v/>
      </c>
      <c r="AC239">
        <f>IF(ORDER!O245&gt;0,ROUND(Y239*AB239/100,2), "")</f>
        <v/>
      </c>
      <c r="AD239">
        <f>IF(ORDER!O245&gt;0,ROUND(SUM(Y239,0)-AC239,2), "")</f>
        <v/>
      </c>
      <c r="AE239" t="inlineStr"/>
      <c r="AF239" t="inlineStr"/>
      <c r="AG239" t="inlineStr"/>
      <c r="AH239" t="inlineStr"/>
      <c r="AI239" t="inlineStr"/>
      <c r="AJ239" t="inlineStr"/>
      <c r="AK239">
        <f>IF(ORDER!O245&gt;0,IF(RIGHT(P239,2)="5%","Output IGST - 5% - Tamilnadu","Output IGST - 12% - Tamilnadu"), "")</f>
        <v/>
      </c>
      <c r="AL239">
        <f>IF(ORDER!O245&gt;0,IF(AK239="Output IGST - 12% - TamilNadu",12,5), "")</f>
        <v/>
      </c>
      <c r="AM239">
        <f>IF(ORDER!O245&gt;0,ROUND(SUM(AD239*AL239/100,0),2), "")</f>
        <v/>
      </c>
      <c r="AN239">
        <f>IF(ORDER!O245&gt;0,+AP239, "")</f>
        <v/>
      </c>
      <c r="AO239">
        <f>IF(ORDER!O245&gt;0,0.00, "")</f>
        <v/>
      </c>
      <c r="AP239">
        <f>IF(ORDER!O245&gt;0,+(Y239-AC239)+AM239, "")</f>
        <v/>
      </c>
      <c r="AQ239">
        <f>IF(ORDER!O245&gt;0,
 IF(ORDER!$D$1="SGST",
 VLOOKUP(H239,'C:\Users\HP\Desktop\TrimphPO\Week\Master Files\[SGST Master.xlsx]DBF'!$A:$AR,44,FALSE),
   IF(ORDER!$D$1="IGST",
   VLOOKUP(H239,'C:\Users\HP\Desktop\TrimphPO\Week\Master Files\[IGST Master.xlsx]DBF'!$A:$AR,44,FALSE),
   "Error")),
"")</f>
        <v/>
      </c>
      <c r="AR239">
        <f>IF(ORDER!O245&gt;0,B239, "")</f>
        <v/>
      </c>
      <c r="AS239">
        <f>IF(ORDER!O245&gt;0,AN239, "")</f>
        <v/>
      </c>
      <c r="AT239">
        <f>IF(ORDER!O245&gt;0,CONCATENATE($B$2," ",$C$2," ","QTY",  " ", $Z$2), "")</f>
        <v/>
      </c>
      <c r="AU239">
        <f>IF(ORDER!O245&gt;0,
 IF(ORDER!$D$1="SGST",
 VLOOKUP(H239,'C:\Users\HP\Desktop\TrimphPO\Week\Master Files\[SGST Master.xlsx]DBF'!$A:$AV,48,FALSE),
   IF(ORDER!$D$1="IGST",
   VLOOKUP(H239,'C:\Users\HP\Desktop\TrimphPO\Week\Master Files\[IGST Master.xlsx]DBF'!$A:$AV,48,FALSE),
   "Error")),
"")</f>
        <v/>
      </c>
      <c r="AV239">
        <f>IF(ORDER!O245&gt;0,
 IF(ORDER!$D$1="SGST",
 VLOOKUP(H239,'C:\Users\HP\Desktop\TrimphPO\Week\Master Files\[SGST Master.xlsx]DBF'!$A:$AW,49,FALSE),
   IF(ORDER!$D$1="IGST",
   VLOOKUP(H239,'C:\Users\HP\Desktop\TrimphPO\Week\Master Files\[IGST Master.xlsx]DBF'!$A:$AW,49,FALSE),
   "Error")),
"")</f>
        <v/>
      </c>
      <c r="AW239">
        <f>IF(ORDER!O245&gt;0,
 IF(ORDER!$D$1="SGST",
 VLOOKUP(H239,'C:\Users\HP\Desktop\TrimphPO\Week\Master Files\[SGST Master.xlsx]DBF'!$A:$AX,50,FALSE),
   IF(ORDER!$D$1="IGST",
   VLOOKUP(H239,'C:\Users\HP\Desktop\TrimphPO\Week\Master Files\[IGST Master.xlsx]DBF'!$A:$AX,50,FALSE),
   "Error")),
"")</f>
        <v/>
      </c>
      <c r="AX239">
        <f>IF(ORDER!O245&gt;0,ORDER!B5, "")</f>
        <v/>
      </c>
      <c r="AY239">
        <f>IF(ORDER!O245&gt;0,ORDER!B1, "")</f>
        <v/>
      </c>
      <c r="AZ239">
        <f>IF(ORDER!O245&gt;0,
 IF(ORDER!$D$1="SGST",
 VLOOKUP(H239,'C:\Users\HP\Desktop\TrimphPO\Week\Master Files\[SGST Master.xlsx]DBF'!$A:$BA,53,FALSE),
   IF(ORDER!$D$1="IGST",
   VLOOKUP(H239,'C:\Users\HP\Desktop\TrimphPO\Week\Master Files\[IGST Master.xlsx]DBF'!$A:$BA,53,FALSE),
   "Error")),
"")</f>
        <v/>
      </c>
      <c r="BA239">
        <f>IF(ORDER!O245&gt;0,
 IF(ORDER!$D$1="SGST",
 VLOOKUP(H239,'C:\Users\HP\Desktop\TrimphPO\Week\Master Files\[SGST Master.xlsx]DBF'!$A:$BB,54,FALSE),
   IF(ORDER!$D$1="IGST",
   VLOOKUP(H239,'C:\Users\HP\Desktop\TrimphPO\Week\Master Files\[IGST Master.xlsx]DBF'!$A:$BB,54,FALSE),
   "Error")),
"")</f>
        <v/>
      </c>
      <c r="BB239">
        <f>IF(ORDER!O245&gt;0,
 IF(ORDER!$D$1="SGST",
 VLOOKUP(H239,'C:\Users\HP\Desktop\TrimphPO\Week\Master Files\[SGST Master.xlsx]DBF'!$A:$BC,55,FALSE),
   IF(ORDER!$D$1="IGST",
   VLOOKUP(H239,'C:\Users\HP\Desktop\TrimphPO\Week\Master Files\[IGST Master.xlsx]DBF'!$A:$BC,55,FALSE),
   "Error")),
"")</f>
        <v/>
      </c>
      <c r="BC239">
        <f>IF(ORDER!O245&gt;0,
 IF(ORDER!$D$1="SGST",
 VLOOKUP(H239,'C:\Users\HP\Desktop\TrimphPO\Week\Master Files\[SGST Master.xlsx]DBF'!$A:$BD,56,FALSE),
   IF(ORDER!$D$1="IGST",
   VLOOKUP(H239,'C:\Users\HP\Desktop\TrimphPO\Week\Master Files\[IGST Master.xlsx]DBF'!$A:$BD,56,FALSE),
   "Error")),
"")</f>
        <v/>
      </c>
      <c r="BD239">
        <f>IF(ORDER!O245&gt;0,
 IF(ORDER!$D$1="SGST",
 VLOOKUP(H239,'C:\Users\HP\Desktop\TrimphPO\Week\Master Files\[SGST Master.xlsx]DBF'!$A:$BE,57,FALSE),
   IF(ORDER!$D$1="IGST",
   VLOOKUP(H239,'C:\Users\HP\Desktop\TrimphPO\Week\Master Files\[IGST Master.xlsx]DBF'!$A:$BE,57,FALSE),
   "Error")),
"")</f>
        <v/>
      </c>
    </row>
    <row r="240">
      <c r="A240">
        <f>IF(ORDER!O246&gt;0,
 IF(ORDER!$D$1="SGST",
 VLOOKUP(H240,'C:\Users\HP\Desktop\TrimphPO\Week\Master Files\[SGST Master.xlsx]DBF'!$A:$B,2,FALSE),
   IF(ORDER!$D$1="IGST",
   VLOOKUP(H240,'C:\Users\HP\Desktop\TrimphPO\Week\Master Files\[IGST Master.xlsx]DBF'!$A:$B,2,FALSE),
   "Error")),
"")</f>
        <v/>
      </c>
      <c r="B240">
        <f>IF(ORDER!O246&gt;0,
 IF(ORDER!$D$1="SGST",
 VLOOKUP(H240,'C:\Users\HP\Desktop\TrimphPO\Week\Master Files\[SGST Master.xlsx]DBF'!$A:$C,3,FALSE),
   IF(ORDER!$D$1="IGST",
   VLOOKUP(H240,'C:\Users\HP\Desktop\TrimphPO\Week\Master Files\[IGST Master.xlsx]DBF'!$A:$C,3,FALSE),
   "Error")),
"")</f>
        <v/>
      </c>
      <c r="C240">
        <f>IF(ORDER!O246&gt;0,ORDER!L246, "")</f>
        <v/>
      </c>
      <c r="D240">
        <f>IF(ORDER!O246&gt;0,ORDER!A246, "")</f>
        <v/>
      </c>
      <c r="E240">
        <f>IF(ORDER!O246&gt;0,
 IF(ORDER!$D$1="SGST",
 VLOOKUP(H240,'C:\Users\HP\Desktop\TrimphPO\Week\Master Files\[SGST Master.xlsx]DBF'!$A:$F,6,FALSE),
   IF(ORDER!$D$1="IGST",
   VLOOKUP(H240,'C:\Users\HP\Desktop\TrimphPO\Week\Master Files\[IGST Master.xlsx]DBF'!$A:$F,6,FALSE),
   "Error")),
"")</f>
        <v/>
      </c>
      <c r="F240">
        <f>IF(ORDER!O246&gt;0,ORDER!C246, "")</f>
        <v/>
      </c>
      <c r="G240">
        <f>IF(ORDER!O246&gt;0,
 IF(ORDER!$D$1="SGST",
 VLOOKUP(H240,'C:\Users\HP\Desktop\TrimphPO\Week\Master Files\[SGST Master.xlsx]DBF'!$A:$H,8,FALSE),
   IF(ORDER!$D$1="IGST",
   VLOOKUP(H240,'C:\Users\HP\Desktop\TrimphPO\Week\Master Files\[IGST Master.xlsx]DBF'!$A:$H,8,FALSE),
   "Error")),
"")</f>
        <v/>
      </c>
      <c r="H240">
        <f>IF(ORDER!O246&gt;0,ORDER!D246, "")</f>
        <v/>
      </c>
      <c r="I240">
        <f>IF(ORDER!O246&gt;0,
 IF(ORDER!$D$1="SGST",
 VLOOKUP(H240,'C:\Users\HP\Desktop\TrimphPO\Week\Master Files\[SGST Master.xlsx]DBF'!$A:$J,10,FALSE),
   IF(ORDER!$D$1="IGST",
   VLOOKUP(H240,'C:\Users\HP\Desktop\TrimphPO\Week\Master Files\[IGST Master.xlsx]DBF'!$A:$J,10,FALSE),
   "Error")),
"")</f>
        <v/>
      </c>
      <c r="J240">
        <f>IF(ORDER!O246&gt;0,SUMIF(ORDER!$D$8:$D$22298,DBF!$H240,ORDER!$G$8:$G$22298), "")</f>
        <v/>
      </c>
      <c r="K240">
        <f>IF(ORDER!O246&gt;0,VLOOKUP($H240,ORDER!D:H,5,FALSE), "")</f>
        <v/>
      </c>
      <c r="L240">
        <f>IF(ORDER!O246&gt;0,ROUND(J240*K240,2), "")</f>
        <v/>
      </c>
      <c r="M240">
        <f>IF(ORDER!O246&gt;0,
 IF(ORDER!$D$1="SGST",
 VLOOKUP(H240,'C:\Users\HP\Desktop\TrimphPO\Week\Master Files\[SGST Master.xlsx]DBF'!$A:$N,14,FALSE),
   IF(ORDER!$D$1="IGST",
   VLOOKUP(H240,'C:\Users\HP\Desktop\TrimphPO\Week\Master Files\[IGST Master.xlsx]DBF'!$A:$N,14,FALSE),
   "Error")),
"")</f>
        <v/>
      </c>
      <c r="N240">
        <f>IF(ORDER!O246&gt;0,ROUND(L240*M240/100,2), "")</f>
        <v/>
      </c>
      <c r="O240">
        <f>IF(ORDER!O246&gt;0,L240-N240, "")</f>
        <v/>
      </c>
      <c r="P240">
        <f>IF(ORDER!O246&gt;0,IF(R240="Corsetry",IF(IFERROR((O240/J240),0)&lt;1000,"CC Sales- Corsetry-Wholesale - IGST 5%","CC Sales- Corsetry-Wholesale - IGST 12%")), "")</f>
        <v/>
      </c>
      <c r="Q240">
        <f>IF(ORDER!O246&gt;0,
 IF(ORDER!$D$1="SGST",
 VLOOKUP(H240,'C:\Users\HP\Desktop\TrimphPO\Week\Master Files\[SGST Master.xlsx]DBF'!$A:$R,18,FALSE),
   IF(ORDER!$D$1="IGST",
   VLOOKUP(H240,'C:\Users\HP\Desktop\TrimphPO\Week\Master Files\[IGST Master.xlsx]DBF'!$A:$R,18,FALSE),
   "Error")),
"")</f>
        <v/>
      </c>
      <c r="R240">
        <f>IF(ORDER!O246&gt;0,
 IF(ORDER!$D$1="SGST",
 VLOOKUP(H240,'C:\Users\HP\Desktop\TrimphPO\Week\Master Files\[SGST Master.xlsx]DBF'!$A:$S,19,FALSE),
   IF(ORDER!$D$1="IGST",
   VLOOKUP(H240,'C:\Users\HP\Desktop\TrimphPO\Week\Master Files\[IGST Master.xlsx]DBF'!$A:$S,19,FALSE),
   "Error")),
"")</f>
        <v/>
      </c>
      <c r="S240">
        <f>IF(ORDER!O246&gt;0,
 IF(ORDER!$D$1="SGST",
 VLOOKUP(H240,'C:\Users\HP\Desktop\TrimphPO\Week\Master Files\[SGST Master.xlsx]DBF'!$A:$T,20,FALSE),
   IF(ORDER!$D$1="IGST",
   VLOOKUP(H240,'C:\Users\HP\Desktop\TrimphPO\Week\Master Files\[IGST Master.xlsx]DBF'!$A:$T,20,FALSE),
   "Error")),
"")</f>
        <v/>
      </c>
      <c r="T240">
        <f>IF(ORDER!O246&gt;0,
 IF(ORDER!$D$1="SGST",
 VLOOKUP(H240,'C:\Users\HP\Desktop\TrimphPO\Week\Master Files\[SGST Master.xlsx]DBF'!$A:$U,21,FALSE),
   IF(ORDER!$D$1="IGST",
   VLOOKUP(H240,'C:\Users\HP\Desktop\TrimphPO\Week\Master Files\[IGST Master.xlsx]DBF'!$A:$U,21,FALSE),
   "Error")),
"")</f>
        <v/>
      </c>
      <c r="U240">
        <f>IF(ORDER!O246&gt;0,
 IF(ORDER!$D$1="SGST",
 VLOOKUP(H240,'C:\Users\HP\Desktop\TrimphPO\Week\Master Files\[SGST Master.xlsx]DBF'!$A:$V,22,FALSE),
   IF(ORDER!$D$1="IGST",
   VLOOKUP(H240,'C:\Users\HP\Desktop\TrimphPO\Week\Master Files\[IGST Master.xlsx]DBF'!$A:$V,22,FALSE),
   "Error")),
"")</f>
        <v/>
      </c>
      <c r="V240">
        <f>IF(ORDER!O246&gt;0,
 IF(ORDER!$D$1="SGST",
 VLOOKUP(H240,'C:\Users\HP\Desktop\TrimphPO\Week\Master Files\[SGST Master.xlsx]DBF'!$A:$W,23,FALSE),
   IF(ORDER!$D$1="IGST",
   VLOOKUP(H240,'C:\Users\HP\Desktop\TrimphPO\Week\Master Files\[IGST Master.xlsx]DBF'!$A:$W,23,FALSE),
   "Error")),
"")</f>
        <v/>
      </c>
      <c r="W240">
        <f>IF(ORDER!O246&gt;0,
 IF(ORDER!$D$1="SGST",
 VLOOKUP(H240,'C:\Users\HP\Desktop\TrimphPO\Week\Master Files\[SGST Master.xlsx]DBF'!$A:$X,24,FALSE),
   IF(ORDER!$D$1="IGST",
   VLOOKUP(H240,'C:\Users\HP\Desktop\TrimphPO\Week\Master Files\[IGST Master.xlsx]DBF'!$A:$X,24,FALSE),
   "Error")),
"")</f>
        <v/>
      </c>
      <c r="X240">
        <f>IF(ORDER!O246&gt;0,
 IF(ORDER!$D$1="SGST",
 VLOOKUP(H240,'C:\Users\HP\Desktop\TrimphPO\Week\Master Files\[SGST Master.xlsx]DBF'!$A:$Y,25,FALSE),
   IF(ORDER!$D$1="IGST",
   VLOOKUP(H240,'C:\Users\HP\Desktop\TrimphPO\Week\Master Files\[IGST Master.xlsx]DBF'!$A:$Y,25,FALSE),
   "Error")),
"")</f>
        <v/>
      </c>
      <c r="Y240">
        <f>IF(ORDER!O246&gt;0,+O240, "")</f>
        <v/>
      </c>
      <c r="Z240">
        <f>IF(ORDER!O246&gt;0,+J240, "")</f>
        <v/>
      </c>
      <c r="AA240">
        <f>IF(ORDER!O246&gt;0,
 IF(ORDER!$D$1="SGST",
 VLOOKUP(H240,'C:\Users\HP\Desktop\TrimphPO\Week\Master Files\[SGST Master.xlsx]DBF'!$A:$AB,28,FALSE),
   IF(ORDER!$D$1="IGST",
   VLOOKUP(H240,'C:\Users\HP\Desktop\TrimphPO\Week\Master Files\[IGST Master.xlsx]DBF'!$A:$AB,28,FALSE),
   "Error")),
"")</f>
        <v/>
      </c>
      <c r="AB240">
        <f>IF(ORDER!O246&gt;0,
 IF(ORDER!$D$1="SGST",
 VLOOKUP(H240,'C:\Users\HP\Desktop\TrimphPO\Week\Master Files\[SGST Master.xlsx]DBF'!$A:$AC,29,FALSE),
   IF(ORDER!$D$1="IGST",
   VLOOKUP(H240,'C:\Users\HP\Desktop\TrimphPO\Week\Master Files\[IGST Master.xlsx]DBF'!$A:$AC,29,FALSE),
   "Error")),
"")</f>
        <v/>
      </c>
      <c r="AC240">
        <f>IF(ORDER!O246&gt;0,ROUND(Y240*AB240/100,2), "")</f>
        <v/>
      </c>
      <c r="AD240">
        <f>IF(ORDER!O246&gt;0,ROUND(SUM(Y240,0)-AC240,2), "")</f>
        <v/>
      </c>
      <c r="AE240" t="inlineStr"/>
      <c r="AF240" t="inlineStr"/>
      <c r="AG240" t="inlineStr"/>
      <c r="AH240" t="inlineStr"/>
      <c r="AI240" t="inlineStr"/>
      <c r="AJ240" t="inlineStr"/>
      <c r="AK240">
        <f>IF(ORDER!O246&gt;0,IF(RIGHT(P240,2)="5%","Output IGST - 5% - Tamilnadu","Output IGST - 12% - Tamilnadu"), "")</f>
        <v/>
      </c>
      <c r="AL240">
        <f>IF(ORDER!O246&gt;0,IF(AK240="Output IGST - 12% - TamilNadu",12,5), "")</f>
        <v/>
      </c>
      <c r="AM240">
        <f>IF(ORDER!O246&gt;0,ROUND(SUM(AD240*AL240/100,0),2), "")</f>
        <v/>
      </c>
      <c r="AN240">
        <f>IF(ORDER!O246&gt;0,+AP240, "")</f>
        <v/>
      </c>
      <c r="AO240">
        <f>IF(ORDER!O246&gt;0,0.00, "")</f>
        <v/>
      </c>
      <c r="AP240">
        <f>IF(ORDER!O246&gt;0,+(Y240-AC240)+AM240, "")</f>
        <v/>
      </c>
      <c r="AQ240">
        <f>IF(ORDER!O246&gt;0,
 IF(ORDER!$D$1="SGST",
 VLOOKUP(H240,'C:\Users\HP\Desktop\TrimphPO\Week\Master Files\[SGST Master.xlsx]DBF'!$A:$AR,44,FALSE),
   IF(ORDER!$D$1="IGST",
   VLOOKUP(H240,'C:\Users\HP\Desktop\TrimphPO\Week\Master Files\[IGST Master.xlsx]DBF'!$A:$AR,44,FALSE),
   "Error")),
"")</f>
        <v/>
      </c>
      <c r="AR240">
        <f>IF(ORDER!O246&gt;0,B240, "")</f>
        <v/>
      </c>
      <c r="AS240">
        <f>IF(ORDER!O246&gt;0,AN240, "")</f>
        <v/>
      </c>
      <c r="AT240">
        <f>IF(ORDER!O246&gt;0,CONCATENATE($B$2," ",$C$2," ","QTY",  " ", $Z$2), "")</f>
        <v/>
      </c>
      <c r="AU240">
        <f>IF(ORDER!O246&gt;0,
 IF(ORDER!$D$1="SGST",
 VLOOKUP(H240,'C:\Users\HP\Desktop\TrimphPO\Week\Master Files\[SGST Master.xlsx]DBF'!$A:$AV,48,FALSE),
   IF(ORDER!$D$1="IGST",
   VLOOKUP(H240,'C:\Users\HP\Desktop\TrimphPO\Week\Master Files\[IGST Master.xlsx]DBF'!$A:$AV,48,FALSE),
   "Error")),
"")</f>
        <v/>
      </c>
      <c r="AV240">
        <f>IF(ORDER!O246&gt;0,
 IF(ORDER!$D$1="SGST",
 VLOOKUP(H240,'C:\Users\HP\Desktop\TrimphPO\Week\Master Files\[SGST Master.xlsx]DBF'!$A:$AW,49,FALSE),
   IF(ORDER!$D$1="IGST",
   VLOOKUP(H240,'C:\Users\HP\Desktop\TrimphPO\Week\Master Files\[IGST Master.xlsx]DBF'!$A:$AW,49,FALSE),
   "Error")),
"")</f>
        <v/>
      </c>
      <c r="AW240">
        <f>IF(ORDER!O246&gt;0,
 IF(ORDER!$D$1="SGST",
 VLOOKUP(H240,'C:\Users\HP\Desktop\TrimphPO\Week\Master Files\[SGST Master.xlsx]DBF'!$A:$AX,50,FALSE),
   IF(ORDER!$D$1="IGST",
   VLOOKUP(H240,'C:\Users\HP\Desktop\TrimphPO\Week\Master Files\[IGST Master.xlsx]DBF'!$A:$AX,50,FALSE),
   "Error")),
"")</f>
        <v/>
      </c>
      <c r="AX240">
        <f>IF(ORDER!O246&gt;0,ORDER!B5, "")</f>
        <v/>
      </c>
      <c r="AY240">
        <f>IF(ORDER!O246&gt;0,ORDER!B1, "")</f>
        <v/>
      </c>
      <c r="AZ240">
        <f>IF(ORDER!O246&gt;0,
 IF(ORDER!$D$1="SGST",
 VLOOKUP(H240,'C:\Users\HP\Desktop\TrimphPO\Week\Master Files\[SGST Master.xlsx]DBF'!$A:$BA,53,FALSE),
   IF(ORDER!$D$1="IGST",
   VLOOKUP(H240,'C:\Users\HP\Desktop\TrimphPO\Week\Master Files\[IGST Master.xlsx]DBF'!$A:$BA,53,FALSE),
   "Error")),
"")</f>
        <v/>
      </c>
      <c r="BA240">
        <f>IF(ORDER!O246&gt;0,
 IF(ORDER!$D$1="SGST",
 VLOOKUP(H240,'C:\Users\HP\Desktop\TrimphPO\Week\Master Files\[SGST Master.xlsx]DBF'!$A:$BB,54,FALSE),
   IF(ORDER!$D$1="IGST",
   VLOOKUP(H240,'C:\Users\HP\Desktop\TrimphPO\Week\Master Files\[IGST Master.xlsx]DBF'!$A:$BB,54,FALSE),
   "Error")),
"")</f>
        <v/>
      </c>
      <c r="BB240">
        <f>IF(ORDER!O246&gt;0,
 IF(ORDER!$D$1="SGST",
 VLOOKUP(H240,'C:\Users\HP\Desktop\TrimphPO\Week\Master Files\[SGST Master.xlsx]DBF'!$A:$BC,55,FALSE),
   IF(ORDER!$D$1="IGST",
   VLOOKUP(H240,'C:\Users\HP\Desktop\TrimphPO\Week\Master Files\[IGST Master.xlsx]DBF'!$A:$BC,55,FALSE),
   "Error")),
"")</f>
        <v/>
      </c>
      <c r="BC240">
        <f>IF(ORDER!O246&gt;0,
 IF(ORDER!$D$1="SGST",
 VLOOKUP(H240,'C:\Users\HP\Desktop\TrimphPO\Week\Master Files\[SGST Master.xlsx]DBF'!$A:$BD,56,FALSE),
   IF(ORDER!$D$1="IGST",
   VLOOKUP(H240,'C:\Users\HP\Desktop\TrimphPO\Week\Master Files\[IGST Master.xlsx]DBF'!$A:$BD,56,FALSE),
   "Error")),
"")</f>
        <v/>
      </c>
      <c r="BD240">
        <f>IF(ORDER!O246&gt;0,
 IF(ORDER!$D$1="SGST",
 VLOOKUP(H240,'C:\Users\HP\Desktop\TrimphPO\Week\Master Files\[SGST Master.xlsx]DBF'!$A:$BE,57,FALSE),
   IF(ORDER!$D$1="IGST",
   VLOOKUP(H240,'C:\Users\HP\Desktop\TrimphPO\Week\Master Files\[IGST Master.xlsx]DBF'!$A:$BE,57,FALSE),
   "Error")),
"")</f>
        <v/>
      </c>
    </row>
    <row r="241">
      <c r="A241">
        <f>IF(ORDER!O247&gt;0,
 IF(ORDER!$D$1="SGST",
 VLOOKUP(H241,'C:\Users\HP\Desktop\TrimphPO\Week\Master Files\[SGST Master.xlsx]DBF'!$A:$B,2,FALSE),
   IF(ORDER!$D$1="IGST",
   VLOOKUP(H241,'C:\Users\HP\Desktop\TrimphPO\Week\Master Files\[IGST Master.xlsx]DBF'!$A:$B,2,FALSE),
   "Error")),
"")</f>
        <v/>
      </c>
      <c r="B241">
        <f>IF(ORDER!O247&gt;0,
 IF(ORDER!$D$1="SGST",
 VLOOKUP(H241,'C:\Users\HP\Desktop\TrimphPO\Week\Master Files\[SGST Master.xlsx]DBF'!$A:$C,3,FALSE),
   IF(ORDER!$D$1="IGST",
   VLOOKUP(H241,'C:\Users\HP\Desktop\TrimphPO\Week\Master Files\[IGST Master.xlsx]DBF'!$A:$C,3,FALSE),
   "Error")),
"")</f>
        <v/>
      </c>
      <c r="C241">
        <f>IF(ORDER!O247&gt;0,ORDER!L247, "")</f>
        <v/>
      </c>
      <c r="D241">
        <f>IF(ORDER!O247&gt;0,ORDER!A247, "")</f>
        <v/>
      </c>
      <c r="E241">
        <f>IF(ORDER!O247&gt;0,
 IF(ORDER!$D$1="SGST",
 VLOOKUP(H241,'C:\Users\HP\Desktop\TrimphPO\Week\Master Files\[SGST Master.xlsx]DBF'!$A:$F,6,FALSE),
   IF(ORDER!$D$1="IGST",
   VLOOKUP(H241,'C:\Users\HP\Desktop\TrimphPO\Week\Master Files\[IGST Master.xlsx]DBF'!$A:$F,6,FALSE),
   "Error")),
"")</f>
        <v/>
      </c>
      <c r="F241">
        <f>IF(ORDER!O247&gt;0,ORDER!C247, "")</f>
        <v/>
      </c>
      <c r="G241">
        <f>IF(ORDER!O247&gt;0,
 IF(ORDER!$D$1="SGST",
 VLOOKUP(H241,'C:\Users\HP\Desktop\TrimphPO\Week\Master Files\[SGST Master.xlsx]DBF'!$A:$H,8,FALSE),
   IF(ORDER!$D$1="IGST",
   VLOOKUP(H241,'C:\Users\HP\Desktop\TrimphPO\Week\Master Files\[IGST Master.xlsx]DBF'!$A:$H,8,FALSE),
   "Error")),
"")</f>
        <v/>
      </c>
      <c r="H241">
        <f>IF(ORDER!O247&gt;0,ORDER!D247, "")</f>
        <v/>
      </c>
      <c r="I241">
        <f>IF(ORDER!O247&gt;0,
 IF(ORDER!$D$1="SGST",
 VLOOKUP(H241,'C:\Users\HP\Desktop\TrimphPO\Week\Master Files\[SGST Master.xlsx]DBF'!$A:$J,10,FALSE),
   IF(ORDER!$D$1="IGST",
   VLOOKUP(H241,'C:\Users\HP\Desktop\TrimphPO\Week\Master Files\[IGST Master.xlsx]DBF'!$A:$J,10,FALSE),
   "Error")),
"")</f>
        <v/>
      </c>
      <c r="J241">
        <f>IF(ORDER!O247&gt;0,SUMIF(ORDER!$D$8:$D$22298,DBF!$H241,ORDER!$G$8:$G$22298), "")</f>
        <v/>
      </c>
      <c r="K241">
        <f>IF(ORDER!O247&gt;0,VLOOKUP($H241,ORDER!D:H,5,FALSE), "")</f>
        <v/>
      </c>
      <c r="L241">
        <f>IF(ORDER!O247&gt;0,ROUND(J241*K241,2), "")</f>
        <v/>
      </c>
      <c r="M241">
        <f>IF(ORDER!O247&gt;0,
 IF(ORDER!$D$1="SGST",
 VLOOKUP(H241,'C:\Users\HP\Desktop\TrimphPO\Week\Master Files\[SGST Master.xlsx]DBF'!$A:$N,14,FALSE),
   IF(ORDER!$D$1="IGST",
   VLOOKUP(H241,'C:\Users\HP\Desktop\TrimphPO\Week\Master Files\[IGST Master.xlsx]DBF'!$A:$N,14,FALSE),
   "Error")),
"")</f>
        <v/>
      </c>
      <c r="N241">
        <f>IF(ORDER!O247&gt;0,ROUND(L241*M241/100,2), "")</f>
        <v/>
      </c>
      <c r="O241">
        <f>IF(ORDER!O247&gt;0,L241-N241, "")</f>
        <v/>
      </c>
      <c r="P241">
        <f>IF(ORDER!O247&gt;0,IF(R241="Corsetry",IF(IFERROR((O241/J241),0)&lt;1000,"CC Sales- Corsetry-Wholesale - IGST 5%","CC Sales- Corsetry-Wholesale - IGST 12%")), "")</f>
        <v/>
      </c>
      <c r="Q241">
        <f>IF(ORDER!O247&gt;0,
 IF(ORDER!$D$1="SGST",
 VLOOKUP(H241,'C:\Users\HP\Desktop\TrimphPO\Week\Master Files\[SGST Master.xlsx]DBF'!$A:$R,18,FALSE),
   IF(ORDER!$D$1="IGST",
   VLOOKUP(H241,'C:\Users\HP\Desktop\TrimphPO\Week\Master Files\[IGST Master.xlsx]DBF'!$A:$R,18,FALSE),
   "Error")),
"")</f>
        <v/>
      </c>
      <c r="R241">
        <f>IF(ORDER!O247&gt;0,
 IF(ORDER!$D$1="SGST",
 VLOOKUP(H241,'C:\Users\HP\Desktop\TrimphPO\Week\Master Files\[SGST Master.xlsx]DBF'!$A:$S,19,FALSE),
   IF(ORDER!$D$1="IGST",
   VLOOKUP(H241,'C:\Users\HP\Desktop\TrimphPO\Week\Master Files\[IGST Master.xlsx]DBF'!$A:$S,19,FALSE),
   "Error")),
"")</f>
        <v/>
      </c>
      <c r="S241">
        <f>IF(ORDER!O247&gt;0,
 IF(ORDER!$D$1="SGST",
 VLOOKUP(H241,'C:\Users\HP\Desktop\TrimphPO\Week\Master Files\[SGST Master.xlsx]DBF'!$A:$T,20,FALSE),
   IF(ORDER!$D$1="IGST",
   VLOOKUP(H241,'C:\Users\HP\Desktop\TrimphPO\Week\Master Files\[IGST Master.xlsx]DBF'!$A:$T,20,FALSE),
   "Error")),
"")</f>
        <v/>
      </c>
      <c r="T241">
        <f>IF(ORDER!O247&gt;0,
 IF(ORDER!$D$1="SGST",
 VLOOKUP(H241,'C:\Users\HP\Desktop\TrimphPO\Week\Master Files\[SGST Master.xlsx]DBF'!$A:$U,21,FALSE),
   IF(ORDER!$D$1="IGST",
   VLOOKUP(H241,'C:\Users\HP\Desktop\TrimphPO\Week\Master Files\[IGST Master.xlsx]DBF'!$A:$U,21,FALSE),
   "Error")),
"")</f>
        <v/>
      </c>
      <c r="U241">
        <f>IF(ORDER!O247&gt;0,
 IF(ORDER!$D$1="SGST",
 VLOOKUP(H241,'C:\Users\HP\Desktop\TrimphPO\Week\Master Files\[SGST Master.xlsx]DBF'!$A:$V,22,FALSE),
   IF(ORDER!$D$1="IGST",
   VLOOKUP(H241,'C:\Users\HP\Desktop\TrimphPO\Week\Master Files\[IGST Master.xlsx]DBF'!$A:$V,22,FALSE),
   "Error")),
"")</f>
        <v/>
      </c>
      <c r="V241">
        <f>IF(ORDER!O247&gt;0,
 IF(ORDER!$D$1="SGST",
 VLOOKUP(H241,'C:\Users\HP\Desktop\TrimphPO\Week\Master Files\[SGST Master.xlsx]DBF'!$A:$W,23,FALSE),
   IF(ORDER!$D$1="IGST",
   VLOOKUP(H241,'C:\Users\HP\Desktop\TrimphPO\Week\Master Files\[IGST Master.xlsx]DBF'!$A:$W,23,FALSE),
   "Error")),
"")</f>
        <v/>
      </c>
      <c r="W241">
        <f>IF(ORDER!O247&gt;0,
 IF(ORDER!$D$1="SGST",
 VLOOKUP(H241,'C:\Users\HP\Desktop\TrimphPO\Week\Master Files\[SGST Master.xlsx]DBF'!$A:$X,24,FALSE),
   IF(ORDER!$D$1="IGST",
   VLOOKUP(H241,'C:\Users\HP\Desktop\TrimphPO\Week\Master Files\[IGST Master.xlsx]DBF'!$A:$X,24,FALSE),
   "Error")),
"")</f>
        <v/>
      </c>
      <c r="X241">
        <f>IF(ORDER!O247&gt;0,
 IF(ORDER!$D$1="SGST",
 VLOOKUP(H241,'C:\Users\HP\Desktop\TrimphPO\Week\Master Files\[SGST Master.xlsx]DBF'!$A:$Y,25,FALSE),
   IF(ORDER!$D$1="IGST",
   VLOOKUP(H241,'C:\Users\HP\Desktop\TrimphPO\Week\Master Files\[IGST Master.xlsx]DBF'!$A:$Y,25,FALSE),
   "Error")),
"")</f>
        <v/>
      </c>
      <c r="Y241">
        <f>IF(ORDER!O247&gt;0,+O241, "")</f>
        <v/>
      </c>
      <c r="Z241">
        <f>IF(ORDER!O247&gt;0,+J241, "")</f>
        <v/>
      </c>
      <c r="AA241">
        <f>IF(ORDER!O247&gt;0,
 IF(ORDER!$D$1="SGST",
 VLOOKUP(H241,'C:\Users\HP\Desktop\TrimphPO\Week\Master Files\[SGST Master.xlsx]DBF'!$A:$AB,28,FALSE),
   IF(ORDER!$D$1="IGST",
   VLOOKUP(H241,'C:\Users\HP\Desktop\TrimphPO\Week\Master Files\[IGST Master.xlsx]DBF'!$A:$AB,28,FALSE),
   "Error")),
"")</f>
        <v/>
      </c>
      <c r="AB241">
        <f>IF(ORDER!O247&gt;0,
 IF(ORDER!$D$1="SGST",
 VLOOKUP(H241,'C:\Users\HP\Desktop\TrimphPO\Week\Master Files\[SGST Master.xlsx]DBF'!$A:$AC,29,FALSE),
   IF(ORDER!$D$1="IGST",
   VLOOKUP(H241,'C:\Users\HP\Desktop\TrimphPO\Week\Master Files\[IGST Master.xlsx]DBF'!$A:$AC,29,FALSE),
   "Error")),
"")</f>
        <v/>
      </c>
      <c r="AC241">
        <f>IF(ORDER!O247&gt;0,ROUND(Y241*AB241/100,2), "")</f>
        <v/>
      </c>
      <c r="AD241">
        <f>IF(ORDER!O247&gt;0,ROUND(SUM(Y241,0)-AC241,2), "")</f>
        <v/>
      </c>
      <c r="AE241" t="inlineStr"/>
      <c r="AF241" t="inlineStr"/>
      <c r="AG241" t="inlineStr"/>
      <c r="AH241" t="inlineStr"/>
      <c r="AI241" t="inlineStr"/>
      <c r="AJ241" t="inlineStr"/>
      <c r="AK241">
        <f>IF(ORDER!O247&gt;0,IF(RIGHT(P241,2)="5%","Output IGST - 5% - Tamilnadu","Output IGST - 12% - Tamilnadu"), "")</f>
        <v/>
      </c>
      <c r="AL241">
        <f>IF(ORDER!O247&gt;0,IF(AK241="Output IGST - 12% - TamilNadu",12,5), "")</f>
        <v/>
      </c>
      <c r="AM241">
        <f>IF(ORDER!O247&gt;0,ROUND(SUM(AD241*AL241/100,0),2), "")</f>
        <v/>
      </c>
      <c r="AN241">
        <f>IF(ORDER!O247&gt;0,+AP241, "")</f>
        <v/>
      </c>
      <c r="AO241">
        <f>IF(ORDER!O247&gt;0,0.00, "")</f>
        <v/>
      </c>
      <c r="AP241">
        <f>IF(ORDER!O247&gt;0,+(Y241-AC241)+AM241, "")</f>
        <v/>
      </c>
      <c r="AQ241">
        <f>IF(ORDER!O247&gt;0,
 IF(ORDER!$D$1="SGST",
 VLOOKUP(H241,'C:\Users\HP\Desktop\TrimphPO\Week\Master Files\[SGST Master.xlsx]DBF'!$A:$AR,44,FALSE),
   IF(ORDER!$D$1="IGST",
   VLOOKUP(H241,'C:\Users\HP\Desktop\TrimphPO\Week\Master Files\[IGST Master.xlsx]DBF'!$A:$AR,44,FALSE),
   "Error")),
"")</f>
        <v/>
      </c>
      <c r="AR241">
        <f>IF(ORDER!O247&gt;0,B241, "")</f>
        <v/>
      </c>
      <c r="AS241">
        <f>IF(ORDER!O247&gt;0,AN241, "")</f>
        <v/>
      </c>
      <c r="AT241">
        <f>IF(ORDER!O247&gt;0,CONCATENATE($B$2," ",$C$2," ","QTY",  " ", $Z$2), "")</f>
        <v/>
      </c>
      <c r="AU241">
        <f>IF(ORDER!O247&gt;0,
 IF(ORDER!$D$1="SGST",
 VLOOKUP(H241,'C:\Users\HP\Desktop\TrimphPO\Week\Master Files\[SGST Master.xlsx]DBF'!$A:$AV,48,FALSE),
   IF(ORDER!$D$1="IGST",
   VLOOKUP(H241,'C:\Users\HP\Desktop\TrimphPO\Week\Master Files\[IGST Master.xlsx]DBF'!$A:$AV,48,FALSE),
   "Error")),
"")</f>
        <v/>
      </c>
      <c r="AV241">
        <f>IF(ORDER!O247&gt;0,
 IF(ORDER!$D$1="SGST",
 VLOOKUP(H241,'C:\Users\HP\Desktop\TrimphPO\Week\Master Files\[SGST Master.xlsx]DBF'!$A:$AW,49,FALSE),
   IF(ORDER!$D$1="IGST",
   VLOOKUP(H241,'C:\Users\HP\Desktop\TrimphPO\Week\Master Files\[IGST Master.xlsx]DBF'!$A:$AW,49,FALSE),
   "Error")),
"")</f>
        <v/>
      </c>
      <c r="AW241">
        <f>IF(ORDER!O247&gt;0,
 IF(ORDER!$D$1="SGST",
 VLOOKUP(H241,'C:\Users\HP\Desktop\TrimphPO\Week\Master Files\[SGST Master.xlsx]DBF'!$A:$AX,50,FALSE),
   IF(ORDER!$D$1="IGST",
   VLOOKUP(H241,'C:\Users\HP\Desktop\TrimphPO\Week\Master Files\[IGST Master.xlsx]DBF'!$A:$AX,50,FALSE),
   "Error")),
"")</f>
        <v/>
      </c>
      <c r="AX241">
        <f>IF(ORDER!O247&gt;0,ORDER!B5, "")</f>
        <v/>
      </c>
      <c r="AY241">
        <f>IF(ORDER!O247&gt;0,ORDER!B1, "")</f>
        <v/>
      </c>
      <c r="AZ241">
        <f>IF(ORDER!O247&gt;0,
 IF(ORDER!$D$1="SGST",
 VLOOKUP(H241,'C:\Users\HP\Desktop\TrimphPO\Week\Master Files\[SGST Master.xlsx]DBF'!$A:$BA,53,FALSE),
   IF(ORDER!$D$1="IGST",
   VLOOKUP(H241,'C:\Users\HP\Desktop\TrimphPO\Week\Master Files\[IGST Master.xlsx]DBF'!$A:$BA,53,FALSE),
   "Error")),
"")</f>
        <v/>
      </c>
      <c r="BA241">
        <f>IF(ORDER!O247&gt;0,
 IF(ORDER!$D$1="SGST",
 VLOOKUP(H241,'C:\Users\HP\Desktop\TrimphPO\Week\Master Files\[SGST Master.xlsx]DBF'!$A:$BB,54,FALSE),
   IF(ORDER!$D$1="IGST",
   VLOOKUP(H241,'C:\Users\HP\Desktop\TrimphPO\Week\Master Files\[IGST Master.xlsx]DBF'!$A:$BB,54,FALSE),
   "Error")),
"")</f>
        <v/>
      </c>
      <c r="BB241">
        <f>IF(ORDER!O247&gt;0,
 IF(ORDER!$D$1="SGST",
 VLOOKUP(H241,'C:\Users\HP\Desktop\TrimphPO\Week\Master Files\[SGST Master.xlsx]DBF'!$A:$BC,55,FALSE),
   IF(ORDER!$D$1="IGST",
   VLOOKUP(H241,'C:\Users\HP\Desktop\TrimphPO\Week\Master Files\[IGST Master.xlsx]DBF'!$A:$BC,55,FALSE),
   "Error")),
"")</f>
        <v/>
      </c>
      <c r="BC241">
        <f>IF(ORDER!O247&gt;0,
 IF(ORDER!$D$1="SGST",
 VLOOKUP(H241,'C:\Users\HP\Desktop\TrimphPO\Week\Master Files\[SGST Master.xlsx]DBF'!$A:$BD,56,FALSE),
   IF(ORDER!$D$1="IGST",
   VLOOKUP(H241,'C:\Users\HP\Desktop\TrimphPO\Week\Master Files\[IGST Master.xlsx]DBF'!$A:$BD,56,FALSE),
   "Error")),
"")</f>
        <v/>
      </c>
      <c r="BD241">
        <f>IF(ORDER!O247&gt;0,
 IF(ORDER!$D$1="SGST",
 VLOOKUP(H241,'C:\Users\HP\Desktop\TrimphPO\Week\Master Files\[SGST Master.xlsx]DBF'!$A:$BE,57,FALSE),
   IF(ORDER!$D$1="IGST",
   VLOOKUP(H241,'C:\Users\HP\Desktop\TrimphPO\Week\Master Files\[IGST Master.xlsx]DBF'!$A:$BE,57,FALSE),
   "Error")),
"")</f>
        <v/>
      </c>
    </row>
    <row r="242">
      <c r="A242">
        <f>IF(ORDER!O248&gt;0,
 IF(ORDER!$D$1="SGST",
 VLOOKUP(H242,'C:\Users\HP\Desktop\TrimphPO\Week\Master Files\[SGST Master.xlsx]DBF'!$A:$B,2,FALSE),
   IF(ORDER!$D$1="IGST",
   VLOOKUP(H242,'C:\Users\HP\Desktop\TrimphPO\Week\Master Files\[IGST Master.xlsx]DBF'!$A:$B,2,FALSE),
   "Error")),
"")</f>
        <v/>
      </c>
      <c r="B242">
        <f>IF(ORDER!O248&gt;0,
 IF(ORDER!$D$1="SGST",
 VLOOKUP(H242,'C:\Users\HP\Desktop\TrimphPO\Week\Master Files\[SGST Master.xlsx]DBF'!$A:$C,3,FALSE),
   IF(ORDER!$D$1="IGST",
   VLOOKUP(H242,'C:\Users\HP\Desktop\TrimphPO\Week\Master Files\[IGST Master.xlsx]DBF'!$A:$C,3,FALSE),
   "Error")),
"")</f>
        <v/>
      </c>
      <c r="C242">
        <f>IF(ORDER!O248&gt;0,ORDER!L248, "")</f>
        <v/>
      </c>
      <c r="D242">
        <f>IF(ORDER!O248&gt;0,ORDER!A248, "")</f>
        <v/>
      </c>
      <c r="E242">
        <f>IF(ORDER!O248&gt;0,
 IF(ORDER!$D$1="SGST",
 VLOOKUP(H242,'C:\Users\HP\Desktop\TrimphPO\Week\Master Files\[SGST Master.xlsx]DBF'!$A:$F,6,FALSE),
   IF(ORDER!$D$1="IGST",
   VLOOKUP(H242,'C:\Users\HP\Desktop\TrimphPO\Week\Master Files\[IGST Master.xlsx]DBF'!$A:$F,6,FALSE),
   "Error")),
"")</f>
        <v/>
      </c>
      <c r="F242">
        <f>IF(ORDER!O248&gt;0,ORDER!C248, "")</f>
        <v/>
      </c>
      <c r="G242">
        <f>IF(ORDER!O248&gt;0,
 IF(ORDER!$D$1="SGST",
 VLOOKUP(H242,'C:\Users\HP\Desktop\TrimphPO\Week\Master Files\[SGST Master.xlsx]DBF'!$A:$H,8,FALSE),
   IF(ORDER!$D$1="IGST",
   VLOOKUP(H242,'C:\Users\HP\Desktop\TrimphPO\Week\Master Files\[IGST Master.xlsx]DBF'!$A:$H,8,FALSE),
   "Error")),
"")</f>
        <v/>
      </c>
      <c r="H242">
        <f>IF(ORDER!O248&gt;0,ORDER!D248, "")</f>
        <v/>
      </c>
      <c r="I242">
        <f>IF(ORDER!O248&gt;0,
 IF(ORDER!$D$1="SGST",
 VLOOKUP(H242,'C:\Users\HP\Desktop\TrimphPO\Week\Master Files\[SGST Master.xlsx]DBF'!$A:$J,10,FALSE),
   IF(ORDER!$D$1="IGST",
   VLOOKUP(H242,'C:\Users\HP\Desktop\TrimphPO\Week\Master Files\[IGST Master.xlsx]DBF'!$A:$J,10,FALSE),
   "Error")),
"")</f>
        <v/>
      </c>
      <c r="J242">
        <f>IF(ORDER!O248&gt;0,SUMIF(ORDER!$D$8:$D$22298,DBF!$H242,ORDER!$G$8:$G$22298), "")</f>
        <v/>
      </c>
      <c r="K242">
        <f>IF(ORDER!O248&gt;0,VLOOKUP($H242,ORDER!D:H,5,FALSE), "")</f>
        <v/>
      </c>
      <c r="L242">
        <f>IF(ORDER!O248&gt;0,ROUND(J242*K242,2), "")</f>
        <v/>
      </c>
      <c r="M242">
        <f>IF(ORDER!O248&gt;0,
 IF(ORDER!$D$1="SGST",
 VLOOKUP(H242,'C:\Users\HP\Desktop\TrimphPO\Week\Master Files\[SGST Master.xlsx]DBF'!$A:$N,14,FALSE),
   IF(ORDER!$D$1="IGST",
   VLOOKUP(H242,'C:\Users\HP\Desktop\TrimphPO\Week\Master Files\[IGST Master.xlsx]DBF'!$A:$N,14,FALSE),
   "Error")),
"")</f>
        <v/>
      </c>
      <c r="N242">
        <f>IF(ORDER!O248&gt;0,ROUND(L242*M242/100,2), "")</f>
        <v/>
      </c>
      <c r="O242">
        <f>IF(ORDER!O248&gt;0,L242-N242, "")</f>
        <v/>
      </c>
      <c r="P242">
        <f>IF(ORDER!O248&gt;0,IF(R242="Corsetry",IF(IFERROR((O242/J242),0)&lt;1000,"CC Sales- Corsetry-Wholesale - IGST 5%","CC Sales- Corsetry-Wholesale - IGST 12%")), "")</f>
        <v/>
      </c>
      <c r="Q242">
        <f>IF(ORDER!O248&gt;0,
 IF(ORDER!$D$1="SGST",
 VLOOKUP(H242,'C:\Users\HP\Desktop\TrimphPO\Week\Master Files\[SGST Master.xlsx]DBF'!$A:$R,18,FALSE),
   IF(ORDER!$D$1="IGST",
   VLOOKUP(H242,'C:\Users\HP\Desktop\TrimphPO\Week\Master Files\[IGST Master.xlsx]DBF'!$A:$R,18,FALSE),
   "Error")),
"")</f>
        <v/>
      </c>
      <c r="R242">
        <f>IF(ORDER!O248&gt;0,
 IF(ORDER!$D$1="SGST",
 VLOOKUP(H242,'C:\Users\HP\Desktop\TrimphPO\Week\Master Files\[SGST Master.xlsx]DBF'!$A:$S,19,FALSE),
   IF(ORDER!$D$1="IGST",
   VLOOKUP(H242,'C:\Users\HP\Desktop\TrimphPO\Week\Master Files\[IGST Master.xlsx]DBF'!$A:$S,19,FALSE),
   "Error")),
"")</f>
        <v/>
      </c>
      <c r="S242">
        <f>IF(ORDER!O248&gt;0,
 IF(ORDER!$D$1="SGST",
 VLOOKUP(H242,'C:\Users\HP\Desktop\TrimphPO\Week\Master Files\[SGST Master.xlsx]DBF'!$A:$T,20,FALSE),
   IF(ORDER!$D$1="IGST",
   VLOOKUP(H242,'C:\Users\HP\Desktop\TrimphPO\Week\Master Files\[IGST Master.xlsx]DBF'!$A:$T,20,FALSE),
   "Error")),
"")</f>
        <v/>
      </c>
      <c r="T242">
        <f>IF(ORDER!O248&gt;0,
 IF(ORDER!$D$1="SGST",
 VLOOKUP(H242,'C:\Users\HP\Desktop\TrimphPO\Week\Master Files\[SGST Master.xlsx]DBF'!$A:$U,21,FALSE),
   IF(ORDER!$D$1="IGST",
   VLOOKUP(H242,'C:\Users\HP\Desktop\TrimphPO\Week\Master Files\[IGST Master.xlsx]DBF'!$A:$U,21,FALSE),
   "Error")),
"")</f>
        <v/>
      </c>
      <c r="U242">
        <f>IF(ORDER!O248&gt;0,
 IF(ORDER!$D$1="SGST",
 VLOOKUP(H242,'C:\Users\HP\Desktop\TrimphPO\Week\Master Files\[SGST Master.xlsx]DBF'!$A:$V,22,FALSE),
   IF(ORDER!$D$1="IGST",
   VLOOKUP(H242,'C:\Users\HP\Desktop\TrimphPO\Week\Master Files\[IGST Master.xlsx]DBF'!$A:$V,22,FALSE),
   "Error")),
"")</f>
        <v/>
      </c>
      <c r="V242">
        <f>IF(ORDER!O248&gt;0,
 IF(ORDER!$D$1="SGST",
 VLOOKUP(H242,'C:\Users\HP\Desktop\TrimphPO\Week\Master Files\[SGST Master.xlsx]DBF'!$A:$W,23,FALSE),
   IF(ORDER!$D$1="IGST",
   VLOOKUP(H242,'C:\Users\HP\Desktop\TrimphPO\Week\Master Files\[IGST Master.xlsx]DBF'!$A:$W,23,FALSE),
   "Error")),
"")</f>
        <v/>
      </c>
      <c r="W242">
        <f>IF(ORDER!O248&gt;0,
 IF(ORDER!$D$1="SGST",
 VLOOKUP(H242,'C:\Users\HP\Desktop\TrimphPO\Week\Master Files\[SGST Master.xlsx]DBF'!$A:$X,24,FALSE),
   IF(ORDER!$D$1="IGST",
   VLOOKUP(H242,'C:\Users\HP\Desktop\TrimphPO\Week\Master Files\[IGST Master.xlsx]DBF'!$A:$X,24,FALSE),
   "Error")),
"")</f>
        <v/>
      </c>
      <c r="X242">
        <f>IF(ORDER!O248&gt;0,
 IF(ORDER!$D$1="SGST",
 VLOOKUP(H242,'C:\Users\HP\Desktop\TrimphPO\Week\Master Files\[SGST Master.xlsx]DBF'!$A:$Y,25,FALSE),
   IF(ORDER!$D$1="IGST",
   VLOOKUP(H242,'C:\Users\HP\Desktop\TrimphPO\Week\Master Files\[IGST Master.xlsx]DBF'!$A:$Y,25,FALSE),
   "Error")),
"")</f>
        <v/>
      </c>
      <c r="Y242">
        <f>IF(ORDER!O248&gt;0,+O242, "")</f>
        <v/>
      </c>
      <c r="Z242">
        <f>IF(ORDER!O248&gt;0,+J242, "")</f>
        <v/>
      </c>
      <c r="AA242">
        <f>IF(ORDER!O248&gt;0,
 IF(ORDER!$D$1="SGST",
 VLOOKUP(H242,'C:\Users\HP\Desktop\TrimphPO\Week\Master Files\[SGST Master.xlsx]DBF'!$A:$AB,28,FALSE),
   IF(ORDER!$D$1="IGST",
   VLOOKUP(H242,'C:\Users\HP\Desktop\TrimphPO\Week\Master Files\[IGST Master.xlsx]DBF'!$A:$AB,28,FALSE),
   "Error")),
"")</f>
        <v/>
      </c>
      <c r="AB242">
        <f>IF(ORDER!O248&gt;0,
 IF(ORDER!$D$1="SGST",
 VLOOKUP(H242,'C:\Users\HP\Desktop\TrimphPO\Week\Master Files\[SGST Master.xlsx]DBF'!$A:$AC,29,FALSE),
   IF(ORDER!$D$1="IGST",
   VLOOKUP(H242,'C:\Users\HP\Desktop\TrimphPO\Week\Master Files\[IGST Master.xlsx]DBF'!$A:$AC,29,FALSE),
   "Error")),
"")</f>
        <v/>
      </c>
      <c r="AC242">
        <f>IF(ORDER!O248&gt;0,ROUND(Y242*AB242/100,2), "")</f>
        <v/>
      </c>
      <c r="AD242">
        <f>IF(ORDER!O248&gt;0,ROUND(SUM(Y242,0)-AC242,2), "")</f>
        <v/>
      </c>
      <c r="AE242" t="inlineStr"/>
      <c r="AF242" t="inlineStr"/>
      <c r="AG242" t="inlineStr"/>
      <c r="AH242" t="inlineStr"/>
      <c r="AI242" t="inlineStr"/>
      <c r="AJ242" t="inlineStr"/>
      <c r="AK242">
        <f>IF(ORDER!O248&gt;0,IF(RIGHT(P242,2)="5%","Output IGST - 5% - Tamilnadu","Output IGST - 12% - Tamilnadu"), "")</f>
        <v/>
      </c>
      <c r="AL242">
        <f>IF(ORDER!O248&gt;0,IF(AK242="Output IGST - 12% - TamilNadu",12,5), "")</f>
        <v/>
      </c>
      <c r="AM242">
        <f>IF(ORDER!O248&gt;0,ROUND(SUM(AD242*AL242/100,0),2), "")</f>
        <v/>
      </c>
      <c r="AN242">
        <f>IF(ORDER!O248&gt;0,+AP242, "")</f>
        <v/>
      </c>
      <c r="AO242">
        <f>IF(ORDER!O248&gt;0,0.00, "")</f>
        <v/>
      </c>
      <c r="AP242">
        <f>IF(ORDER!O248&gt;0,+(Y242-AC242)+AM242, "")</f>
        <v/>
      </c>
      <c r="AQ242">
        <f>IF(ORDER!O248&gt;0,
 IF(ORDER!$D$1="SGST",
 VLOOKUP(H242,'C:\Users\HP\Desktop\TrimphPO\Week\Master Files\[SGST Master.xlsx]DBF'!$A:$AR,44,FALSE),
   IF(ORDER!$D$1="IGST",
   VLOOKUP(H242,'C:\Users\HP\Desktop\TrimphPO\Week\Master Files\[IGST Master.xlsx]DBF'!$A:$AR,44,FALSE),
   "Error")),
"")</f>
        <v/>
      </c>
      <c r="AR242">
        <f>IF(ORDER!O248&gt;0,B242, "")</f>
        <v/>
      </c>
      <c r="AS242">
        <f>IF(ORDER!O248&gt;0,AN242, "")</f>
        <v/>
      </c>
      <c r="AT242">
        <f>IF(ORDER!O248&gt;0,CONCATENATE($B$2," ",$C$2," ","QTY",  " ", $Z$2), "")</f>
        <v/>
      </c>
      <c r="AU242">
        <f>IF(ORDER!O248&gt;0,
 IF(ORDER!$D$1="SGST",
 VLOOKUP(H242,'C:\Users\HP\Desktop\TrimphPO\Week\Master Files\[SGST Master.xlsx]DBF'!$A:$AV,48,FALSE),
   IF(ORDER!$D$1="IGST",
   VLOOKUP(H242,'C:\Users\HP\Desktop\TrimphPO\Week\Master Files\[IGST Master.xlsx]DBF'!$A:$AV,48,FALSE),
   "Error")),
"")</f>
        <v/>
      </c>
      <c r="AV242">
        <f>IF(ORDER!O248&gt;0,
 IF(ORDER!$D$1="SGST",
 VLOOKUP(H242,'C:\Users\HP\Desktop\TrimphPO\Week\Master Files\[SGST Master.xlsx]DBF'!$A:$AW,49,FALSE),
   IF(ORDER!$D$1="IGST",
   VLOOKUP(H242,'C:\Users\HP\Desktop\TrimphPO\Week\Master Files\[IGST Master.xlsx]DBF'!$A:$AW,49,FALSE),
   "Error")),
"")</f>
        <v/>
      </c>
      <c r="AW242">
        <f>IF(ORDER!O248&gt;0,
 IF(ORDER!$D$1="SGST",
 VLOOKUP(H242,'C:\Users\HP\Desktop\TrimphPO\Week\Master Files\[SGST Master.xlsx]DBF'!$A:$AX,50,FALSE),
   IF(ORDER!$D$1="IGST",
   VLOOKUP(H242,'C:\Users\HP\Desktop\TrimphPO\Week\Master Files\[IGST Master.xlsx]DBF'!$A:$AX,50,FALSE),
   "Error")),
"")</f>
        <v/>
      </c>
      <c r="AX242">
        <f>IF(ORDER!O248&gt;0,ORDER!B5, "")</f>
        <v/>
      </c>
      <c r="AY242">
        <f>IF(ORDER!O248&gt;0,ORDER!B1, "")</f>
        <v/>
      </c>
      <c r="AZ242">
        <f>IF(ORDER!O248&gt;0,
 IF(ORDER!$D$1="SGST",
 VLOOKUP(H242,'C:\Users\HP\Desktop\TrimphPO\Week\Master Files\[SGST Master.xlsx]DBF'!$A:$BA,53,FALSE),
   IF(ORDER!$D$1="IGST",
   VLOOKUP(H242,'C:\Users\HP\Desktop\TrimphPO\Week\Master Files\[IGST Master.xlsx]DBF'!$A:$BA,53,FALSE),
   "Error")),
"")</f>
        <v/>
      </c>
      <c r="BA242">
        <f>IF(ORDER!O248&gt;0,
 IF(ORDER!$D$1="SGST",
 VLOOKUP(H242,'C:\Users\HP\Desktop\TrimphPO\Week\Master Files\[SGST Master.xlsx]DBF'!$A:$BB,54,FALSE),
   IF(ORDER!$D$1="IGST",
   VLOOKUP(H242,'C:\Users\HP\Desktop\TrimphPO\Week\Master Files\[IGST Master.xlsx]DBF'!$A:$BB,54,FALSE),
   "Error")),
"")</f>
        <v/>
      </c>
      <c r="BB242">
        <f>IF(ORDER!O248&gt;0,
 IF(ORDER!$D$1="SGST",
 VLOOKUP(H242,'C:\Users\HP\Desktop\TrimphPO\Week\Master Files\[SGST Master.xlsx]DBF'!$A:$BC,55,FALSE),
   IF(ORDER!$D$1="IGST",
   VLOOKUP(H242,'C:\Users\HP\Desktop\TrimphPO\Week\Master Files\[IGST Master.xlsx]DBF'!$A:$BC,55,FALSE),
   "Error")),
"")</f>
        <v/>
      </c>
      <c r="BC242">
        <f>IF(ORDER!O248&gt;0,
 IF(ORDER!$D$1="SGST",
 VLOOKUP(H242,'C:\Users\HP\Desktop\TrimphPO\Week\Master Files\[SGST Master.xlsx]DBF'!$A:$BD,56,FALSE),
   IF(ORDER!$D$1="IGST",
   VLOOKUP(H242,'C:\Users\HP\Desktop\TrimphPO\Week\Master Files\[IGST Master.xlsx]DBF'!$A:$BD,56,FALSE),
   "Error")),
"")</f>
        <v/>
      </c>
      <c r="BD242">
        <f>IF(ORDER!O248&gt;0,
 IF(ORDER!$D$1="SGST",
 VLOOKUP(H242,'C:\Users\HP\Desktop\TrimphPO\Week\Master Files\[SGST Master.xlsx]DBF'!$A:$BE,57,FALSE),
   IF(ORDER!$D$1="IGST",
   VLOOKUP(H242,'C:\Users\HP\Desktop\TrimphPO\Week\Master Files\[IGST Master.xlsx]DBF'!$A:$BE,57,FALSE),
   "Error")),
"")</f>
        <v/>
      </c>
    </row>
    <row r="243">
      <c r="A243">
        <f>IF(ORDER!O249&gt;0,
 IF(ORDER!$D$1="SGST",
 VLOOKUP(H243,'C:\Users\HP\Desktop\TrimphPO\Week\Master Files\[SGST Master.xlsx]DBF'!$A:$B,2,FALSE),
   IF(ORDER!$D$1="IGST",
   VLOOKUP(H243,'C:\Users\HP\Desktop\TrimphPO\Week\Master Files\[IGST Master.xlsx]DBF'!$A:$B,2,FALSE),
   "Error")),
"")</f>
        <v/>
      </c>
      <c r="B243">
        <f>IF(ORDER!O249&gt;0,
 IF(ORDER!$D$1="SGST",
 VLOOKUP(H243,'C:\Users\HP\Desktop\TrimphPO\Week\Master Files\[SGST Master.xlsx]DBF'!$A:$C,3,FALSE),
   IF(ORDER!$D$1="IGST",
   VLOOKUP(H243,'C:\Users\HP\Desktop\TrimphPO\Week\Master Files\[IGST Master.xlsx]DBF'!$A:$C,3,FALSE),
   "Error")),
"")</f>
        <v/>
      </c>
      <c r="C243">
        <f>IF(ORDER!O249&gt;0,ORDER!L249, "")</f>
        <v/>
      </c>
      <c r="D243">
        <f>IF(ORDER!O249&gt;0,ORDER!A249, "")</f>
        <v/>
      </c>
      <c r="E243">
        <f>IF(ORDER!O249&gt;0,
 IF(ORDER!$D$1="SGST",
 VLOOKUP(H243,'C:\Users\HP\Desktop\TrimphPO\Week\Master Files\[SGST Master.xlsx]DBF'!$A:$F,6,FALSE),
   IF(ORDER!$D$1="IGST",
   VLOOKUP(H243,'C:\Users\HP\Desktop\TrimphPO\Week\Master Files\[IGST Master.xlsx]DBF'!$A:$F,6,FALSE),
   "Error")),
"")</f>
        <v/>
      </c>
      <c r="F243">
        <f>IF(ORDER!O249&gt;0,ORDER!C249, "")</f>
        <v/>
      </c>
      <c r="G243">
        <f>IF(ORDER!O249&gt;0,
 IF(ORDER!$D$1="SGST",
 VLOOKUP(H243,'C:\Users\HP\Desktop\TrimphPO\Week\Master Files\[SGST Master.xlsx]DBF'!$A:$H,8,FALSE),
   IF(ORDER!$D$1="IGST",
   VLOOKUP(H243,'C:\Users\HP\Desktop\TrimphPO\Week\Master Files\[IGST Master.xlsx]DBF'!$A:$H,8,FALSE),
   "Error")),
"")</f>
        <v/>
      </c>
      <c r="H243">
        <f>IF(ORDER!O249&gt;0,ORDER!D249, "")</f>
        <v/>
      </c>
      <c r="I243">
        <f>IF(ORDER!O249&gt;0,
 IF(ORDER!$D$1="SGST",
 VLOOKUP(H243,'C:\Users\HP\Desktop\TrimphPO\Week\Master Files\[SGST Master.xlsx]DBF'!$A:$J,10,FALSE),
   IF(ORDER!$D$1="IGST",
   VLOOKUP(H243,'C:\Users\HP\Desktop\TrimphPO\Week\Master Files\[IGST Master.xlsx]DBF'!$A:$J,10,FALSE),
   "Error")),
"")</f>
        <v/>
      </c>
      <c r="J243">
        <f>IF(ORDER!O249&gt;0,SUMIF(ORDER!$D$8:$D$22298,DBF!$H243,ORDER!$G$8:$G$22298), "")</f>
        <v/>
      </c>
      <c r="K243">
        <f>IF(ORDER!O249&gt;0,VLOOKUP($H243,ORDER!D:H,5,FALSE), "")</f>
        <v/>
      </c>
      <c r="L243">
        <f>IF(ORDER!O249&gt;0,ROUND(J243*K243,2), "")</f>
        <v/>
      </c>
      <c r="M243">
        <f>IF(ORDER!O249&gt;0,
 IF(ORDER!$D$1="SGST",
 VLOOKUP(H243,'C:\Users\HP\Desktop\TrimphPO\Week\Master Files\[SGST Master.xlsx]DBF'!$A:$N,14,FALSE),
   IF(ORDER!$D$1="IGST",
   VLOOKUP(H243,'C:\Users\HP\Desktop\TrimphPO\Week\Master Files\[IGST Master.xlsx]DBF'!$A:$N,14,FALSE),
   "Error")),
"")</f>
        <v/>
      </c>
      <c r="N243">
        <f>IF(ORDER!O249&gt;0,ROUND(L243*M243/100,2), "")</f>
        <v/>
      </c>
      <c r="O243">
        <f>IF(ORDER!O249&gt;0,L243-N243, "")</f>
        <v/>
      </c>
      <c r="P243">
        <f>IF(ORDER!O249&gt;0,IF(R243="Corsetry",IF(IFERROR((O243/J243),0)&lt;1000,"CC Sales- Corsetry-Wholesale - IGST 5%","CC Sales- Corsetry-Wholesale - IGST 12%")), "")</f>
        <v/>
      </c>
      <c r="Q243">
        <f>IF(ORDER!O249&gt;0,
 IF(ORDER!$D$1="SGST",
 VLOOKUP(H243,'C:\Users\HP\Desktop\TrimphPO\Week\Master Files\[SGST Master.xlsx]DBF'!$A:$R,18,FALSE),
   IF(ORDER!$D$1="IGST",
   VLOOKUP(H243,'C:\Users\HP\Desktop\TrimphPO\Week\Master Files\[IGST Master.xlsx]DBF'!$A:$R,18,FALSE),
   "Error")),
"")</f>
        <v/>
      </c>
      <c r="R243">
        <f>IF(ORDER!O249&gt;0,
 IF(ORDER!$D$1="SGST",
 VLOOKUP(H243,'C:\Users\HP\Desktop\TrimphPO\Week\Master Files\[SGST Master.xlsx]DBF'!$A:$S,19,FALSE),
   IF(ORDER!$D$1="IGST",
   VLOOKUP(H243,'C:\Users\HP\Desktop\TrimphPO\Week\Master Files\[IGST Master.xlsx]DBF'!$A:$S,19,FALSE),
   "Error")),
"")</f>
        <v/>
      </c>
      <c r="S243">
        <f>IF(ORDER!O249&gt;0,
 IF(ORDER!$D$1="SGST",
 VLOOKUP(H243,'C:\Users\HP\Desktop\TrimphPO\Week\Master Files\[SGST Master.xlsx]DBF'!$A:$T,20,FALSE),
   IF(ORDER!$D$1="IGST",
   VLOOKUP(H243,'C:\Users\HP\Desktop\TrimphPO\Week\Master Files\[IGST Master.xlsx]DBF'!$A:$T,20,FALSE),
   "Error")),
"")</f>
        <v/>
      </c>
      <c r="T243">
        <f>IF(ORDER!O249&gt;0,
 IF(ORDER!$D$1="SGST",
 VLOOKUP(H243,'C:\Users\HP\Desktop\TrimphPO\Week\Master Files\[SGST Master.xlsx]DBF'!$A:$U,21,FALSE),
   IF(ORDER!$D$1="IGST",
   VLOOKUP(H243,'C:\Users\HP\Desktop\TrimphPO\Week\Master Files\[IGST Master.xlsx]DBF'!$A:$U,21,FALSE),
   "Error")),
"")</f>
        <v/>
      </c>
      <c r="U243">
        <f>IF(ORDER!O249&gt;0,
 IF(ORDER!$D$1="SGST",
 VLOOKUP(H243,'C:\Users\HP\Desktop\TrimphPO\Week\Master Files\[SGST Master.xlsx]DBF'!$A:$V,22,FALSE),
   IF(ORDER!$D$1="IGST",
   VLOOKUP(H243,'C:\Users\HP\Desktop\TrimphPO\Week\Master Files\[IGST Master.xlsx]DBF'!$A:$V,22,FALSE),
   "Error")),
"")</f>
        <v/>
      </c>
      <c r="V243">
        <f>IF(ORDER!O249&gt;0,
 IF(ORDER!$D$1="SGST",
 VLOOKUP(H243,'C:\Users\HP\Desktop\TrimphPO\Week\Master Files\[SGST Master.xlsx]DBF'!$A:$W,23,FALSE),
   IF(ORDER!$D$1="IGST",
   VLOOKUP(H243,'C:\Users\HP\Desktop\TrimphPO\Week\Master Files\[IGST Master.xlsx]DBF'!$A:$W,23,FALSE),
   "Error")),
"")</f>
        <v/>
      </c>
      <c r="W243">
        <f>IF(ORDER!O249&gt;0,
 IF(ORDER!$D$1="SGST",
 VLOOKUP(H243,'C:\Users\HP\Desktop\TrimphPO\Week\Master Files\[SGST Master.xlsx]DBF'!$A:$X,24,FALSE),
   IF(ORDER!$D$1="IGST",
   VLOOKUP(H243,'C:\Users\HP\Desktop\TrimphPO\Week\Master Files\[IGST Master.xlsx]DBF'!$A:$X,24,FALSE),
   "Error")),
"")</f>
        <v/>
      </c>
      <c r="X243">
        <f>IF(ORDER!O249&gt;0,
 IF(ORDER!$D$1="SGST",
 VLOOKUP(H243,'C:\Users\HP\Desktop\TrimphPO\Week\Master Files\[SGST Master.xlsx]DBF'!$A:$Y,25,FALSE),
   IF(ORDER!$D$1="IGST",
   VLOOKUP(H243,'C:\Users\HP\Desktop\TrimphPO\Week\Master Files\[IGST Master.xlsx]DBF'!$A:$Y,25,FALSE),
   "Error")),
"")</f>
        <v/>
      </c>
      <c r="Y243">
        <f>IF(ORDER!O249&gt;0,+O243, "")</f>
        <v/>
      </c>
      <c r="Z243">
        <f>IF(ORDER!O249&gt;0,+J243, "")</f>
        <v/>
      </c>
      <c r="AA243">
        <f>IF(ORDER!O249&gt;0,
 IF(ORDER!$D$1="SGST",
 VLOOKUP(H243,'C:\Users\HP\Desktop\TrimphPO\Week\Master Files\[SGST Master.xlsx]DBF'!$A:$AB,28,FALSE),
   IF(ORDER!$D$1="IGST",
   VLOOKUP(H243,'C:\Users\HP\Desktop\TrimphPO\Week\Master Files\[IGST Master.xlsx]DBF'!$A:$AB,28,FALSE),
   "Error")),
"")</f>
        <v/>
      </c>
      <c r="AB243">
        <f>IF(ORDER!O249&gt;0,
 IF(ORDER!$D$1="SGST",
 VLOOKUP(H243,'C:\Users\HP\Desktop\TrimphPO\Week\Master Files\[SGST Master.xlsx]DBF'!$A:$AC,29,FALSE),
   IF(ORDER!$D$1="IGST",
   VLOOKUP(H243,'C:\Users\HP\Desktop\TrimphPO\Week\Master Files\[IGST Master.xlsx]DBF'!$A:$AC,29,FALSE),
   "Error")),
"")</f>
        <v/>
      </c>
      <c r="AC243">
        <f>IF(ORDER!O249&gt;0,ROUND(Y243*AB243/100,2), "")</f>
        <v/>
      </c>
      <c r="AD243">
        <f>IF(ORDER!O249&gt;0,ROUND(SUM(Y243,0)-AC243,2), "")</f>
        <v/>
      </c>
      <c r="AE243" t="inlineStr"/>
      <c r="AF243" t="inlineStr"/>
      <c r="AG243" t="inlineStr"/>
      <c r="AH243" t="inlineStr"/>
      <c r="AI243" t="inlineStr"/>
      <c r="AJ243" t="inlineStr"/>
      <c r="AK243">
        <f>IF(ORDER!O249&gt;0,IF(RIGHT(P243,2)="5%","Output IGST - 5% - Tamilnadu","Output IGST - 12% - Tamilnadu"), "")</f>
        <v/>
      </c>
      <c r="AL243">
        <f>IF(ORDER!O249&gt;0,IF(AK243="Output IGST - 12% - TamilNadu",12,5), "")</f>
        <v/>
      </c>
      <c r="AM243">
        <f>IF(ORDER!O249&gt;0,ROUND(SUM(AD243*AL243/100,0),2), "")</f>
        <v/>
      </c>
      <c r="AN243">
        <f>IF(ORDER!O249&gt;0,+AP243, "")</f>
        <v/>
      </c>
      <c r="AO243">
        <f>IF(ORDER!O249&gt;0,0.00, "")</f>
        <v/>
      </c>
      <c r="AP243">
        <f>IF(ORDER!O249&gt;0,+(Y243-AC243)+AM243, "")</f>
        <v/>
      </c>
      <c r="AQ243">
        <f>IF(ORDER!O249&gt;0,
 IF(ORDER!$D$1="SGST",
 VLOOKUP(H243,'C:\Users\HP\Desktop\TrimphPO\Week\Master Files\[SGST Master.xlsx]DBF'!$A:$AR,44,FALSE),
   IF(ORDER!$D$1="IGST",
   VLOOKUP(H243,'C:\Users\HP\Desktop\TrimphPO\Week\Master Files\[IGST Master.xlsx]DBF'!$A:$AR,44,FALSE),
   "Error")),
"")</f>
        <v/>
      </c>
      <c r="AR243">
        <f>IF(ORDER!O249&gt;0,B243, "")</f>
        <v/>
      </c>
      <c r="AS243">
        <f>IF(ORDER!O249&gt;0,AN243, "")</f>
        <v/>
      </c>
      <c r="AT243">
        <f>IF(ORDER!O249&gt;0,CONCATENATE($B$2," ",$C$2," ","QTY",  " ", $Z$2), "")</f>
        <v/>
      </c>
      <c r="AU243">
        <f>IF(ORDER!O249&gt;0,
 IF(ORDER!$D$1="SGST",
 VLOOKUP(H243,'C:\Users\HP\Desktop\TrimphPO\Week\Master Files\[SGST Master.xlsx]DBF'!$A:$AV,48,FALSE),
   IF(ORDER!$D$1="IGST",
   VLOOKUP(H243,'C:\Users\HP\Desktop\TrimphPO\Week\Master Files\[IGST Master.xlsx]DBF'!$A:$AV,48,FALSE),
   "Error")),
"")</f>
        <v/>
      </c>
      <c r="AV243">
        <f>IF(ORDER!O249&gt;0,
 IF(ORDER!$D$1="SGST",
 VLOOKUP(H243,'C:\Users\HP\Desktop\TrimphPO\Week\Master Files\[SGST Master.xlsx]DBF'!$A:$AW,49,FALSE),
   IF(ORDER!$D$1="IGST",
   VLOOKUP(H243,'C:\Users\HP\Desktop\TrimphPO\Week\Master Files\[IGST Master.xlsx]DBF'!$A:$AW,49,FALSE),
   "Error")),
"")</f>
        <v/>
      </c>
      <c r="AW243">
        <f>IF(ORDER!O249&gt;0,
 IF(ORDER!$D$1="SGST",
 VLOOKUP(H243,'C:\Users\HP\Desktop\TrimphPO\Week\Master Files\[SGST Master.xlsx]DBF'!$A:$AX,50,FALSE),
   IF(ORDER!$D$1="IGST",
   VLOOKUP(H243,'C:\Users\HP\Desktop\TrimphPO\Week\Master Files\[IGST Master.xlsx]DBF'!$A:$AX,50,FALSE),
   "Error")),
"")</f>
        <v/>
      </c>
      <c r="AX243">
        <f>IF(ORDER!O249&gt;0,ORDER!B5, "")</f>
        <v/>
      </c>
      <c r="AY243">
        <f>IF(ORDER!O249&gt;0,ORDER!B1, "")</f>
        <v/>
      </c>
      <c r="AZ243">
        <f>IF(ORDER!O249&gt;0,
 IF(ORDER!$D$1="SGST",
 VLOOKUP(H243,'C:\Users\HP\Desktop\TrimphPO\Week\Master Files\[SGST Master.xlsx]DBF'!$A:$BA,53,FALSE),
   IF(ORDER!$D$1="IGST",
   VLOOKUP(H243,'C:\Users\HP\Desktop\TrimphPO\Week\Master Files\[IGST Master.xlsx]DBF'!$A:$BA,53,FALSE),
   "Error")),
"")</f>
        <v/>
      </c>
      <c r="BA243">
        <f>IF(ORDER!O249&gt;0,
 IF(ORDER!$D$1="SGST",
 VLOOKUP(H243,'C:\Users\HP\Desktop\TrimphPO\Week\Master Files\[SGST Master.xlsx]DBF'!$A:$BB,54,FALSE),
   IF(ORDER!$D$1="IGST",
   VLOOKUP(H243,'C:\Users\HP\Desktop\TrimphPO\Week\Master Files\[IGST Master.xlsx]DBF'!$A:$BB,54,FALSE),
   "Error")),
"")</f>
        <v/>
      </c>
      <c r="BB243">
        <f>IF(ORDER!O249&gt;0,
 IF(ORDER!$D$1="SGST",
 VLOOKUP(H243,'C:\Users\HP\Desktop\TrimphPO\Week\Master Files\[SGST Master.xlsx]DBF'!$A:$BC,55,FALSE),
   IF(ORDER!$D$1="IGST",
   VLOOKUP(H243,'C:\Users\HP\Desktop\TrimphPO\Week\Master Files\[IGST Master.xlsx]DBF'!$A:$BC,55,FALSE),
   "Error")),
"")</f>
        <v/>
      </c>
      <c r="BC243">
        <f>IF(ORDER!O249&gt;0,
 IF(ORDER!$D$1="SGST",
 VLOOKUP(H243,'C:\Users\HP\Desktop\TrimphPO\Week\Master Files\[SGST Master.xlsx]DBF'!$A:$BD,56,FALSE),
   IF(ORDER!$D$1="IGST",
   VLOOKUP(H243,'C:\Users\HP\Desktop\TrimphPO\Week\Master Files\[IGST Master.xlsx]DBF'!$A:$BD,56,FALSE),
   "Error")),
"")</f>
        <v/>
      </c>
      <c r="BD243">
        <f>IF(ORDER!O249&gt;0,
 IF(ORDER!$D$1="SGST",
 VLOOKUP(H243,'C:\Users\HP\Desktop\TrimphPO\Week\Master Files\[SGST Master.xlsx]DBF'!$A:$BE,57,FALSE),
   IF(ORDER!$D$1="IGST",
   VLOOKUP(H243,'C:\Users\HP\Desktop\TrimphPO\Week\Master Files\[IGST Master.xlsx]DBF'!$A:$BE,57,FALSE),
   "Error")),
"")</f>
        <v/>
      </c>
    </row>
    <row r="244">
      <c r="A244">
        <f>IF(ORDER!O250&gt;0,
 IF(ORDER!$D$1="SGST",
 VLOOKUP(H244,'C:\Users\HP\Desktop\TrimphPO\Week\Master Files\[SGST Master.xlsx]DBF'!$A:$B,2,FALSE),
   IF(ORDER!$D$1="IGST",
   VLOOKUP(H244,'C:\Users\HP\Desktop\TrimphPO\Week\Master Files\[IGST Master.xlsx]DBF'!$A:$B,2,FALSE),
   "Error")),
"")</f>
        <v/>
      </c>
      <c r="B244">
        <f>IF(ORDER!O250&gt;0,
 IF(ORDER!$D$1="SGST",
 VLOOKUP(H244,'C:\Users\HP\Desktop\TrimphPO\Week\Master Files\[SGST Master.xlsx]DBF'!$A:$C,3,FALSE),
   IF(ORDER!$D$1="IGST",
   VLOOKUP(H244,'C:\Users\HP\Desktop\TrimphPO\Week\Master Files\[IGST Master.xlsx]DBF'!$A:$C,3,FALSE),
   "Error")),
"")</f>
        <v/>
      </c>
      <c r="C244">
        <f>IF(ORDER!O250&gt;0,ORDER!L250, "")</f>
        <v/>
      </c>
      <c r="D244">
        <f>IF(ORDER!O250&gt;0,ORDER!A250, "")</f>
        <v/>
      </c>
      <c r="E244">
        <f>IF(ORDER!O250&gt;0,
 IF(ORDER!$D$1="SGST",
 VLOOKUP(H244,'C:\Users\HP\Desktop\TrimphPO\Week\Master Files\[SGST Master.xlsx]DBF'!$A:$F,6,FALSE),
   IF(ORDER!$D$1="IGST",
   VLOOKUP(H244,'C:\Users\HP\Desktop\TrimphPO\Week\Master Files\[IGST Master.xlsx]DBF'!$A:$F,6,FALSE),
   "Error")),
"")</f>
        <v/>
      </c>
      <c r="F244">
        <f>IF(ORDER!O250&gt;0,ORDER!C250, "")</f>
        <v/>
      </c>
      <c r="G244">
        <f>IF(ORDER!O250&gt;0,
 IF(ORDER!$D$1="SGST",
 VLOOKUP(H244,'C:\Users\HP\Desktop\TrimphPO\Week\Master Files\[SGST Master.xlsx]DBF'!$A:$H,8,FALSE),
   IF(ORDER!$D$1="IGST",
   VLOOKUP(H244,'C:\Users\HP\Desktop\TrimphPO\Week\Master Files\[IGST Master.xlsx]DBF'!$A:$H,8,FALSE),
   "Error")),
"")</f>
        <v/>
      </c>
      <c r="H244">
        <f>IF(ORDER!O250&gt;0,ORDER!D250, "")</f>
        <v/>
      </c>
      <c r="I244">
        <f>IF(ORDER!O250&gt;0,
 IF(ORDER!$D$1="SGST",
 VLOOKUP(H244,'C:\Users\HP\Desktop\TrimphPO\Week\Master Files\[SGST Master.xlsx]DBF'!$A:$J,10,FALSE),
   IF(ORDER!$D$1="IGST",
   VLOOKUP(H244,'C:\Users\HP\Desktop\TrimphPO\Week\Master Files\[IGST Master.xlsx]DBF'!$A:$J,10,FALSE),
   "Error")),
"")</f>
        <v/>
      </c>
      <c r="J244">
        <f>IF(ORDER!O250&gt;0,SUMIF(ORDER!$D$8:$D$22298,DBF!$H244,ORDER!$G$8:$G$22298), "")</f>
        <v/>
      </c>
      <c r="K244">
        <f>IF(ORDER!O250&gt;0,VLOOKUP($H244,ORDER!D:H,5,FALSE), "")</f>
        <v/>
      </c>
      <c r="L244">
        <f>IF(ORDER!O250&gt;0,ROUND(J244*K244,2), "")</f>
        <v/>
      </c>
      <c r="M244">
        <f>IF(ORDER!O250&gt;0,
 IF(ORDER!$D$1="SGST",
 VLOOKUP(H244,'C:\Users\HP\Desktop\TrimphPO\Week\Master Files\[SGST Master.xlsx]DBF'!$A:$N,14,FALSE),
   IF(ORDER!$D$1="IGST",
   VLOOKUP(H244,'C:\Users\HP\Desktop\TrimphPO\Week\Master Files\[IGST Master.xlsx]DBF'!$A:$N,14,FALSE),
   "Error")),
"")</f>
        <v/>
      </c>
      <c r="N244">
        <f>IF(ORDER!O250&gt;0,ROUND(L244*M244/100,2), "")</f>
        <v/>
      </c>
      <c r="O244">
        <f>IF(ORDER!O250&gt;0,L244-N244, "")</f>
        <v/>
      </c>
      <c r="P244">
        <f>IF(ORDER!O250&gt;0,IF(R244="Corsetry",IF(IFERROR((O244/J244),0)&lt;1000,"CC Sales- Corsetry-Wholesale - IGST 5%","CC Sales- Corsetry-Wholesale - IGST 12%")), "")</f>
        <v/>
      </c>
      <c r="Q244">
        <f>IF(ORDER!O250&gt;0,
 IF(ORDER!$D$1="SGST",
 VLOOKUP(H244,'C:\Users\HP\Desktop\TrimphPO\Week\Master Files\[SGST Master.xlsx]DBF'!$A:$R,18,FALSE),
   IF(ORDER!$D$1="IGST",
   VLOOKUP(H244,'C:\Users\HP\Desktop\TrimphPO\Week\Master Files\[IGST Master.xlsx]DBF'!$A:$R,18,FALSE),
   "Error")),
"")</f>
        <v/>
      </c>
      <c r="R244">
        <f>IF(ORDER!O250&gt;0,
 IF(ORDER!$D$1="SGST",
 VLOOKUP(H244,'C:\Users\HP\Desktop\TrimphPO\Week\Master Files\[SGST Master.xlsx]DBF'!$A:$S,19,FALSE),
   IF(ORDER!$D$1="IGST",
   VLOOKUP(H244,'C:\Users\HP\Desktop\TrimphPO\Week\Master Files\[IGST Master.xlsx]DBF'!$A:$S,19,FALSE),
   "Error")),
"")</f>
        <v/>
      </c>
      <c r="S244">
        <f>IF(ORDER!O250&gt;0,
 IF(ORDER!$D$1="SGST",
 VLOOKUP(H244,'C:\Users\HP\Desktop\TrimphPO\Week\Master Files\[SGST Master.xlsx]DBF'!$A:$T,20,FALSE),
   IF(ORDER!$D$1="IGST",
   VLOOKUP(H244,'C:\Users\HP\Desktop\TrimphPO\Week\Master Files\[IGST Master.xlsx]DBF'!$A:$T,20,FALSE),
   "Error")),
"")</f>
        <v/>
      </c>
      <c r="T244">
        <f>IF(ORDER!O250&gt;0,
 IF(ORDER!$D$1="SGST",
 VLOOKUP(H244,'C:\Users\HP\Desktop\TrimphPO\Week\Master Files\[SGST Master.xlsx]DBF'!$A:$U,21,FALSE),
   IF(ORDER!$D$1="IGST",
   VLOOKUP(H244,'C:\Users\HP\Desktop\TrimphPO\Week\Master Files\[IGST Master.xlsx]DBF'!$A:$U,21,FALSE),
   "Error")),
"")</f>
        <v/>
      </c>
      <c r="U244">
        <f>IF(ORDER!O250&gt;0,
 IF(ORDER!$D$1="SGST",
 VLOOKUP(H244,'C:\Users\HP\Desktop\TrimphPO\Week\Master Files\[SGST Master.xlsx]DBF'!$A:$V,22,FALSE),
   IF(ORDER!$D$1="IGST",
   VLOOKUP(H244,'C:\Users\HP\Desktop\TrimphPO\Week\Master Files\[IGST Master.xlsx]DBF'!$A:$V,22,FALSE),
   "Error")),
"")</f>
        <v/>
      </c>
      <c r="V244">
        <f>IF(ORDER!O250&gt;0,
 IF(ORDER!$D$1="SGST",
 VLOOKUP(H244,'C:\Users\HP\Desktop\TrimphPO\Week\Master Files\[SGST Master.xlsx]DBF'!$A:$W,23,FALSE),
   IF(ORDER!$D$1="IGST",
   VLOOKUP(H244,'C:\Users\HP\Desktop\TrimphPO\Week\Master Files\[IGST Master.xlsx]DBF'!$A:$W,23,FALSE),
   "Error")),
"")</f>
        <v/>
      </c>
      <c r="W244">
        <f>IF(ORDER!O250&gt;0,
 IF(ORDER!$D$1="SGST",
 VLOOKUP(H244,'C:\Users\HP\Desktop\TrimphPO\Week\Master Files\[SGST Master.xlsx]DBF'!$A:$X,24,FALSE),
   IF(ORDER!$D$1="IGST",
   VLOOKUP(H244,'C:\Users\HP\Desktop\TrimphPO\Week\Master Files\[IGST Master.xlsx]DBF'!$A:$X,24,FALSE),
   "Error")),
"")</f>
        <v/>
      </c>
      <c r="X244">
        <f>IF(ORDER!O250&gt;0,
 IF(ORDER!$D$1="SGST",
 VLOOKUP(H244,'C:\Users\HP\Desktop\TrimphPO\Week\Master Files\[SGST Master.xlsx]DBF'!$A:$Y,25,FALSE),
   IF(ORDER!$D$1="IGST",
   VLOOKUP(H244,'C:\Users\HP\Desktop\TrimphPO\Week\Master Files\[IGST Master.xlsx]DBF'!$A:$Y,25,FALSE),
   "Error")),
"")</f>
        <v/>
      </c>
      <c r="Y244">
        <f>IF(ORDER!O250&gt;0,+O244, "")</f>
        <v/>
      </c>
      <c r="Z244">
        <f>IF(ORDER!O250&gt;0,+J244, "")</f>
        <v/>
      </c>
      <c r="AA244">
        <f>IF(ORDER!O250&gt;0,
 IF(ORDER!$D$1="SGST",
 VLOOKUP(H244,'C:\Users\HP\Desktop\TrimphPO\Week\Master Files\[SGST Master.xlsx]DBF'!$A:$AB,28,FALSE),
   IF(ORDER!$D$1="IGST",
   VLOOKUP(H244,'C:\Users\HP\Desktop\TrimphPO\Week\Master Files\[IGST Master.xlsx]DBF'!$A:$AB,28,FALSE),
   "Error")),
"")</f>
        <v/>
      </c>
      <c r="AB244">
        <f>IF(ORDER!O250&gt;0,
 IF(ORDER!$D$1="SGST",
 VLOOKUP(H244,'C:\Users\HP\Desktop\TrimphPO\Week\Master Files\[SGST Master.xlsx]DBF'!$A:$AC,29,FALSE),
   IF(ORDER!$D$1="IGST",
   VLOOKUP(H244,'C:\Users\HP\Desktop\TrimphPO\Week\Master Files\[IGST Master.xlsx]DBF'!$A:$AC,29,FALSE),
   "Error")),
"")</f>
        <v/>
      </c>
      <c r="AC244">
        <f>IF(ORDER!O250&gt;0,ROUND(Y244*AB244/100,2), "")</f>
        <v/>
      </c>
      <c r="AD244">
        <f>IF(ORDER!O250&gt;0,ROUND(SUM(Y244,0)-AC244,2), "")</f>
        <v/>
      </c>
      <c r="AE244" t="inlineStr"/>
      <c r="AF244" t="inlineStr"/>
      <c r="AG244" t="inlineStr"/>
      <c r="AH244" t="inlineStr"/>
      <c r="AI244" t="inlineStr"/>
      <c r="AJ244" t="inlineStr"/>
      <c r="AK244">
        <f>IF(ORDER!O250&gt;0,IF(RIGHT(P244,2)="5%","Output IGST - 5% - Tamilnadu","Output IGST - 12% - Tamilnadu"), "")</f>
        <v/>
      </c>
      <c r="AL244">
        <f>IF(ORDER!O250&gt;0,IF(AK244="Output IGST - 12% - TamilNadu",12,5), "")</f>
        <v/>
      </c>
      <c r="AM244">
        <f>IF(ORDER!O250&gt;0,ROUND(SUM(AD244*AL244/100,0),2), "")</f>
        <v/>
      </c>
      <c r="AN244">
        <f>IF(ORDER!O250&gt;0,+AP244, "")</f>
        <v/>
      </c>
      <c r="AO244">
        <f>IF(ORDER!O250&gt;0,0.00, "")</f>
        <v/>
      </c>
      <c r="AP244">
        <f>IF(ORDER!O250&gt;0,+(Y244-AC244)+AM244, "")</f>
        <v/>
      </c>
      <c r="AQ244">
        <f>IF(ORDER!O250&gt;0,
 IF(ORDER!$D$1="SGST",
 VLOOKUP(H244,'C:\Users\HP\Desktop\TrimphPO\Week\Master Files\[SGST Master.xlsx]DBF'!$A:$AR,44,FALSE),
   IF(ORDER!$D$1="IGST",
   VLOOKUP(H244,'C:\Users\HP\Desktop\TrimphPO\Week\Master Files\[IGST Master.xlsx]DBF'!$A:$AR,44,FALSE),
   "Error")),
"")</f>
        <v/>
      </c>
      <c r="AR244">
        <f>IF(ORDER!O250&gt;0,B244, "")</f>
        <v/>
      </c>
      <c r="AS244">
        <f>IF(ORDER!O250&gt;0,AN244, "")</f>
        <v/>
      </c>
      <c r="AT244">
        <f>IF(ORDER!O250&gt;0,CONCATENATE($B$2," ",$C$2," ","QTY",  " ", $Z$2), "")</f>
        <v/>
      </c>
      <c r="AU244">
        <f>IF(ORDER!O250&gt;0,
 IF(ORDER!$D$1="SGST",
 VLOOKUP(H244,'C:\Users\HP\Desktop\TrimphPO\Week\Master Files\[SGST Master.xlsx]DBF'!$A:$AV,48,FALSE),
   IF(ORDER!$D$1="IGST",
   VLOOKUP(H244,'C:\Users\HP\Desktop\TrimphPO\Week\Master Files\[IGST Master.xlsx]DBF'!$A:$AV,48,FALSE),
   "Error")),
"")</f>
        <v/>
      </c>
      <c r="AV244">
        <f>IF(ORDER!O250&gt;0,
 IF(ORDER!$D$1="SGST",
 VLOOKUP(H244,'C:\Users\HP\Desktop\TrimphPO\Week\Master Files\[SGST Master.xlsx]DBF'!$A:$AW,49,FALSE),
   IF(ORDER!$D$1="IGST",
   VLOOKUP(H244,'C:\Users\HP\Desktop\TrimphPO\Week\Master Files\[IGST Master.xlsx]DBF'!$A:$AW,49,FALSE),
   "Error")),
"")</f>
        <v/>
      </c>
      <c r="AW244">
        <f>IF(ORDER!O250&gt;0,
 IF(ORDER!$D$1="SGST",
 VLOOKUP(H244,'C:\Users\HP\Desktop\TrimphPO\Week\Master Files\[SGST Master.xlsx]DBF'!$A:$AX,50,FALSE),
   IF(ORDER!$D$1="IGST",
   VLOOKUP(H244,'C:\Users\HP\Desktop\TrimphPO\Week\Master Files\[IGST Master.xlsx]DBF'!$A:$AX,50,FALSE),
   "Error")),
"")</f>
        <v/>
      </c>
      <c r="AX244">
        <f>IF(ORDER!O250&gt;0,ORDER!B5, "")</f>
        <v/>
      </c>
      <c r="AY244">
        <f>IF(ORDER!O250&gt;0,ORDER!B1, "")</f>
        <v/>
      </c>
      <c r="AZ244">
        <f>IF(ORDER!O250&gt;0,
 IF(ORDER!$D$1="SGST",
 VLOOKUP(H244,'C:\Users\HP\Desktop\TrimphPO\Week\Master Files\[SGST Master.xlsx]DBF'!$A:$BA,53,FALSE),
   IF(ORDER!$D$1="IGST",
   VLOOKUP(H244,'C:\Users\HP\Desktop\TrimphPO\Week\Master Files\[IGST Master.xlsx]DBF'!$A:$BA,53,FALSE),
   "Error")),
"")</f>
        <v/>
      </c>
      <c r="BA244">
        <f>IF(ORDER!O250&gt;0,
 IF(ORDER!$D$1="SGST",
 VLOOKUP(H244,'C:\Users\HP\Desktop\TrimphPO\Week\Master Files\[SGST Master.xlsx]DBF'!$A:$BB,54,FALSE),
   IF(ORDER!$D$1="IGST",
   VLOOKUP(H244,'C:\Users\HP\Desktop\TrimphPO\Week\Master Files\[IGST Master.xlsx]DBF'!$A:$BB,54,FALSE),
   "Error")),
"")</f>
        <v/>
      </c>
      <c r="BB244">
        <f>IF(ORDER!O250&gt;0,
 IF(ORDER!$D$1="SGST",
 VLOOKUP(H244,'C:\Users\HP\Desktop\TrimphPO\Week\Master Files\[SGST Master.xlsx]DBF'!$A:$BC,55,FALSE),
   IF(ORDER!$D$1="IGST",
   VLOOKUP(H244,'C:\Users\HP\Desktop\TrimphPO\Week\Master Files\[IGST Master.xlsx]DBF'!$A:$BC,55,FALSE),
   "Error")),
"")</f>
        <v/>
      </c>
      <c r="BC244">
        <f>IF(ORDER!O250&gt;0,
 IF(ORDER!$D$1="SGST",
 VLOOKUP(H244,'C:\Users\HP\Desktop\TrimphPO\Week\Master Files\[SGST Master.xlsx]DBF'!$A:$BD,56,FALSE),
   IF(ORDER!$D$1="IGST",
   VLOOKUP(H244,'C:\Users\HP\Desktop\TrimphPO\Week\Master Files\[IGST Master.xlsx]DBF'!$A:$BD,56,FALSE),
   "Error")),
"")</f>
        <v/>
      </c>
      <c r="BD244">
        <f>IF(ORDER!O250&gt;0,
 IF(ORDER!$D$1="SGST",
 VLOOKUP(H244,'C:\Users\HP\Desktop\TrimphPO\Week\Master Files\[SGST Master.xlsx]DBF'!$A:$BE,57,FALSE),
   IF(ORDER!$D$1="IGST",
   VLOOKUP(H244,'C:\Users\HP\Desktop\TrimphPO\Week\Master Files\[IGST Master.xlsx]DBF'!$A:$BE,57,FALSE),
   "Error")),
"")</f>
        <v/>
      </c>
    </row>
    <row r="245">
      <c r="A245">
        <f>IF(ORDER!O251&gt;0,
 IF(ORDER!$D$1="SGST",
 VLOOKUP(H245,'C:\Users\HP\Desktop\TrimphPO\Week\Master Files\[SGST Master.xlsx]DBF'!$A:$B,2,FALSE),
   IF(ORDER!$D$1="IGST",
   VLOOKUP(H245,'C:\Users\HP\Desktop\TrimphPO\Week\Master Files\[IGST Master.xlsx]DBF'!$A:$B,2,FALSE),
   "Error")),
"")</f>
        <v/>
      </c>
      <c r="B245">
        <f>IF(ORDER!O251&gt;0,
 IF(ORDER!$D$1="SGST",
 VLOOKUP(H245,'C:\Users\HP\Desktop\TrimphPO\Week\Master Files\[SGST Master.xlsx]DBF'!$A:$C,3,FALSE),
   IF(ORDER!$D$1="IGST",
   VLOOKUP(H245,'C:\Users\HP\Desktop\TrimphPO\Week\Master Files\[IGST Master.xlsx]DBF'!$A:$C,3,FALSE),
   "Error")),
"")</f>
        <v/>
      </c>
      <c r="C245">
        <f>IF(ORDER!O251&gt;0,ORDER!L251, "")</f>
        <v/>
      </c>
      <c r="D245">
        <f>IF(ORDER!O251&gt;0,ORDER!A251, "")</f>
        <v/>
      </c>
      <c r="E245">
        <f>IF(ORDER!O251&gt;0,
 IF(ORDER!$D$1="SGST",
 VLOOKUP(H245,'C:\Users\HP\Desktop\TrimphPO\Week\Master Files\[SGST Master.xlsx]DBF'!$A:$F,6,FALSE),
   IF(ORDER!$D$1="IGST",
   VLOOKUP(H245,'C:\Users\HP\Desktop\TrimphPO\Week\Master Files\[IGST Master.xlsx]DBF'!$A:$F,6,FALSE),
   "Error")),
"")</f>
        <v/>
      </c>
      <c r="F245">
        <f>IF(ORDER!O251&gt;0,ORDER!C251, "")</f>
        <v/>
      </c>
      <c r="G245">
        <f>IF(ORDER!O251&gt;0,
 IF(ORDER!$D$1="SGST",
 VLOOKUP(H245,'C:\Users\HP\Desktop\TrimphPO\Week\Master Files\[SGST Master.xlsx]DBF'!$A:$H,8,FALSE),
   IF(ORDER!$D$1="IGST",
   VLOOKUP(H245,'C:\Users\HP\Desktop\TrimphPO\Week\Master Files\[IGST Master.xlsx]DBF'!$A:$H,8,FALSE),
   "Error")),
"")</f>
        <v/>
      </c>
      <c r="H245">
        <f>IF(ORDER!O251&gt;0,ORDER!D251, "")</f>
        <v/>
      </c>
      <c r="I245">
        <f>IF(ORDER!O251&gt;0,
 IF(ORDER!$D$1="SGST",
 VLOOKUP(H245,'C:\Users\HP\Desktop\TrimphPO\Week\Master Files\[SGST Master.xlsx]DBF'!$A:$J,10,FALSE),
   IF(ORDER!$D$1="IGST",
   VLOOKUP(H245,'C:\Users\HP\Desktop\TrimphPO\Week\Master Files\[IGST Master.xlsx]DBF'!$A:$J,10,FALSE),
   "Error")),
"")</f>
        <v/>
      </c>
      <c r="J245">
        <f>IF(ORDER!O251&gt;0,SUMIF(ORDER!$D$8:$D$22298,DBF!$H245,ORDER!$G$8:$G$22298), "")</f>
        <v/>
      </c>
      <c r="K245">
        <f>IF(ORDER!O251&gt;0,VLOOKUP($H245,ORDER!D:H,5,FALSE), "")</f>
        <v/>
      </c>
      <c r="L245">
        <f>IF(ORDER!O251&gt;0,ROUND(J245*K245,2), "")</f>
        <v/>
      </c>
      <c r="M245">
        <f>IF(ORDER!O251&gt;0,
 IF(ORDER!$D$1="SGST",
 VLOOKUP(H245,'C:\Users\HP\Desktop\TrimphPO\Week\Master Files\[SGST Master.xlsx]DBF'!$A:$N,14,FALSE),
   IF(ORDER!$D$1="IGST",
   VLOOKUP(H245,'C:\Users\HP\Desktop\TrimphPO\Week\Master Files\[IGST Master.xlsx]DBF'!$A:$N,14,FALSE),
   "Error")),
"")</f>
        <v/>
      </c>
      <c r="N245">
        <f>IF(ORDER!O251&gt;0,ROUND(L245*M245/100,2), "")</f>
        <v/>
      </c>
      <c r="O245">
        <f>IF(ORDER!O251&gt;0,L245-N245, "")</f>
        <v/>
      </c>
      <c r="P245">
        <f>IF(ORDER!O251&gt;0,IF(R245="Corsetry",IF(IFERROR((O245/J245),0)&lt;1000,"CC Sales- Corsetry-Wholesale - IGST 5%","CC Sales- Corsetry-Wholesale - IGST 12%")), "")</f>
        <v/>
      </c>
      <c r="Q245">
        <f>IF(ORDER!O251&gt;0,
 IF(ORDER!$D$1="SGST",
 VLOOKUP(H245,'C:\Users\HP\Desktop\TrimphPO\Week\Master Files\[SGST Master.xlsx]DBF'!$A:$R,18,FALSE),
   IF(ORDER!$D$1="IGST",
   VLOOKUP(H245,'C:\Users\HP\Desktop\TrimphPO\Week\Master Files\[IGST Master.xlsx]DBF'!$A:$R,18,FALSE),
   "Error")),
"")</f>
        <v/>
      </c>
      <c r="R245">
        <f>IF(ORDER!O251&gt;0,
 IF(ORDER!$D$1="SGST",
 VLOOKUP(H245,'C:\Users\HP\Desktop\TrimphPO\Week\Master Files\[SGST Master.xlsx]DBF'!$A:$S,19,FALSE),
   IF(ORDER!$D$1="IGST",
   VLOOKUP(H245,'C:\Users\HP\Desktop\TrimphPO\Week\Master Files\[IGST Master.xlsx]DBF'!$A:$S,19,FALSE),
   "Error")),
"")</f>
        <v/>
      </c>
      <c r="S245">
        <f>IF(ORDER!O251&gt;0,
 IF(ORDER!$D$1="SGST",
 VLOOKUP(H245,'C:\Users\HP\Desktop\TrimphPO\Week\Master Files\[SGST Master.xlsx]DBF'!$A:$T,20,FALSE),
   IF(ORDER!$D$1="IGST",
   VLOOKUP(H245,'C:\Users\HP\Desktop\TrimphPO\Week\Master Files\[IGST Master.xlsx]DBF'!$A:$T,20,FALSE),
   "Error")),
"")</f>
        <v/>
      </c>
      <c r="T245">
        <f>IF(ORDER!O251&gt;0,
 IF(ORDER!$D$1="SGST",
 VLOOKUP(H245,'C:\Users\HP\Desktop\TrimphPO\Week\Master Files\[SGST Master.xlsx]DBF'!$A:$U,21,FALSE),
   IF(ORDER!$D$1="IGST",
   VLOOKUP(H245,'C:\Users\HP\Desktop\TrimphPO\Week\Master Files\[IGST Master.xlsx]DBF'!$A:$U,21,FALSE),
   "Error")),
"")</f>
        <v/>
      </c>
      <c r="U245">
        <f>IF(ORDER!O251&gt;0,
 IF(ORDER!$D$1="SGST",
 VLOOKUP(H245,'C:\Users\HP\Desktop\TrimphPO\Week\Master Files\[SGST Master.xlsx]DBF'!$A:$V,22,FALSE),
   IF(ORDER!$D$1="IGST",
   VLOOKUP(H245,'C:\Users\HP\Desktop\TrimphPO\Week\Master Files\[IGST Master.xlsx]DBF'!$A:$V,22,FALSE),
   "Error")),
"")</f>
        <v/>
      </c>
      <c r="V245">
        <f>IF(ORDER!O251&gt;0,
 IF(ORDER!$D$1="SGST",
 VLOOKUP(H245,'C:\Users\HP\Desktop\TrimphPO\Week\Master Files\[SGST Master.xlsx]DBF'!$A:$W,23,FALSE),
   IF(ORDER!$D$1="IGST",
   VLOOKUP(H245,'C:\Users\HP\Desktop\TrimphPO\Week\Master Files\[IGST Master.xlsx]DBF'!$A:$W,23,FALSE),
   "Error")),
"")</f>
        <v/>
      </c>
      <c r="W245">
        <f>IF(ORDER!O251&gt;0,
 IF(ORDER!$D$1="SGST",
 VLOOKUP(H245,'C:\Users\HP\Desktop\TrimphPO\Week\Master Files\[SGST Master.xlsx]DBF'!$A:$X,24,FALSE),
   IF(ORDER!$D$1="IGST",
   VLOOKUP(H245,'C:\Users\HP\Desktop\TrimphPO\Week\Master Files\[IGST Master.xlsx]DBF'!$A:$X,24,FALSE),
   "Error")),
"")</f>
        <v/>
      </c>
      <c r="X245">
        <f>IF(ORDER!O251&gt;0,
 IF(ORDER!$D$1="SGST",
 VLOOKUP(H245,'C:\Users\HP\Desktop\TrimphPO\Week\Master Files\[SGST Master.xlsx]DBF'!$A:$Y,25,FALSE),
   IF(ORDER!$D$1="IGST",
   VLOOKUP(H245,'C:\Users\HP\Desktop\TrimphPO\Week\Master Files\[IGST Master.xlsx]DBF'!$A:$Y,25,FALSE),
   "Error")),
"")</f>
        <v/>
      </c>
      <c r="Y245">
        <f>IF(ORDER!O251&gt;0,+O245, "")</f>
        <v/>
      </c>
      <c r="Z245">
        <f>IF(ORDER!O251&gt;0,+J245, "")</f>
        <v/>
      </c>
      <c r="AA245">
        <f>IF(ORDER!O251&gt;0,
 IF(ORDER!$D$1="SGST",
 VLOOKUP(H245,'C:\Users\HP\Desktop\TrimphPO\Week\Master Files\[SGST Master.xlsx]DBF'!$A:$AB,28,FALSE),
   IF(ORDER!$D$1="IGST",
   VLOOKUP(H245,'C:\Users\HP\Desktop\TrimphPO\Week\Master Files\[IGST Master.xlsx]DBF'!$A:$AB,28,FALSE),
   "Error")),
"")</f>
        <v/>
      </c>
      <c r="AB245">
        <f>IF(ORDER!O251&gt;0,
 IF(ORDER!$D$1="SGST",
 VLOOKUP(H245,'C:\Users\HP\Desktop\TrimphPO\Week\Master Files\[SGST Master.xlsx]DBF'!$A:$AC,29,FALSE),
   IF(ORDER!$D$1="IGST",
   VLOOKUP(H245,'C:\Users\HP\Desktop\TrimphPO\Week\Master Files\[IGST Master.xlsx]DBF'!$A:$AC,29,FALSE),
   "Error")),
"")</f>
        <v/>
      </c>
      <c r="AC245">
        <f>IF(ORDER!O251&gt;0,ROUND(Y245*AB245/100,2), "")</f>
        <v/>
      </c>
      <c r="AD245">
        <f>IF(ORDER!O251&gt;0,ROUND(SUM(Y245,0)-AC245,2), "")</f>
        <v/>
      </c>
      <c r="AE245" t="inlineStr"/>
      <c r="AF245" t="inlineStr"/>
      <c r="AG245" t="inlineStr"/>
      <c r="AH245" t="inlineStr"/>
      <c r="AI245" t="inlineStr"/>
      <c r="AJ245" t="inlineStr"/>
      <c r="AK245">
        <f>IF(ORDER!O251&gt;0,IF(RIGHT(P245,2)="5%","Output IGST - 5% - Tamilnadu","Output IGST - 12% - Tamilnadu"), "")</f>
        <v/>
      </c>
      <c r="AL245">
        <f>IF(ORDER!O251&gt;0,IF(AK245="Output IGST - 12% - TamilNadu",12,5), "")</f>
        <v/>
      </c>
      <c r="AM245">
        <f>IF(ORDER!O251&gt;0,ROUND(SUM(AD245*AL245/100,0),2), "")</f>
        <v/>
      </c>
      <c r="AN245">
        <f>IF(ORDER!O251&gt;0,+AP245, "")</f>
        <v/>
      </c>
      <c r="AO245">
        <f>IF(ORDER!O251&gt;0,0.00, "")</f>
        <v/>
      </c>
      <c r="AP245">
        <f>IF(ORDER!O251&gt;0,+(Y245-AC245)+AM245, "")</f>
        <v/>
      </c>
      <c r="AQ245">
        <f>IF(ORDER!O251&gt;0,
 IF(ORDER!$D$1="SGST",
 VLOOKUP(H245,'C:\Users\HP\Desktop\TrimphPO\Week\Master Files\[SGST Master.xlsx]DBF'!$A:$AR,44,FALSE),
   IF(ORDER!$D$1="IGST",
   VLOOKUP(H245,'C:\Users\HP\Desktop\TrimphPO\Week\Master Files\[IGST Master.xlsx]DBF'!$A:$AR,44,FALSE),
   "Error")),
"")</f>
        <v/>
      </c>
      <c r="AR245">
        <f>IF(ORDER!O251&gt;0,B245, "")</f>
        <v/>
      </c>
      <c r="AS245">
        <f>IF(ORDER!O251&gt;0,AN245, "")</f>
        <v/>
      </c>
      <c r="AT245">
        <f>IF(ORDER!O251&gt;0,CONCATENATE($B$2," ",$C$2," ","QTY",  " ", $Z$2), "")</f>
        <v/>
      </c>
      <c r="AU245">
        <f>IF(ORDER!O251&gt;0,
 IF(ORDER!$D$1="SGST",
 VLOOKUP(H245,'C:\Users\HP\Desktop\TrimphPO\Week\Master Files\[SGST Master.xlsx]DBF'!$A:$AV,48,FALSE),
   IF(ORDER!$D$1="IGST",
   VLOOKUP(H245,'C:\Users\HP\Desktop\TrimphPO\Week\Master Files\[IGST Master.xlsx]DBF'!$A:$AV,48,FALSE),
   "Error")),
"")</f>
        <v/>
      </c>
      <c r="AV245">
        <f>IF(ORDER!O251&gt;0,
 IF(ORDER!$D$1="SGST",
 VLOOKUP(H245,'C:\Users\HP\Desktop\TrimphPO\Week\Master Files\[SGST Master.xlsx]DBF'!$A:$AW,49,FALSE),
   IF(ORDER!$D$1="IGST",
   VLOOKUP(H245,'C:\Users\HP\Desktop\TrimphPO\Week\Master Files\[IGST Master.xlsx]DBF'!$A:$AW,49,FALSE),
   "Error")),
"")</f>
        <v/>
      </c>
      <c r="AW245">
        <f>IF(ORDER!O251&gt;0,
 IF(ORDER!$D$1="SGST",
 VLOOKUP(H245,'C:\Users\HP\Desktop\TrimphPO\Week\Master Files\[SGST Master.xlsx]DBF'!$A:$AX,50,FALSE),
   IF(ORDER!$D$1="IGST",
   VLOOKUP(H245,'C:\Users\HP\Desktop\TrimphPO\Week\Master Files\[IGST Master.xlsx]DBF'!$A:$AX,50,FALSE),
   "Error")),
"")</f>
        <v/>
      </c>
      <c r="AX245">
        <f>IF(ORDER!O251&gt;0,ORDER!B5, "")</f>
        <v/>
      </c>
      <c r="AY245">
        <f>IF(ORDER!O251&gt;0,ORDER!B1, "")</f>
        <v/>
      </c>
      <c r="AZ245">
        <f>IF(ORDER!O251&gt;0,
 IF(ORDER!$D$1="SGST",
 VLOOKUP(H245,'C:\Users\HP\Desktop\TrimphPO\Week\Master Files\[SGST Master.xlsx]DBF'!$A:$BA,53,FALSE),
   IF(ORDER!$D$1="IGST",
   VLOOKUP(H245,'C:\Users\HP\Desktop\TrimphPO\Week\Master Files\[IGST Master.xlsx]DBF'!$A:$BA,53,FALSE),
   "Error")),
"")</f>
        <v/>
      </c>
      <c r="BA245">
        <f>IF(ORDER!O251&gt;0,
 IF(ORDER!$D$1="SGST",
 VLOOKUP(H245,'C:\Users\HP\Desktop\TrimphPO\Week\Master Files\[SGST Master.xlsx]DBF'!$A:$BB,54,FALSE),
   IF(ORDER!$D$1="IGST",
   VLOOKUP(H245,'C:\Users\HP\Desktop\TrimphPO\Week\Master Files\[IGST Master.xlsx]DBF'!$A:$BB,54,FALSE),
   "Error")),
"")</f>
        <v/>
      </c>
      <c r="BB245">
        <f>IF(ORDER!O251&gt;0,
 IF(ORDER!$D$1="SGST",
 VLOOKUP(H245,'C:\Users\HP\Desktop\TrimphPO\Week\Master Files\[SGST Master.xlsx]DBF'!$A:$BC,55,FALSE),
   IF(ORDER!$D$1="IGST",
   VLOOKUP(H245,'C:\Users\HP\Desktop\TrimphPO\Week\Master Files\[IGST Master.xlsx]DBF'!$A:$BC,55,FALSE),
   "Error")),
"")</f>
        <v/>
      </c>
      <c r="BC245">
        <f>IF(ORDER!O251&gt;0,
 IF(ORDER!$D$1="SGST",
 VLOOKUP(H245,'C:\Users\HP\Desktop\TrimphPO\Week\Master Files\[SGST Master.xlsx]DBF'!$A:$BD,56,FALSE),
   IF(ORDER!$D$1="IGST",
   VLOOKUP(H245,'C:\Users\HP\Desktop\TrimphPO\Week\Master Files\[IGST Master.xlsx]DBF'!$A:$BD,56,FALSE),
   "Error")),
"")</f>
        <v/>
      </c>
      <c r="BD245">
        <f>IF(ORDER!O251&gt;0,
 IF(ORDER!$D$1="SGST",
 VLOOKUP(H245,'C:\Users\HP\Desktop\TrimphPO\Week\Master Files\[SGST Master.xlsx]DBF'!$A:$BE,57,FALSE),
   IF(ORDER!$D$1="IGST",
   VLOOKUP(H245,'C:\Users\HP\Desktop\TrimphPO\Week\Master Files\[IGST Master.xlsx]DBF'!$A:$BE,57,FALSE),
   "Error")),
"")</f>
        <v/>
      </c>
    </row>
    <row r="246">
      <c r="A246">
        <f>IF(ORDER!O252&gt;0,
 IF(ORDER!$D$1="SGST",
 VLOOKUP(H246,'C:\Users\HP\Desktop\TrimphPO\Week\Master Files\[SGST Master.xlsx]DBF'!$A:$B,2,FALSE),
   IF(ORDER!$D$1="IGST",
   VLOOKUP(H246,'C:\Users\HP\Desktop\TrimphPO\Week\Master Files\[IGST Master.xlsx]DBF'!$A:$B,2,FALSE),
   "Error")),
"")</f>
        <v/>
      </c>
      <c r="B246">
        <f>IF(ORDER!O252&gt;0,
 IF(ORDER!$D$1="SGST",
 VLOOKUP(H246,'C:\Users\HP\Desktop\TrimphPO\Week\Master Files\[SGST Master.xlsx]DBF'!$A:$C,3,FALSE),
   IF(ORDER!$D$1="IGST",
   VLOOKUP(H246,'C:\Users\HP\Desktop\TrimphPO\Week\Master Files\[IGST Master.xlsx]DBF'!$A:$C,3,FALSE),
   "Error")),
"")</f>
        <v/>
      </c>
      <c r="C246">
        <f>IF(ORDER!O252&gt;0,ORDER!L252, "")</f>
        <v/>
      </c>
      <c r="D246">
        <f>IF(ORDER!O252&gt;0,ORDER!A252, "")</f>
        <v/>
      </c>
      <c r="E246">
        <f>IF(ORDER!O252&gt;0,
 IF(ORDER!$D$1="SGST",
 VLOOKUP(H246,'C:\Users\HP\Desktop\TrimphPO\Week\Master Files\[SGST Master.xlsx]DBF'!$A:$F,6,FALSE),
   IF(ORDER!$D$1="IGST",
   VLOOKUP(H246,'C:\Users\HP\Desktop\TrimphPO\Week\Master Files\[IGST Master.xlsx]DBF'!$A:$F,6,FALSE),
   "Error")),
"")</f>
        <v/>
      </c>
      <c r="F246">
        <f>IF(ORDER!O252&gt;0,ORDER!C252, "")</f>
        <v/>
      </c>
      <c r="G246">
        <f>IF(ORDER!O252&gt;0,
 IF(ORDER!$D$1="SGST",
 VLOOKUP(H246,'C:\Users\HP\Desktop\TrimphPO\Week\Master Files\[SGST Master.xlsx]DBF'!$A:$H,8,FALSE),
   IF(ORDER!$D$1="IGST",
   VLOOKUP(H246,'C:\Users\HP\Desktop\TrimphPO\Week\Master Files\[IGST Master.xlsx]DBF'!$A:$H,8,FALSE),
   "Error")),
"")</f>
        <v/>
      </c>
      <c r="H246">
        <f>IF(ORDER!O252&gt;0,ORDER!D252, "")</f>
        <v/>
      </c>
      <c r="I246">
        <f>IF(ORDER!O252&gt;0,
 IF(ORDER!$D$1="SGST",
 VLOOKUP(H246,'C:\Users\HP\Desktop\TrimphPO\Week\Master Files\[SGST Master.xlsx]DBF'!$A:$J,10,FALSE),
   IF(ORDER!$D$1="IGST",
   VLOOKUP(H246,'C:\Users\HP\Desktop\TrimphPO\Week\Master Files\[IGST Master.xlsx]DBF'!$A:$J,10,FALSE),
   "Error")),
"")</f>
        <v/>
      </c>
      <c r="J246">
        <f>IF(ORDER!O252&gt;0,SUMIF(ORDER!$D$8:$D$22298,DBF!$H246,ORDER!$G$8:$G$22298), "")</f>
        <v/>
      </c>
      <c r="K246">
        <f>IF(ORDER!O252&gt;0,VLOOKUP($H246,ORDER!D:H,5,FALSE), "")</f>
        <v/>
      </c>
      <c r="L246">
        <f>IF(ORDER!O252&gt;0,ROUND(J246*K246,2), "")</f>
        <v/>
      </c>
      <c r="M246">
        <f>IF(ORDER!O252&gt;0,
 IF(ORDER!$D$1="SGST",
 VLOOKUP(H246,'C:\Users\HP\Desktop\TrimphPO\Week\Master Files\[SGST Master.xlsx]DBF'!$A:$N,14,FALSE),
   IF(ORDER!$D$1="IGST",
   VLOOKUP(H246,'C:\Users\HP\Desktop\TrimphPO\Week\Master Files\[IGST Master.xlsx]DBF'!$A:$N,14,FALSE),
   "Error")),
"")</f>
        <v/>
      </c>
      <c r="N246">
        <f>IF(ORDER!O252&gt;0,ROUND(L246*M246/100,2), "")</f>
        <v/>
      </c>
      <c r="O246">
        <f>IF(ORDER!O252&gt;0,L246-N246, "")</f>
        <v/>
      </c>
      <c r="P246">
        <f>IF(ORDER!O252&gt;0,IF(R246="Corsetry",IF(IFERROR((O246/J246),0)&lt;1000,"CC Sales- Corsetry-Wholesale - IGST 5%","CC Sales- Corsetry-Wholesale - IGST 12%")), "")</f>
        <v/>
      </c>
      <c r="Q246">
        <f>IF(ORDER!O252&gt;0,
 IF(ORDER!$D$1="SGST",
 VLOOKUP(H246,'C:\Users\HP\Desktop\TrimphPO\Week\Master Files\[SGST Master.xlsx]DBF'!$A:$R,18,FALSE),
   IF(ORDER!$D$1="IGST",
   VLOOKUP(H246,'C:\Users\HP\Desktop\TrimphPO\Week\Master Files\[IGST Master.xlsx]DBF'!$A:$R,18,FALSE),
   "Error")),
"")</f>
        <v/>
      </c>
      <c r="R246">
        <f>IF(ORDER!O252&gt;0,
 IF(ORDER!$D$1="SGST",
 VLOOKUP(H246,'C:\Users\HP\Desktop\TrimphPO\Week\Master Files\[SGST Master.xlsx]DBF'!$A:$S,19,FALSE),
   IF(ORDER!$D$1="IGST",
   VLOOKUP(H246,'C:\Users\HP\Desktop\TrimphPO\Week\Master Files\[IGST Master.xlsx]DBF'!$A:$S,19,FALSE),
   "Error")),
"")</f>
        <v/>
      </c>
      <c r="S246">
        <f>IF(ORDER!O252&gt;0,
 IF(ORDER!$D$1="SGST",
 VLOOKUP(H246,'C:\Users\HP\Desktop\TrimphPO\Week\Master Files\[SGST Master.xlsx]DBF'!$A:$T,20,FALSE),
   IF(ORDER!$D$1="IGST",
   VLOOKUP(H246,'C:\Users\HP\Desktop\TrimphPO\Week\Master Files\[IGST Master.xlsx]DBF'!$A:$T,20,FALSE),
   "Error")),
"")</f>
        <v/>
      </c>
      <c r="T246">
        <f>IF(ORDER!O252&gt;0,
 IF(ORDER!$D$1="SGST",
 VLOOKUP(H246,'C:\Users\HP\Desktop\TrimphPO\Week\Master Files\[SGST Master.xlsx]DBF'!$A:$U,21,FALSE),
   IF(ORDER!$D$1="IGST",
   VLOOKUP(H246,'C:\Users\HP\Desktop\TrimphPO\Week\Master Files\[IGST Master.xlsx]DBF'!$A:$U,21,FALSE),
   "Error")),
"")</f>
        <v/>
      </c>
      <c r="U246">
        <f>IF(ORDER!O252&gt;0,
 IF(ORDER!$D$1="SGST",
 VLOOKUP(H246,'C:\Users\HP\Desktop\TrimphPO\Week\Master Files\[SGST Master.xlsx]DBF'!$A:$V,22,FALSE),
   IF(ORDER!$D$1="IGST",
   VLOOKUP(H246,'C:\Users\HP\Desktop\TrimphPO\Week\Master Files\[IGST Master.xlsx]DBF'!$A:$V,22,FALSE),
   "Error")),
"")</f>
        <v/>
      </c>
      <c r="V246">
        <f>IF(ORDER!O252&gt;0,
 IF(ORDER!$D$1="SGST",
 VLOOKUP(H246,'C:\Users\HP\Desktop\TrimphPO\Week\Master Files\[SGST Master.xlsx]DBF'!$A:$W,23,FALSE),
   IF(ORDER!$D$1="IGST",
   VLOOKUP(H246,'C:\Users\HP\Desktop\TrimphPO\Week\Master Files\[IGST Master.xlsx]DBF'!$A:$W,23,FALSE),
   "Error")),
"")</f>
        <v/>
      </c>
      <c r="W246">
        <f>IF(ORDER!O252&gt;0,
 IF(ORDER!$D$1="SGST",
 VLOOKUP(H246,'C:\Users\HP\Desktop\TrimphPO\Week\Master Files\[SGST Master.xlsx]DBF'!$A:$X,24,FALSE),
   IF(ORDER!$D$1="IGST",
   VLOOKUP(H246,'C:\Users\HP\Desktop\TrimphPO\Week\Master Files\[IGST Master.xlsx]DBF'!$A:$X,24,FALSE),
   "Error")),
"")</f>
        <v/>
      </c>
      <c r="X246">
        <f>IF(ORDER!O252&gt;0,
 IF(ORDER!$D$1="SGST",
 VLOOKUP(H246,'C:\Users\HP\Desktop\TrimphPO\Week\Master Files\[SGST Master.xlsx]DBF'!$A:$Y,25,FALSE),
   IF(ORDER!$D$1="IGST",
   VLOOKUP(H246,'C:\Users\HP\Desktop\TrimphPO\Week\Master Files\[IGST Master.xlsx]DBF'!$A:$Y,25,FALSE),
   "Error")),
"")</f>
        <v/>
      </c>
      <c r="Y246">
        <f>IF(ORDER!O252&gt;0,+O246, "")</f>
        <v/>
      </c>
      <c r="Z246">
        <f>IF(ORDER!O252&gt;0,+J246, "")</f>
        <v/>
      </c>
      <c r="AA246">
        <f>IF(ORDER!O252&gt;0,
 IF(ORDER!$D$1="SGST",
 VLOOKUP(H246,'C:\Users\HP\Desktop\TrimphPO\Week\Master Files\[SGST Master.xlsx]DBF'!$A:$AB,28,FALSE),
   IF(ORDER!$D$1="IGST",
   VLOOKUP(H246,'C:\Users\HP\Desktop\TrimphPO\Week\Master Files\[IGST Master.xlsx]DBF'!$A:$AB,28,FALSE),
   "Error")),
"")</f>
        <v/>
      </c>
      <c r="AB246">
        <f>IF(ORDER!O252&gt;0,
 IF(ORDER!$D$1="SGST",
 VLOOKUP(H246,'C:\Users\HP\Desktop\TrimphPO\Week\Master Files\[SGST Master.xlsx]DBF'!$A:$AC,29,FALSE),
   IF(ORDER!$D$1="IGST",
   VLOOKUP(H246,'C:\Users\HP\Desktop\TrimphPO\Week\Master Files\[IGST Master.xlsx]DBF'!$A:$AC,29,FALSE),
   "Error")),
"")</f>
        <v/>
      </c>
      <c r="AC246">
        <f>IF(ORDER!O252&gt;0,ROUND(Y246*AB246/100,2), "")</f>
        <v/>
      </c>
      <c r="AD246">
        <f>IF(ORDER!O252&gt;0,ROUND(SUM(Y246,0)-AC246,2), "")</f>
        <v/>
      </c>
      <c r="AE246" t="inlineStr"/>
      <c r="AF246" t="inlineStr"/>
      <c r="AG246" t="inlineStr"/>
      <c r="AH246" t="inlineStr"/>
      <c r="AI246" t="inlineStr"/>
      <c r="AJ246" t="inlineStr"/>
      <c r="AK246">
        <f>IF(ORDER!O252&gt;0,IF(RIGHT(P246,2)="5%","Output IGST - 5% - Tamilnadu","Output IGST - 12% - Tamilnadu"), "")</f>
        <v/>
      </c>
      <c r="AL246">
        <f>IF(ORDER!O252&gt;0,IF(AK246="Output IGST - 12% - TamilNadu",12,5), "")</f>
        <v/>
      </c>
      <c r="AM246">
        <f>IF(ORDER!O252&gt;0,ROUND(SUM(AD246*AL246/100,0),2), "")</f>
        <v/>
      </c>
      <c r="AN246">
        <f>IF(ORDER!O252&gt;0,+AP246, "")</f>
        <v/>
      </c>
      <c r="AO246">
        <f>IF(ORDER!O252&gt;0,0.00, "")</f>
        <v/>
      </c>
      <c r="AP246">
        <f>IF(ORDER!O252&gt;0,+(Y246-AC246)+AM246, "")</f>
        <v/>
      </c>
      <c r="AQ246">
        <f>IF(ORDER!O252&gt;0,
 IF(ORDER!$D$1="SGST",
 VLOOKUP(H246,'C:\Users\HP\Desktop\TrimphPO\Week\Master Files\[SGST Master.xlsx]DBF'!$A:$AR,44,FALSE),
   IF(ORDER!$D$1="IGST",
   VLOOKUP(H246,'C:\Users\HP\Desktop\TrimphPO\Week\Master Files\[IGST Master.xlsx]DBF'!$A:$AR,44,FALSE),
   "Error")),
"")</f>
        <v/>
      </c>
      <c r="AR246">
        <f>IF(ORDER!O252&gt;0,B246, "")</f>
        <v/>
      </c>
      <c r="AS246">
        <f>IF(ORDER!O252&gt;0,AN246, "")</f>
        <v/>
      </c>
      <c r="AT246">
        <f>IF(ORDER!O252&gt;0,CONCATENATE($B$2," ",$C$2," ","QTY",  " ", $Z$2), "")</f>
        <v/>
      </c>
      <c r="AU246">
        <f>IF(ORDER!O252&gt;0,
 IF(ORDER!$D$1="SGST",
 VLOOKUP(H246,'C:\Users\HP\Desktop\TrimphPO\Week\Master Files\[SGST Master.xlsx]DBF'!$A:$AV,48,FALSE),
   IF(ORDER!$D$1="IGST",
   VLOOKUP(H246,'C:\Users\HP\Desktop\TrimphPO\Week\Master Files\[IGST Master.xlsx]DBF'!$A:$AV,48,FALSE),
   "Error")),
"")</f>
        <v/>
      </c>
      <c r="AV246">
        <f>IF(ORDER!O252&gt;0,
 IF(ORDER!$D$1="SGST",
 VLOOKUP(H246,'C:\Users\HP\Desktop\TrimphPO\Week\Master Files\[SGST Master.xlsx]DBF'!$A:$AW,49,FALSE),
   IF(ORDER!$D$1="IGST",
   VLOOKUP(H246,'C:\Users\HP\Desktop\TrimphPO\Week\Master Files\[IGST Master.xlsx]DBF'!$A:$AW,49,FALSE),
   "Error")),
"")</f>
        <v/>
      </c>
      <c r="AW246">
        <f>IF(ORDER!O252&gt;0,
 IF(ORDER!$D$1="SGST",
 VLOOKUP(H246,'C:\Users\HP\Desktop\TrimphPO\Week\Master Files\[SGST Master.xlsx]DBF'!$A:$AX,50,FALSE),
   IF(ORDER!$D$1="IGST",
   VLOOKUP(H246,'C:\Users\HP\Desktop\TrimphPO\Week\Master Files\[IGST Master.xlsx]DBF'!$A:$AX,50,FALSE),
   "Error")),
"")</f>
        <v/>
      </c>
      <c r="AX246">
        <f>IF(ORDER!O252&gt;0,ORDER!B5, "")</f>
        <v/>
      </c>
      <c r="AY246">
        <f>IF(ORDER!O252&gt;0,ORDER!B1, "")</f>
        <v/>
      </c>
      <c r="AZ246">
        <f>IF(ORDER!O252&gt;0,
 IF(ORDER!$D$1="SGST",
 VLOOKUP(H246,'C:\Users\HP\Desktop\TrimphPO\Week\Master Files\[SGST Master.xlsx]DBF'!$A:$BA,53,FALSE),
   IF(ORDER!$D$1="IGST",
   VLOOKUP(H246,'C:\Users\HP\Desktop\TrimphPO\Week\Master Files\[IGST Master.xlsx]DBF'!$A:$BA,53,FALSE),
   "Error")),
"")</f>
        <v/>
      </c>
      <c r="BA246">
        <f>IF(ORDER!O252&gt;0,
 IF(ORDER!$D$1="SGST",
 VLOOKUP(H246,'C:\Users\HP\Desktop\TrimphPO\Week\Master Files\[SGST Master.xlsx]DBF'!$A:$BB,54,FALSE),
   IF(ORDER!$D$1="IGST",
   VLOOKUP(H246,'C:\Users\HP\Desktop\TrimphPO\Week\Master Files\[IGST Master.xlsx]DBF'!$A:$BB,54,FALSE),
   "Error")),
"")</f>
        <v/>
      </c>
      <c r="BB246">
        <f>IF(ORDER!O252&gt;0,
 IF(ORDER!$D$1="SGST",
 VLOOKUP(H246,'C:\Users\HP\Desktop\TrimphPO\Week\Master Files\[SGST Master.xlsx]DBF'!$A:$BC,55,FALSE),
   IF(ORDER!$D$1="IGST",
   VLOOKUP(H246,'C:\Users\HP\Desktop\TrimphPO\Week\Master Files\[IGST Master.xlsx]DBF'!$A:$BC,55,FALSE),
   "Error")),
"")</f>
        <v/>
      </c>
      <c r="BC246">
        <f>IF(ORDER!O252&gt;0,
 IF(ORDER!$D$1="SGST",
 VLOOKUP(H246,'C:\Users\HP\Desktop\TrimphPO\Week\Master Files\[SGST Master.xlsx]DBF'!$A:$BD,56,FALSE),
   IF(ORDER!$D$1="IGST",
   VLOOKUP(H246,'C:\Users\HP\Desktop\TrimphPO\Week\Master Files\[IGST Master.xlsx]DBF'!$A:$BD,56,FALSE),
   "Error")),
"")</f>
        <v/>
      </c>
      <c r="BD246">
        <f>IF(ORDER!O252&gt;0,
 IF(ORDER!$D$1="SGST",
 VLOOKUP(H246,'C:\Users\HP\Desktop\TrimphPO\Week\Master Files\[SGST Master.xlsx]DBF'!$A:$BE,57,FALSE),
   IF(ORDER!$D$1="IGST",
   VLOOKUP(H246,'C:\Users\HP\Desktop\TrimphPO\Week\Master Files\[IGST Master.xlsx]DBF'!$A:$BE,57,FALSE),
   "Error")),
"")</f>
        <v/>
      </c>
    </row>
    <row r="247">
      <c r="A247">
        <f>IF(ORDER!O253&gt;0,
 IF(ORDER!$D$1="SGST",
 VLOOKUP(H247,'C:\Users\HP\Desktop\TrimphPO\Week\Master Files\[SGST Master.xlsx]DBF'!$A:$B,2,FALSE),
   IF(ORDER!$D$1="IGST",
   VLOOKUP(H247,'C:\Users\HP\Desktop\TrimphPO\Week\Master Files\[IGST Master.xlsx]DBF'!$A:$B,2,FALSE),
   "Error")),
"")</f>
        <v/>
      </c>
      <c r="B247">
        <f>IF(ORDER!O253&gt;0,
 IF(ORDER!$D$1="SGST",
 VLOOKUP(H247,'C:\Users\HP\Desktop\TrimphPO\Week\Master Files\[SGST Master.xlsx]DBF'!$A:$C,3,FALSE),
   IF(ORDER!$D$1="IGST",
   VLOOKUP(H247,'C:\Users\HP\Desktop\TrimphPO\Week\Master Files\[IGST Master.xlsx]DBF'!$A:$C,3,FALSE),
   "Error")),
"")</f>
        <v/>
      </c>
      <c r="C247">
        <f>IF(ORDER!O253&gt;0,ORDER!L253, "")</f>
        <v/>
      </c>
      <c r="D247">
        <f>IF(ORDER!O253&gt;0,ORDER!A253, "")</f>
        <v/>
      </c>
      <c r="E247">
        <f>IF(ORDER!O253&gt;0,
 IF(ORDER!$D$1="SGST",
 VLOOKUP(H247,'C:\Users\HP\Desktop\TrimphPO\Week\Master Files\[SGST Master.xlsx]DBF'!$A:$F,6,FALSE),
   IF(ORDER!$D$1="IGST",
   VLOOKUP(H247,'C:\Users\HP\Desktop\TrimphPO\Week\Master Files\[IGST Master.xlsx]DBF'!$A:$F,6,FALSE),
   "Error")),
"")</f>
        <v/>
      </c>
      <c r="F247">
        <f>IF(ORDER!O253&gt;0,ORDER!C253, "")</f>
        <v/>
      </c>
      <c r="G247">
        <f>IF(ORDER!O253&gt;0,
 IF(ORDER!$D$1="SGST",
 VLOOKUP(H247,'C:\Users\HP\Desktop\TrimphPO\Week\Master Files\[SGST Master.xlsx]DBF'!$A:$H,8,FALSE),
   IF(ORDER!$D$1="IGST",
   VLOOKUP(H247,'C:\Users\HP\Desktop\TrimphPO\Week\Master Files\[IGST Master.xlsx]DBF'!$A:$H,8,FALSE),
   "Error")),
"")</f>
        <v/>
      </c>
      <c r="H247">
        <f>IF(ORDER!O253&gt;0,ORDER!D253, "")</f>
        <v/>
      </c>
      <c r="I247">
        <f>IF(ORDER!O253&gt;0,
 IF(ORDER!$D$1="SGST",
 VLOOKUP(H247,'C:\Users\HP\Desktop\TrimphPO\Week\Master Files\[SGST Master.xlsx]DBF'!$A:$J,10,FALSE),
   IF(ORDER!$D$1="IGST",
   VLOOKUP(H247,'C:\Users\HP\Desktop\TrimphPO\Week\Master Files\[IGST Master.xlsx]DBF'!$A:$J,10,FALSE),
   "Error")),
"")</f>
        <v/>
      </c>
      <c r="J247">
        <f>IF(ORDER!O253&gt;0,SUMIF(ORDER!$D$8:$D$22298,DBF!$H247,ORDER!$G$8:$G$22298), "")</f>
        <v/>
      </c>
      <c r="K247">
        <f>IF(ORDER!O253&gt;0,VLOOKUP($H247,ORDER!D:H,5,FALSE), "")</f>
        <v/>
      </c>
      <c r="L247">
        <f>IF(ORDER!O253&gt;0,ROUND(J247*K247,2), "")</f>
        <v/>
      </c>
      <c r="M247">
        <f>IF(ORDER!O253&gt;0,
 IF(ORDER!$D$1="SGST",
 VLOOKUP(H247,'C:\Users\HP\Desktop\TrimphPO\Week\Master Files\[SGST Master.xlsx]DBF'!$A:$N,14,FALSE),
   IF(ORDER!$D$1="IGST",
   VLOOKUP(H247,'C:\Users\HP\Desktop\TrimphPO\Week\Master Files\[IGST Master.xlsx]DBF'!$A:$N,14,FALSE),
   "Error")),
"")</f>
        <v/>
      </c>
      <c r="N247">
        <f>IF(ORDER!O253&gt;0,ROUND(L247*M247/100,2), "")</f>
        <v/>
      </c>
      <c r="O247">
        <f>IF(ORDER!O253&gt;0,L247-N247, "")</f>
        <v/>
      </c>
      <c r="P247">
        <f>IF(ORDER!O253&gt;0,IF(R247="Corsetry",IF(IFERROR((O247/J247),0)&lt;1000,"CC Sales- Corsetry-Wholesale - IGST 5%","CC Sales- Corsetry-Wholesale - IGST 12%")), "")</f>
        <v/>
      </c>
      <c r="Q247">
        <f>IF(ORDER!O253&gt;0,
 IF(ORDER!$D$1="SGST",
 VLOOKUP(H247,'C:\Users\HP\Desktop\TrimphPO\Week\Master Files\[SGST Master.xlsx]DBF'!$A:$R,18,FALSE),
   IF(ORDER!$D$1="IGST",
   VLOOKUP(H247,'C:\Users\HP\Desktop\TrimphPO\Week\Master Files\[IGST Master.xlsx]DBF'!$A:$R,18,FALSE),
   "Error")),
"")</f>
        <v/>
      </c>
      <c r="R247">
        <f>IF(ORDER!O253&gt;0,
 IF(ORDER!$D$1="SGST",
 VLOOKUP(H247,'C:\Users\HP\Desktop\TrimphPO\Week\Master Files\[SGST Master.xlsx]DBF'!$A:$S,19,FALSE),
   IF(ORDER!$D$1="IGST",
   VLOOKUP(H247,'C:\Users\HP\Desktop\TrimphPO\Week\Master Files\[IGST Master.xlsx]DBF'!$A:$S,19,FALSE),
   "Error")),
"")</f>
        <v/>
      </c>
      <c r="S247">
        <f>IF(ORDER!O253&gt;0,
 IF(ORDER!$D$1="SGST",
 VLOOKUP(H247,'C:\Users\HP\Desktop\TrimphPO\Week\Master Files\[SGST Master.xlsx]DBF'!$A:$T,20,FALSE),
   IF(ORDER!$D$1="IGST",
   VLOOKUP(H247,'C:\Users\HP\Desktop\TrimphPO\Week\Master Files\[IGST Master.xlsx]DBF'!$A:$T,20,FALSE),
   "Error")),
"")</f>
        <v/>
      </c>
      <c r="T247">
        <f>IF(ORDER!O253&gt;0,
 IF(ORDER!$D$1="SGST",
 VLOOKUP(H247,'C:\Users\HP\Desktop\TrimphPO\Week\Master Files\[SGST Master.xlsx]DBF'!$A:$U,21,FALSE),
   IF(ORDER!$D$1="IGST",
   VLOOKUP(H247,'C:\Users\HP\Desktop\TrimphPO\Week\Master Files\[IGST Master.xlsx]DBF'!$A:$U,21,FALSE),
   "Error")),
"")</f>
        <v/>
      </c>
      <c r="U247">
        <f>IF(ORDER!O253&gt;0,
 IF(ORDER!$D$1="SGST",
 VLOOKUP(H247,'C:\Users\HP\Desktop\TrimphPO\Week\Master Files\[SGST Master.xlsx]DBF'!$A:$V,22,FALSE),
   IF(ORDER!$D$1="IGST",
   VLOOKUP(H247,'C:\Users\HP\Desktop\TrimphPO\Week\Master Files\[IGST Master.xlsx]DBF'!$A:$V,22,FALSE),
   "Error")),
"")</f>
        <v/>
      </c>
      <c r="V247">
        <f>IF(ORDER!O253&gt;0,
 IF(ORDER!$D$1="SGST",
 VLOOKUP(H247,'C:\Users\HP\Desktop\TrimphPO\Week\Master Files\[SGST Master.xlsx]DBF'!$A:$W,23,FALSE),
   IF(ORDER!$D$1="IGST",
   VLOOKUP(H247,'C:\Users\HP\Desktop\TrimphPO\Week\Master Files\[IGST Master.xlsx]DBF'!$A:$W,23,FALSE),
   "Error")),
"")</f>
        <v/>
      </c>
      <c r="W247">
        <f>IF(ORDER!O253&gt;0,
 IF(ORDER!$D$1="SGST",
 VLOOKUP(H247,'C:\Users\HP\Desktop\TrimphPO\Week\Master Files\[SGST Master.xlsx]DBF'!$A:$X,24,FALSE),
   IF(ORDER!$D$1="IGST",
   VLOOKUP(H247,'C:\Users\HP\Desktop\TrimphPO\Week\Master Files\[IGST Master.xlsx]DBF'!$A:$X,24,FALSE),
   "Error")),
"")</f>
        <v/>
      </c>
      <c r="X247">
        <f>IF(ORDER!O253&gt;0,
 IF(ORDER!$D$1="SGST",
 VLOOKUP(H247,'C:\Users\HP\Desktop\TrimphPO\Week\Master Files\[SGST Master.xlsx]DBF'!$A:$Y,25,FALSE),
   IF(ORDER!$D$1="IGST",
   VLOOKUP(H247,'C:\Users\HP\Desktop\TrimphPO\Week\Master Files\[IGST Master.xlsx]DBF'!$A:$Y,25,FALSE),
   "Error")),
"")</f>
        <v/>
      </c>
      <c r="Y247">
        <f>IF(ORDER!O253&gt;0,+O247, "")</f>
        <v/>
      </c>
      <c r="Z247">
        <f>IF(ORDER!O253&gt;0,+J247, "")</f>
        <v/>
      </c>
      <c r="AA247">
        <f>IF(ORDER!O253&gt;0,
 IF(ORDER!$D$1="SGST",
 VLOOKUP(H247,'C:\Users\HP\Desktop\TrimphPO\Week\Master Files\[SGST Master.xlsx]DBF'!$A:$AB,28,FALSE),
   IF(ORDER!$D$1="IGST",
   VLOOKUP(H247,'C:\Users\HP\Desktop\TrimphPO\Week\Master Files\[IGST Master.xlsx]DBF'!$A:$AB,28,FALSE),
   "Error")),
"")</f>
        <v/>
      </c>
      <c r="AB247">
        <f>IF(ORDER!O253&gt;0,
 IF(ORDER!$D$1="SGST",
 VLOOKUP(H247,'C:\Users\HP\Desktop\TrimphPO\Week\Master Files\[SGST Master.xlsx]DBF'!$A:$AC,29,FALSE),
   IF(ORDER!$D$1="IGST",
   VLOOKUP(H247,'C:\Users\HP\Desktop\TrimphPO\Week\Master Files\[IGST Master.xlsx]DBF'!$A:$AC,29,FALSE),
   "Error")),
"")</f>
        <v/>
      </c>
      <c r="AC247">
        <f>IF(ORDER!O253&gt;0,ROUND(Y247*AB247/100,2), "")</f>
        <v/>
      </c>
      <c r="AD247">
        <f>IF(ORDER!O253&gt;0,ROUND(SUM(Y247,0)-AC247,2), "")</f>
        <v/>
      </c>
      <c r="AE247" t="inlineStr"/>
      <c r="AF247" t="inlineStr"/>
      <c r="AG247" t="inlineStr"/>
      <c r="AH247" t="inlineStr"/>
      <c r="AI247" t="inlineStr"/>
      <c r="AJ247" t="inlineStr"/>
      <c r="AK247">
        <f>IF(ORDER!O253&gt;0,IF(RIGHT(P247,2)="5%","Output IGST - 5% - Tamilnadu","Output IGST - 12% - Tamilnadu"), "")</f>
        <v/>
      </c>
      <c r="AL247">
        <f>IF(ORDER!O253&gt;0,IF(AK247="Output IGST - 12% - TamilNadu",12,5), "")</f>
        <v/>
      </c>
      <c r="AM247">
        <f>IF(ORDER!O253&gt;0,ROUND(SUM(AD247*AL247/100,0),2), "")</f>
        <v/>
      </c>
      <c r="AN247">
        <f>IF(ORDER!O253&gt;0,+AP247, "")</f>
        <v/>
      </c>
      <c r="AO247">
        <f>IF(ORDER!O253&gt;0,0.00, "")</f>
        <v/>
      </c>
      <c r="AP247">
        <f>IF(ORDER!O253&gt;0,+(Y247-AC247)+AM247, "")</f>
        <v/>
      </c>
      <c r="AQ247">
        <f>IF(ORDER!O253&gt;0,
 IF(ORDER!$D$1="SGST",
 VLOOKUP(H247,'C:\Users\HP\Desktop\TrimphPO\Week\Master Files\[SGST Master.xlsx]DBF'!$A:$AR,44,FALSE),
   IF(ORDER!$D$1="IGST",
   VLOOKUP(H247,'C:\Users\HP\Desktop\TrimphPO\Week\Master Files\[IGST Master.xlsx]DBF'!$A:$AR,44,FALSE),
   "Error")),
"")</f>
        <v/>
      </c>
      <c r="AR247">
        <f>IF(ORDER!O253&gt;0,B247, "")</f>
        <v/>
      </c>
      <c r="AS247">
        <f>IF(ORDER!O253&gt;0,AN247, "")</f>
        <v/>
      </c>
      <c r="AT247">
        <f>IF(ORDER!O253&gt;0,CONCATENATE($B$2," ",$C$2," ","QTY",  " ", $Z$2), "")</f>
        <v/>
      </c>
      <c r="AU247">
        <f>IF(ORDER!O253&gt;0,
 IF(ORDER!$D$1="SGST",
 VLOOKUP(H247,'C:\Users\HP\Desktop\TrimphPO\Week\Master Files\[SGST Master.xlsx]DBF'!$A:$AV,48,FALSE),
   IF(ORDER!$D$1="IGST",
   VLOOKUP(H247,'C:\Users\HP\Desktop\TrimphPO\Week\Master Files\[IGST Master.xlsx]DBF'!$A:$AV,48,FALSE),
   "Error")),
"")</f>
        <v/>
      </c>
      <c r="AV247">
        <f>IF(ORDER!O253&gt;0,
 IF(ORDER!$D$1="SGST",
 VLOOKUP(H247,'C:\Users\HP\Desktop\TrimphPO\Week\Master Files\[SGST Master.xlsx]DBF'!$A:$AW,49,FALSE),
   IF(ORDER!$D$1="IGST",
   VLOOKUP(H247,'C:\Users\HP\Desktop\TrimphPO\Week\Master Files\[IGST Master.xlsx]DBF'!$A:$AW,49,FALSE),
   "Error")),
"")</f>
        <v/>
      </c>
      <c r="AW247">
        <f>IF(ORDER!O253&gt;0,
 IF(ORDER!$D$1="SGST",
 VLOOKUP(H247,'C:\Users\HP\Desktop\TrimphPO\Week\Master Files\[SGST Master.xlsx]DBF'!$A:$AX,50,FALSE),
   IF(ORDER!$D$1="IGST",
   VLOOKUP(H247,'C:\Users\HP\Desktop\TrimphPO\Week\Master Files\[IGST Master.xlsx]DBF'!$A:$AX,50,FALSE),
   "Error")),
"")</f>
        <v/>
      </c>
      <c r="AX247">
        <f>IF(ORDER!O253&gt;0,ORDER!B5, "")</f>
        <v/>
      </c>
      <c r="AY247">
        <f>IF(ORDER!O253&gt;0,ORDER!B1, "")</f>
        <v/>
      </c>
      <c r="AZ247">
        <f>IF(ORDER!O253&gt;0,
 IF(ORDER!$D$1="SGST",
 VLOOKUP(H247,'C:\Users\HP\Desktop\TrimphPO\Week\Master Files\[SGST Master.xlsx]DBF'!$A:$BA,53,FALSE),
   IF(ORDER!$D$1="IGST",
   VLOOKUP(H247,'C:\Users\HP\Desktop\TrimphPO\Week\Master Files\[IGST Master.xlsx]DBF'!$A:$BA,53,FALSE),
   "Error")),
"")</f>
        <v/>
      </c>
      <c r="BA247">
        <f>IF(ORDER!O253&gt;0,
 IF(ORDER!$D$1="SGST",
 VLOOKUP(H247,'C:\Users\HP\Desktop\TrimphPO\Week\Master Files\[SGST Master.xlsx]DBF'!$A:$BB,54,FALSE),
   IF(ORDER!$D$1="IGST",
   VLOOKUP(H247,'C:\Users\HP\Desktop\TrimphPO\Week\Master Files\[IGST Master.xlsx]DBF'!$A:$BB,54,FALSE),
   "Error")),
"")</f>
        <v/>
      </c>
      <c r="BB247">
        <f>IF(ORDER!O253&gt;0,
 IF(ORDER!$D$1="SGST",
 VLOOKUP(H247,'C:\Users\HP\Desktop\TrimphPO\Week\Master Files\[SGST Master.xlsx]DBF'!$A:$BC,55,FALSE),
   IF(ORDER!$D$1="IGST",
   VLOOKUP(H247,'C:\Users\HP\Desktop\TrimphPO\Week\Master Files\[IGST Master.xlsx]DBF'!$A:$BC,55,FALSE),
   "Error")),
"")</f>
        <v/>
      </c>
      <c r="BC247">
        <f>IF(ORDER!O253&gt;0,
 IF(ORDER!$D$1="SGST",
 VLOOKUP(H247,'C:\Users\HP\Desktop\TrimphPO\Week\Master Files\[SGST Master.xlsx]DBF'!$A:$BD,56,FALSE),
   IF(ORDER!$D$1="IGST",
   VLOOKUP(H247,'C:\Users\HP\Desktop\TrimphPO\Week\Master Files\[IGST Master.xlsx]DBF'!$A:$BD,56,FALSE),
   "Error")),
"")</f>
        <v/>
      </c>
      <c r="BD247">
        <f>IF(ORDER!O253&gt;0,
 IF(ORDER!$D$1="SGST",
 VLOOKUP(H247,'C:\Users\HP\Desktop\TrimphPO\Week\Master Files\[SGST Master.xlsx]DBF'!$A:$BE,57,FALSE),
   IF(ORDER!$D$1="IGST",
   VLOOKUP(H247,'C:\Users\HP\Desktop\TrimphPO\Week\Master Files\[IGST Master.xlsx]DBF'!$A:$BE,57,FALSE),
   "Error")),
"")</f>
        <v/>
      </c>
    </row>
    <row r="248">
      <c r="A248">
        <f>IF(ORDER!O254&gt;0,
 IF(ORDER!$D$1="SGST",
 VLOOKUP(H248,'C:\Users\HP\Desktop\TrimphPO\Week\Master Files\[SGST Master.xlsx]DBF'!$A:$B,2,FALSE),
   IF(ORDER!$D$1="IGST",
   VLOOKUP(H248,'C:\Users\HP\Desktop\TrimphPO\Week\Master Files\[IGST Master.xlsx]DBF'!$A:$B,2,FALSE),
   "Error")),
"")</f>
        <v/>
      </c>
      <c r="B248">
        <f>IF(ORDER!O254&gt;0,
 IF(ORDER!$D$1="SGST",
 VLOOKUP(H248,'C:\Users\HP\Desktop\TrimphPO\Week\Master Files\[SGST Master.xlsx]DBF'!$A:$C,3,FALSE),
   IF(ORDER!$D$1="IGST",
   VLOOKUP(H248,'C:\Users\HP\Desktop\TrimphPO\Week\Master Files\[IGST Master.xlsx]DBF'!$A:$C,3,FALSE),
   "Error")),
"")</f>
        <v/>
      </c>
      <c r="C248">
        <f>IF(ORDER!O254&gt;0,ORDER!L254, "")</f>
        <v/>
      </c>
      <c r="D248">
        <f>IF(ORDER!O254&gt;0,ORDER!A254, "")</f>
        <v/>
      </c>
      <c r="E248">
        <f>IF(ORDER!O254&gt;0,
 IF(ORDER!$D$1="SGST",
 VLOOKUP(H248,'C:\Users\HP\Desktop\TrimphPO\Week\Master Files\[SGST Master.xlsx]DBF'!$A:$F,6,FALSE),
   IF(ORDER!$D$1="IGST",
   VLOOKUP(H248,'C:\Users\HP\Desktop\TrimphPO\Week\Master Files\[IGST Master.xlsx]DBF'!$A:$F,6,FALSE),
   "Error")),
"")</f>
        <v/>
      </c>
      <c r="F248">
        <f>IF(ORDER!O254&gt;0,ORDER!C254, "")</f>
        <v/>
      </c>
      <c r="G248">
        <f>IF(ORDER!O254&gt;0,
 IF(ORDER!$D$1="SGST",
 VLOOKUP(H248,'C:\Users\HP\Desktop\TrimphPO\Week\Master Files\[SGST Master.xlsx]DBF'!$A:$H,8,FALSE),
   IF(ORDER!$D$1="IGST",
   VLOOKUP(H248,'C:\Users\HP\Desktop\TrimphPO\Week\Master Files\[IGST Master.xlsx]DBF'!$A:$H,8,FALSE),
   "Error")),
"")</f>
        <v/>
      </c>
      <c r="H248">
        <f>IF(ORDER!O254&gt;0,ORDER!D254, "")</f>
        <v/>
      </c>
      <c r="I248">
        <f>IF(ORDER!O254&gt;0,
 IF(ORDER!$D$1="SGST",
 VLOOKUP(H248,'C:\Users\HP\Desktop\TrimphPO\Week\Master Files\[SGST Master.xlsx]DBF'!$A:$J,10,FALSE),
   IF(ORDER!$D$1="IGST",
   VLOOKUP(H248,'C:\Users\HP\Desktop\TrimphPO\Week\Master Files\[IGST Master.xlsx]DBF'!$A:$J,10,FALSE),
   "Error")),
"")</f>
        <v/>
      </c>
      <c r="J248">
        <f>IF(ORDER!O254&gt;0,SUMIF(ORDER!$D$8:$D$22298,DBF!$H248,ORDER!$G$8:$G$22298), "")</f>
        <v/>
      </c>
      <c r="K248">
        <f>IF(ORDER!O254&gt;0,VLOOKUP($H248,ORDER!D:H,5,FALSE), "")</f>
        <v/>
      </c>
      <c r="L248">
        <f>IF(ORDER!O254&gt;0,ROUND(J248*K248,2), "")</f>
        <v/>
      </c>
      <c r="M248">
        <f>IF(ORDER!O254&gt;0,
 IF(ORDER!$D$1="SGST",
 VLOOKUP(H248,'C:\Users\HP\Desktop\TrimphPO\Week\Master Files\[SGST Master.xlsx]DBF'!$A:$N,14,FALSE),
   IF(ORDER!$D$1="IGST",
   VLOOKUP(H248,'C:\Users\HP\Desktop\TrimphPO\Week\Master Files\[IGST Master.xlsx]DBF'!$A:$N,14,FALSE),
   "Error")),
"")</f>
        <v/>
      </c>
      <c r="N248">
        <f>IF(ORDER!O254&gt;0,ROUND(L248*M248/100,2), "")</f>
        <v/>
      </c>
      <c r="O248">
        <f>IF(ORDER!O254&gt;0,L248-N248, "")</f>
        <v/>
      </c>
      <c r="P248">
        <f>IF(ORDER!O254&gt;0,IF(R248="Corsetry",IF(IFERROR((O248/J248),0)&lt;1000,"CC Sales- Corsetry-Wholesale - IGST 5%","CC Sales- Corsetry-Wholesale - IGST 12%")), "")</f>
        <v/>
      </c>
      <c r="Q248">
        <f>IF(ORDER!O254&gt;0,
 IF(ORDER!$D$1="SGST",
 VLOOKUP(H248,'C:\Users\HP\Desktop\TrimphPO\Week\Master Files\[SGST Master.xlsx]DBF'!$A:$R,18,FALSE),
   IF(ORDER!$D$1="IGST",
   VLOOKUP(H248,'C:\Users\HP\Desktop\TrimphPO\Week\Master Files\[IGST Master.xlsx]DBF'!$A:$R,18,FALSE),
   "Error")),
"")</f>
        <v/>
      </c>
      <c r="R248">
        <f>IF(ORDER!O254&gt;0,
 IF(ORDER!$D$1="SGST",
 VLOOKUP(H248,'C:\Users\HP\Desktop\TrimphPO\Week\Master Files\[SGST Master.xlsx]DBF'!$A:$S,19,FALSE),
   IF(ORDER!$D$1="IGST",
   VLOOKUP(H248,'C:\Users\HP\Desktop\TrimphPO\Week\Master Files\[IGST Master.xlsx]DBF'!$A:$S,19,FALSE),
   "Error")),
"")</f>
        <v/>
      </c>
      <c r="S248">
        <f>IF(ORDER!O254&gt;0,
 IF(ORDER!$D$1="SGST",
 VLOOKUP(H248,'C:\Users\HP\Desktop\TrimphPO\Week\Master Files\[SGST Master.xlsx]DBF'!$A:$T,20,FALSE),
   IF(ORDER!$D$1="IGST",
   VLOOKUP(H248,'C:\Users\HP\Desktop\TrimphPO\Week\Master Files\[IGST Master.xlsx]DBF'!$A:$T,20,FALSE),
   "Error")),
"")</f>
        <v/>
      </c>
      <c r="T248">
        <f>IF(ORDER!O254&gt;0,
 IF(ORDER!$D$1="SGST",
 VLOOKUP(H248,'C:\Users\HP\Desktop\TrimphPO\Week\Master Files\[SGST Master.xlsx]DBF'!$A:$U,21,FALSE),
   IF(ORDER!$D$1="IGST",
   VLOOKUP(H248,'C:\Users\HP\Desktop\TrimphPO\Week\Master Files\[IGST Master.xlsx]DBF'!$A:$U,21,FALSE),
   "Error")),
"")</f>
        <v/>
      </c>
      <c r="U248">
        <f>IF(ORDER!O254&gt;0,
 IF(ORDER!$D$1="SGST",
 VLOOKUP(H248,'C:\Users\HP\Desktop\TrimphPO\Week\Master Files\[SGST Master.xlsx]DBF'!$A:$V,22,FALSE),
   IF(ORDER!$D$1="IGST",
   VLOOKUP(H248,'C:\Users\HP\Desktop\TrimphPO\Week\Master Files\[IGST Master.xlsx]DBF'!$A:$V,22,FALSE),
   "Error")),
"")</f>
        <v/>
      </c>
      <c r="V248">
        <f>IF(ORDER!O254&gt;0,
 IF(ORDER!$D$1="SGST",
 VLOOKUP(H248,'C:\Users\HP\Desktop\TrimphPO\Week\Master Files\[SGST Master.xlsx]DBF'!$A:$W,23,FALSE),
   IF(ORDER!$D$1="IGST",
   VLOOKUP(H248,'C:\Users\HP\Desktop\TrimphPO\Week\Master Files\[IGST Master.xlsx]DBF'!$A:$W,23,FALSE),
   "Error")),
"")</f>
        <v/>
      </c>
      <c r="W248">
        <f>IF(ORDER!O254&gt;0,
 IF(ORDER!$D$1="SGST",
 VLOOKUP(H248,'C:\Users\HP\Desktop\TrimphPO\Week\Master Files\[SGST Master.xlsx]DBF'!$A:$X,24,FALSE),
   IF(ORDER!$D$1="IGST",
   VLOOKUP(H248,'C:\Users\HP\Desktop\TrimphPO\Week\Master Files\[IGST Master.xlsx]DBF'!$A:$X,24,FALSE),
   "Error")),
"")</f>
        <v/>
      </c>
      <c r="X248">
        <f>IF(ORDER!O254&gt;0,
 IF(ORDER!$D$1="SGST",
 VLOOKUP(H248,'C:\Users\HP\Desktop\TrimphPO\Week\Master Files\[SGST Master.xlsx]DBF'!$A:$Y,25,FALSE),
   IF(ORDER!$D$1="IGST",
   VLOOKUP(H248,'C:\Users\HP\Desktop\TrimphPO\Week\Master Files\[IGST Master.xlsx]DBF'!$A:$Y,25,FALSE),
   "Error")),
"")</f>
        <v/>
      </c>
      <c r="Y248">
        <f>IF(ORDER!O254&gt;0,+O248, "")</f>
        <v/>
      </c>
      <c r="Z248">
        <f>IF(ORDER!O254&gt;0,+J248, "")</f>
        <v/>
      </c>
      <c r="AA248">
        <f>IF(ORDER!O254&gt;0,
 IF(ORDER!$D$1="SGST",
 VLOOKUP(H248,'C:\Users\HP\Desktop\TrimphPO\Week\Master Files\[SGST Master.xlsx]DBF'!$A:$AB,28,FALSE),
   IF(ORDER!$D$1="IGST",
   VLOOKUP(H248,'C:\Users\HP\Desktop\TrimphPO\Week\Master Files\[IGST Master.xlsx]DBF'!$A:$AB,28,FALSE),
   "Error")),
"")</f>
        <v/>
      </c>
      <c r="AB248">
        <f>IF(ORDER!O254&gt;0,
 IF(ORDER!$D$1="SGST",
 VLOOKUP(H248,'C:\Users\HP\Desktop\TrimphPO\Week\Master Files\[SGST Master.xlsx]DBF'!$A:$AC,29,FALSE),
   IF(ORDER!$D$1="IGST",
   VLOOKUP(H248,'C:\Users\HP\Desktop\TrimphPO\Week\Master Files\[IGST Master.xlsx]DBF'!$A:$AC,29,FALSE),
   "Error")),
"")</f>
        <v/>
      </c>
      <c r="AC248">
        <f>IF(ORDER!O254&gt;0,ROUND(Y248*AB248/100,2), "")</f>
        <v/>
      </c>
      <c r="AD248">
        <f>IF(ORDER!O254&gt;0,ROUND(SUM(Y248,0)-AC248,2), "")</f>
        <v/>
      </c>
      <c r="AE248" t="inlineStr"/>
      <c r="AF248" t="inlineStr"/>
      <c r="AG248" t="inlineStr"/>
      <c r="AH248" t="inlineStr"/>
      <c r="AI248" t="inlineStr"/>
      <c r="AJ248" t="inlineStr"/>
      <c r="AK248">
        <f>IF(ORDER!O254&gt;0,IF(RIGHT(P248,2)="5%","Output IGST - 5% - Tamilnadu","Output IGST - 12% - Tamilnadu"), "")</f>
        <v/>
      </c>
      <c r="AL248">
        <f>IF(ORDER!O254&gt;0,IF(AK248="Output IGST - 12% - TamilNadu",12,5), "")</f>
        <v/>
      </c>
      <c r="AM248">
        <f>IF(ORDER!O254&gt;0,ROUND(SUM(AD248*AL248/100,0),2), "")</f>
        <v/>
      </c>
      <c r="AN248">
        <f>IF(ORDER!O254&gt;0,+AP248, "")</f>
        <v/>
      </c>
      <c r="AO248">
        <f>IF(ORDER!O254&gt;0,0.00, "")</f>
        <v/>
      </c>
      <c r="AP248">
        <f>IF(ORDER!O254&gt;0,+(Y248-AC248)+AM248, "")</f>
        <v/>
      </c>
      <c r="AQ248">
        <f>IF(ORDER!O254&gt;0,
 IF(ORDER!$D$1="SGST",
 VLOOKUP(H248,'C:\Users\HP\Desktop\TrimphPO\Week\Master Files\[SGST Master.xlsx]DBF'!$A:$AR,44,FALSE),
   IF(ORDER!$D$1="IGST",
   VLOOKUP(H248,'C:\Users\HP\Desktop\TrimphPO\Week\Master Files\[IGST Master.xlsx]DBF'!$A:$AR,44,FALSE),
   "Error")),
"")</f>
        <v/>
      </c>
      <c r="AR248">
        <f>IF(ORDER!O254&gt;0,B248, "")</f>
        <v/>
      </c>
      <c r="AS248">
        <f>IF(ORDER!O254&gt;0,AN248, "")</f>
        <v/>
      </c>
      <c r="AT248">
        <f>IF(ORDER!O254&gt;0,CONCATENATE($B$2," ",$C$2," ","QTY",  " ", $Z$2), "")</f>
        <v/>
      </c>
      <c r="AU248">
        <f>IF(ORDER!O254&gt;0,
 IF(ORDER!$D$1="SGST",
 VLOOKUP(H248,'C:\Users\HP\Desktop\TrimphPO\Week\Master Files\[SGST Master.xlsx]DBF'!$A:$AV,48,FALSE),
   IF(ORDER!$D$1="IGST",
   VLOOKUP(H248,'C:\Users\HP\Desktop\TrimphPO\Week\Master Files\[IGST Master.xlsx]DBF'!$A:$AV,48,FALSE),
   "Error")),
"")</f>
        <v/>
      </c>
      <c r="AV248">
        <f>IF(ORDER!O254&gt;0,
 IF(ORDER!$D$1="SGST",
 VLOOKUP(H248,'C:\Users\HP\Desktop\TrimphPO\Week\Master Files\[SGST Master.xlsx]DBF'!$A:$AW,49,FALSE),
   IF(ORDER!$D$1="IGST",
   VLOOKUP(H248,'C:\Users\HP\Desktop\TrimphPO\Week\Master Files\[IGST Master.xlsx]DBF'!$A:$AW,49,FALSE),
   "Error")),
"")</f>
        <v/>
      </c>
      <c r="AW248">
        <f>IF(ORDER!O254&gt;0,
 IF(ORDER!$D$1="SGST",
 VLOOKUP(H248,'C:\Users\HP\Desktop\TrimphPO\Week\Master Files\[SGST Master.xlsx]DBF'!$A:$AX,50,FALSE),
   IF(ORDER!$D$1="IGST",
   VLOOKUP(H248,'C:\Users\HP\Desktop\TrimphPO\Week\Master Files\[IGST Master.xlsx]DBF'!$A:$AX,50,FALSE),
   "Error")),
"")</f>
        <v/>
      </c>
      <c r="AX248">
        <f>IF(ORDER!O254&gt;0,ORDER!B5, "")</f>
        <v/>
      </c>
      <c r="AY248">
        <f>IF(ORDER!O254&gt;0,ORDER!B1, "")</f>
        <v/>
      </c>
      <c r="AZ248">
        <f>IF(ORDER!O254&gt;0,
 IF(ORDER!$D$1="SGST",
 VLOOKUP(H248,'C:\Users\HP\Desktop\TrimphPO\Week\Master Files\[SGST Master.xlsx]DBF'!$A:$BA,53,FALSE),
   IF(ORDER!$D$1="IGST",
   VLOOKUP(H248,'C:\Users\HP\Desktop\TrimphPO\Week\Master Files\[IGST Master.xlsx]DBF'!$A:$BA,53,FALSE),
   "Error")),
"")</f>
        <v/>
      </c>
      <c r="BA248">
        <f>IF(ORDER!O254&gt;0,
 IF(ORDER!$D$1="SGST",
 VLOOKUP(H248,'C:\Users\HP\Desktop\TrimphPO\Week\Master Files\[SGST Master.xlsx]DBF'!$A:$BB,54,FALSE),
   IF(ORDER!$D$1="IGST",
   VLOOKUP(H248,'C:\Users\HP\Desktop\TrimphPO\Week\Master Files\[IGST Master.xlsx]DBF'!$A:$BB,54,FALSE),
   "Error")),
"")</f>
        <v/>
      </c>
      <c r="BB248">
        <f>IF(ORDER!O254&gt;0,
 IF(ORDER!$D$1="SGST",
 VLOOKUP(H248,'C:\Users\HP\Desktop\TrimphPO\Week\Master Files\[SGST Master.xlsx]DBF'!$A:$BC,55,FALSE),
   IF(ORDER!$D$1="IGST",
   VLOOKUP(H248,'C:\Users\HP\Desktop\TrimphPO\Week\Master Files\[IGST Master.xlsx]DBF'!$A:$BC,55,FALSE),
   "Error")),
"")</f>
        <v/>
      </c>
      <c r="BC248">
        <f>IF(ORDER!O254&gt;0,
 IF(ORDER!$D$1="SGST",
 VLOOKUP(H248,'C:\Users\HP\Desktop\TrimphPO\Week\Master Files\[SGST Master.xlsx]DBF'!$A:$BD,56,FALSE),
   IF(ORDER!$D$1="IGST",
   VLOOKUP(H248,'C:\Users\HP\Desktop\TrimphPO\Week\Master Files\[IGST Master.xlsx]DBF'!$A:$BD,56,FALSE),
   "Error")),
"")</f>
        <v/>
      </c>
      <c r="BD248">
        <f>IF(ORDER!O254&gt;0,
 IF(ORDER!$D$1="SGST",
 VLOOKUP(H248,'C:\Users\HP\Desktop\TrimphPO\Week\Master Files\[SGST Master.xlsx]DBF'!$A:$BE,57,FALSE),
   IF(ORDER!$D$1="IGST",
   VLOOKUP(H248,'C:\Users\HP\Desktop\TrimphPO\Week\Master Files\[IGST Master.xlsx]DBF'!$A:$BE,57,FALSE),
   "Error")),
"")</f>
        <v/>
      </c>
    </row>
    <row r="249">
      <c r="A249">
        <f>IF(ORDER!O255&gt;0,
 IF(ORDER!$D$1="SGST",
 VLOOKUP(H249,'C:\Users\HP\Desktop\TrimphPO\Week\Master Files\[SGST Master.xlsx]DBF'!$A:$B,2,FALSE),
   IF(ORDER!$D$1="IGST",
   VLOOKUP(H249,'C:\Users\HP\Desktop\TrimphPO\Week\Master Files\[IGST Master.xlsx]DBF'!$A:$B,2,FALSE),
   "Error")),
"")</f>
        <v/>
      </c>
      <c r="B249">
        <f>IF(ORDER!O255&gt;0,
 IF(ORDER!$D$1="SGST",
 VLOOKUP(H249,'C:\Users\HP\Desktop\TrimphPO\Week\Master Files\[SGST Master.xlsx]DBF'!$A:$C,3,FALSE),
   IF(ORDER!$D$1="IGST",
   VLOOKUP(H249,'C:\Users\HP\Desktop\TrimphPO\Week\Master Files\[IGST Master.xlsx]DBF'!$A:$C,3,FALSE),
   "Error")),
"")</f>
        <v/>
      </c>
      <c r="C249">
        <f>IF(ORDER!O255&gt;0,ORDER!L255, "")</f>
        <v/>
      </c>
      <c r="D249">
        <f>IF(ORDER!O255&gt;0,ORDER!A255, "")</f>
        <v/>
      </c>
      <c r="E249">
        <f>IF(ORDER!O255&gt;0,
 IF(ORDER!$D$1="SGST",
 VLOOKUP(H249,'C:\Users\HP\Desktop\TrimphPO\Week\Master Files\[SGST Master.xlsx]DBF'!$A:$F,6,FALSE),
   IF(ORDER!$D$1="IGST",
   VLOOKUP(H249,'C:\Users\HP\Desktop\TrimphPO\Week\Master Files\[IGST Master.xlsx]DBF'!$A:$F,6,FALSE),
   "Error")),
"")</f>
        <v/>
      </c>
      <c r="F249">
        <f>IF(ORDER!O255&gt;0,ORDER!C255, "")</f>
        <v/>
      </c>
      <c r="G249">
        <f>IF(ORDER!O255&gt;0,
 IF(ORDER!$D$1="SGST",
 VLOOKUP(H249,'C:\Users\HP\Desktop\TrimphPO\Week\Master Files\[SGST Master.xlsx]DBF'!$A:$H,8,FALSE),
   IF(ORDER!$D$1="IGST",
   VLOOKUP(H249,'C:\Users\HP\Desktop\TrimphPO\Week\Master Files\[IGST Master.xlsx]DBF'!$A:$H,8,FALSE),
   "Error")),
"")</f>
        <v/>
      </c>
      <c r="H249">
        <f>IF(ORDER!O255&gt;0,ORDER!D255, "")</f>
        <v/>
      </c>
      <c r="I249">
        <f>IF(ORDER!O255&gt;0,
 IF(ORDER!$D$1="SGST",
 VLOOKUP(H249,'C:\Users\HP\Desktop\TrimphPO\Week\Master Files\[SGST Master.xlsx]DBF'!$A:$J,10,FALSE),
   IF(ORDER!$D$1="IGST",
   VLOOKUP(H249,'C:\Users\HP\Desktop\TrimphPO\Week\Master Files\[IGST Master.xlsx]DBF'!$A:$J,10,FALSE),
   "Error")),
"")</f>
        <v/>
      </c>
      <c r="J249">
        <f>IF(ORDER!O255&gt;0,SUMIF(ORDER!$D$8:$D$22298,DBF!$H249,ORDER!$G$8:$G$22298), "")</f>
        <v/>
      </c>
      <c r="K249">
        <f>IF(ORDER!O255&gt;0,VLOOKUP($H249,ORDER!D:H,5,FALSE), "")</f>
        <v/>
      </c>
      <c r="L249">
        <f>IF(ORDER!O255&gt;0,ROUND(J249*K249,2), "")</f>
        <v/>
      </c>
      <c r="M249">
        <f>IF(ORDER!O255&gt;0,
 IF(ORDER!$D$1="SGST",
 VLOOKUP(H249,'C:\Users\HP\Desktop\TrimphPO\Week\Master Files\[SGST Master.xlsx]DBF'!$A:$N,14,FALSE),
   IF(ORDER!$D$1="IGST",
   VLOOKUP(H249,'C:\Users\HP\Desktop\TrimphPO\Week\Master Files\[IGST Master.xlsx]DBF'!$A:$N,14,FALSE),
   "Error")),
"")</f>
        <v/>
      </c>
      <c r="N249">
        <f>IF(ORDER!O255&gt;0,ROUND(L249*M249/100,2), "")</f>
        <v/>
      </c>
      <c r="O249">
        <f>IF(ORDER!O255&gt;0,L249-N249, "")</f>
        <v/>
      </c>
      <c r="P249">
        <f>IF(ORDER!O255&gt;0,IF(R249="Corsetry",IF(IFERROR((O249/J249),0)&lt;1000,"CC Sales- Corsetry-Wholesale - IGST 5%","CC Sales- Corsetry-Wholesale - IGST 12%")), "")</f>
        <v/>
      </c>
      <c r="Q249">
        <f>IF(ORDER!O255&gt;0,
 IF(ORDER!$D$1="SGST",
 VLOOKUP(H249,'C:\Users\HP\Desktop\TrimphPO\Week\Master Files\[SGST Master.xlsx]DBF'!$A:$R,18,FALSE),
   IF(ORDER!$D$1="IGST",
   VLOOKUP(H249,'C:\Users\HP\Desktop\TrimphPO\Week\Master Files\[IGST Master.xlsx]DBF'!$A:$R,18,FALSE),
   "Error")),
"")</f>
        <v/>
      </c>
      <c r="R249">
        <f>IF(ORDER!O255&gt;0,
 IF(ORDER!$D$1="SGST",
 VLOOKUP(H249,'C:\Users\HP\Desktop\TrimphPO\Week\Master Files\[SGST Master.xlsx]DBF'!$A:$S,19,FALSE),
   IF(ORDER!$D$1="IGST",
   VLOOKUP(H249,'C:\Users\HP\Desktop\TrimphPO\Week\Master Files\[IGST Master.xlsx]DBF'!$A:$S,19,FALSE),
   "Error")),
"")</f>
        <v/>
      </c>
      <c r="S249">
        <f>IF(ORDER!O255&gt;0,
 IF(ORDER!$D$1="SGST",
 VLOOKUP(H249,'C:\Users\HP\Desktop\TrimphPO\Week\Master Files\[SGST Master.xlsx]DBF'!$A:$T,20,FALSE),
   IF(ORDER!$D$1="IGST",
   VLOOKUP(H249,'C:\Users\HP\Desktop\TrimphPO\Week\Master Files\[IGST Master.xlsx]DBF'!$A:$T,20,FALSE),
   "Error")),
"")</f>
        <v/>
      </c>
      <c r="T249">
        <f>IF(ORDER!O255&gt;0,
 IF(ORDER!$D$1="SGST",
 VLOOKUP(H249,'C:\Users\HP\Desktop\TrimphPO\Week\Master Files\[SGST Master.xlsx]DBF'!$A:$U,21,FALSE),
   IF(ORDER!$D$1="IGST",
   VLOOKUP(H249,'C:\Users\HP\Desktop\TrimphPO\Week\Master Files\[IGST Master.xlsx]DBF'!$A:$U,21,FALSE),
   "Error")),
"")</f>
        <v/>
      </c>
      <c r="U249">
        <f>IF(ORDER!O255&gt;0,
 IF(ORDER!$D$1="SGST",
 VLOOKUP(H249,'C:\Users\HP\Desktop\TrimphPO\Week\Master Files\[SGST Master.xlsx]DBF'!$A:$V,22,FALSE),
   IF(ORDER!$D$1="IGST",
   VLOOKUP(H249,'C:\Users\HP\Desktop\TrimphPO\Week\Master Files\[IGST Master.xlsx]DBF'!$A:$V,22,FALSE),
   "Error")),
"")</f>
        <v/>
      </c>
      <c r="V249">
        <f>IF(ORDER!O255&gt;0,
 IF(ORDER!$D$1="SGST",
 VLOOKUP(H249,'C:\Users\HP\Desktop\TrimphPO\Week\Master Files\[SGST Master.xlsx]DBF'!$A:$W,23,FALSE),
   IF(ORDER!$D$1="IGST",
   VLOOKUP(H249,'C:\Users\HP\Desktop\TrimphPO\Week\Master Files\[IGST Master.xlsx]DBF'!$A:$W,23,FALSE),
   "Error")),
"")</f>
        <v/>
      </c>
      <c r="W249">
        <f>IF(ORDER!O255&gt;0,
 IF(ORDER!$D$1="SGST",
 VLOOKUP(H249,'C:\Users\HP\Desktop\TrimphPO\Week\Master Files\[SGST Master.xlsx]DBF'!$A:$X,24,FALSE),
   IF(ORDER!$D$1="IGST",
   VLOOKUP(H249,'C:\Users\HP\Desktop\TrimphPO\Week\Master Files\[IGST Master.xlsx]DBF'!$A:$X,24,FALSE),
   "Error")),
"")</f>
        <v/>
      </c>
      <c r="X249">
        <f>IF(ORDER!O255&gt;0,
 IF(ORDER!$D$1="SGST",
 VLOOKUP(H249,'C:\Users\HP\Desktop\TrimphPO\Week\Master Files\[SGST Master.xlsx]DBF'!$A:$Y,25,FALSE),
   IF(ORDER!$D$1="IGST",
   VLOOKUP(H249,'C:\Users\HP\Desktop\TrimphPO\Week\Master Files\[IGST Master.xlsx]DBF'!$A:$Y,25,FALSE),
   "Error")),
"")</f>
        <v/>
      </c>
      <c r="Y249">
        <f>IF(ORDER!O255&gt;0,+O249, "")</f>
        <v/>
      </c>
      <c r="Z249">
        <f>IF(ORDER!O255&gt;0,+J249, "")</f>
        <v/>
      </c>
      <c r="AA249">
        <f>IF(ORDER!O255&gt;0,
 IF(ORDER!$D$1="SGST",
 VLOOKUP(H249,'C:\Users\HP\Desktop\TrimphPO\Week\Master Files\[SGST Master.xlsx]DBF'!$A:$AB,28,FALSE),
   IF(ORDER!$D$1="IGST",
   VLOOKUP(H249,'C:\Users\HP\Desktop\TrimphPO\Week\Master Files\[IGST Master.xlsx]DBF'!$A:$AB,28,FALSE),
   "Error")),
"")</f>
        <v/>
      </c>
      <c r="AB249">
        <f>IF(ORDER!O255&gt;0,
 IF(ORDER!$D$1="SGST",
 VLOOKUP(H249,'C:\Users\HP\Desktop\TrimphPO\Week\Master Files\[SGST Master.xlsx]DBF'!$A:$AC,29,FALSE),
   IF(ORDER!$D$1="IGST",
   VLOOKUP(H249,'C:\Users\HP\Desktop\TrimphPO\Week\Master Files\[IGST Master.xlsx]DBF'!$A:$AC,29,FALSE),
   "Error")),
"")</f>
        <v/>
      </c>
      <c r="AC249">
        <f>IF(ORDER!O255&gt;0,ROUND(Y249*AB249/100,2), "")</f>
        <v/>
      </c>
      <c r="AD249">
        <f>IF(ORDER!O255&gt;0,ROUND(SUM(Y249,0)-AC249,2), "")</f>
        <v/>
      </c>
      <c r="AE249" t="inlineStr"/>
      <c r="AF249" t="inlineStr"/>
      <c r="AG249" t="inlineStr"/>
      <c r="AH249" t="inlineStr"/>
      <c r="AI249" t="inlineStr"/>
      <c r="AJ249" t="inlineStr"/>
      <c r="AK249">
        <f>IF(ORDER!O255&gt;0,IF(RIGHT(P249,2)="5%","Output IGST - 5% - Tamilnadu","Output IGST - 12% - Tamilnadu"), "")</f>
        <v/>
      </c>
      <c r="AL249">
        <f>IF(ORDER!O255&gt;0,IF(AK249="Output IGST - 12% - TamilNadu",12,5), "")</f>
        <v/>
      </c>
      <c r="AM249">
        <f>IF(ORDER!O255&gt;0,ROUND(SUM(AD249*AL249/100,0),2), "")</f>
        <v/>
      </c>
      <c r="AN249">
        <f>IF(ORDER!O255&gt;0,+AP249, "")</f>
        <v/>
      </c>
      <c r="AO249">
        <f>IF(ORDER!O255&gt;0,0.00, "")</f>
        <v/>
      </c>
      <c r="AP249">
        <f>IF(ORDER!O255&gt;0,+(Y249-AC249)+AM249, "")</f>
        <v/>
      </c>
      <c r="AQ249">
        <f>IF(ORDER!O255&gt;0,
 IF(ORDER!$D$1="SGST",
 VLOOKUP(H249,'C:\Users\HP\Desktop\TrimphPO\Week\Master Files\[SGST Master.xlsx]DBF'!$A:$AR,44,FALSE),
   IF(ORDER!$D$1="IGST",
   VLOOKUP(H249,'C:\Users\HP\Desktop\TrimphPO\Week\Master Files\[IGST Master.xlsx]DBF'!$A:$AR,44,FALSE),
   "Error")),
"")</f>
        <v/>
      </c>
      <c r="AR249">
        <f>IF(ORDER!O255&gt;0,B249, "")</f>
        <v/>
      </c>
      <c r="AS249">
        <f>IF(ORDER!O255&gt;0,AN249, "")</f>
        <v/>
      </c>
      <c r="AT249">
        <f>IF(ORDER!O255&gt;0,CONCATENATE($B$2," ",$C$2," ","QTY",  " ", $Z$2), "")</f>
        <v/>
      </c>
      <c r="AU249">
        <f>IF(ORDER!O255&gt;0,
 IF(ORDER!$D$1="SGST",
 VLOOKUP(H249,'C:\Users\HP\Desktop\TrimphPO\Week\Master Files\[SGST Master.xlsx]DBF'!$A:$AV,48,FALSE),
   IF(ORDER!$D$1="IGST",
   VLOOKUP(H249,'C:\Users\HP\Desktop\TrimphPO\Week\Master Files\[IGST Master.xlsx]DBF'!$A:$AV,48,FALSE),
   "Error")),
"")</f>
        <v/>
      </c>
      <c r="AV249">
        <f>IF(ORDER!O255&gt;0,
 IF(ORDER!$D$1="SGST",
 VLOOKUP(H249,'C:\Users\HP\Desktop\TrimphPO\Week\Master Files\[SGST Master.xlsx]DBF'!$A:$AW,49,FALSE),
   IF(ORDER!$D$1="IGST",
   VLOOKUP(H249,'C:\Users\HP\Desktop\TrimphPO\Week\Master Files\[IGST Master.xlsx]DBF'!$A:$AW,49,FALSE),
   "Error")),
"")</f>
        <v/>
      </c>
      <c r="AW249">
        <f>IF(ORDER!O255&gt;0,
 IF(ORDER!$D$1="SGST",
 VLOOKUP(H249,'C:\Users\HP\Desktop\TrimphPO\Week\Master Files\[SGST Master.xlsx]DBF'!$A:$AX,50,FALSE),
   IF(ORDER!$D$1="IGST",
   VLOOKUP(H249,'C:\Users\HP\Desktop\TrimphPO\Week\Master Files\[IGST Master.xlsx]DBF'!$A:$AX,50,FALSE),
   "Error")),
"")</f>
        <v/>
      </c>
      <c r="AX249">
        <f>IF(ORDER!O255&gt;0,ORDER!B5, "")</f>
        <v/>
      </c>
      <c r="AY249">
        <f>IF(ORDER!O255&gt;0,ORDER!B1, "")</f>
        <v/>
      </c>
      <c r="AZ249">
        <f>IF(ORDER!O255&gt;0,
 IF(ORDER!$D$1="SGST",
 VLOOKUP(H249,'C:\Users\HP\Desktop\TrimphPO\Week\Master Files\[SGST Master.xlsx]DBF'!$A:$BA,53,FALSE),
   IF(ORDER!$D$1="IGST",
   VLOOKUP(H249,'C:\Users\HP\Desktop\TrimphPO\Week\Master Files\[IGST Master.xlsx]DBF'!$A:$BA,53,FALSE),
   "Error")),
"")</f>
        <v/>
      </c>
      <c r="BA249">
        <f>IF(ORDER!O255&gt;0,
 IF(ORDER!$D$1="SGST",
 VLOOKUP(H249,'C:\Users\HP\Desktop\TrimphPO\Week\Master Files\[SGST Master.xlsx]DBF'!$A:$BB,54,FALSE),
   IF(ORDER!$D$1="IGST",
   VLOOKUP(H249,'C:\Users\HP\Desktop\TrimphPO\Week\Master Files\[IGST Master.xlsx]DBF'!$A:$BB,54,FALSE),
   "Error")),
"")</f>
        <v/>
      </c>
      <c r="BB249">
        <f>IF(ORDER!O255&gt;0,
 IF(ORDER!$D$1="SGST",
 VLOOKUP(H249,'C:\Users\HP\Desktop\TrimphPO\Week\Master Files\[SGST Master.xlsx]DBF'!$A:$BC,55,FALSE),
   IF(ORDER!$D$1="IGST",
   VLOOKUP(H249,'C:\Users\HP\Desktop\TrimphPO\Week\Master Files\[IGST Master.xlsx]DBF'!$A:$BC,55,FALSE),
   "Error")),
"")</f>
        <v/>
      </c>
      <c r="BC249">
        <f>IF(ORDER!O255&gt;0,
 IF(ORDER!$D$1="SGST",
 VLOOKUP(H249,'C:\Users\HP\Desktop\TrimphPO\Week\Master Files\[SGST Master.xlsx]DBF'!$A:$BD,56,FALSE),
   IF(ORDER!$D$1="IGST",
   VLOOKUP(H249,'C:\Users\HP\Desktop\TrimphPO\Week\Master Files\[IGST Master.xlsx]DBF'!$A:$BD,56,FALSE),
   "Error")),
"")</f>
        <v/>
      </c>
      <c r="BD249">
        <f>IF(ORDER!O255&gt;0,
 IF(ORDER!$D$1="SGST",
 VLOOKUP(H249,'C:\Users\HP\Desktop\TrimphPO\Week\Master Files\[SGST Master.xlsx]DBF'!$A:$BE,57,FALSE),
   IF(ORDER!$D$1="IGST",
   VLOOKUP(H249,'C:\Users\HP\Desktop\TrimphPO\Week\Master Files\[IGST Master.xlsx]DBF'!$A:$BE,57,FALSE),
   "Error")),
"")</f>
        <v/>
      </c>
    </row>
    <row r="250">
      <c r="A250">
        <f>IF(ORDER!O256&gt;0,
 IF(ORDER!$D$1="SGST",
 VLOOKUP(H250,'C:\Users\HP\Desktop\TrimphPO\Week\Master Files\[SGST Master.xlsx]DBF'!$A:$B,2,FALSE),
   IF(ORDER!$D$1="IGST",
   VLOOKUP(H250,'C:\Users\HP\Desktop\TrimphPO\Week\Master Files\[IGST Master.xlsx]DBF'!$A:$B,2,FALSE),
   "Error")),
"")</f>
        <v/>
      </c>
      <c r="B250">
        <f>IF(ORDER!O256&gt;0,
 IF(ORDER!$D$1="SGST",
 VLOOKUP(H250,'C:\Users\HP\Desktop\TrimphPO\Week\Master Files\[SGST Master.xlsx]DBF'!$A:$C,3,FALSE),
   IF(ORDER!$D$1="IGST",
   VLOOKUP(H250,'C:\Users\HP\Desktop\TrimphPO\Week\Master Files\[IGST Master.xlsx]DBF'!$A:$C,3,FALSE),
   "Error")),
"")</f>
        <v/>
      </c>
      <c r="C250">
        <f>IF(ORDER!O256&gt;0,ORDER!L256, "")</f>
        <v/>
      </c>
      <c r="D250">
        <f>IF(ORDER!O256&gt;0,ORDER!A256, "")</f>
        <v/>
      </c>
      <c r="E250">
        <f>IF(ORDER!O256&gt;0,
 IF(ORDER!$D$1="SGST",
 VLOOKUP(H250,'C:\Users\HP\Desktop\TrimphPO\Week\Master Files\[SGST Master.xlsx]DBF'!$A:$F,6,FALSE),
   IF(ORDER!$D$1="IGST",
   VLOOKUP(H250,'C:\Users\HP\Desktop\TrimphPO\Week\Master Files\[IGST Master.xlsx]DBF'!$A:$F,6,FALSE),
   "Error")),
"")</f>
        <v/>
      </c>
      <c r="F250">
        <f>IF(ORDER!O256&gt;0,ORDER!C256, "")</f>
        <v/>
      </c>
      <c r="G250">
        <f>IF(ORDER!O256&gt;0,
 IF(ORDER!$D$1="SGST",
 VLOOKUP(H250,'C:\Users\HP\Desktop\TrimphPO\Week\Master Files\[SGST Master.xlsx]DBF'!$A:$H,8,FALSE),
   IF(ORDER!$D$1="IGST",
   VLOOKUP(H250,'C:\Users\HP\Desktop\TrimphPO\Week\Master Files\[IGST Master.xlsx]DBF'!$A:$H,8,FALSE),
   "Error")),
"")</f>
        <v/>
      </c>
      <c r="H250">
        <f>IF(ORDER!O256&gt;0,ORDER!D256, "")</f>
        <v/>
      </c>
      <c r="I250">
        <f>IF(ORDER!O256&gt;0,
 IF(ORDER!$D$1="SGST",
 VLOOKUP(H250,'C:\Users\HP\Desktop\TrimphPO\Week\Master Files\[SGST Master.xlsx]DBF'!$A:$J,10,FALSE),
   IF(ORDER!$D$1="IGST",
   VLOOKUP(H250,'C:\Users\HP\Desktop\TrimphPO\Week\Master Files\[IGST Master.xlsx]DBF'!$A:$J,10,FALSE),
   "Error")),
"")</f>
        <v/>
      </c>
      <c r="J250">
        <f>IF(ORDER!O256&gt;0,SUMIF(ORDER!$D$8:$D$22298,DBF!$H250,ORDER!$G$8:$G$22298), "")</f>
        <v/>
      </c>
      <c r="K250">
        <f>IF(ORDER!O256&gt;0,VLOOKUP($H250,ORDER!D:H,5,FALSE), "")</f>
        <v/>
      </c>
      <c r="L250">
        <f>IF(ORDER!O256&gt;0,ROUND(J250*K250,2), "")</f>
        <v/>
      </c>
      <c r="M250">
        <f>IF(ORDER!O256&gt;0,
 IF(ORDER!$D$1="SGST",
 VLOOKUP(H250,'C:\Users\HP\Desktop\TrimphPO\Week\Master Files\[SGST Master.xlsx]DBF'!$A:$N,14,FALSE),
   IF(ORDER!$D$1="IGST",
   VLOOKUP(H250,'C:\Users\HP\Desktop\TrimphPO\Week\Master Files\[IGST Master.xlsx]DBF'!$A:$N,14,FALSE),
   "Error")),
"")</f>
        <v/>
      </c>
      <c r="N250">
        <f>IF(ORDER!O256&gt;0,ROUND(L250*M250/100,2), "")</f>
        <v/>
      </c>
      <c r="O250">
        <f>IF(ORDER!O256&gt;0,L250-N250, "")</f>
        <v/>
      </c>
      <c r="P250">
        <f>IF(ORDER!O256&gt;0,IF(R250="Corsetry",IF(IFERROR((O250/J250),0)&lt;1000,"CC Sales- Corsetry-Wholesale - IGST 5%","CC Sales- Corsetry-Wholesale - IGST 12%")), "")</f>
        <v/>
      </c>
      <c r="Q250">
        <f>IF(ORDER!O256&gt;0,
 IF(ORDER!$D$1="SGST",
 VLOOKUP(H250,'C:\Users\HP\Desktop\TrimphPO\Week\Master Files\[SGST Master.xlsx]DBF'!$A:$R,18,FALSE),
   IF(ORDER!$D$1="IGST",
   VLOOKUP(H250,'C:\Users\HP\Desktop\TrimphPO\Week\Master Files\[IGST Master.xlsx]DBF'!$A:$R,18,FALSE),
   "Error")),
"")</f>
        <v/>
      </c>
      <c r="R250">
        <f>IF(ORDER!O256&gt;0,
 IF(ORDER!$D$1="SGST",
 VLOOKUP(H250,'C:\Users\HP\Desktop\TrimphPO\Week\Master Files\[SGST Master.xlsx]DBF'!$A:$S,19,FALSE),
   IF(ORDER!$D$1="IGST",
   VLOOKUP(H250,'C:\Users\HP\Desktop\TrimphPO\Week\Master Files\[IGST Master.xlsx]DBF'!$A:$S,19,FALSE),
   "Error")),
"")</f>
        <v/>
      </c>
      <c r="S250">
        <f>IF(ORDER!O256&gt;0,
 IF(ORDER!$D$1="SGST",
 VLOOKUP(H250,'C:\Users\HP\Desktop\TrimphPO\Week\Master Files\[SGST Master.xlsx]DBF'!$A:$T,20,FALSE),
   IF(ORDER!$D$1="IGST",
   VLOOKUP(H250,'C:\Users\HP\Desktop\TrimphPO\Week\Master Files\[IGST Master.xlsx]DBF'!$A:$T,20,FALSE),
   "Error")),
"")</f>
        <v/>
      </c>
      <c r="T250">
        <f>IF(ORDER!O256&gt;0,
 IF(ORDER!$D$1="SGST",
 VLOOKUP(H250,'C:\Users\HP\Desktop\TrimphPO\Week\Master Files\[SGST Master.xlsx]DBF'!$A:$U,21,FALSE),
   IF(ORDER!$D$1="IGST",
   VLOOKUP(H250,'C:\Users\HP\Desktop\TrimphPO\Week\Master Files\[IGST Master.xlsx]DBF'!$A:$U,21,FALSE),
   "Error")),
"")</f>
        <v/>
      </c>
      <c r="U250">
        <f>IF(ORDER!O256&gt;0,
 IF(ORDER!$D$1="SGST",
 VLOOKUP(H250,'C:\Users\HP\Desktop\TrimphPO\Week\Master Files\[SGST Master.xlsx]DBF'!$A:$V,22,FALSE),
   IF(ORDER!$D$1="IGST",
   VLOOKUP(H250,'C:\Users\HP\Desktop\TrimphPO\Week\Master Files\[IGST Master.xlsx]DBF'!$A:$V,22,FALSE),
   "Error")),
"")</f>
        <v/>
      </c>
      <c r="V250">
        <f>IF(ORDER!O256&gt;0,
 IF(ORDER!$D$1="SGST",
 VLOOKUP(H250,'C:\Users\HP\Desktop\TrimphPO\Week\Master Files\[SGST Master.xlsx]DBF'!$A:$W,23,FALSE),
   IF(ORDER!$D$1="IGST",
   VLOOKUP(H250,'C:\Users\HP\Desktop\TrimphPO\Week\Master Files\[IGST Master.xlsx]DBF'!$A:$W,23,FALSE),
   "Error")),
"")</f>
        <v/>
      </c>
      <c r="W250">
        <f>IF(ORDER!O256&gt;0,
 IF(ORDER!$D$1="SGST",
 VLOOKUP(H250,'C:\Users\HP\Desktop\TrimphPO\Week\Master Files\[SGST Master.xlsx]DBF'!$A:$X,24,FALSE),
   IF(ORDER!$D$1="IGST",
   VLOOKUP(H250,'C:\Users\HP\Desktop\TrimphPO\Week\Master Files\[IGST Master.xlsx]DBF'!$A:$X,24,FALSE),
   "Error")),
"")</f>
        <v/>
      </c>
      <c r="X250">
        <f>IF(ORDER!O256&gt;0,
 IF(ORDER!$D$1="SGST",
 VLOOKUP(H250,'C:\Users\HP\Desktop\TrimphPO\Week\Master Files\[SGST Master.xlsx]DBF'!$A:$Y,25,FALSE),
   IF(ORDER!$D$1="IGST",
   VLOOKUP(H250,'C:\Users\HP\Desktop\TrimphPO\Week\Master Files\[IGST Master.xlsx]DBF'!$A:$Y,25,FALSE),
   "Error")),
"")</f>
        <v/>
      </c>
      <c r="Y250">
        <f>IF(ORDER!O256&gt;0,+O250, "")</f>
        <v/>
      </c>
      <c r="Z250">
        <f>IF(ORDER!O256&gt;0,+J250, "")</f>
        <v/>
      </c>
      <c r="AA250">
        <f>IF(ORDER!O256&gt;0,
 IF(ORDER!$D$1="SGST",
 VLOOKUP(H250,'C:\Users\HP\Desktop\TrimphPO\Week\Master Files\[SGST Master.xlsx]DBF'!$A:$AB,28,FALSE),
   IF(ORDER!$D$1="IGST",
   VLOOKUP(H250,'C:\Users\HP\Desktop\TrimphPO\Week\Master Files\[IGST Master.xlsx]DBF'!$A:$AB,28,FALSE),
   "Error")),
"")</f>
        <v/>
      </c>
      <c r="AB250">
        <f>IF(ORDER!O256&gt;0,
 IF(ORDER!$D$1="SGST",
 VLOOKUP(H250,'C:\Users\HP\Desktop\TrimphPO\Week\Master Files\[SGST Master.xlsx]DBF'!$A:$AC,29,FALSE),
   IF(ORDER!$D$1="IGST",
   VLOOKUP(H250,'C:\Users\HP\Desktop\TrimphPO\Week\Master Files\[IGST Master.xlsx]DBF'!$A:$AC,29,FALSE),
   "Error")),
"")</f>
        <v/>
      </c>
      <c r="AC250">
        <f>IF(ORDER!O256&gt;0,ROUND(Y250*AB250/100,2), "")</f>
        <v/>
      </c>
      <c r="AD250">
        <f>IF(ORDER!O256&gt;0,ROUND(SUM(Y250,0)-AC250,2), "")</f>
        <v/>
      </c>
      <c r="AE250" t="inlineStr"/>
      <c r="AF250" t="inlineStr"/>
      <c r="AG250" t="inlineStr"/>
      <c r="AH250" t="inlineStr"/>
      <c r="AI250" t="inlineStr"/>
      <c r="AJ250" t="inlineStr"/>
      <c r="AK250">
        <f>IF(ORDER!O256&gt;0,IF(RIGHT(P250,2)="5%","Output IGST - 5% - Tamilnadu","Output IGST - 12% - Tamilnadu"), "")</f>
        <v/>
      </c>
      <c r="AL250">
        <f>IF(ORDER!O256&gt;0,IF(AK250="Output IGST - 12% - TamilNadu",12,5), "")</f>
        <v/>
      </c>
      <c r="AM250">
        <f>IF(ORDER!O256&gt;0,ROUND(SUM(AD250*AL250/100,0),2), "")</f>
        <v/>
      </c>
      <c r="AN250">
        <f>IF(ORDER!O256&gt;0,+AP250, "")</f>
        <v/>
      </c>
      <c r="AO250">
        <f>IF(ORDER!O256&gt;0,0.00, "")</f>
        <v/>
      </c>
      <c r="AP250">
        <f>IF(ORDER!O256&gt;0,+(Y250-AC250)+AM250, "")</f>
        <v/>
      </c>
      <c r="AQ250">
        <f>IF(ORDER!O256&gt;0,
 IF(ORDER!$D$1="SGST",
 VLOOKUP(H250,'C:\Users\HP\Desktop\TrimphPO\Week\Master Files\[SGST Master.xlsx]DBF'!$A:$AR,44,FALSE),
   IF(ORDER!$D$1="IGST",
   VLOOKUP(H250,'C:\Users\HP\Desktop\TrimphPO\Week\Master Files\[IGST Master.xlsx]DBF'!$A:$AR,44,FALSE),
   "Error")),
"")</f>
        <v/>
      </c>
      <c r="AR250">
        <f>IF(ORDER!O256&gt;0,B250, "")</f>
        <v/>
      </c>
      <c r="AS250">
        <f>IF(ORDER!O256&gt;0,AN250, "")</f>
        <v/>
      </c>
      <c r="AT250">
        <f>IF(ORDER!O256&gt;0,CONCATENATE($B$2," ",$C$2," ","QTY",  " ", $Z$2), "")</f>
        <v/>
      </c>
      <c r="AU250">
        <f>IF(ORDER!O256&gt;0,
 IF(ORDER!$D$1="SGST",
 VLOOKUP(H250,'C:\Users\HP\Desktop\TrimphPO\Week\Master Files\[SGST Master.xlsx]DBF'!$A:$AV,48,FALSE),
   IF(ORDER!$D$1="IGST",
   VLOOKUP(H250,'C:\Users\HP\Desktop\TrimphPO\Week\Master Files\[IGST Master.xlsx]DBF'!$A:$AV,48,FALSE),
   "Error")),
"")</f>
        <v/>
      </c>
      <c r="AV250">
        <f>IF(ORDER!O256&gt;0,
 IF(ORDER!$D$1="SGST",
 VLOOKUP(H250,'C:\Users\HP\Desktop\TrimphPO\Week\Master Files\[SGST Master.xlsx]DBF'!$A:$AW,49,FALSE),
   IF(ORDER!$D$1="IGST",
   VLOOKUP(H250,'C:\Users\HP\Desktop\TrimphPO\Week\Master Files\[IGST Master.xlsx]DBF'!$A:$AW,49,FALSE),
   "Error")),
"")</f>
        <v/>
      </c>
      <c r="AW250">
        <f>IF(ORDER!O256&gt;0,
 IF(ORDER!$D$1="SGST",
 VLOOKUP(H250,'C:\Users\HP\Desktop\TrimphPO\Week\Master Files\[SGST Master.xlsx]DBF'!$A:$AX,50,FALSE),
   IF(ORDER!$D$1="IGST",
   VLOOKUP(H250,'C:\Users\HP\Desktop\TrimphPO\Week\Master Files\[IGST Master.xlsx]DBF'!$A:$AX,50,FALSE),
   "Error")),
"")</f>
        <v/>
      </c>
      <c r="AX250">
        <f>IF(ORDER!O256&gt;0,ORDER!B5, "")</f>
        <v/>
      </c>
      <c r="AY250">
        <f>IF(ORDER!O256&gt;0,ORDER!B1, "")</f>
        <v/>
      </c>
      <c r="AZ250">
        <f>IF(ORDER!O256&gt;0,
 IF(ORDER!$D$1="SGST",
 VLOOKUP(H250,'C:\Users\HP\Desktop\TrimphPO\Week\Master Files\[SGST Master.xlsx]DBF'!$A:$BA,53,FALSE),
   IF(ORDER!$D$1="IGST",
   VLOOKUP(H250,'C:\Users\HP\Desktop\TrimphPO\Week\Master Files\[IGST Master.xlsx]DBF'!$A:$BA,53,FALSE),
   "Error")),
"")</f>
        <v/>
      </c>
      <c r="BA250">
        <f>IF(ORDER!O256&gt;0,
 IF(ORDER!$D$1="SGST",
 VLOOKUP(H250,'C:\Users\HP\Desktop\TrimphPO\Week\Master Files\[SGST Master.xlsx]DBF'!$A:$BB,54,FALSE),
   IF(ORDER!$D$1="IGST",
   VLOOKUP(H250,'C:\Users\HP\Desktop\TrimphPO\Week\Master Files\[IGST Master.xlsx]DBF'!$A:$BB,54,FALSE),
   "Error")),
"")</f>
        <v/>
      </c>
      <c r="BB250">
        <f>IF(ORDER!O256&gt;0,
 IF(ORDER!$D$1="SGST",
 VLOOKUP(H250,'C:\Users\HP\Desktop\TrimphPO\Week\Master Files\[SGST Master.xlsx]DBF'!$A:$BC,55,FALSE),
   IF(ORDER!$D$1="IGST",
   VLOOKUP(H250,'C:\Users\HP\Desktop\TrimphPO\Week\Master Files\[IGST Master.xlsx]DBF'!$A:$BC,55,FALSE),
   "Error")),
"")</f>
        <v/>
      </c>
      <c r="BC250">
        <f>IF(ORDER!O256&gt;0,
 IF(ORDER!$D$1="SGST",
 VLOOKUP(H250,'C:\Users\HP\Desktop\TrimphPO\Week\Master Files\[SGST Master.xlsx]DBF'!$A:$BD,56,FALSE),
   IF(ORDER!$D$1="IGST",
   VLOOKUP(H250,'C:\Users\HP\Desktop\TrimphPO\Week\Master Files\[IGST Master.xlsx]DBF'!$A:$BD,56,FALSE),
   "Error")),
"")</f>
        <v/>
      </c>
      <c r="BD250">
        <f>IF(ORDER!O256&gt;0,
 IF(ORDER!$D$1="SGST",
 VLOOKUP(H250,'C:\Users\HP\Desktop\TrimphPO\Week\Master Files\[SGST Master.xlsx]DBF'!$A:$BE,57,FALSE),
   IF(ORDER!$D$1="IGST",
   VLOOKUP(H250,'C:\Users\HP\Desktop\TrimphPO\Week\Master Files\[IGST Master.xlsx]DBF'!$A:$BE,57,FALSE),
   "Error")),
"")</f>
        <v/>
      </c>
    </row>
    <row r="251">
      <c r="A251">
        <f>IF(ORDER!O257&gt;0,
 IF(ORDER!$D$1="SGST",
 VLOOKUP(H251,'C:\Users\HP\Desktop\TrimphPO\Week\Master Files\[SGST Master.xlsx]DBF'!$A:$B,2,FALSE),
   IF(ORDER!$D$1="IGST",
   VLOOKUP(H251,'C:\Users\HP\Desktop\TrimphPO\Week\Master Files\[IGST Master.xlsx]DBF'!$A:$B,2,FALSE),
   "Error")),
"")</f>
        <v/>
      </c>
      <c r="B251">
        <f>IF(ORDER!O257&gt;0,
 IF(ORDER!$D$1="SGST",
 VLOOKUP(H251,'C:\Users\HP\Desktop\TrimphPO\Week\Master Files\[SGST Master.xlsx]DBF'!$A:$C,3,FALSE),
   IF(ORDER!$D$1="IGST",
   VLOOKUP(H251,'C:\Users\HP\Desktop\TrimphPO\Week\Master Files\[IGST Master.xlsx]DBF'!$A:$C,3,FALSE),
   "Error")),
"")</f>
        <v/>
      </c>
      <c r="C251">
        <f>IF(ORDER!O257&gt;0,ORDER!L257, "")</f>
        <v/>
      </c>
      <c r="D251">
        <f>IF(ORDER!O257&gt;0,ORDER!A257, "")</f>
        <v/>
      </c>
      <c r="E251">
        <f>IF(ORDER!O257&gt;0,
 IF(ORDER!$D$1="SGST",
 VLOOKUP(H251,'C:\Users\HP\Desktop\TrimphPO\Week\Master Files\[SGST Master.xlsx]DBF'!$A:$F,6,FALSE),
   IF(ORDER!$D$1="IGST",
   VLOOKUP(H251,'C:\Users\HP\Desktop\TrimphPO\Week\Master Files\[IGST Master.xlsx]DBF'!$A:$F,6,FALSE),
   "Error")),
"")</f>
        <v/>
      </c>
      <c r="F251">
        <f>IF(ORDER!O257&gt;0,ORDER!C257, "")</f>
        <v/>
      </c>
      <c r="G251">
        <f>IF(ORDER!O257&gt;0,
 IF(ORDER!$D$1="SGST",
 VLOOKUP(H251,'C:\Users\HP\Desktop\TrimphPO\Week\Master Files\[SGST Master.xlsx]DBF'!$A:$H,8,FALSE),
   IF(ORDER!$D$1="IGST",
   VLOOKUP(H251,'C:\Users\HP\Desktop\TrimphPO\Week\Master Files\[IGST Master.xlsx]DBF'!$A:$H,8,FALSE),
   "Error")),
"")</f>
        <v/>
      </c>
      <c r="H251">
        <f>IF(ORDER!O257&gt;0,ORDER!D257, "")</f>
        <v/>
      </c>
      <c r="I251">
        <f>IF(ORDER!O257&gt;0,
 IF(ORDER!$D$1="SGST",
 VLOOKUP(H251,'C:\Users\HP\Desktop\TrimphPO\Week\Master Files\[SGST Master.xlsx]DBF'!$A:$J,10,FALSE),
   IF(ORDER!$D$1="IGST",
   VLOOKUP(H251,'C:\Users\HP\Desktop\TrimphPO\Week\Master Files\[IGST Master.xlsx]DBF'!$A:$J,10,FALSE),
   "Error")),
"")</f>
        <v/>
      </c>
      <c r="J251">
        <f>IF(ORDER!O257&gt;0,SUMIF(ORDER!$D$8:$D$22298,DBF!$H251,ORDER!$G$8:$G$22298), "")</f>
        <v/>
      </c>
      <c r="K251">
        <f>IF(ORDER!O257&gt;0,VLOOKUP($H251,ORDER!D:H,5,FALSE), "")</f>
        <v/>
      </c>
      <c r="L251">
        <f>IF(ORDER!O257&gt;0,ROUND(J251*K251,2), "")</f>
        <v/>
      </c>
      <c r="M251">
        <f>IF(ORDER!O257&gt;0,
 IF(ORDER!$D$1="SGST",
 VLOOKUP(H251,'C:\Users\HP\Desktop\TrimphPO\Week\Master Files\[SGST Master.xlsx]DBF'!$A:$N,14,FALSE),
   IF(ORDER!$D$1="IGST",
   VLOOKUP(H251,'C:\Users\HP\Desktop\TrimphPO\Week\Master Files\[IGST Master.xlsx]DBF'!$A:$N,14,FALSE),
   "Error")),
"")</f>
        <v/>
      </c>
      <c r="N251">
        <f>IF(ORDER!O257&gt;0,ROUND(L251*M251/100,2), "")</f>
        <v/>
      </c>
      <c r="O251">
        <f>IF(ORDER!O257&gt;0,L251-N251, "")</f>
        <v/>
      </c>
      <c r="P251">
        <f>IF(ORDER!O257&gt;0,IF(R251="Corsetry",IF(IFERROR((O251/J251),0)&lt;1000,"CC Sales- Corsetry-Wholesale - IGST 5%","CC Sales- Corsetry-Wholesale - IGST 12%")), "")</f>
        <v/>
      </c>
      <c r="Q251">
        <f>IF(ORDER!O257&gt;0,
 IF(ORDER!$D$1="SGST",
 VLOOKUP(H251,'C:\Users\HP\Desktop\TrimphPO\Week\Master Files\[SGST Master.xlsx]DBF'!$A:$R,18,FALSE),
   IF(ORDER!$D$1="IGST",
   VLOOKUP(H251,'C:\Users\HP\Desktop\TrimphPO\Week\Master Files\[IGST Master.xlsx]DBF'!$A:$R,18,FALSE),
   "Error")),
"")</f>
        <v/>
      </c>
      <c r="R251">
        <f>IF(ORDER!O257&gt;0,
 IF(ORDER!$D$1="SGST",
 VLOOKUP(H251,'C:\Users\HP\Desktop\TrimphPO\Week\Master Files\[SGST Master.xlsx]DBF'!$A:$S,19,FALSE),
   IF(ORDER!$D$1="IGST",
   VLOOKUP(H251,'C:\Users\HP\Desktop\TrimphPO\Week\Master Files\[IGST Master.xlsx]DBF'!$A:$S,19,FALSE),
   "Error")),
"")</f>
        <v/>
      </c>
      <c r="S251">
        <f>IF(ORDER!O257&gt;0,
 IF(ORDER!$D$1="SGST",
 VLOOKUP(H251,'C:\Users\HP\Desktop\TrimphPO\Week\Master Files\[SGST Master.xlsx]DBF'!$A:$T,20,FALSE),
   IF(ORDER!$D$1="IGST",
   VLOOKUP(H251,'C:\Users\HP\Desktop\TrimphPO\Week\Master Files\[IGST Master.xlsx]DBF'!$A:$T,20,FALSE),
   "Error")),
"")</f>
        <v/>
      </c>
      <c r="T251">
        <f>IF(ORDER!O257&gt;0,
 IF(ORDER!$D$1="SGST",
 VLOOKUP(H251,'C:\Users\HP\Desktop\TrimphPO\Week\Master Files\[SGST Master.xlsx]DBF'!$A:$U,21,FALSE),
   IF(ORDER!$D$1="IGST",
   VLOOKUP(H251,'C:\Users\HP\Desktop\TrimphPO\Week\Master Files\[IGST Master.xlsx]DBF'!$A:$U,21,FALSE),
   "Error")),
"")</f>
        <v/>
      </c>
      <c r="U251">
        <f>IF(ORDER!O257&gt;0,
 IF(ORDER!$D$1="SGST",
 VLOOKUP(H251,'C:\Users\HP\Desktop\TrimphPO\Week\Master Files\[SGST Master.xlsx]DBF'!$A:$V,22,FALSE),
   IF(ORDER!$D$1="IGST",
   VLOOKUP(H251,'C:\Users\HP\Desktop\TrimphPO\Week\Master Files\[IGST Master.xlsx]DBF'!$A:$V,22,FALSE),
   "Error")),
"")</f>
        <v/>
      </c>
      <c r="V251">
        <f>IF(ORDER!O257&gt;0,
 IF(ORDER!$D$1="SGST",
 VLOOKUP(H251,'C:\Users\HP\Desktop\TrimphPO\Week\Master Files\[SGST Master.xlsx]DBF'!$A:$W,23,FALSE),
   IF(ORDER!$D$1="IGST",
   VLOOKUP(H251,'C:\Users\HP\Desktop\TrimphPO\Week\Master Files\[IGST Master.xlsx]DBF'!$A:$W,23,FALSE),
   "Error")),
"")</f>
        <v/>
      </c>
      <c r="W251">
        <f>IF(ORDER!O257&gt;0,
 IF(ORDER!$D$1="SGST",
 VLOOKUP(H251,'C:\Users\HP\Desktop\TrimphPO\Week\Master Files\[SGST Master.xlsx]DBF'!$A:$X,24,FALSE),
   IF(ORDER!$D$1="IGST",
   VLOOKUP(H251,'C:\Users\HP\Desktop\TrimphPO\Week\Master Files\[IGST Master.xlsx]DBF'!$A:$X,24,FALSE),
   "Error")),
"")</f>
        <v/>
      </c>
      <c r="X251">
        <f>IF(ORDER!O257&gt;0,
 IF(ORDER!$D$1="SGST",
 VLOOKUP(H251,'C:\Users\HP\Desktop\TrimphPO\Week\Master Files\[SGST Master.xlsx]DBF'!$A:$Y,25,FALSE),
   IF(ORDER!$D$1="IGST",
   VLOOKUP(H251,'C:\Users\HP\Desktop\TrimphPO\Week\Master Files\[IGST Master.xlsx]DBF'!$A:$Y,25,FALSE),
   "Error")),
"")</f>
        <v/>
      </c>
      <c r="Y251">
        <f>IF(ORDER!O257&gt;0,+O251, "")</f>
        <v/>
      </c>
      <c r="Z251">
        <f>IF(ORDER!O257&gt;0,+J251, "")</f>
        <v/>
      </c>
      <c r="AA251">
        <f>IF(ORDER!O257&gt;0,
 IF(ORDER!$D$1="SGST",
 VLOOKUP(H251,'C:\Users\HP\Desktop\TrimphPO\Week\Master Files\[SGST Master.xlsx]DBF'!$A:$AB,28,FALSE),
   IF(ORDER!$D$1="IGST",
   VLOOKUP(H251,'C:\Users\HP\Desktop\TrimphPO\Week\Master Files\[IGST Master.xlsx]DBF'!$A:$AB,28,FALSE),
   "Error")),
"")</f>
        <v/>
      </c>
      <c r="AB251">
        <f>IF(ORDER!O257&gt;0,
 IF(ORDER!$D$1="SGST",
 VLOOKUP(H251,'C:\Users\HP\Desktop\TrimphPO\Week\Master Files\[SGST Master.xlsx]DBF'!$A:$AC,29,FALSE),
   IF(ORDER!$D$1="IGST",
   VLOOKUP(H251,'C:\Users\HP\Desktop\TrimphPO\Week\Master Files\[IGST Master.xlsx]DBF'!$A:$AC,29,FALSE),
   "Error")),
"")</f>
        <v/>
      </c>
      <c r="AC251">
        <f>IF(ORDER!O257&gt;0,ROUND(Y251*AB251/100,2), "")</f>
        <v/>
      </c>
      <c r="AD251">
        <f>IF(ORDER!O257&gt;0,ROUND(SUM(Y251,0)-AC251,2), "")</f>
        <v/>
      </c>
      <c r="AE251" t="inlineStr"/>
      <c r="AF251" t="inlineStr"/>
      <c r="AG251" t="inlineStr"/>
      <c r="AH251" t="inlineStr"/>
      <c r="AI251" t="inlineStr"/>
      <c r="AJ251" t="inlineStr"/>
      <c r="AK251">
        <f>IF(ORDER!O257&gt;0,IF(RIGHT(P251,2)="5%","Output IGST - 5% - Tamilnadu","Output IGST - 12% - Tamilnadu"), "")</f>
        <v/>
      </c>
      <c r="AL251">
        <f>IF(ORDER!O257&gt;0,IF(AK251="Output IGST - 12% - TamilNadu",12,5), "")</f>
        <v/>
      </c>
      <c r="AM251">
        <f>IF(ORDER!O257&gt;0,ROUND(SUM(AD251*AL251/100,0),2), "")</f>
        <v/>
      </c>
      <c r="AN251">
        <f>IF(ORDER!O257&gt;0,+AP251, "")</f>
        <v/>
      </c>
      <c r="AO251">
        <f>IF(ORDER!O257&gt;0,0.00, "")</f>
        <v/>
      </c>
      <c r="AP251">
        <f>IF(ORDER!O257&gt;0,+(Y251-AC251)+AM251, "")</f>
        <v/>
      </c>
      <c r="AQ251">
        <f>IF(ORDER!O257&gt;0,
 IF(ORDER!$D$1="SGST",
 VLOOKUP(H251,'C:\Users\HP\Desktop\TrimphPO\Week\Master Files\[SGST Master.xlsx]DBF'!$A:$AR,44,FALSE),
   IF(ORDER!$D$1="IGST",
   VLOOKUP(H251,'C:\Users\HP\Desktop\TrimphPO\Week\Master Files\[IGST Master.xlsx]DBF'!$A:$AR,44,FALSE),
   "Error")),
"")</f>
        <v/>
      </c>
      <c r="AR251">
        <f>IF(ORDER!O257&gt;0,B251, "")</f>
        <v/>
      </c>
      <c r="AS251">
        <f>IF(ORDER!O257&gt;0,AN251, "")</f>
        <v/>
      </c>
      <c r="AT251">
        <f>IF(ORDER!O257&gt;0,CONCATENATE($B$2," ",$C$2," ","QTY",  " ", $Z$2), "")</f>
        <v/>
      </c>
      <c r="AU251">
        <f>IF(ORDER!O257&gt;0,
 IF(ORDER!$D$1="SGST",
 VLOOKUP(H251,'C:\Users\HP\Desktop\TrimphPO\Week\Master Files\[SGST Master.xlsx]DBF'!$A:$AV,48,FALSE),
   IF(ORDER!$D$1="IGST",
   VLOOKUP(H251,'C:\Users\HP\Desktop\TrimphPO\Week\Master Files\[IGST Master.xlsx]DBF'!$A:$AV,48,FALSE),
   "Error")),
"")</f>
        <v/>
      </c>
      <c r="AV251">
        <f>IF(ORDER!O257&gt;0,
 IF(ORDER!$D$1="SGST",
 VLOOKUP(H251,'C:\Users\HP\Desktop\TrimphPO\Week\Master Files\[SGST Master.xlsx]DBF'!$A:$AW,49,FALSE),
   IF(ORDER!$D$1="IGST",
   VLOOKUP(H251,'C:\Users\HP\Desktop\TrimphPO\Week\Master Files\[IGST Master.xlsx]DBF'!$A:$AW,49,FALSE),
   "Error")),
"")</f>
        <v/>
      </c>
      <c r="AW251">
        <f>IF(ORDER!O257&gt;0,
 IF(ORDER!$D$1="SGST",
 VLOOKUP(H251,'C:\Users\HP\Desktop\TrimphPO\Week\Master Files\[SGST Master.xlsx]DBF'!$A:$AX,50,FALSE),
   IF(ORDER!$D$1="IGST",
   VLOOKUP(H251,'C:\Users\HP\Desktop\TrimphPO\Week\Master Files\[IGST Master.xlsx]DBF'!$A:$AX,50,FALSE),
   "Error")),
"")</f>
        <v/>
      </c>
      <c r="AX251">
        <f>IF(ORDER!O257&gt;0,ORDER!B5, "")</f>
        <v/>
      </c>
      <c r="AY251">
        <f>IF(ORDER!O257&gt;0,ORDER!B1, "")</f>
        <v/>
      </c>
      <c r="AZ251">
        <f>IF(ORDER!O257&gt;0,
 IF(ORDER!$D$1="SGST",
 VLOOKUP(H251,'C:\Users\HP\Desktop\TrimphPO\Week\Master Files\[SGST Master.xlsx]DBF'!$A:$BA,53,FALSE),
   IF(ORDER!$D$1="IGST",
   VLOOKUP(H251,'C:\Users\HP\Desktop\TrimphPO\Week\Master Files\[IGST Master.xlsx]DBF'!$A:$BA,53,FALSE),
   "Error")),
"")</f>
        <v/>
      </c>
      <c r="BA251">
        <f>IF(ORDER!O257&gt;0,
 IF(ORDER!$D$1="SGST",
 VLOOKUP(H251,'C:\Users\HP\Desktop\TrimphPO\Week\Master Files\[SGST Master.xlsx]DBF'!$A:$BB,54,FALSE),
   IF(ORDER!$D$1="IGST",
   VLOOKUP(H251,'C:\Users\HP\Desktop\TrimphPO\Week\Master Files\[IGST Master.xlsx]DBF'!$A:$BB,54,FALSE),
   "Error")),
"")</f>
        <v/>
      </c>
      <c r="BB251">
        <f>IF(ORDER!O257&gt;0,
 IF(ORDER!$D$1="SGST",
 VLOOKUP(H251,'C:\Users\HP\Desktop\TrimphPO\Week\Master Files\[SGST Master.xlsx]DBF'!$A:$BC,55,FALSE),
   IF(ORDER!$D$1="IGST",
   VLOOKUP(H251,'C:\Users\HP\Desktop\TrimphPO\Week\Master Files\[IGST Master.xlsx]DBF'!$A:$BC,55,FALSE),
   "Error")),
"")</f>
        <v/>
      </c>
      <c r="BC251">
        <f>IF(ORDER!O257&gt;0,
 IF(ORDER!$D$1="SGST",
 VLOOKUP(H251,'C:\Users\HP\Desktop\TrimphPO\Week\Master Files\[SGST Master.xlsx]DBF'!$A:$BD,56,FALSE),
   IF(ORDER!$D$1="IGST",
   VLOOKUP(H251,'C:\Users\HP\Desktop\TrimphPO\Week\Master Files\[IGST Master.xlsx]DBF'!$A:$BD,56,FALSE),
   "Error")),
"")</f>
        <v/>
      </c>
      <c r="BD251">
        <f>IF(ORDER!O257&gt;0,
 IF(ORDER!$D$1="SGST",
 VLOOKUP(H251,'C:\Users\HP\Desktop\TrimphPO\Week\Master Files\[SGST Master.xlsx]DBF'!$A:$BE,57,FALSE),
   IF(ORDER!$D$1="IGST",
   VLOOKUP(H251,'C:\Users\HP\Desktop\TrimphPO\Week\Master Files\[IGST Master.xlsx]DBF'!$A:$BE,57,FALSE),
   "Error")),
"")</f>
        <v/>
      </c>
    </row>
    <row r="252">
      <c r="A252">
        <f>IF(ORDER!O258&gt;0,
 IF(ORDER!$D$1="SGST",
 VLOOKUP(H252,'C:\Users\HP\Desktop\TrimphPO\Week\Master Files\[SGST Master.xlsx]DBF'!$A:$B,2,FALSE),
   IF(ORDER!$D$1="IGST",
   VLOOKUP(H252,'C:\Users\HP\Desktop\TrimphPO\Week\Master Files\[IGST Master.xlsx]DBF'!$A:$B,2,FALSE),
   "Error")),
"")</f>
        <v/>
      </c>
      <c r="B252">
        <f>IF(ORDER!O258&gt;0,
 IF(ORDER!$D$1="SGST",
 VLOOKUP(H252,'C:\Users\HP\Desktop\TrimphPO\Week\Master Files\[SGST Master.xlsx]DBF'!$A:$C,3,FALSE),
   IF(ORDER!$D$1="IGST",
   VLOOKUP(H252,'C:\Users\HP\Desktop\TrimphPO\Week\Master Files\[IGST Master.xlsx]DBF'!$A:$C,3,FALSE),
   "Error")),
"")</f>
        <v/>
      </c>
      <c r="C252">
        <f>IF(ORDER!O258&gt;0,ORDER!L258, "")</f>
        <v/>
      </c>
      <c r="D252">
        <f>IF(ORDER!O258&gt;0,ORDER!A258, "")</f>
        <v/>
      </c>
      <c r="E252">
        <f>IF(ORDER!O258&gt;0,
 IF(ORDER!$D$1="SGST",
 VLOOKUP(H252,'C:\Users\HP\Desktop\TrimphPO\Week\Master Files\[SGST Master.xlsx]DBF'!$A:$F,6,FALSE),
   IF(ORDER!$D$1="IGST",
   VLOOKUP(H252,'C:\Users\HP\Desktop\TrimphPO\Week\Master Files\[IGST Master.xlsx]DBF'!$A:$F,6,FALSE),
   "Error")),
"")</f>
        <v/>
      </c>
      <c r="F252">
        <f>IF(ORDER!O258&gt;0,ORDER!C258, "")</f>
        <v/>
      </c>
      <c r="G252">
        <f>IF(ORDER!O258&gt;0,
 IF(ORDER!$D$1="SGST",
 VLOOKUP(H252,'C:\Users\HP\Desktop\TrimphPO\Week\Master Files\[SGST Master.xlsx]DBF'!$A:$H,8,FALSE),
   IF(ORDER!$D$1="IGST",
   VLOOKUP(H252,'C:\Users\HP\Desktop\TrimphPO\Week\Master Files\[IGST Master.xlsx]DBF'!$A:$H,8,FALSE),
   "Error")),
"")</f>
        <v/>
      </c>
      <c r="H252">
        <f>IF(ORDER!O258&gt;0,ORDER!D258, "")</f>
        <v/>
      </c>
      <c r="I252">
        <f>IF(ORDER!O258&gt;0,
 IF(ORDER!$D$1="SGST",
 VLOOKUP(H252,'C:\Users\HP\Desktop\TrimphPO\Week\Master Files\[SGST Master.xlsx]DBF'!$A:$J,10,FALSE),
   IF(ORDER!$D$1="IGST",
   VLOOKUP(H252,'C:\Users\HP\Desktop\TrimphPO\Week\Master Files\[IGST Master.xlsx]DBF'!$A:$J,10,FALSE),
   "Error")),
"")</f>
        <v/>
      </c>
      <c r="J252">
        <f>IF(ORDER!O258&gt;0,SUMIF(ORDER!$D$8:$D$22298,DBF!$H252,ORDER!$G$8:$G$22298), "")</f>
        <v/>
      </c>
      <c r="K252">
        <f>IF(ORDER!O258&gt;0,VLOOKUP($H252,ORDER!D:H,5,FALSE), "")</f>
        <v/>
      </c>
      <c r="L252">
        <f>IF(ORDER!O258&gt;0,ROUND(J252*K252,2), "")</f>
        <v/>
      </c>
      <c r="M252">
        <f>IF(ORDER!O258&gt;0,
 IF(ORDER!$D$1="SGST",
 VLOOKUP(H252,'C:\Users\HP\Desktop\TrimphPO\Week\Master Files\[SGST Master.xlsx]DBF'!$A:$N,14,FALSE),
   IF(ORDER!$D$1="IGST",
   VLOOKUP(H252,'C:\Users\HP\Desktop\TrimphPO\Week\Master Files\[IGST Master.xlsx]DBF'!$A:$N,14,FALSE),
   "Error")),
"")</f>
        <v/>
      </c>
      <c r="N252">
        <f>IF(ORDER!O258&gt;0,ROUND(L252*M252/100,2), "")</f>
        <v/>
      </c>
      <c r="O252">
        <f>IF(ORDER!O258&gt;0,L252-N252, "")</f>
        <v/>
      </c>
      <c r="P252">
        <f>IF(ORDER!O258&gt;0,IF(R252="Corsetry",IF(IFERROR((O252/J252),0)&lt;1000,"CC Sales- Corsetry-Wholesale - IGST 5%","CC Sales- Corsetry-Wholesale - IGST 12%")), "")</f>
        <v/>
      </c>
      <c r="Q252">
        <f>IF(ORDER!O258&gt;0,
 IF(ORDER!$D$1="SGST",
 VLOOKUP(H252,'C:\Users\HP\Desktop\TrimphPO\Week\Master Files\[SGST Master.xlsx]DBF'!$A:$R,18,FALSE),
   IF(ORDER!$D$1="IGST",
   VLOOKUP(H252,'C:\Users\HP\Desktop\TrimphPO\Week\Master Files\[IGST Master.xlsx]DBF'!$A:$R,18,FALSE),
   "Error")),
"")</f>
        <v/>
      </c>
      <c r="R252">
        <f>IF(ORDER!O258&gt;0,
 IF(ORDER!$D$1="SGST",
 VLOOKUP(H252,'C:\Users\HP\Desktop\TrimphPO\Week\Master Files\[SGST Master.xlsx]DBF'!$A:$S,19,FALSE),
   IF(ORDER!$D$1="IGST",
   VLOOKUP(H252,'C:\Users\HP\Desktop\TrimphPO\Week\Master Files\[IGST Master.xlsx]DBF'!$A:$S,19,FALSE),
   "Error")),
"")</f>
        <v/>
      </c>
      <c r="S252">
        <f>IF(ORDER!O258&gt;0,
 IF(ORDER!$D$1="SGST",
 VLOOKUP(H252,'C:\Users\HP\Desktop\TrimphPO\Week\Master Files\[SGST Master.xlsx]DBF'!$A:$T,20,FALSE),
   IF(ORDER!$D$1="IGST",
   VLOOKUP(H252,'C:\Users\HP\Desktop\TrimphPO\Week\Master Files\[IGST Master.xlsx]DBF'!$A:$T,20,FALSE),
   "Error")),
"")</f>
        <v/>
      </c>
      <c r="T252">
        <f>IF(ORDER!O258&gt;0,
 IF(ORDER!$D$1="SGST",
 VLOOKUP(H252,'C:\Users\HP\Desktop\TrimphPO\Week\Master Files\[SGST Master.xlsx]DBF'!$A:$U,21,FALSE),
   IF(ORDER!$D$1="IGST",
   VLOOKUP(H252,'C:\Users\HP\Desktop\TrimphPO\Week\Master Files\[IGST Master.xlsx]DBF'!$A:$U,21,FALSE),
   "Error")),
"")</f>
        <v/>
      </c>
      <c r="U252">
        <f>IF(ORDER!O258&gt;0,
 IF(ORDER!$D$1="SGST",
 VLOOKUP(H252,'C:\Users\HP\Desktop\TrimphPO\Week\Master Files\[SGST Master.xlsx]DBF'!$A:$V,22,FALSE),
   IF(ORDER!$D$1="IGST",
   VLOOKUP(H252,'C:\Users\HP\Desktop\TrimphPO\Week\Master Files\[IGST Master.xlsx]DBF'!$A:$V,22,FALSE),
   "Error")),
"")</f>
        <v/>
      </c>
      <c r="V252">
        <f>IF(ORDER!O258&gt;0,
 IF(ORDER!$D$1="SGST",
 VLOOKUP(H252,'C:\Users\HP\Desktop\TrimphPO\Week\Master Files\[SGST Master.xlsx]DBF'!$A:$W,23,FALSE),
   IF(ORDER!$D$1="IGST",
   VLOOKUP(H252,'C:\Users\HP\Desktop\TrimphPO\Week\Master Files\[IGST Master.xlsx]DBF'!$A:$W,23,FALSE),
   "Error")),
"")</f>
        <v/>
      </c>
      <c r="W252">
        <f>IF(ORDER!O258&gt;0,
 IF(ORDER!$D$1="SGST",
 VLOOKUP(H252,'C:\Users\HP\Desktop\TrimphPO\Week\Master Files\[SGST Master.xlsx]DBF'!$A:$X,24,FALSE),
   IF(ORDER!$D$1="IGST",
   VLOOKUP(H252,'C:\Users\HP\Desktop\TrimphPO\Week\Master Files\[IGST Master.xlsx]DBF'!$A:$X,24,FALSE),
   "Error")),
"")</f>
        <v/>
      </c>
      <c r="X252">
        <f>IF(ORDER!O258&gt;0,
 IF(ORDER!$D$1="SGST",
 VLOOKUP(H252,'C:\Users\HP\Desktop\TrimphPO\Week\Master Files\[SGST Master.xlsx]DBF'!$A:$Y,25,FALSE),
   IF(ORDER!$D$1="IGST",
   VLOOKUP(H252,'C:\Users\HP\Desktop\TrimphPO\Week\Master Files\[IGST Master.xlsx]DBF'!$A:$Y,25,FALSE),
   "Error")),
"")</f>
        <v/>
      </c>
      <c r="Y252">
        <f>IF(ORDER!O258&gt;0,+O252, "")</f>
        <v/>
      </c>
      <c r="Z252">
        <f>IF(ORDER!O258&gt;0,+J252, "")</f>
        <v/>
      </c>
      <c r="AA252">
        <f>IF(ORDER!O258&gt;0,
 IF(ORDER!$D$1="SGST",
 VLOOKUP(H252,'C:\Users\HP\Desktop\TrimphPO\Week\Master Files\[SGST Master.xlsx]DBF'!$A:$AB,28,FALSE),
   IF(ORDER!$D$1="IGST",
   VLOOKUP(H252,'C:\Users\HP\Desktop\TrimphPO\Week\Master Files\[IGST Master.xlsx]DBF'!$A:$AB,28,FALSE),
   "Error")),
"")</f>
        <v/>
      </c>
      <c r="AB252">
        <f>IF(ORDER!O258&gt;0,
 IF(ORDER!$D$1="SGST",
 VLOOKUP(H252,'C:\Users\HP\Desktop\TrimphPO\Week\Master Files\[SGST Master.xlsx]DBF'!$A:$AC,29,FALSE),
   IF(ORDER!$D$1="IGST",
   VLOOKUP(H252,'C:\Users\HP\Desktop\TrimphPO\Week\Master Files\[IGST Master.xlsx]DBF'!$A:$AC,29,FALSE),
   "Error")),
"")</f>
        <v/>
      </c>
      <c r="AC252">
        <f>IF(ORDER!O258&gt;0,ROUND(Y252*AB252/100,2), "")</f>
        <v/>
      </c>
      <c r="AD252">
        <f>IF(ORDER!O258&gt;0,ROUND(SUM(Y252,0)-AC252,2), "")</f>
        <v/>
      </c>
      <c r="AE252" t="inlineStr"/>
      <c r="AF252" t="inlineStr"/>
      <c r="AG252" t="inlineStr"/>
      <c r="AH252" t="inlineStr"/>
      <c r="AI252" t="inlineStr"/>
      <c r="AJ252" t="inlineStr"/>
      <c r="AK252">
        <f>IF(ORDER!O258&gt;0,IF(RIGHT(P252,2)="5%","Output IGST - 5% - Tamilnadu","Output IGST - 12% - Tamilnadu"), "")</f>
        <v/>
      </c>
      <c r="AL252">
        <f>IF(ORDER!O258&gt;0,IF(AK252="Output IGST - 12% - TamilNadu",12,5), "")</f>
        <v/>
      </c>
      <c r="AM252">
        <f>IF(ORDER!O258&gt;0,ROUND(SUM(AD252*AL252/100,0),2), "")</f>
        <v/>
      </c>
      <c r="AN252">
        <f>IF(ORDER!O258&gt;0,+AP252, "")</f>
        <v/>
      </c>
      <c r="AO252">
        <f>IF(ORDER!O258&gt;0,0.00, "")</f>
        <v/>
      </c>
      <c r="AP252">
        <f>IF(ORDER!O258&gt;0,+(Y252-AC252)+AM252, "")</f>
        <v/>
      </c>
      <c r="AQ252">
        <f>IF(ORDER!O258&gt;0,
 IF(ORDER!$D$1="SGST",
 VLOOKUP(H252,'C:\Users\HP\Desktop\TrimphPO\Week\Master Files\[SGST Master.xlsx]DBF'!$A:$AR,44,FALSE),
   IF(ORDER!$D$1="IGST",
   VLOOKUP(H252,'C:\Users\HP\Desktop\TrimphPO\Week\Master Files\[IGST Master.xlsx]DBF'!$A:$AR,44,FALSE),
   "Error")),
"")</f>
        <v/>
      </c>
      <c r="AR252">
        <f>IF(ORDER!O258&gt;0,B252, "")</f>
        <v/>
      </c>
      <c r="AS252">
        <f>IF(ORDER!O258&gt;0,AN252, "")</f>
        <v/>
      </c>
      <c r="AT252">
        <f>IF(ORDER!O258&gt;0,CONCATENATE($B$2," ",$C$2," ","QTY",  " ", $Z$2), "")</f>
        <v/>
      </c>
      <c r="AU252">
        <f>IF(ORDER!O258&gt;0,
 IF(ORDER!$D$1="SGST",
 VLOOKUP(H252,'C:\Users\HP\Desktop\TrimphPO\Week\Master Files\[SGST Master.xlsx]DBF'!$A:$AV,48,FALSE),
   IF(ORDER!$D$1="IGST",
   VLOOKUP(H252,'C:\Users\HP\Desktop\TrimphPO\Week\Master Files\[IGST Master.xlsx]DBF'!$A:$AV,48,FALSE),
   "Error")),
"")</f>
        <v/>
      </c>
      <c r="AV252">
        <f>IF(ORDER!O258&gt;0,
 IF(ORDER!$D$1="SGST",
 VLOOKUP(H252,'C:\Users\HP\Desktop\TrimphPO\Week\Master Files\[SGST Master.xlsx]DBF'!$A:$AW,49,FALSE),
   IF(ORDER!$D$1="IGST",
   VLOOKUP(H252,'C:\Users\HP\Desktop\TrimphPO\Week\Master Files\[IGST Master.xlsx]DBF'!$A:$AW,49,FALSE),
   "Error")),
"")</f>
        <v/>
      </c>
      <c r="AW252">
        <f>IF(ORDER!O258&gt;0,
 IF(ORDER!$D$1="SGST",
 VLOOKUP(H252,'C:\Users\HP\Desktop\TrimphPO\Week\Master Files\[SGST Master.xlsx]DBF'!$A:$AX,50,FALSE),
   IF(ORDER!$D$1="IGST",
   VLOOKUP(H252,'C:\Users\HP\Desktop\TrimphPO\Week\Master Files\[IGST Master.xlsx]DBF'!$A:$AX,50,FALSE),
   "Error")),
"")</f>
        <v/>
      </c>
      <c r="AX252">
        <f>IF(ORDER!O258&gt;0,ORDER!B5, "")</f>
        <v/>
      </c>
      <c r="AY252">
        <f>IF(ORDER!O258&gt;0,ORDER!B1, "")</f>
        <v/>
      </c>
      <c r="AZ252">
        <f>IF(ORDER!O258&gt;0,
 IF(ORDER!$D$1="SGST",
 VLOOKUP(H252,'C:\Users\HP\Desktop\TrimphPO\Week\Master Files\[SGST Master.xlsx]DBF'!$A:$BA,53,FALSE),
   IF(ORDER!$D$1="IGST",
   VLOOKUP(H252,'C:\Users\HP\Desktop\TrimphPO\Week\Master Files\[IGST Master.xlsx]DBF'!$A:$BA,53,FALSE),
   "Error")),
"")</f>
        <v/>
      </c>
      <c r="BA252">
        <f>IF(ORDER!O258&gt;0,
 IF(ORDER!$D$1="SGST",
 VLOOKUP(H252,'C:\Users\HP\Desktop\TrimphPO\Week\Master Files\[SGST Master.xlsx]DBF'!$A:$BB,54,FALSE),
   IF(ORDER!$D$1="IGST",
   VLOOKUP(H252,'C:\Users\HP\Desktop\TrimphPO\Week\Master Files\[IGST Master.xlsx]DBF'!$A:$BB,54,FALSE),
   "Error")),
"")</f>
        <v/>
      </c>
      <c r="BB252">
        <f>IF(ORDER!O258&gt;0,
 IF(ORDER!$D$1="SGST",
 VLOOKUP(H252,'C:\Users\HP\Desktop\TrimphPO\Week\Master Files\[SGST Master.xlsx]DBF'!$A:$BC,55,FALSE),
   IF(ORDER!$D$1="IGST",
   VLOOKUP(H252,'C:\Users\HP\Desktop\TrimphPO\Week\Master Files\[IGST Master.xlsx]DBF'!$A:$BC,55,FALSE),
   "Error")),
"")</f>
        <v/>
      </c>
      <c r="BC252">
        <f>IF(ORDER!O258&gt;0,
 IF(ORDER!$D$1="SGST",
 VLOOKUP(H252,'C:\Users\HP\Desktop\TrimphPO\Week\Master Files\[SGST Master.xlsx]DBF'!$A:$BD,56,FALSE),
   IF(ORDER!$D$1="IGST",
   VLOOKUP(H252,'C:\Users\HP\Desktop\TrimphPO\Week\Master Files\[IGST Master.xlsx]DBF'!$A:$BD,56,FALSE),
   "Error")),
"")</f>
        <v/>
      </c>
      <c r="BD252">
        <f>IF(ORDER!O258&gt;0,
 IF(ORDER!$D$1="SGST",
 VLOOKUP(H252,'C:\Users\HP\Desktop\TrimphPO\Week\Master Files\[SGST Master.xlsx]DBF'!$A:$BE,57,FALSE),
   IF(ORDER!$D$1="IGST",
   VLOOKUP(H252,'C:\Users\HP\Desktop\TrimphPO\Week\Master Files\[IGST Master.xlsx]DBF'!$A:$BE,57,FALSE),
   "Error")),
"")</f>
        <v/>
      </c>
    </row>
    <row r="253">
      <c r="A253">
        <f>IF(ORDER!O259&gt;0,
 IF(ORDER!$D$1="SGST",
 VLOOKUP(H253,'C:\Users\HP\Desktop\TrimphPO\Week\Master Files\[SGST Master.xlsx]DBF'!$A:$B,2,FALSE),
   IF(ORDER!$D$1="IGST",
   VLOOKUP(H253,'C:\Users\HP\Desktop\TrimphPO\Week\Master Files\[IGST Master.xlsx]DBF'!$A:$B,2,FALSE),
   "Error")),
"")</f>
        <v/>
      </c>
      <c r="B253">
        <f>IF(ORDER!O259&gt;0,
 IF(ORDER!$D$1="SGST",
 VLOOKUP(H253,'C:\Users\HP\Desktop\TrimphPO\Week\Master Files\[SGST Master.xlsx]DBF'!$A:$C,3,FALSE),
   IF(ORDER!$D$1="IGST",
   VLOOKUP(H253,'C:\Users\HP\Desktop\TrimphPO\Week\Master Files\[IGST Master.xlsx]DBF'!$A:$C,3,FALSE),
   "Error")),
"")</f>
        <v/>
      </c>
      <c r="C253">
        <f>IF(ORDER!O259&gt;0,ORDER!L259, "")</f>
        <v/>
      </c>
      <c r="D253">
        <f>IF(ORDER!O259&gt;0,ORDER!A259, "")</f>
        <v/>
      </c>
      <c r="E253">
        <f>IF(ORDER!O259&gt;0,
 IF(ORDER!$D$1="SGST",
 VLOOKUP(H253,'C:\Users\HP\Desktop\TrimphPO\Week\Master Files\[SGST Master.xlsx]DBF'!$A:$F,6,FALSE),
   IF(ORDER!$D$1="IGST",
   VLOOKUP(H253,'C:\Users\HP\Desktop\TrimphPO\Week\Master Files\[IGST Master.xlsx]DBF'!$A:$F,6,FALSE),
   "Error")),
"")</f>
        <v/>
      </c>
      <c r="F253">
        <f>IF(ORDER!O259&gt;0,ORDER!C259, "")</f>
        <v/>
      </c>
      <c r="G253">
        <f>IF(ORDER!O259&gt;0,
 IF(ORDER!$D$1="SGST",
 VLOOKUP(H253,'C:\Users\HP\Desktop\TrimphPO\Week\Master Files\[SGST Master.xlsx]DBF'!$A:$H,8,FALSE),
   IF(ORDER!$D$1="IGST",
   VLOOKUP(H253,'C:\Users\HP\Desktop\TrimphPO\Week\Master Files\[IGST Master.xlsx]DBF'!$A:$H,8,FALSE),
   "Error")),
"")</f>
        <v/>
      </c>
      <c r="H253">
        <f>IF(ORDER!O259&gt;0,ORDER!D259, "")</f>
        <v/>
      </c>
      <c r="I253">
        <f>IF(ORDER!O259&gt;0,
 IF(ORDER!$D$1="SGST",
 VLOOKUP(H253,'C:\Users\HP\Desktop\TrimphPO\Week\Master Files\[SGST Master.xlsx]DBF'!$A:$J,10,FALSE),
   IF(ORDER!$D$1="IGST",
   VLOOKUP(H253,'C:\Users\HP\Desktop\TrimphPO\Week\Master Files\[IGST Master.xlsx]DBF'!$A:$J,10,FALSE),
   "Error")),
"")</f>
        <v/>
      </c>
      <c r="J253">
        <f>IF(ORDER!O259&gt;0,SUMIF(ORDER!$D$8:$D$22298,DBF!$H253,ORDER!$G$8:$G$22298), "")</f>
        <v/>
      </c>
      <c r="K253">
        <f>IF(ORDER!O259&gt;0,VLOOKUP($H253,ORDER!D:H,5,FALSE), "")</f>
        <v/>
      </c>
      <c r="L253">
        <f>IF(ORDER!O259&gt;0,ROUND(J253*K253,2), "")</f>
        <v/>
      </c>
      <c r="M253">
        <f>IF(ORDER!O259&gt;0,
 IF(ORDER!$D$1="SGST",
 VLOOKUP(H253,'C:\Users\HP\Desktop\TrimphPO\Week\Master Files\[SGST Master.xlsx]DBF'!$A:$N,14,FALSE),
   IF(ORDER!$D$1="IGST",
   VLOOKUP(H253,'C:\Users\HP\Desktop\TrimphPO\Week\Master Files\[IGST Master.xlsx]DBF'!$A:$N,14,FALSE),
   "Error")),
"")</f>
        <v/>
      </c>
      <c r="N253">
        <f>IF(ORDER!O259&gt;0,ROUND(L253*M253/100,2), "")</f>
        <v/>
      </c>
      <c r="O253">
        <f>IF(ORDER!O259&gt;0,L253-N253, "")</f>
        <v/>
      </c>
      <c r="P253">
        <f>IF(ORDER!O259&gt;0,IF(R253="Corsetry",IF(IFERROR((O253/J253),0)&lt;1000,"CC Sales- Corsetry-Wholesale - IGST 5%","CC Sales- Corsetry-Wholesale - IGST 12%")), "")</f>
        <v/>
      </c>
      <c r="Q253">
        <f>IF(ORDER!O259&gt;0,
 IF(ORDER!$D$1="SGST",
 VLOOKUP(H253,'C:\Users\HP\Desktop\TrimphPO\Week\Master Files\[SGST Master.xlsx]DBF'!$A:$R,18,FALSE),
   IF(ORDER!$D$1="IGST",
   VLOOKUP(H253,'C:\Users\HP\Desktop\TrimphPO\Week\Master Files\[IGST Master.xlsx]DBF'!$A:$R,18,FALSE),
   "Error")),
"")</f>
        <v/>
      </c>
      <c r="R253">
        <f>IF(ORDER!O259&gt;0,
 IF(ORDER!$D$1="SGST",
 VLOOKUP(H253,'C:\Users\HP\Desktop\TrimphPO\Week\Master Files\[SGST Master.xlsx]DBF'!$A:$S,19,FALSE),
   IF(ORDER!$D$1="IGST",
   VLOOKUP(H253,'C:\Users\HP\Desktop\TrimphPO\Week\Master Files\[IGST Master.xlsx]DBF'!$A:$S,19,FALSE),
   "Error")),
"")</f>
        <v/>
      </c>
      <c r="S253">
        <f>IF(ORDER!O259&gt;0,
 IF(ORDER!$D$1="SGST",
 VLOOKUP(H253,'C:\Users\HP\Desktop\TrimphPO\Week\Master Files\[SGST Master.xlsx]DBF'!$A:$T,20,FALSE),
   IF(ORDER!$D$1="IGST",
   VLOOKUP(H253,'C:\Users\HP\Desktop\TrimphPO\Week\Master Files\[IGST Master.xlsx]DBF'!$A:$T,20,FALSE),
   "Error")),
"")</f>
        <v/>
      </c>
      <c r="T253">
        <f>IF(ORDER!O259&gt;0,
 IF(ORDER!$D$1="SGST",
 VLOOKUP(H253,'C:\Users\HP\Desktop\TrimphPO\Week\Master Files\[SGST Master.xlsx]DBF'!$A:$U,21,FALSE),
   IF(ORDER!$D$1="IGST",
   VLOOKUP(H253,'C:\Users\HP\Desktop\TrimphPO\Week\Master Files\[IGST Master.xlsx]DBF'!$A:$U,21,FALSE),
   "Error")),
"")</f>
        <v/>
      </c>
      <c r="U253">
        <f>IF(ORDER!O259&gt;0,
 IF(ORDER!$D$1="SGST",
 VLOOKUP(H253,'C:\Users\HP\Desktop\TrimphPO\Week\Master Files\[SGST Master.xlsx]DBF'!$A:$V,22,FALSE),
   IF(ORDER!$D$1="IGST",
   VLOOKUP(H253,'C:\Users\HP\Desktop\TrimphPO\Week\Master Files\[IGST Master.xlsx]DBF'!$A:$V,22,FALSE),
   "Error")),
"")</f>
        <v/>
      </c>
      <c r="V253">
        <f>IF(ORDER!O259&gt;0,
 IF(ORDER!$D$1="SGST",
 VLOOKUP(H253,'C:\Users\HP\Desktop\TrimphPO\Week\Master Files\[SGST Master.xlsx]DBF'!$A:$W,23,FALSE),
   IF(ORDER!$D$1="IGST",
   VLOOKUP(H253,'C:\Users\HP\Desktop\TrimphPO\Week\Master Files\[IGST Master.xlsx]DBF'!$A:$W,23,FALSE),
   "Error")),
"")</f>
        <v/>
      </c>
      <c r="W253">
        <f>IF(ORDER!O259&gt;0,
 IF(ORDER!$D$1="SGST",
 VLOOKUP(H253,'C:\Users\HP\Desktop\TrimphPO\Week\Master Files\[SGST Master.xlsx]DBF'!$A:$X,24,FALSE),
   IF(ORDER!$D$1="IGST",
   VLOOKUP(H253,'C:\Users\HP\Desktop\TrimphPO\Week\Master Files\[IGST Master.xlsx]DBF'!$A:$X,24,FALSE),
   "Error")),
"")</f>
        <v/>
      </c>
      <c r="X253">
        <f>IF(ORDER!O259&gt;0,
 IF(ORDER!$D$1="SGST",
 VLOOKUP(H253,'C:\Users\HP\Desktop\TrimphPO\Week\Master Files\[SGST Master.xlsx]DBF'!$A:$Y,25,FALSE),
   IF(ORDER!$D$1="IGST",
   VLOOKUP(H253,'C:\Users\HP\Desktop\TrimphPO\Week\Master Files\[IGST Master.xlsx]DBF'!$A:$Y,25,FALSE),
   "Error")),
"")</f>
        <v/>
      </c>
      <c r="Y253">
        <f>IF(ORDER!O259&gt;0,+O253, "")</f>
        <v/>
      </c>
      <c r="Z253">
        <f>IF(ORDER!O259&gt;0,+J253, "")</f>
        <v/>
      </c>
      <c r="AA253">
        <f>IF(ORDER!O259&gt;0,
 IF(ORDER!$D$1="SGST",
 VLOOKUP(H253,'C:\Users\HP\Desktop\TrimphPO\Week\Master Files\[SGST Master.xlsx]DBF'!$A:$AB,28,FALSE),
   IF(ORDER!$D$1="IGST",
   VLOOKUP(H253,'C:\Users\HP\Desktop\TrimphPO\Week\Master Files\[IGST Master.xlsx]DBF'!$A:$AB,28,FALSE),
   "Error")),
"")</f>
        <v/>
      </c>
      <c r="AB253">
        <f>IF(ORDER!O259&gt;0,
 IF(ORDER!$D$1="SGST",
 VLOOKUP(H253,'C:\Users\HP\Desktop\TrimphPO\Week\Master Files\[SGST Master.xlsx]DBF'!$A:$AC,29,FALSE),
   IF(ORDER!$D$1="IGST",
   VLOOKUP(H253,'C:\Users\HP\Desktop\TrimphPO\Week\Master Files\[IGST Master.xlsx]DBF'!$A:$AC,29,FALSE),
   "Error")),
"")</f>
        <v/>
      </c>
      <c r="AC253">
        <f>IF(ORDER!O259&gt;0,ROUND(Y253*AB253/100,2), "")</f>
        <v/>
      </c>
      <c r="AD253">
        <f>IF(ORDER!O259&gt;0,ROUND(SUM(Y253,0)-AC253,2), "")</f>
        <v/>
      </c>
      <c r="AE253" t="inlineStr"/>
      <c r="AF253" t="inlineStr"/>
      <c r="AG253" t="inlineStr"/>
      <c r="AH253" t="inlineStr"/>
      <c r="AI253" t="inlineStr"/>
      <c r="AJ253" t="inlineStr"/>
      <c r="AK253">
        <f>IF(ORDER!O259&gt;0,IF(RIGHT(P253,2)="5%","Output IGST - 5% - Tamilnadu","Output IGST - 12% - Tamilnadu"), "")</f>
        <v/>
      </c>
      <c r="AL253">
        <f>IF(ORDER!O259&gt;0,IF(AK253="Output IGST - 12% - TamilNadu",12,5), "")</f>
        <v/>
      </c>
      <c r="AM253">
        <f>IF(ORDER!O259&gt;0,ROUND(SUM(AD253*AL253/100,0),2), "")</f>
        <v/>
      </c>
      <c r="AN253">
        <f>IF(ORDER!O259&gt;0,+AP253, "")</f>
        <v/>
      </c>
      <c r="AO253">
        <f>IF(ORDER!O259&gt;0,0.00, "")</f>
        <v/>
      </c>
      <c r="AP253">
        <f>IF(ORDER!O259&gt;0,+(Y253-AC253)+AM253, "")</f>
        <v/>
      </c>
      <c r="AQ253">
        <f>IF(ORDER!O259&gt;0,
 IF(ORDER!$D$1="SGST",
 VLOOKUP(H253,'C:\Users\HP\Desktop\TrimphPO\Week\Master Files\[SGST Master.xlsx]DBF'!$A:$AR,44,FALSE),
   IF(ORDER!$D$1="IGST",
   VLOOKUP(H253,'C:\Users\HP\Desktop\TrimphPO\Week\Master Files\[IGST Master.xlsx]DBF'!$A:$AR,44,FALSE),
   "Error")),
"")</f>
        <v/>
      </c>
      <c r="AR253">
        <f>IF(ORDER!O259&gt;0,B253, "")</f>
        <v/>
      </c>
      <c r="AS253">
        <f>IF(ORDER!O259&gt;0,AN253, "")</f>
        <v/>
      </c>
      <c r="AT253">
        <f>IF(ORDER!O259&gt;0,CONCATENATE($B$2," ",$C$2," ","QTY",  " ", $Z$2), "")</f>
        <v/>
      </c>
      <c r="AU253">
        <f>IF(ORDER!O259&gt;0,
 IF(ORDER!$D$1="SGST",
 VLOOKUP(H253,'C:\Users\HP\Desktop\TrimphPO\Week\Master Files\[SGST Master.xlsx]DBF'!$A:$AV,48,FALSE),
   IF(ORDER!$D$1="IGST",
   VLOOKUP(H253,'C:\Users\HP\Desktop\TrimphPO\Week\Master Files\[IGST Master.xlsx]DBF'!$A:$AV,48,FALSE),
   "Error")),
"")</f>
        <v/>
      </c>
      <c r="AV253">
        <f>IF(ORDER!O259&gt;0,
 IF(ORDER!$D$1="SGST",
 VLOOKUP(H253,'C:\Users\HP\Desktop\TrimphPO\Week\Master Files\[SGST Master.xlsx]DBF'!$A:$AW,49,FALSE),
   IF(ORDER!$D$1="IGST",
   VLOOKUP(H253,'C:\Users\HP\Desktop\TrimphPO\Week\Master Files\[IGST Master.xlsx]DBF'!$A:$AW,49,FALSE),
   "Error")),
"")</f>
        <v/>
      </c>
      <c r="AW253">
        <f>IF(ORDER!O259&gt;0,
 IF(ORDER!$D$1="SGST",
 VLOOKUP(H253,'C:\Users\HP\Desktop\TrimphPO\Week\Master Files\[SGST Master.xlsx]DBF'!$A:$AX,50,FALSE),
   IF(ORDER!$D$1="IGST",
   VLOOKUP(H253,'C:\Users\HP\Desktop\TrimphPO\Week\Master Files\[IGST Master.xlsx]DBF'!$A:$AX,50,FALSE),
   "Error")),
"")</f>
        <v/>
      </c>
      <c r="AX253">
        <f>IF(ORDER!O259&gt;0,ORDER!B5, "")</f>
        <v/>
      </c>
      <c r="AY253">
        <f>IF(ORDER!O259&gt;0,ORDER!B1, "")</f>
        <v/>
      </c>
      <c r="AZ253">
        <f>IF(ORDER!O259&gt;0,
 IF(ORDER!$D$1="SGST",
 VLOOKUP(H253,'C:\Users\HP\Desktop\TrimphPO\Week\Master Files\[SGST Master.xlsx]DBF'!$A:$BA,53,FALSE),
   IF(ORDER!$D$1="IGST",
   VLOOKUP(H253,'C:\Users\HP\Desktop\TrimphPO\Week\Master Files\[IGST Master.xlsx]DBF'!$A:$BA,53,FALSE),
   "Error")),
"")</f>
        <v/>
      </c>
      <c r="BA253">
        <f>IF(ORDER!O259&gt;0,
 IF(ORDER!$D$1="SGST",
 VLOOKUP(H253,'C:\Users\HP\Desktop\TrimphPO\Week\Master Files\[SGST Master.xlsx]DBF'!$A:$BB,54,FALSE),
   IF(ORDER!$D$1="IGST",
   VLOOKUP(H253,'C:\Users\HP\Desktop\TrimphPO\Week\Master Files\[IGST Master.xlsx]DBF'!$A:$BB,54,FALSE),
   "Error")),
"")</f>
        <v/>
      </c>
      <c r="BB253">
        <f>IF(ORDER!O259&gt;0,
 IF(ORDER!$D$1="SGST",
 VLOOKUP(H253,'C:\Users\HP\Desktop\TrimphPO\Week\Master Files\[SGST Master.xlsx]DBF'!$A:$BC,55,FALSE),
   IF(ORDER!$D$1="IGST",
   VLOOKUP(H253,'C:\Users\HP\Desktop\TrimphPO\Week\Master Files\[IGST Master.xlsx]DBF'!$A:$BC,55,FALSE),
   "Error")),
"")</f>
        <v/>
      </c>
      <c r="BC253">
        <f>IF(ORDER!O259&gt;0,
 IF(ORDER!$D$1="SGST",
 VLOOKUP(H253,'C:\Users\HP\Desktop\TrimphPO\Week\Master Files\[SGST Master.xlsx]DBF'!$A:$BD,56,FALSE),
   IF(ORDER!$D$1="IGST",
   VLOOKUP(H253,'C:\Users\HP\Desktop\TrimphPO\Week\Master Files\[IGST Master.xlsx]DBF'!$A:$BD,56,FALSE),
   "Error")),
"")</f>
        <v/>
      </c>
      <c r="BD253">
        <f>IF(ORDER!O259&gt;0,
 IF(ORDER!$D$1="SGST",
 VLOOKUP(H253,'C:\Users\HP\Desktop\TrimphPO\Week\Master Files\[SGST Master.xlsx]DBF'!$A:$BE,57,FALSE),
   IF(ORDER!$D$1="IGST",
   VLOOKUP(H253,'C:\Users\HP\Desktop\TrimphPO\Week\Master Files\[IGST Master.xlsx]DBF'!$A:$BE,57,FALSE),
   "Error")),
"")</f>
        <v/>
      </c>
    </row>
    <row r="254">
      <c r="A254">
        <f>IF(ORDER!O260&gt;0,
 IF(ORDER!$D$1="SGST",
 VLOOKUP(H254,'C:\Users\HP\Desktop\TrimphPO\Week\Master Files\[SGST Master.xlsx]DBF'!$A:$B,2,FALSE),
   IF(ORDER!$D$1="IGST",
   VLOOKUP(H254,'C:\Users\HP\Desktop\TrimphPO\Week\Master Files\[IGST Master.xlsx]DBF'!$A:$B,2,FALSE),
   "Error")),
"")</f>
        <v/>
      </c>
      <c r="B254">
        <f>IF(ORDER!O260&gt;0,
 IF(ORDER!$D$1="SGST",
 VLOOKUP(H254,'C:\Users\HP\Desktop\TrimphPO\Week\Master Files\[SGST Master.xlsx]DBF'!$A:$C,3,FALSE),
   IF(ORDER!$D$1="IGST",
   VLOOKUP(H254,'C:\Users\HP\Desktop\TrimphPO\Week\Master Files\[IGST Master.xlsx]DBF'!$A:$C,3,FALSE),
   "Error")),
"")</f>
        <v/>
      </c>
      <c r="C254">
        <f>IF(ORDER!O260&gt;0,ORDER!L260, "")</f>
        <v/>
      </c>
      <c r="D254">
        <f>IF(ORDER!O260&gt;0,ORDER!A260, "")</f>
        <v/>
      </c>
      <c r="E254">
        <f>IF(ORDER!O260&gt;0,
 IF(ORDER!$D$1="SGST",
 VLOOKUP(H254,'C:\Users\HP\Desktop\TrimphPO\Week\Master Files\[SGST Master.xlsx]DBF'!$A:$F,6,FALSE),
   IF(ORDER!$D$1="IGST",
   VLOOKUP(H254,'C:\Users\HP\Desktop\TrimphPO\Week\Master Files\[IGST Master.xlsx]DBF'!$A:$F,6,FALSE),
   "Error")),
"")</f>
        <v/>
      </c>
      <c r="F254">
        <f>IF(ORDER!O260&gt;0,ORDER!C260, "")</f>
        <v/>
      </c>
      <c r="G254">
        <f>IF(ORDER!O260&gt;0,
 IF(ORDER!$D$1="SGST",
 VLOOKUP(H254,'C:\Users\HP\Desktop\TrimphPO\Week\Master Files\[SGST Master.xlsx]DBF'!$A:$H,8,FALSE),
   IF(ORDER!$D$1="IGST",
   VLOOKUP(H254,'C:\Users\HP\Desktop\TrimphPO\Week\Master Files\[IGST Master.xlsx]DBF'!$A:$H,8,FALSE),
   "Error")),
"")</f>
        <v/>
      </c>
      <c r="H254">
        <f>IF(ORDER!O260&gt;0,ORDER!D260, "")</f>
        <v/>
      </c>
      <c r="I254">
        <f>IF(ORDER!O260&gt;0,
 IF(ORDER!$D$1="SGST",
 VLOOKUP(H254,'C:\Users\HP\Desktop\TrimphPO\Week\Master Files\[SGST Master.xlsx]DBF'!$A:$J,10,FALSE),
   IF(ORDER!$D$1="IGST",
   VLOOKUP(H254,'C:\Users\HP\Desktop\TrimphPO\Week\Master Files\[IGST Master.xlsx]DBF'!$A:$J,10,FALSE),
   "Error")),
"")</f>
        <v/>
      </c>
      <c r="J254">
        <f>IF(ORDER!O260&gt;0,SUMIF(ORDER!$D$8:$D$22298,DBF!$H254,ORDER!$G$8:$G$22298), "")</f>
        <v/>
      </c>
      <c r="K254">
        <f>IF(ORDER!O260&gt;0,VLOOKUP($H254,ORDER!D:H,5,FALSE), "")</f>
        <v/>
      </c>
      <c r="L254">
        <f>IF(ORDER!O260&gt;0,ROUND(J254*K254,2), "")</f>
        <v/>
      </c>
      <c r="M254">
        <f>IF(ORDER!O260&gt;0,
 IF(ORDER!$D$1="SGST",
 VLOOKUP(H254,'C:\Users\HP\Desktop\TrimphPO\Week\Master Files\[SGST Master.xlsx]DBF'!$A:$N,14,FALSE),
   IF(ORDER!$D$1="IGST",
   VLOOKUP(H254,'C:\Users\HP\Desktop\TrimphPO\Week\Master Files\[IGST Master.xlsx]DBF'!$A:$N,14,FALSE),
   "Error")),
"")</f>
        <v/>
      </c>
      <c r="N254">
        <f>IF(ORDER!O260&gt;0,ROUND(L254*M254/100,2), "")</f>
        <v/>
      </c>
      <c r="O254">
        <f>IF(ORDER!O260&gt;0,L254-N254, "")</f>
        <v/>
      </c>
      <c r="P254">
        <f>IF(ORDER!O260&gt;0,IF(R254="Corsetry",IF(IFERROR((O254/J254),0)&lt;1000,"CC Sales- Corsetry-Wholesale - IGST 5%","CC Sales- Corsetry-Wholesale - IGST 12%")), "")</f>
        <v/>
      </c>
      <c r="Q254">
        <f>IF(ORDER!O260&gt;0,
 IF(ORDER!$D$1="SGST",
 VLOOKUP(H254,'C:\Users\HP\Desktop\TrimphPO\Week\Master Files\[SGST Master.xlsx]DBF'!$A:$R,18,FALSE),
   IF(ORDER!$D$1="IGST",
   VLOOKUP(H254,'C:\Users\HP\Desktop\TrimphPO\Week\Master Files\[IGST Master.xlsx]DBF'!$A:$R,18,FALSE),
   "Error")),
"")</f>
        <v/>
      </c>
      <c r="R254">
        <f>IF(ORDER!O260&gt;0,
 IF(ORDER!$D$1="SGST",
 VLOOKUP(H254,'C:\Users\HP\Desktop\TrimphPO\Week\Master Files\[SGST Master.xlsx]DBF'!$A:$S,19,FALSE),
   IF(ORDER!$D$1="IGST",
   VLOOKUP(H254,'C:\Users\HP\Desktop\TrimphPO\Week\Master Files\[IGST Master.xlsx]DBF'!$A:$S,19,FALSE),
   "Error")),
"")</f>
        <v/>
      </c>
      <c r="S254">
        <f>IF(ORDER!O260&gt;0,
 IF(ORDER!$D$1="SGST",
 VLOOKUP(H254,'C:\Users\HP\Desktop\TrimphPO\Week\Master Files\[SGST Master.xlsx]DBF'!$A:$T,20,FALSE),
   IF(ORDER!$D$1="IGST",
   VLOOKUP(H254,'C:\Users\HP\Desktop\TrimphPO\Week\Master Files\[IGST Master.xlsx]DBF'!$A:$T,20,FALSE),
   "Error")),
"")</f>
        <v/>
      </c>
      <c r="T254">
        <f>IF(ORDER!O260&gt;0,
 IF(ORDER!$D$1="SGST",
 VLOOKUP(H254,'C:\Users\HP\Desktop\TrimphPO\Week\Master Files\[SGST Master.xlsx]DBF'!$A:$U,21,FALSE),
   IF(ORDER!$D$1="IGST",
   VLOOKUP(H254,'C:\Users\HP\Desktop\TrimphPO\Week\Master Files\[IGST Master.xlsx]DBF'!$A:$U,21,FALSE),
   "Error")),
"")</f>
        <v/>
      </c>
      <c r="U254">
        <f>IF(ORDER!O260&gt;0,
 IF(ORDER!$D$1="SGST",
 VLOOKUP(H254,'C:\Users\HP\Desktop\TrimphPO\Week\Master Files\[SGST Master.xlsx]DBF'!$A:$V,22,FALSE),
   IF(ORDER!$D$1="IGST",
   VLOOKUP(H254,'C:\Users\HP\Desktop\TrimphPO\Week\Master Files\[IGST Master.xlsx]DBF'!$A:$V,22,FALSE),
   "Error")),
"")</f>
        <v/>
      </c>
      <c r="V254">
        <f>IF(ORDER!O260&gt;0,
 IF(ORDER!$D$1="SGST",
 VLOOKUP(H254,'C:\Users\HP\Desktop\TrimphPO\Week\Master Files\[SGST Master.xlsx]DBF'!$A:$W,23,FALSE),
   IF(ORDER!$D$1="IGST",
   VLOOKUP(H254,'C:\Users\HP\Desktop\TrimphPO\Week\Master Files\[IGST Master.xlsx]DBF'!$A:$W,23,FALSE),
   "Error")),
"")</f>
        <v/>
      </c>
      <c r="W254">
        <f>IF(ORDER!O260&gt;0,
 IF(ORDER!$D$1="SGST",
 VLOOKUP(H254,'C:\Users\HP\Desktop\TrimphPO\Week\Master Files\[SGST Master.xlsx]DBF'!$A:$X,24,FALSE),
   IF(ORDER!$D$1="IGST",
   VLOOKUP(H254,'C:\Users\HP\Desktop\TrimphPO\Week\Master Files\[IGST Master.xlsx]DBF'!$A:$X,24,FALSE),
   "Error")),
"")</f>
        <v/>
      </c>
      <c r="X254">
        <f>IF(ORDER!O260&gt;0,
 IF(ORDER!$D$1="SGST",
 VLOOKUP(H254,'C:\Users\HP\Desktop\TrimphPO\Week\Master Files\[SGST Master.xlsx]DBF'!$A:$Y,25,FALSE),
   IF(ORDER!$D$1="IGST",
   VLOOKUP(H254,'C:\Users\HP\Desktop\TrimphPO\Week\Master Files\[IGST Master.xlsx]DBF'!$A:$Y,25,FALSE),
   "Error")),
"")</f>
        <v/>
      </c>
      <c r="Y254">
        <f>IF(ORDER!O260&gt;0,+O254, "")</f>
        <v/>
      </c>
      <c r="Z254">
        <f>IF(ORDER!O260&gt;0,+J254, "")</f>
        <v/>
      </c>
      <c r="AA254">
        <f>IF(ORDER!O260&gt;0,
 IF(ORDER!$D$1="SGST",
 VLOOKUP(H254,'C:\Users\HP\Desktop\TrimphPO\Week\Master Files\[SGST Master.xlsx]DBF'!$A:$AB,28,FALSE),
   IF(ORDER!$D$1="IGST",
   VLOOKUP(H254,'C:\Users\HP\Desktop\TrimphPO\Week\Master Files\[IGST Master.xlsx]DBF'!$A:$AB,28,FALSE),
   "Error")),
"")</f>
        <v/>
      </c>
      <c r="AB254">
        <f>IF(ORDER!O260&gt;0,
 IF(ORDER!$D$1="SGST",
 VLOOKUP(H254,'C:\Users\HP\Desktop\TrimphPO\Week\Master Files\[SGST Master.xlsx]DBF'!$A:$AC,29,FALSE),
   IF(ORDER!$D$1="IGST",
   VLOOKUP(H254,'C:\Users\HP\Desktop\TrimphPO\Week\Master Files\[IGST Master.xlsx]DBF'!$A:$AC,29,FALSE),
   "Error")),
"")</f>
        <v/>
      </c>
      <c r="AC254">
        <f>IF(ORDER!O260&gt;0,ROUND(Y254*AB254/100,2), "")</f>
        <v/>
      </c>
      <c r="AD254">
        <f>IF(ORDER!O260&gt;0,ROUND(SUM(Y254,0)-AC254,2), "")</f>
        <v/>
      </c>
      <c r="AE254" t="inlineStr"/>
      <c r="AF254" t="inlineStr"/>
      <c r="AG254" t="inlineStr"/>
      <c r="AH254" t="inlineStr"/>
      <c r="AI254" t="inlineStr"/>
      <c r="AJ254" t="inlineStr"/>
      <c r="AK254">
        <f>IF(ORDER!O260&gt;0,IF(RIGHT(P254,2)="5%","Output IGST - 5% - Tamilnadu","Output IGST - 12% - Tamilnadu"), "")</f>
        <v/>
      </c>
      <c r="AL254">
        <f>IF(ORDER!O260&gt;0,IF(AK254="Output IGST - 12% - TamilNadu",12,5), "")</f>
        <v/>
      </c>
      <c r="AM254">
        <f>IF(ORDER!O260&gt;0,ROUND(SUM(AD254*AL254/100,0),2), "")</f>
        <v/>
      </c>
      <c r="AN254">
        <f>IF(ORDER!O260&gt;0,+AP254, "")</f>
        <v/>
      </c>
      <c r="AO254">
        <f>IF(ORDER!O260&gt;0,0.00, "")</f>
        <v/>
      </c>
      <c r="AP254">
        <f>IF(ORDER!O260&gt;0,+(Y254-AC254)+AM254, "")</f>
        <v/>
      </c>
      <c r="AQ254">
        <f>IF(ORDER!O260&gt;0,
 IF(ORDER!$D$1="SGST",
 VLOOKUP(H254,'C:\Users\HP\Desktop\TrimphPO\Week\Master Files\[SGST Master.xlsx]DBF'!$A:$AR,44,FALSE),
   IF(ORDER!$D$1="IGST",
   VLOOKUP(H254,'C:\Users\HP\Desktop\TrimphPO\Week\Master Files\[IGST Master.xlsx]DBF'!$A:$AR,44,FALSE),
   "Error")),
"")</f>
        <v/>
      </c>
      <c r="AR254">
        <f>IF(ORDER!O260&gt;0,B254, "")</f>
        <v/>
      </c>
      <c r="AS254">
        <f>IF(ORDER!O260&gt;0,AN254, "")</f>
        <v/>
      </c>
      <c r="AT254">
        <f>IF(ORDER!O260&gt;0,CONCATENATE($B$2," ",$C$2," ","QTY",  " ", $Z$2), "")</f>
        <v/>
      </c>
      <c r="AU254">
        <f>IF(ORDER!O260&gt;0,
 IF(ORDER!$D$1="SGST",
 VLOOKUP(H254,'C:\Users\HP\Desktop\TrimphPO\Week\Master Files\[SGST Master.xlsx]DBF'!$A:$AV,48,FALSE),
   IF(ORDER!$D$1="IGST",
   VLOOKUP(H254,'C:\Users\HP\Desktop\TrimphPO\Week\Master Files\[IGST Master.xlsx]DBF'!$A:$AV,48,FALSE),
   "Error")),
"")</f>
        <v/>
      </c>
      <c r="AV254">
        <f>IF(ORDER!O260&gt;0,
 IF(ORDER!$D$1="SGST",
 VLOOKUP(H254,'C:\Users\HP\Desktop\TrimphPO\Week\Master Files\[SGST Master.xlsx]DBF'!$A:$AW,49,FALSE),
   IF(ORDER!$D$1="IGST",
   VLOOKUP(H254,'C:\Users\HP\Desktop\TrimphPO\Week\Master Files\[IGST Master.xlsx]DBF'!$A:$AW,49,FALSE),
   "Error")),
"")</f>
        <v/>
      </c>
      <c r="AW254">
        <f>IF(ORDER!O260&gt;0,
 IF(ORDER!$D$1="SGST",
 VLOOKUP(H254,'C:\Users\HP\Desktop\TrimphPO\Week\Master Files\[SGST Master.xlsx]DBF'!$A:$AX,50,FALSE),
   IF(ORDER!$D$1="IGST",
   VLOOKUP(H254,'C:\Users\HP\Desktop\TrimphPO\Week\Master Files\[IGST Master.xlsx]DBF'!$A:$AX,50,FALSE),
   "Error")),
"")</f>
        <v/>
      </c>
      <c r="AX254">
        <f>IF(ORDER!O260&gt;0,ORDER!B5, "")</f>
        <v/>
      </c>
      <c r="AY254">
        <f>IF(ORDER!O260&gt;0,ORDER!B1, "")</f>
        <v/>
      </c>
      <c r="AZ254">
        <f>IF(ORDER!O260&gt;0,
 IF(ORDER!$D$1="SGST",
 VLOOKUP(H254,'C:\Users\HP\Desktop\TrimphPO\Week\Master Files\[SGST Master.xlsx]DBF'!$A:$BA,53,FALSE),
   IF(ORDER!$D$1="IGST",
   VLOOKUP(H254,'C:\Users\HP\Desktop\TrimphPO\Week\Master Files\[IGST Master.xlsx]DBF'!$A:$BA,53,FALSE),
   "Error")),
"")</f>
        <v/>
      </c>
      <c r="BA254">
        <f>IF(ORDER!O260&gt;0,
 IF(ORDER!$D$1="SGST",
 VLOOKUP(H254,'C:\Users\HP\Desktop\TrimphPO\Week\Master Files\[SGST Master.xlsx]DBF'!$A:$BB,54,FALSE),
   IF(ORDER!$D$1="IGST",
   VLOOKUP(H254,'C:\Users\HP\Desktop\TrimphPO\Week\Master Files\[IGST Master.xlsx]DBF'!$A:$BB,54,FALSE),
   "Error")),
"")</f>
        <v/>
      </c>
      <c r="BB254">
        <f>IF(ORDER!O260&gt;0,
 IF(ORDER!$D$1="SGST",
 VLOOKUP(H254,'C:\Users\HP\Desktop\TrimphPO\Week\Master Files\[SGST Master.xlsx]DBF'!$A:$BC,55,FALSE),
   IF(ORDER!$D$1="IGST",
   VLOOKUP(H254,'C:\Users\HP\Desktop\TrimphPO\Week\Master Files\[IGST Master.xlsx]DBF'!$A:$BC,55,FALSE),
   "Error")),
"")</f>
        <v/>
      </c>
      <c r="BC254">
        <f>IF(ORDER!O260&gt;0,
 IF(ORDER!$D$1="SGST",
 VLOOKUP(H254,'C:\Users\HP\Desktop\TrimphPO\Week\Master Files\[SGST Master.xlsx]DBF'!$A:$BD,56,FALSE),
   IF(ORDER!$D$1="IGST",
   VLOOKUP(H254,'C:\Users\HP\Desktop\TrimphPO\Week\Master Files\[IGST Master.xlsx]DBF'!$A:$BD,56,FALSE),
   "Error")),
"")</f>
        <v/>
      </c>
      <c r="BD254">
        <f>IF(ORDER!O260&gt;0,
 IF(ORDER!$D$1="SGST",
 VLOOKUP(H254,'C:\Users\HP\Desktop\TrimphPO\Week\Master Files\[SGST Master.xlsx]DBF'!$A:$BE,57,FALSE),
   IF(ORDER!$D$1="IGST",
   VLOOKUP(H254,'C:\Users\HP\Desktop\TrimphPO\Week\Master Files\[IGST Master.xlsx]DBF'!$A:$BE,57,FALSE),
   "Error")),
"")</f>
        <v/>
      </c>
    </row>
    <row r="255">
      <c r="A255">
        <f>IF(ORDER!O261&gt;0,
 IF(ORDER!$D$1="SGST",
 VLOOKUP(H255,'C:\Users\HP\Desktop\TrimphPO\Week\Master Files\[SGST Master.xlsx]DBF'!$A:$B,2,FALSE),
   IF(ORDER!$D$1="IGST",
   VLOOKUP(H255,'C:\Users\HP\Desktop\TrimphPO\Week\Master Files\[IGST Master.xlsx]DBF'!$A:$B,2,FALSE),
   "Error")),
"")</f>
        <v/>
      </c>
      <c r="B255">
        <f>IF(ORDER!O261&gt;0,
 IF(ORDER!$D$1="SGST",
 VLOOKUP(H255,'C:\Users\HP\Desktop\TrimphPO\Week\Master Files\[SGST Master.xlsx]DBF'!$A:$C,3,FALSE),
   IF(ORDER!$D$1="IGST",
   VLOOKUP(H255,'C:\Users\HP\Desktop\TrimphPO\Week\Master Files\[IGST Master.xlsx]DBF'!$A:$C,3,FALSE),
   "Error")),
"")</f>
        <v/>
      </c>
      <c r="C255">
        <f>IF(ORDER!O261&gt;0,ORDER!L261, "")</f>
        <v/>
      </c>
      <c r="D255">
        <f>IF(ORDER!O261&gt;0,ORDER!A261, "")</f>
        <v/>
      </c>
      <c r="E255">
        <f>IF(ORDER!O261&gt;0,
 IF(ORDER!$D$1="SGST",
 VLOOKUP(H255,'C:\Users\HP\Desktop\TrimphPO\Week\Master Files\[SGST Master.xlsx]DBF'!$A:$F,6,FALSE),
   IF(ORDER!$D$1="IGST",
   VLOOKUP(H255,'C:\Users\HP\Desktop\TrimphPO\Week\Master Files\[IGST Master.xlsx]DBF'!$A:$F,6,FALSE),
   "Error")),
"")</f>
        <v/>
      </c>
      <c r="F255">
        <f>IF(ORDER!O261&gt;0,ORDER!C261, "")</f>
        <v/>
      </c>
      <c r="G255">
        <f>IF(ORDER!O261&gt;0,
 IF(ORDER!$D$1="SGST",
 VLOOKUP(H255,'C:\Users\HP\Desktop\TrimphPO\Week\Master Files\[SGST Master.xlsx]DBF'!$A:$H,8,FALSE),
   IF(ORDER!$D$1="IGST",
   VLOOKUP(H255,'C:\Users\HP\Desktop\TrimphPO\Week\Master Files\[IGST Master.xlsx]DBF'!$A:$H,8,FALSE),
   "Error")),
"")</f>
        <v/>
      </c>
      <c r="H255">
        <f>IF(ORDER!O261&gt;0,ORDER!D261, "")</f>
        <v/>
      </c>
      <c r="I255">
        <f>IF(ORDER!O261&gt;0,
 IF(ORDER!$D$1="SGST",
 VLOOKUP(H255,'C:\Users\HP\Desktop\TrimphPO\Week\Master Files\[SGST Master.xlsx]DBF'!$A:$J,10,FALSE),
   IF(ORDER!$D$1="IGST",
   VLOOKUP(H255,'C:\Users\HP\Desktop\TrimphPO\Week\Master Files\[IGST Master.xlsx]DBF'!$A:$J,10,FALSE),
   "Error")),
"")</f>
        <v/>
      </c>
      <c r="J255">
        <f>IF(ORDER!O261&gt;0,SUMIF(ORDER!$D$8:$D$22298,DBF!$H255,ORDER!$G$8:$G$22298), "")</f>
        <v/>
      </c>
      <c r="K255">
        <f>IF(ORDER!O261&gt;0,VLOOKUP($H255,ORDER!D:H,5,FALSE), "")</f>
        <v/>
      </c>
      <c r="L255">
        <f>IF(ORDER!O261&gt;0,ROUND(J255*K255,2), "")</f>
        <v/>
      </c>
      <c r="M255">
        <f>IF(ORDER!O261&gt;0,
 IF(ORDER!$D$1="SGST",
 VLOOKUP(H255,'C:\Users\HP\Desktop\TrimphPO\Week\Master Files\[SGST Master.xlsx]DBF'!$A:$N,14,FALSE),
   IF(ORDER!$D$1="IGST",
   VLOOKUP(H255,'C:\Users\HP\Desktop\TrimphPO\Week\Master Files\[IGST Master.xlsx]DBF'!$A:$N,14,FALSE),
   "Error")),
"")</f>
        <v/>
      </c>
      <c r="N255">
        <f>IF(ORDER!O261&gt;0,ROUND(L255*M255/100,2), "")</f>
        <v/>
      </c>
      <c r="O255">
        <f>IF(ORDER!O261&gt;0,L255-N255, "")</f>
        <v/>
      </c>
      <c r="P255">
        <f>IF(ORDER!O261&gt;0,IF(R255="Corsetry",IF(IFERROR((O255/J255),0)&lt;1000,"CC Sales- Corsetry-Wholesale - IGST 5%","CC Sales- Corsetry-Wholesale - IGST 12%")), "")</f>
        <v/>
      </c>
      <c r="Q255">
        <f>IF(ORDER!O261&gt;0,
 IF(ORDER!$D$1="SGST",
 VLOOKUP(H255,'C:\Users\HP\Desktop\TrimphPO\Week\Master Files\[SGST Master.xlsx]DBF'!$A:$R,18,FALSE),
   IF(ORDER!$D$1="IGST",
   VLOOKUP(H255,'C:\Users\HP\Desktop\TrimphPO\Week\Master Files\[IGST Master.xlsx]DBF'!$A:$R,18,FALSE),
   "Error")),
"")</f>
        <v/>
      </c>
      <c r="R255">
        <f>IF(ORDER!O261&gt;0,
 IF(ORDER!$D$1="SGST",
 VLOOKUP(H255,'C:\Users\HP\Desktop\TrimphPO\Week\Master Files\[SGST Master.xlsx]DBF'!$A:$S,19,FALSE),
   IF(ORDER!$D$1="IGST",
   VLOOKUP(H255,'C:\Users\HP\Desktop\TrimphPO\Week\Master Files\[IGST Master.xlsx]DBF'!$A:$S,19,FALSE),
   "Error")),
"")</f>
        <v/>
      </c>
      <c r="S255">
        <f>IF(ORDER!O261&gt;0,
 IF(ORDER!$D$1="SGST",
 VLOOKUP(H255,'C:\Users\HP\Desktop\TrimphPO\Week\Master Files\[SGST Master.xlsx]DBF'!$A:$T,20,FALSE),
   IF(ORDER!$D$1="IGST",
   VLOOKUP(H255,'C:\Users\HP\Desktop\TrimphPO\Week\Master Files\[IGST Master.xlsx]DBF'!$A:$T,20,FALSE),
   "Error")),
"")</f>
        <v/>
      </c>
      <c r="T255">
        <f>IF(ORDER!O261&gt;0,
 IF(ORDER!$D$1="SGST",
 VLOOKUP(H255,'C:\Users\HP\Desktop\TrimphPO\Week\Master Files\[SGST Master.xlsx]DBF'!$A:$U,21,FALSE),
   IF(ORDER!$D$1="IGST",
   VLOOKUP(H255,'C:\Users\HP\Desktop\TrimphPO\Week\Master Files\[IGST Master.xlsx]DBF'!$A:$U,21,FALSE),
   "Error")),
"")</f>
        <v/>
      </c>
      <c r="U255">
        <f>IF(ORDER!O261&gt;0,
 IF(ORDER!$D$1="SGST",
 VLOOKUP(H255,'C:\Users\HP\Desktop\TrimphPO\Week\Master Files\[SGST Master.xlsx]DBF'!$A:$V,22,FALSE),
   IF(ORDER!$D$1="IGST",
   VLOOKUP(H255,'C:\Users\HP\Desktop\TrimphPO\Week\Master Files\[IGST Master.xlsx]DBF'!$A:$V,22,FALSE),
   "Error")),
"")</f>
        <v/>
      </c>
      <c r="V255">
        <f>IF(ORDER!O261&gt;0,
 IF(ORDER!$D$1="SGST",
 VLOOKUP(H255,'C:\Users\HP\Desktop\TrimphPO\Week\Master Files\[SGST Master.xlsx]DBF'!$A:$W,23,FALSE),
   IF(ORDER!$D$1="IGST",
   VLOOKUP(H255,'C:\Users\HP\Desktop\TrimphPO\Week\Master Files\[IGST Master.xlsx]DBF'!$A:$W,23,FALSE),
   "Error")),
"")</f>
        <v/>
      </c>
      <c r="W255">
        <f>IF(ORDER!O261&gt;0,
 IF(ORDER!$D$1="SGST",
 VLOOKUP(H255,'C:\Users\HP\Desktop\TrimphPO\Week\Master Files\[SGST Master.xlsx]DBF'!$A:$X,24,FALSE),
   IF(ORDER!$D$1="IGST",
   VLOOKUP(H255,'C:\Users\HP\Desktop\TrimphPO\Week\Master Files\[IGST Master.xlsx]DBF'!$A:$X,24,FALSE),
   "Error")),
"")</f>
        <v/>
      </c>
      <c r="X255">
        <f>IF(ORDER!O261&gt;0,
 IF(ORDER!$D$1="SGST",
 VLOOKUP(H255,'C:\Users\HP\Desktop\TrimphPO\Week\Master Files\[SGST Master.xlsx]DBF'!$A:$Y,25,FALSE),
   IF(ORDER!$D$1="IGST",
   VLOOKUP(H255,'C:\Users\HP\Desktop\TrimphPO\Week\Master Files\[IGST Master.xlsx]DBF'!$A:$Y,25,FALSE),
   "Error")),
"")</f>
        <v/>
      </c>
      <c r="Y255">
        <f>IF(ORDER!O261&gt;0,+O255, "")</f>
        <v/>
      </c>
      <c r="Z255">
        <f>IF(ORDER!O261&gt;0,+J255, "")</f>
        <v/>
      </c>
      <c r="AA255">
        <f>IF(ORDER!O261&gt;0,
 IF(ORDER!$D$1="SGST",
 VLOOKUP(H255,'C:\Users\HP\Desktop\TrimphPO\Week\Master Files\[SGST Master.xlsx]DBF'!$A:$AB,28,FALSE),
   IF(ORDER!$D$1="IGST",
   VLOOKUP(H255,'C:\Users\HP\Desktop\TrimphPO\Week\Master Files\[IGST Master.xlsx]DBF'!$A:$AB,28,FALSE),
   "Error")),
"")</f>
        <v/>
      </c>
      <c r="AB255">
        <f>IF(ORDER!O261&gt;0,
 IF(ORDER!$D$1="SGST",
 VLOOKUP(H255,'C:\Users\HP\Desktop\TrimphPO\Week\Master Files\[SGST Master.xlsx]DBF'!$A:$AC,29,FALSE),
   IF(ORDER!$D$1="IGST",
   VLOOKUP(H255,'C:\Users\HP\Desktop\TrimphPO\Week\Master Files\[IGST Master.xlsx]DBF'!$A:$AC,29,FALSE),
   "Error")),
"")</f>
        <v/>
      </c>
      <c r="AC255">
        <f>IF(ORDER!O261&gt;0,ROUND(Y255*AB255/100,2), "")</f>
        <v/>
      </c>
      <c r="AD255">
        <f>IF(ORDER!O261&gt;0,ROUND(SUM(Y255,0)-AC255,2), "")</f>
        <v/>
      </c>
      <c r="AE255" t="inlineStr"/>
      <c r="AF255" t="inlineStr"/>
      <c r="AG255" t="inlineStr"/>
      <c r="AH255" t="inlineStr"/>
      <c r="AI255" t="inlineStr"/>
      <c r="AJ255" t="inlineStr"/>
      <c r="AK255">
        <f>IF(ORDER!O261&gt;0,IF(RIGHT(P255,2)="5%","Output IGST - 5% - Tamilnadu","Output IGST - 12% - Tamilnadu"), "")</f>
        <v/>
      </c>
      <c r="AL255">
        <f>IF(ORDER!O261&gt;0,IF(AK255="Output IGST - 12% - TamilNadu",12,5), "")</f>
        <v/>
      </c>
      <c r="AM255">
        <f>IF(ORDER!O261&gt;0,ROUND(SUM(AD255*AL255/100,0),2), "")</f>
        <v/>
      </c>
      <c r="AN255">
        <f>IF(ORDER!O261&gt;0,+AP255, "")</f>
        <v/>
      </c>
      <c r="AO255">
        <f>IF(ORDER!O261&gt;0,0.00, "")</f>
        <v/>
      </c>
      <c r="AP255">
        <f>IF(ORDER!O261&gt;0,+(Y255-AC255)+AM255, "")</f>
        <v/>
      </c>
      <c r="AQ255">
        <f>IF(ORDER!O261&gt;0,
 IF(ORDER!$D$1="SGST",
 VLOOKUP(H255,'C:\Users\HP\Desktop\TrimphPO\Week\Master Files\[SGST Master.xlsx]DBF'!$A:$AR,44,FALSE),
   IF(ORDER!$D$1="IGST",
   VLOOKUP(H255,'C:\Users\HP\Desktop\TrimphPO\Week\Master Files\[IGST Master.xlsx]DBF'!$A:$AR,44,FALSE),
   "Error")),
"")</f>
        <v/>
      </c>
      <c r="AR255">
        <f>IF(ORDER!O261&gt;0,B255, "")</f>
        <v/>
      </c>
      <c r="AS255">
        <f>IF(ORDER!O261&gt;0,AN255, "")</f>
        <v/>
      </c>
      <c r="AT255">
        <f>IF(ORDER!O261&gt;0,CONCATENATE($B$2," ",$C$2," ","QTY",  " ", $Z$2), "")</f>
        <v/>
      </c>
      <c r="AU255">
        <f>IF(ORDER!O261&gt;0,
 IF(ORDER!$D$1="SGST",
 VLOOKUP(H255,'C:\Users\HP\Desktop\TrimphPO\Week\Master Files\[SGST Master.xlsx]DBF'!$A:$AV,48,FALSE),
   IF(ORDER!$D$1="IGST",
   VLOOKUP(H255,'C:\Users\HP\Desktop\TrimphPO\Week\Master Files\[IGST Master.xlsx]DBF'!$A:$AV,48,FALSE),
   "Error")),
"")</f>
        <v/>
      </c>
      <c r="AV255">
        <f>IF(ORDER!O261&gt;0,
 IF(ORDER!$D$1="SGST",
 VLOOKUP(H255,'C:\Users\HP\Desktop\TrimphPO\Week\Master Files\[SGST Master.xlsx]DBF'!$A:$AW,49,FALSE),
   IF(ORDER!$D$1="IGST",
   VLOOKUP(H255,'C:\Users\HP\Desktop\TrimphPO\Week\Master Files\[IGST Master.xlsx]DBF'!$A:$AW,49,FALSE),
   "Error")),
"")</f>
        <v/>
      </c>
      <c r="AW255">
        <f>IF(ORDER!O261&gt;0,
 IF(ORDER!$D$1="SGST",
 VLOOKUP(H255,'C:\Users\HP\Desktop\TrimphPO\Week\Master Files\[SGST Master.xlsx]DBF'!$A:$AX,50,FALSE),
   IF(ORDER!$D$1="IGST",
   VLOOKUP(H255,'C:\Users\HP\Desktop\TrimphPO\Week\Master Files\[IGST Master.xlsx]DBF'!$A:$AX,50,FALSE),
   "Error")),
"")</f>
        <v/>
      </c>
      <c r="AX255">
        <f>IF(ORDER!O261&gt;0,ORDER!B5, "")</f>
        <v/>
      </c>
      <c r="AY255">
        <f>IF(ORDER!O261&gt;0,ORDER!B1, "")</f>
        <v/>
      </c>
      <c r="AZ255">
        <f>IF(ORDER!O261&gt;0,
 IF(ORDER!$D$1="SGST",
 VLOOKUP(H255,'C:\Users\HP\Desktop\TrimphPO\Week\Master Files\[SGST Master.xlsx]DBF'!$A:$BA,53,FALSE),
   IF(ORDER!$D$1="IGST",
   VLOOKUP(H255,'C:\Users\HP\Desktop\TrimphPO\Week\Master Files\[IGST Master.xlsx]DBF'!$A:$BA,53,FALSE),
   "Error")),
"")</f>
        <v/>
      </c>
      <c r="BA255">
        <f>IF(ORDER!O261&gt;0,
 IF(ORDER!$D$1="SGST",
 VLOOKUP(H255,'C:\Users\HP\Desktop\TrimphPO\Week\Master Files\[SGST Master.xlsx]DBF'!$A:$BB,54,FALSE),
   IF(ORDER!$D$1="IGST",
   VLOOKUP(H255,'C:\Users\HP\Desktop\TrimphPO\Week\Master Files\[IGST Master.xlsx]DBF'!$A:$BB,54,FALSE),
   "Error")),
"")</f>
        <v/>
      </c>
      <c r="BB255">
        <f>IF(ORDER!O261&gt;0,
 IF(ORDER!$D$1="SGST",
 VLOOKUP(H255,'C:\Users\HP\Desktop\TrimphPO\Week\Master Files\[SGST Master.xlsx]DBF'!$A:$BC,55,FALSE),
   IF(ORDER!$D$1="IGST",
   VLOOKUP(H255,'C:\Users\HP\Desktop\TrimphPO\Week\Master Files\[IGST Master.xlsx]DBF'!$A:$BC,55,FALSE),
   "Error")),
"")</f>
        <v/>
      </c>
      <c r="BC255">
        <f>IF(ORDER!O261&gt;0,
 IF(ORDER!$D$1="SGST",
 VLOOKUP(H255,'C:\Users\HP\Desktop\TrimphPO\Week\Master Files\[SGST Master.xlsx]DBF'!$A:$BD,56,FALSE),
   IF(ORDER!$D$1="IGST",
   VLOOKUP(H255,'C:\Users\HP\Desktop\TrimphPO\Week\Master Files\[IGST Master.xlsx]DBF'!$A:$BD,56,FALSE),
   "Error")),
"")</f>
        <v/>
      </c>
      <c r="BD255">
        <f>IF(ORDER!O261&gt;0,
 IF(ORDER!$D$1="SGST",
 VLOOKUP(H255,'C:\Users\HP\Desktop\TrimphPO\Week\Master Files\[SGST Master.xlsx]DBF'!$A:$BE,57,FALSE),
   IF(ORDER!$D$1="IGST",
   VLOOKUP(H255,'C:\Users\HP\Desktop\TrimphPO\Week\Master Files\[IGST Master.xlsx]DBF'!$A:$BE,57,FALSE),
   "Error")),
"")</f>
        <v/>
      </c>
    </row>
    <row r="256">
      <c r="A256">
        <f>IF(ORDER!O262&gt;0,
 IF(ORDER!$D$1="SGST",
 VLOOKUP(H256,'C:\Users\HP\Desktop\TrimphPO\Week\Master Files\[SGST Master.xlsx]DBF'!$A:$B,2,FALSE),
   IF(ORDER!$D$1="IGST",
   VLOOKUP(H256,'C:\Users\HP\Desktop\TrimphPO\Week\Master Files\[IGST Master.xlsx]DBF'!$A:$B,2,FALSE),
   "Error")),
"")</f>
        <v/>
      </c>
      <c r="B256">
        <f>IF(ORDER!O262&gt;0,
 IF(ORDER!$D$1="SGST",
 VLOOKUP(H256,'C:\Users\HP\Desktop\TrimphPO\Week\Master Files\[SGST Master.xlsx]DBF'!$A:$C,3,FALSE),
   IF(ORDER!$D$1="IGST",
   VLOOKUP(H256,'C:\Users\HP\Desktop\TrimphPO\Week\Master Files\[IGST Master.xlsx]DBF'!$A:$C,3,FALSE),
   "Error")),
"")</f>
        <v/>
      </c>
      <c r="C256">
        <f>IF(ORDER!O262&gt;0,ORDER!L262, "")</f>
        <v/>
      </c>
      <c r="D256">
        <f>IF(ORDER!O262&gt;0,ORDER!A262, "")</f>
        <v/>
      </c>
      <c r="E256">
        <f>IF(ORDER!O262&gt;0,
 IF(ORDER!$D$1="SGST",
 VLOOKUP(H256,'C:\Users\HP\Desktop\TrimphPO\Week\Master Files\[SGST Master.xlsx]DBF'!$A:$F,6,FALSE),
   IF(ORDER!$D$1="IGST",
   VLOOKUP(H256,'C:\Users\HP\Desktop\TrimphPO\Week\Master Files\[IGST Master.xlsx]DBF'!$A:$F,6,FALSE),
   "Error")),
"")</f>
        <v/>
      </c>
      <c r="F256">
        <f>IF(ORDER!O262&gt;0,ORDER!C262, "")</f>
        <v/>
      </c>
      <c r="G256">
        <f>IF(ORDER!O262&gt;0,
 IF(ORDER!$D$1="SGST",
 VLOOKUP(H256,'C:\Users\HP\Desktop\TrimphPO\Week\Master Files\[SGST Master.xlsx]DBF'!$A:$H,8,FALSE),
   IF(ORDER!$D$1="IGST",
   VLOOKUP(H256,'C:\Users\HP\Desktop\TrimphPO\Week\Master Files\[IGST Master.xlsx]DBF'!$A:$H,8,FALSE),
   "Error")),
"")</f>
        <v/>
      </c>
      <c r="H256">
        <f>IF(ORDER!O262&gt;0,ORDER!D262, "")</f>
        <v/>
      </c>
      <c r="I256">
        <f>IF(ORDER!O262&gt;0,
 IF(ORDER!$D$1="SGST",
 VLOOKUP(H256,'C:\Users\HP\Desktop\TrimphPO\Week\Master Files\[SGST Master.xlsx]DBF'!$A:$J,10,FALSE),
   IF(ORDER!$D$1="IGST",
   VLOOKUP(H256,'C:\Users\HP\Desktop\TrimphPO\Week\Master Files\[IGST Master.xlsx]DBF'!$A:$J,10,FALSE),
   "Error")),
"")</f>
        <v/>
      </c>
      <c r="J256">
        <f>IF(ORDER!O262&gt;0,SUMIF(ORDER!$D$8:$D$22298,DBF!$H256,ORDER!$G$8:$G$22298), "")</f>
        <v/>
      </c>
      <c r="K256">
        <f>IF(ORDER!O262&gt;0,VLOOKUP($H256,ORDER!D:H,5,FALSE), "")</f>
        <v/>
      </c>
      <c r="L256">
        <f>IF(ORDER!O262&gt;0,ROUND(J256*K256,2), "")</f>
        <v/>
      </c>
      <c r="M256">
        <f>IF(ORDER!O262&gt;0,
 IF(ORDER!$D$1="SGST",
 VLOOKUP(H256,'C:\Users\HP\Desktop\TrimphPO\Week\Master Files\[SGST Master.xlsx]DBF'!$A:$N,14,FALSE),
   IF(ORDER!$D$1="IGST",
   VLOOKUP(H256,'C:\Users\HP\Desktop\TrimphPO\Week\Master Files\[IGST Master.xlsx]DBF'!$A:$N,14,FALSE),
   "Error")),
"")</f>
        <v/>
      </c>
      <c r="N256">
        <f>IF(ORDER!O262&gt;0,ROUND(L256*M256/100,2), "")</f>
        <v/>
      </c>
      <c r="O256">
        <f>IF(ORDER!O262&gt;0,L256-N256, "")</f>
        <v/>
      </c>
      <c r="P256">
        <f>IF(ORDER!O262&gt;0,IF(R256="Corsetry",IF(IFERROR((O256/J256),0)&lt;1000,"CC Sales- Corsetry-Wholesale - IGST 5%","CC Sales- Corsetry-Wholesale - IGST 12%")), "")</f>
        <v/>
      </c>
      <c r="Q256">
        <f>IF(ORDER!O262&gt;0,
 IF(ORDER!$D$1="SGST",
 VLOOKUP(H256,'C:\Users\HP\Desktop\TrimphPO\Week\Master Files\[SGST Master.xlsx]DBF'!$A:$R,18,FALSE),
   IF(ORDER!$D$1="IGST",
   VLOOKUP(H256,'C:\Users\HP\Desktop\TrimphPO\Week\Master Files\[IGST Master.xlsx]DBF'!$A:$R,18,FALSE),
   "Error")),
"")</f>
        <v/>
      </c>
      <c r="R256">
        <f>IF(ORDER!O262&gt;0,
 IF(ORDER!$D$1="SGST",
 VLOOKUP(H256,'C:\Users\HP\Desktop\TrimphPO\Week\Master Files\[SGST Master.xlsx]DBF'!$A:$S,19,FALSE),
   IF(ORDER!$D$1="IGST",
   VLOOKUP(H256,'C:\Users\HP\Desktop\TrimphPO\Week\Master Files\[IGST Master.xlsx]DBF'!$A:$S,19,FALSE),
   "Error")),
"")</f>
        <v/>
      </c>
      <c r="S256">
        <f>IF(ORDER!O262&gt;0,
 IF(ORDER!$D$1="SGST",
 VLOOKUP(H256,'C:\Users\HP\Desktop\TrimphPO\Week\Master Files\[SGST Master.xlsx]DBF'!$A:$T,20,FALSE),
   IF(ORDER!$D$1="IGST",
   VLOOKUP(H256,'C:\Users\HP\Desktop\TrimphPO\Week\Master Files\[IGST Master.xlsx]DBF'!$A:$T,20,FALSE),
   "Error")),
"")</f>
        <v/>
      </c>
      <c r="T256">
        <f>IF(ORDER!O262&gt;0,
 IF(ORDER!$D$1="SGST",
 VLOOKUP(H256,'C:\Users\HP\Desktop\TrimphPO\Week\Master Files\[SGST Master.xlsx]DBF'!$A:$U,21,FALSE),
   IF(ORDER!$D$1="IGST",
   VLOOKUP(H256,'C:\Users\HP\Desktop\TrimphPO\Week\Master Files\[IGST Master.xlsx]DBF'!$A:$U,21,FALSE),
   "Error")),
"")</f>
        <v/>
      </c>
      <c r="U256">
        <f>IF(ORDER!O262&gt;0,
 IF(ORDER!$D$1="SGST",
 VLOOKUP(H256,'C:\Users\HP\Desktop\TrimphPO\Week\Master Files\[SGST Master.xlsx]DBF'!$A:$V,22,FALSE),
   IF(ORDER!$D$1="IGST",
   VLOOKUP(H256,'C:\Users\HP\Desktop\TrimphPO\Week\Master Files\[IGST Master.xlsx]DBF'!$A:$V,22,FALSE),
   "Error")),
"")</f>
        <v/>
      </c>
      <c r="V256">
        <f>IF(ORDER!O262&gt;0,
 IF(ORDER!$D$1="SGST",
 VLOOKUP(H256,'C:\Users\HP\Desktop\TrimphPO\Week\Master Files\[SGST Master.xlsx]DBF'!$A:$W,23,FALSE),
   IF(ORDER!$D$1="IGST",
   VLOOKUP(H256,'C:\Users\HP\Desktop\TrimphPO\Week\Master Files\[IGST Master.xlsx]DBF'!$A:$W,23,FALSE),
   "Error")),
"")</f>
        <v/>
      </c>
      <c r="W256">
        <f>IF(ORDER!O262&gt;0,
 IF(ORDER!$D$1="SGST",
 VLOOKUP(H256,'C:\Users\HP\Desktop\TrimphPO\Week\Master Files\[SGST Master.xlsx]DBF'!$A:$X,24,FALSE),
   IF(ORDER!$D$1="IGST",
   VLOOKUP(H256,'C:\Users\HP\Desktop\TrimphPO\Week\Master Files\[IGST Master.xlsx]DBF'!$A:$X,24,FALSE),
   "Error")),
"")</f>
        <v/>
      </c>
      <c r="X256">
        <f>IF(ORDER!O262&gt;0,
 IF(ORDER!$D$1="SGST",
 VLOOKUP(H256,'C:\Users\HP\Desktop\TrimphPO\Week\Master Files\[SGST Master.xlsx]DBF'!$A:$Y,25,FALSE),
   IF(ORDER!$D$1="IGST",
   VLOOKUP(H256,'C:\Users\HP\Desktop\TrimphPO\Week\Master Files\[IGST Master.xlsx]DBF'!$A:$Y,25,FALSE),
   "Error")),
"")</f>
        <v/>
      </c>
      <c r="Y256">
        <f>IF(ORDER!O262&gt;0,+O256, "")</f>
        <v/>
      </c>
      <c r="Z256">
        <f>IF(ORDER!O262&gt;0,+J256, "")</f>
        <v/>
      </c>
      <c r="AA256">
        <f>IF(ORDER!O262&gt;0,
 IF(ORDER!$D$1="SGST",
 VLOOKUP(H256,'C:\Users\HP\Desktop\TrimphPO\Week\Master Files\[SGST Master.xlsx]DBF'!$A:$AB,28,FALSE),
   IF(ORDER!$D$1="IGST",
   VLOOKUP(H256,'C:\Users\HP\Desktop\TrimphPO\Week\Master Files\[IGST Master.xlsx]DBF'!$A:$AB,28,FALSE),
   "Error")),
"")</f>
        <v/>
      </c>
      <c r="AB256">
        <f>IF(ORDER!O262&gt;0,
 IF(ORDER!$D$1="SGST",
 VLOOKUP(H256,'C:\Users\HP\Desktop\TrimphPO\Week\Master Files\[SGST Master.xlsx]DBF'!$A:$AC,29,FALSE),
   IF(ORDER!$D$1="IGST",
   VLOOKUP(H256,'C:\Users\HP\Desktop\TrimphPO\Week\Master Files\[IGST Master.xlsx]DBF'!$A:$AC,29,FALSE),
   "Error")),
"")</f>
        <v/>
      </c>
      <c r="AC256">
        <f>IF(ORDER!O262&gt;0,ROUND(Y256*AB256/100,2), "")</f>
        <v/>
      </c>
      <c r="AD256">
        <f>IF(ORDER!O262&gt;0,ROUND(SUM(Y256,0)-AC256,2), "")</f>
        <v/>
      </c>
      <c r="AE256" t="inlineStr"/>
      <c r="AF256" t="inlineStr"/>
      <c r="AG256" t="inlineStr"/>
      <c r="AH256" t="inlineStr"/>
      <c r="AI256" t="inlineStr"/>
      <c r="AJ256" t="inlineStr"/>
      <c r="AK256">
        <f>IF(ORDER!O262&gt;0,IF(RIGHT(P256,2)="5%","Output IGST - 5% - Tamilnadu","Output IGST - 12% - Tamilnadu"), "")</f>
        <v/>
      </c>
      <c r="AL256">
        <f>IF(ORDER!O262&gt;0,IF(AK256="Output IGST - 12% - TamilNadu",12,5), "")</f>
        <v/>
      </c>
      <c r="AM256">
        <f>IF(ORDER!O262&gt;0,ROUND(SUM(AD256*AL256/100,0),2), "")</f>
        <v/>
      </c>
      <c r="AN256">
        <f>IF(ORDER!O262&gt;0,+AP256, "")</f>
        <v/>
      </c>
      <c r="AO256">
        <f>IF(ORDER!O262&gt;0,0.00, "")</f>
        <v/>
      </c>
      <c r="AP256">
        <f>IF(ORDER!O262&gt;0,+(Y256-AC256)+AM256, "")</f>
        <v/>
      </c>
      <c r="AQ256">
        <f>IF(ORDER!O262&gt;0,
 IF(ORDER!$D$1="SGST",
 VLOOKUP(H256,'C:\Users\HP\Desktop\TrimphPO\Week\Master Files\[SGST Master.xlsx]DBF'!$A:$AR,44,FALSE),
   IF(ORDER!$D$1="IGST",
   VLOOKUP(H256,'C:\Users\HP\Desktop\TrimphPO\Week\Master Files\[IGST Master.xlsx]DBF'!$A:$AR,44,FALSE),
   "Error")),
"")</f>
        <v/>
      </c>
      <c r="AR256">
        <f>IF(ORDER!O262&gt;0,B256, "")</f>
        <v/>
      </c>
      <c r="AS256">
        <f>IF(ORDER!O262&gt;0,AN256, "")</f>
        <v/>
      </c>
      <c r="AT256">
        <f>IF(ORDER!O262&gt;0,CONCATENATE($B$2," ",$C$2," ","QTY",  " ", $Z$2), "")</f>
        <v/>
      </c>
      <c r="AU256">
        <f>IF(ORDER!O262&gt;0,
 IF(ORDER!$D$1="SGST",
 VLOOKUP(H256,'C:\Users\HP\Desktop\TrimphPO\Week\Master Files\[SGST Master.xlsx]DBF'!$A:$AV,48,FALSE),
   IF(ORDER!$D$1="IGST",
   VLOOKUP(H256,'C:\Users\HP\Desktop\TrimphPO\Week\Master Files\[IGST Master.xlsx]DBF'!$A:$AV,48,FALSE),
   "Error")),
"")</f>
        <v/>
      </c>
      <c r="AV256">
        <f>IF(ORDER!O262&gt;0,
 IF(ORDER!$D$1="SGST",
 VLOOKUP(H256,'C:\Users\HP\Desktop\TrimphPO\Week\Master Files\[SGST Master.xlsx]DBF'!$A:$AW,49,FALSE),
   IF(ORDER!$D$1="IGST",
   VLOOKUP(H256,'C:\Users\HP\Desktop\TrimphPO\Week\Master Files\[IGST Master.xlsx]DBF'!$A:$AW,49,FALSE),
   "Error")),
"")</f>
        <v/>
      </c>
      <c r="AW256">
        <f>IF(ORDER!O262&gt;0,
 IF(ORDER!$D$1="SGST",
 VLOOKUP(H256,'C:\Users\HP\Desktop\TrimphPO\Week\Master Files\[SGST Master.xlsx]DBF'!$A:$AX,50,FALSE),
   IF(ORDER!$D$1="IGST",
   VLOOKUP(H256,'C:\Users\HP\Desktop\TrimphPO\Week\Master Files\[IGST Master.xlsx]DBF'!$A:$AX,50,FALSE),
   "Error")),
"")</f>
        <v/>
      </c>
      <c r="AX256">
        <f>IF(ORDER!O262&gt;0,ORDER!B5, "")</f>
        <v/>
      </c>
      <c r="AY256">
        <f>IF(ORDER!O262&gt;0,ORDER!B1, "")</f>
        <v/>
      </c>
      <c r="AZ256">
        <f>IF(ORDER!O262&gt;0,
 IF(ORDER!$D$1="SGST",
 VLOOKUP(H256,'C:\Users\HP\Desktop\TrimphPO\Week\Master Files\[SGST Master.xlsx]DBF'!$A:$BA,53,FALSE),
   IF(ORDER!$D$1="IGST",
   VLOOKUP(H256,'C:\Users\HP\Desktop\TrimphPO\Week\Master Files\[IGST Master.xlsx]DBF'!$A:$BA,53,FALSE),
   "Error")),
"")</f>
        <v/>
      </c>
      <c r="BA256">
        <f>IF(ORDER!O262&gt;0,
 IF(ORDER!$D$1="SGST",
 VLOOKUP(H256,'C:\Users\HP\Desktop\TrimphPO\Week\Master Files\[SGST Master.xlsx]DBF'!$A:$BB,54,FALSE),
   IF(ORDER!$D$1="IGST",
   VLOOKUP(H256,'C:\Users\HP\Desktop\TrimphPO\Week\Master Files\[IGST Master.xlsx]DBF'!$A:$BB,54,FALSE),
   "Error")),
"")</f>
        <v/>
      </c>
      <c r="BB256">
        <f>IF(ORDER!O262&gt;0,
 IF(ORDER!$D$1="SGST",
 VLOOKUP(H256,'C:\Users\HP\Desktop\TrimphPO\Week\Master Files\[SGST Master.xlsx]DBF'!$A:$BC,55,FALSE),
   IF(ORDER!$D$1="IGST",
   VLOOKUP(H256,'C:\Users\HP\Desktop\TrimphPO\Week\Master Files\[IGST Master.xlsx]DBF'!$A:$BC,55,FALSE),
   "Error")),
"")</f>
        <v/>
      </c>
      <c r="BC256">
        <f>IF(ORDER!O262&gt;0,
 IF(ORDER!$D$1="SGST",
 VLOOKUP(H256,'C:\Users\HP\Desktop\TrimphPO\Week\Master Files\[SGST Master.xlsx]DBF'!$A:$BD,56,FALSE),
   IF(ORDER!$D$1="IGST",
   VLOOKUP(H256,'C:\Users\HP\Desktop\TrimphPO\Week\Master Files\[IGST Master.xlsx]DBF'!$A:$BD,56,FALSE),
   "Error")),
"")</f>
        <v/>
      </c>
      <c r="BD256">
        <f>IF(ORDER!O262&gt;0,
 IF(ORDER!$D$1="SGST",
 VLOOKUP(H256,'C:\Users\HP\Desktop\TrimphPO\Week\Master Files\[SGST Master.xlsx]DBF'!$A:$BE,57,FALSE),
   IF(ORDER!$D$1="IGST",
   VLOOKUP(H256,'C:\Users\HP\Desktop\TrimphPO\Week\Master Files\[IGST Master.xlsx]DBF'!$A:$BE,57,FALSE),
   "Error")),
"")</f>
        <v/>
      </c>
    </row>
    <row r="257">
      <c r="A257">
        <f>IF(ORDER!O263&gt;0,
 IF(ORDER!$D$1="SGST",
 VLOOKUP(H257,'C:\Users\HP\Desktop\TrimphPO\Week\Master Files\[SGST Master.xlsx]DBF'!$A:$B,2,FALSE),
   IF(ORDER!$D$1="IGST",
   VLOOKUP(H257,'C:\Users\HP\Desktop\TrimphPO\Week\Master Files\[IGST Master.xlsx]DBF'!$A:$B,2,FALSE),
   "Error")),
"")</f>
        <v/>
      </c>
      <c r="B257">
        <f>IF(ORDER!O263&gt;0,
 IF(ORDER!$D$1="SGST",
 VLOOKUP(H257,'C:\Users\HP\Desktop\TrimphPO\Week\Master Files\[SGST Master.xlsx]DBF'!$A:$C,3,FALSE),
   IF(ORDER!$D$1="IGST",
   VLOOKUP(H257,'C:\Users\HP\Desktop\TrimphPO\Week\Master Files\[IGST Master.xlsx]DBF'!$A:$C,3,FALSE),
   "Error")),
"")</f>
        <v/>
      </c>
      <c r="C257">
        <f>IF(ORDER!O263&gt;0,ORDER!L263, "")</f>
        <v/>
      </c>
      <c r="D257">
        <f>IF(ORDER!O263&gt;0,ORDER!A263, "")</f>
        <v/>
      </c>
      <c r="E257">
        <f>IF(ORDER!O263&gt;0,
 IF(ORDER!$D$1="SGST",
 VLOOKUP(H257,'C:\Users\HP\Desktop\TrimphPO\Week\Master Files\[SGST Master.xlsx]DBF'!$A:$F,6,FALSE),
   IF(ORDER!$D$1="IGST",
   VLOOKUP(H257,'C:\Users\HP\Desktop\TrimphPO\Week\Master Files\[IGST Master.xlsx]DBF'!$A:$F,6,FALSE),
   "Error")),
"")</f>
        <v/>
      </c>
      <c r="F257">
        <f>IF(ORDER!O263&gt;0,ORDER!C263, "")</f>
        <v/>
      </c>
      <c r="G257">
        <f>IF(ORDER!O263&gt;0,
 IF(ORDER!$D$1="SGST",
 VLOOKUP(H257,'C:\Users\HP\Desktop\TrimphPO\Week\Master Files\[SGST Master.xlsx]DBF'!$A:$H,8,FALSE),
   IF(ORDER!$D$1="IGST",
   VLOOKUP(H257,'C:\Users\HP\Desktop\TrimphPO\Week\Master Files\[IGST Master.xlsx]DBF'!$A:$H,8,FALSE),
   "Error")),
"")</f>
        <v/>
      </c>
      <c r="H257">
        <f>IF(ORDER!O263&gt;0,ORDER!D263, "")</f>
        <v/>
      </c>
      <c r="I257">
        <f>IF(ORDER!O263&gt;0,
 IF(ORDER!$D$1="SGST",
 VLOOKUP(H257,'C:\Users\HP\Desktop\TrimphPO\Week\Master Files\[SGST Master.xlsx]DBF'!$A:$J,10,FALSE),
   IF(ORDER!$D$1="IGST",
   VLOOKUP(H257,'C:\Users\HP\Desktop\TrimphPO\Week\Master Files\[IGST Master.xlsx]DBF'!$A:$J,10,FALSE),
   "Error")),
"")</f>
        <v/>
      </c>
      <c r="J257">
        <f>IF(ORDER!O263&gt;0,SUMIF(ORDER!$D$8:$D$22298,DBF!$H257,ORDER!$G$8:$G$22298), "")</f>
        <v/>
      </c>
      <c r="K257">
        <f>IF(ORDER!O263&gt;0,VLOOKUP($H257,ORDER!D:H,5,FALSE), "")</f>
        <v/>
      </c>
      <c r="L257">
        <f>IF(ORDER!O263&gt;0,ROUND(J257*K257,2), "")</f>
        <v/>
      </c>
      <c r="M257">
        <f>IF(ORDER!O263&gt;0,
 IF(ORDER!$D$1="SGST",
 VLOOKUP(H257,'C:\Users\HP\Desktop\TrimphPO\Week\Master Files\[SGST Master.xlsx]DBF'!$A:$N,14,FALSE),
   IF(ORDER!$D$1="IGST",
   VLOOKUP(H257,'C:\Users\HP\Desktop\TrimphPO\Week\Master Files\[IGST Master.xlsx]DBF'!$A:$N,14,FALSE),
   "Error")),
"")</f>
        <v/>
      </c>
      <c r="N257">
        <f>IF(ORDER!O263&gt;0,ROUND(L257*M257/100,2), "")</f>
        <v/>
      </c>
      <c r="O257">
        <f>IF(ORDER!O263&gt;0,L257-N257, "")</f>
        <v/>
      </c>
      <c r="P257">
        <f>IF(ORDER!O263&gt;0,IF(R257="Corsetry",IF(IFERROR((O257/J257),0)&lt;1000,"CC Sales- Corsetry-Wholesale - IGST 5%","CC Sales- Corsetry-Wholesale - IGST 12%")), "")</f>
        <v/>
      </c>
      <c r="Q257">
        <f>IF(ORDER!O263&gt;0,
 IF(ORDER!$D$1="SGST",
 VLOOKUP(H257,'C:\Users\HP\Desktop\TrimphPO\Week\Master Files\[SGST Master.xlsx]DBF'!$A:$R,18,FALSE),
   IF(ORDER!$D$1="IGST",
   VLOOKUP(H257,'C:\Users\HP\Desktop\TrimphPO\Week\Master Files\[IGST Master.xlsx]DBF'!$A:$R,18,FALSE),
   "Error")),
"")</f>
        <v/>
      </c>
      <c r="R257">
        <f>IF(ORDER!O263&gt;0,
 IF(ORDER!$D$1="SGST",
 VLOOKUP(H257,'C:\Users\HP\Desktop\TrimphPO\Week\Master Files\[SGST Master.xlsx]DBF'!$A:$S,19,FALSE),
   IF(ORDER!$D$1="IGST",
   VLOOKUP(H257,'C:\Users\HP\Desktop\TrimphPO\Week\Master Files\[IGST Master.xlsx]DBF'!$A:$S,19,FALSE),
   "Error")),
"")</f>
        <v/>
      </c>
      <c r="S257">
        <f>IF(ORDER!O263&gt;0,
 IF(ORDER!$D$1="SGST",
 VLOOKUP(H257,'C:\Users\HP\Desktop\TrimphPO\Week\Master Files\[SGST Master.xlsx]DBF'!$A:$T,20,FALSE),
   IF(ORDER!$D$1="IGST",
   VLOOKUP(H257,'C:\Users\HP\Desktop\TrimphPO\Week\Master Files\[IGST Master.xlsx]DBF'!$A:$T,20,FALSE),
   "Error")),
"")</f>
        <v/>
      </c>
      <c r="T257">
        <f>IF(ORDER!O263&gt;0,
 IF(ORDER!$D$1="SGST",
 VLOOKUP(H257,'C:\Users\HP\Desktop\TrimphPO\Week\Master Files\[SGST Master.xlsx]DBF'!$A:$U,21,FALSE),
   IF(ORDER!$D$1="IGST",
   VLOOKUP(H257,'C:\Users\HP\Desktop\TrimphPO\Week\Master Files\[IGST Master.xlsx]DBF'!$A:$U,21,FALSE),
   "Error")),
"")</f>
        <v/>
      </c>
      <c r="U257">
        <f>IF(ORDER!O263&gt;0,
 IF(ORDER!$D$1="SGST",
 VLOOKUP(H257,'C:\Users\HP\Desktop\TrimphPO\Week\Master Files\[SGST Master.xlsx]DBF'!$A:$V,22,FALSE),
   IF(ORDER!$D$1="IGST",
   VLOOKUP(H257,'C:\Users\HP\Desktop\TrimphPO\Week\Master Files\[IGST Master.xlsx]DBF'!$A:$V,22,FALSE),
   "Error")),
"")</f>
        <v/>
      </c>
      <c r="V257">
        <f>IF(ORDER!O263&gt;0,
 IF(ORDER!$D$1="SGST",
 VLOOKUP(H257,'C:\Users\HP\Desktop\TrimphPO\Week\Master Files\[SGST Master.xlsx]DBF'!$A:$W,23,FALSE),
   IF(ORDER!$D$1="IGST",
   VLOOKUP(H257,'C:\Users\HP\Desktop\TrimphPO\Week\Master Files\[IGST Master.xlsx]DBF'!$A:$W,23,FALSE),
   "Error")),
"")</f>
        <v/>
      </c>
      <c r="W257">
        <f>IF(ORDER!O263&gt;0,
 IF(ORDER!$D$1="SGST",
 VLOOKUP(H257,'C:\Users\HP\Desktop\TrimphPO\Week\Master Files\[SGST Master.xlsx]DBF'!$A:$X,24,FALSE),
   IF(ORDER!$D$1="IGST",
   VLOOKUP(H257,'C:\Users\HP\Desktop\TrimphPO\Week\Master Files\[IGST Master.xlsx]DBF'!$A:$X,24,FALSE),
   "Error")),
"")</f>
        <v/>
      </c>
      <c r="X257">
        <f>IF(ORDER!O263&gt;0,
 IF(ORDER!$D$1="SGST",
 VLOOKUP(H257,'C:\Users\HP\Desktop\TrimphPO\Week\Master Files\[SGST Master.xlsx]DBF'!$A:$Y,25,FALSE),
   IF(ORDER!$D$1="IGST",
   VLOOKUP(H257,'C:\Users\HP\Desktop\TrimphPO\Week\Master Files\[IGST Master.xlsx]DBF'!$A:$Y,25,FALSE),
   "Error")),
"")</f>
        <v/>
      </c>
      <c r="Y257">
        <f>IF(ORDER!O263&gt;0,+O257, "")</f>
        <v/>
      </c>
      <c r="Z257">
        <f>IF(ORDER!O263&gt;0,+J257, "")</f>
        <v/>
      </c>
      <c r="AA257">
        <f>IF(ORDER!O263&gt;0,
 IF(ORDER!$D$1="SGST",
 VLOOKUP(H257,'C:\Users\HP\Desktop\TrimphPO\Week\Master Files\[SGST Master.xlsx]DBF'!$A:$AB,28,FALSE),
   IF(ORDER!$D$1="IGST",
   VLOOKUP(H257,'C:\Users\HP\Desktop\TrimphPO\Week\Master Files\[IGST Master.xlsx]DBF'!$A:$AB,28,FALSE),
   "Error")),
"")</f>
        <v/>
      </c>
      <c r="AB257">
        <f>IF(ORDER!O263&gt;0,
 IF(ORDER!$D$1="SGST",
 VLOOKUP(H257,'C:\Users\HP\Desktop\TrimphPO\Week\Master Files\[SGST Master.xlsx]DBF'!$A:$AC,29,FALSE),
   IF(ORDER!$D$1="IGST",
   VLOOKUP(H257,'C:\Users\HP\Desktop\TrimphPO\Week\Master Files\[IGST Master.xlsx]DBF'!$A:$AC,29,FALSE),
   "Error")),
"")</f>
        <v/>
      </c>
      <c r="AC257">
        <f>IF(ORDER!O263&gt;0,ROUND(Y257*AB257/100,2), "")</f>
        <v/>
      </c>
      <c r="AD257">
        <f>IF(ORDER!O263&gt;0,ROUND(SUM(Y257,0)-AC257,2), "")</f>
        <v/>
      </c>
      <c r="AE257" t="inlineStr"/>
      <c r="AF257" t="inlineStr"/>
      <c r="AG257" t="inlineStr"/>
      <c r="AH257" t="inlineStr"/>
      <c r="AI257" t="inlineStr"/>
      <c r="AJ257" t="inlineStr"/>
      <c r="AK257">
        <f>IF(ORDER!O263&gt;0,IF(RIGHT(P257,2)="5%","Output IGST - 5% - Tamilnadu","Output IGST - 12% - Tamilnadu"), "")</f>
        <v/>
      </c>
      <c r="AL257">
        <f>IF(ORDER!O263&gt;0,IF(AK257="Output IGST - 12% - TamilNadu",12,5), "")</f>
        <v/>
      </c>
      <c r="AM257">
        <f>IF(ORDER!O263&gt;0,ROUND(SUM(AD257*AL257/100,0),2), "")</f>
        <v/>
      </c>
      <c r="AN257">
        <f>IF(ORDER!O263&gt;0,+AP257, "")</f>
        <v/>
      </c>
      <c r="AO257">
        <f>IF(ORDER!O263&gt;0,0.00, "")</f>
        <v/>
      </c>
      <c r="AP257">
        <f>IF(ORDER!O263&gt;0,+(Y257-AC257)+AM257, "")</f>
        <v/>
      </c>
      <c r="AQ257">
        <f>IF(ORDER!O263&gt;0,
 IF(ORDER!$D$1="SGST",
 VLOOKUP(H257,'C:\Users\HP\Desktop\TrimphPO\Week\Master Files\[SGST Master.xlsx]DBF'!$A:$AR,44,FALSE),
   IF(ORDER!$D$1="IGST",
   VLOOKUP(H257,'C:\Users\HP\Desktop\TrimphPO\Week\Master Files\[IGST Master.xlsx]DBF'!$A:$AR,44,FALSE),
   "Error")),
"")</f>
        <v/>
      </c>
      <c r="AR257">
        <f>IF(ORDER!O263&gt;0,B257, "")</f>
        <v/>
      </c>
      <c r="AS257">
        <f>IF(ORDER!O263&gt;0,AN257, "")</f>
        <v/>
      </c>
      <c r="AT257">
        <f>IF(ORDER!O263&gt;0,CONCATENATE($B$2," ",$C$2," ","QTY",  " ", $Z$2), "")</f>
        <v/>
      </c>
      <c r="AU257">
        <f>IF(ORDER!O263&gt;0,
 IF(ORDER!$D$1="SGST",
 VLOOKUP(H257,'C:\Users\HP\Desktop\TrimphPO\Week\Master Files\[SGST Master.xlsx]DBF'!$A:$AV,48,FALSE),
   IF(ORDER!$D$1="IGST",
   VLOOKUP(H257,'C:\Users\HP\Desktop\TrimphPO\Week\Master Files\[IGST Master.xlsx]DBF'!$A:$AV,48,FALSE),
   "Error")),
"")</f>
        <v/>
      </c>
      <c r="AV257">
        <f>IF(ORDER!O263&gt;0,
 IF(ORDER!$D$1="SGST",
 VLOOKUP(H257,'C:\Users\HP\Desktop\TrimphPO\Week\Master Files\[SGST Master.xlsx]DBF'!$A:$AW,49,FALSE),
   IF(ORDER!$D$1="IGST",
   VLOOKUP(H257,'C:\Users\HP\Desktop\TrimphPO\Week\Master Files\[IGST Master.xlsx]DBF'!$A:$AW,49,FALSE),
   "Error")),
"")</f>
        <v/>
      </c>
      <c r="AW257">
        <f>IF(ORDER!O263&gt;0,
 IF(ORDER!$D$1="SGST",
 VLOOKUP(H257,'C:\Users\HP\Desktop\TrimphPO\Week\Master Files\[SGST Master.xlsx]DBF'!$A:$AX,50,FALSE),
   IF(ORDER!$D$1="IGST",
   VLOOKUP(H257,'C:\Users\HP\Desktop\TrimphPO\Week\Master Files\[IGST Master.xlsx]DBF'!$A:$AX,50,FALSE),
   "Error")),
"")</f>
        <v/>
      </c>
      <c r="AX257">
        <f>IF(ORDER!O263&gt;0,ORDER!B5, "")</f>
        <v/>
      </c>
      <c r="AY257">
        <f>IF(ORDER!O263&gt;0,ORDER!B1, "")</f>
        <v/>
      </c>
      <c r="AZ257">
        <f>IF(ORDER!O263&gt;0,
 IF(ORDER!$D$1="SGST",
 VLOOKUP(H257,'C:\Users\HP\Desktop\TrimphPO\Week\Master Files\[SGST Master.xlsx]DBF'!$A:$BA,53,FALSE),
   IF(ORDER!$D$1="IGST",
   VLOOKUP(H257,'C:\Users\HP\Desktop\TrimphPO\Week\Master Files\[IGST Master.xlsx]DBF'!$A:$BA,53,FALSE),
   "Error")),
"")</f>
        <v/>
      </c>
      <c r="BA257">
        <f>IF(ORDER!O263&gt;0,
 IF(ORDER!$D$1="SGST",
 VLOOKUP(H257,'C:\Users\HP\Desktop\TrimphPO\Week\Master Files\[SGST Master.xlsx]DBF'!$A:$BB,54,FALSE),
   IF(ORDER!$D$1="IGST",
   VLOOKUP(H257,'C:\Users\HP\Desktop\TrimphPO\Week\Master Files\[IGST Master.xlsx]DBF'!$A:$BB,54,FALSE),
   "Error")),
"")</f>
        <v/>
      </c>
      <c r="BB257">
        <f>IF(ORDER!O263&gt;0,
 IF(ORDER!$D$1="SGST",
 VLOOKUP(H257,'C:\Users\HP\Desktop\TrimphPO\Week\Master Files\[SGST Master.xlsx]DBF'!$A:$BC,55,FALSE),
   IF(ORDER!$D$1="IGST",
   VLOOKUP(H257,'C:\Users\HP\Desktop\TrimphPO\Week\Master Files\[IGST Master.xlsx]DBF'!$A:$BC,55,FALSE),
   "Error")),
"")</f>
        <v/>
      </c>
      <c r="BC257">
        <f>IF(ORDER!O263&gt;0,
 IF(ORDER!$D$1="SGST",
 VLOOKUP(H257,'C:\Users\HP\Desktop\TrimphPO\Week\Master Files\[SGST Master.xlsx]DBF'!$A:$BD,56,FALSE),
   IF(ORDER!$D$1="IGST",
   VLOOKUP(H257,'C:\Users\HP\Desktop\TrimphPO\Week\Master Files\[IGST Master.xlsx]DBF'!$A:$BD,56,FALSE),
   "Error")),
"")</f>
        <v/>
      </c>
      <c r="BD257">
        <f>IF(ORDER!O263&gt;0,
 IF(ORDER!$D$1="SGST",
 VLOOKUP(H257,'C:\Users\HP\Desktop\TrimphPO\Week\Master Files\[SGST Master.xlsx]DBF'!$A:$BE,57,FALSE),
   IF(ORDER!$D$1="IGST",
   VLOOKUP(H257,'C:\Users\HP\Desktop\TrimphPO\Week\Master Files\[IGST Master.xlsx]DBF'!$A:$BE,57,FALSE),
   "Error")),
"")</f>
        <v/>
      </c>
    </row>
    <row r="258">
      <c r="A258">
        <f>IF(ORDER!O264&gt;0,
 IF(ORDER!$D$1="SGST",
 VLOOKUP(H258,'C:\Users\HP\Desktop\TrimphPO\Week\Master Files\[SGST Master.xlsx]DBF'!$A:$B,2,FALSE),
   IF(ORDER!$D$1="IGST",
   VLOOKUP(H258,'C:\Users\HP\Desktop\TrimphPO\Week\Master Files\[IGST Master.xlsx]DBF'!$A:$B,2,FALSE),
   "Error")),
"")</f>
        <v/>
      </c>
      <c r="B258">
        <f>IF(ORDER!O264&gt;0,
 IF(ORDER!$D$1="SGST",
 VLOOKUP(H258,'C:\Users\HP\Desktop\TrimphPO\Week\Master Files\[SGST Master.xlsx]DBF'!$A:$C,3,FALSE),
   IF(ORDER!$D$1="IGST",
   VLOOKUP(H258,'C:\Users\HP\Desktop\TrimphPO\Week\Master Files\[IGST Master.xlsx]DBF'!$A:$C,3,FALSE),
   "Error")),
"")</f>
        <v/>
      </c>
      <c r="C258">
        <f>IF(ORDER!O264&gt;0,ORDER!L264, "")</f>
        <v/>
      </c>
      <c r="D258">
        <f>IF(ORDER!O264&gt;0,ORDER!A264, "")</f>
        <v/>
      </c>
      <c r="E258">
        <f>IF(ORDER!O264&gt;0,
 IF(ORDER!$D$1="SGST",
 VLOOKUP(H258,'C:\Users\HP\Desktop\TrimphPO\Week\Master Files\[SGST Master.xlsx]DBF'!$A:$F,6,FALSE),
   IF(ORDER!$D$1="IGST",
   VLOOKUP(H258,'C:\Users\HP\Desktop\TrimphPO\Week\Master Files\[IGST Master.xlsx]DBF'!$A:$F,6,FALSE),
   "Error")),
"")</f>
        <v/>
      </c>
      <c r="F258">
        <f>IF(ORDER!O264&gt;0,ORDER!C264, "")</f>
        <v/>
      </c>
      <c r="G258">
        <f>IF(ORDER!O264&gt;0,
 IF(ORDER!$D$1="SGST",
 VLOOKUP(H258,'C:\Users\HP\Desktop\TrimphPO\Week\Master Files\[SGST Master.xlsx]DBF'!$A:$H,8,FALSE),
   IF(ORDER!$D$1="IGST",
   VLOOKUP(H258,'C:\Users\HP\Desktop\TrimphPO\Week\Master Files\[IGST Master.xlsx]DBF'!$A:$H,8,FALSE),
   "Error")),
"")</f>
        <v/>
      </c>
      <c r="H258">
        <f>IF(ORDER!O264&gt;0,ORDER!D264, "")</f>
        <v/>
      </c>
      <c r="I258">
        <f>IF(ORDER!O264&gt;0,
 IF(ORDER!$D$1="SGST",
 VLOOKUP(H258,'C:\Users\HP\Desktop\TrimphPO\Week\Master Files\[SGST Master.xlsx]DBF'!$A:$J,10,FALSE),
   IF(ORDER!$D$1="IGST",
   VLOOKUP(H258,'C:\Users\HP\Desktop\TrimphPO\Week\Master Files\[IGST Master.xlsx]DBF'!$A:$J,10,FALSE),
   "Error")),
"")</f>
        <v/>
      </c>
      <c r="J258">
        <f>IF(ORDER!O264&gt;0,SUMIF(ORDER!$D$8:$D$22298,DBF!$H258,ORDER!$G$8:$G$22298), "")</f>
        <v/>
      </c>
      <c r="K258">
        <f>IF(ORDER!O264&gt;0,VLOOKUP($H258,ORDER!D:H,5,FALSE), "")</f>
        <v/>
      </c>
      <c r="L258">
        <f>IF(ORDER!O264&gt;0,ROUND(J258*K258,2), "")</f>
        <v/>
      </c>
      <c r="M258">
        <f>IF(ORDER!O264&gt;0,
 IF(ORDER!$D$1="SGST",
 VLOOKUP(H258,'C:\Users\HP\Desktop\TrimphPO\Week\Master Files\[SGST Master.xlsx]DBF'!$A:$N,14,FALSE),
   IF(ORDER!$D$1="IGST",
   VLOOKUP(H258,'C:\Users\HP\Desktop\TrimphPO\Week\Master Files\[IGST Master.xlsx]DBF'!$A:$N,14,FALSE),
   "Error")),
"")</f>
        <v/>
      </c>
      <c r="N258">
        <f>IF(ORDER!O264&gt;0,ROUND(L258*M258/100,2), "")</f>
        <v/>
      </c>
      <c r="O258">
        <f>IF(ORDER!O264&gt;0,L258-N258, "")</f>
        <v/>
      </c>
      <c r="P258">
        <f>IF(ORDER!O264&gt;0,IF(R258="Corsetry",IF(IFERROR((O258/J258),0)&lt;1000,"CC Sales- Corsetry-Wholesale - IGST 5%","CC Sales- Corsetry-Wholesale - IGST 12%")), "")</f>
        <v/>
      </c>
      <c r="Q258">
        <f>IF(ORDER!O264&gt;0,
 IF(ORDER!$D$1="SGST",
 VLOOKUP(H258,'C:\Users\HP\Desktop\TrimphPO\Week\Master Files\[SGST Master.xlsx]DBF'!$A:$R,18,FALSE),
   IF(ORDER!$D$1="IGST",
   VLOOKUP(H258,'C:\Users\HP\Desktop\TrimphPO\Week\Master Files\[IGST Master.xlsx]DBF'!$A:$R,18,FALSE),
   "Error")),
"")</f>
        <v/>
      </c>
      <c r="R258">
        <f>IF(ORDER!O264&gt;0,
 IF(ORDER!$D$1="SGST",
 VLOOKUP(H258,'C:\Users\HP\Desktop\TrimphPO\Week\Master Files\[SGST Master.xlsx]DBF'!$A:$S,19,FALSE),
   IF(ORDER!$D$1="IGST",
   VLOOKUP(H258,'C:\Users\HP\Desktop\TrimphPO\Week\Master Files\[IGST Master.xlsx]DBF'!$A:$S,19,FALSE),
   "Error")),
"")</f>
        <v/>
      </c>
      <c r="S258">
        <f>IF(ORDER!O264&gt;0,
 IF(ORDER!$D$1="SGST",
 VLOOKUP(H258,'C:\Users\HP\Desktop\TrimphPO\Week\Master Files\[SGST Master.xlsx]DBF'!$A:$T,20,FALSE),
   IF(ORDER!$D$1="IGST",
   VLOOKUP(H258,'C:\Users\HP\Desktop\TrimphPO\Week\Master Files\[IGST Master.xlsx]DBF'!$A:$T,20,FALSE),
   "Error")),
"")</f>
        <v/>
      </c>
      <c r="T258">
        <f>IF(ORDER!O264&gt;0,
 IF(ORDER!$D$1="SGST",
 VLOOKUP(H258,'C:\Users\HP\Desktop\TrimphPO\Week\Master Files\[SGST Master.xlsx]DBF'!$A:$U,21,FALSE),
   IF(ORDER!$D$1="IGST",
   VLOOKUP(H258,'C:\Users\HP\Desktop\TrimphPO\Week\Master Files\[IGST Master.xlsx]DBF'!$A:$U,21,FALSE),
   "Error")),
"")</f>
        <v/>
      </c>
      <c r="U258">
        <f>IF(ORDER!O264&gt;0,
 IF(ORDER!$D$1="SGST",
 VLOOKUP(H258,'C:\Users\HP\Desktop\TrimphPO\Week\Master Files\[SGST Master.xlsx]DBF'!$A:$V,22,FALSE),
   IF(ORDER!$D$1="IGST",
   VLOOKUP(H258,'C:\Users\HP\Desktop\TrimphPO\Week\Master Files\[IGST Master.xlsx]DBF'!$A:$V,22,FALSE),
   "Error")),
"")</f>
        <v/>
      </c>
      <c r="V258">
        <f>IF(ORDER!O264&gt;0,
 IF(ORDER!$D$1="SGST",
 VLOOKUP(H258,'C:\Users\HP\Desktop\TrimphPO\Week\Master Files\[SGST Master.xlsx]DBF'!$A:$W,23,FALSE),
   IF(ORDER!$D$1="IGST",
   VLOOKUP(H258,'C:\Users\HP\Desktop\TrimphPO\Week\Master Files\[IGST Master.xlsx]DBF'!$A:$W,23,FALSE),
   "Error")),
"")</f>
        <v/>
      </c>
      <c r="W258">
        <f>IF(ORDER!O264&gt;0,
 IF(ORDER!$D$1="SGST",
 VLOOKUP(H258,'C:\Users\HP\Desktop\TrimphPO\Week\Master Files\[SGST Master.xlsx]DBF'!$A:$X,24,FALSE),
   IF(ORDER!$D$1="IGST",
   VLOOKUP(H258,'C:\Users\HP\Desktop\TrimphPO\Week\Master Files\[IGST Master.xlsx]DBF'!$A:$X,24,FALSE),
   "Error")),
"")</f>
        <v/>
      </c>
      <c r="X258">
        <f>IF(ORDER!O264&gt;0,
 IF(ORDER!$D$1="SGST",
 VLOOKUP(H258,'C:\Users\HP\Desktop\TrimphPO\Week\Master Files\[SGST Master.xlsx]DBF'!$A:$Y,25,FALSE),
   IF(ORDER!$D$1="IGST",
   VLOOKUP(H258,'C:\Users\HP\Desktop\TrimphPO\Week\Master Files\[IGST Master.xlsx]DBF'!$A:$Y,25,FALSE),
   "Error")),
"")</f>
        <v/>
      </c>
      <c r="Y258">
        <f>IF(ORDER!O264&gt;0,+O258, "")</f>
        <v/>
      </c>
      <c r="Z258">
        <f>IF(ORDER!O264&gt;0,+J258, "")</f>
        <v/>
      </c>
      <c r="AA258">
        <f>IF(ORDER!O264&gt;0,
 IF(ORDER!$D$1="SGST",
 VLOOKUP(H258,'C:\Users\HP\Desktop\TrimphPO\Week\Master Files\[SGST Master.xlsx]DBF'!$A:$AB,28,FALSE),
   IF(ORDER!$D$1="IGST",
   VLOOKUP(H258,'C:\Users\HP\Desktop\TrimphPO\Week\Master Files\[IGST Master.xlsx]DBF'!$A:$AB,28,FALSE),
   "Error")),
"")</f>
        <v/>
      </c>
      <c r="AB258">
        <f>IF(ORDER!O264&gt;0,
 IF(ORDER!$D$1="SGST",
 VLOOKUP(H258,'C:\Users\HP\Desktop\TrimphPO\Week\Master Files\[SGST Master.xlsx]DBF'!$A:$AC,29,FALSE),
   IF(ORDER!$D$1="IGST",
   VLOOKUP(H258,'C:\Users\HP\Desktop\TrimphPO\Week\Master Files\[IGST Master.xlsx]DBF'!$A:$AC,29,FALSE),
   "Error")),
"")</f>
        <v/>
      </c>
      <c r="AC258">
        <f>IF(ORDER!O264&gt;0,ROUND(Y258*AB258/100,2), "")</f>
        <v/>
      </c>
      <c r="AD258">
        <f>IF(ORDER!O264&gt;0,ROUND(SUM(Y258,0)-AC258,2), "")</f>
        <v/>
      </c>
      <c r="AE258" t="inlineStr"/>
      <c r="AF258" t="inlineStr"/>
      <c r="AG258" t="inlineStr"/>
      <c r="AH258" t="inlineStr"/>
      <c r="AI258" t="inlineStr"/>
      <c r="AJ258" t="inlineStr"/>
      <c r="AK258">
        <f>IF(ORDER!O264&gt;0,IF(RIGHT(P258,2)="5%","Output IGST - 5% - Tamilnadu","Output IGST - 12% - Tamilnadu"), "")</f>
        <v/>
      </c>
      <c r="AL258">
        <f>IF(ORDER!O264&gt;0,IF(AK258="Output IGST - 12% - TamilNadu",12,5), "")</f>
        <v/>
      </c>
      <c r="AM258">
        <f>IF(ORDER!O264&gt;0,ROUND(SUM(AD258*AL258/100,0),2), "")</f>
        <v/>
      </c>
      <c r="AN258">
        <f>IF(ORDER!O264&gt;0,+AP258, "")</f>
        <v/>
      </c>
      <c r="AO258">
        <f>IF(ORDER!O264&gt;0,0.00, "")</f>
        <v/>
      </c>
      <c r="AP258">
        <f>IF(ORDER!O264&gt;0,+(Y258-AC258)+AM258, "")</f>
        <v/>
      </c>
      <c r="AQ258">
        <f>IF(ORDER!O264&gt;0,
 IF(ORDER!$D$1="SGST",
 VLOOKUP(H258,'C:\Users\HP\Desktop\TrimphPO\Week\Master Files\[SGST Master.xlsx]DBF'!$A:$AR,44,FALSE),
   IF(ORDER!$D$1="IGST",
   VLOOKUP(H258,'C:\Users\HP\Desktop\TrimphPO\Week\Master Files\[IGST Master.xlsx]DBF'!$A:$AR,44,FALSE),
   "Error")),
"")</f>
        <v/>
      </c>
      <c r="AR258">
        <f>IF(ORDER!O264&gt;0,B258, "")</f>
        <v/>
      </c>
      <c r="AS258">
        <f>IF(ORDER!O264&gt;0,AN258, "")</f>
        <v/>
      </c>
      <c r="AT258">
        <f>IF(ORDER!O264&gt;0,CONCATENATE($B$2," ",$C$2," ","QTY",  " ", $Z$2), "")</f>
        <v/>
      </c>
      <c r="AU258">
        <f>IF(ORDER!O264&gt;0,
 IF(ORDER!$D$1="SGST",
 VLOOKUP(H258,'C:\Users\HP\Desktop\TrimphPO\Week\Master Files\[SGST Master.xlsx]DBF'!$A:$AV,48,FALSE),
   IF(ORDER!$D$1="IGST",
   VLOOKUP(H258,'C:\Users\HP\Desktop\TrimphPO\Week\Master Files\[IGST Master.xlsx]DBF'!$A:$AV,48,FALSE),
   "Error")),
"")</f>
        <v/>
      </c>
      <c r="AV258">
        <f>IF(ORDER!O264&gt;0,
 IF(ORDER!$D$1="SGST",
 VLOOKUP(H258,'C:\Users\HP\Desktop\TrimphPO\Week\Master Files\[SGST Master.xlsx]DBF'!$A:$AW,49,FALSE),
   IF(ORDER!$D$1="IGST",
   VLOOKUP(H258,'C:\Users\HP\Desktop\TrimphPO\Week\Master Files\[IGST Master.xlsx]DBF'!$A:$AW,49,FALSE),
   "Error")),
"")</f>
        <v/>
      </c>
      <c r="AW258">
        <f>IF(ORDER!O264&gt;0,
 IF(ORDER!$D$1="SGST",
 VLOOKUP(H258,'C:\Users\HP\Desktop\TrimphPO\Week\Master Files\[SGST Master.xlsx]DBF'!$A:$AX,50,FALSE),
   IF(ORDER!$D$1="IGST",
   VLOOKUP(H258,'C:\Users\HP\Desktop\TrimphPO\Week\Master Files\[IGST Master.xlsx]DBF'!$A:$AX,50,FALSE),
   "Error")),
"")</f>
        <v/>
      </c>
      <c r="AX258">
        <f>IF(ORDER!O264&gt;0,ORDER!B5, "")</f>
        <v/>
      </c>
      <c r="AY258">
        <f>IF(ORDER!O264&gt;0,ORDER!B1, "")</f>
        <v/>
      </c>
      <c r="AZ258">
        <f>IF(ORDER!O264&gt;0,
 IF(ORDER!$D$1="SGST",
 VLOOKUP(H258,'C:\Users\HP\Desktop\TrimphPO\Week\Master Files\[SGST Master.xlsx]DBF'!$A:$BA,53,FALSE),
   IF(ORDER!$D$1="IGST",
   VLOOKUP(H258,'C:\Users\HP\Desktop\TrimphPO\Week\Master Files\[IGST Master.xlsx]DBF'!$A:$BA,53,FALSE),
   "Error")),
"")</f>
        <v/>
      </c>
      <c r="BA258">
        <f>IF(ORDER!O264&gt;0,
 IF(ORDER!$D$1="SGST",
 VLOOKUP(H258,'C:\Users\HP\Desktop\TrimphPO\Week\Master Files\[SGST Master.xlsx]DBF'!$A:$BB,54,FALSE),
   IF(ORDER!$D$1="IGST",
   VLOOKUP(H258,'C:\Users\HP\Desktop\TrimphPO\Week\Master Files\[IGST Master.xlsx]DBF'!$A:$BB,54,FALSE),
   "Error")),
"")</f>
        <v/>
      </c>
      <c r="BB258">
        <f>IF(ORDER!O264&gt;0,
 IF(ORDER!$D$1="SGST",
 VLOOKUP(H258,'C:\Users\HP\Desktop\TrimphPO\Week\Master Files\[SGST Master.xlsx]DBF'!$A:$BC,55,FALSE),
   IF(ORDER!$D$1="IGST",
   VLOOKUP(H258,'C:\Users\HP\Desktop\TrimphPO\Week\Master Files\[IGST Master.xlsx]DBF'!$A:$BC,55,FALSE),
   "Error")),
"")</f>
        <v/>
      </c>
      <c r="BC258">
        <f>IF(ORDER!O264&gt;0,
 IF(ORDER!$D$1="SGST",
 VLOOKUP(H258,'C:\Users\HP\Desktop\TrimphPO\Week\Master Files\[SGST Master.xlsx]DBF'!$A:$BD,56,FALSE),
   IF(ORDER!$D$1="IGST",
   VLOOKUP(H258,'C:\Users\HP\Desktop\TrimphPO\Week\Master Files\[IGST Master.xlsx]DBF'!$A:$BD,56,FALSE),
   "Error")),
"")</f>
        <v/>
      </c>
      <c r="BD258">
        <f>IF(ORDER!O264&gt;0,
 IF(ORDER!$D$1="SGST",
 VLOOKUP(H258,'C:\Users\HP\Desktop\TrimphPO\Week\Master Files\[SGST Master.xlsx]DBF'!$A:$BE,57,FALSE),
   IF(ORDER!$D$1="IGST",
   VLOOKUP(H258,'C:\Users\HP\Desktop\TrimphPO\Week\Master Files\[IGST Master.xlsx]DBF'!$A:$BE,57,FALSE),
   "Error")),
"")</f>
        <v/>
      </c>
    </row>
    <row r="259">
      <c r="A259">
        <f>IF(ORDER!O265&gt;0,
 IF(ORDER!$D$1="SGST",
 VLOOKUP(H259,'C:\Users\HP\Desktop\TrimphPO\Week\Master Files\[SGST Master.xlsx]DBF'!$A:$B,2,FALSE),
   IF(ORDER!$D$1="IGST",
   VLOOKUP(H259,'C:\Users\HP\Desktop\TrimphPO\Week\Master Files\[IGST Master.xlsx]DBF'!$A:$B,2,FALSE),
   "Error")),
"")</f>
        <v/>
      </c>
      <c r="B259">
        <f>IF(ORDER!O265&gt;0,
 IF(ORDER!$D$1="SGST",
 VLOOKUP(H259,'C:\Users\HP\Desktop\TrimphPO\Week\Master Files\[SGST Master.xlsx]DBF'!$A:$C,3,FALSE),
   IF(ORDER!$D$1="IGST",
   VLOOKUP(H259,'C:\Users\HP\Desktop\TrimphPO\Week\Master Files\[IGST Master.xlsx]DBF'!$A:$C,3,FALSE),
   "Error")),
"")</f>
        <v/>
      </c>
      <c r="C259">
        <f>IF(ORDER!O265&gt;0,ORDER!L265, "")</f>
        <v/>
      </c>
      <c r="D259">
        <f>IF(ORDER!O265&gt;0,ORDER!A265, "")</f>
        <v/>
      </c>
      <c r="E259">
        <f>IF(ORDER!O265&gt;0,
 IF(ORDER!$D$1="SGST",
 VLOOKUP(H259,'C:\Users\HP\Desktop\TrimphPO\Week\Master Files\[SGST Master.xlsx]DBF'!$A:$F,6,FALSE),
   IF(ORDER!$D$1="IGST",
   VLOOKUP(H259,'C:\Users\HP\Desktop\TrimphPO\Week\Master Files\[IGST Master.xlsx]DBF'!$A:$F,6,FALSE),
   "Error")),
"")</f>
        <v/>
      </c>
      <c r="F259">
        <f>IF(ORDER!O265&gt;0,ORDER!C265, "")</f>
        <v/>
      </c>
      <c r="G259">
        <f>IF(ORDER!O265&gt;0,
 IF(ORDER!$D$1="SGST",
 VLOOKUP(H259,'C:\Users\HP\Desktop\TrimphPO\Week\Master Files\[SGST Master.xlsx]DBF'!$A:$H,8,FALSE),
   IF(ORDER!$D$1="IGST",
   VLOOKUP(H259,'C:\Users\HP\Desktop\TrimphPO\Week\Master Files\[IGST Master.xlsx]DBF'!$A:$H,8,FALSE),
   "Error")),
"")</f>
        <v/>
      </c>
      <c r="H259">
        <f>IF(ORDER!O265&gt;0,ORDER!D265, "")</f>
        <v/>
      </c>
      <c r="I259">
        <f>IF(ORDER!O265&gt;0,
 IF(ORDER!$D$1="SGST",
 VLOOKUP(H259,'C:\Users\HP\Desktop\TrimphPO\Week\Master Files\[SGST Master.xlsx]DBF'!$A:$J,10,FALSE),
   IF(ORDER!$D$1="IGST",
   VLOOKUP(H259,'C:\Users\HP\Desktop\TrimphPO\Week\Master Files\[IGST Master.xlsx]DBF'!$A:$J,10,FALSE),
   "Error")),
"")</f>
        <v/>
      </c>
      <c r="J259">
        <f>IF(ORDER!O265&gt;0,SUMIF(ORDER!$D$8:$D$22298,DBF!$H259,ORDER!$G$8:$G$22298), "")</f>
        <v/>
      </c>
      <c r="K259">
        <f>IF(ORDER!O265&gt;0,VLOOKUP($H259,ORDER!D:H,5,FALSE), "")</f>
        <v/>
      </c>
      <c r="L259">
        <f>IF(ORDER!O265&gt;0,ROUND(J259*K259,2), "")</f>
        <v/>
      </c>
      <c r="M259">
        <f>IF(ORDER!O265&gt;0,
 IF(ORDER!$D$1="SGST",
 VLOOKUP(H259,'C:\Users\HP\Desktop\TrimphPO\Week\Master Files\[SGST Master.xlsx]DBF'!$A:$N,14,FALSE),
   IF(ORDER!$D$1="IGST",
   VLOOKUP(H259,'C:\Users\HP\Desktop\TrimphPO\Week\Master Files\[IGST Master.xlsx]DBF'!$A:$N,14,FALSE),
   "Error")),
"")</f>
        <v/>
      </c>
      <c r="N259">
        <f>IF(ORDER!O265&gt;0,ROUND(L259*M259/100,2), "")</f>
        <v/>
      </c>
      <c r="O259">
        <f>IF(ORDER!O265&gt;0,L259-N259, "")</f>
        <v/>
      </c>
      <c r="P259">
        <f>IF(ORDER!O265&gt;0,IF(R259="Corsetry",IF(IFERROR((O259/J259),0)&lt;1000,"CC Sales- Corsetry-Wholesale - IGST 5%","CC Sales- Corsetry-Wholesale - IGST 12%")), "")</f>
        <v/>
      </c>
      <c r="Q259">
        <f>IF(ORDER!O265&gt;0,
 IF(ORDER!$D$1="SGST",
 VLOOKUP(H259,'C:\Users\HP\Desktop\TrimphPO\Week\Master Files\[SGST Master.xlsx]DBF'!$A:$R,18,FALSE),
   IF(ORDER!$D$1="IGST",
   VLOOKUP(H259,'C:\Users\HP\Desktop\TrimphPO\Week\Master Files\[IGST Master.xlsx]DBF'!$A:$R,18,FALSE),
   "Error")),
"")</f>
        <v/>
      </c>
      <c r="R259">
        <f>IF(ORDER!O265&gt;0,
 IF(ORDER!$D$1="SGST",
 VLOOKUP(H259,'C:\Users\HP\Desktop\TrimphPO\Week\Master Files\[SGST Master.xlsx]DBF'!$A:$S,19,FALSE),
   IF(ORDER!$D$1="IGST",
   VLOOKUP(H259,'C:\Users\HP\Desktop\TrimphPO\Week\Master Files\[IGST Master.xlsx]DBF'!$A:$S,19,FALSE),
   "Error")),
"")</f>
        <v/>
      </c>
      <c r="S259">
        <f>IF(ORDER!O265&gt;0,
 IF(ORDER!$D$1="SGST",
 VLOOKUP(H259,'C:\Users\HP\Desktop\TrimphPO\Week\Master Files\[SGST Master.xlsx]DBF'!$A:$T,20,FALSE),
   IF(ORDER!$D$1="IGST",
   VLOOKUP(H259,'C:\Users\HP\Desktop\TrimphPO\Week\Master Files\[IGST Master.xlsx]DBF'!$A:$T,20,FALSE),
   "Error")),
"")</f>
        <v/>
      </c>
      <c r="T259">
        <f>IF(ORDER!O265&gt;0,
 IF(ORDER!$D$1="SGST",
 VLOOKUP(H259,'C:\Users\HP\Desktop\TrimphPO\Week\Master Files\[SGST Master.xlsx]DBF'!$A:$U,21,FALSE),
   IF(ORDER!$D$1="IGST",
   VLOOKUP(H259,'C:\Users\HP\Desktop\TrimphPO\Week\Master Files\[IGST Master.xlsx]DBF'!$A:$U,21,FALSE),
   "Error")),
"")</f>
        <v/>
      </c>
      <c r="U259">
        <f>IF(ORDER!O265&gt;0,
 IF(ORDER!$D$1="SGST",
 VLOOKUP(H259,'C:\Users\HP\Desktop\TrimphPO\Week\Master Files\[SGST Master.xlsx]DBF'!$A:$V,22,FALSE),
   IF(ORDER!$D$1="IGST",
   VLOOKUP(H259,'C:\Users\HP\Desktop\TrimphPO\Week\Master Files\[IGST Master.xlsx]DBF'!$A:$V,22,FALSE),
   "Error")),
"")</f>
        <v/>
      </c>
      <c r="V259">
        <f>IF(ORDER!O265&gt;0,
 IF(ORDER!$D$1="SGST",
 VLOOKUP(H259,'C:\Users\HP\Desktop\TrimphPO\Week\Master Files\[SGST Master.xlsx]DBF'!$A:$W,23,FALSE),
   IF(ORDER!$D$1="IGST",
   VLOOKUP(H259,'C:\Users\HP\Desktop\TrimphPO\Week\Master Files\[IGST Master.xlsx]DBF'!$A:$W,23,FALSE),
   "Error")),
"")</f>
        <v/>
      </c>
      <c r="W259">
        <f>IF(ORDER!O265&gt;0,
 IF(ORDER!$D$1="SGST",
 VLOOKUP(H259,'C:\Users\HP\Desktop\TrimphPO\Week\Master Files\[SGST Master.xlsx]DBF'!$A:$X,24,FALSE),
   IF(ORDER!$D$1="IGST",
   VLOOKUP(H259,'C:\Users\HP\Desktop\TrimphPO\Week\Master Files\[IGST Master.xlsx]DBF'!$A:$X,24,FALSE),
   "Error")),
"")</f>
        <v/>
      </c>
      <c r="X259">
        <f>IF(ORDER!O265&gt;0,
 IF(ORDER!$D$1="SGST",
 VLOOKUP(H259,'C:\Users\HP\Desktop\TrimphPO\Week\Master Files\[SGST Master.xlsx]DBF'!$A:$Y,25,FALSE),
   IF(ORDER!$D$1="IGST",
   VLOOKUP(H259,'C:\Users\HP\Desktop\TrimphPO\Week\Master Files\[IGST Master.xlsx]DBF'!$A:$Y,25,FALSE),
   "Error")),
"")</f>
        <v/>
      </c>
      <c r="Y259">
        <f>IF(ORDER!O265&gt;0,+O259, "")</f>
        <v/>
      </c>
      <c r="Z259">
        <f>IF(ORDER!O265&gt;0,+J259, "")</f>
        <v/>
      </c>
      <c r="AA259">
        <f>IF(ORDER!O265&gt;0,
 IF(ORDER!$D$1="SGST",
 VLOOKUP(H259,'C:\Users\HP\Desktop\TrimphPO\Week\Master Files\[SGST Master.xlsx]DBF'!$A:$AB,28,FALSE),
   IF(ORDER!$D$1="IGST",
   VLOOKUP(H259,'C:\Users\HP\Desktop\TrimphPO\Week\Master Files\[IGST Master.xlsx]DBF'!$A:$AB,28,FALSE),
   "Error")),
"")</f>
        <v/>
      </c>
      <c r="AB259">
        <f>IF(ORDER!O265&gt;0,
 IF(ORDER!$D$1="SGST",
 VLOOKUP(H259,'C:\Users\HP\Desktop\TrimphPO\Week\Master Files\[SGST Master.xlsx]DBF'!$A:$AC,29,FALSE),
   IF(ORDER!$D$1="IGST",
   VLOOKUP(H259,'C:\Users\HP\Desktop\TrimphPO\Week\Master Files\[IGST Master.xlsx]DBF'!$A:$AC,29,FALSE),
   "Error")),
"")</f>
        <v/>
      </c>
      <c r="AC259">
        <f>IF(ORDER!O265&gt;0,ROUND(Y259*AB259/100,2), "")</f>
        <v/>
      </c>
      <c r="AD259">
        <f>IF(ORDER!O265&gt;0,ROUND(SUM(Y259,0)-AC259,2), "")</f>
        <v/>
      </c>
      <c r="AE259" t="inlineStr"/>
      <c r="AF259" t="inlineStr"/>
      <c r="AG259" t="inlineStr"/>
      <c r="AH259" t="inlineStr"/>
      <c r="AI259" t="inlineStr"/>
      <c r="AJ259" t="inlineStr"/>
      <c r="AK259">
        <f>IF(ORDER!O265&gt;0,IF(RIGHT(P259,2)="5%","Output IGST - 5% - Tamilnadu","Output IGST - 12% - Tamilnadu"), "")</f>
        <v/>
      </c>
      <c r="AL259">
        <f>IF(ORDER!O265&gt;0,IF(AK259="Output IGST - 12% - TamilNadu",12,5), "")</f>
        <v/>
      </c>
      <c r="AM259">
        <f>IF(ORDER!O265&gt;0,ROUND(SUM(AD259*AL259/100,0),2), "")</f>
        <v/>
      </c>
      <c r="AN259">
        <f>IF(ORDER!O265&gt;0,+AP259, "")</f>
        <v/>
      </c>
      <c r="AO259">
        <f>IF(ORDER!O265&gt;0,0.00, "")</f>
        <v/>
      </c>
      <c r="AP259">
        <f>IF(ORDER!O265&gt;0,+(Y259-AC259)+AM259, "")</f>
        <v/>
      </c>
      <c r="AQ259">
        <f>IF(ORDER!O265&gt;0,
 IF(ORDER!$D$1="SGST",
 VLOOKUP(H259,'C:\Users\HP\Desktop\TrimphPO\Week\Master Files\[SGST Master.xlsx]DBF'!$A:$AR,44,FALSE),
   IF(ORDER!$D$1="IGST",
   VLOOKUP(H259,'C:\Users\HP\Desktop\TrimphPO\Week\Master Files\[IGST Master.xlsx]DBF'!$A:$AR,44,FALSE),
   "Error")),
"")</f>
        <v/>
      </c>
      <c r="AR259">
        <f>IF(ORDER!O265&gt;0,B259, "")</f>
        <v/>
      </c>
      <c r="AS259">
        <f>IF(ORDER!O265&gt;0,AN259, "")</f>
        <v/>
      </c>
      <c r="AT259">
        <f>IF(ORDER!O265&gt;0,CONCATENATE($B$2," ",$C$2," ","QTY",  " ", $Z$2), "")</f>
        <v/>
      </c>
      <c r="AU259">
        <f>IF(ORDER!O265&gt;0,
 IF(ORDER!$D$1="SGST",
 VLOOKUP(H259,'C:\Users\HP\Desktop\TrimphPO\Week\Master Files\[SGST Master.xlsx]DBF'!$A:$AV,48,FALSE),
   IF(ORDER!$D$1="IGST",
   VLOOKUP(H259,'C:\Users\HP\Desktop\TrimphPO\Week\Master Files\[IGST Master.xlsx]DBF'!$A:$AV,48,FALSE),
   "Error")),
"")</f>
        <v/>
      </c>
      <c r="AV259">
        <f>IF(ORDER!O265&gt;0,
 IF(ORDER!$D$1="SGST",
 VLOOKUP(H259,'C:\Users\HP\Desktop\TrimphPO\Week\Master Files\[SGST Master.xlsx]DBF'!$A:$AW,49,FALSE),
   IF(ORDER!$D$1="IGST",
   VLOOKUP(H259,'C:\Users\HP\Desktop\TrimphPO\Week\Master Files\[IGST Master.xlsx]DBF'!$A:$AW,49,FALSE),
   "Error")),
"")</f>
        <v/>
      </c>
      <c r="AW259">
        <f>IF(ORDER!O265&gt;0,
 IF(ORDER!$D$1="SGST",
 VLOOKUP(H259,'C:\Users\HP\Desktop\TrimphPO\Week\Master Files\[SGST Master.xlsx]DBF'!$A:$AX,50,FALSE),
   IF(ORDER!$D$1="IGST",
   VLOOKUP(H259,'C:\Users\HP\Desktop\TrimphPO\Week\Master Files\[IGST Master.xlsx]DBF'!$A:$AX,50,FALSE),
   "Error")),
"")</f>
        <v/>
      </c>
      <c r="AX259">
        <f>IF(ORDER!O265&gt;0,ORDER!B5, "")</f>
        <v/>
      </c>
      <c r="AY259">
        <f>IF(ORDER!O265&gt;0,ORDER!B1, "")</f>
        <v/>
      </c>
      <c r="AZ259">
        <f>IF(ORDER!O265&gt;0,
 IF(ORDER!$D$1="SGST",
 VLOOKUP(H259,'C:\Users\HP\Desktop\TrimphPO\Week\Master Files\[SGST Master.xlsx]DBF'!$A:$BA,53,FALSE),
   IF(ORDER!$D$1="IGST",
   VLOOKUP(H259,'C:\Users\HP\Desktop\TrimphPO\Week\Master Files\[IGST Master.xlsx]DBF'!$A:$BA,53,FALSE),
   "Error")),
"")</f>
        <v/>
      </c>
      <c r="BA259">
        <f>IF(ORDER!O265&gt;0,
 IF(ORDER!$D$1="SGST",
 VLOOKUP(H259,'C:\Users\HP\Desktop\TrimphPO\Week\Master Files\[SGST Master.xlsx]DBF'!$A:$BB,54,FALSE),
   IF(ORDER!$D$1="IGST",
   VLOOKUP(H259,'C:\Users\HP\Desktop\TrimphPO\Week\Master Files\[IGST Master.xlsx]DBF'!$A:$BB,54,FALSE),
   "Error")),
"")</f>
        <v/>
      </c>
      <c r="BB259">
        <f>IF(ORDER!O265&gt;0,
 IF(ORDER!$D$1="SGST",
 VLOOKUP(H259,'C:\Users\HP\Desktop\TrimphPO\Week\Master Files\[SGST Master.xlsx]DBF'!$A:$BC,55,FALSE),
   IF(ORDER!$D$1="IGST",
   VLOOKUP(H259,'C:\Users\HP\Desktop\TrimphPO\Week\Master Files\[IGST Master.xlsx]DBF'!$A:$BC,55,FALSE),
   "Error")),
"")</f>
        <v/>
      </c>
      <c r="BC259">
        <f>IF(ORDER!O265&gt;0,
 IF(ORDER!$D$1="SGST",
 VLOOKUP(H259,'C:\Users\HP\Desktop\TrimphPO\Week\Master Files\[SGST Master.xlsx]DBF'!$A:$BD,56,FALSE),
   IF(ORDER!$D$1="IGST",
   VLOOKUP(H259,'C:\Users\HP\Desktop\TrimphPO\Week\Master Files\[IGST Master.xlsx]DBF'!$A:$BD,56,FALSE),
   "Error")),
"")</f>
        <v/>
      </c>
      <c r="BD259">
        <f>IF(ORDER!O265&gt;0,
 IF(ORDER!$D$1="SGST",
 VLOOKUP(H259,'C:\Users\HP\Desktop\TrimphPO\Week\Master Files\[SGST Master.xlsx]DBF'!$A:$BE,57,FALSE),
   IF(ORDER!$D$1="IGST",
   VLOOKUP(H259,'C:\Users\HP\Desktop\TrimphPO\Week\Master Files\[IGST Master.xlsx]DBF'!$A:$BE,57,FALSE),
   "Error")),
"")</f>
        <v/>
      </c>
    </row>
    <row r="260">
      <c r="A260">
        <f>IF(ORDER!O266&gt;0,
 IF(ORDER!$D$1="SGST",
 VLOOKUP(H260,'C:\Users\HP\Desktop\TrimphPO\Week\Master Files\[SGST Master.xlsx]DBF'!$A:$B,2,FALSE),
   IF(ORDER!$D$1="IGST",
   VLOOKUP(H260,'C:\Users\HP\Desktop\TrimphPO\Week\Master Files\[IGST Master.xlsx]DBF'!$A:$B,2,FALSE),
   "Error")),
"")</f>
        <v/>
      </c>
      <c r="B260">
        <f>IF(ORDER!O266&gt;0,
 IF(ORDER!$D$1="SGST",
 VLOOKUP(H260,'C:\Users\HP\Desktop\TrimphPO\Week\Master Files\[SGST Master.xlsx]DBF'!$A:$C,3,FALSE),
   IF(ORDER!$D$1="IGST",
   VLOOKUP(H260,'C:\Users\HP\Desktop\TrimphPO\Week\Master Files\[IGST Master.xlsx]DBF'!$A:$C,3,FALSE),
   "Error")),
"")</f>
        <v/>
      </c>
      <c r="C260">
        <f>IF(ORDER!O266&gt;0,ORDER!L266, "")</f>
        <v/>
      </c>
      <c r="D260">
        <f>IF(ORDER!O266&gt;0,ORDER!A266, "")</f>
        <v/>
      </c>
      <c r="E260">
        <f>IF(ORDER!O266&gt;0,
 IF(ORDER!$D$1="SGST",
 VLOOKUP(H260,'C:\Users\HP\Desktop\TrimphPO\Week\Master Files\[SGST Master.xlsx]DBF'!$A:$F,6,FALSE),
   IF(ORDER!$D$1="IGST",
   VLOOKUP(H260,'C:\Users\HP\Desktop\TrimphPO\Week\Master Files\[IGST Master.xlsx]DBF'!$A:$F,6,FALSE),
   "Error")),
"")</f>
        <v/>
      </c>
      <c r="F260">
        <f>IF(ORDER!O266&gt;0,ORDER!C266, "")</f>
        <v/>
      </c>
      <c r="G260">
        <f>IF(ORDER!O266&gt;0,
 IF(ORDER!$D$1="SGST",
 VLOOKUP(H260,'C:\Users\HP\Desktop\TrimphPO\Week\Master Files\[SGST Master.xlsx]DBF'!$A:$H,8,FALSE),
   IF(ORDER!$D$1="IGST",
   VLOOKUP(H260,'C:\Users\HP\Desktop\TrimphPO\Week\Master Files\[IGST Master.xlsx]DBF'!$A:$H,8,FALSE),
   "Error")),
"")</f>
        <v/>
      </c>
      <c r="H260">
        <f>IF(ORDER!O266&gt;0,ORDER!D266, "")</f>
        <v/>
      </c>
      <c r="I260">
        <f>IF(ORDER!O266&gt;0,
 IF(ORDER!$D$1="SGST",
 VLOOKUP(H260,'C:\Users\HP\Desktop\TrimphPO\Week\Master Files\[SGST Master.xlsx]DBF'!$A:$J,10,FALSE),
   IF(ORDER!$D$1="IGST",
   VLOOKUP(H260,'C:\Users\HP\Desktop\TrimphPO\Week\Master Files\[IGST Master.xlsx]DBF'!$A:$J,10,FALSE),
   "Error")),
"")</f>
        <v/>
      </c>
      <c r="J260">
        <f>IF(ORDER!O266&gt;0,SUMIF(ORDER!$D$8:$D$22298,DBF!$H260,ORDER!$G$8:$G$22298), "")</f>
        <v/>
      </c>
      <c r="K260">
        <f>IF(ORDER!O266&gt;0,VLOOKUP($H260,ORDER!D:H,5,FALSE), "")</f>
        <v/>
      </c>
      <c r="L260">
        <f>IF(ORDER!O266&gt;0,ROUND(J260*K260,2), "")</f>
        <v/>
      </c>
      <c r="M260">
        <f>IF(ORDER!O266&gt;0,
 IF(ORDER!$D$1="SGST",
 VLOOKUP(H260,'C:\Users\HP\Desktop\TrimphPO\Week\Master Files\[SGST Master.xlsx]DBF'!$A:$N,14,FALSE),
   IF(ORDER!$D$1="IGST",
   VLOOKUP(H260,'C:\Users\HP\Desktop\TrimphPO\Week\Master Files\[IGST Master.xlsx]DBF'!$A:$N,14,FALSE),
   "Error")),
"")</f>
        <v/>
      </c>
      <c r="N260">
        <f>IF(ORDER!O266&gt;0,ROUND(L260*M260/100,2), "")</f>
        <v/>
      </c>
      <c r="O260">
        <f>IF(ORDER!O266&gt;0,L260-N260, "")</f>
        <v/>
      </c>
      <c r="P260">
        <f>IF(ORDER!O266&gt;0,IF(R260="Corsetry",IF(IFERROR((O260/J260),0)&lt;1000,"CC Sales- Corsetry-Wholesale - IGST 5%","CC Sales- Corsetry-Wholesale - IGST 12%")), "")</f>
        <v/>
      </c>
      <c r="Q260">
        <f>IF(ORDER!O266&gt;0,
 IF(ORDER!$D$1="SGST",
 VLOOKUP(H260,'C:\Users\HP\Desktop\TrimphPO\Week\Master Files\[SGST Master.xlsx]DBF'!$A:$R,18,FALSE),
   IF(ORDER!$D$1="IGST",
   VLOOKUP(H260,'C:\Users\HP\Desktop\TrimphPO\Week\Master Files\[IGST Master.xlsx]DBF'!$A:$R,18,FALSE),
   "Error")),
"")</f>
        <v/>
      </c>
      <c r="R260">
        <f>IF(ORDER!O266&gt;0,
 IF(ORDER!$D$1="SGST",
 VLOOKUP(H260,'C:\Users\HP\Desktop\TrimphPO\Week\Master Files\[SGST Master.xlsx]DBF'!$A:$S,19,FALSE),
   IF(ORDER!$D$1="IGST",
   VLOOKUP(H260,'C:\Users\HP\Desktop\TrimphPO\Week\Master Files\[IGST Master.xlsx]DBF'!$A:$S,19,FALSE),
   "Error")),
"")</f>
        <v/>
      </c>
      <c r="S260">
        <f>IF(ORDER!O266&gt;0,
 IF(ORDER!$D$1="SGST",
 VLOOKUP(H260,'C:\Users\HP\Desktop\TrimphPO\Week\Master Files\[SGST Master.xlsx]DBF'!$A:$T,20,FALSE),
   IF(ORDER!$D$1="IGST",
   VLOOKUP(H260,'C:\Users\HP\Desktop\TrimphPO\Week\Master Files\[IGST Master.xlsx]DBF'!$A:$T,20,FALSE),
   "Error")),
"")</f>
        <v/>
      </c>
      <c r="T260">
        <f>IF(ORDER!O266&gt;0,
 IF(ORDER!$D$1="SGST",
 VLOOKUP(H260,'C:\Users\HP\Desktop\TrimphPO\Week\Master Files\[SGST Master.xlsx]DBF'!$A:$U,21,FALSE),
   IF(ORDER!$D$1="IGST",
   VLOOKUP(H260,'C:\Users\HP\Desktop\TrimphPO\Week\Master Files\[IGST Master.xlsx]DBF'!$A:$U,21,FALSE),
   "Error")),
"")</f>
        <v/>
      </c>
      <c r="U260">
        <f>IF(ORDER!O266&gt;0,
 IF(ORDER!$D$1="SGST",
 VLOOKUP(H260,'C:\Users\HP\Desktop\TrimphPO\Week\Master Files\[SGST Master.xlsx]DBF'!$A:$V,22,FALSE),
   IF(ORDER!$D$1="IGST",
   VLOOKUP(H260,'C:\Users\HP\Desktop\TrimphPO\Week\Master Files\[IGST Master.xlsx]DBF'!$A:$V,22,FALSE),
   "Error")),
"")</f>
        <v/>
      </c>
      <c r="V260">
        <f>IF(ORDER!O266&gt;0,
 IF(ORDER!$D$1="SGST",
 VLOOKUP(H260,'C:\Users\HP\Desktop\TrimphPO\Week\Master Files\[SGST Master.xlsx]DBF'!$A:$W,23,FALSE),
   IF(ORDER!$D$1="IGST",
   VLOOKUP(H260,'C:\Users\HP\Desktop\TrimphPO\Week\Master Files\[IGST Master.xlsx]DBF'!$A:$W,23,FALSE),
   "Error")),
"")</f>
        <v/>
      </c>
      <c r="W260">
        <f>IF(ORDER!O266&gt;0,
 IF(ORDER!$D$1="SGST",
 VLOOKUP(H260,'C:\Users\HP\Desktop\TrimphPO\Week\Master Files\[SGST Master.xlsx]DBF'!$A:$X,24,FALSE),
   IF(ORDER!$D$1="IGST",
   VLOOKUP(H260,'C:\Users\HP\Desktop\TrimphPO\Week\Master Files\[IGST Master.xlsx]DBF'!$A:$X,24,FALSE),
   "Error")),
"")</f>
        <v/>
      </c>
      <c r="X260">
        <f>IF(ORDER!O266&gt;0,
 IF(ORDER!$D$1="SGST",
 VLOOKUP(H260,'C:\Users\HP\Desktop\TrimphPO\Week\Master Files\[SGST Master.xlsx]DBF'!$A:$Y,25,FALSE),
   IF(ORDER!$D$1="IGST",
   VLOOKUP(H260,'C:\Users\HP\Desktop\TrimphPO\Week\Master Files\[IGST Master.xlsx]DBF'!$A:$Y,25,FALSE),
   "Error")),
"")</f>
        <v/>
      </c>
      <c r="Y260">
        <f>IF(ORDER!O266&gt;0,+O260, "")</f>
        <v/>
      </c>
      <c r="Z260">
        <f>IF(ORDER!O266&gt;0,+J260, "")</f>
        <v/>
      </c>
      <c r="AA260">
        <f>IF(ORDER!O266&gt;0,
 IF(ORDER!$D$1="SGST",
 VLOOKUP(H260,'C:\Users\HP\Desktop\TrimphPO\Week\Master Files\[SGST Master.xlsx]DBF'!$A:$AB,28,FALSE),
   IF(ORDER!$D$1="IGST",
   VLOOKUP(H260,'C:\Users\HP\Desktop\TrimphPO\Week\Master Files\[IGST Master.xlsx]DBF'!$A:$AB,28,FALSE),
   "Error")),
"")</f>
        <v/>
      </c>
      <c r="AB260">
        <f>IF(ORDER!O266&gt;0,
 IF(ORDER!$D$1="SGST",
 VLOOKUP(H260,'C:\Users\HP\Desktop\TrimphPO\Week\Master Files\[SGST Master.xlsx]DBF'!$A:$AC,29,FALSE),
   IF(ORDER!$D$1="IGST",
   VLOOKUP(H260,'C:\Users\HP\Desktop\TrimphPO\Week\Master Files\[IGST Master.xlsx]DBF'!$A:$AC,29,FALSE),
   "Error")),
"")</f>
        <v/>
      </c>
      <c r="AC260">
        <f>IF(ORDER!O266&gt;0,ROUND(Y260*AB260/100,2), "")</f>
        <v/>
      </c>
      <c r="AD260">
        <f>IF(ORDER!O266&gt;0,ROUND(SUM(Y260,0)-AC260,2), "")</f>
        <v/>
      </c>
      <c r="AE260" t="inlineStr"/>
      <c r="AF260" t="inlineStr"/>
      <c r="AG260" t="inlineStr"/>
      <c r="AH260" t="inlineStr"/>
      <c r="AI260" t="inlineStr"/>
      <c r="AJ260" t="inlineStr"/>
      <c r="AK260">
        <f>IF(ORDER!O266&gt;0,IF(RIGHT(P260,2)="5%","Output IGST - 5% - Tamilnadu","Output IGST - 12% - Tamilnadu"), "")</f>
        <v/>
      </c>
      <c r="AL260">
        <f>IF(ORDER!O266&gt;0,IF(AK260="Output IGST - 12% - TamilNadu",12,5), "")</f>
        <v/>
      </c>
      <c r="AM260">
        <f>IF(ORDER!O266&gt;0,ROUND(SUM(AD260*AL260/100,0),2), "")</f>
        <v/>
      </c>
      <c r="AN260">
        <f>IF(ORDER!O266&gt;0,+AP260, "")</f>
        <v/>
      </c>
      <c r="AO260">
        <f>IF(ORDER!O266&gt;0,0.00, "")</f>
        <v/>
      </c>
      <c r="AP260">
        <f>IF(ORDER!O266&gt;0,+(Y260-AC260)+AM260, "")</f>
        <v/>
      </c>
      <c r="AQ260">
        <f>IF(ORDER!O266&gt;0,
 IF(ORDER!$D$1="SGST",
 VLOOKUP(H260,'C:\Users\HP\Desktop\TrimphPO\Week\Master Files\[SGST Master.xlsx]DBF'!$A:$AR,44,FALSE),
   IF(ORDER!$D$1="IGST",
   VLOOKUP(H260,'C:\Users\HP\Desktop\TrimphPO\Week\Master Files\[IGST Master.xlsx]DBF'!$A:$AR,44,FALSE),
   "Error")),
"")</f>
        <v/>
      </c>
      <c r="AR260">
        <f>IF(ORDER!O266&gt;0,B260, "")</f>
        <v/>
      </c>
      <c r="AS260">
        <f>IF(ORDER!O266&gt;0,AN260, "")</f>
        <v/>
      </c>
      <c r="AT260">
        <f>IF(ORDER!O266&gt;0,CONCATENATE($B$2," ",$C$2," ","QTY",  " ", $Z$2), "")</f>
        <v/>
      </c>
      <c r="AU260">
        <f>IF(ORDER!O266&gt;0,
 IF(ORDER!$D$1="SGST",
 VLOOKUP(H260,'C:\Users\HP\Desktop\TrimphPO\Week\Master Files\[SGST Master.xlsx]DBF'!$A:$AV,48,FALSE),
   IF(ORDER!$D$1="IGST",
   VLOOKUP(H260,'C:\Users\HP\Desktop\TrimphPO\Week\Master Files\[IGST Master.xlsx]DBF'!$A:$AV,48,FALSE),
   "Error")),
"")</f>
        <v/>
      </c>
      <c r="AV260">
        <f>IF(ORDER!O266&gt;0,
 IF(ORDER!$D$1="SGST",
 VLOOKUP(H260,'C:\Users\HP\Desktop\TrimphPO\Week\Master Files\[SGST Master.xlsx]DBF'!$A:$AW,49,FALSE),
   IF(ORDER!$D$1="IGST",
   VLOOKUP(H260,'C:\Users\HP\Desktop\TrimphPO\Week\Master Files\[IGST Master.xlsx]DBF'!$A:$AW,49,FALSE),
   "Error")),
"")</f>
        <v/>
      </c>
      <c r="AW260">
        <f>IF(ORDER!O266&gt;0,
 IF(ORDER!$D$1="SGST",
 VLOOKUP(H260,'C:\Users\HP\Desktop\TrimphPO\Week\Master Files\[SGST Master.xlsx]DBF'!$A:$AX,50,FALSE),
   IF(ORDER!$D$1="IGST",
   VLOOKUP(H260,'C:\Users\HP\Desktop\TrimphPO\Week\Master Files\[IGST Master.xlsx]DBF'!$A:$AX,50,FALSE),
   "Error")),
"")</f>
        <v/>
      </c>
      <c r="AX260">
        <f>IF(ORDER!O266&gt;0,ORDER!B5, "")</f>
        <v/>
      </c>
      <c r="AY260">
        <f>IF(ORDER!O266&gt;0,ORDER!B1, "")</f>
        <v/>
      </c>
      <c r="AZ260">
        <f>IF(ORDER!O266&gt;0,
 IF(ORDER!$D$1="SGST",
 VLOOKUP(H260,'C:\Users\HP\Desktop\TrimphPO\Week\Master Files\[SGST Master.xlsx]DBF'!$A:$BA,53,FALSE),
   IF(ORDER!$D$1="IGST",
   VLOOKUP(H260,'C:\Users\HP\Desktop\TrimphPO\Week\Master Files\[IGST Master.xlsx]DBF'!$A:$BA,53,FALSE),
   "Error")),
"")</f>
        <v/>
      </c>
      <c r="BA260">
        <f>IF(ORDER!O266&gt;0,
 IF(ORDER!$D$1="SGST",
 VLOOKUP(H260,'C:\Users\HP\Desktop\TrimphPO\Week\Master Files\[SGST Master.xlsx]DBF'!$A:$BB,54,FALSE),
   IF(ORDER!$D$1="IGST",
   VLOOKUP(H260,'C:\Users\HP\Desktop\TrimphPO\Week\Master Files\[IGST Master.xlsx]DBF'!$A:$BB,54,FALSE),
   "Error")),
"")</f>
        <v/>
      </c>
      <c r="BB260">
        <f>IF(ORDER!O266&gt;0,
 IF(ORDER!$D$1="SGST",
 VLOOKUP(H260,'C:\Users\HP\Desktop\TrimphPO\Week\Master Files\[SGST Master.xlsx]DBF'!$A:$BC,55,FALSE),
   IF(ORDER!$D$1="IGST",
   VLOOKUP(H260,'C:\Users\HP\Desktop\TrimphPO\Week\Master Files\[IGST Master.xlsx]DBF'!$A:$BC,55,FALSE),
   "Error")),
"")</f>
        <v/>
      </c>
      <c r="BC260">
        <f>IF(ORDER!O266&gt;0,
 IF(ORDER!$D$1="SGST",
 VLOOKUP(H260,'C:\Users\HP\Desktop\TrimphPO\Week\Master Files\[SGST Master.xlsx]DBF'!$A:$BD,56,FALSE),
   IF(ORDER!$D$1="IGST",
   VLOOKUP(H260,'C:\Users\HP\Desktop\TrimphPO\Week\Master Files\[IGST Master.xlsx]DBF'!$A:$BD,56,FALSE),
   "Error")),
"")</f>
        <v/>
      </c>
      <c r="BD260">
        <f>IF(ORDER!O266&gt;0,
 IF(ORDER!$D$1="SGST",
 VLOOKUP(H260,'C:\Users\HP\Desktop\TrimphPO\Week\Master Files\[SGST Master.xlsx]DBF'!$A:$BE,57,FALSE),
   IF(ORDER!$D$1="IGST",
   VLOOKUP(H260,'C:\Users\HP\Desktop\TrimphPO\Week\Master Files\[IGST Master.xlsx]DBF'!$A:$BE,57,FALSE),
   "Error")),
"")</f>
        <v/>
      </c>
    </row>
    <row r="261">
      <c r="A261">
        <f>IF(ORDER!O267&gt;0,
 IF(ORDER!$D$1="SGST",
 VLOOKUP(H261,'C:\Users\HP\Desktop\TrimphPO\Week\Master Files\[SGST Master.xlsx]DBF'!$A:$B,2,FALSE),
   IF(ORDER!$D$1="IGST",
   VLOOKUP(H261,'C:\Users\HP\Desktop\TrimphPO\Week\Master Files\[IGST Master.xlsx]DBF'!$A:$B,2,FALSE),
   "Error")),
"")</f>
        <v/>
      </c>
      <c r="B261">
        <f>IF(ORDER!O267&gt;0,
 IF(ORDER!$D$1="SGST",
 VLOOKUP(H261,'C:\Users\HP\Desktop\TrimphPO\Week\Master Files\[SGST Master.xlsx]DBF'!$A:$C,3,FALSE),
   IF(ORDER!$D$1="IGST",
   VLOOKUP(H261,'C:\Users\HP\Desktop\TrimphPO\Week\Master Files\[IGST Master.xlsx]DBF'!$A:$C,3,FALSE),
   "Error")),
"")</f>
        <v/>
      </c>
      <c r="C261">
        <f>IF(ORDER!O267&gt;0,ORDER!L267, "")</f>
        <v/>
      </c>
      <c r="D261">
        <f>IF(ORDER!O267&gt;0,ORDER!A267, "")</f>
        <v/>
      </c>
      <c r="E261">
        <f>IF(ORDER!O267&gt;0,
 IF(ORDER!$D$1="SGST",
 VLOOKUP(H261,'C:\Users\HP\Desktop\TrimphPO\Week\Master Files\[SGST Master.xlsx]DBF'!$A:$F,6,FALSE),
   IF(ORDER!$D$1="IGST",
   VLOOKUP(H261,'C:\Users\HP\Desktop\TrimphPO\Week\Master Files\[IGST Master.xlsx]DBF'!$A:$F,6,FALSE),
   "Error")),
"")</f>
        <v/>
      </c>
      <c r="F261">
        <f>IF(ORDER!O267&gt;0,ORDER!C267, "")</f>
        <v/>
      </c>
      <c r="G261">
        <f>IF(ORDER!O267&gt;0,
 IF(ORDER!$D$1="SGST",
 VLOOKUP(H261,'C:\Users\HP\Desktop\TrimphPO\Week\Master Files\[SGST Master.xlsx]DBF'!$A:$H,8,FALSE),
   IF(ORDER!$D$1="IGST",
   VLOOKUP(H261,'C:\Users\HP\Desktop\TrimphPO\Week\Master Files\[IGST Master.xlsx]DBF'!$A:$H,8,FALSE),
   "Error")),
"")</f>
        <v/>
      </c>
      <c r="H261">
        <f>IF(ORDER!O267&gt;0,ORDER!D267, "")</f>
        <v/>
      </c>
      <c r="I261">
        <f>IF(ORDER!O267&gt;0,
 IF(ORDER!$D$1="SGST",
 VLOOKUP(H261,'C:\Users\HP\Desktop\TrimphPO\Week\Master Files\[SGST Master.xlsx]DBF'!$A:$J,10,FALSE),
   IF(ORDER!$D$1="IGST",
   VLOOKUP(H261,'C:\Users\HP\Desktop\TrimphPO\Week\Master Files\[IGST Master.xlsx]DBF'!$A:$J,10,FALSE),
   "Error")),
"")</f>
        <v/>
      </c>
      <c r="J261">
        <f>IF(ORDER!O267&gt;0,SUMIF(ORDER!$D$8:$D$22298,DBF!$H261,ORDER!$G$8:$G$22298), "")</f>
        <v/>
      </c>
      <c r="K261">
        <f>IF(ORDER!O267&gt;0,VLOOKUP($H261,ORDER!D:H,5,FALSE), "")</f>
        <v/>
      </c>
      <c r="L261">
        <f>IF(ORDER!O267&gt;0,ROUND(J261*K261,2), "")</f>
        <v/>
      </c>
      <c r="M261">
        <f>IF(ORDER!O267&gt;0,
 IF(ORDER!$D$1="SGST",
 VLOOKUP(H261,'C:\Users\HP\Desktop\TrimphPO\Week\Master Files\[SGST Master.xlsx]DBF'!$A:$N,14,FALSE),
   IF(ORDER!$D$1="IGST",
   VLOOKUP(H261,'C:\Users\HP\Desktop\TrimphPO\Week\Master Files\[IGST Master.xlsx]DBF'!$A:$N,14,FALSE),
   "Error")),
"")</f>
        <v/>
      </c>
      <c r="N261">
        <f>IF(ORDER!O267&gt;0,ROUND(L261*M261/100,2), "")</f>
        <v/>
      </c>
      <c r="O261">
        <f>IF(ORDER!O267&gt;0,L261-N261, "")</f>
        <v/>
      </c>
      <c r="P261">
        <f>IF(ORDER!O267&gt;0,IF(R261="Corsetry",IF(IFERROR((O261/J261),0)&lt;1000,"CC Sales- Corsetry-Wholesale - IGST 5%","CC Sales- Corsetry-Wholesale - IGST 12%")), "")</f>
        <v/>
      </c>
      <c r="Q261">
        <f>IF(ORDER!O267&gt;0,
 IF(ORDER!$D$1="SGST",
 VLOOKUP(H261,'C:\Users\HP\Desktop\TrimphPO\Week\Master Files\[SGST Master.xlsx]DBF'!$A:$R,18,FALSE),
   IF(ORDER!$D$1="IGST",
   VLOOKUP(H261,'C:\Users\HP\Desktop\TrimphPO\Week\Master Files\[IGST Master.xlsx]DBF'!$A:$R,18,FALSE),
   "Error")),
"")</f>
        <v/>
      </c>
      <c r="R261">
        <f>IF(ORDER!O267&gt;0,
 IF(ORDER!$D$1="SGST",
 VLOOKUP(H261,'C:\Users\HP\Desktop\TrimphPO\Week\Master Files\[SGST Master.xlsx]DBF'!$A:$S,19,FALSE),
   IF(ORDER!$D$1="IGST",
   VLOOKUP(H261,'C:\Users\HP\Desktop\TrimphPO\Week\Master Files\[IGST Master.xlsx]DBF'!$A:$S,19,FALSE),
   "Error")),
"")</f>
        <v/>
      </c>
      <c r="S261">
        <f>IF(ORDER!O267&gt;0,
 IF(ORDER!$D$1="SGST",
 VLOOKUP(H261,'C:\Users\HP\Desktop\TrimphPO\Week\Master Files\[SGST Master.xlsx]DBF'!$A:$T,20,FALSE),
   IF(ORDER!$D$1="IGST",
   VLOOKUP(H261,'C:\Users\HP\Desktop\TrimphPO\Week\Master Files\[IGST Master.xlsx]DBF'!$A:$T,20,FALSE),
   "Error")),
"")</f>
        <v/>
      </c>
      <c r="T261">
        <f>IF(ORDER!O267&gt;0,
 IF(ORDER!$D$1="SGST",
 VLOOKUP(H261,'C:\Users\HP\Desktop\TrimphPO\Week\Master Files\[SGST Master.xlsx]DBF'!$A:$U,21,FALSE),
   IF(ORDER!$D$1="IGST",
   VLOOKUP(H261,'C:\Users\HP\Desktop\TrimphPO\Week\Master Files\[IGST Master.xlsx]DBF'!$A:$U,21,FALSE),
   "Error")),
"")</f>
        <v/>
      </c>
      <c r="U261">
        <f>IF(ORDER!O267&gt;0,
 IF(ORDER!$D$1="SGST",
 VLOOKUP(H261,'C:\Users\HP\Desktop\TrimphPO\Week\Master Files\[SGST Master.xlsx]DBF'!$A:$V,22,FALSE),
   IF(ORDER!$D$1="IGST",
   VLOOKUP(H261,'C:\Users\HP\Desktop\TrimphPO\Week\Master Files\[IGST Master.xlsx]DBF'!$A:$V,22,FALSE),
   "Error")),
"")</f>
        <v/>
      </c>
      <c r="V261">
        <f>IF(ORDER!O267&gt;0,
 IF(ORDER!$D$1="SGST",
 VLOOKUP(H261,'C:\Users\HP\Desktop\TrimphPO\Week\Master Files\[SGST Master.xlsx]DBF'!$A:$W,23,FALSE),
   IF(ORDER!$D$1="IGST",
   VLOOKUP(H261,'C:\Users\HP\Desktop\TrimphPO\Week\Master Files\[IGST Master.xlsx]DBF'!$A:$W,23,FALSE),
   "Error")),
"")</f>
        <v/>
      </c>
      <c r="W261">
        <f>IF(ORDER!O267&gt;0,
 IF(ORDER!$D$1="SGST",
 VLOOKUP(H261,'C:\Users\HP\Desktop\TrimphPO\Week\Master Files\[SGST Master.xlsx]DBF'!$A:$X,24,FALSE),
   IF(ORDER!$D$1="IGST",
   VLOOKUP(H261,'C:\Users\HP\Desktop\TrimphPO\Week\Master Files\[IGST Master.xlsx]DBF'!$A:$X,24,FALSE),
   "Error")),
"")</f>
        <v/>
      </c>
      <c r="X261">
        <f>IF(ORDER!O267&gt;0,
 IF(ORDER!$D$1="SGST",
 VLOOKUP(H261,'C:\Users\HP\Desktop\TrimphPO\Week\Master Files\[SGST Master.xlsx]DBF'!$A:$Y,25,FALSE),
   IF(ORDER!$D$1="IGST",
   VLOOKUP(H261,'C:\Users\HP\Desktop\TrimphPO\Week\Master Files\[IGST Master.xlsx]DBF'!$A:$Y,25,FALSE),
   "Error")),
"")</f>
        <v/>
      </c>
      <c r="Y261">
        <f>IF(ORDER!O267&gt;0,+O261, "")</f>
        <v/>
      </c>
      <c r="Z261">
        <f>IF(ORDER!O267&gt;0,+J261, "")</f>
        <v/>
      </c>
      <c r="AA261">
        <f>IF(ORDER!O267&gt;0,
 IF(ORDER!$D$1="SGST",
 VLOOKUP(H261,'C:\Users\HP\Desktop\TrimphPO\Week\Master Files\[SGST Master.xlsx]DBF'!$A:$AB,28,FALSE),
   IF(ORDER!$D$1="IGST",
   VLOOKUP(H261,'C:\Users\HP\Desktop\TrimphPO\Week\Master Files\[IGST Master.xlsx]DBF'!$A:$AB,28,FALSE),
   "Error")),
"")</f>
        <v/>
      </c>
      <c r="AB261">
        <f>IF(ORDER!O267&gt;0,
 IF(ORDER!$D$1="SGST",
 VLOOKUP(H261,'C:\Users\HP\Desktop\TrimphPO\Week\Master Files\[SGST Master.xlsx]DBF'!$A:$AC,29,FALSE),
   IF(ORDER!$D$1="IGST",
   VLOOKUP(H261,'C:\Users\HP\Desktop\TrimphPO\Week\Master Files\[IGST Master.xlsx]DBF'!$A:$AC,29,FALSE),
   "Error")),
"")</f>
        <v/>
      </c>
      <c r="AC261">
        <f>IF(ORDER!O267&gt;0,ROUND(Y261*AB261/100,2), "")</f>
        <v/>
      </c>
      <c r="AD261">
        <f>IF(ORDER!O267&gt;0,ROUND(SUM(Y261,0)-AC261,2), "")</f>
        <v/>
      </c>
      <c r="AE261" t="inlineStr"/>
      <c r="AF261" t="inlineStr"/>
      <c r="AG261" t="inlineStr"/>
      <c r="AH261" t="inlineStr"/>
      <c r="AI261" t="inlineStr"/>
      <c r="AJ261" t="inlineStr"/>
      <c r="AK261">
        <f>IF(ORDER!O267&gt;0,IF(RIGHT(P261,2)="5%","Output IGST - 5% - Tamilnadu","Output IGST - 12% - Tamilnadu"), "")</f>
        <v/>
      </c>
      <c r="AL261">
        <f>IF(ORDER!O267&gt;0,IF(AK261="Output IGST - 12% - TamilNadu",12,5), "")</f>
        <v/>
      </c>
      <c r="AM261">
        <f>IF(ORDER!O267&gt;0,ROUND(SUM(AD261*AL261/100,0),2), "")</f>
        <v/>
      </c>
      <c r="AN261">
        <f>IF(ORDER!O267&gt;0,+AP261, "")</f>
        <v/>
      </c>
      <c r="AO261">
        <f>IF(ORDER!O267&gt;0,0.00, "")</f>
        <v/>
      </c>
      <c r="AP261">
        <f>IF(ORDER!O267&gt;0,+(Y261-AC261)+AM261, "")</f>
        <v/>
      </c>
      <c r="AQ261">
        <f>IF(ORDER!O267&gt;0,
 IF(ORDER!$D$1="SGST",
 VLOOKUP(H261,'C:\Users\HP\Desktop\TrimphPO\Week\Master Files\[SGST Master.xlsx]DBF'!$A:$AR,44,FALSE),
   IF(ORDER!$D$1="IGST",
   VLOOKUP(H261,'C:\Users\HP\Desktop\TrimphPO\Week\Master Files\[IGST Master.xlsx]DBF'!$A:$AR,44,FALSE),
   "Error")),
"")</f>
        <v/>
      </c>
      <c r="AR261">
        <f>IF(ORDER!O267&gt;0,B261, "")</f>
        <v/>
      </c>
      <c r="AS261">
        <f>IF(ORDER!O267&gt;0,AN261, "")</f>
        <v/>
      </c>
      <c r="AT261">
        <f>IF(ORDER!O267&gt;0,CONCATENATE($B$2," ",$C$2," ","QTY",  " ", $Z$2), "")</f>
        <v/>
      </c>
      <c r="AU261">
        <f>IF(ORDER!O267&gt;0,
 IF(ORDER!$D$1="SGST",
 VLOOKUP(H261,'C:\Users\HP\Desktop\TrimphPO\Week\Master Files\[SGST Master.xlsx]DBF'!$A:$AV,48,FALSE),
   IF(ORDER!$D$1="IGST",
   VLOOKUP(H261,'C:\Users\HP\Desktop\TrimphPO\Week\Master Files\[IGST Master.xlsx]DBF'!$A:$AV,48,FALSE),
   "Error")),
"")</f>
        <v/>
      </c>
      <c r="AV261">
        <f>IF(ORDER!O267&gt;0,
 IF(ORDER!$D$1="SGST",
 VLOOKUP(H261,'C:\Users\HP\Desktop\TrimphPO\Week\Master Files\[SGST Master.xlsx]DBF'!$A:$AW,49,FALSE),
   IF(ORDER!$D$1="IGST",
   VLOOKUP(H261,'C:\Users\HP\Desktop\TrimphPO\Week\Master Files\[IGST Master.xlsx]DBF'!$A:$AW,49,FALSE),
   "Error")),
"")</f>
        <v/>
      </c>
      <c r="AW261">
        <f>IF(ORDER!O267&gt;0,
 IF(ORDER!$D$1="SGST",
 VLOOKUP(H261,'C:\Users\HP\Desktop\TrimphPO\Week\Master Files\[SGST Master.xlsx]DBF'!$A:$AX,50,FALSE),
   IF(ORDER!$D$1="IGST",
   VLOOKUP(H261,'C:\Users\HP\Desktop\TrimphPO\Week\Master Files\[IGST Master.xlsx]DBF'!$A:$AX,50,FALSE),
   "Error")),
"")</f>
        <v/>
      </c>
      <c r="AX261">
        <f>IF(ORDER!O267&gt;0,ORDER!B5, "")</f>
        <v/>
      </c>
      <c r="AY261">
        <f>IF(ORDER!O267&gt;0,ORDER!B1, "")</f>
        <v/>
      </c>
      <c r="AZ261">
        <f>IF(ORDER!O267&gt;0,
 IF(ORDER!$D$1="SGST",
 VLOOKUP(H261,'C:\Users\HP\Desktop\TrimphPO\Week\Master Files\[SGST Master.xlsx]DBF'!$A:$BA,53,FALSE),
   IF(ORDER!$D$1="IGST",
   VLOOKUP(H261,'C:\Users\HP\Desktop\TrimphPO\Week\Master Files\[IGST Master.xlsx]DBF'!$A:$BA,53,FALSE),
   "Error")),
"")</f>
        <v/>
      </c>
      <c r="BA261">
        <f>IF(ORDER!O267&gt;0,
 IF(ORDER!$D$1="SGST",
 VLOOKUP(H261,'C:\Users\HP\Desktop\TrimphPO\Week\Master Files\[SGST Master.xlsx]DBF'!$A:$BB,54,FALSE),
   IF(ORDER!$D$1="IGST",
   VLOOKUP(H261,'C:\Users\HP\Desktop\TrimphPO\Week\Master Files\[IGST Master.xlsx]DBF'!$A:$BB,54,FALSE),
   "Error")),
"")</f>
        <v/>
      </c>
      <c r="BB261">
        <f>IF(ORDER!O267&gt;0,
 IF(ORDER!$D$1="SGST",
 VLOOKUP(H261,'C:\Users\HP\Desktop\TrimphPO\Week\Master Files\[SGST Master.xlsx]DBF'!$A:$BC,55,FALSE),
   IF(ORDER!$D$1="IGST",
   VLOOKUP(H261,'C:\Users\HP\Desktop\TrimphPO\Week\Master Files\[IGST Master.xlsx]DBF'!$A:$BC,55,FALSE),
   "Error")),
"")</f>
        <v/>
      </c>
      <c r="BC261">
        <f>IF(ORDER!O267&gt;0,
 IF(ORDER!$D$1="SGST",
 VLOOKUP(H261,'C:\Users\HP\Desktop\TrimphPO\Week\Master Files\[SGST Master.xlsx]DBF'!$A:$BD,56,FALSE),
   IF(ORDER!$D$1="IGST",
   VLOOKUP(H261,'C:\Users\HP\Desktop\TrimphPO\Week\Master Files\[IGST Master.xlsx]DBF'!$A:$BD,56,FALSE),
   "Error")),
"")</f>
        <v/>
      </c>
      <c r="BD261">
        <f>IF(ORDER!O267&gt;0,
 IF(ORDER!$D$1="SGST",
 VLOOKUP(H261,'C:\Users\HP\Desktop\TrimphPO\Week\Master Files\[SGST Master.xlsx]DBF'!$A:$BE,57,FALSE),
   IF(ORDER!$D$1="IGST",
   VLOOKUP(H261,'C:\Users\HP\Desktop\TrimphPO\Week\Master Files\[IGST Master.xlsx]DBF'!$A:$BE,57,FALSE),
   "Error")),
"")</f>
        <v/>
      </c>
    </row>
    <row r="262">
      <c r="A262">
        <f>IF(ORDER!O268&gt;0,
 IF(ORDER!$D$1="SGST",
 VLOOKUP(H262,'C:\Users\HP\Desktop\TrimphPO\Week\Master Files\[SGST Master.xlsx]DBF'!$A:$B,2,FALSE),
   IF(ORDER!$D$1="IGST",
   VLOOKUP(H262,'C:\Users\HP\Desktop\TrimphPO\Week\Master Files\[IGST Master.xlsx]DBF'!$A:$B,2,FALSE),
   "Error")),
"")</f>
        <v/>
      </c>
      <c r="B262">
        <f>IF(ORDER!O268&gt;0,
 IF(ORDER!$D$1="SGST",
 VLOOKUP(H262,'C:\Users\HP\Desktop\TrimphPO\Week\Master Files\[SGST Master.xlsx]DBF'!$A:$C,3,FALSE),
   IF(ORDER!$D$1="IGST",
   VLOOKUP(H262,'C:\Users\HP\Desktop\TrimphPO\Week\Master Files\[IGST Master.xlsx]DBF'!$A:$C,3,FALSE),
   "Error")),
"")</f>
        <v/>
      </c>
      <c r="C262">
        <f>IF(ORDER!O268&gt;0,ORDER!L268, "")</f>
        <v/>
      </c>
      <c r="D262">
        <f>IF(ORDER!O268&gt;0,ORDER!A268, "")</f>
        <v/>
      </c>
      <c r="E262">
        <f>IF(ORDER!O268&gt;0,
 IF(ORDER!$D$1="SGST",
 VLOOKUP(H262,'C:\Users\HP\Desktop\TrimphPO\Week\Master Files\[SGST Master.xlsx]DBF'!$A:$F,6,FALSE),
   IF(ORDER!$D$1="IGST",
   VLOOKUP(H262,'C:\Users\HP\Desktop\TrimphPO\Week\Master Files\[IGST Master.xlsx]DBF'!$A:$F,6,FALSE),
   "Error")),
"")</f>
        <v/>
      </c>
      <c r="F262">
        <f>IF(ORDER!O268&gt;0,ORDER!C268, "")</f>
        <v/>
      </c>
      <c r="G262">
        <f>IF(ORDER!O268&gt;0,
 IF(ORDER!$D$1="SGST",
 VLOOKUP(H262,'C:\Users\HP\Desktop\TrimphPO\Week\Master Files\[SGST Master.xlsx]DBF'!$A:$H,8,FALSE),
   IF(ORDER!$D$1="IGST",
   VLOOKUP(H262,'C:\Users\HP\Desktop\TrimphPO\Week\Master Files\[IGST Master.xlsx]DBF'!$A:$H,8,FALSE),
   "Error")),
"")</f>
        <v/>
      </c>
      <c r="H262">
        <f>IF(ORDER!O268&gt;0,ORDER!D268, "")</f>
        <v/>
      </c>
      <c r="I262">
        <f>IF(ORDER!O268&gt;0,
 IF(ORDER!$D$1="SGST",
 VLOOKUP(H262,'C:\Users\HP\Desktop\TrimphPO\Week\Master Files\[SGST Master.xlsx]DBF'!$A:$J,10,FALSE),
   IF(ORDER!$D$1="IGST",
   VLOOKUP(H262,'C:\Users\HP\Desktop\TrimphPO\Week\Master Files\[IGST Master.xlsx]DBF'!$A:$J,10,FALSE),
   "Error")),
"")</f>
        <v/>
      </c>
      <c r="J262">
        <f>IF(ORDER!O268&gt;0,SUMIF(ORDER!$D$8:$D$22298,DBF!$H262,ORDER!$G$8:$G$22298), "")</f>
        <v/>
      </c>
      <c r="K262">
        <f>IF(ORDER!O268&gt;0,VLOOKUP($H262,ORDER!D:H,5,FALSE), "")</f>
        <v/>
      </c>
      <c r="L262">
        <f>IF(ORDER!O268&gt;0,ROUND(J262*K262,2), "")</f>
        <v/>
      </c>
      <c r="M262">
        <f>IF(ORDER!O268&gt;0,
 IF(ORDER!$D$1="SGST",
 VLOOKUP(H262,'C:\Users\HP\Desktop\TrimphPO\Week\Master Files\[SGST Master.xlsx]DBF'!$A:$N,14,FALSE),
   IF(ORDER!$D$1="IGST",
   VLOOKUP(H262,'C:\Users\HP\Desktop\TrimphPO\Week\Master Files\[IGST Master.xlsx]DBF'!$A:$N,14,FALSE),
   "Error")),
"")</f>
        <v/>
      </c>
      <c r="N262">
        <f>IF(ORDER!O268&gt;0,ROUND(L262*M262/100,2), "")</f>
        <v/>
      </c>
      <c r="O262">
        <f>IF(ORDER!O268&gt;0,L262-N262, "")</f>
        <v/>
      </c>
      <c r="P262">
        <f>IF(ORDER!O268&gt;0,IF(R262="Corsetry",IF(IFERROR((O262/J262),0)&lt;1000,"CC Sales- Corsetry-Wholesale - IGST 5%","CC Sales- Corsetry-Wholesale - IGST 12%")), "")</f>
        <v/>
      </c>
      <c r="Q262">
        <f>IF(ORDER!O268&gt;0,
 IF(ORDER!$D$1="SGST",
 VLOOKUP(H262,'C:\Users\HP\Desktop\TrimphPO\Week\Master Files\[SGST Master.xlsx]DBF'!$A:$R,18,FALSE),
   IF(ORDER!$D$1="IGST",
   VLOOKUP(H262,'C:\Users\HP\Desktop\TrimphPO\Week\Master Files\[IGST Master.xlsx]DBF'!$A:$R,18,FALSE),
   "Error")),
"")</f>
        <v/>
      </c>
      <c r="R262">
        <f>IF(ORDER!O268&gt;0,
 IF(ORDER!$D$1="SGST",
 VLOOKUP(H262,'C:\Users\HP\Desktop\TrimphPO\Week\Master Files\[SGST Master.xlsx]DBF'!$A:$S,19,FALSE),
   IF(ORDER!$D$1="IGST",
   VLOOKUP(H262,'C:\Users\HP\Desktop\TrimphPO\Week\Master Files\[IGST Master.xlsx]DBF'!$A:$S,19,FALSE),
   "Error")),
"")</f>
        <v/>
      </c>
      <c r="S262">
        <f>IF(ORDER!O268&gt;0,
 IF(ORDER!$D$1="SGST",
 VLOOKUP(H262,'C:\Users\HP\Desktop\TrimphPO\Week\Master Files\[SGST Master.xlsx]DBF'!$A:$T,20,FALSE),
   IF(ORDER!$D$1="IGST",
   VLOOKUP(H262,'C:\Users\HP\Desktop\TrimphPO\Week\Master Files\[IGST Master.xlsx]DBF'!$A:$T,20,FALSE),
   "Error")),
"")</f>
        <v/>
      </c>
      <c r="T262">
        <f>IF(ORDER!O268&gt;0,
 IF(ORDER!$D$1="SGST",
 VLOOKUP(H262,'C:\Users\HP\Desktop\TrimphPO\Week\Master Files\[SGST Master.xlsx]DBF'!$A:$U,21,FALSE),
   IF(ORDER!$D$1="IGST",
   VLOOKUP(H262,'C:\Users\HP\Desktop\TrimphPO\Week\Master Files\[IGST Master.xlsx]DBF'!$A:$U,21,FALSE),
   "Error")),
"")</f>
        <v/>
      </c>
      <c r="U262">
        <f>IF(ORDER!O268&gt;0,
 IF(ORDER!$D$1="SGST",
 VLOOKUP(H262,'C:\Users\HP\Desktop\TrimphPO\Week\Master Files\[SGST Master.xlsx]DBF'!$A:$V,22,FALSE),
   IF(ORDER!$D$1="IGST",
   VLOOKUP(H262,'C:\Users\HP\Desktop\TrimphPO\Week\Master Files\[IGST Master.xlsx]DBF'!$A:$V,22,FALSE),
   "Error")),
"")</f>
        <v/>
      </c>
      <c r="V262">
        <f>IF(ORDER!O268&gt;0,
 IF(ORDER!$D$1="SGST",
 VLOOKUP(H262,'C:\Users\HP\Desktop\TrimphPO\Week\Master Files\[SGST Master.xlsx]DBF'!$A:$W,23,FALSE),
   IF(ORDER!$D$1="IGST",
   VLOOKUP(H262,'C:\Users\HP\Desktop\TrimphPO\Week\Master Files\[IGST Master.xlsx]DBF'!$A:$W,23,FALSE),
   "Error")),
"")</f>
        <v/>
      </c>
      <c r="W262">
        <f>IF(ORDER!O268&gt;0,
 IF(ORDER!$D$1="SGST",
 VLOOKUP(H262,'C:\Users\HP\Desktop\TrimphPO\Week\Master Files\[SGST Master.xlsx]DBF'!$A:$X,24,FALSE),
   IF(ORDER!$D$1="IGST",
   VLOOKUP(H262,'C:\Users\HP\Desktop\TrimphPO\Week\Master Files\[IGST Master.xlsx]DBF'!$A:$X,24,FALSE),
   "Error")),
"")</f>
        <v/>
      </c>
      <c r="X262">
        <f>IF(ORDER!O268&gt;0,
 IF(ORDER!$D$1="SGST",
 VLOOKUP(H262,'C:\Users\HP\Desktop\TrimphPO\Week\Master Files\[SGST Master.xlsx]DBF'!$A:$Y,25,FALSE),
   IF(ORDER!$D$1="IGST",
   VLOOKUP(H262,'C:\Users\HP\Desktop\TrimphPO\Week\Master Files\[IGST Master.xlsx]DBF'!$A:$Y,25,FALSE),
   "Error")),
"")</f>
        <v/>
      </c>
      <c r="Y262">
        <f>IF(ORDER!O268&gt;0,+O262, "")</f>
        <v/>
      </c>
      <c r="Z262">
        <f>IF(ORDER!O268&gt;0,+J262, "")</f>
        <v/>
      </c>
      <c r="AA262">
        <f>IF(ORDER!O268&gt;0,
 IF(ORDER!$D$1="SGST",
 VLOOKUP(H262,'C:\Users\HP\Desktop\TrimphPO\Week\Master Files\[SGST Master.xlsx]DBF'!$A:$AB,28,FALSE),
   IF(ORDER!$D$1="IGST",
   VLOOKUP(H262,'C:\Users\HP\Desktop\TrimphPO\Week\Master Files\[IGST Master.xlsx]DBF'!$A:$AB,28,FALSE),
   "Error")),
"")</f>
        <v/>
      </c>
      <c r="AB262">
        <f>IF(ORDER!O268&gt;0,
 IF(ORDER!$D$1="SGST",
 VLOOKUP(H262,'C:\Users\HP\Desktop\TrimphPO\Week\Master Files\[SGST Master.xlsx]DBF'!$A:$AC,29,FALSE),
   IF(ORDER!$D$1="IGST",
   VLOOKUP(H262,'C:\Users\HP\Desktop\TrimphPO\Week\Master Files\[IGST Master.xlsx]DBF'!$A:$AC,29,FALSE),
   "Error")),
"")</f>
        <v/>
      </c>
      <c r="AC262">
        <f>IF(ORDER!O268&gt;0,ROUND(Y262*AB262/100,2), "")</f>
        <v/>
      </c>
      <c r="AD262">
        <f>IF(ORDER!O268&gt;0,ROUND(SUM(Y262,0)-AC262,2), "")</f>
        <v/>
      </c>
      <c r="AE262" t="inlineStr"/>
      <c r="AF262" t="inlineStr"/>
      <c r="AG262" t="inlineStr"/>
      <c r="AH262" t="inlineStr"/>
      <c r="AI262" t="inlineStr"/>
      <c r="AJ262" t="inlineStr"/>
      <c r="AK262">
        <f>IF(ORDER!O268&gt;0,IF(RIGHT(P262,2)="5%","Output IGST - 5% - Tamilnadu","Output IGST - 12% - Tamilnadu"), "")</f>
        <v/>
      </c>
      <c r="AL262">
        <f>IF(ORDER!O268&gt;0,IF(AK262="Output IGST - 12% - TamilNadu",12,5), "")</f>
        <v/>
      </c>
      <c r="AM262">
        <f>IF(ORDER!O268&gt;0,ROUND(SUM(AD262*AL262/100,0),2), "")</f>
        <v/>
      </c>
      <c r="AN262">
        <f>IF(ORDER!O268&gt;0,+AP262, "")</f>
        <v/>
      </c>
      <c r="AO262">
        <f>IF(ORDER!O268&gt;0,0.00, "")</f>
        <v/>
      </c>
      <c r="AP262">
        <f>IF(ORDER!O268&gt;0,+(Y262-AC262)+AM262, "")</f>
        <v/>
      </c>
      <c r="AQ262">
        <f>IF(ORDER!O268&gt;0,
 IF(ORDER!$D$1="SGST",
 VLOOKUP(H262,'C:\Users\HP\Desktop\TrimphPO\Week\Master Files\[SGST Master.xlsx]DBF'!$A:$AR,44,FALSE),
   IF(ORDER!$D$1="IGST",
   VLOOKUP(H262,'C:\Users\HP\Desktop\TrimphPO\Week\Master Files\[IGST Master.xlsx]DBF'!$A:$AR,44,FALSE),
   "Error")),
"")</f>
        <v/>
      </c>
      <c r="AR262">
        <f>IF(ORDER!O268&gt;0,B262, "")</f>
        <v/>
      </c>
      <c r="AS262">
        <f>IF(ORDER!O268&gt;0,AN262, "")</f>
        <v/>
      </c>
      <c r="AT262">
        <f>IF(ORDER!O268&gt;0,CONCATENATE($B$2," ",$C$2," ","QTY",  " ", $Z$2), "")</f>
        <v/>
      </c>
      <c r="AU262">
        <f>IF(ORDER!O268&gt;0,
 IF(ORDER!$D$1="SGST",
 VLOOKUP(H262,'C:\Users\HP\Desktop\TrimphPO\Week\Master Files\[SGST Master.xlsx]DBF'!$A:$AV,48,FALSE),
   IF(ORDER!$D$1="IGST",
   VLOOKUP(H262,'C:\Users\HP\Desktop\TrimphPO\Week\Master Files\[IGST Master.xlsx]DBF'!$A:$AV,48,FALSE),
   "Error")),
"")</f>
        <v/>
      </c>
      <c r="AV262">
        <f>IF(ORDER!O268&gt;0,
 IF(ORDER!$D$1="SGST",
 VLOOKUP(H262,'C:\Users\HP\Desktop\TrimphPO\Week\Master Files\[SGST Master.xlsx]DBF'!$A:$AW,49,FALSE),
   IF(ORDER!$D$1="IGST",
   VLOOKUP(H262,'C:\Users\HP\Desktop\TrimphPO\Week\Master Files\[IGST Master.xlsx]DBF'!$A:$AW,49,FALSE),
   "Error")),
"")</f>
        <v/>
      </c>
      <c r="AW262">
        <f>IF(ORDER!O268&gt;0,
 IF(ORDER!$D$1="SGST",
 VLOOKUP(H262,'C:\Users\HP\Desktop\TrimphPO\Week\Master Files\[SGST Master.xlsx]DBF'!$A:$AX,50,FALSE),
   IF(ORDER!$D$1="IGST",
   VLOOKUP(H262,'C:\Users\HP\Desktop\TrimphPO\Week\Master Files\[IGST Master.xlsx]DBF'!$A:$AX,50,FALSE),
   "Error")),
"")</f>
        <v/>
      </c>
      <c r="AX262">
        <f>IF(ORDER!O268&gt;0,ORDER!B5, "")</f>
        <v/>
      </c>
      <c r="AY262">
        <f>IF(ORDER!O268&gt;0,ORDER!B1, "")</f>
        <v/>
      </c>
      <c r="AZ262">
        <f>IF(ORDER!O268&gt;0,
 IF(ORDER!$D$1="SGST",
 VLOOKUP(H262,'C:\Users\HP\Desktop\TrimphPO\Week\Master Files\[SGST Master.xlsx]DBF'!$A:$BA,53,FALSE),
   IF(ORDER!$D$1="IGST",
   VLOOKUP(H262,'C:\Users\HP\Desktop\TrimphPO\Week\Master Files\[IGST Master.xlsx]DBF'!$A:$BA,53,FALSE),
   "Error")),
"")</f>
        <v/>
      </c>
      <c r="BA262">
        <f>IF(ORDER!O268&gt;0,
 IF(ORDER!$D$1="SGST",
 VLOOKUP(H262,'C:\Users\HP\Desktop\TrimphPO\Week\Master Files\[SGST Master.xlsx]DBF'!$A:$BB,54,FALSE),
   IF(ORDER!$D$1="IGST",
   VLOOKUP(H262,'C:\Users\HP\Desktop\TrimphPO\Week\Master Files\[IGST Master.xlsx]DBF'!$A:$BB,54,FALSE),
   "Error")),
"")</f>
        <v/>
      </c>
      <c r="BB262">
        <f>IF(ORDER!O268&gt;0,
 IF(ORDER!$D$1="SGST",
 VLOOKUP(H262,'C:\Users\HP\Desktop\TrimphPO\Week\Master Files\[SGST Master.xlsx]DBF'!$A:$BC,55,FALSE),
   IF(ORDER!$D$1="IGST",
   VLOOKUP(H262,'C:\Users\HP\Desktop\TrimphPO\Week\Master Files\[IGST Master.xlsx]DBF'!$A:$BC,55,FALSE),
   "Error")),
"")</f>
        <v/>
      </c>
      <c r="BC262">
        <f>IF(ORDER!O268&gt;0,
 IF(ORDER!$D$1="SGST",
 VLOOKUP(H262,'C:\Users\HP\Desktop\TrimphPO\Week\Master Files\[SGST Master.xlsx]DBF'!$A:$BD,56,FALSE),
   IF(ORDER!$D$1="IGST",
   VLOOKUP(H262,'C:\Users\HP\Desktop\TrimphPO\Week\Master Files\[IGST Master.xlsx]DBF'!$A:$BD,56,FALSE),
   "Error")),
"")</f>
        <v/>
      </c>
      <c r="BD262">
        <f>IF(ORDER!O268&gt;0,
 IF(ORDER!$D$1="SGST",
 VLOOKUP(H262,'C:\Users\HP\Desktop\TrimphPO\Week\Master Files\[SGST Master.xlsx]DBF'!$A:$BE,57,FALSE),
   IF(ORDER!$D$1="IGST",
   VLOOKUP(H262,'C:\Users\HP\Desktop\TrimphPO\Week\Master Files\[IGST Master.xlsx]DBF'!$A:$BE,57,FALSE),
   "Error")),
"")</f>
        <v/>
      </c>
    </row>
    <row r="263">
      <c r="A263">
        <f>IF(ORDER!O269&gt;0,
 IF(ORDER!$D$1="SGST",
 VLOOKUP(H263,'C:\Users\HP\Desktop\TrimphPO\Week\Master Files\[SGST Master.xlsx]DBF'!$A:$B,2,FALSE),
   IF(ORDER!$D$1="IGST",
   VLOOKUP(H263,'C:\Users\HP\Desktop\TrimphPO\Week\Master Files\[IGST Master.xlsx]DBF'!$A:$B,2,FALSE),
   "Error")),
"")</f>
        <v/>
      </c>
      <c r="B263">
        <f>IF(ORDER!O269&gt;0,
 IF(ORDER!$D$1="SGST",
 VLOOKUP(H263,'C:\Users\HP\Desktop\TrimphPO\Week\Master Files\[SGST Master.xlsx]DBF'!$A:$C,3,FALSE),
   IF(ORDER!$D$1="IGST",
   VLOOKUP(H263,'C:\Users\HP\Desktop\TrimphPO\Week\Master Files\[IGST Master.xlsx]DBF'!$A:$C,3,FALSE),
   "Error")),
"")</f>
        <v/>
      </c>
      <c r="C263">
        <f>IF(ORDER!O269&gt;0,ORDER!L269, "")</f>
        <v/>
      </c>
      <c r="D263">
        <f>IF(ORDER!O269&gt;0,ORDER!A269, "")</f>
        <v/>
      </c>
      <c r="E263">
        <f>IF(ORDER!O269&gt;0,
 IF(ORDER!$D$1="SGST",
 VLOOKUP(H263,'C:\Users\HP\Desktop\TrimphPO\Week\Master Files\[SGST Master.xlsx]DBF'!$A:$F,6,FALSE),
   IF(ORDER!$D$1="IGST",
   VLOOKUP(H263,'C:\Users\HP\Desktop\TrimphPO\Week\Master Files\[IGST Master.xlsx]DBF'!$A:$F,6,FALSE),
   "Error")),
"")</f>
        <v/>
      </c>
      <c r="F263">
        <f>IF(ORDER!O269&gt;0,ORDER!C269, "")</f>
        <v/>
      </c>
      <c r="G263">
        <f>IF(ORDER!O269&gt;0,
 IF(ORDER!$D$1="SGST",
 VLOOKUP(H263,'C:\Users\HP\Desktop\TrimphPO\Week\Master Files\[SGST Master.xlsx]DBF'!$A:$H,8,FALSE),
   IF(ORDER!$D$1="IGST",
   VLOOKUP(H263,'C:\Users\HP\Desktop\TrimphPO\Week\Master Files\[IGST Master.xlsx]DBF'!$A:$H,8,FALSE),
   "Error")),
"")</f>
        <v/>
      </c>
      <c r="H263">
        <f>IF(ORDER!O269&gt;0,ORDER!D269, "")</f>
        <v/>
      </c>
      <c r="I263">
        <f>IF(ORDER!O269&gt;0,
 IF(ORDER!$D$1="SGST",
 VLOOKUP(H263,'C:\Users\HP\Desktop\TrimphPO\Week\Master Files\[SGST Master.xlsx]DBF'!$A:$J,10,FALSE),
   IF(ORDER!$D$1="IGST",
   VLOOKUP(H263,'C:\Users\HP\Desktop\TrimphPO\Week\Master Files\[IGST Master.xlsx]DBF'!$A:$J,10,FALSE),
   "Error")),
"")</f>
        <v/>
      </c>
      <c r="J263">
        <f>IF(ORDER!O269&gt;0,SUMIF(ORDER!$D$8:$D$22298,DBF!$H263,ORDER!$G$8:$G$22298), "")</f>
        <v/>
      </c>
      <c r="K263">
        <f>IF(ORDER!O269&gt;0,VLOOKUP($H263,ORDER!D:H,5,FALSE), "")</f>
        <v/>
      </c>
      <c r="L263">
        <f>IF(ORDER!O269&gt;0,ROUND(J263*K263,2), "")</f>
        <v/>
      </c>
      <c r="M263">
        <f>IF(ORDER!O269&gt;0,
 IF(ORDER!$D$1="SGST",
 VLOOKUP(H263,'C:\Users\HP\Desktop\TrimphPO\Week\Master Files\[SGST Master.xlsx]DBF'!$A:$N,14,FALSE),
   IF(ORDER!$D$1="IGST",
   VLOOKUP(H263,'C:\Users\HP\Desktop\TrimphPO\Week\Master Files\[IGST Master.xlsx]DBF'!$A:$N,14,FALSE),
   "Error")),
"")</f>
        <v/>
      </c>
      <c r="N263">
        <f>IF(ORDER!O269&gt;0,ROUND(L263*M263/100,2), "")</f>
        <v/>
      </c>
      <c r="O263">
        <f>IF(ORDER!O269&gt;0,L263-N263, "")</f>
        <v/>
      </c>
      <c r="P263">
        <f>IF(ORDER!O269&gt;0,IF(R263="Corsetry",IF(IFERROR((O263/J263),0)&lt;1000,"CC Sales- Corsetry-Wholesale - IGST 5%","CC Sales- Corsetry-Wholesale - IGST 12%")), "")</f>
        <v/>
      </c>
      <c r="Q263">
        <f>IF(ORDER!O269&gt;0,
 IF(ORDER!$D$1="SGST",
 VLOOKUP(H263,'C:\Users\HP\Desktop\TrimphPO\Week\Master Files\[SGST Master.xlsx]DBF'!$A:$R,18,FALSE),
   IF(ORDER!$D$1="IGST",
   VLOOKUP(H263,'C:\Users\HP\Desktop\TrimphPO\Week\Master Files\[IGST Master.xlsx]DBF'!$A:$R,18,FALSE),
   "Error")),
"")</f>
        <v/>
      </c>
      <c r="R263">
        <f>IF(ORDER!O269&gt;0,
 IF(ORDER!$D$1="SGST",
 VLOOKUP(H263,'C:\Users\HP\Desktop\TrimphPO\Week\Master Files\[SGST Master.xlsx]DBF'!$A:$S,19,FALSE),
   IF(ORDER!$D$1="IGST",
   VLOOKUP(H263,'C:\Users\HP\Desktop\TrimphPO\Week\Master Files\[IGST Master.xlsx]DBF'!$A:$S,19,FALSE),
   "Error")),
"")</f>
        <v/>
      </c>
      <c r="S263">
        <f>IF(ORDER!O269&gt;0,
 IF(ORDER!$D$1="SGST",
 VLOOKUP(H263,'C:\Users\HP\Desktop\TrimphPO\Week\Master Files\[SGST Master.xlsx]DBF'!$A:$T,20,FALSE),
   IF(ORDER!$D$1="IGST",
   VLOOKUP(H263,'C:\Users\HP\Desktop\TrimphPO\Week\Master Files\[IGST Master.xlsx]DBF'!$A:$T,20,FALSE),
   "Error")),
"")</f>
        <v/>
      </c>
      <c r="T263">
        <f>IF(ORDER!O269&gt;0,
 IF(ORDER!$D$1="SGST",
 VLOOKUP(H263,'C:\Users\HP\Desktop\TrimphPO\Week\Master Files\[SGST Master.xlsx]DBF'!$A:$U,21,FALSE),
   IF(ORDER!$D$1="IGST",
   VLOOKUP(H263,'C:\Users\HP\Desktop\TrimphPO\Week\Master Files\[IGST Master.xlsx]DBF'!$A:$U,21,FALSE),
   "Error")),
"")</f>
        <v/>
      </c>
      <c r="U263">
        <f>IF(ORDER!O269&gt;0,
 IF(ORDER!$D$1="SGST",
 VLOOKUP(H263,'C:\Users\HP\Desktop\TrimphPO\Week\Master Files\[SGST Master.xlsx]DBF'!$A:$V,22,FALSE),
   IF(ORDER!$D$1="IGST",
   VLOOKUP(H263,'C:\Users\HP\Desktop\TrimphPO\Week\Master Files\[IGST Master.xlsx]DBF'!$A:$V,22,FALSE),
   "Error")),
"")</f>
        <v/>
      </c>
      <c r="V263">
        <f>IF(ORDER!O269&gt;0,
 IF(ORDER!$D$1="SGST",
 VLOOKUP(H263,'C:\Users\HP\Desktop\TrimphPO\Week\Master Files\[SGST Master.xlsx]DBF'!$A:$W,23,FALSE),
   IF(ORDER!$D$1="IGST",
   VLOOKUP(H263,'C:\Users\HP\Desktop\TrimphPO\Week\Master Files\[IGST Master.xlsx]DBF'!$A:$W,23,FALSE),
   "Error")),
"")</f>
        <v/>
      </c>
      <c r="W263">
        <f>IF(ORDER!O269&gt;0,
 IF(ORDER!$D$1="SGST",
 VLOOKUP(H263,'C:\Users\HP\Desktop\TrimphPO\Week\Master Files\[SGST Master.xlsx]DBF'!$A:$X,24,FALSE),
   IF(ORDER!$D$1="IGST",
   VLOOKUP(H263,'C:\Users\HP\Desktop\TrimphPO\Week\Master Files\[IGST Master.xlsx]DBF'!$A:$X,24,FALSE),
   "Error")),
"")</f>
        <v/>
      </c>
      <c r="X263">
        <f>IF(ORDER!O269&gt;0,
 IF(ORDER!$D$1="SGST",
 VLOOKUP(H263,'C:\Users\HP\Desktop\TrimphPO\Week\Master Files\[SGST Master.xlsx]DBF'!$A:$Y,25,FALSE),
   IF(ORDER!$D$1="IGST",
   VLOOKUP(H263,'C:\Users\HP\Desktop\TrimphPO\Week\Master Files\[IGST Master.xlsx]DBF'!$A:$Y,25,FALSE),
   "Error")),
"")</f>
        <v/>
      </c>
      <c r="Y263">
        <f>IF(ORDER!O269&gt;0,+O263, "")</f>
        <v/>
      </c>
      <c r="Z263">
        <f>IF(ORDER!O269&gt;0,+J263, "")</f>
        <v/>
      </c>
      <c r="AA263">
        <f>IF(ORDER!O269&gt;0,
 IF(ORDER!$D$1="SGST",
 VLOOKUP(H263,'C:\Users\HP\Desktop\TrimphPO\Week\Master Files\[SGST Master.xlsx]DBF'!$A:$AB,28,FALSE),
   IF(ORDER!$D$1="IGST",
   VLOOKUP(H263,'C:\Users\HP\Desktop\TrimphPO\Week\Master Files\[IGST Master.xlsx]DBF'!$A:$AB,28,FALSE),
   "Error")),
"")</f>
        <v/>
      </c>
      <c r="AB263">
        <f>IF(ORDER!O269&gt;0,
 IF(ORDER!$D$1="SGST",
 VLOOKUP(H263,'C:\Users\HP\Desktop\TrimphPO\Week\Master Files\[SGST Master.xlsx]DBF'!$A:$AC,29,FALSE),
   IF(ORDER!$D$1="IGST",
   VLOOKUP(H263,'C:\Users\HP\Desktop\TrimphPO\Week\Master Files\[IGST Master.xlsx]DBF'!$A:$AC,29,FALSE),
   "Error")),
"")</f>
        <v/>
      </c>
      <c r="AC263">
        <f>IF(ORDER!O269&gt;0,ROUND(Y263*AB263/100,2), "")</f>
        <v/>
      </c>
      <c r="AD263">
        <f>IF(ORDER!O269&gt;0,ROUND(SUM(Y263,0)-AC263,2), "")</f>
        <v/>
      </c>
      <c r="AE263" t="inlineStr"/>
      <c r="AF263" t="inlineStr"/>
      <c r="AG263" t="inlineStr"/>
      <c r="AH263" t="inlineStr"/>
      <c r="AI263" t="inlineStr"/>
      <c r="AJ263" t="inlineStr"/>
      <c r="AK263">
        <f>IF(ORDER!O269&gt;0,IF(RIGHT(P263,2)="5%","Output IGST - 5% - Tamilnadu","Output IGST - 12% - Tamilnadu"), "")</f>
        <v/>
      </c>
      <c r="AL263">
        <f>IF(ORDER!O269&gt;0,IF(AK263="Output IGST - 12% - TamilNadu",12,5), "")</f>
        <v/>
      </c>
      <c r="AM263">
        <f>IF(ORDER!O269&gt;0,ROUND(SUM(AD263*AL263/100,0),2), "")</f>
        <v/>
      </c>
      <c r="AN263">
        <f>IF(ORDER!O269&gt;0,+AP263, "")</f>
        <v/>
      </c>
      <c r="AO263">
        <f>IF(ORDER!O269&gt;0,0.00, "")</f>
        <v/>
      </c>
      <c r="AP263">
        <f>IF(ORDER!O269&gt;0,+(Y263-AC263)+AM263, "")</f>
        <v/>
      </c>
      <c r="AQ263">
        <f>IF(ORDER!O269&gt;0,
 IF(ORDER!$D$1="SGST",
 VLOOKUP(H263,'C:\Users\HP\Desktop\TrimphPO\Week\Master Files\[SGST Master.xlsx]DBF'!$A:$AR,44,FALSE),
   IF(ORDER!$D$1="IGST",
   VLOOKUP(H263,'C:\Users\HP\Desktop\TrimphPO\Week\Master Files\[IGST Master.xlsx]DBF'!$A:$AR,44,FALSE),
   "Error")),
"")</f>
        <v/>
      </c>
      <c r="AR263">
        <f>IF(ORDER!O269&gt;0,B263, "")</f>
        <v/>
      </c>
      <c r="AS263">
        <f>IF(ORDER!O269&gt;0,AN263, "")</f>
        <v/>
      </c>
      <c r="AT263">
        <f>IF(ORDER!O269&gt;0,CONCATENATE($B$2," ",$C$2," ","QTY",  " ", $Z$2), "")</f>
        <v/>
      </c>
      <c r="AU263">
        <f>IF(ORDER!O269&gt;0,
 IF(ORDER!$D$1="SGST",
 VLOOKUP(H263,'C:\Users\HP\Desktop\TrimphPO\Week\Master Files\[SGST Master.xlsx]DBF'!$A:$AV,48,FALSE),
   IF(ORDER!$D$1="IGST",
   VLOOKUP(H263,'C:\Users\HP\Desktop\TrimphPO\Week\Master Files\[IGST Master.xlsx]DBF'!$A:$AV,48,FALSE),
   "Error")),
"")</f>
        <v/>
      </c>
      <c r="AV263">
        <f>IF(ORDER!O269&gt;0,
 IF(ORDER!$D$1="SGST",
 VLOOKUP(H263,'C:\Users\HP\Desktop\TrimphPO\Week\Master Files\[SGST Master.xlsx]DBF'!$A:$AW,49,FALSE),
   IF(ORDER!$D$1="IGST",
   VLOOKUP(H263,'C:\Users\HP\Desktop\TrimphPO\Week\Master Files\[IGST Master.xlsx]DBF'!$A:$AW,49,FALSE),
   "Error")),
"")</f>
        <v/>
      </c>
      <c r="AW263">
        <f>IF(ORDER!O269&gt;0,
 IF(ORDER!$D$1="SGST",
 VLOOKUP(H263,'C:\Users\HP\Desktop\TrimphPO\Week\Master Files\[SGST Master.xlsx]DBF'!$A:$AX,50,FALSE),
   IF(ORDER!$D$1="IGST",
   VLOOKUP(H263,'C:\Users\HP\Desktop\TrimphPO\Week\Master Files\[IGST Master.xlsx]DBF'!$A:$AX,50,FALSE),
   "Error")),
"")</f>
        <v/>
      </c>
      <c r="AX263">
        <f>IF(ORDER!O269&gt;0,ORDER!B5, "")</f>
        <v/>
      </c>
      <c r="AY263">
        <f>IF(ORDER!O269&gt;0,ORDER!B1, "")</f>
        <v/>
      </c>
      <c r="AZ263">
        <f>IF(ORDER!O269&gt;0,
 IF(ORDER!$D$1="SGST",
 VLOOKUP(H263,'C:\Users\HP\Desktop\TrimphPO\Week\Master Files\[SGST Master.xlsx]DBF'!$A:$BA,53,FALSE),
   IF(ORDER!$D$1="IGST",
   VLOOKUP(H263,'C:\Users\HP\Desktop\TrimphPO\Week\Master Files\[IGST Master.xlsx]DBF'!$A:$BA,53,FALSE),
   "Error")),
"")</f>
        <v/>
      </c>
      <c r="BA263">
        <f>IF(ORDER!O269&gt;0,
 IF(ORDER!$D$1="SGST",
 VLOOKUP(H263,'C:\Users\HP\Desktop\TrimphPO\Week\Master Files\[SGST Master.xlsx]DBF'!$A:$BB,54,FALSE),
   IF(ORDER!$D$1="IGST",
   VLOOKUP(H263,'C:\Users\HP\Desktop\TrimphPO\Week\Master Files\[IGST Master.xlsx]DBF'!$A:$BB,54,FALSE),
   "Error")),
"")</f>
        <v/>
      </c>
      <c r="BB263">
        <f>IF(ORDER!O269&gt;0,
 IF(ORDER!$D$1="SGST",
 VLOOKUP(H263,'C:\Users\HP\Desktop\TrimphPO\Week\Master Files\[SGST Master.xlsx]DBF'!$A:$BC,55,FALSE),
   IF(ORDER!$D$1="IGST",
   VLOOKUP(H263,'C:\Users\HP\Desktop\TrimphPO\Week\Master Files\[IGST Master.xlsx]DBF'!$A:$BC,55,FALSE),
   "Error")),
"")</f>
        <v/>
      </c>
      <c r="BC263">
        <f>IF(ORDER!O269&gt;0,
 IF(ORDER!$D$1="SGST",
 VLOOKUP(H263,'C:\Users\HP\Desktop\TrimphPO\Week\Master Files\[SGST Master.xlsx]DBF'!$A:$BD,56,FALSE),
   IF(ORDER!$D$1="IGST",
   VLOOKUP(H263,'C:\Users\HP\Desktop\TrimphPO\Week\Master Files\[IGST Master.xlsx]DBF'!$A:$BD,56,FALSE),
   "Error")),
"")</f>
        <v/>
      </c>
      <c r="BD263">
        <f>IF(ORDER!O269&gt;0,
 IF(ORDER!$D$1="SGST",
 VLOOKUP(H263,'C:\Users\HP\Desktop\TrimphPO\Week\Master Files\[SGST Master.xlsx]DBF'!$A:$BE,57,FALSE),
   IF(ORDER!$D$1="IGST",
   VLOOKUP(H263,'C:\Users\HP\Desktop\TrimphPO\Week\Master Files\[IGST Master.xlsx]DBF'!$A:$BE,57,FALSE),
   "Error")),
"")</f>
        <v/>
      </c>
    </row>
    <row r="264">
      <c r="A264">
        <f>IF(ORDER!O270&gt;0,
 IF(ORDER!$D$1="SGST",
 VLOOKUP(H264,'C:\Users\HP\Desktop\TrimphPO\Week\Master Files\[SGST Master.xlsx]DBF'!$A:$B,2,FALSE),
   IF(ORDER!$D$1="IGST",
   VLOOKUP(H264,'C:\Users\HP\Desktop\TrimphPO\Week\Master Files\[IGST Master.xlsx]DBF'!$A:$B,2,FALSE),
   "Error")),
"")</f>
        <v/>
      </c>
      <c r="B264">
        <f>IF(ORDER!O270&gt;0,
 IF(ORDER!$D$1="SGST",
 VLOOKUP(H264,'C:\Users\HP\Desktop\TrimphPO\Week\Master Files\[SGST Master.xlsx]DBF'!$A:$C,3,FALSE),
   IF(ORDER!$D$1="IGST",
   VLOOKUP(H264,'C:\Users\HP\Desktop\TrimphPO\Week\Master Files\[IGST Master.xlsx]DBF'!$A:$C,3,FALSE),
   "Error")),
"")</f>
        <v/>
      </c>
      <c r="C264">
        <f>IF(ORDER!O270&gt;0,ORDER!L270, "")</f>
        <v/>
      </c>
      <c r="D264">
        <f>IF(ORDER!O270&gt;0,ORDER!A270, "")</f>
        <v/>
      </c>
      <c r="E264">
        <f>IF(ORDER!O270&gt;0,
 IF(ORDER!$D$1="SGST",
 VLOOKUP(H264,'C:\Users\HP\Desktop\TrimphPO\Week\Master Files\[SGST Master.xlsx]DBF'!$A:$F,6,FALSE),
   IF(ORDER!$D$1="IGST",
   VLOOKUP(H264,'C:\Users\HP\Desktop\TrimphPO\Week\Master Files\[IGST Master.xlsx]DBF'!$A:$F,6,FALSE),
   "Error")),
"")</f>
        <v/>
      </c>
      <c r="F264">
        <f>IF(ORDER!O270&gt;0,ORDER!C270, "")</f>
        <v/>
      </c>
      <c r="G264">
        <f>IF(ORDER!O270&gt;0,
 IF(ORDER!$D$1="SGST",
 VLOOKUP(H264,'C:\Users\HP\Desktop\TrimphPO\Week\Master Files\[SGST Master.xlsx]DBF'!$A:$H,8,FALSE),
   IF(ORDER!$D$1="IGST",
   VLOOKUP(H264,'C:\Users\HP\Desktop\TrimphPO\Week\Master Files\[IGST Master.xlsx]DBF'!$A:$H,8,FALSE),
   "Error")),
"")</f>
        <v/>
      </c>
      <c r="H264">
        <f>IF(ORDER!O270&gt;0,ORDER!D270, "")</f>
        <v/>
      </c>
      <c r="I264">
        <f>IF(ORDER!O270&gt;0,
 IF(ORDER!$D$1="SGST",
 VLOOKUP(H264,'C:\Users\HP\Desktop\TrimphPO\Week\Master Files\[SGST Master.xlsx]DBF'!$A:$J,10,FALSE),
   IF(ORDER!$D$1="IGST",
   VLOOKUP(H264,'C:\Users\HP\Desktop\TrimphPO\Week\Master Files\[IGST Master.xlsx]DBF'!$A:$J,10,FALSE),
   "Error")),
"")</f>
        <v/>
      </c>
      <c r="J264">
        <f>IF(ORDER!O270&gt;0,SUMIF(ORDER!$D$8:$D$22298,DBF!$H264,ORDER!$G$8:$G$22298), "")</f>
        <v/>
      </c>
      <c r="K264">
        <f>IF(ORDER!O270&gt;0,VLOOKUP($H264,ORDER!D:H,5,FALSE), "")</f>
        <v/>
      </c>
      <c r="L264">
        <f>IF(ORDER!O270&gt;0,ROUND(J264*K264,2), "")</f>
        <v/>
      </c>
      <c r="M264">
        <f>IF(ORDER!O270&gt;0,
 IF(ORDER!$D$1="SGST",
 VLOOKUP(H264,'C:\Users\HP\Desktop\TrimphPO\Week\Master Files\[SGST Master.xlsx]DBF'!$A:$N,14,FALSE),
   IF(ORDER!$D$1="IGST",
   VLOOKUP(H264,'C:\Users\HP\Desktop\TrimphPO\Week\Master Files\[IGST Master.xlsx]DBF'!$A:$N,14,FALSE),
   "Error")),
"")</f>
        <v/>
      </c>
      <c r="N264">
        <f>IF(ORDER!O270&gt;0,ROUND(L264*M264/100,2), "")</f>
        <v/>
      </c>
      <c r="O264">
        <f>IF(ORDER!O270&gt;0,L264-N264, "")</f>
        <v/>
      </c>
      <c r="P264">
        <f>IF(ORDER!O270&gt;0,IF(R264="Corsetry",IF(IFERROR((O264/J264),0)&lt;1000,"CC Sales- Corsetry-Wholesale - IGST 5%","CC Sales- Corsetry-Wholesale - IGST 12%")), "")</f>
        <v/>
      </c>
      <c r="Q264">
        <f>IF(ORDER!O270&gt;0,
 IF(ORDER!$D$1="SGST",
 VLOOKUP(H264,'C:\Users\HP\Desktop\TrimphPO\Week\Master Files\[SGST Master.xlsx]DBF'!$A:$R,18,FALSE),
   IF(ORDER!$D$1="IGST",
   VLOOKUP(H264,'C:\Users\HP\Desktop\TrimphPO\Week\Master Files\[IGST Master.xlsx]DBF'!$A:$R,18,FALSE),
   "Error")),
"")</f>
        <v/>
      </c>
      <c r="R264">
        <f>IF(ORDER!O270&gt;0,
 IF(ORDER!$D$1="SGST",
 VLOOKUP(H264,'C:\Users\HP\Desktop\TrimphPO\Week\Master Files\[SGST Master.xlsx]DBF'!$A:$S,19,FALSE),
   IF(ORDER!$D$1="IGST",
   VLOOKUP(H264,'C:\Users\HP\Desktop\TrimphPO\Week\Master Files\[IGST Master.xlsx]DBF'!$A:$S,19,FALSE),
   "Error")),
"")</f>
        <v/>
      </c>
      <c r="S264">
        <f>IF(ORDER!O270&gt;0,
 IF(ORDER!$D$1="SGST",
 VLOOKUP(H264,'C:\Users\HP\Desktop\TrimphPO\Week\Master Files\[SGST Master.xlsx]DBF'!$A:$T,20,FALSE),
   IF(ORDER!$D$1="IGST",
   VLOOKUP(H264,'C:\Users\HP\Desktop\TrimphPO\Week\Master Files\[IGST Master.xlsx]DBF'!$A:$T,20,FALSE),
   "Error")),
"")</f>
        <v/>
      </c>
      <c r="T264">
        <f>IF(ORDER!O270&gt;0,
 IF(ORDER!$D$1="SGST",
 VLOOKUP(H264,'C:\Users\HP\Desktop\TrimphPO\Week\Master Files\[SGST Master.xlsx]DBF'!$A:$U,21,FALSE),
   IF(ORDER!$D$1="IGST",
   VLOOKUP(H264,'C:\Users\HP\Desktop\TrimphPO\Week\Master Files\[IGST Master.xlsx]DBF'!$A:$U,21,FALSE),
   "Error")),
"")</f>
        <v/>
      </c>
      <c r="U264">
        <f>IF(ORDER!O270&gt;0,
 IF(ORDER!$D$1="SGST",
 VLOOKUP(H264,'C:\Users\HP\Desktop\TrimphPO\Week\Master Files\[SGST Master.xlsx]DBF'!$A:$V,22,FALSE),
   IF(ORDER!$D$1="IGST",
   VLOOKUP(H264,'C:\Users\HP\Desktop\TrimphPO\Week\Master Files\[IGST Master.xlsx]DBF'!$A:$V,22,FALSE),
   "Error")),
"")</f>
        <v/>
      </c>
      <c r="V264">
        <f>IF(ORDER!O270&gt;0,
 IF(ORDER!$D$1="SGST",
 VLOOKUP(H264,'C:\Users\HP\Desktop\TrimphPO\Week\Master Files\[SGST Master.xlsx]DBF'!$A:$W,23,FALSE),
   IF(ORDER!$D$1="IGST",
   VLOOKUP(H264,'C:\Users\HP\Desktop\TrimphPO\Week\Master Files\[IGST Master.xlsx]DBF'!$A:$W,23,FALSE),
   "Error")),
"")</f>
        <v/>
      </c>
      <c r="W264">
        <f>IF(ORDER!O270&gt;0,
 IF(ORDER!$D$1="SGST",
 VLOOKUP(H264,'C:\Users\HP\Desktop\TrimphPO\Week\Master Files\[SGST Master.xlsx]DBF'!$A:$X,24,FALSE),
   IF(ORDER!$D$1="IGST",
   VLOOKUP(H264,'C:\Users\HP\Desktop\TrimphPO\Week\Master Files\[IGST Master.xlsx]DBF'!$A:$X,24,FALSE),
   "Error")),
"")</f>
        <v/>
      </c>
      <c r="X264">
        <f>IF(ORDER!O270&gt;0,
 IF(ORDER!$D$1="SGST",
 VLOOKUP(H264,'C:\Users\HP\Desktop\TrimphPO\Week\Master Files\[SGST Master.xlsx]DBF'!$A:$Y,25,FALSE),
   IF(ORDER!$D$1="IGST",
   VLOOKUP(H264,'C:\Users\HP\Desktop\TrimphPO\Week\Master Files\[IGST Master.xlsx]DBF'!$A:$Y,25,FALSE),
   "Error")),
"")</f>
        <v/>
      </c>
      <c r="Y264">
        <f>IF(ORDER!O270&gt;0,+O264, "")</f>
        <v/>
      </c>
      <c r="Z264">
        <f>IF(ORDER!O270&gt;0,+J264, "")</f>
        <v/>
      </c>
      <c r="AA264">
        <f>IF(ORDER!O270&gt;0,
 IF(ORDER!$D$1="SGST",
 VLOOKUP(H264,'C:\Users\HP\Desktop\TrimphPO\Week\Master Files\[SGST Master.xlsx]DBF'!$A:$AB,28,FALSE),
   IF(ORDER!$D$1="IGST",
   VLOOKUP(H264,'C:\Users\HP\Desktop\TrimphPO\Week\Master Files\[IGST Master.xlsx]DBF'!$A:$AB,28,FALSE),
   "Error")),
"")</f>
        <v/>
      </c>
      <c r="AB264">
        <f>IF(ORDER!O270&gt;0,
 IF(ORDER!$D$1="SGST",
 VLOOKUP(H264,'C:\Users\HP\Desktop\TrimphPO\Week\Master Files\[SGST Master.xlsx]DBF'!$A:$AC,29,FALSE),
   IF(ORDER!$D$1="IGST",
   VLOOKUP(H264,'C:\Users\HP\Desktop\TrimphPO\Week\Master Files\[IGST Master.xlsx]DBF'!$A:$AC,29,FALSE),
   "Error")),
"")</f>
        <v/>
      </c>
      <c r="AC264">
        <f>IF(ORDER!O270&gt;0,ROUND(Y264*AB264/100,2), "")</f>
        <v/>
      </c>
      <c r="AD264">
        <f>IF(ORDER!O270&gt;0,ROUND(SUM(Y264,0)-AC264,2), "")</f>
        <v/>
      </c>
      <c r="AE264" t="inlineStr"/>
      <c r="AF264" t="inlineStr"/>
      <c r="AG264" t="inlineStr"/>
      <c r="AH264" t="inlineStr"/>
      <c r="AI264" t="inlineStr"/>
      <c r="AJ264" t="inlineStr"/>
      <c r="AK264">
        <f>IF(ORDER!O270&gt;0,IF(RIGHT(P264,2)="5%","Output IGST - 5% - Tamilnadu","Output IGST - 12% - Tamilnadu"), "")</f>
        <v/>
      </c>
      <c r="AL264">
        <f>IF(ORDER!O270&gt;0,IF(AK264="Output IGST - 12% - TamilNadu",12,5), "")</f>
        <v/>
      </c>
      <c r="AM264">
        <f>IF(ORDER!O270&gt;0,ROUND(SUM(AD264*AL264/100,0),2), "")</f>
        <v/>
      </c>
      <c r="AN264">
        <f>IF(ORDER!O270&gt;0,+AP264, "")</f>
        <v/>
      </c>
      <c r="AO264">
        <f>IF(ORDER!O270&gt;0,0.00, "")</f>
        <v/>
      </c>
      <c r="AP264">
        <f>IF(ORDER!O270&gt;0,+(Y264-AC264)+AM264, "")</f>
        <v/>
      </c>
      <c r="AQ264">
        <f>IF(ORDER!O270&gt;0,
 IF(ORDER!$D$1="SGST",
 VLOOKUP(H264,'C:\Users\HP\Desktop\TrimphPO\Week\Master Files\[SGST Master.xlsx]DBF'!$A:$AR,44,FALSE),
   IF(ORDER!$D$1="IGST",
   VLOOKUP(H264,'C:\Users\HP\Desktop\TrimphPO\Week\Master Files\[IGST Master.xlsx]DBF'!$A:$AR,44,FALSE),
   "Error")),
"")</f>
        <v/>
      </c>
      <c r="AR264">
        <f>IF(ORDER!O270&gt;0,B264, "")</f>
        <v/>
      </c>
      <c r="AS264">
        <f>IF(ORDER!O270&gt;0,AN264, "")</f>
        <v/>
      </c>
      <c r="AT264">
        <f>IF(ORDER!O270&gt;0,CONCATENATE($B$2," ",$C$2," ","QTY",  " ", $Z$2), "")</f>
        <v/>
      </c>
      <c r="AU264">
        <f>IF(ORDER!O270&gt;0,
 IF(ORDER!$D$1="SGST",
 VLOOKUP(H264,'C:\Users\HP\Desktop\TrimphPO\Week\Master Files\[SGST Master.xlsx]DBF'!$A:$AV,48,FALSE),
   IF(ORDER!$D$1="IGST",
   VLOOKUP(H264,'C:\Users\HP\Desktop\TrimphPO\Week\Master Files\[IGST Master.xlsx]DBF'!$A:$AV,48,FALSE),
   "Error")),
"")</f>
        <v/>
      </c>
      <c r="AV264">
        <f>IF(ORDER!O270&gt;0,
 IF(ORDER!$D$1="SGST",
 VLOOKUP(H264,'C:\Users\HP\Desktop\TrimphPO\Week\Master Files\[SGST Master.xlsx]DBF'!$A:$AW,49,FALSE),
   IF(ORDER!$D$1="IGST",
   VLOOKUP(H264,'C:\Users\HP\Desktop\TrimphPO\Week\Master Files\[IGST Master.xlsx]DBF'!$A:$AW,49,FALSE),
   "Error")),
"")</f>
        <v/>
      </c>
      <c r="AW264">
        <f>IF(ORDER!O270&gt;0,
 IF(ORDER!$D$1="SGST",
 VLOOKUP(H264,'C:\Users\HP\Desktop\TrimphPO\Week\Master Files\[SGST Master.xlsx]DBF'!$A:$AX,50,FALSE),
   IF(ORDER!$D$1="IGST",
   VLOOKUP(H264,'C:\Users\HP\Desktop\TrimphPO\Week\Master Files\[IGST Master.xlsx]DBF'!$A:$AX,50,FALSE),
   "Error")),
"")</f>
        <v/>
      </c>
      <c r="AX264">
        <f>IF(ORDER!O270&gt;0,ORDER!B5, "")</f>
        <v/>
      </c>
      <c r="AY264">
        <f>IF(ORDER!O270&gt;0,ORDER!B1, "")</f>
        <v/>
      </c>
      <c r="AZ264">
        <f>IF(ORDER!O270&gt;0,
 IF(ORDER!$D$1="SGST",
 VLOOKUP(H264,'C:\Users\HP\Desktop\TrimphPO\Week\Master Files\[SGST Master.xlsx]DBF'!$A:$BA,53,FALSE),
   IF(ORDER!$D$1="IGST",
   VLOOKUP(H264,'C:\Users\HP\Desktop\TrimphPO\Week\Master Files\[IGST Master.xlsx]DBF'!$A:$BA,53,FALSE),
   "Error")),
"")</f>
        <v/>
      </c>
      <c r="BA264">
        <f>IF(ORDER!O270&gt;0,
 IF(ORDER!$D$1="SGST",
 VLOOKUP(H264,'C:\Users\HP\Desktop\TrimphPO\Week\Master Files\[SGST Master.xlsx]DBF'!$A:$BB,54,FALSE),
   IF(ORDER!$D$1="IGST",
   VLOOKUP(H264,'C:\Users\HP\Desktop\TrimphPO\Week\Master Files\[IGST Master.xlsx]DBF'!$A:$BB,54,FALSE),
   "Error")),
"")</f>
        <v/>
      </c>
      <c r="BB264">
        <f>IF(ORDER!O270&gt;0,
 IF(ORDER!$D$1="SGST",
 VLOOKUP(H264,'C:\Users\HP\Desktop\TrimphPO\Week\Master Files\[SGST Master.xlsx]DBF'!$A:$BC,55,FALSE),
   IF(ORDER!$D$1="IGST",
   VLOOKUP(H264,'C:\Users\HP\Desktop\TrimphPO\Week\Master Files\[IGST Master.xlsx]DBF'!$A:$BC,55,FALSE),
   "Error")),
"")</f>
        <v/>
      </c>
      <c r="BC264">
        <f>IF(ORDER!O270&gt;0,
 IF(ORDER!$D$1="SGST",
 VLOOKUP(H264,'C:\Users\HP\Desktop\TrimphPO\Week\Master Files\[SGST Master.xlsx]DBF'!$A:$BD,56,FALSE),
   IF(ORDER!$D$1="IGST",
   VLOOKUP(H264,'C:\Users\HP\Desktop\TrimphPO\Week\Master Files\[IGST Master.xlsx]DBF'!$A:$BD,56,FALSE),
   "Error")),
"")</f>
        <v/>
      </c>
      <c r="BD264">
        <f>IF(ORDER!O270&gt;0,
 IF(ORDER!$D$1="SGST",
 VLOOKUP(H264,'C:\Users\HP\Desktop\TrimphPO\Week\Master Files\[SGST Master.xlsx]DBF'!$A:$BE,57,FALSE),
   IF(ORDER!$D$1="IGST",
   VLOOKUP(H264,'C:\Users\HP\Desktop\TrimphPO\Week\Master Files\[IGST Master.xlsx]DBF'!$A:$BE,57,FALSE),
   "Error")),
"")</f>
        <v/>
      </c>
    </row>
    <row r="265">
      <c r="A265">
        <f>IF(ORDER!O271&gt;0,
 IF(ORDER!$D$1="SGST",
 VLOOKUP(H265,'C:\Users\HP\Desktop\TrimphPO\Week\Master Files\[SGST Master.xlsx]DBF'!$A:$B,2,FALSE),
   IF(ORDER!$D$1="IGST",
   VLOOKUP(H265,'C:\Users\HP\Desktop\TrimphPO\Week\Master Files\[IGST Master.xlsx]DBF'!$A:$B,2,FALSE),
   "Error")),
"")</f>
        <v/>
      </c>
      <c r="B265">
        <f>IF(ORDER!O271&gt;0,
 IF(ORDER!$D$1="SGST",
 VLOOKUP(H265,'C:\Users\HP\Desktop\TrimphPO\Week\Master Files\[SGST Master.xlsx]DBF'!$A:$C,3,FALSE),
   IF(ORDER!$D$1="IGST",
   VLOOKUP(H265,'C:\Users\HP\Desktop\TrimphPO\Week\Master Files\[IGST Master.xlsx]DBF'!$A:$C,3,FALSE),
   "Error")),
"")</f>
        <v/>
      </c>
      <c r="C265">
        <f>IF(ORDER!O271&gt;0,ORDER!L271, "")</f>
        <v/>
      </c>
      <c r="D265">
        <f>IF(ORDER!O271&gt;0,ORDER!A271, "")</f>
        <v/>
      </c>
      <c r="E265">
        <f>IF(ORDER!O271&gt;0,
 IF(ORDER!$D$1="SGST",
 VLOOKUP(H265,'C:\Users\HP\Desktop\TrimphPO\Week\Master Files\[SGST Master.xlsx]DBF'!$A:$F,6,FALSE),
   IF(ORDER!$D$1="IGST",
   VLOOKUP(H265,'C:\Users\HP\Desktop\TrimphPO\Week\Master Files\[IGST Master.xlsx]DBF'!$A:$F,6,FALSE),
   "Error")),
"")</f>
        <v/>
      </c>
      <c r="F265">
        <f>IF(ORDER!O271&gt;0,ORDER!C271, "")</f>
        <v/>
      </c>
      <c r="G265">
        <f>IF(ORDER!O271&gt;0,
 IF(ORDER!$D$1="SGST",
 VLOOKUP(H265,'C:\Users\HP\Desktop\TrimphPO\Week\Master Files\[SGST Master.xlsx]DBF'!$A:$H,8,FALSE),
   IF(ORDER!$D$1="IGST",
   VLOOKUP(H265,'C:\Users\HP\Desktop\TrimphPO\Week\Master Files\[IGST Master.xlsx]DBF'!$A:$H,8,FALSE),
   "Error")),
"")</f>
        <v/>
      </c>
      <c r="H265">
        <f>IF(ORDER!O271&gt;0,ORDER!D271, "")</f>
        <v/>
      </c>
      <c r="I265">
        <f>IF(ORDER!O271&gt;0,
 IF(ORDER!$D$1="SGST",
 VLOOKUP(H265,'C:\Users\HP\Desktop\TrimphPO\Week\Master Files\[SGST Master.xlsx]DBF'!$A:$J,10,FALSE),
   IF(ORDER!$D$1="IGST",
   VLOOKUP(H265,'C:\Users\HP\Desktop\TrimphPO\Week\Master Files\[IGST Master.xlsx]DBF'!$A:$J,10,FALSE),
   "Error")),
"")</f>
        <v/>
      </c>
      <c r="J265">
        <f>IF(ORDER!O271&gt;0,SUMIF(ORDER!$D$8:$D$22298,DBF!$H265,ORDER!$G$8:$G$22298), "")</f>
        <v/>
      </c>
      <c r="K265">
        <f>IF(ORDER!O271&gt;0,VLOOKUP($H265,ORDER!D:H,5,FALSE), "")</f>
        <v/>
      </c>
      <c r="L265">
        <f>IF(ORDER!O271&gt;0,ROUND(J265*K265,2), "")</f>
        <v/>
      </c>
      <c r="M265">
        <f>IF(ORDER!O271&gt;0,
 IF(ORDER!$D$1="SGST",
 VLOOKUP(H265,'C:\Users\HP\Desktop\TrimphPO\Week\Master Files\[SGST Master.xlsx]DBF'!$A:$N,14,FALSE),
   IF(ORDER!$D$1="IGST",
   VLOOKUP(H265,'C:\Users\HP\Desktop\TrimphPO\Week\Master Files\[IGST Master.xlsx]DBF'!$A:$N,14,FALSE),
   "Error")),
"")</f>
        <v/>
      </c>
      <c r="N265">
        <f>IF(ORDER!O271&gt;0,ROUND(L265*M265/100,2), "")</f>
        <v/>
      </c>
      <c r="O265">
        <f>IF(ORDER!O271&gt;0,L265-N265, "")</f>
        <v/>
      </c>
      <c r="P265">
        <f>IF(ORDER!O271&gt;0,IF(R265="Corsetry",IF(IFERROR((O265/J265),0)&lt;1000,"CC Sales- Corsetry-Wholesale - IGST 5%","CC Sales- Corsetry-Wholesale - IGST 12%")), "")</f>
        <v/>
      </c>
      <c r="Q265">
        <f>IF(ORDER!O271&gt;0,
 IF(ORDER!$D$1="SGST",
 VLOOKUP(H265,'C:\Users\HP\Desktop\TrimphPO\Week\Master Files\[SGST Master.xlsx]DBF'!$A:$R,18,FALSE),
   IF(ORDER!$D$1="IGST",
   VLOOKUP(H265,'C:\Users\HP\Desktop\TrimphPO\Week\Master Files\[IGST Master.xlsx]DBF'!$A:$R,18,FALSE),
   "Error")),
"")</f>
        <v/>
      </c>
      <c r="R265">
        <f>IF(ORDER!O271&gt;0,
 IF(ORDER!$D$1="SGST",
 VLOOKUP(H265,'C:\Users\HP\Desktop\TrimphPO\Week\Master Files\[SGST Master.xlsx]DBF'!$A:$S,19,FALSE),
   IF(ORDER!$D$1="IGST",
   VLOOKUP(H265,'C:\Users\HP\Desktop\TrimphPO\Week\Master Files\[IGST Master.xlsx]DBF'!$A:$S,19,FALSE),
   "Error")),
"")</f>
        <v/>
      </c>
      <c r="S265">
        <f>IF(ORDER!O271&gt;0,
 IF(ORDER!$D$1="SGST",
 VLOOKUP(H265,'C:\Users\HP\Desktop\TrimphPO\Week\Master Files\[SGST Master.xlsx]DBF'!$A:$T,20,FALSE),
   IF(ORDER!$D$1="IGST",
   VLOOKUP(H265,'C:\Users\HP\Desktop\TrimphPO\Week\Master Files\[IGST Master.xlsx]DBF'!$A:$T,20,FALSE),
   "Error")),
"")</f>
        <v/>
      </c>
      <c r="T265">
        <f>IF(ORDER!O271&gt;0,
 IF(ORDER!$D$1="SGST",
 VLOOKUP(H265,'C:\Users\HP\Desktop\TrimphPO\Week\Master Files\[SGST Master.xlsx]DBF'!$A:$U,21,FALSE),
   IF(ORDER!$D$1="IGST",
   VLOOKUP(H265,'C:\Users\HP\Desktop\TrimphPO\Week\Master Files\[IGST Master.xlsx]DBF'!$A:$U,21,FALSE),
   "Error")),
"")</f>
        <v/>
      </c>
      <c r="U265">
        <f>IF(ORDER!O271&gt;0,
 IF(ORDER!$D$1="SGST",
 VLOOKUP(H265,'C:\Users\HP\Desktop\TrimphPO\Week\Master Files\[SGST Master.xlsx]DBF'!$A:$V,22,FALSE),
   IF(ORDER!$D$1="IGST",
   VLOOKUP(H265,'C:\Users\HP\Desktop\TrimphPO\Week\Master Files\[IGST Master.xlsx]DBF'!$A:$V,22,FALSE),
   "Error")),
"")</f>
        <v/>
      </c>
      <c r="V265">
        <f>IF(ORDER!O271&gt;0,
 IF(ORDER!$D$1="SGST",
 VLOOKUP(H265,'C:\Users\HP\Desktop\TrimphPO\Week\Master Files\[SGST Master.xlsx]DBF'!$A:$W,23,FALSE),
   IF(ORDER!$D$1="IGST",
   VLOOKUP(H265,'C:\Users\HP\Desktop\TrimphPO\Week\Master Files\[IGST Master.xlsx]DBF'!$A:$W,23,FALSE),
   "Error")),
"")</f>
        <v/>
      </c>
      <c r="W265">
        <f>IF(ORDER!O271&gt;0,
 IF(ORDER!$D$1="SGST",
 VLOOKUP(H265,'C:\Users\HP\Desktop\TrimphPO\Week\Master Files\[SGST Master.xlsx]DBF'!$A:$X,24,FALSE),
   IF(ORDER!$D$1="IGST",
   VLOOKUP(H265,'C:\Users\HP\Desktop\TrimphPO\Week\Master Files\[IGST Master.xlsx]DBF'!$A:$X,24,FALSE),
   "Error")),
"")</f>
        <v/>
      </c>
      <c r="X265">
        <f>IF(ORDER!O271&gt;0,
 IF(ORDER!$D$1="SGST",
 VLOOKUP(H265,'C:\Users\HP\Desktop\TrimphPO\Week\Master Files\[SGST Master.xlsx]DBF'!$A:$Y,25,FALSE),
   IF(ORDER!$D$1="IGST",
   VLOOKUP(H265,'C:\Users\HP\Desktop\TrimphPO\Week\Master Files\[IGST Master.xlsx]DBF'!$A:$Y,25,FALSE),
   "Error")),
"")</f>
        <v/>
      </c>
      <c r="Y265">
        <f>IF(ORDER!O271&gt;0,+O265, "")</f>
        <v/>
      </c>
      <c r="Z265">
        <f>IF(ORDER!O271&gt;0,+J265, "")</f>
        <v/>
      </c>
      <c r="AA265">
        <f>IF(ORDER!O271&gt;0,
 IF(ORDER!$D$1="SGST",
 VLOOKUP(H265,'C:\Users\HP\Desktop\TrimphPO\Week\Master Files\[SGST Master.xlsx]DBF'!$A:$AB,28,FALSE),
   IF(ORDER!$D$1="IGST",
   VLOOKUP(H265,'C:\Users\HP\Desktop\TrimphPO\Week\Master Files\[IGST Master.xlsx]DBF'!$A:$AB,28,FALSE),
   "Error")),
"")</f>
        <v/>
      </c>
      <c r="AB265">
        <f>IF(ORDER!O271&gt;0,
 IF(ORDER!$D$1="SGST",
 VLOOKUP(H265,'C:\Users\HP\Desktop\TrimphPO\Week\Master Files\[SGST Master.xlsx]DBF'!$A:$AC,29,FALSE),
   IF(ORDER!$D$1="IGST",
   VLOOKUP(H265,'C:\Users\HP\Desktop\TrimphPO\Week\Master Files\[IGST Master.xlsx]DBF'!$A:$AC,29,FALSE),
   "Error")),
"")</f>
        <v/>
      </c>
      <c r="AC265">
        <f>IF(ORDER!O271&gt;0,ROUND(Y265*AB265/100,2), "")</f>
        <v/>
      </c>
      <c r="AD265">
        <f>IF(ORDER!O271&gt;0,ROUND(SUM(Y265,0)-AC265,2), "")</f>
        <v/>
      </c>
      <c r="AE265" t="inlineStr"/>
      <c r="AF265" t="inlineStr"/>
      <c r="AG265" t="inlineStr"/>
      <c r="AH265" t="inlineStr"/>
      <c r="AI265" t="inlineStr"/>
      <c r="AJ265" t="inlineStr"/>
      <c r="AK265">
        <f>IF(ORDER!O271&gt;0,IF(RIGHT(P265,2)="5%","Output IGST - 5% - Tamilnadu","Output IGST - 12% - Tamilnadu"), "")</f>
        <v/>
      </c>
      <c r="AL265">
        <f>IF(ORDER!O271&gt;0,IF(AK265="Output IGST - 12% - TamilNadu",12,5), "")</f>
        <v/>
      </c>
      <c r="AM265">
        <f>IF(ORDER!O271&gt;0,ROUND(SUM(AD265*AL265/100,0),2), "")</f>
        <v/>
      </c>
      <c r="AN265">
        <f>IF(ORDER!O271&gt;0,+AP265, "")</f>
        <v/>
      </c>
      <c r="AO265">
        <f>IF(ORDER!O271&gt;0,0.00, "")</f>
        <v/>
      </c>
      <c r="AP265">
        <f>IF(ORDER!O271&gt;0,+(Y265-AC265)+AM265, "")</f>
        <v/>
      </c>
      <c r="AQ265">
        <f>IF(ORDER!O271&gt;0,
 IF(ORDER!$D$1="SGST",
 VLOOKUP(H265,'C:\Users\HP\Desktop\TrimphPO\Week\Master Files\[SGST Master.xlsx]DBF'!$A:$AR,44,FALSE),
   IF(ORDER!$D$1="IGST",
   VLOOKUP(H265,'C:\Users\HP\Desktop\TrimphPO\Week\Master Files\[IGST Master.xlsx]DBF'!$A:$AR,44,FALSE),
   "Error")),
"")</f>
        <v/>
      </c>
      <c r="AR265">
        <f>IF(ORDER!O271&gt;0,B265, "")</f>
        <v/>
      </c>
      <c r="AS265">
        <f>IF(ORDER!O271&gt;0,AN265, "")</f>
        <v/>
      </c>
      <c r="AT265">
        <f>IF(ORDER!O271&gt;0,CONCATENATE($B$2," ",$C$2," ","QTY",  " ", $Z$2), "")</f>
        <v/>
      </c>
      <c r="AU265">
        <f>IF(ORDER!O271&gt;0,
 IF(ORDER!$D$1="SGST",
 VLOOKUP(H265,'C:\Users\HP\Desktop\TrimphPO\Week\Master Files\[SGST Master.xlsx]DBF'!$A:$AV,48,FALSE),
   IF(ORDER!$D$1="IGST",
   VLOOKUP(H265,'C:\Users\HP\Desktop\TrimphPO\Week\Master Files\[IGST Master.xlsx]DBF'!$A:$AV,48,FALSE),
   "Error")),
"")</f>
        <v/>
      </c>
      <c r="AV265">
        <f>IF(ORDER!O271&gt;0,
 IF(ORDER!$D$1="SGST",
 VLOOKUP(H265,'C:\Users\HP\Desktop\TrimphPO\Week\Master Files\[SGST Master.xlsx]DBF'!$A:$AW,49,FALSE),
   IF(ORDER!$D$1="IGST",
   VLOOKUP(H265,'C:\Users\HP\Desktop\TrimphPO\Week\Master Files\[IGST Master.xlsx]DBF'!$A:$AW,49,FALSE),
   "Error")),
"")</f>
        <v/>
      </c>
      <c r="AW265">
        <f>IF(ORDER!O271&gt;0,
 IF(ORDER!$D$1="SGST",
 VLOOKUP(H265,'C:\Users\HP\Desktop\TrimphPO\Week\Master Files\[SGST Master.xlsx]DBF'!$A:$AX,50,FALSE),
   IF(ORDER!$D$1="IGST",
   VLOOKUP(H265,'C:\Users\HP\Desktop\TrimphPO\Week\Master Files\[IGST Master.xlsx]DBF'!$A:$AX,50,FALSE),
   "Error")),
"")</f>
        <v/>
      </c>
      <c r="AX265">
        <f>IF(ORDER!O271&gt;0,ORDER!B5, "")</f>
        <v/>
      </c>
      <c r="AY265">
        <f>IF(ORDER!O271&gt;0,ORDER!B1, "")</f>
        <v/>
      </c>
      <c r="AZ265">
        <f>IF(ORDER!O271&gt;0,
 IF(ORDER!$D$1="SGST",
 VLOOKUP(H265,'C:\Users\HP\Desktop\TrimphPO\Week\Master Files\[SGST Master.xlsx]DBF'!$A:$BA,53,FALSE),
   IF(ORDER!$D$1="IGST",
   VLOOKUP(H265,'C:\Users\HP\Desktop\TrimphPO\Week\Master Files\[IGST Master.xlsx]DBF'!$A:$BA,53,FALSE),
   "Error")),
"")</f>
        <v/>
      </c>
      <c r="BA265">
        <f>IF(ORDER!O271&gt;0,
 IF(ORDER!$D$1="SGST",
 VLOOKUP(H265,'C:\Users\HP\Desktop\TrimphPO\Week\Master Files\[SGST Master.xlsx]DBF'!$A:$BB,54,FALSE),
   IF(ORDER!$D$1="IGST",
   VLOOKUP(H265,'C:\Users\HP\Desktop\TrimphPO\Week\Master Files\[IGST Master.xlsx]DBF'!$A:$BB,54,FALSE),
   "Error")),
"")</f>
        <v/>
      </c>
      <c r="BB265">
        <f>IF(ORDER!O271&gt;0,
 IF(ORDER!$D$1="SGST",
 VLOOKUP(H265,'C:\Users\HP\Desktop\TrimphPO\Week\Master Files\[SGST Master.xlsx]DBF'!$A:$BC,55,FALSE),
   IF(ORDER!$D$1="IGST",
   VLOOKUP(H265,'C:\Users\HP\Desktop\TrimphPO\Week\Master Files\[IGST Master.xlsx]DBF'!$A:$BC,55,FALSE),
   "Error")),
"")</f>
        <v/>
      </c>
      <c r="BC265">
        <f>IF(ORDER!O271&gt;0,
 IF(ORDER!$D$1="SGST",
 VLOOKUP(H265,'C:\Users\HP\Desktop\TrimphPO\Week\Master Files\[SGST Master.xlsx]DBF'!$A:$BD,56,FALSE),
   IF(ORDER!$D$1="IGST",
   VLOOKUP(H265,'C:\Users\HP\Desktop\TrimphPO\Week\Master Files\[IGST Master.xlsx]DBF'!$A:$BD,56,FALSE),
   "Error")),
"")</f>
        <v/>
      </c>
      <c r="BD265">
        <f>IF(ORDER!O271&gt;0,
 IF(ORDER!$D$1="SGST",
 VLOOKUP(H265,'C:\Users\HP\Desktop\TrimphPO\Week\Master Files\[SGST Master.xlsx]DBF'!$A:$BE,57,FALSE),
   IF(ORDER!$D$1="IGST",
   VLOOKUP(H265,'C:\Users\HP\Desktop\TrimphPO\Week\Master Files\[IGST Master.xlsx]DBF'!$A:$BE,57,FALSE),
   "Error")),
"")</f>
        <v/>
      </c>
    </row>
    <row r="266">
      <c r="A266">
        <f>IF(ORDER!O272&gt;0,
 IF(ORDER!$D$1="SGST",
 VLOOKUP(H266,'C:\Users\HP\Desktop\TrimphPO\Week\Master Files\[SGST Master.xlsx]DBF'!$A:$B,2,FALSE),
   IF(ORDER!$D$1="IGST",
   VLOOKUP(H266,'C:\Users\HP\Desktop\TrimphPO\Week\Master Files\[IGST Master.xlsx]DBF'!$A:$B,2,FALSE),
   "Error")),
"")</f>
        <v/>
      </c>
      <c r="B266">
        <f>IF(ORDER!O272&gt;0,
 IF(ORDER!$D$1="SGST",
 VLOOKUP(H266,'C:\Users\HP\Desktop\TrimphPO\Week\Master Files\[SGST Master.xlsx]DBF'!$A:$C,3,FALSE),
   IF(ORDER!$D$1="IGST",
   VLOOKUP(H266,'C:\Users\HP\Desktop\TrimphPO\Week\Master Files\[IGST Master.xlsx]DBF'!$A:$C,3,FALSE),
   "Error")),
"")</f>
        <v/>
      </c>
      <c r="C266">
        <f>IF(ORDER!O272&gt;0,ORDER!L272, "")</f>
        <v/>
      </c>
      <c r="D266">
        <f>IF(ORDER!O272&gt;0,ORDER!A272, "")</f>
        <v/>
      </c>
      <c r="E266">
        <f>IF(ORDER!O272&gt;0,
 IF(ORDER!$D$1="SGST",
 VLOOKUP(H266,'C:\Users\HP\Desktop\TrimphPO\Week\Master Files\[SGST Master.xlsx]DBF'!$A:$F,6,FALSE),
   IF(ORDER!$D$1="IGST",
   VLOOKUP(H266,'C:\Users\HP\Desktop\TrimphPO\Week\Master Files\[IGST Master.xlsx]DBF'!$A:$F,6,FALSE),
   "Error")),
"")</f>
        <v/>
      </c>
      <c r="F266">
        <f>IF(ORDER!O272&gt;0,ORDER!C272, "")</f>
        <v/>
      </c>
      <c r="G266">
        <f>IF(ORDER!O272&gt;0,
 IF(ORDER!$D$1="SGST",
 VLOOKUP(H266,'C:\Users\HP\Desktop\TrimphPO\Week\Master Files\[SGST Master.xlsx]DBF'!$A:$H,8,FALSE),
   IF(ORDER!$D$1="IGST",
   VLOOKUP(H266,'C:\Users\HP\Desktop\TrimphPO\Week\Master Files\[IGST Master.xlsx]DBF'!$A:$H,8,FALSE),
   "Error")),
"")</f>
        <v/>
      </c>
      <c r="H266">
        <f>IF(ORDER!O272&gt;0,ORDER!D272, "")</f>
        <v/>
      </c>
      <c r="I266">
        <f>IF(ORDER!O272&gt;0,
 IF(ORDER!$D$1="SGST",
 VLOOKUP(H266,'C:\Users\HP\Desktop\TrimphPO\Week\Master Files\[SGST Master.xlsx]DBF'!$A:$J,10,FALSE),
   IF(ORDER!$D$1="IGST",
   VLOOKUP(H266,'C:\Users\HP\Desktop\TrimphPO\Week\Master Files\[IGST Master.xlsx]DBF'!$A:$J,10,FALSE),
   "Error")),
"")</f>
        <v/>
      </c>
      <c r="J266">
        <f>IF(ORDER!O272&gt;0,SUMIF(ORDER!$D$8:$D$22298,DBF!$H266,ORDER!$G$8:$G$22298), "")</f>
        <v/>
      </c>
      <c r="K266">
        <f>IF(ORDER!O272&gt;0,VLOOKUP($H266,ORDER!D:H,5,FALSE), "")</f>
        <v/>
      </c>
      <c r="L266">
        <f>IF(ORDER!O272&gt;0,ROUND(J266*K266,2), "")</f>
        <v/>
      </c>
      <c r="M266">
        <f>IF(ORDER!O272&gt;0,
 IF(ORDER!$D$1="SGST",
 VLOOKUP(H266,'C:\Users\HP\Desktop\TrimphPO\Week\Master Files\[SGST Master.xlsx]DBF'!$A:$N,14,FALSE),
   IF(ORDER!$D$1="IGST",
   VLOOKUP(H266,'C:\Users\HP\Desktop\TrimphPO\Week\Master Files\[IGST Master.xlsx]DBF'!$A:$N,14,FALSE),
   "Error")),
"")</f>
        <v/>
      </c>
      <c r="N266">
        <f>IF(ORDER!O272&gt;0,ROUND(L266*M266/100,2), "")</f>
        <v/>
      </c>
      <c r="O266">
        <f>IF(ORDER!O272&gt;0,L266-N266, "")</f>
        <v/>
      </c>
      <c r="P266">
        <f>IF(ORDER!O272&gt;0,IF(R266="Corsetry",IF(IFERROR((O266/J266),0)&lt;1000,"CC Sales- Corsetry-Wholesale - IGST 5%","CC Sales- Corsetry-Wholesale - IGST 12%")), "")</f>
        <v/>
      </c>
      <c r="Q266">
        <f>IF(ORDER!O272&gt;0,
 IF(ORDER!$D$1="SGST",
 VLOOKUP(H266,'C:\Users\HP\Desktop\TrimphPO\Week\Master Files\[SGST Master.xlsx]DBF'!$A:$R,18,FALSE),
   IF(ORDER!$D$1="IGST",
   VLOOKUP(H266,'C:\Users\HP\Desktop\TrimphPO\Week\Master Files\[IGST Master.xlsx]DBF'!$A:$R,18,FALSE),
   "Error")),
"")</f>
        <v/>
      </c>
      <c r="R266">
        <f>IF(ORDER!O272&gt;0,
 IF(ORDER!$D$1="SGST",
 VLOOKUP(H266,'C:\Users\HP\Desktop\TrimphPO\Week\Master Files\[SGST Master.xlsx]DBF'!$A:$S,19,FALSE),
   IF(ORDER!$D$1="IGST",
   VLOOKUP(H266,'C:\Users\HP\Desktop\TrimphPO\Week\Master Files\[IGST Master.xlsx]DBF'!$A:$S,19,FALSE),
   "Error")),
"")</f>
        <v/>
      </c>
      <c r="S266">
        <f>IF(ORDER!O272&gt;0,
 IF(ORDER!$D$1="SGST",
 VLOOKUP(H266,'C:\Users\HP\Desktop\TrimphPO\Week\Master Files\[SGST Master.xlsx]DBF'!$A:$T,20,FALSE),
   IF(ORDER!$D$1="IGST",
   VLOOKUP(H266,'C:\Users\HP\Desktop\TrimphPO\Week\Master Files\[IGST Master.xlsx]DBF'!$A:$T,20,FALSE),
   "Error")),
"")</f>
        <v/>
      </c>
      <c r="T266">
        <f>IF(ORDER!O272&gt;0,
 IF(ORDER!$D$1="SGST",
 VLOOKUP(H266,'C:\Users\HP\Desktop\TrimphPO\Week\Master Files\[SGST Master.xlsx]DBF'!$A:$U,21,FALSE),
   IF(ORDER!$D$1="IGST",
   VLOOKUP(H266,'C:\Users\HP\Desktop\TrimphPO\Week\Master Files\[IGST Master.xlsx]DBF'!$A:$U,21,FALSE),
   "Error")),
"")</f>
        <v/>
      </c>
      <c r="U266">
        <f>IF(ORDER!O272&gt;0,
 IF(ORDER!$D$1="SGST",
 VLOOKUP(H266,'C:\Users\HP\Desktop\TrimphPO\Week\Master Files\[SGST Master.xlsx]DBF'!$A:$V,22,FALSE),
   IF(ORDER!$D$1="IGST",
   VLOOKUP(H266,'C:\Users\HP\Desktop\TrimphPO\Week\Master Files\[IGST Master.xlsx]DBF'!$A:$V,22,FALSE),
   "Error")),
"")</f>
        <v/>
      </c>
      <c r="V266">
        <f>IF(ORDER!O272&gt;0,
 IF(ORDER!$D$1="SGST",
 VLOOKUP(H266,'C:\Users\HP\Desktop\TrimphPO\Week\Master Files\[SGST Master.xlsx]DBF'!$A:$W,23,FALSE),
   IF(ORDER!$D$1="IGST",
   VLOOKUP(H266,'C:\Users\HP\Desktop\TrimphPO\Week\Master Files\[IGST Master.xlsx]DBF'!$A:$W,23,FALSE),
   "Error")),
"")</f>
        <v/>
      </c>
      <c r="W266">
        <f>IF(ORDER!O272&gt;0,
 IF(ORDER!$D$1="SGST",
 VLOOKUP(H266,'C:\Users\HP\Desktop\TrimphPO\Week\Master Files\[SGST Master.xlsx]DBF'!$A:$X,24,FALSE),
   IF(ORDER!$D$1="IGST",
   VLOOKUP(H266,'C:\Users\HP\Desktop\TrimphPO\Week\Master Files\[IGST Master.xlsx]DBF'!$A:$X,24,FALSE),
   "Error")),
"")</f>
        <v/>
      </c>
      <c r="X266">
        <f>IF(ORDER!O272&gt;0,
 IF(ORDER!$D$1="SGST",
 VLOOKUP(H266,'C:\Users\HP\Desktop\TrimphPO\Week\Master Files\[SGST Master.xlsx]DBF'!$A:$Y,25,FALSE),
   IF(ORDER!$D$1="IGST",
   VLOOKUP(H266,'C:\Users\HP\Desktop\TrimphPO\Week\Master Files\[IGST Master.xlsx]DBF'!$A:$Y,25,FALSE),
   "Error")),
"")</f>
        <v/>
      </c>
      <c r="Y266">
        <f>IF(ORDER!O272&gt;0,+O266, "")</f>
        <v/>
      </c>
      <c r="Z266">
        <f>IF(ORDER!O272&gt;0,+J266, "")</f>
        <v/>
      </c>
      <c r="AA266">
        <f>IF(ORDER!O272&gt;0,
 IF(ORDER!$D$1="SGST",
 VLOOKUP(H266,'C:\Users\HP\Desktop\TrimphPO\Week\Master Files\[SGST Master.xlsx]DBF'!$A:$AB,28,FALSE),
   IF(ORDER!$D$1="IGST",
   VLOOKUP(H266,'C:\Users\HP\Desktop\TrimphPO\Week\Master Files\[IGST Master.xlsx]DBF'!$A:$AB,28,FALSE),
   "Error")),
"")</f>
        <v/>
      </c>
      <c r="AB266">
        <f>IF(ORDER!O272&gt;0,
 IF(ORDER!$D$1="SGST",
 VLOOKUP(H266,'C:\Users\HP\Desktop\TrimphPO\Week\Master Files\[SGST Master.xlsx]DBF'!$A:$AC,29,FALSE),
   IF(ORDER!$D$1="IGST",
   VLOOKUP(H266,'C:\Users\HP\Desktop\TrimphPO\Week\Master Files\[IGST Master.xlsx]DBF'!$A:$AC,29,FALSE),
   "Error")),
"")</f>
        <v/>
      </c>
      <c r="AC266">
        <f>IF(ORDER!O272&gt;0,ROUND(Y266*AB266/100,2), "")</f>
        <v/>
      </c>
      <c r="AD266">
        <f>IF(ORDER!O272&gt;0,ROUND(SUM(Y266,0)-AC266,2), "")</f>
        <v/>
      </c>
      <c r="AE266" t="inlineStr"/>
      <c r="AF266" t="inlineStr"/>
      <c r="AG266" t="inlineStr"/>
      <c r="AH266" t="inlineStr"/>
      <c r="AI266" t="inlineStr"/>
      <c r="AJ266" t="inlineStr"/>
      <c r="AK266">
        <f>IF(ORDER!O272&gt;0,IF(RIGHT(P266,2)="5%","Output IGST - 5% - Tamilnadu","Output IGST - 12% - Tamilnadu"), "")</f>
        <v/>
      </c>
      <c r="AL266">
        <f>IF(ORDER!O272&gt;0,IF(AK266="Output IGST - 12% - TamilNadu",12,5), "")</f>
        <v/>
      </c>
      <c r="AM266">
        <f>IF(ORDER!O272&gt;0,ROUND(SUM(AD266*AL266/100,0),2), "")</f>
        <v/>
      </c>
      <c r="AN266">
        <f>IF(ORDER!O272&gt;0,+AP266, "")</f>
        <v/>
      </c>
      <c r="AO266">
        <f>IF(ORDER!O272&gt;0,0.00, "")</f>
        <v/>
      </c>
      <c r="AP266">
        <f>IF(ORDER!O272&gt;0,+(Y266-AC266)+AM266, "")</f>
        <v/>
      </c>
      <c r="AQ266">
        <f>IF(ORDER!O272&gt;0,
 IF(ORDER!$D$1="SGST",
 VLOOKUP(H266,'C:\Users\HP\Desktop\TrimphPO\Week\Master Files\[SGST Master.xlsx]DBF'!$A:$AR,44,FALSE),
   IF(ORDER!$D$1="IGST",
   VLOOKUP(H266,'C:\Users\HP\Desktop\TrimphPO\Week\Master Files\[IGST Master.xlsx]DBF'!$A:$AR,44,FALSE),
   "Error")),
"")</f>
        <v/>
      </c>
      <c r="AR266">
        <f>IF(ORDER!O272&gt;0,B266, "")</f>
        <v/>
      </c>
      <c r="AS266">
        <f>IF(ORDER!O272&gt;0,AN266, "")</f>
        <v/>
      </c>
      <c r="AT266">
        <f>IF(ORDER!O272&gt;0,CONCATENATE($B$2," ",$C$2," ","QTY",  " ", $Z$2), "")</f>
        <v/>
      </c>
      <c r="AU266">
        <f>IF(ORDER!O272&gt;0,
 IF(ORDER!$D$1="SGST",
 VLOOKUP(H266,'C:\Users\HP\Desktop\TrimphPO\Week\Master Files\[SGST Master.xlsx]DBF'!$A:$AV,48,FALSE),
   IF(ORDER!$D$1="IGST",
   VLOOKUP(H266,'C:\Users\HP\Desktop\TrimphPO\Week\Master Files\[IGST Master.xlsx]DBF'!$A:$AV,48,FALSE),
   "Error")),
"")</f>
        <v/>
      </c>
      <c r="AV266">
        <f>IF(ORDER!O272&gt;0,
 IF(ORDER!$D$1="SGST",
 VLOOKUP(H266,'C:\Users\HP\Desktop\TrimphPO\Week\Master Files\[SGST Master.xlsx]DBF'!$A:$AW,49,FALSE),
   IF(ORDER!$D$1="IGST",
   VLOOKUP(H266,'C:\Users\HP\Desktop\TrimphPO\Week\Master Files\[IGST Master.xlsx]DBF'!$A:$AW,49,FALSE),
   "Error")),
"")</f>
        <v/>
      </c>
      <c r="AW266">
        <f>IF(ORDER!O272&gt;0,
 IF(ORDER!$D$1="SGST",
 VLOOKUP(H266,'C:\Users\HP\Desktop\TrimphPO\Week\Master Files\[SGST Master.xlsx]DBF'!$A:$AX,50,FALSE),
   IF(ORDER!$D$1="IGST",
   VLOOKUP(H266,'C:\Users\HP\Desktop\TrimphPO\Week\Master Files\[IGST Master.xlsx]DBF'!$A:$AX,50,FALSE),
   "Error")),
"")</f>
        <v/>
      </c>
      <c r="AX266">
        <f>IF(ORDER!O272&gt;0,ORDER!B5, "")</f>
        <v/>
      </c>
      <c r="AY266">
        <f>IF(ORDER!O272&gt;0,ORDER!B1, "")</f>
        <v/>
      </c>
      <c r="AZ266">
        <f>IF(ORDER!O272&gt;0,
 IF(ORDER!$D$1="SGST",
 VLOOKUP(H266,'C:\Users\HP\Desktop\TrimphPO\Week\Master Files\[SGST Master.xlsx]DBF'!$A:$BA,53,FALSE),
   IF(ORDER!$D$1="IGST",
   VLOOKUP(H266,'C:\Users\HP\Desktop\TrimphPO\Week\Master Files\[IGST Master.xlsx]DBF'!$A:$BA,53,FALSE),
   "Error")),
"")</f>
        <v/>
      </c>
      <c r="BA266">
        <f>IF(ORDER!O272&gt;0,
 IF(ORDER!$D$1="SGST",
 VLOOKUP(H266,'C:\Users\HP\Desktop\TrimphPO\Week\Master Files\[SGST Master.xlsx]DBF'!$A:$BB,54,FALSE),
   IF(ORDER!$D$1="IGST",
   VLOOKUP(H266,'C:\Users\HP\Desktop\TrimphPO\Week\Master Files\[IGST Master.xlsx]DBF'!$A:$BB,54,FALSE),
   "Error")),
"")</f>
        <v/>
      </c>
      <c r="BB266">
        <f>IF(ORDER!O272&gt;0,
 IF(ORDER!$D$1="SGST",
 VLOOKUP(H266,'C:\Users\HP\Desktop\TrimphPO\Week\Master Files\[SGST Master.xlsx]DBF'!$A:$BC,55,FALSE),
   IF(ORDER!$D$1="IGST",
   VLOOKUP(H266,'C:\Users\HP\Desktop\TrimphPO\Week\Master Files\[IGST Master.xlsx]DBF'!$A:$BC,55,FALSE),
   "Error")),
"")</f>
        <v/>
      </c>
      <c r="BC266">
        <f>IF(ORDER!O272&gt;0,
 IF(ORDER!$D$1="SGST",
 VLOOKUP(H266,'C:\Users\HP\Desktop\TrimphPO\Week\Master Files\[SGST Master.xlsx]DBF'!$A:$BD,56,FALSE),
   IF(ORDER!$D$1="IGST",
   VLOOKUP(H266,'C:\Users\HP\Desktop\TrimphPO\Week\Master Files\[IGST Master.xlsx]DBF'!$A:$BD,56,FALSE),
   "Error")),
"")</f>
        <v/>
      </c>
      <c r="BD266">
        <f>IF(ORDER!O272&gt;0,
 IF(ORDER!$D$1="SGST",
 VLOOKUP(H266,'C:\Users\HP\Desktop\TrimphPO\Week\Master Files\[SGST Master.xlsx]DBF'!$A:$BE,57,FALSE),
   IF(ORDER!$D$1="IGST",
   VLOOKUP(H266,'C:\Users\HP\Desktop\TrimphPO\Week\Master Files\[IGST Master.xlsx]DBF'!$A:$BE,57,FALSE),
   "Error")),
"")</f>
        <v/>
      </c>
    </row>
    <row r="267">
      <c r="A267">
        <f>IF(ORDER!O273&gt;0,
 IF(ORDER!$D$1="SGST",
 VLOOKUP(H267,'C:\Users\HP\Desktop\TrimphPO\Week\Master Files\[SGST Master.xlsx]DBF'!$A:$B,2,FALSE),
   IF(ORDER!$D$1="IGST",
   VLOOKUP(H267,'C:\Users\HP\Desktop\TrimphPO\Week\Master Files\[IGST Master.xlsx]DBF'!$A:$B,2,FALSE),
   "Error")),
"")</f>
        <v/>
      </c>
      <c r="B267">
        <f>IF(ORDER!O273&gt;0,
 IF(ORDER!$D$1="SGST",
 VLOOKUP(H267,'C:\Users\HP\Desktop\TrimphPO\Week\Master Files\[SGST Master.xlsx]DBF'!$A:$C,3,FALSE),
   IF(ORDER!$D$1="IGST",
   VLOOKUP(H267,'C:\Users\HP\Desktop\TrimphPO\Week\Master Files\[IGST Master.xlsx]DBF'!$A:$C,3,FALSE),
   "Error")),
"")</f>
        <v/>
      </c>
      <c r="C267">
        <f>IF(ORDER!O273&gt;0,ORDER!L273, "")</f>
        <v/>
      </c>
      <c r="D267">
        <f>IF(ORDER!O273&gt;0,ORDER!A273, "")</f>
        <v/>
      </c>
      <c r="E267">
        <f>IF(ORDER!O273&gt;0,
 IF(ORDER!$D$1="SGST",
 VLOOKUP(H267,'C:\Users\HP\Desktop\TrimphPO\Week\Master Files\[SGST Master.xlsx]DBF'!$A:$F,6,FALSE),
   IF(ORDER!$D$1="IGST",
   VLOOKUP(H267,'C:\Users\HP\Desktop\TrimphPO\Week\Master Files\[IGST Master.xlsx]DBF'!$A:$F,6,FALSE),
   "Error")),
"")</f>
        <v/>
      </c>
      <c r="F267">
        <f>IF(ORDER!O273&gt;0,ORDER!C273, "")</f>
        <v/>
      </c>
      <c r="G267">
        <f>IF(ORDER!O273&gt;0,
 IF(ORDER!$D$1="SGST",
 VLOOKUP(H267,'C:\Users\HP\Desktop\TrimphPO\Week\Master Files\[SGST Master.xlsx]DBF'!$A:$H,8,FALSE),
   IF(ORDER!$D$1="IGST",
   VLOOKUP(H267,'C:\Users\HP\Desktop\TrimphPO\Week\Master Files\[IGST Master.xlsx]DBF'!$A:$H,8,FALSE),
   "Error")),
"")</f>
        <v/>
      </c>
      <c r="H267">
        <f>IF(ORDER!O273&gt;0,ORDER!D273, "")</f>
        <v/>
      </c>
      <c r="I267">
        <f>IF(ORDER!O273&gt;0,
 IF(ORDER!$D$1="SGST",
 VLOOKUP(H267,'C:\Users\HP\Desktop\TrimphPO\Week\Master Files\[SGST Master.xlsx]DBF'!$A:$J,10,FALSE),
   IF(ORDER!$D$1="IGST",
   VLOOKUP(H267,'C:\Users\HP\Desktop\TrimphPO\Week\Master Files\[IGST Master.xlsx]DBF'!$A:$J,10,FALSE),
   "Error")),
"")</f>
        <v/>
      </c>
      <c r="J267">
        <f>IF(ORDER!O273&gt;0,SUMIF(ORDER!$D$8:$D$22298,DBF!$H267,ORDER!$G$8:$G$22298), "")</f>
        <v/>
      </c>
      <c r="K267">
        <f>IF(ORDER!O273&gt;0,VLOOKUP($H267,ORDER!D:H,5,FALSE), "")</f>
        <v/>
      </c>
      <c r="L267">
        <f>IF(ORDER!O273&gt;0,ROUND(J267*K267,2), "")</f>
        <v/>
      </c>
      <c r="M267">
        <f>IF(ORDER!O273&gt;0,
 IF(ORDER!$D$1="SGST",
 VLOOKUP(H267,'C:\Users\HP\Desktop\TrimphPO\Week\Master Files\[SGST Master.xlsx]DBF'!$A:$N,14,FALSE),
   IF(ORDER!$D$1="IGST",
   VLOOKUP(H267,'C:\Users\HP\Desktop\TrimphPO\Week\Master Files\[IGST Master.xlsx]DBF'!$A:$N,14,FALSE),
   "Error")),
"")</f>
        <v/>
      </c>
      <c r="N267">
        <f>IF(ORDER!O273&gt;0,ROUND(L267*M267/100,2), "")</f>
        <v/>
      </c>
      <c r="O267">
        <f>IF(ORDER!O273&gt;0,L267-N267, "")</f>
        <v/>
      </c>
      <c r="P267">
        <f>IF(ORDER!O273&gt;0,IF(R267="Corsetry",IF(IFERROR((O267/J267),0)&lt;1000,"CC Sales- Corsetry-Wholesale - IGST 5%","CC Sales- Corsetry-Wholesale - IGST 12%")), "")</f>
        <v/>
      </c>
      <c r="Q267">
        <f>IF(ORDER!O273&gt;0,
 IF(ORDER!$D$1="SGST",
 VLOOKUP(H267,'C:\Users\HP\Desktop\TrimphPO\Week\Master Files\[SGST Master.xlsx]DBF'!$A:$R,18,FALSE),
   IF(ORDER!$D$1="IGST",
   VLOOKUP(H267,'C:\Users\HP\Desktop\TrimphPO\Week\Master Files\[IGST Master.xlsx]DBF'!$A:$R,18,FALSE),
   "Error")),
"")</f>
        <v/>
      </c>
      <c r="R267">
        <f>IF(ORDER!O273&gt;0,
 IF(ORDER!$D$1="SGST",
 VLOOKUP(H267,'C:\Users\HP\Desktop\TrimphPO\Week\Master Files\[SGST Master.xlsx]DBF'!$A:$S,19,FALSE),
   IF(ORDER!$D$1="IGST",
   VLOOKUP(H267,'C:\Users\HP\Desktop\TrimphPO\Week\Master Files\[IGST Master.xlsx]DBF'!$A:$S,19,FALSE),
   "Error")),
"")</f>
        <v/>
      </c>
      <c r="S267">
        <f>IF(ORDER!O273&gt;0,
 IF(ORDER!$D$1="SGST",
 VLOOKUP(H267,'C:\Users\HP\Desktop\TrimphPO\Week\Master Files\[SGST Master.xlsx]DBF'!$A:$T,20,FALSE),
   IF(ORDER!$D$1="IGST",
   VLOOKUP(H267,'C:\Users\HP\Desktop\TrimphPO\Week\Master Files\[IGST Master.xlsx]DBF'!$A:$T,20,FALSE),
   "Error")),
"")</f>
        <v/>
      </c>
      <c r="T267">
        <f>IF(ORDER!O273&gt;0,
 IF(ORDER!$D$1="SGST",
 VLOOKUP(H267,'C:\Users\HP\Desktop\TrimphPO\Week\Master Files\[SGST Master.xlsx]DBF'!$A:$U,21,FALSE),
   IF(ORDER!$D$1="IGST",
   VLOOKUP(H267,'C:\Users\HP\Desktop\TrimphPO\Week\Master Files\[IGST Master.xlsx]DBF'!$A:$U,21,FALSE),
   "Error")),
"")</f>
        <v/>
      </c>
      <c r="U267">
        <f>IF(ORDER!O273&gt;0,
 IF(ORDER!$D$1="SGST",
 VLOOKUP(H267,'C:\Users\HP\Desktop\TrimphPO\Week\Master Files\[SGST Master.xlsx]DBF'!$A:$V,22,FALSE),
   IF(ORDER!$D$1="IGST",
   VLOOKUP(H267,'C:\Users\HP\Desktop\TrimphPO\Week\Master Files\[IGST Master.xlsx]DBF'!$A:$V,22,FALSE),
   "Error")),
"")</f>
        <v/>
      </c>
      <c r="V267">
        <f>IF(ORDER!O273&gt;0,
 IF(ORDER!$D$1="SGST",
 VLOOKUP(H267,'C:\Users\HP\Desktop\TrimphPO\Week\Master Files\[SGST Master.xlsx]DBF'!$A:$W,23,FALSE),
   IF(ORDER!$D$1="IGST",
   VLOOKUP(H267,'C:\Users\HP\Desktop\TrimphPO\Week\Master Files\[IGST Master.xlsx]DBF'!$A:$W,23,FALSE),
   "Error")),
"")</f>
        <v/>
      </c>
      <c r="W267">
        <f>IF(ORDER!O273&gt;0,
 IF(ORDER!$D$1="SGST",
 VLOOKUP(H267,'C:\Users\HP\Desktop\TrimphPO\Week\Master Files\[SGST Master.xlsx]DBF'!$A:$X,24,FALSE),
   IF(ORDER!$D$1="IGST",
   VLOOKUP(H267,'C:\Users\HP\Desktop\TrimphPO\Week\Master Files\[IGST Master.xlsx]DBF'!$A:$X,24,FALSE),
   "Error")),
"")</f>
        <v/>
      </c>
      <c r="X267">
        <f>IF(ORDER!O273&gt;0,
 IF(ORDER!$D$1="SGST",
 VLOOKUP(H267,'C:\Users\HP\Desktop\TrimphPO\Week\Master Files\[SGST Master.xlsx]DBF'!$A:$Y,25,FALSE),
   IF(ORDER!$D$1="IGST",
   VLOOKUP(H267,'C:\Users\HP\Desktop\TrimphPO\Week\Master Files\[IGST Master.xlsx]DBF'!$A:$Y,25,FALSE),
   "Error")),
"")</f>
        <v/>
      </c>
      <c r="Y267">
        <f>IF(ORDER!O273&gt;0,+O267, "")</f>
        <v/>
      </c>
      <c r="Z267">
        <f>IF(ORDER!O273&gt;0,+J267, "")</f>
        <v/>
      </c>
      <c r="AA267">
        <f>IF(ORDER!O273&gt;0,
 IF(ORDER!$D$1="SGST",
 VLOOKUP(H267,'C:\Users\HP\Desktop\TrimphPO\Week\Master Files\[SGST Master.xlsx]DBF'!$A:$AB,28,FALSE),
   IF(ORDER!$D$1="IGST",
   VLOOKUP(H267,'C:\Users\HP\Desktop\TrimphPO\Week\Master Files\[IGST Master.xlsx]DBF'!$A:$AB,28,FALSE),
   "Error")),
"")</f>
        <v/>
      </c>
      <c r="AB267">
        <f>IF(ORDER!O273&gt;0,
 IF(ORDER!$D$1="SGST",
 VLOOKUP(H267,'C:\Users\HP\Desktop\TrimphPO\Week\Master Files\[SGST Master.xlsx]DBF'!$A:$AC,29,FALSE),
   IF(ORDER!$D$1="IGST",
   VLOOKUP(H267,'C:\Users\HP\Desktop\TrimphPO\Week\Master Files\[IGST Master.xlsx]DBF'!$A:$AC,29,FALSE),
   "Error")),
"")</f>
        <v/>
      </c>
      <c r="AC267">
        <f>IF(ORDER!O273&gt;0,ROUND(Y267*AB267/100,2), "")</f>
        <v/>
      </c>
      <c r="AD267">
        <f>IF(ORDER!O273&gt;0,ROUND(SUM(Y267,0)-AC267,2), "")</f>
        <v/>
      </c>
      <c r="AE267" t="inlineStr"/>
      <c r="AF267" t="inlineStr"/>
      <c r="AG267" t="inlineStr"/>
      <c r="AH267" t="inlineStr"/>
      <c r="AI267" t="inlineStr"/>
      <c r="AJ267" t="inlineStr"/>
      <c r="AK267">
        <f>IF(ORDER!O273&gt;0,IF(RIGHT(P267,2)="5%","Output IGST - 5% - Tamilnadu","Output IGST - 12% - Tamilnadu"), "")</f>
        <v/>
      </c>
      <c r="AL267">
        <f>IF(ORDER!O273&gt;0,IF(AK267="Output IGST - 12% - TamilNadu",12,5), "")</f>
        <v/>
      </c>
      <c r="AM267">
        <f>IF(ORDER!O273&gt;0,ROUND(SUM(AD267*AL267/100,0),2), "")</f>
        <v/>
      </c>
      <c r="AN267">
        <f>IF(ORDER!O273&gt;0,+AP267, "")</f>
        <v/>
      </c>
      <c r="AO267">
        <f>IF(ORDER!O273&gt;0,0.00, "")</f>
        <v/>
      </c>
      <c r="AP267">
        <f>IF(ORDER!O273&gt;0,+(Y267-AC267)+AM267, "")</f>
        <v/>
      </c>
      <c r="AQ267">
        <f>IF(ORDER!O273&gt;0,
 IF(ORDER!$D$1="SGST",
 VLOOKUP(H267,'C:\Users\HP\Desktop\TrimphPO\Week\Master Files\[SGST Master.xlsx]DBF'!$A:$AR,44,FALSE),
   IF(ORDER!$D$1="IGST",
   VLOOKUP(H267,'C:\Users\HP\Desktop\TrimphPO\Week\Master Files\[IGST Master.xlsx]DBF'!$A:$AR,44,FALSE),
   "Error")),
"")</f>
        <v/>
      </c>
      <c r="AR267">
        <f>IF(ORDER!O273&gt;0,B267, "")</f>
        <v/>
      </c>
      <c r="AS267">
        <f>IF(ORDER!O273&gt;0,AN267, "")</f>
        <v/>
      </c>
      <c r="AT267">
        <f>IF(ORDER!O273&gt;0,CONCATENATE($B$2," ",$C$2," ","QTY",  " ", $Z$2), "")</f>
        <v/>
      </c>
      <c r="AU267">
        <f>IF(ORDER!O273&gt;0,
 IF(ORDER!$D$1="SGST",
 VLOOKUP(H267,'C:\Users\HP\Desktop\TrimphPO\Week\Master Files\[SGST Master.xlsx]DBF'!$A:$AV,48,FALSE),
   IF(ORDER!$D$1="IGST",
   VLOOKUP(H267,'C:\Users\HP\Desktop\TrimphPO\Week\Master Files\[IGST Master.xlsx]DBF'!$A:$AV,48,FALSE),
   "Error")),
"")</f>
        <v/>
      </c>
      <c r="AV267">
        <f>IF(ORDER!O273&gt;0,
 IF(ORDER!$D$1="SGST",
 VLOOKUP(H267,'C:\Users\HP\Desktop\TrimphPO\Week\Master Files\[SGST Master.xlsx]DBF'!$A:$AW,49,FALSE),
   IF(ORDER!$D$1="IGST",
   VLOOKUP(H267,'C:\Users\HP\Desktop\TrimphPO\Week\Master Files\[IGST Master.xlsx]DBF'!$A:$AW,49,FALSE),
   "Error")),
"")</f>
        <v/>
      </c>
      <c r="AW267">
        <f>IF(ORDER!O273&gt;0,
 IF(ORDER!$D$1="SGST",
 VLOOKUP(H267,'C:\Users\HP\Desktop\TrimphPO\Week\Master Files\[SGST Master.xlsx]DBF'!$A:$AX,50,FALSE),
   IF(ORDER!$D$1="IGST",
   VLOOKUP(H267,'C:\Users\HP\Desktop\TrimphPO\Week\Master Files\[IGST Master.xlsx]DBF'!$A:$AX,50,FALSE),
   "Error")),
"")</f>
        <v/>
      </c>
      <c r="AX267">
        <f>IF(ORDER!O273&gt;0,ORDER!B5, "")</f>
        <v/>
      </c>
      <c r="AY267">
        <f>IF(ORDER!O273&gt;0,ORDER!B1, "")</f>
        <v/>
      </c>
      <c r="AZ267">
        <f>IF(ORDER!O273&gt;0,
 IF(ORDER!$D$1="SGST",
 VLOOKUP(H267,'C:\Users\HP\Desktop\TrimphPO\Week\Master Files\[SGST Master.xlsx]DBF'!$A:$BA,53,FALSE),
   IF(ORDER!$D$1="IGST",
   VLOOKUP(H267,'C:\Users\HP\Desktop\TrimphPO\Week\Master Files\[IGST Master.xlsx]DBF'!$A:$BA,53,FALSE),
   "Error")),
"")</f>
        <v/>
      </c>
      <c r="BA267">
        <f>IF(ORDER!O273&gt;0,
 IF(ORDER!$D$1="SGST",
 VLOOKUP(H267,'C:\Users\HP\Desktop\TrimphPO\Week\Master Files\[SGST Master.xlsx]DBF'!$A:$BB,54,FALSE),
   IF(ORDER!$D$1="IGST",
   VLOOKUP(H267,'C:\Users\HP\Desktop\TrimphPO\Week\Master Files\[IGST Master.xlsx]DBF'!$A:$BB,54,FALSE),
   "Error")),
"")</f>
        <v/>
      </c>
      <c r="BB267">
        <f>IF(ORDER!O273&gt;0,
 IF(ORDER!$D$1="SGST",
 VLOOKUP(H267,'C:\Users\HP\Desktop\TrimphPO\Week\Master Files\[SGST Master.xlsx]DBF'!$A:$BC,55,FALSE),
   IF(ORDER!$D$1="IGST",
   VLOOKUP(H267,'C:\Users\HP\Desktop\TrimphPO\Week\Master Files\[IGST Master.xlsx]DBF'!$A:$BC,55,FALSE),
   "Error")),
"")</f>
        <v/>
      </c>
      <c r="BC267">
        <f>IF(ORDER!O273&gt;0,
 IF(ORDER!$D$1="SGST",
 VLOOKUP(H267,'C:\Users\HP\Desktop\TrimphPO\Week\Master Files\[SGST Master.xlsx]DBF'!$A:$BD,56,FALSE),
   IF(ORDER!$D$1="IGST",
   VLOOKUP(H267,'C:\Users\HP\Desktop\TrimphPO\Week\Master Files\[IGST Master.xlsx]DBF'!$A:$BD,56,FALSE),
   "Error")),
"")</f>
        <v/>
      </c>
      <c r="BD267">
        <f>IF(ORDER!O273&gt;0,
 IF(ORDER!$D$1="SGST",
 VLOOKUP(H267,'C:\Users\HP\Desktop\TrimphPO\Week\Master Files\[SGST Master.xlsx]DBF'!$A:$BE,57,FALSE),
   IF(ORDER!$D$1="IGST",
   VLOOKUP(H267,'C:\Users\HP\Desktop\TrimphPO\Week\Master Files\[IGST Master.xlsx]DBF'!$A:$BE,57,FALSE),
   "Error")),
"")</f>
        <v/>
      </c>
    </row>
    <row r="268">
      <c r="A268">
        <f>IF(ORDER!O274&gt;0,
 IF(ORDER!$D$1="SGST",
 VLOOKUP(H268,'C:\Users\HP\Desktop\TrimphPO\Week\Master Files\[SGST Master.xlsx]DBF'!$A:$B,2,FALSE),
   IF(ORDER!$D$1="IGST",
   VLOOKUP(H268,'C:\Users\HP\Desktop\TrimphPO\Week\Master Files\[IGST Master.xlsx]DBF'!$A:$B,2,FALSE),
   "Error")),
"")</f>
        <v/>
      </c>
      <c r="B268">
        <f>IF(ORDER!O274&gt;0,
 IF(ORDER!$D$1="SGST",
 VLOOKUP(H268,'C:\Users\HP\Desktop\TrimphPO\Week\Master Files\[SGST Master.xlsx]DBF'!$A:$C,3,FALSE),
   IF(ORDER!$D$1="IGST",
   VLOOKUP(H268,'C:\Users\HP\Desktop\TrimphPO\Week\Master Files\[IGST Master.xlsx]DBF'!$A:$C,3,FALSE),
   "Error")),
"")</f>
        <v/>
      </c>
      <c r="C268">
        <f>IF(ORDER!O274&gt;0,ORDER!L274, "")</f>
        <v/>
      </c>
      <c r="D268">
        <f>IF(ORDER!O274&gt;0,ORDER!A274, "")</f>
        <v/>
      </c>
      <c r="E268">
        <f>IF(ORDER!O274&gt;0,
 IF(ORDER!$D$1="SGST",
 VLOOKUP(H268,'C:\Users\HP\Desktop\TrimphPO\Week\Master Files\[SGST Master.xlsx]DBF'!$A:$F,6,FALSE),
   IF(ORDER!$D$1="IGST",
   VLOOKUP(H268,'C:\Users\HP\Desktop\TrimphPO\Week\Master Files\[IGST Master.xlsx]DBF'!$A:$F,6,FALSE),
   "Error")),
"")</f>
        <v/>
      </c>
      <c r="F268">
        <f>IF(ORDER!O274&gt;0,ORDER!C274, "")</f>
        <v/>
      </c>
      <c r="G268">
        <f>IF(ORDER!O274&gt;0,
 IF(ORDER!$D$1="SGST",
 VLOOKUP(H268,'C:\Users\HP\Desktop\TrimphPO\Week\Master Files\[SGST Master.xlsx]DBF'!$A:$H,8,FALSE),
   IF(ORDER!$D$1="IGST",
   VLOOKUP(H268,'C:\Users\HP\Desktop\TrimphPO\Week\Master Files\[IGST Master.xlsx]DBF'!$A:$H,8,FALSE),
   "Error")),
"")</f>
        <v/>
      </c>
      <c r="H268">
        <f>IF(ORDER!O274&gt;0,ORDER!D274, "")</f>
        <v/>
      </c>
      <c r="I268">
        <f>IF(ORDER!O274&gt;0,
 IF(ORDER!$D$1="SGST",
 VLOOKUP(H268,'C:\Users\HP\Desktop\TrimphPO\Week\Master Files\[SGST Master.xlsx]DBF'!$A:$J,10,FALSE),
   IF(ORDER!$D$1="IGST",
   VLOOKUP(H268,'C:\Users\HP\Desktop\TrimphPO\Week\Master Files\[IGST Master.xlsx]DBF'!$A:$J,10,FALSE),
   "Error")),
"")</f>
        <v/>
      </c>
      <c r="J268">
        <f>IF(ORDER!O274&gt;0,SUMIF(ORDER!$D$8:$D$22298,DBF!$H268,ORDER!$G$8:$G$22298), "")</f>
        <v/>
      </c>
      <c r="K268">
        <f>IF(ORDER!O274&gt;0,VLOOKUP($H268,ORDER!D:H,5,FALSE), "")</f>
        <v/>
      </c>
      <c r="L268">
        <f>IF(ORDER!O274&gt;0,ROUND(J268*K268,2), "")</f>
        <v/>
      </c>
      <c r="M268">
        <f>IF(ORDER!O274&gt;0,
 IF(ORDER!$D$1="SGST",
 VLOOKUP(H268,'C:\Users\HP\Desktop\TrimphPO\Week\Master Files\[SGST Master.xlsx]DBF'!$A:$N,14,FALSE),
   IF(ORDER!$D$1="IGST",
   VLOOKUP(H268,'C:\Users\HP\Desktop\TrimphPO\Week\Master Files\[IGST Master.xlsx]DBF'!$A:$N,14,FALSE),
   "Error")),
"")</f>
        <v/>
      </c>
      <c r="N268">
        <f>IF(ORDER!O274&gt;0,ROUND(L268*M268/100,2), "")</f>
        <v/>
      </c>
      <c r="O268">
        <f>IF(ORDER!O274&gt;0,L268-N268, "")</f>
        <v/>
      </c>
      <c r="P268">
        <f>IF(ORDER!O274&gt;0,IF(R268="Corsetry",IF(IFERROR((O268/J268),0)&lt;1000,"CC Sales- Corsetry-Wholesale - IGST 5%","CC Sales- Corsetry-Wholesale - IGST 12%")), "")</f>
        <v/>
      </c>
      <c r="Q268">
        <f>IF(ORDER!O274&gt;0,
 IF(ORDER!$D$1="SGST",
 VLOOKUP(H268,'C:\Users\HP\Desktop\TrimphPO\Week\Master Files\[SGST Master.xlsx]DBF'!$A:$R,18,FALSE),
   IF(ORDER!$D$1="IGST",
   VLOOKUP(H268,'C:\Users\HP\Desktop\TrimphPO\Week\Master Files\[IGST Master.xlsx]DBF'!$A:$R,18,FALSE),
   "Error")),
"")</f>
        <v/>
      </c>
      <c r="R268">
        <f>IF(ORDER!O274&gt;0,
 IF(ORDER!$D$1="SGST",
 VLOOKUP(H268,'C:\Users\HP\Desktop\TrimphPO\Week\Master Files\[SGST Master.xlsx]DBF'!$A:$S,19,FALSE),
   IF(ORDER!$D$1="IGST",
   VLOOKUP(H268,'C:\Users\HP\Desktop\TrimphPO\Week\Master Files\[IGST Master.xlsx]DBF'!$A:$S,19,FALSE),
   "Error")),
"")</f>
        <v/>
      </c>
      <c r="S268">
        <f>IF(ORDER!O274&gt;0,
 IF(ORDER!$D$1="SGST",
 VLOOKUP(H268,'C:\Users\HP\Desktop\TrimphPO\Week\Master Files\[SGST Master.xlsx]DBF'!$A:$T,20,FALSE),
   IF(ORDER!$D$1="IGST",
   VLOOKUP(H268,'C:\Users\HP\Desktop\TrimphPO\Week\Master Files\[IGST Master.xlsx]DBF'!$A:$T,20,FALSE),
   "Error")),
"")</f>
        <v/>
      </c>
      <c r="T268">
        <f>IF(ORDER!O274&gt;0,
 IF(ORDER!$D$1="SGST",
 VLOOKUP(H268,'C:\Users\HP\Desktop\TrimphPO\Week\Master Files\[SGST Master.xlsx]DBF'!$A:$U,21,FALSE),
   IF(ORDER!$D$1="IGST",
   VLOOKUP(H268,'C:\Users\HP\Desktop\TrimphPO\Week\Master Files\[IGST Master.xlsx]DBF'!$A:$U,21,FALSE),
   "Error")),
"")</f>
        <v/>
      </c>
      <c r="U268">
        <f>IF(ORDER!O274&gt;0,
 IF(ORDER!$D$1="SGST",
 VLOOKUP(H268,'C:\Users\HP\Desktop\TrimphPO\Week\Master Files\[SGST Master.xlsx]DBF'!$A:$V,22,FALSE),
   IF(ORDER!$D$1="IGST",
   VLOOKUP(H268,'C:\Users\HP\Desktop\TrimphPO\Week\Master Files\[IGST Master.xlsx]DBF'!$A:$V,22,FALSE),
   "Error")),
"")</f>
        <v/>
      </c>
      <c r="V268">
        <f>IF(ORDER!O274&gt;0,
 IF(ORDER!$D$1="SGST",
 VLOOKUP(H268,'C:\Users\HP\Desktop\TrimphPO\Week\Master Files\[SGST Master.xlsx]DBF'!$A:$W,23,FALSE),
   IF(ORDER!$D$1="IGST",
   VLOOKUP(H268,'C:\Users\HP\Desktop\TrimphPO\Week\Master Files\[IGST Master.xlsx]DBF'!$A:$W,23,FALSE),
   "Error")),
"")</f>
        <v/>
      </c>
      <c r="W268">
        <f>IF(ORDER!O274&gt;0,
 IF(ORDER!$D$1="SGST",
 VLOOKUP(H268,'C:\Users\HP\Desktop\TrimphPO\Week\Master Files\[SGST Master.xlsx]DBF'!$A:$X,24,FALSE),
   IF(ORDER!$D$1="IGST",
   VLOOKUP(H268,'C:\Users\HP\Desktop\TrimphPO\Week\Master Files\[IGST Master.xlsx]DBF'!$A:$X,24,FALSE),
   "Error")),
"")</f>
        <v/>
      </c>
      <c r="X268">
        <f>IF(ORDER!O274&gt;0,
 IF(ORDER!$D$1="SGST",
 VLOOKUP(H268,'C:\Users\HP\Desktop\TrimphPO\Week\Master Files\[SGST Master.xlsx]DBF'!$A:$Y,25,FALSE),
   IF(ORDER!$D$1="IGST",
   VLOOKUP(H268,'C:\Users\HP\Desktop\TrimphPO\Week\Master Files\[IGST Master.xlsx]DBF'!$A:$Y,25,FALSE),
   "Error")),
"")</f>
        <v/>
      </c>
      <c r="Y268">
        <f>IF(ORDER!O274&gt;0,+O268, "")</f>
        <v/>
      </c>
      <c r="Z268">
        <f>IF(ORDER!O274&gt;0,+J268, "")</f>
        <v/>
      </c>
      <c r="AA268">
        <f>IF(ORDER!O274&gt;0,
 IF(ORDER!$D$1="SGST",
 VLOOKUP(H268,'C:\Users\HP\Desktop\TrimphPO\Week\Master Files\[SGST Master.xlsx]DBF'!$A:$AB,28,FALSE),
   IF(ORDER!$D$1="IGST",
   VLOOKUP(H268,'C:\Users\HP\Desktop\TrimphPO\Week\Master Files\[IGST Master.xlsx]DBF'!$A:$AB,28,FALSE),
   "Error")),
"")</f>
        <v/>
      </c>
      <c r="AB268">
        <f>IF(ORDER!O274&gt;0,
 IF(ORDER!$D$1="SGST",
 VLOOKUP(H268,'C:\Users\HP\Desktop\TrimphPO\Week\Master Files\[SGST Master.xlsx]DBF'!$A:$AC,29,FALSE),
   IF(ORDER!$D$1="IGST",
   VLOOKUP(H268,'C:\Users\HP\Desktop\TrimphPO\Week\Master Files\[IGST Master.xlsx]DBF'!$A:$AC,29,FALSE),
   "Error")),
"")</f>
        <v/>
      </c>
      <c r="AC268">
        <f>IF(ORDER!O274&gt;0,ROUND(Y268*AB268/100,2), "")</f>
        <v/>
      </c>
      <c r="AD268">
        <f>IF(ORDER!O274&gt;0,ROUND(SUM(Y268,0)-AC268,2), "")</f>
        <v/>
      </c>
      <c r="AE268" t="inlineStr"/>
      <c r="AF268" t="inlineStr"/>
      <c r="AG268" t="inlineStr"/>
      <c r="AH268" t="inlineStr"/>
      <c r="AI268" t="inlineStr"/>
      <c r="AJ268" t="inlineStr"/>
      <c r="AK268">
        <f>IF(ORDER!O274&gt;0,IF(RIGHT(P268,2)="5%","Output IGST - 5% - Tamilnadu","Output IGST - 12% - Tamilnadu"), "")</f>
        <v/>
      </c>
      <c r="AL268">
        <f>IF(ORDER!O274&gt;0,IF(AK268="Output IGST - 12% - TamilNadu",12,5), "")</f>
        <v/>
      </c>
      <c r="AM268">
        <f>IF(ORDER!O274&gt;0,ROUND(SUM(AD268*AL268/100,0),2), "")</f>
        <v/>
      </c>
      <c r="AN268">
        <f>IF(ORDER!O274&gt;0,+AP268, "")</f>
        <v/>
      </c>
      <c r="AO268">
        <f>IF(ORDER!O274&gt;0,0.00, "")</f>
        <v/>
      </c>
      <c r="AP268">
        <f>IF(ORDER!O274&gt;0,+(Y268-AC268)+AM268, "")</f>
        <v/>
      </c>
      <c r="AQ268">
        <f>IF(ORDER!O274&gt;0,
 IF(ORDER!$D$1="SGST",
 VLOOKUP(H268,'C:\Users\HP\Desktop\TrimphPO\Week\Master Files\[SGST Master.xlsx]DBF'!$A:$AR,44,FALSE),
   IF(ORDER!$D$1="IGST",
   VLOOKUP(H268,'C:\Users\HP\Desktop\TrimphPO\Week\Master Files\[IGST Master.xlsx]DBF'!$A:$AR,44,FALSE),
   "Error")),
"")</f>
        <v/>
      </c>
      <c r="AR268">
        <f>IF(ORDER!O274&gt;0,B268, "")</f>
        <v/>
      </c>
      <c r="AS268">
        <f>IF(ORDER!O274&gt;0,AN268, "")</f>
        <v/>
      </c>
      <c r="AT268">
        <f>IF(ORDER!O274&gt;0,CONCATENATE($B$2," ",$C$2," ","QTY",  " ", $Z$2), "")</f>
        <v/>
      </c>
      <c r="AU268">
        <f>IF(ORDER!O274&gt;0,
 IF(ORDER!$D$1="SGST",
 VLOOKUP(H268,'C:\Users\HP\Desktop\TrimphPO\Week\Master Files\[SGST Master.xlsx]DBF'!$A:$AV,48,FALSE),
   IF(ORDER!$D$1="IGST",
   VLOOKUP(H268,'C:\Users\HP\Desktop\TrimphPO\Week\Master Files\[IGST Master.xlsx]DBF'!$A:$AV,48,FALSE),
   "Error")),
"")</f>
        <v/>
      </c>
      <c r="AV268">
        <f>IF(ORDER!O274&gt;0,
 IF(ORDER!$D$1="SGST",
 VLOOKUP(H268,'C:\Users\HP\Desktop\TrimphPO\Week\Master Files\[SGST Master.xlsx]DBF'!$A:$AW,49,FALSE),
   IF(ORDER!$D$1="IGST",
   VLOOKUP(H268,'C:\Users\HP\Desktop\TrimphPO\Week\Master Files\[IGST Master.xlsx]DBF'!$A:$AW,49,FALSE),
   "Error")),
"")</f>
        <v/>
      </c>
      <c r="AW268">
        <f>IF(ORDER!O274&gt;0,
 IF(ORDER!$D$1="SGST",
 VLOOKUP(H268,'C:\Users\HP\Desktop\TrimphPO\Week\Master Files\[SGST Master.xlsx]DBF'!$A:$AX,50,FALSE),
   IF(ORDER!$D$1="IGST",
   VLOOKUP(H268,'C:\Users\HP\Desktop\TrimphPO\Week\Master Files\[IGST Master.xlsx]DBF'!$A:$AX,50,FALSE),
   "Error")),
"")</f>
        <v/>
      </c>
      <c r="AX268">
        <f>IF(ORDER!O274&gt;0,ORDER!B5, "")</f>
        <v/>
      </c>
      <c r="AY268">
        <f>IF(ORDER!O274&gt;0,ORDER!B1, "")</f>
        <v/>
      </c>
      <c r="AZ268">
        <f>IF(ORDER!O274&gt;0,
 IF(ORDER!$D$1="SGST",
 VLOOKUP(H268,'C:\Users\HP\Desktop\TrimphPO\Week\Master Files\[SGST Master.xlsx]DBF'!$A:$BA,53,FALSE),
   IF(ORDER!$D$1="IGST",
   VLOOKUP(H268,'C:\Users\HP\Desktop\TrimphPO\Week\Master Files\[IGST Master.xlsx]DBF'!$A:$BA,53,FALSE),
   "Error")),
"")</f>
        <v/>
      </c>
      <c r="BA268">
        <f>IF(ORDER!O274&gt;0,
 IF(ORDER!$D$1="SGST",
 VLOOKUP(H268,'C:\Users\HP\Desktop\TrimphPO\Week\Master Files\[SGST Master.xlsx]DBF'!$A:$BB,54,FALSE),
   IF(ORDER!$D$1="IGST",
   VLOOKUP(H268,'C:\Users\HP\Desktop\TrimphPO\Week\Master Files\[IGST Master.xlsx]DBF'!$A:$BB,54,FALSE),
   "Error")),
"")</f>
        <v/>
      </c>
      <c r="BB268">
        <f>IF(ORDER!O274&gt;0,
 IF(ORDER!$D$1="SGST",
 VLOOKUP(H268,'C:\Users\HP\Desktop\TrimphPO\Week\Master Files\[SGST Master.xlsx]DBF'!$A:$BC,55,FALSE),
   IF(ORDER!$D$1="IGST",
   VLOOKUP(H268,'C:\Users\HP\Desktop\TrimphPO\Week\Master Files\[IGST Master.xlsx]DBF'!$A:$BC,55,FALSE),
   "Error")),
"")</f>
        <v/>
      </c>
      <c r="BC268">
        <f>IF(ORDER!O274&gt;0,
 IF(ORDER!$D$1="SGST",
 VLOOKUP(H268,'C:\Users\HP\Desktop\TrimphPO\Week\Master Files\[SGST Master.xlsx]DBF'!$A:$BD,56,FALSE),
   IF(ORDER!$D$1="IGST",
   VLOOKUP(H268,'C:\Users\HP\Desktop\TrimphPO\Week\Master Files\[IGST Master.xlsx]DBF'!$A:$BD,56,FALSE),
   "Error")),
"")</f>
        <v/>
      </c>
      <c r="BD268">
        <f>IF(ORDER!O274&gt;0,
 IF(ORDER!$D$1="SGST",
 VLOOKUP(H268,'C:\Users\HP\Desktop\TrimphPO\Week\Master Files\[SGST Master.xlsx]DBF'!$A:$BE,57,FALSE),
   IF(ORDER!$D$1="IGST",
   VLOOKUP(H268,'C:\Users\HP\Desktop\TrimphPO\Week\Master Files\[IGST Master.xlsx]DBF'!$A:$BE,57,FALSE),
   "Error")),
"")</f>
        <v/>
      </c>
    </row>
    <row r="269">
      <c r="A269">
        <f>IF(ORDER!O275&gt;0,
 IF(ORDER!$D$1="SGST",
 VLOOKUP(H269,'C:\Users\HP\Desktop\TrimphPO\Week\Master Files\[SGST Master.xlsx]DBF'!$A:$B,2,FALSE),
   IF(ORDER!$D$1="IGST",
   VLOOKUP(H269,'C:\Users\HP\Desktop\TrimphPO\Week\Master Files\[IGST Master.xlsx]DBF'!$A:$B,2,FALSE),
   "Error")),
"")</f>
        <v/>
      </c>
      <c r="B269">
        <f>IF(ORDER!O275&gt;0,
 IF(ORDER!$D$1="SGST",
 VLOOKUP(H269,'C:\Users\HP\Desktop\TrimphPO\Week\Master Files\[SGST Master.xlsx]DBF'!$A:$C,3,FALSE),
   IF(ORDER!$D$1="IGST",
   VLOOKUP(H269,'C:\Users\HP\Desktop\TrimphPO\Week\Master Files\[IGST Master.xlsx]DBF'!$A:$C,3,FALSE),
   "Error")),
"")</f>
        <v/>
      </c>
      <c r="C269">
        <f>IF(ORDER!O275&gt;0,ORDER!L275, "")</f>
        <v/>
      </c>
      <c r="D269">
        <f>IF(ORDER!O275&gt;0,ORDER!A275, "")</f>
        <v/>
      </c>
      <c r="E269">
        <f>IF(ORDER!O275&gt;0,
 IF(ORDER!$D$1="SGST",
 VLOOKUP(H269,'C:\Users\HP\Desktop\TrimphPO\Week\Master Files\[SGST Master.xlsx]DBF'!$A:$F,6,FALSE),
   IF(ORDER!$D$1="IGST",
   VLOOKUP(H269,'C:\Users\HP\Desktop\TrimphPO\Week\Master Files\[IGST Master.xlsx]DBF'!$A:$F,6,FALSE),
   "Error")),
"")</f>
        <v/>
      </c>
      <c r="F269">
        <f>IF(ORDER!O275&gt;0,ORDER!C275, "")</f>
        <v/>
      </c>
      <c r="G269">
        <f>IF(ORDER!O275&gt;0,
 IF(ORDER!$D$1="SGST",
 VLOOKUP(H269,'C:\Users\HP\Desktop\TrimphPO\Week\Master Files\[SGST Master.xlsx]DBF'!$A:$H,8,FALSE),
   IF(ORDER!$D$1="IGST",
   VLOOKUP(H269,'C:\Users\HP\Desktop\TrimphPO\Week\Master Files\[IGST Master.xlsx]DBF'!$A:$H,8,FALSE),
   "Error")),
"")</f>
        <v/>
      </c>
      <c r="H269">
        <f>IF(ORDER!O275&gt;0,ORDER!D275, "")</f>
        <v/>
      </c>
      <c r="I269">
        <f>IF(ORDER!O275&gt;0,
 IF(ORDER!$D$1="SGST",
 VLOOKUP(H269,'C:\Users\HP\Desktop\TrimphPO\Week\Master Files\[SGST Master.xlsx]DBF'!$A:$J,10,FALSE),
   IF(ORDER!$D$1="IGST",
   VLOOKUP(H269,'C:\Users\HP\Desktop\TrimphPO\Week\Master Files\[IGST Master.xlsx]DBF'!$A:$J,10,FALSE),
   "Error")),
"")</f>
        <v/>
      </c>
      <c r="J269">
        <f>IF(ORDER!O275&gt;0,SUMIF(ORDER!$D$8:$D$22298,DBF!$H269,ORDER!$G$8:$G$22298), "")</f>
        <v/>
      </c>
      <c r="K269">
        <f>IF(ORDER!O275&gt;0,VLOOKUP($H269,ORDER!D:H,5,FALSE), "")</f>
        <v/>
      </c>
      <c r="L269">
        <f>IF(ORDER!O275&gt;0,ROUND(J269*K269,2), "")</f>
        <v/>
      </c>
      <c r="M269">
        <f>IF(ORDER!O275&gt;0,
 IF(ORDER!$D$1="SGST",
 VLOOKUP(H269,'C:\Users\HP\Desktop\TrimphPO\Week\Master Files\[SGST Master.xlsx]DBF'!$A:$N,14,FALSE),
   IF(ORDER!$D$1="IGST",
   VLOOKUP(H269,'C:\Users\HP\Desktop\TrimphPO\Week\Master Files\[IGST Master.xlsx]DBF'!$A:$N,14,FALSE),
   "Error")),
"")</f>
        <v/>
      </c>
      <c r="N269">
        <f>IF(ORDER!O275&gt;0,ROUND(L269*M269/100,2), "")</f>
        <v/>
      </c>
      <c r="O269">
        <f>IF(ORDER!O275&gt;0,L269-N269, "")</f>
        <v/>
      </c>
      <c r="P269">
        <f>IF(ORDER!O275&gt;0,IF(R269="Corsetry",IF(IFERROR((O269/J269),0)&lt;1000,"CC Sales- Corsetry-Wholesale - IGST 5%","CC Sales- Corsetry-Wholesale - IGST 12%")), "")</f>
        <v/>
      </c>
      <c r="Q269">
        <f>IF(ORDER!O275&gt;0,
 IF(ORDER!$D$1="SGST",
 VLOOKUP(H269,'C:\Users\HP\Desktop\TrimphPO\Week\Master Files\[SGST Master.xlsx]DBF'!$A:$R,18,FALSE),
   IF(ORDER!$D$1="IGST",
   VLOOKUP(H269,'C:\Users\HP\Desktop\TrimphPO\Week\Master Files\[IGST Master.xlsx]DBF'!$A:$R,18,FALSE),
   "Error")),
"")</f>
        <v/>
      </c>
      <c r="R269">
        <f>IF(ORDER!O275&gt;0,
 IF(ORDER!$D$1="SGST",
 VLOOKUP(H269,'C:\Users\HP\Desktop\TrimphPO\Week\Master Files\[SGST Master.xlsx]DBF'!$A:$S,19,FALSE),
   IF(ORDER!$D$1="IGST",
   VLOOKUP(H269,'C:\Users\HP\Desktop\TrimphPO\Week\Master Files\[IGST Master.xlsx]DBF'!$A:$S,19,FALSE),
   "Error")),
"")</f>
        <v/>
      </c>
      <c r="S269">
        <f>IF(ORDER!O275&gt;0,
 IF(ORDER!$D$1="SGST",
 VLOOKUP(H269,'C:\Users\HP\Desktop\TrimphPO\Week\Master Files\[SGST Master.xlsx]DBF'!$A:$T,20,FALSE),
   IF(ORDER!$D$1="IGST",
   VLOOKUP(H269,'C:\Users\HP\Desktop\TrimphPO\Week\Master Files\[IGST Master.xlsx]DBF'!$A:$T,20,FALSE),
   "Error")),
"")</f>
        <v/>
      </c>
      <c r="T269">
        <f>IF(ORDER!O275&gt;0,
 IF(ORDER!$D$1="SGST",
 VLOOKUP(H269,'C:\Users\HP\Desktop\TrimphPO\Week\Master Files\[SGST Master.xlsx]DBF'!$A:$U,21,FALSE),
   IF(ORDER!$D$1="IGST",
   VLOOKUP(H269,'C:\Users\HP\Desktop\TrimphPO\Week\Master Files\[IGST Master.xlsx]DBF'!$A:$U,21,FALSE),
   "Error")),
"")</f>
        <v/>
      </c>
      <c r="U269">
        <f>IF(ORDER!O275&gt;0,
 IF(ORDER!$D$1="SGST",
 VLOOKUP(H269,'C:\Users\HP\Desktop\TrimphPO\Week\Master Files\[SGST Master.xlsx]DBF'!$A:$V,22,FALSE),
   IF(ORDER!$D$1="IGST",
   VLOOKUP(H269,'C:\Users\HP\Desktop\TrimphPO\Week\Master Files\[IGST Master.xlsx]DBF'!$A:$V,22,FALSE),
   "Error")),
"")</f>
        <v/>
      </c>
      <c r="V269">
        <f>IF(ORDER!O275&gt;0,
 IF(ORDER!$D$1="SGST",
 VLOOKUP(H269,'C:\Users\HP\Desktop\TrimphPO\Week\Master Files\[SGST Master.xlsx]DBF'!$A:$W,23,FALSE),
   IF(ORDER!$D$1="IGST",
   VLOOKUP(H269,'C:\Users\HP\Desktop\TrimphPO\Week\Master Files\[IGST Master.xlsx]DBF'!$A:$W,23,FALSE),
   "Error")),
"")</f>
        <v/>
      </c>
      <c r="W269">
        <f>IF(ORDER!O275&gt;0,
 IF(ORDER!$D$1="SGST",
 VLOOKUP(H269,'C:\Users\HP\Desktop\TrimphPO\Week\Master Files\[SGST Master.xlsx]DBF'!$A:$X,24,FALSE),
   IF(ORDER!$D$1="IGST",
   VLOOKUP(H269,'C:\Users\HP\Desktop\TrimphPO\Week\Master Files\[IGST Master.xlsx]DBF'!$A:$X,24,FALSE),
   "Error")),
"")</f>
        <v/>
      </c>
      <c r="X269">
        <f>IF(ORDER!O275&gt;0,
 IF(ORDER!$D$1="SGST",
 VLOOKUP(H269,'C:\Users\HP\Desktop\TrimphPO\Week\Master Files\[SGST Master.xlsx]DBF'!$A:$Y,25,FALSE),
   IF(ORDER!$D$1="IGST",
   VLOOKUP(H269,'C:\Users\HP\Desktop\TrimphPO\Week\Master Files\[IGST Master.xlsx]DBF'!$A:$Y,25,FALSE),
   "Error")),
"")</f>
        <v/>
      </c>
      <c r="Y269">
        <f>IF(ORDER!O275&gt;0,+O269, "")</f>
        <v/>
      </c>
      <c r="Z269">
        <f>IF(ORDER!O275&gt;0,+J269, "")</f>
        <v/>
      </c>
      <c r="AA269">
        <f>IF(ORDER!O275&gt;0,
 IF(ORDER!$D$1="SGST",
 VLOOKUP(H269,'C:\Users\HP\Desktop\TrimphPO\Week\Master Files\[SGST Master.xlsx]DBF'!$A:$AB,28,FALSE),
   IF(ORDER!$D$1="IGST",
   VLOOKUP(H269,'C:\Users\HP\Desktop\TrimphPO\Week\Master Files\[IGST Master.xlsx]DBF'!$A:$AB,28,FALSE),
   "Error")),
"")</f>
        <v/>
      </c>
      <c r="AB269">
        <f>IF(ORDER!O275&gt;0,
 IF(ORDER!$D$1="SGST",
 VLOOKUP(H269,'C:\Users\HP\Desktop\TrimphPO\Week\Master Files\[SGST Master.xlsx]DBF'!$A:$AC,29,FALSE),
   IF(ORDER!$D$1="IGST",
   VLOOKUP(H269,'C:\Users\HP\Desktop\TrimphPO\Week\Master Files\[IGST Master.xlsx]DBF'!$A:$AC,29,FALSE),
   "Error")),
"")</f>
        <v/>
      </c>
      <c r="AC269">
        <f>IF(ORDER!O275&gt;0,ROUND(Y269*AB269/100,2), "")</f>
        <v/>
      </c>
      <c r="AD269">
        <f>IF(ORDER!O275&gt;0,ROUND(SUM(Y269,0)-AC269,2), "")</f>
        <v/>
      </c>
      <c r="AE269" t="inlineStr"/>
      <c r="AF269" t="inlineStr"/>
      <c r="AG269" t="inlineStr"/>
      <c r="AH269" t="inlineStr"/>
      <c r="AI269" t="inlineStr"/>
      <c r="AJ269" t="inlineStr"/>
      <c r="AK269">
        <f>IF(ORDER!O275&gt;0,IF(RIGHT(P269,2)="5%","Output IGST - 5% - Tamilnadu","Output IGST - 12% - Tamilnadu"), "")</f>
        <v/>
      </c>
      <c r="AL269">
        <f>IF(ORDER!O275&gt;0,IF(AK269="Output IGST - 12% - TamilNadu",12,5), "")</f>
        <v/>
      </c>
      <c r="AM269">
        <f>IF(ORDER!O275&gt;0,ROUND(SUM(AD269*AL269/100,0),2), "")</f>
        <v/>
      </c>
      <c r="AN269">
        <f>IF(ORDER!O275&gt;0,+AP269, "")</f>
        <v/>
      </c>
      <c r="AO269">
        <f>IF(ORDER!O275&gt;0,0.00, "")</f>
        <v/>
      </c>
      <c r="AP269">
        <f>IF(ORDER!O275&gt;0,+(Y269-AC269)+AM269, "")</f>
        <v/>
      </c>
      <c r="AQ269">
        <f>IF(ORDER!O275&gt;0,
 IF(ORDER!$D$1="SGST",
 VLOOKUP(H269,'C:\Users\HP\Desktop\TrimphPO\Week\Master Files\[SGST Master.xlsx]DBF'!$A:$AR,44,FALSE),
   IF(ORDER!$D$1="IGST",
   VLOOKUP(H269,'C:\Users\HP\Desktop\TrimphPO\Week\Master Files\[IGST Master.xlsx]DBF'!$A:$AR,44,FALSE),
   "Error")),
"")</f>
        <v/>
      </c>
      <c r="AR269">
        <f>IF(ORDER!O275&gt;0,B269, "")</f>
        <v/>
      </c>
      <c r="AS269">
        <f>IF(ORDER!O275&gt;0,AN269, "")</f>
        <v/>
      </c>
      <c r="AT269">
        <f>IF(ORDER!O275&gt;0,CONCATENATE($B$2," ",$C$2," ","QTY",  " ", $Z$2), "")</f>
        <v/>
      </c>
      <c r="AU269">
        <f>IF(ORDER!O275&gt;0,
 IF(ORDER!$D$1="SGST",
 VLOOKUP(H269,'C:\Users\HP\Desktop\TrimphPO\Week\Master Files\[SGST Master.xlsx]DBF'!$A:$AV,48,FALSE),
   IF(ORDER!$D$1="IGST",
   VLOOKUP(H269,'C:\Users\HP\Desktop\TrimphPO\Week\Master Files\[IGST Master.xlsx]DBF'!$A:$AV,48,FALSE),
   "Error")),
"")</f>
        <v/>
      </c>
      <c r="AV269">
        <f>IF(ORDER!O275&gt;0,
 IF(ORDER!$D$1="SGST",
 VLOOKUP(H269,'C:\Users\HP\Desktop\TrimphPO\Week\Master Files\[SGST Master.xlsx]DBF'!$A:$AW,49,FALSE),
   IF(ORDER!$D$1="IGST",
   VLOOKUP(H269,'C:\Users\HP\Desktop\TrimphPO\Week\Master Files\[IGST Master.xlsx]DBF'!$A:$AW,49,FALSE),
   "Error")),
"")</f>
        <v/>
      </c>
      <c r="AW269">
        <f>IF(ORDER!O275&gt;0,
 IF(ORDER!$D$1="SGST",
 VLOOKUP(H269,'C:\Users\HP\Desktop\TrimphPO\Week\Master Files\[SGST Master.xlsx]DBF'!$A:$AX,50,FALSE),
   IF(ORDER!$D$1="IGST",
   VLOOKUP(H269,'C:\Users\HP\Desktop\TrimphPO\Week\Master Files\[IGST Master.xlsx]DBF'!$A:$AX,50,FALSE),
   "Error")),
"")</f>
        <v/>
      </c>
      <c r="AX269">
        <f>IF(ORDER!O275&gt;0,ORDER!B5, "")</f>
        <v/>
      </c>
      <c r="AY269">
        <f>IF(ORDER!O275&gt;0,ORDER!B1, "")</f>
        <v/>
      </c>
      <c r="AZ269">
        <f>IF(ORDER!O275&gt;0,
 IF(ORDER!$D$1="SGST",
 VLOOKUP(H269,'C:\Users\HP\Desktop\TrimphPO\Week\Master Files\[SGST Master.xlsx]DBF'!$A:$BA,53,FALSE),
   IF(ORDER!$D$1="IGST",
   VLOOKUP(H269,'C:\Users\HP\Desktop\TrimphPO\Week\Master Files\[IGST Master.xlsx]DBF'!$A:$BA,53,FALSE),
   "Error")),
"")</f>
        <v/>
      </c>
      <c r="BA269">
        <f>IF(ORDER!O275&gt;0,
 IF(ORDER!$D$1="SGST",
 VLOOKUP(H269,'C:\Users\HP\Desktop\TrimphPO\Week\Master Files\[SGST Master.xlsx]DBF'!$A:$BB,54,FALSE),
   IF(ORDER!$D$1="IGST",
   VLOOKUP(H269,'C:\Users\HP\Desktop\TrimphPO\Week\Master Files\[IGST Master.xlsx]DBF'!$A:$BB,54,FALSE),
   "Error")),
"")</f>
        <v/>
      </c>
      <c r="BB269">
        <f>IF(ORDER!O275&gt;0,
 IF(ORDER!$D$1="SGST",
 VLOOKUP(H269,'C:\Users\HP\Desktop\TrimphPO\Week\Master Files\[SGST Master.xlsx]DBF'!$A:$BC,55,FALSE),
   IF(ORDER!$D$1="IGST",
   VLOOKUP(H269,'C:\Users\HP\Desktop\TrimphPO\Week\Master Files\[IGST Master.xlsx]DBF'!$A:$BC,55,FALSE),
   "Error")),
"")</f>
        <v/>
      </c>
      <c r="BC269">
        <f>IF(ORDER!O275&gt;0,
 IF(ORDER!$D$1="SGST",
 VLOOKUP(H269,'C:\Users\HP\Desktop\TrimphPO\Week\Master Files\[SGST Master.xlsx]DBF'!$A:$BD,56,FALSE),
   IF(ORDER!$D$1="IGST",
   VLOOKUP(H269,'C:\Users\HP\Desktop\TrimphPO\Week\Master Files\[IGST Master.xlsx]DBF'!$A:$BD,56,FALSE),
   "Error")),
"")</f>
        <v/>
      </c>
      <c r="BD269">
        <f>IF(ORDER!O275&gt;0,
 IF(ORDER!$D$1="SGST",
 VLOOKUP(H269,'C:\Users\HP\Desktop\TrimphPO\Week\Master Files\[SGST Master.xlsx]DBF'!$A:$BE,57,FALSE),
   IF(ORDER!$D$1="IGST",
   VLOOKUP(H269,'C:\Users\HP\Desktop\TrimphPO\Week\Master Files\[IGST Master.xlsx]DBF'!$A:$BE,57,FALSE),
   "Error")),
"")</f>
        <v/>
      </c>
    </row>
    <row r="270">
      <c r="A270">
        <f>IF(ORDER!O276&gt;0,
 IF(ORDER!$D$1="SGST",
 VLOOKUP(H270,'C:\Users\HP\Desktop\TrimphPO\Week\Master Files\[SGST Master.xlsx]DBF'!$A:$B,2,FALSE),
   IF(ORDER!$D$1="IGST",
   VLOOKUP(H270,'C:\Users\HP\Desktop\TrimphPO\Week\Master Files\[IGST Master.xlsx]DBF'!$A:$B,2,FALSE),
   "Error")),
"")</f>
        <v/>
      </c>
      <c r="B270">
        <f>IF(ORDER!O276&gt;0,
 IF(ORDER!$D$1="SGST",
 VLOOKUP(H270,'C:\Users\HP\Desktop\TrimphPO\Week\Master Files\[SGST Master.xlsx]DBF'!$A:$C,3,FALSE),
   IF(ORDER!$D$1="IGST",
   VLOOKUP(H270,'C:\Users\HP\Desktop\TrimphPO\Week\Master Files\[IGST Master.xlsx]DBF'!$A:$C,3,FALSE),
   "Error")),
"")</f>
        <v/>
      </c>
      <c r="C270">
        <f>IF(ORDER!O276&gt;0,ORDER!L276, "")</f>
        <v/>
      </c>
      <c r="D270">
        <f>IF(ORDER!O276&gt;0,ORDER!A276, "")</f>
        <v/>
      </c>
      <c r="E270">
        <f>IF(ORDER!O276&gt;0,
 IF(ORDER!$D$1="SGST",
 VLOOKUP(H270,'C:\Users\HP\Desktop\TrimphPO\Week\Master Files\[SGST Master.xlsx]DBF'!$A:$F,6,FALSE),
   IF(ORDER!$D$1="IGST",
   VLOOKUP(H270,'C:\Users\HP\Desktop\TrimphPO\Week\Master Files\[IGST Master.xlsx]DBF'!$A:$F,6,FALSE),
   "Error")),
"")</f>
        <v/>
      </c>
      <c r="F270">
        <f>IF(ORDER!O276&gt;0,ORDER!C276, "")</f>
        <v/>
      </c>
      <c r="G270">
        <f>IF(ORDER!O276&gt;0,
 IF(ORDER!$D$1="SGST",
 VLOOKUP(H270,'C:\Users\HP\Desktop\TrimphPO\Week\Master Files\[SGST Master.xlsx]DBF'!$A:$H,8,FALSE),
   IF(ORDER!$D$1="IGST",
   VLOOKUP(H270,'C:\Users\HP\Desktop\TrimphPO\Week\Master Files\[IGST Master.xlsx]DBF'!$A:$H,8,FALSE),
   "Error")),
"")</f>
        <v/>
      </c>
      <c r="H270">
        <f>IF(ORDER!O276&gt;0,ORDER!D276, "")</f>
        <v/>
      </c>
      <c r="I270">
        <f>IF(ORDER!O276&gt;0,
 IF(ORDER!$D$1="SGST",
 VLOOKUP(H270,'C:\Users\HP\Desktop\TrimphPO\Week\Master Files\[SGST Master.xlsx]DBF'!$A:$J,10,FALSE),
   IF(ORDER!$D$1="IGST",
   VLOOKUP(H270,'C:\Users\HP\Desktop\TrimphPO\Week\Master Files\[IGST Master.xlsx]DBF'!$A:$J,10,FALSE),
   "Error")),
"")</f>
        <v/>
      </c>
      <c r="J270">
        <f>IF(ORDER!O276&gt;0,SUMIF(ORDER!$D$8:$D$22298,DBF!$H270,ORDER!$G$8:$G$22298), "")</f>
        <v/>
      </c>
      <c r="K270">
        <f>IF(ORDER!O276&gt;0,VLOOKUP($H270,ORDER!D:H,5,FALSE), "")</f>
        <v/>
      </c>
      <c r="L270">
        <f>IF(ORDER!O276&gt;0,ROUND(J270*K270,2), "")</f>
        <v/>
      </c>
      <c r="M270">
        <f>IF(ORDER!O276&gt;0,
 IF(ORDER!$D$1="SGST",
 VLOOKUP(H270,'C:\Users\HP\Desktop\TrimphPO\Week\Master Files\[SGST Master.xlsx]DBF'!$A:$N,14,FALSE),
   IF(ORDER!$D$1="IGST",
   VLOOKUP(H270,'C:\Users\HP\Desktop\TrimphPO\Week\Master Files\[IGST Master.xlsx]DBF'!$A:$N,14,FALSE),
   "Error")),
"")</f>
        <v/>
      </c>
      <c r="N270">
        <f>IF(ORDER!O276&gt;0,ROUND(L270*M270/100,2), "")</f>
        <v/>
      </c>
      <c r="O270">
        <f>IF(ORDER!O276&gt;0,L270-N270, "")</f>
        <v/>
      </c>
      <c r="P270">
        <f>IF(ORDER!O276&gt;0,IF(R270="Corsetry",IF(IFERROR((O270/J270),0)&lt;1000,"CC Sales- Corsetry-Wholesale - IGST 5%","CC Sales- Corsetry-Wholesale - IGST 12%")), "")</f>
        <v/>
      </c>
      <c r="Q270">
        <f>IF(ORDER!O276&gt;0,
 IF(ORDER!$D$1="SGST",
 VLOOKUP(H270,'C:\Users\HP\Desktop\TrimphPO\Week\Master Files\[SGST Master.xlsx]DBF'!$A:$R,18,FALSE),
   IF(ORDER!$D$1="IGST",
   VLOOKUP(H270,'C:\Users\HP\Desktop\TrimphPO\Week\Master Files\[IGST Master.xlsx]DBF'!$A:$R,18,FALSE),
   "Error")),
"")</f>
        <v/>
      </c>
      <c r="R270">
        <f>IF(ORDER!O276&gt;0,
 IF(ORDER!$D$1="SGST",
 VLOOKUP(H270,'C:\Users\HP\Desktop\TrimphPO\Week\Master Files\[SGST Master.xlsx]DBF'!$A:$S,19,FALSE),
   IF(ORDER!$D$1="IGST",
   VLOOKUP(H270,'C:\Users\HP\Desktop\TrimphPO\Week\Master Files\[IGST Master.xlsx]DBF'!$A:$S,19,FALSE),
   "Error")),
"")</f>
        <v/>
      </c>
      <c r="S270">
        <f>IF(ORDER!O276&gt;0,
 IF(ORDER!$D$1="SGST",
 VLOOKUP(H270,'C:\Users\HP\Desktop\TrimphPO\Week\Master Files\[SGST Master.xlsx]DBF'!$A:$T,20,FALSE),
   IF(ORDER!$D$1="IGST",
   VLOOKUP(H270,'C:\Users\HP\Desktop\TrimphPO\Week\Master Files\[IGST Master.xlsx]DBF'!$A:$T,20,FALSE),
   "Error")),
"")</f>
        <v/>
      </c>
      <c r="T270">
        <f>IF(ORDER!O276&gt;0,
 IF(ORDER!$D$1="SGST",
 VLOOKUP(H270,'C:\Users\HP\Desktop\TrimphPO\Week\Master Files\[SGST Master.xlsx]DBF'!$A:$U,21,FALSE),
   IF(ORDER!$D$1="IGST",
   VLOOKUP(H270,'C:\Users\HP\Desktop\TrimphPO\Week\Master Files\[IGST Master.xlsx]DBF'!$A:$U,21,FALSE),
   "Error")),
"")</f>
        <v/>
      </c>
      <c r="U270">
        <f>IF(ORDER!O276&gt;0,
 IF(ORDER!$D$1="SGST",
 VLOOKUP(H270,'C:\Users\HP\Desktop\TrimphPO\Week\Master Files\[SGST Master.xlsx]DBF'!$A:$V,22,FALSE),
   IF(ORDER!$D$1="IGST",
   VLOOKUP(H270,'C:\Users\HP\Desktop\TrimphPO\Week\Master Files\[IGST Master.xlsx]DBF'!$A:$V,22,FALSE),
   "Error")),
"")</f>
        <v/>
      </c>
      <c r="V270">
        <f>IF(ORDER!O276&gt;0,
 IF(ORDER!$D$1="SGST",
 VLOOKUP(H270,'C:\Users\HP\Desktop\TrimphPO\Week\Master Files\[SGST Master.xlsx]DBF'!$A:$W,23,FALSE),
   IF(ORDER!$D$1="IGST",
   VLOOKUP(H270,'C:\Users\HP\Desktop\TrimphPO\Week\Master Files\[IGST Master.xlsx]DBF'!$A:$W,23,FALSE),
   "Error")),
"")</f>
        <v/>
      </c>
      <c r="W270">
        <f>IF(ORDER!O276&gt;0,
 IF(ORDER!$D$1="SGST",
 VLOOKUP(H270,'C:\Users\HP\Desktop\TrimphPO\Week\Master Files\[SGST Master.xlsx]DBF'!$A:$X,24,FALSE),
   IF(ORDER!$D$1="IGST",
   VLOOKUP(H270,'C:\Users\HP\Desktop\TrimphPO\Week\Master Files\[IGST Master.xlsx]DBF'!$A:$X,24,FALSE),
   "Error")),
"")</f>
        <v/>
      </c>
      <c r="X270">
        <f>IF(ORDER!O276&gt;0,
 IF(ORDER!$D$1="SGST",
 VLOOKUP(H270,'C:\Users\HP\Desktop\TrimphPO\Week\Master Files\[SGST Master.xlsx]DBF'!$A:$Y,25,FALSE),
   IF(ORDER!$D$1="IGST",
   VLOOKUP(H270,'C:\Users\HP\Desktop\TrimphPO\Week\Master Files\[IGST Master.xlsx]DBF'!$A:$Y,25,FALSE),
   "Error")),
"")</f>
        <v/>
      </c>
      <c r="Y270">
        <f>IF(ORDER!O276&gt;0,+O270, "")</f>
        <v/>
      </c>
      <c r="Z270">
        <f>IF(ORDER!O276&gt;0,+J270, "")</f>
        <v/>
      </c>
      <c r="AA270">
        <f>IF(ORDER!O276&gt;0,
 IF(ORDER!$D$1="SGST",
 VLOOKUP(H270,'C:\Users\HP\Desktop\TrimphPO\Week\Master Files\[SGST Master.xlsx]DBF'!$A:$AB,28,FALSE),
   IF(ORDER!$D$1="IGST",
   VLOOKUP(H270,'C:\Users\HP\Desktop\TrimphPO\Week\Master Files\[IGST Master.xlsx]DBF'!$A:$AB,28,FALSE),
   "Error")),
"")</f>
        <v/>
      </c>
      <c r="AB270">
        <f>IF(ORDER!O276&gt;0,
 IF(ORDER!$D$1="SGST",
 VLOOKUP(H270,'C:\Users\HP\Desktop\TrimphPO\Week\Master Files\[SGST Master.xlsx]DBF'!$A:$AC,29,FALSE),
   IF(ORDER!$D$1="IGST",
   VLOOKUP(H270,'C:\Users\HP\Desktop\TrimphPO\Week\Master Files\[IGST Master.xlsx]DBF'!$A:$AC,29,FALSE),
   "Error")),
"")</f>
        <v/>
      </c>
      <c r="AC270">
        <f>IF(ORDER!O276&gt;0,ROUND(Y270*AB270/100,2), "")</f>
        <v/>
      </c>
      <c r="AD270">
        <f>IF(ORDER!O276&gt;0,ROUND(SUM(Y270,0)-AC270,2), "")</f>
        <v/>
      </c>
      <c r="AE270" t="inlineStr"/>
      <c r="AF270" t="inlineStr"/>
      <c r="AG270" t="inlineStr"/>
      <c r="AH270" t="inlineStr"/>
      <c r="AI270" t="inlineStr"/>
      <c r="AJ270" t="inlineStr"/>
      <c r="AK270">
        <f>IF(ORDER!O276&gt;0,IF(RIGHT(P270,2)="5%","Output IGST - 5% - Tamilnadu","Output IGST - 12% - Tamilnadu"), "")</f>
        <v/>
      </c>
      <c r="AL270">
        <f>IF(ORDER!O276&gt;0,IF(AK270="Output IGST - 12% - TamilNadu",12,5), "")</f>
        <v/>
      </c>
      <c r="AM270">
        <f>IF(ORDER!O276&gt;0,ROUND(SUM(AD270*AL270/100,0),2), "")</f>
        <v/>
      </c>
      <c r="AN270">
        <f>IF(ORDER!O276&gt;0,+AP270, "")</f>
        <v/>
      </c>
      <c r="AO270">
        <f>IF(ORDER!O276&gt;0,0.00, "")</f>
        <v/>
      </c>
      <c r="AP270">
        <f>IF(ORDER!O276&gt;0,+(Y270-AC270)+AM270, "")</f>
        <v/>
      </c>
      <c r="AQ270">
        <f>IF(ORDER!O276&gt;0,
 IF(ORDER!$D$1="SGST",
 VLOOKUP(H270,'C:\Users\HP\Desktop\TrimphPO\Week\Master Files\[SGST Master.xlsx]DBF'!$A:$AR,44,FALSE),
   IF(ORDER!$D$1="IGST",
   VLOOKUP(H270,'C:\Users\HP\Desktop\TrimphPO\Week\Master Files\[IGST Master.xlsx]DBF'!$A:$AR,44,FALSE),
   "Error")),
"")</f>
        <v/>
      </c>
      <c r="AR270">
        <f>IF(ORDER!O276&gt;0,B270, "")</f>
        <v/>
      </c>
      <c r="AS270">
        <f>IF(ORDER!O276&gt;0,AN270, "")</f>
        <v/>
      </c>
      <c r="AT270">
        <f>IF(ORDER!O276&gt;0,CONCATENATE($B$2," ",$C$2," ","QTY",  " ", $Z$2), "")</f>
        <v/>
      </c>
      <c r="AU270">
        <f>IF(ORDER!O276&gt;0,
 IF(ORDER!$D$1="SGST",
 VLOOKUP(H270,'C:\Users\HP\Desktop\TrimphPO\Week\Master Files\[SGST Master.xlsx]DBF'!$A:$AV,48,FALSE),
   IF(ORDER!$D$1="IGST",
   VLOOKUP(H270,'C:\Users\HP\Desktop\TrimphPO\Week\Master Files\[IGST Master.xlsx]DBF'!$A:$AV,48,FALSE),
   "Error")),
"")</f>
        <v/>
      </c>
      <c r="AV270">
        <f>IF(ORDER!O276&gt;0,
 IF(ORDER!$D$1="SGST",
 VLOOKUP(H270,'C:\Users\HP\Desktop\TrimphPO\Week\Master Files\[SGST Master.xlsx]DBF'!$A:$AW,49,FALSE),
   IF(ORDER!$D$1="IGST",
   VLOOKUP(H270,'C:\Users\HP\Desktop\TrimphPO\Week\Master Files\[IGST Master.xlsx]DBF'!$A:$AW,49,FALSE),
   "Error")),
"")</f>
        <v/>
      </c>
      <c r="AW270">
        <f>IF(ORDER!O276&gt;0,
 IF(ORDER!$D$1="SGST",
 VLOOKUP(H270,'C:\Users\HP\Desktop\TrimphPO\Week\Master Files\[SGST Master.xlsx]DBF'!$A:$AX,50,FALSE),
   IF(ORDER!$D$1="IGST",
   VLOOKUP(H270,'C:\Users\HP\Desktop\TrimphPO\Week\Master Files\[IGST Master.xlsx]DBF'!$A:$AX,50,FALSE),
   "Error")),
"")</f>
        <v/>
      </c>
      <c r="AX270">
        <f>IF(ORDER!O276&gt;0,ORDER!B5, "")</f>
        <v/>
      </c>
      <c r="AY270">
        <f>IF(ORDER!O276&gt;0,ORDER!B1, "")</f>
        <v/>
      </c>
      <c r="AZ270">
        <f>IF(ORDER!O276&gt;0,
 IF(ORDER!$D$1="SGST",
 VLOOKUP(H270,'C:\Users\HP\Desktop\TrimphPO\Week\Master Files\[SGST Master.xlsx]DBF'!$A:$BA,53,FALSE),
   IF(ORDER!$D$1="IGST",
   VLOOKUP(H270,'C:\Users\HP\Desktop\TrimphPO\Week\Master Files\[IGST Master.xlsx]DBF'!$A:$BA,53,FALSE),
   "Error")),
"")</f>
        <v/>
      </c>
      <c r="BA270">
        <f>IF(ORDER!O276&gt;0,
 IF(ORDER!$D$1="SGST",
 VLOOKUP(H270,'C:\Users\HP\Desktop\TrimphPO\Week\Master Files\[SGST Master.xlsx]DBF'!$A:$BB,54,FALSE),
   IF(ORDER!$D$1="IGST",
   VLOOKUP(H270,'C:\Users\HP\Desktop\TrimphPO\Week\Master Files\[IGST Master.xlsx]DBF'!$A:$BB,54,FALSE),
   "Error")),
"")</f>
        <v/>
      </c>
      <c r="BB270">
        <f>IF(ORDER!O276&gt;0,
 IF(ORDER!$D$1="SGST",
 VLOOKUP(H270,'C:\Users\HP\Desktop\TrimphPO\Week\Master Files\[SGST Master.xlsx]DBF'!$A:$BC,55,FALSE),
   IF(ORDER!$D$1="IGST",
   VLOOKUP(H270,'C:\Users\HP\Desktop\TrimphPO\Week\Master Files\[IGST Master.xlsx]DBF'!$A:$BC,55,FALSE),
   "Error")),
"")</f>
        <v/>
      </c>
      <c r="BC270">
        <f>IF(ORDER!O276&gt;0,
 IF(ORDER!$D$1="SGST",
 VLOOKUP(H270,'C:\Users\HP\Desktop\TrimphPO\Week\Master Files\[SGST Master.xlsx]DBF'!$A:$BD,56,FALSE),
   IF(ORDER!$D$1="IGST",
   VLOOKUP(H270,'C:\Users\HP\Desktop\TrimphPO\Week\Master Files\[IGST Master.xlsx]DBF'!$A:$BD,56,FALSE),
   "Error")),
"")</f>
        <v/>
      </c>
      <c r="BD270">
        <f>IF(ORDER!O276&gt;0,
 IF(ORDER!$D$1="SGST",
 VLOOKUP(H270,'C:\Users\HP\Desktop\TrimphPO\Week\Master Files\[SGST Master.xlsx]DBF'!$A:$BE,57,FALSE),
   IF(ORDER!$D$1="IGST",
   VLOOKUP(H270,'C:\Users\HP\Desktop\TrimphPO\Week\Master Files\[IGST Master.xlsx]DBF'!$A:$BE,57,FALSE),
   "Error")),
"")</f>
        <v/>
      </c>
    </row>
    <row r="271">
      <c r="A271">
        <f>IF(ORDER!O277&gt;0,
 IF(ORDER!$D$1="SGST",
 VLOOKUP(H271,'C:\Users\HP\Desktop\TrimphPO\Week\Master Files\[SGST Master.xlsx]DBF'!$A:$B,2,FALSE),
   IF(ORDER!$D$1="IGST",
   VLOOKUP(H271,'C:\Users\HP\Desktop\TrimphPO\Week\Master Files\[IGST Master.xlsx]DBF'!$A:$B,2,FALSE),
   "Error")),
"")</f>
        <v/>
      </c>
      <c r="B271">
        <f>IF(ORDER!O277&gt;0,
 IF(ORDER!$D$1="SGST",
 VLOOKUP(H271,'C:\Users\HP\Desktop\TrimphPO\Week\Master Files\[SGST Master.xlsx]DBF'!$A:$C,3,FALSE),
   IF(ORDER!$D$1="IGST",
   VLOOKUP(H271,'C:\Users\HP\Desktop\TrimphPO\Week\Master Files\[IGST Master.xlsx]DBF'!$A:$C,3,FALSE),
   "Error")),
"")</f>
        <v/>
      </c>
      <c r="C271">
        <f>IF(ORDER!O277&gt;0,ORDER!L277, "")</f>
        <v/>
      </c>
      <c r="D271">
        <f>IF(ORDER!O277&gt;0,ORDER!A277, "")</f>
        <v/>
      </c>
      <c r="E271">
        <f>IF(ORDER!O277&gt;0,
 IF(ORDER!$D$1="SGST",
 VLOOKUP(H271,'C:\Users\HP\Desktop\TrimphPO\Week\Master Files\[SGST Master.xlsx]DBF'!$A:$F,6,FALSE),
   IF(ORDER!$D$1="IGST",
   VLOOKUP(H271,'C:\Users\HP\Desktop\TrimphPO\Week\Master Files\[IGST Master.xlsx]DBF'!$A:$F,6,FALSE),
   "Error")),
"")</f>
        <v/>
      </c>
      <c r="F271">
        <f>IF(ORDER!O277&gt;0,ORDER!C277, "")</f>
        <v/>
      </c>
      <c r="G271">
        <f>IF(ORDER!O277&gt;0,
 IF(ORDER!$D$1="SGST",
 VLOOKUP(H271,'C:\Users\HP\Desktop\TrimphPO\Week\Master Files\[SGST Master.xlsx]DBF'!$A:$H,8,FALSE),
   IF(ORDER!$D$1="IGST",
   VLOOKUP(H271,'C:\Users\HP\Desktop\TrimphPO\Week\Master Files\[IGST Master.xlsx]DBF'!$A:$H,8,FALSE),
   "Error")),
"")</f>
        <v/>
      </c>
      <c r="H271">
        <f>IF(ORDER!O277&gt;0,ORDER!D277, "")</f>
        <v/>
      </c>
      <c r="I271">
        <f>IF(ORDER!O277&gt;0,
 IF(ORDER!$D$1="SGST",
 VLOOKUP(H271,'C:\Users\HP\Desktop\TrimphPO\Week\Master Files\[SGST Master.xlsx]DBF'!$A:$J,10,FALSE),
   IF(ORDER!$D$1="IGST",
   VLOOKUP(H271,'C:\Users\HP\Desktop\TrimphPO\Week\Master Files\[IGST Master.xlsx]DBF'!$A:$J,10,FALSE),
   "Error")),
"")</f>
        <v/>
      </c>
      <c r="J271">
        <f>IF(ORDER!O277&gt;0,SUMIF(ORDER!$D$8:$D$22298,DBF!$H271,ORDER!$G$8:$G$22298), "")</f>
        <v/>
      </c>
      <c r="K271">
        <f>IF(ORDER!O277&gt;0,VLOOKUP($H271,ORDER!D:H,5,FALSE), "")</f>
        <v/>
      </c>
      <c r="L271">
        <f>IF(ORDER!O277&gt;0,ROUND(J271*K271,2), "")</f>
        <v/>
      </c>
      <c r="M271">
        <f>IF(ORDER!O277&gt;0,
 IF(ORDER!$D$1="SGST",
 VLOOKUP(H271,'C:\Users\HP\Desktop\TrimphPO\Week\Master Files\[SGST Master.xlsx]DBF'!$A:$N,14,FALSE),
   IF(ORDER!$D$1="IGST",
   VLOOKUP(H271,'C:\Users\HP\Desktop\TrimphPO\Week\Master Files\[IGST Master.xlsx]DBF'!$A:$N,14,FALSE),
   "Error")),
"")</f>
        <v/>
      </c>
      <c r="N271">
        <f>IF(ORDER!O277&gt;0,ROUND(L271*M271/100,2), "")</f>
        <v/>
      </c>
      <c r="O271">
        <f>IF(ORDER!O277&gt;0,L271-N271, "")</f>
        <v/>
      </c>
      <c r="P271">
        <f>IF(ORDER!O277&gt;0,IF(R271="Corsetry",IF(IFERROR((O271/J271),0)&lt;1000,"CC Sales- Corsetry-Wholesale - IGST 5%","CC Sales- Corsetry-Wholesale - IGST 12%")), "")</f>
        <v/>
      </c>
      <c r="Q271">
        <f>IF(ORDER!O277&gt;0,
 IF(ORDER!$D$1="SGST",
 VLOOKUP(H271,'C:\Users\HP\Desktop\TrimphPO\Week\Master Files\[SGST Master.xlsx]DBF'!$A:$R,18,FALSE),
   IF(ORDER!$D$1="IGST",
   VLOOKUP(H271,'C:\Users\HP\Desktop\TrimphPO\Week\Master Files\[IGST Master.xlsx]DBF'!$A:$R,18,FALSE),
   "Error")),
"")</f>
        <v/>
      </c>
      <c r="R271">
        <f>IF(ORDER!O277&gt;0,
 IF(ORDER!$D$1="SGST",
 VLOOKUP(H271,'C:\Users\HP\Desktop\TrimphPO\Week\Master Files\[SGST Master.xlsx]DBF'!$A:$S,19,FALSE),
   IF(ORDER!$D$1="IGST",
   VLOOKUP(H271,'C:\Users\HP\Desktop\TrimphPO\Week\Master Files\[IGST Master.xlsx]DBF'!$A:$S,19,FALSE),
   "Error")),
"")</f>
        <v/>
      </c>
      <c r="S271">
        <f>IF(ORDER!O277&gt;0,
 IF(ORDER!$D$1="SGST",
 VLOOKUP(H271,'C:\Users\HP\Desktop\TrimphPO\Week\Master Files\[SGST Master.xlsx]DBF'!$A:$T,20,FALSE),
   IF(ORDER!$D$1="IGST",
   VLOOKUP(H271,'C:\Users\HP\Desktop\TrimphPO\Week\Master Files\[IGST Master.xlsx]DBF'!$A:$T,20,FALSE),
   "Error")),
"")</f>
        <v/>
      </c>
      <c r="T271">
        <f>IF(ORDER!O277&gt;0,
 IF(ORDER!$D$1="SGST",
 VLOOKUP(H271,'C:\Users\HP\Desktop\TrimphPO\Week\Master Files\[SGST Master.xlsx]DBF'!$A:$U,21,FALSE),
   IF(ORDER!$D$1="IGST",
   VLOOKUP(H271,'C:\Users\HP\Desktop\TrimphPO\Week\Master Files\[IGST Master.xlsx]DBF'!$A:$U,21,FALSE),
   "Error")),
"")</f>
        <v/>
      </c>
      <c r="U271">
        <f>IF(ORDER!O277&gt;0,
 IF(ORDER!$D$1="SGST",
 VLOOKUP(H271,'C:\Users\HP\Desktop\TrimphPO\Week\Master Files\[SGST Master.xlsx]DBF'!$A:$V,22,FALSE),
   IF(ORDER!$D$1="IGST",
   VLOOKUP(H271,'C:\Users\HP\Desktop\TrimphPO\Week\Master Files\[IGST Master.xlsx]DBF'!$A:$V,22,FALSE),
   "Error")),
"")</f>
        <v/>
      </c>
      <c r="V271">
        <f>IF(ORDER!O277&gt;0,
 IF(ORDER!$D$1="SGST",
 VLOOKUP(H271,'C:\Users\HP\Desktop\TrimphPO\Week\Master Files\[SGST Master.xlsx]DBF'!$A:$W,23,FALSE),
   IF(ORDER!$D$1="IGST",
   VLOOKUP(H271,'C:\Users\HP\Desktop\TrimphPO\Week\Master Files\[IGST Master.xlsx]DBF'!$A:$W,23,FALSE),
   "Error")),
"")</f>
        <v/>
      </c>
      <c r="W271">
        <f>IF(ORDER!O277&gt;0,
 IF(ORDER!$D$1="SGST",
 VLOOKUP(H271,'C:\Users\HP\Desktop\TrimphPO\Week\Master Files\[SGST Master.xlsx]DBF'!$A:$X,24,FALSE),
   IF(ORDER!$D$1="IGST",
   VLOOKUP(H271,'C:\Users\HP\Desktop\TrimphPO\Week\Master Files\[IGST Master.xlsx]DBF'!$A:$X,24,FALSE),
   "Error")),
"")</f>
        <v/>
      </c>
      <c r="X271">
        <f>IF(ORDER!O277&gt;0,
 IF(ORDER!$D$1="SGST",
 VLOOKUP(H271,'C:\Users\HP\Desktop\TrimphPO\Week\Master Files\[SGST Master.xlsx]DBF'!$A:$Y,25,FALSE),
   IF(ORDER!$D$1="IGST",
   VLOOKUP(H271,'C:\Users\HP\Desktop\TrimphPO\Week\Master Files\[IGST Master.xlsx]DBF'!$A:$Y,25,FALSE),
   "Error")),
"")</f>
        <v/>
      </c>
      <c r="Y271">
        <f>IF(ORDER!O277&gt;0,+O271, "")</f>
        <v/>
      </c>
      <c r="Z271">
        <f>IF(ORDER!O277&gt;0,+J271, "")</f>
        <v/>
      </c>
      <c r="AA271">
        <f>IF(ORDER!O277&gt;0,
 IF(ORDER!$D$1="SGST",
 VLOOKUP(H271,'C:\Users\HP\Desktop\TrimphPO\Week\Master Files\[SGST Master.xlsx]DBF'!$A:$AB,28,FALSE),
   IF(ORDER!$D$1="IGST",
   VLOOKUP(H271,'C:\Users\HP\Desktop\TrimphPO\Week\Master Files\[IGST Master.xlsx]DBF'!$A:$AB,28,FALSE),
   "Error")),
"")</f>
        <v/>
      </c>
      <c r="AB271">
        <f>IF(ORDER!O277&gt;0,
 IF(ORDER!$D$1="SGST",
 VLOOKUP(H271,'C:\Users\HP\Desktop\TrimphPO\Week\Master Files\[SGST Master.xlsx]DBF'!$A:$AC,29,FALSE),
   IF(ORDER!$D$1="IGST",
   VLOOKUP(H271,'C:\Users\HP\Desktop\TrimphPO\Week\Master Files\[IGST Master.xlsx]DBF'!$A:$AC,29,FALSE),
   "Error")),
"")</f>
        <v/>
      </c>
      <c r="AC271">
        <f>IF(ORDER!O277&gt;0,ROUND(Y271*AB271/100,2), "")</f>
        <v/>
      </c>
      <c r="AD271">
        <f>IF(ORDER!O277&gt;0,ROUND(SUM(Y271,0)-AC271,2), "")</f>
        <v/>
      </c>
      <c r="AE271" t="inlineStr"/>
      <c r="AF271" t="inlineStr"/>
      <c r="AG271" t="inlineStr"/>
      <c r="AH271" t="inlineStr"/>
      <c r="AI271" t="inlineStr"/>
      <c r="AJ271" t="inlineStr"/>
      <c r="AK271">
        <f>IF(ORDER!O277&gt;0,IF(RIGHT(P271,2)="5%","Output IGST - 5% - Tamilnadu","Output IGST - 12% - Tamilnadu"), "")</f>
        <v/>
      </c>
      <c r="AL271">
        <f>IF(ORDER!O277&gt;0,IF(AK271="Output IGST - 12% - TamilNadu",12,5), "")</f>
        <v/>
      </c>
      <c r="AM271">
        <f>IF(ORDER!O277&gt;0,ROUND(SUM(AD271*AL271/100,0),2), "")</f>
        <v/>
      </c>
      <c r="AN271">
        <f>IF(ORDER!O277&gt;0,+AP271, "")</f>
        <v/>
      </c>
      <c r="AO271">
        <f>IF(ORDER!O277&gt;0,0.00, "")</f>
        <v/>
      </c>
      <c r="AP271">
        <f>IF(ORDER!O277&gt;0,+(Y271-AC271)+AM271, "")</f>
        <v/>
      </c>
      <c r="AQ271">
        <f>IF(ORDER!O277&gt;0,
 IF(ORDER!$D$1="SGST",
 VLOOKUP(H271,'C:\Users\HP\Desktop\TrimphPO\Week\Master Files\[SGST Master.xlsx]DBF'!$A:$AR,44,FALSE),
   IF(ORDER!$D$1="IGST",
   VLOOKUP(H271,'C:\Users\HP\Desktop\TrimphPO\Week\Master Files\[IGST Master.xlsx]DBF'!$A:$AR,44,FALSE),
   "Error")),
"")</f>
        <v/>
      </c>
      <c r="AR271">
        <f>IF(ORDER!O277&gt;0,B271, "")</f>
        <v/>
      </c>
      <c r="AS271">
        <f>IF(ORDER!O277&gt;0,AN271, "")</f>
        <v/>
      </c>
      <c r="AT271">
        <f>IF(ORDER!O277&gt;0,CONCATENATE($B$2," ",$C$2," ","QTY",  " ", $Z$2), "")</f>
        <v/>
      </c>
      <c r="AU271">
        <f>IF(ORDER!O277&gt;0,
 IF(ORDER!$D$1="SGST",
 VLOOKUP(H271,'C:\Users\HP\Desktop\TrimphPO\Week\Master Files\[SGST Master.xlsx]DBF'!$A:$AV,48,FALSE),
   IF(ORDER!$D$1="IGST",
   VLOOKUP(H271,'C:\Users\HP\Desktop\TrimphPO\Week\Master Files\[IGST Master.xlsx]DBF'!$A:$AV,48,FALSE),
   "Error")),
"")</f>
        <v/>
      </c>
      <c r="AV271">
        <f>IF(ORDER!O277&gt;0,
 IF(ORDER!$D$1="SGST",
 VLOOKUP(H271,'C:\Users\HP\Desktop\TrimphPO\Week\Master Files\[SGST Master.xlsx]DBF'!$A:$AW,49,FALSE),
   IF(ORDER!$D$1="IGST",
   VLOOKUP(H271,'C:\Users\HP\Desktop\TrimphPO\Week\Master Files\[IGST Master.xlsx]DBF'!$A:$AW,49,FALSE),
   "Error")),
"")</f>
        <v/>
      </c>
      <c r="AW271">
        <f>IF(ORDER!O277&gt;0,
 IF(ORDER!$D$1="SGST",
 VLOOKUP(H271,'C:\Users\HP\Desktop\TrimphPO\Week\Master Files\[SGST Master.xlsx]DBF'!$A:$AX,50,FALSE),
   IF(ORDER!$D$1="IGST",
   VLOOKUP(H271,'C:\Users\HP\Desktop\TrimphPO\Week\Master Files\[IGST Master.xlsx]DBF'!$A:$AX,50,FALSE),
   "Error")),
"")</f>
        <v/>
      </c>
      <c r="AX271">
        <f>IF(ORDER!O277&gt;0,ORDER!B5, "")</f>
        <v/>
      </c>
      <c r="AY271">
        <f>IF(ORDER!O277&gt;0,ORDER!B1, "")</f>
        <v/>
      </c>
      <c r="AZ271">
        <f>IF(ORDER!O277&gt;0,
 IF(ORDER!$D$1="SGST",
 VLOOKUP(H271,'C:\Users\HP\Desktop\TrimphPO\Week\Master Files\[SGST Master.xlsx]DBF'!$A:$BA,53,FALSE),
   IF(ORDER!$D$1="IGST",
   VLOOKUP(H271,'C:\Users\HP\Desktop\TrimphPO\Week\Master Files\[IGST Master.xlsx]DBF'!$A:$BA,53,FALSE),
   "Error")),
"")</f>
        <v/>
      </c>
      <c r="BA271">
        <f>IF(ORDER!O277&gt;0,
 IF(ORDER!$D$1="SGST",
 VLOOKUP(H271,'C:\Users\HP\Desktop\TrimphPO\Week\Master Files\[SGST Master.xlsx]DBF'!$A:$BB,54,FALSE),
   IF(ORDER!$D$1="IGST",
   VLOOKUP(H271,'C:\Users\HP\Desktop\TrimphPO\Week\Master Files\[IGST Master.xlsx]DBF'!$A:$BB,54,FALSE),
   "Error")),
"")</f>
        <v/>
      </c>
      <c r="BB271">
        <f>IF(ORDER!O277&gt;0,
 IF(ORDER!$D$1="SGST",
 VLOOKUP(H271,'C:\Users\HP\Desktop\TrimphPO\Week\Master Files\[SGST Master.xlsx]DBF'!$A:$BC,55,FALSE),
   IF(ORDER!$D$1="IGST",
   VLOOKUP(H271,'C:\Users\HP\Desktop\TrimphPO\Week\Master Files\[IGST Master.xlsx]DBF'!$A:$BC,55,FALSE),
   "Error")),
"")</f>
        <v/>
      </c>
      <c r="BC271">
        <f>IF(ORDER!O277&gt;0,
 IF(ORDER!$D$1="SGST",
 VLOOKUP(H271,'C:\Users\HP\Desktop\TrimphPO\Week\Master Files\[SGST Master.xlsx]DBF'!$A:$BD,56,FALSE),
   IF(ORDER!$D$1="IGST",
   VLOOKUP(H271,'C:\Users\HP\Desktop\TrimphPO\Week\Master Files\[IGST Master.xlsx]DBF'!$A:$BD,56,FALSE),
   "Error")),
"")</f>
        <v/>
      </c>
      <c r="BD271">
        <f>IF(ORDER!O277&gt;0,
 IF(ORDER!$D$1="SGST",
 VLOOKUP(H271,'C:\Users\HP\Desktop\TrimphPO\Week\Master Files\[SGST Master.xlsx]DBF'!$A:$BE,57,FALSE),
   IF(ORDER!$D$1="IGST",
   VLOOKUP(H271,'C:\Users\HP\Desktop\TrimphPO\Week\Master Files\[IGST Master.xlsx]DBF'!$A:$BE,57,FALSE),
   "Error")),
"")</f>
        <v/>
      </c>
    </row>
    <row r="272">
      <c r="A272">
        <f>IF(ORDER!O278&gt;0,
 IF(ORDER!$D$1="SGST",
 VLOOKUP(H272,'C:\Users\HP\Desktop\TrimphPO\Week\Master Files\[SGST Master.xlsx]DBF'!$A:$B,2,FALSE),
   IF(ORDER!$D$1="IGST",
   VLOOKUP(H272,'C:\Users\HP\Desktop\TrimphPO\Week\Master Files\[IGST Master.xlsx]DBF'!$A:$B,2,FALSE),
   "Error")),
"")</f>
        <v/>
      </c>
      <c r="B272">
        <f>IF(ORDER!O278&gt;0,
 IF(ORDER!$D$1="SGST",
 VLOOKUP(H272,'C:\Users\HP\Desktop\TrimphPO\Week\Master Files\[SGST Master.xlsx]DBF'!$A:$C,3,FALSE),
   IF(ORDER!$D$1="IGST",
   VLOOKUP(H272,'C:\Users\HP\Desktop\TrimphPO\Week\Master Files\[IGST Master.xlsx]DBF'!$A:$C,3,FALSE),
   "Error")),
"")</f>
        <v/>
      </c>
      <c r="C272">
        <f>IF(ORDER!O278&gt;0,ORDER!L278, "")</f>
        <v/>
      </c>
      <c r="D272">
        <f>IF(ORDER!O278&gt;0,ORDER!A278, "")</f>
        <v/>
      </c>
      <c r="E272">
        <f>IF(ORDER!O278&gt;0,
 IF(ORDER!$D$1="SGST",
 VLOOKUP(H272,'C:\Users\HP\Desktop\TrimphPO\Week\Master Files\[SGST Master.xlsx]DBF'!$A:$F,6,FALSE),
   IF(ORDER!$D$1="IGST",
   VLOOKUP(H272,'C:\Users\HP\Desktop\TrimphPO\Week\Master Files\[IGST Master.xlsx]DBF'!$A:$F,6,FALSE),
   "Error")),
"")</f>
        <v/>
      </c>
      <c r="F272">
        <f>IF(ORDER!O278&gt;0,ORDER!C278, "")</f>
        <v/>
      </c>
      <c r="G272">
        <f>IF(ORDER!O278&gt;0,
 IF(ORDER!$D$1="SGST",
 VLOOKUP(H272,'C:\Users\HP\Desktop\TrimphPO\Week\Master Files\[SGST Master.xlsx]DBF'!$A:$H,8,FALSE),
   IF(ORDER!$D$1="IGST",
   VLOOKUP(H272,'C:\Users\HP\Desktop\TrimphPO\Week\Master Files\[IGST Master.xlsx]DBF'!$A:$H,8,FALSE),
   "Error")),
"")</f>
        <v/>
      </c>
      <c r="H272">
        <f>IF(ORDER!O278&gt;0,ORDER!D278, "")</f>
        <v/>
      </c>
      <c r="I272">
        <f>IF(ORDER!O278&gt;0,
 IF(ORDER!$D$1="SGST",
 VLOOKUP(H272,'C:\Users\HP\Desktop\TrimphPO\Week\Master Files\[SGST Master.xlsx]DBF'!$A:$J,10,FALSE),
   IF(ORDER!$D$1="IGST",
   VLOOKUP(H272,'C:\Users\HP\Desktop\TrimphPO\Week\Master Files\[IGST Master.xlsx]DBF'!$A:$J,10,FALSE),
   "Error")),
"")</f>
        <v/>
      </c>
      <c r="J272">
        <f>IF(ORDER!O278&gt;0,SUMIF(ORDER!$D$8:$D$22298,DBF!$H272,ORDER!$G$8:$G$22298), "")</f>
        <v/>
      </c>
      <c r="K272">
        <f>IF(ORDER!O278&gt;0,VLOOKUP($H272,ORDER!D:H,5,FALSE), "")</f>
        <v/>
      </c>
      <c r="L272">
        <f>IF(ORDER!O278&gt;0,ROUND(J272*K272,2), "")</f>
        <v/>
      </c>
      <c r="M272">
        <f>IF(ORDER!O278&gt;0,
 IF(ORDER!$D$1="SGST",
 VLOOKUP(H272,'C:\Users\HP\Desktop\TrimphPO\Week\Master Files\[SGST Master.xlsx]DBF'!$A:$N,14,FALSE),
   IF(ORDER!$D$1="IGST",
   VLOOKUP(H272,'C:\Users\HP\Desktop\TrimphPO\Week\Master Files\[IGST Master.xlsx]DBF'!$A:$N,14,FALSE),
   "Error")),
"")</f>
        <v/>
      </c>
      <c r="N272">
        <f>IF(ORDER!O278&gt;0,ROUND(L272*M272/100,2), "")</f>
        <v/>
      </c>
      <c r="O272">
        <f>IF(ORDER!O278&gt;0,L272-N272, "")</f>
        <v/>
      </c>
      <c r="P272">
        <f>IF(ORDER!O278&gt;0,IF(R272="Corsetry",IF(IFERROR((O272/J272),0)&lt;1000,"CC Sales- Corsetry-Wholesale - IGST 5%","CC Sales- Corsetry-Wholesale - IGST 12%")), "")</f>
        <v/>
      </c>
      <c r="Q272">
        <f>IF(ORDER!O278&gt;0,
 IF(ORDER!$D$1="SGST",
 VLOOKUP(H272,'C:\Users\HP\Desktop\TrimphPO\Week\Master Files\[SGST Master.xlsx]DBF'!$A:$R,18,FALSE),
   IF(ORDER!$D$1="IGST",
   VLOOKUP(H272,'C:\Users\HP\Desktop\TrimphPO\Week\Master Files\[IGST Master.xlsx]DBF'!$A:$R,18,FALSE),
   "Error")),
"")</f>
        <v/>
      </c>
      <c r="R272">
        <f>IF(ORDER!O278&gt;0,
 IF(ORDER!$D$1="SGST",
 VLOOKUP(H272,'C:\Users\HP\Desktop\TrimphPO\Week\Master Files\[SGST Master.xlsx]DBF'!$A:$S,19,FALSE),
   IF(ORDER!$D$1="IGST",
   VLOOKUP(H272,'C:\Users\HP\Desktop\TrimphPO\Week\Master Files\[IGST Master.xlsx]DBF'!$A:$S,19,FALSE),
   "Error")),
"")</f>
        <v/>
      </c>
      <c r="S272">
        <f>IF(ORDER!O278&gt;0,
 IF(ORDER!$D$1="SGST",
 VLOOKUP(H272,'C:\Users\HP\Desktop\TrimphPO\Week\Master Files\[SGST Master.xlsx]DBF'!$A:$T,20,FALSE),
   IF(ORDER!$D$1="IGST",
   VLOOKUP(H272,'C:\Users\HP\Desktop\TrimphPO\Week\Master Files\[IGST Master.xlsx]DBF'!$A:$T,20,FALSE),
   "Error")),
"")</f>
        <v/>
      </c>
      <c r="T272">
        <f>IF(ORDER!O278&gt;0,
 IF(ORDER!$D$1="SGST",
 VLOOKUP(H272,'C:\Users\HP\Desktop\TrimphPO\Week\Master Files\[SGST Master.xlsx]DBF'!$A:$U,21,FALSE),
   IF(ORDER!$D$1="IGST",
   VLOOKUP(H272,'C:\Users\HP\Desktop\TrimphPO\Week\Master Files\[IGST Master.xlsx]DBF'!$A:$U,21,FALSE),
   "Error")),
"")</f>
        <v/>
      </c>
      <c r="U272">
        <f>IF(ORDER!O278&gt;0,
 IF(ORDER!$D$1="SGST",
 VLOOKUP(H272,'C:\Users\HP\Desktop\TrimphPO\Week\Master Files\[SGST Master.xlsx]DBF'!$A:$V,22,FALSE),
   IF(ORDER!$D$1="IGST",
   VLOOKUP(H272,'C:\Users\HP\Desktop\TrimphPO\Week\Master Files\[IGST Master.xlsx]DBF'!$A:$V,22,FALSE),
   "Error")),
"")</f>
        <v/>
      </c>
      <c r="V272">
        <f>IF(ORDER!O278&gt;0,
 IF(ORDER!$D$1="SGST",
 VLOOKUP(H272,'C:\Users\HP\Desktop\TrimphPO\Week\Master Files\[SGST Master.xlsx]DBF'!$A:$W,23,FALSE),
   IF(ORDER!$D$1="IGST",
   VLOOKUP(H272,'C:\Users\HP\Desktop\TrimphPO\Week\Master Files\[IGST Master.xlsx]DBF'!$A:$W,23,FALSE),
   "Error")),
"")</f>
        <v/>
      </c>
      <c r="W272">
        <f>IF(ORDER!O278&gt;0,
 IF(ORDER!$D$1="SGST",
 VLOOKUP(H272,'C:\Users\HP\Desktop\TrimphPO\Week\Master Files\[SGST Master.xlsx]DBF'!$A:$X,24,FALSE),
   IF(ORDER!$D$1="IGST",
   VLOOKUP(H272,'C:\Users\HP\Desktop\TrimphPO\Week\Master Files\[IGST Master.xlsx]DBF'!$A:$X,24,FALSE),
   "Error")),
"")</f>
        <v/>
      </c>
      <c r="X272">
        <f>IF(ORDER!O278&gt;0,
 IF(ORDER!$D$1="SGST",
 VLOOKUP(H272,'C:\Users\HP\Desktop\TrimphPO\Week\Master Files\[SGST Master.xlsx]DBF'!$A:$Y,25,FALSE),
   IF(ORDER!$D$1="IGST",
   VLOOKUP(H272,'C:\Users\HP\Desktop\TrimphPO\Week\Master Files\[IGST Master.xlsx]DBF'!$A:$Y,25,FALSE),
   "Error")),
"")</f>
        <v/>
      </c>
      <c r="Y272">
        <f>IF(ORDER!O278&gt;0,+O272, "")</f>
        <v/>
      </c>
      <c r="Z272">
        <f>IF(ORDER!O278&gt;0,+J272, "")</f>
        <v/>
      </c>
      <c r="AA272">
        <f>IF(ORDER!O278&gt;0,
 IF(ORDER!$D$1="SGST",
 VLOOKUP(H272,'C:\Users\HP\Desktop\TrimphPO\Week\Master Files\[SGST Master.xlsx]DBF'!$A:$AB,28,FALSE),
   IF(ORDER!$D$1="IGST",
   VLOOKUP(H272,'C:\Users\HP\Desktop\TrimphPO\Week\Master Files\[IGST Master.xlsx]DBF'!$A:$AB,28,FALSE),
   "Error")),
"")</f>
        <v/>
      </c>
      <c r="AB272">
        <f>IF(ORDER!O278&gt;0,
 IF(ORDER!$D$1="SGST",
 VLOOKUP(H272,'C:\Users\HP\Desktop\TrimphPO\Week\Master Files\[SGST Master.xlsx]DBF'!$A:$AC,29,FALSE),
   IF(ORDER!$D$1="IGST",
   VLOOKUP(H272,'C:\Users\HP\Desktop\TrimphPO\Week\Master Files\[IGST Master.xlsx]DBF'!$A:$AC,29,FALSE),
   "Error")),
"")</f>
        <v/>
      </c>
      <c r="AC272">
        <f>IF(ORDER!O278&gt;0,ROUND(Y272*AB272/100,2), "")</f>
        <v/>
      </c>
      <c r="AD272">
        <f>IF(ORDER!O278&gt;0,ROUND(SUM(Y272,0)-AC272,2), "")</f>
        <v/>
      </c>
      <c r="AE272" t="inlineStr"/>
      <c r="AF272" t="inlineStr"/>
      <c r="AG272" t="inlineStr"/>
      <c r="AH272" t="inlineStr"/>
      <c r="AI272" t="inlineStr"/>
      <c r="AJ272" t="inlineStr"/>
      <c r="AK272">
        <f>IF(ORDER!O278&gt;0,IF(RIGHT(P272,2)="5%","Output IGST - 5% - Tamilnadu","Output IGST - 12% - Tamilnadu"), "")</f>
        <v/>
      </c>
      <c r="AL272">
        <f>IF(ORDER!O278&gt;0,IF(AK272="Output IGST - 12% - TamilNadu",12,5), "")</f>
        <v/>
      </c>
      <c r="AM272">
        <f>IF(ORDER!O278&gt;0,ROUND(SUM(AD272*AL272/100,0),2), "")</f>
        <v/>
      </c>
      <c r="AN272">
        <f>IF(ORDER!O278&gt;0,+AP272, "")</f>
        <v/>
      </c>
      <c r="AO272">
        <f>IF(ORDER!O278&gt;0,0.00, "")</f>
        <v/>
      </c>
      <c r="AP272">
        <f>IF(ORDER!O278&gt;0,+(Y272-AC272)+AM272, "")</f>
        <v/>
      </c>
      <c r="AQ272">
        <f>IF(ORDER!O278&gt;0,
 IF(ORDER!$D$1="SGST",
 VLOOKUP(H272,'C:\Users\HP\Desktop\TrimphPO\Week\Master Files\[SGST Master.xlsx]DBF'!$A:$AR,44,FALSE),
   IF(ORDER!$D$1="IGST",
   VLOOKUP(H272,'C:\Users\HP\Desktop\TrimphPO\Week\Master Files\[IGST Master.xlsx]DBF'!$A:$AR,44,FALSE),
   "Error")),
"")</f>
        <v/>
      </c>
      <c r="AR272">
        <f>IF(ORDER!O278&gt;0,B272, "")</f>
        <v/>
      </c>
      <c r="AS272">
        <f>IF(ORDER!O278&gt;0,AN272, "")</f>
        <v/>
      </c>
      <c r="AT272">
        <f>IF(ORDER!O278&gt;0,CONCATENATE($B$2," ",$C$2," ","QTY",  " ", $Z$2), "")</f>
        <v/>
      </c>
      <c r="AU272">
        <f>IF(ORDER!O278&gt;0,
 IF(ORDER!$D$1="SGST",
 VLOOKUP(H272,'C:\Users\HP\Desktop\TrimphPO\Week\Master Files\[SGST Master.xlsx]DBF'!$A:$AV,48,FALSE),
   IF(ORDER!$D$1="IGST",
   VLOOKUP(H272,'C:\Users\HP\Desktop\TrimphPO\Week\Master Files\[IGST Master.xlsx]DBF'!$A:$AV,48,FALSE),
   "Error")),
"")</f>
        <v/>
      </c>
      <c r="AV272">
        <f>IF(ORDER!O278&gt;0,
 IF(ORDER!$D$1="SGST",
 VLOOKUP(H272,'C:\Users\HP\Desktop\TrimphPO\Week\Master Files\[SGST Master.xlsx]DBF'!$A:$AW,49,FALSE),
   IF(ORDER!$D$1="IGST",
   VLOOKUP(H272,'C:\Users\HP\Desktop\TrimphPO\Week\Master Files\[IGST Master.xlsx]DBF'!$A:$AW,49,FALSE),
   "Error")),
"")</f>
        <v/>
      </c>
      <c r="AW272">
        <f>IF(ORDER!O278&gt;0,
 IF(ORDER!$D$1="SGST",
 VLOOKUP(H272,'C:\Users\HP\Desktop\TrimphPO\Week\Master Files\[SGST Master.xlsx]DBF'!$A:$AX,50,FALSE),
   IF(ORDER!$D$1="IGST",
   VLOOKUP(H272,'C:\Users\HP\Desktop\TrimphPO\Week\Master Files\[IGST Master.xlsx]DBF'!$A:$AX,50,FALSE),
   "Error")),
"")</f>
        <v/>
      </c>
      <c r="AX272">
        <f>IF(ORDER!O278&gt;0,ORDER!B5, "")</f>
        <v/>
      </c>
      <c r="AY272">
        <f>IF(ORDER!O278&gt;0,ORDER!B1, "")</f>
        <v/>
      </c>
      <c r="AZ272">
        <f>IF(ORDER!O278&gt;0,
 IF(ORDER!$D$1="SGST",
 VLOOKUP(H272,'C:\Users\HP\Desktop\TrimphPO\Week\Master Files\[SGST Master.xlsx]DBF'!$A:$BA,53,FALSE),
   IF(ORDER!$D$1="IGST",
   VLOOKUP(H272,'C:\Users\HP\Desktop\TrimphPO\Week\Master Files\[IGST Master.xlsx]DBF'!$A:$BA,53,FALSE),
   "Error")),
"")</f>
        <v/>
      </c>
      <c r="BA272">
        <f>IF(ORDER!O278&gt;0,
 IF(ORDER!$D$1="SGST",
 VLOOKUP(H272,'C:\Users\HP\Desktop\TrimphPO\Week\Master Files\[SGST Master.xlsx]DBF'!$A:$BB,54,FALSE),
   IF(ORDER!$D$1="IGST",
   VLOOKUP(H272,'C:\Users\HP\Desktop\TrimphPO\Week\Master Files\[IGST Master.xlsx]DBF'!$A:$BB,54,FALSE),
   "Error")),
"")</f>
        <v/>
      </c>
      <c r="BB272">
        <f>IF(ORDER!O278&gt;0,
 IF(ORDER!$D$1="SGST",
 VLOOKUP(H272,'C:\Users\HP\Desktop\TrimphPO\Week\Master Files\[SGST Master.xlsx]DBF'!$A:$BC,55,FALSE),
   IF(ORDER!$D$1="IGST",
   VLOOKUP(H272,'C:\Users\HP\Desktop\TrimphPO\Week\Master Files\[IGST Master.xlsx]DBF'!$A:$BC,55,FALSE),
   "Error")),
"")</f>
        <v/>
      </c>
      <c r="BC272">
        <f>IF(ORDER!O278&gt;0,
 IF(ORDER!$D$1="SGST",
 VLOOKUP(H272,'C:\Users\HP\Desktop\TrimphPO\Week\Master Files\[SGST Master.xlsx]DBF'!$A:$BD,56,FALSE),
   IF(ORDER!$D$1="IGST",
   VLOOKUP(H272,'C:\Users\HP\Desktop\TrimphPO\Week\Master Files\[IGST Master.xlsx]DBF'!$A:$BD,56,FALSE),
   "Error")),
"")</f>
        <v/>
      </c>
      <c r="BD272">
        <f>IF(ORDER!O278&gt;0,
 IF(ORDER!$D$1="SGST",
 VLOOKUP(H272,'C:\Users\HP\Desktop\TrimphPO\Week\Master Files\[SGST Master.xlsx]DBF'!$A:$BE,57,FALSE),
   IF(ORDER!$D$1="IGST",
   VLOOKUP(H272,'C:\Users\HP\Desktop\TrimphPO\Week\Master Files\[IGST Master.xlsx]DBF'!$A:$BE,57,FALSE),
   "Error")),
"")</f>
        <v/>
      </c>
    </row>
    <row r="273">
      <c r="A273">
        <f>IF(ORDER!O279&gt;0,
 IF(ORDER!$D$1="SGST",
 VLOOKUP(H273,'C:\Users\HP\Desktop\TrimphPO\Week\Master Files\[SGST Master.xlsx]DBF'!$A:$B,2,FALSE),
   IF(ORDER!$D$1="IGST",
   VLOOKUP(H273,'C:\Users\HP\Desktop\TrimphPO\Week\Master Files\[IGST Master.xlsx]DBF'!$A:$B,2,FALSE),
   "Error")),
"")</f>
        <v/>
      </c>
      <c r="B273">
        <f>IF(ORDER!O279&gt;0,
 IF(ORDER!$D$1="SGST",
 VLOOKUP(H273,'C:\Users\HP\Desktop\TrimphPO\Week\Master Files\[SGST Master.xlsx]DBF'!$A:$C,3,FALSE),
   IF(ORDER!$D$1="IGST",
   VLOOKUP(H273,'C:\Users\HP\Desktop\TrimphPO\Week\Master Files\[IGST Master.xlsx]DBF'!$A:$C,3,FALSE),
   "Error")),
"")</f>
        <v/>
      </c>
      <c r="C273">
        <f>IF(ORDER!O279&gt;0,ORDER!L279, "")</f>
        <v/>
      </c>
      <c r="D273">
        <f>IF(ORDER!O279&gt;0,ORDER!A279, "")</f>
        <v/>
      </c>
      <c r="E273">
        <f>IF(ORDER!O279&gt;0,
 IF(ORDER!$D$1="SGST",
 VLOOKUP(H273,'C:\Users\HP\Desktop\TrimphPO\Week\Master Files\[SGST Master.xlsx]DBF'!$A:$F,6,FALSE),
   IF(ORDER!$D$1="IGST",
   VLOOKUP(H273,'C:\Users\HP\Desktop\TrimphPO\Week\Master Files\[IGST Master.xlsx]DBF'!$A:$F,6,FALSE),
   "Error")),
"")</f>
        <v/>
      </c>
      <c r="F273">
        <f>IF(ORDER!O279&gt;0,ORDER!C279, "")</f>
        <v/>
      </c>
      <c r="G273">
        <f>IF(ORDER!O279&gt;0,
 IF(ORDER!$D$1="SGST",
 VLOOKUP(H273,'C:\Users\HP\Desktop\TrimphPO\Week\Master Files\[SGST Master.xlsx]DBF'!$A:$H,8,FALSE),
   IF(ORDER!$D$1="IGST",
   VLOOKUP(H273,'C:\Users\HP\Desktop\TrimphPO\Week\Master Files\[IGST Master.xlsx]DBF'!$A:$H,8,FALSE),
   "Error")),
"")</f>
        <v/>
      </c>
      <c r="H273">
        <f>IF(ORDER!O279&gt;0,ORDER!D279, "")</f>
        <v/>
      </c>
      <c r="I273">
        <f>IF(ORDER!O279&gt;0,
 IF(ORDER!$D$1="SGST",
 VLOOKUP(H273,'C:\Users\HP\Desktop\TrimphPO\Week\Master Files\[SGST Master.xlsx]DBF'!$A:$J,10,FALSE),
   IF(ORDER!$D$1="IGST",
   VLOOKUP(H273,'C:\Users\HP\Desktop\TrimphPO\Week\Master Files\[IGST Master.xlsx]DBF'!$A:$J,10,FALSE),
   "Error")),
"")</f>
        <v/>
      </c>
      <c r="J273">
        <f>IF(ORDER!O279&gt;0,SUMIF(ORDER!$D$8:$D$22298,DBF!$H273,ORDER!$G$8:$G$22298), "")</f>
        <v/>
      </c>
      <c r="K273">
        <f>IF(ORDER!O279&gt;0,VLOOKUP($H273,ORDER!D:H,5,FALSE), "")</f>
        <v/>
      </c>
      <c r="L273">
        <f>IF(ORDER!O279&gt;0,ROUND(J273*K273,2), "")</f>
        <v/>
      </c>
      <c r="M273">
        <f>IF(ORDER!O279&gt;0,
 IF(ORDER!$D$1="SGST",
 VLOOKUP(H273,'C:\Users\HP\Desktop\TrimphPO\Week\Master Files\[SGST Master.xlsx]DBF'!$A:$N,14,FALSE),
   IF(ORDER!$D$1="IGST",
   VLOOKUP(H273,'C:\Users\HP\Desktop\TrimphPO\Week\Master Files\[IGST Master.xlsx]DBF'!$A:$N,14,FALSE),
   "Error")),
"")</f>
        <v/>
      </c>
      <c r="N273">
        <f>IF(ORDER!O279&gt;0,ROUND(L273*M273/100,2), "")</f>
        <v/>
      </c>
      <c r="O273">
        <f>IF(ORDER!O279&gt;0,L273-N273, "")</f>
        <v/>
      </c>
      <c r="P273">
        <f>IF(ORDER!O279&gt;0,IF(R273="Corsetry",IF(IFERROR((O273/J273),0)&lt;1000,"CC Sales- Corsetry-Wholesale - IGST 5%","CC Sales- Corsetry-Wholesale - IGST 12%")), "")</f>
        <v/>
      </c>
      <c r="Q273">
        <f>IF(ORDER!O279&gt;0,
 IF(ORDER!$D$1="SGST",
 VLOOKUP(H273,'C:\Users\HP\Desktop\TrimphPO\Week\Master Files\[SGST Master.xlsx]DBF'!$A:$R,18,FALSE),
   IF(ORDER!$D$1="IGST",
   VLOOKUP(H273,'C:\Users\HP\Desktop\TrimphPO\Week\Master Files\[IGST Master.xlsx]DBF'!$A:$R,18,FALSE),
   "Error")),
"")</f>
        <v/>
      </c>
      <c r="R273">
        <f>IF(ORDER!O279&gt;0,
 IF(ORDER!$D$1="SGST",
 VLOOKUP(H273,'C:\Users\HP\Desktop\TrimphPO\Week\Master Files\[SGST Master.xlsx]DBF'!$A:$S,19,FALSE),
   IF(ORDER!$D$1="IGST",
   VLOOKUP(H273,'C:\Users\HP\Desktop\TrimphPO\Week\Master Files\[IGST Master.xlsx]DBF'!$A:$S,19,FALSE),
   "Error")),
"")</f>
        <v/>
      </c>
      <c r="S273">
        <f>IF(ORDER!O279&gt;0,
 IF(ORDER!$D$1="SGST",
 VLOOKUP(H273,'C:\Users\HP\Desktop\TrimphPO\Week\Master Files\[SGST Master.xlsx]DBF'!$A:$T,20,FALSE),
   IF(ORDER!$D$1="IGST",
   VLOOKUP(H273,'C:\Users\HP\Desktop\TrimphPO\Week\Master Files\[IGST Master.xlsx]DBF'!$A:$T,20,FALSE),
   "Error")),
"")</f>
        <v/>
      </c>
      <c r="T273">
        <f>IF(ORDER!O279&gt;0,
 IF(ORDER!$D$1="SGST",
 VLOOKUP(H273,'C:\Users\HP\Desktop\TrimphPO\Week\Master Files\[SGST Master.xlsx]DBF'!$A:$U,21,FALSE),
   IF(ORDER!$D$1="IGST",
   VLOOKUP(H273,'C:\Users\HP\Desktop\TrimphPO\Week\Master Files\[IGST Master.xlsx]DBF'!$A:$U,21,FALSE),
   "Error")),
"")</f>
        <v/>
      </c>
      <c r="U273">
        <f>IF(ORDER!O279&gt;0,
 IF(ORDER!$D$1="SGST",
 VLOOKUP(H273,'C:\Users\HP\Desktop\TrimphPO\Week\Master Files\[SGST Master.xlsx]DBF'!$A:$V,22,FALSE),
   IF(ORDER!$D$1="IGST",
   VLOOKUP(H273,'C:\Users\HP\Desktop\TrimphPO\Week\Master Files\[IGST Master.xlsx]DBF'!$A:$V,22,FALSE),
   "Error")),
"")</f>
        <v/>
      </c>
      <c r="V273">
        <f>IF(ORDER!O279&gt;0,
 IF(ORDER!$D$1="SGST",
 VLOOKUP(H273,'C:\Users\HP\Desktop\TrimphPO\Week\Master Files\[SGST Master.xlsx]DBF'!$A:$W,23,FALSE),
   IF(ORDER!$D$1="IGST",
   VLOOKUP(H273,'C:\Users\HP\Desktop\TrimphPO\Week\Master Files\[IGST Master.xlsx]DBF'!$A:$W,23,FALSE),
   "Error")),
"")</f>
        <v/>
      </c>
      <c r="W273">
        <f>IF(ORDER!O279&gt;0,
 IF(ORDER!$D$1="SGST",
 VLOOKUP(H273,'C:\Users\HP\Desktop\TrimphPO\Week\Master Files\[SGST Master.xlsx]DBF'!$A:$X,24,FALSE),
   IF(ORDER!$D$1="IGST",
   VLOOKUP(H273,'C:\Users\HP\Desktop\TrimphPO\Week\Master Files\[IGST Master.xlsx]DBF'!$A:$X,24,FALSE),
   "Error")),
"")</f>
        <v/>
      </c>
      <c r="X273">
        <f>IF(ORDER!O279&gt;0,
 IF(ORDER!$D$1="SGST",
 VLOOKUP(H273,'C:\Users\HP\Desktop\TrimphPO\Week\Master Files\[SGST Master.xlsx]DBF'!$A:$Y,25,FALSE),
   IF(ORDER!$D$1="IGST",
   VLOOKUP(H273,'C:\Users\HP\Desktop\TrimphPO\Week\Master Files\[IGST Master.xlsx]DBF'!$A:$Y,25,FALSE),
   "Error")),
"")</f>
        <v/>
      </c>
      <c r="Y273">
        <f>IF(ORDER!O279&gt;0,+O273, "")</f>
        <v/>
      </c>
      <c r="Z273">
        <f>IF(ORDER!O279&gt;0,+J273, "")</f>
        <v/>
      </c>
      <c r="AA273">
        <f>IF(ORDER!O279&gt;0,
 IF(ORDER!$D$1="SGST",
 VLOOKUP(H273,'C:\Users\HP\Desktop\TrimphPO\Week\Master Files\[SGST Master.xlsx]DBF'!$A:$AB,28,FALSE),
   IF(ORDER!$D$1="IGST",
   VLOOKUP(H273,'C:\Users\HP\Desktop\TrimphPO\Week\Master Files\[IGST Master.xlsx]DBF'!$A:$AB,28,FALSE),
   "Error")),
"")</f>
        <v/>
      </c>
      <c r="AB273">
        <f>IF(ORDER!O279&gt;0,
 IF(ORDER!$D$1="SGST",
 VLOOKUP(H273,'C:\Users\HP\Desktop\TrimphPO\Week\Master Files\[SGST Master.xlsx]DBF'!$A:$AC,29,FALSE),
   IF(ORDER!$D$1="IGST",
   VLOOKUP(H273,'C:\Users\HP\Desktop\TrimphPO\Week\Master Files\[IGST Master.xlsx]DBF'!$A:$AC,29,FALSE),
   "Error")),
"")</f>
        <v/>
      </c>
      <c r="AC273">
        <f>IF(ORDER!O279&gt;0,ROUND(Y273*AB273/100,2), "")</f>
        <v/>
      </c>
      <c r="AD273">
        <f>IF(ORDER!O279&gt;0,ROUND(SUM(Y273,0)-AC273,2), "")</f>
        <v/>
      </c>
      <c r="AE273" t="inlineStr"/>
      <c r="AF273" t="inlineStr"/>
      <c r="AG273" t="inlineStr"/>
      <c r="AH273" t="inlineStr"/>
      <c r="AI273" t="inlineStr"/>
      <c r="AJ273" t="inlineStr"/>
      <c r="AK273">
        <f>IF(ORDER!O279&gt;0,IF(RIGHT(P273,2)="5%","Output IGST - 5% - Tamilnadu","Output IGST - 12% - Tamilnadu"), "")</f>
        <v/>
      </c>
      <c r="AL273">
        <f>IF(ORDER!O279&gt;0,IF(AK273="Output IGST - 12% - TamilNadu",12,5), "")</f>
        <v/>
      </c>
      <c r="AM273">
        <f>IF(ORDER!O279&gt;0,ROUND(SUM(AD273*AL273/100,0),2), "")</f>
        <v/>
      </c>
      <c r="AN273">
        <f>IF(ORDER!O279&gt;0,+AP273, "")</f>
        <v/>
      </c>
      <c r="AO273">
        <f>IF(ORDER!O279&gt;0,0.00, "")</f>
        <v/>
      </c>
      <c r="AP273">
        <f>IF(ORDER!O279&gt;0,+(Y273-AC273)+AM273, "")</f>
        <v/>
      </c>
      <c r="AQ273">
        <f>IF(ORDER!O279&gt;0,
 IF(ORDER!$D$1="SGST",
 VLOOKUP(H273,'C:\Users\HP\Desktop\TrimphPO\Week\Master Files\[SGST Master.xlsx]DBF'!$A:$AR,44,FALSE),
   IF(ORDER!$D$1="IGST",
   VLOOKUP(H273,'C:\Users\HP\Desktop\TrimphPO\Week\Master Files\[IGST Master.xlsx]DBF'!$A:$AR,44,FALSE),
   "Error")),
"")</f>
        <v/>
      </c>
      <c r="AR273">
        <f>IF(ORDER!O279&gt;0,B273, "")</f>
        <v/>
      </c>
      <c r="AS273">
        <f>IF(ORDER!O279&gt;0,AN273, "")</f>
        <v/>
      </c>
      <c r="AT273">
        <f>IF(ORDER!O279&gt;0,CONCATENATE($B$2," ",$C$2," ","QTY",  " ", $Z$2), "")</f>
        <v/>
      </c>
      <c r="AU273">
        <f>IF(ORDER!O279&gt;0,
 IF(ORDER!$D$1="SGST",
 VLOOKUP(H273,'C:\Users\HP\Desktop\TrimphPO\Week\Master Files\[SGST Master.xlsx]DBF'!$A:$AV,48,FALSE),
   IF(ORDER!$D$1="IGST",
   VLOOKUP(H273,'C:\Users\HP\Desktop\TrimphPO\Week\Master Files\[IGST Master.xlsx]DBF'!$A:$AV,48,FALSE),
   "Error")),
"")</f>
        <v/>
      </c>
      <c r="AV273">
        <f>IF(ORDER!O279&gt;0,
 IF(ORDER!$D$1="SGST",
 VLOOKUP(H273,'C:\Users\HP\Desktop\TrimphPO\Week\Master Files\[SGST Master.xlsx]DBF'!$A:$AW,49,FALSE),
   IF(ORDER!$D$1="IGST",
   VLOOKUP(H273,'C:\Users\HP\Desktop\TrimphPO\Week\Master Files\[IGST Master.xlsx]DBF'!$A:$AW,49,FALSE),
   "Error")),
"")</f>
        <v/>
      </c>
      <c r="AW273">
        <f>IF(ORDER!O279&gt;0,
 IF(ORDER!$D$1="SGST",
 VLOOKUP(H273,'C:\Users\HP\Desktop\TrimphPO\Week\Master Files\[SGST Master.xlsx]DBF'!$A:$AX,50,FALSE),
   IF(ORDER!$D$1="IGST",
   VLOOKUP(H273,'C:\Users\HP\Desktop\TrimphPO\Week\Master Files\[IGST Master.xlsx]DBF'!$A:$AX,50,FALSE),
   "Error")),
"")</f>
        <v/>
      </c>
      <c r="AX273">
        <f>IF(ORDER!O279&gt;0,ORDER!B5, "")</f>
        <v/>
      </c>
      <c r="AY273">
        <f>IF(ORDER!O279&gt;0,ORDER!B1, "")</f>
        <v/>
      </c>
      <c r="AZ273">
        <f>IF(ORDER!O279&gt;0,
 IF(ORDER!$D$1="SGST",
 VLOOKUP(H273,'C:\Users\HP\Desktop\TrimphPO\Week\Master Files\[SGST Master.xlsx]DBF'!$A:$BA,53,FALSE),
   IF(ORDER!$D$1="IGST",
   VLOOKUP(H273,'C:\Users\HP\Desktop\TrimphPO\Week\Master Files\[IGST Master.xlsx]DBF'!$A:$BA,53,FALSE),
   "Error")),
"")</f>
        <v/>
      </c>
      <c r="BA273">
        <f>IF(ORDER!O279&gt;0,
 IF(ORDER!$D$1="SGST",
 VLOOKUP(H273,'C:\Users\HP\Desktop\TrimphPO\Week\Master Files\[SGST Master.xlsx]DBF'!$A:$BB,54,FALSE),
   IF(ORDER!$D$1="IGST",
   VLOOKUP(H273,'C:\Users\HP\Desktop\TrimphPO\Week\Master Files\[IGST Master.xlsx]DBF'!$A:$BB,54,FALSE),
   "Error")),
"")</f>
        <v/>
      </c>
      <c r="BB273">
        <f>IF(ORDER!O279&gt;0,
 IF(ORDER!$D$1="SGST",
 VLOOKUP(H273,'C:\Users\HP\Desktop\TrimphPO\Week\Master Files\[SGST Master.xlsx]DBF'!$A:$BC,55,FALSE),
   IF(ORDER!$D$1="IGST",
   VLOOKUP(H273,'C:\Users\HP\Desktop\TrimphPO\Week\Master Files\[IGST Master.xlsx]DBF'!$A:$BC,55,FALSE),
   "Error")),
"")</f>
        <v/>
      </c>
      <c r="BC273">
        <f>IF(ORDER!O279&gt;0,
 IF(ORDER!$D$1="SGST",
 VLOOKUP(H273,'C:\Users\HP\Desktop\TrimphPO\Week\Master Files\[SGST Master.xlsx]DBF'!$A:$BD,56,FALSE),
   IF(ORDER!$D$1="IGST",
   VLOOKUP(H273,'C:\Users\HP\Desktop\TrimphPO\Week\Master Files\[IGST Master.xlsx]DBF'!$A:$BD,56,FALSE),
   "Error")),
"")</f>
        <v/>
      </c>
      <c r="BD273">
        <f>IF(ORDER!O279&gt;0,
 IF(ORDER!$D$1="SGST",
 VLOOKUP(H273,'C:\Users\HP\Desktop\TrimphPO\Week\Master Files\[SGST Master.xlsx]DBF'!$A:$BE,57,FALSE),
   IF(ORDER!$D$1="IGST",
   VLOOKUP(H273,'C:\Users\HP\Desktop\TrimphPO\Week\Master Files\[IGST Master.xlsx]DBF'!$A:$BE,57,FALSE),
   "Error")),
"")</f>
        <v/>
      </c>
    </row>
    <row r="274">
      <c r="A274">
        <f>IF(ORDER!O280&gt;0,
 IF(ORDER!$D$1="SGST",
 VLOOKUP(H274,'C:\Users\HP\Desktop\TrimphPO\Week\Master Files\[SGST Master.xlsx]DBF'!$A:$B,2,FALSE),
   IF(ORDER!$D$1="IGST",
   VLOOKUP(H274,'C:\Users\HP\Desktop\TrimphPO\Week\Master Files\[IGST Master.xlsx]DBF'!$A:$B,2,FALSE),
   "Error")),
"")</f>
        <v/>
      </c>
      <c r="B274">
        <f>IF(ORDER!O280&gt;0,
 IF(ORDER!$D$1="SGST",
 VLOOKUP(H274,'C:\Users\HP\Desktop\TrimphPO\Week\Master Files\[SGST Master.xlsx]DBF'!$A:$C,3,FALSE),
   IF(ORDER!$D$1="IGST",
   VLOOKUP(H274,'C:\Users\HP\Desktop\TrimphPO\Week\Master Files\[IGST Master.xlsx]DBF'!$A:$C,3,FALSE),
   "Error")),
"")</f>
        <v/>
      </c>
      <c r="C274">
        <f>IF(ORDER!O280&gt;0,ORDER!L280, "")</f>
        <v/>
      </c>
      <c r="D274">
        <f>IF(ORDER!O280&gt;0,ORDER!A280, "")</f>
        <v/>
      </c>
      <c r="E274">
        <f>IF(ORDER!O280&gt;0,
 IF(ORDER!$D$1="SGST",
 VLOOKUP(H274,'C:\Users\HP\Desktop\TrimphPO\Week\Master Files\[SGST Master.xlsx]DBF'!$A:$F,6,FALSE),
   IF(ORDER!$D$1="IGST",
   VLOOKUP(H274,'C:\Users\HP\Desktop\TrimphPO\Week\Master Files\[IGST Master.xlsx]DBF'!$A:$F,6,FALSE),
   "Error")),
"")</f>
        <v/>
      </c>
      <c r="F274">
        <f>IF(ORDER!O280&gt;0,ORDER!C280, "")</f>
        <v/>
      </c>
      <c r="G274">
        <f>IF(ORDER!O280&gt;0,
 IF(ORDER!$D$1="SGST",
 VLOOKUP(H274,'C:\Users\HP\Desktop\TrimphPO\Week\Master Files\[SGST Master.xlsx]DBF'!$A:$H,8,FALSE),
   IF(ORDER!$D$1="IGST",
   VLOOKUP(H274,'C:\Users\HP\Desktop\TrimphPO\Week\Master Files\[IGST Master.xlsx]DBF'!$A:$H,8,FALSE),
   "Error")),
"")</f>
        <v/>
      </c>
      <c r="H274">
        <f>IF(ORDER!O280&gt;0,ORDER!D280, "")</f>
        <v/>
      </c>
      <c r="I274">
        <f>IF(ORDER!O280&gt;0,
 IF(ORDER!$D$1="SGST",
 VLOOKUP(H274,'C:\Users\HP\Desktop\TrimphPO\Week\Master Files\[SGST Master.xlsx]DBF'!$A:$J,10,FALSE),
   IF(ORDER!$D$1="IGST",
   VLOOKUP(H274,'C:\Users\HP\Desktop\TrimphPO\Week\Master Files\[IGST Master.xlsx]DBF'!$A:$J,10,FALSE),
   "Error")),
"")</f>
        <v/>
      </c>
      <c r="J274">
        <f>IF(ORDER!O280&gt;0,SUMIF(ORDER!$D$8:$D$22298,DBF!$H274,ORDER!$G$8:$G$22298), "")</f>
        <v/>
      </c>
      <c r="K274">
        <f>IF(ORDER!O280&gt;0,VLOOKUP($H274,ORDER!D:H,5,FALSE), "")</f>
        <v/>
      </c>
      <c r="L274">
        <f>IF(ORDER!O280&gt;0,ROUND(J274*K274,2), "")</f>
        <v/>
      </c>
      <c r="M274">
        <f>IF(ORDER!O280&gt;0,
 IF(ORDER!$D$1="SGST",
 VLOOKUP(H274,'C:\Users\HP\Desktop\TrimphPO\Week\Master Files\[SGST Master.xlsx]DBF'!$A:$N,14,FALSE),
   IF(ORDER!$D$1="IGST",
   VLOOKUP(H274,'C:\Users\HP\Desktop\TrimphPO\Week\Master Files\[IGST Master.xlsx]DBF'!$A:$N,14,FALSE),
   "Error")),
"")</f>
        <v/>
      </c>
      <c r="N274">
        <f>IF(ORDER!O280&gt;0,ROUND(L274*M274/100,2), "")</f>
        <v/>
      </c>
      <c r="O274">
        <f>IF(ORDER!O280&gt;0,L274-N274, "")</f>
        <v/>
      </c>
      <c r="P274">
        <f>IF(ORDER!O280&gt;0,IF(R274="Corsetry",IF(IFERROR((O274/J274),0)&lt;1000,"CC Sales- Corsetry-Wholesale - IGST 5%","CC Sales- Corsetry-Wholesale - IGST 12%")), "")</f>
        <v/>
      </c>
      <c r="Q274">
        <f>IF(ORDER!O280&gt;0,
 IF(ORDER!$D$1="SGST",
 VLOOKUP(H274,'C:\Users\HP\Desktop\TrimphPO\Week\Master Files\[SGST Master.xlsx]DBF'!$A:$R,18,FALSE),
   IF(ORDER!$D$1="IGST",
   VLOOKUP(H274,'C:\Users\HP\Desktop\TrimphPO\Week\Master Files\[IGST Master.xlsx]DBF'!$A:$R,18,FALSE),
   "Error")),
"")</f>
        <v/>
      </c>
      <c r="R274">
        <f>IF(ORDER!O280&gt;0,
 IF(ORDER!$D$1="SGST",
 VLOOKUP(H274,'C:\Users\HP\Desktop\TrimphPO\Week\Master Files\[SGST Master.xlsx]DBF'!$A:$S,19,FALSE),
   IF(ORDER!$D$1="IGST",
   VLOOKUP(H274,'C:\Users\HP\Desktop\TrimphPO\Week\Master Files\[IGST Master.xlsx]DBF'!$A:$S,19,FALSE),
   "Error")),
"")</f>
        <v/>
      </c>
      <c r="S274">
        <f>IF(ORDER!O280&gt;0,
 IF(ORDER!$D$1="SGST",
 VLOOKUP(H274,'C:\Users\HP\Desktop\TrimphPO\Week\Master Files\[SGST Master.xlsx]DBF'!$A:$T,20,FALSE),
   IF(ORDER!$D$1="IGST",
   VLOOKUP(H274,'C:\Users\HP\Desktop\TrimphPO\Week\Master Files\[IGST Master.xlsx]DBF'!$A:$T,20,FALSE),
   "Error")),
"")</f>
        <v/>
      </c>
      <c r="T274">
        <f>IF(ORDER!O280&gt;0,
 IF(ORDER!$D$1="SGST",
 VLOOKUP(H274,'C:\Users\HP\Desktop\TrimphPO\Week\Master Files\[SGST Master.xlsx]DBF'!$A:$U,21,FALSE),
   IF(ORDER!$D$1="IGST",
   VLOOKUP(H274,'C:\Users\HP\Desktop\TrimphPO\Week\Master Files\[IGST Master.xlsx]DBF'!$A:$U,21,FALSE),
   "Error")),
"")</f>
        <v/>
      </c>
      <c r="U274">
        <f>IF(ORDER!O280&gt;0,
 IF(ORDER!$D$1="SGST",
 VLOOKUP(H274,'C:\Users\HP\Desktop\TrimphPO\Week\Master Files\[SGST Master.xlsx]DBF'!$A:$V,22,FALSE),
   IF(ORDER!$D$1="IGST",
   VLOOKUP(H274,'C:\Users\HP\Desktop\TrimphPO\Week\Master Files\[IGST Master.xlsx]DBF'!$A:$V,22,FALSE),
   "Error")),
"")</f>
        <v/>
      </c>
      <c r="V274">
        <f>IF(ORDER!O280&gt;0,
 IF(ORDER!$D$1="SGST",
 VLOOKUP(H274,'C:\Users\HP\Desktop\TrimphPO\Week\Master Files\[SGST Master.xlsx]DBF'!$A:$W,23,FALSE),
   IF(ORDER!$D$1="IGST",
   VLOOKUP(H274,'C:\Users\HP\Desktop\TrimphPO\Week\Master Files\[IGST Master.xlsx]DBF'!$A:$W,23,FALSE),
   "Error")),
"")</f>
        <v/>
      </c>
      <c r="W274">
        <f>IF(ORDER!O280&gt;0,
 IF(ORDER!$D$1="SGST",
 VLOOKUP(H274,'C:\Users\HP\Desktop\TrimphPO\Week\Master Files\[SGST Master.xlsx]DBF'!$A:$X,24,FALSE),
   IF(ORDER!$D$1="IGST",
   VLOOKUP(H274,'C:\Users\HP\Desktop\TrimphPO\Week\Master Files\[IGST Master.xlsx]DBF'!$A:$X,24,FALSE),
   "Error")),
"")</f>
        <v/>
      </c>
      <c r="X274">
        <f>IF(ORDER!O280&gt;0,
 IF(ORDER!$D$1="SGST",
 VLOOKUP(H274,'C:\Users\HP\Desktop\TrimphPO\Week\Master Files\[SGST Master.xlsx]DBF'!$A:$Y,25,FALSE),
   IF(ORDER!$D$1="IGST",
   VLOOKUP(H274,'C:\Users\HP\Desktop\TrimphPO\Week\Master Files\[IGST Master.xlsx]DBF'!$A:$Y,25,FALSE),
   "Error")),
"")</f>
        <v/>
      </c>
      <c r="Y274">
        <f>IF(ORDER!O280&gt;0,+O274, "")</f>
        <v/>
      </c>
      <c r="Z274">
        <f>IF(ORDER!O280&gt;0,+J274, "")</f>
        <v/>
      </c>
      <c r="AA274">
        <f>IF(ORDER!O280&gt;0,
 IF(ORDER!$D$1="SGST",
 VLOOKUP(H274,'C:\Users\HP\Desktop\TrimphPO\Week\Master Files\[SGST Master.xlsx]DBF'!$A:$AB,28,FALSE),
   IF(ORDER!$D$1="IGST",
   VLOOKUP(H274,'C:\Users\HP\Desktop\TrimphPO\Week\Master Files\[IGST Master.xlsx]DBF'!$A:$AB,28,FALSE),
   "Error")),
"")</f>
        <v/>
      </c>
      <c r="AB274">
        <f>IF(ORDER!O280&gt;0,
 IF(ORDER!$D$1="SGST",
 VLOOKUP(H274,'C:\Users\HP\Desktop\TrimphPO\Week\Master Files\[SGST Master.xlsx]DBF'!$A:$AC,29,FALSE),
   IF(ORDER!$D$1="IGST",
   VLOOKUP(H274,'C:\Users\HP\Desktop\TrimphPO\Week\Master Files\[IGST Master.xlsx]DBF'!$A:$AC,29,FALSE),
   "Error")),
"")</f>
        <v/>
      </c>
      <c r="AC274">
        <f>IF(ORDER!O280&gt;0,ROUND(Y274*AB274/100,2), "")</f>
        <v/>
      </c>
      <c r="AD274">
        <f>IF(ORDER!O280&gt;0,ROUND(SUM(Y274,0)-AC274,2), "")</f>
        <v/>
      </c>
      <c r="AE274" t="inlineStr"/>
      <c r="AF274" t="inlineStr"/>
      <c r="AG274" t="inlineStr"/>
      <c r="AH274" t="inlineStr"/>
      <c r="AI274" t="inlineStr"/>
      <c r="AJ274" t="inlineStr"/>
      <c r="AK274">
        <f>IF(ORDER!O280&gt;0,IF(RIGHT(P274,2)="5%","Output IGST - 5% - Tamilnadu","Output IGST - 12% - Tamilnadu"), "")</f>
        <v/>
      </c>
      <c r="AL274">
        <f>IF(ORDER!O280&gt;0,IF(AK274="Output IGST - 12% - TamilNadu",12,5), "")</f>
        <v/>
      </c>
      <c r="AM274">
        <f>IF(ORDER!O280&gt;0,ROUND(SUM(AD274*AL274/100,0),2), "")</f>
        <v/>
      </c>
      <c r="AN274">
        <f>IF(ORDER!O280&gt;0,+AP274, "")</f>
        <v/>
      </c>
      <c r="AO274">
        <f>IF(ORDER!O280&gt;0,0.00, "")</f>
        <v/>
      </c>
      <c r="AP274">
        <f>IF(ORDER!O280&gt;0,+(Y274-AC274)+AM274, "")</f>
        <v/>
      </c>
      <c r="AQ274">
        <f>IF(ORDER!O280&gt;0,
 IF(ORDER!$D$1="SGST",
 VLOOKUP(H274,'C:\Users\HP\Desktop\TrimphPO\Week\Master Files\[SGST Master.xlsx]DBF'!$A:$AR,44,FALSE),
   IF(ORDER!$D$1="IGST",
   VLOOKUP(H274,'C:\Users\HP\Desktop\TrimphPO\Week\Master Files\[IGST Master.xlsx]DBF'!$A:$AR,44,FALSE),
   "Error")),
"")</f>
        <v/>
      </c>
      <c r="AR274">
        <f>IF(ORDER!O280&gt;0,B274, "")</f>
        <v/>
      </c>
      <c r="AS274">
        <f>IF(ORDER!O280&gt;0,AN274, "")</f>
        <v/>
      </c>
      <c r="AT274">
        <f>IF(ORDER!O280&gt;0,CONCATENATE($B$2," ",$C$2," ","QTY",  " ", $Z$2), "")</f>
        <v/>
      </c>
      <c r="AU274">
        <f>IF(ORDER!O280&gt;0,
 IF(ORDER!$D$1="SGST",
 VLOOKUP(H274,'C:\Users\HP\Desktop\TrimphPO\Week\Master Files\[SGST Master.xlsx]DBF'!$A:$AV,48,FALSE),
   IF(ORDER!$D$1="IGST",
   VLOOKUP(H274,'C:\Users\HP\Desktop\TrimphPO\Week\Master Files\[IGST Master.xlsx]DBF'!$A:$AV,48,FALSE),
   "Error")),
"")</f>
        <v/>
      </c>
      <c r="AV274">
        <f>IF(ORDER!O280&gt;0,
 IF(ORDER!$D$1="SGST",
 VLOOKUP(H274,'C:\Users\HP\Desktop\TrimphPO\Week\Master Files\[SGST Master.xlsx]DBF'!$A:$AW,49,FALSE),
   IF(ORDER!$D$1="IGST",
   VLOOKUP(H274,'C:\Users\HP\Desktop\TrimphPO\Week\Master Files\[IGST Master.xlsx]DBF'!$A:$AW,49,FALSE),
   "Error")),
"")</f>
        <v/>
      </c>
      <c r="AW274">
        <f>IF(ORDER!O280&gt;0,
 IF(ORDER!$D$1="SGST",
 VLOOKUP(H274,'C:\Users\HP\Desktop\TrimphPO\Week\Master Files\[SGST Master.xlsx]DBF'!$A:$AX,50,FALSE),
   IF(ORDER!$D$1="IGST",
   VLOOKUP(H274,'C:\Users\HP\Desktop\TrimphPO\Week\Master Files\[IGST Master.xlsx]DBF'!$A:$AX,50,FALSE),
   "Error")),
"")</f>
        <v/>
      </c>
      <c r="AX274">
        <f>IF(ORDER!O280&gt;0,ORDER!B5, "")</f>
        <v/>
      </c>
      <c r="AY274">
        <f>IF(ORDER!O280&gt;0,ORDER!B1, "")</f>
        <v/>
      </c>
      <c r="AZ274">
        <f>IF(ORDER!O280&gt;0,
 IF(ORDER!$D$1="SGST",
 VLOOKUP(H274,'C:\Users\HP\Desktop\TrimphPO\Week\Master Files\[SGST Master.xlsx]DBF'!$A:$BA,53,FALSE),
   IF(ORDER!$D$1="IGST",
   VLOOKUP(H274,'C:\Users\HP\Desktop\TrimphPO\Week\Master Files\[IGST Master.xlsx]DBF'!$A:$BA,53,FALSE),
   "Error")),
"")</f>
        <v/>
      </c>
      <c r="BA274">
        <f>IF(ORDER!O280&gt;0,
 IF(ORDER!$D$1="SGST",
 VLOOKUP(H274,'C:\Users\HP\Desktop\TrimphPO\Week\Master Files\[SGST Master.xlsx]DBF'!$A:$BB,54,FALSE),
   IF(ORDER!$D$1="IGST",
   VLOOKUP(H274,'C:\Users\HP\Desktop\TrimphPO\Week\Master Files\[IGST Master.xlsx]DBF'!$A:$BB,54,FALSE),
   "Error")),
"")</f>
        <v/>
      </c>
      <c r="BB274">
        <f>IF(ORDER!O280&gt;0,
 IF(ORDER!$D$1="SGST",
 VLOOKUP(H274,'C:\Users\HP\Desktop\TrimphPO\Week\Master Files\[SGST Master.xlsx]DBF'!$A:$BC,55,FALSE),
   IF(ORDER!$D$1="IGST",
   VLOOKUP(H274,'C:\Users\HP\Desktop\TrimphPO\Week\Master Files\[IGST Master.xlsx]DBF'!$A:$BC,55,FALSE),
   "Error")),
"")</f>
        <v/>
      </c>
      <c r="BC274">
        <f>IF(ORDER!O280&gt;0,
 IF(ORDER!$D$1="SGST",
 VLOOKUP(H274,'C:\Users\HP\Desktop\TrimphPO\Week\Master Files\[SGST Master.xlsx]DBF'!$A:$BD,56,FALSE),
   IF(ORDER!$D$1="IGST",
   VLOOKUP(H274,'C:\Users\HP\Desktop\TrimphPO\Week\Master Files\[IGST Master.xlsx]DBF'!$A:$BD,56,FALSE),
   "Error")),
"")</f>
        <v/>
      </c>
      <c r="BD274">
        <f>IF(ORDER!O280&gt;0,
 IF(ORDER!$D$1="SGST",
 VLOOKUP(H274,'C:\Users\HP\Desktop\TrimphPO\Week\Master Files\[SGST Master.xlsx]DBF'!$A:$BE,57,FALSE),
   IF(ORDER!$D$1="IGST",
   VLOOKUP(H274,'C:\Users\HP\Desktop\TrimphPO\Week\Master Files\[IGST Master.xlsx]DBF'!$A:$BE,57,FALSE),
   "Error")),
"")</f>
        <v/>
      </c>
    </row>
    <row r="275">
      <c r="A275">
        <f>IF(ORDER!O281&gt;0,
 IF(ORDER!$D$1="SGST",
 VLOOKUP(H275,'C:\Users\HP\Desktop\TrimphPO\Week\Master Files\[SGST Master.xlsx]DBF'!$A:$B,2,FALSE),
   IF(ORDER!$D$1="IGST",
   VLOOKUP(H275,'C:\Users\HP\Desktop\TrimphPO\Week\Master Files\[IGST Master.xlsx]DBF'!$A:$B,2,FALSE),
   "Error")),
"")</f>
        <v/>
      </c>
      <c r="B275">
        <f>IF(ORDER!O281&gt;0,
 IF(ORDER!$D$1="SGST",
 VLOOKUP(H275,'C:\Users\HP\Desktop\TrimphPO\Week\Master Files\[SGST Master.xlsx]DBF'!$A:$C,3,FALSE),
   IF(ORDER!$D$1="IGST",
   VLOOKUP(H275,'C:\Users\HP\Desktop\TrimphPO\Week\Master Files\[IGST Master.xlsx]DBF'!$A:$C,3,FALSE),
   "Error")),
"")</f>
        <v/>
      </c>
      <c r="C275">
        <f>IF(ORDER!O281&gt;0,ORDER!L281, "")</f>
        <v/>
      </c>
      <c r="D275">
        <f>IF(ORDER!O281&gt;0,ORDER!A281, "")</f>
        <v/>
      </c>
      <c r="E275">
        <f>IF(ORDER!O281&gt;0,
 IF(ORDER!$D$1="SGST",
 VLOOKUP(H275,'C:\Users\HP\Desktop\TrimphPO\Week\Master Files\[SGST Master.xlsx]DBF'!$A:$F,6,FALSE),
   IF(ORDER!$D$1="IGST",
   VLOOKUP(H275,'C:\Users\HP\Desktop\TrimphPO\Week\Master Files\[IGST Master.xlsx]DBF'!$A:$F,6,FALSE),
   "Error")),
"")</f>
        <v/>
      </c>
      <c r="F275">
        <f>IF(ORDER!O281&gt;0,ORDER!C281, "")</f>
        <v/>
      </c>
      <c r="G275">
        <f>IF(ORDER!O281&gt;0,
 IF(ORDER!$D$1="SGST",
 VLOOKUP(H275,'C:\Users\HP\Desktop\TrimphPO\Week\Master Files\[SGST Master.xlsx]DBF'!$A:$H,8,FALSE),
   IF(ORDER!$D$1="IGST",
   VLOOKUP(H275,'C:\Users\HP\Desktop\TrimphPO\Week\Master Files\[IGST Master.xlsx]DBF'!$A:$H,8,FALSE),
   "Error")),
"")</f>
        <v/>
      </c>
      <c r="H275">
        <f>IF(ORDER!O281&gt;0,ORDER!D281, "")</f>
        <v/>
      </c>
      <c r="I275">
        <f>IF(ORDER!O281&gt;0,
 IF(ORDER!$D$1="SGST",
 VLOOKUP(H275,'C:\Users\HP\Desktop\TrimphPO\Week\Master Files\[SGST Master.xlsx]DBF'!$A:$J,10,FALSE),
   IF(ORDER!$D$1="IGST",
   VLOOKUP(H275,'C:\Users\HP\Desktop\TrimphPO\Week\Master Files\[IGST Master.xlsx]DBF'!$A:$J,10,FALSE),
   "Error")),
"")</f>
        <v/>
      </c>
      <c r="J275">
        <f>IF(ORDER!O281&gt;0,SUMIF(ORDER!$D$8:$D$22298,DBF!$H275,ORDER!$G$8:$G$22298), "")</f>
        <v/>
      </c>
      <c r="K275">
        <f>IF(ORDER!O281&gt;0,VLOOKUP($H275,ORDER!D:H,5,FALSE), "")</f>
        <v/>
      </c>
      <c r="L275">
        <f>IF(ORDER!O281&gt;0,ROUND(J275*K275,2), "")</f>
        <v/>
      </c>
      <c r="M275">
        <f>IF(ORDER!O281&gt;0,
 IF(ORDER!$D$1="SGST",
 VLOOKUP(H275,'C:\Users\HP\Desktop\TrimphPO\Week\Master Files\[SGST Master.xlsx]DBF'!$A:$N,14,FALSE),
   IF(ORDER!$D$1="IGST",
   VLOOKUP(H275,'C:\Users\HP\Desktop\TrimphPO\Week\Master Files\[IGST Master.xlsx]DBF'!$A:$N,14,FALSE),
   "Error")),
"")</f>
        <v/>
      </c>
      <c r="N275">
        <f>IF(ORDER!O281&gt;0,ROUND(L275*M275/100,2), "")</f>
        <v/>
      </c>
      <c r="O275">
        <f>IF(ORDER!O281&gt;0,L275-N275, "")</f>
        <v/>
      </c>
      <c r="P275">
        <f>IF(ORDER!O281&gt;0,IF(R275="Corsetry",IF(IFERROR((O275/J275),0)&lt;1000,"CC Sales- Corsetry-Wholesale - IGST 5%","CC Sales- Corsetry-Wholesale - IGST 12%")), "")</f>
        <v/>
      </c>
      <c r="Q275">
        <f>IF(ORDER!O281&gt;0,
 IF(ORDER!$D$1="SGST",
 VLOOKUP(H275,'C:\Users\HP\Desktop\TrimphPO\Week\Master Files\[SGST Master.xlsx]DBF'!$A:$R,18,FALSE),
   IF(ORDER!$D$1="IGST",
   VLOOKUP(H275,'C:\Users\HP\Desktop\TrimphPO\Week\Master Files\[IGST Master.xlsx]DBF'!$A:$R,18,FALSE),
   "Error")),
"")</f>
        <v/>
      </c>
      <c r="R275">
        <f>IF(ORDER!O281&gt;0,
 IF(ORDER!$D$1="SGST",
 VLOOKUP(H275,'C:\Users\HP\Desktop\TrimphPO\Week\Master Files\[SGST Master.xlsx]DBF'!$A:$S,19,FALSE),
   IF(ORDER!$D$1="IGST",
   VLOOKUP(H275,'C:\Users\HP\Desktop\TrimphPO\Week\Master Files\[IGST Master.xlsx]DBF'!$A:$S,19,FALSE),
   "Error")),
"")</f>
        <v/>
      </c>
      <c r="S275">
        <f>IF(ORDER!O281&gt;0,
 IF(ORDER!$D$1="SGST",
 VLOOKUP(H275,'C:\Users\HP\Desktop\TrimphPO\Week\Master Files\[SGST Master.xlsx]DBF'!$A:$T,20,FALSE),
   IF(ORDER!$D$1="IGST",
   VLOOKUP(H275,'C:\Users\HP\Desktop\TrimphPO\Week\Master Files\[IGST Master.xlsx]DBF'!$A:$T,20,FALSE),
   "Error")),
"")</f>
        <v/>
      </c>
      <c r="T275">
        <f>IF(ORDER!O281&gt;0,
 IF(ORDER!$D$1="SGST",
 VLOOKUP(H275,'C:\Users\HP\Desktop\TrimphPO\Week\Master Files\[SGST Master.xlsx]DBF'!$A:$U,21,FALSE),
   IF(ORDER!$D$1="IGST",
   VLOOKUP(H275,'C:\Users\HP\Desktop\TrimphPO\Week\Master Files\[IGST Master.xlsx]DBF'!$A:$U,21,FALSE),
   "Error")),
"")</f>
        <v/>
      </c>
      <c r="U275">
        <f>IF(ORDER!O281&gt;0,
 IF(ORDER!$D$1="SGST",
 VLOOKUP(H275,'C:\Users\HP\Desktop\TrimphPO\Week\Master Files\[SGST Master.xlsx]DBF'!$A:$V,22,FALSE),
   IF(ORDER!$D$1="IGST",
   VLOOKUP(H275,'C:\Users\HP\Desktop\TrimphPO\Week\Master Files\[IGST Master.xlsx]DBF'!$A:$V,22,FALSE),
   "Error")),
"")</f>
        <v/>
      </c>
      <c r="V275">
        <f>IF(ORDER!O281&gt;0,
 IF(ORDER!$D$1="SGST",
 VLOOKUP(H275,'C:\Users\HP\Desktop\TrimphPO\Week\Master Files\[SGST Master.xlsx]DBF'!$A:$W,23,FALSE),
   IF(ORDER!$D$1="IGST",
   VLOOKUP(H275,'C:\Users\HP\Desktop\TrimphPO\Week\Master Files\[IGST Master.xlsx]DBF'!$A:$W,23,FALSE),
   "Error")),
"")</f>
        <v/>
      </c>
      <c r="W275">
        <f>IF(ORDER!O281&gt;0,
 IF(ORDER!$D$1="SGST",
 VLOOKUP(H275,'C:\Users\HP\Desktop\TrimphPO\Week\Master Files\[SGST Master.xlsx]DBF'!$A:$X,24,FALSE),
   IF(ORDER!$D$1="IGST",
   VLOOKUP(H275,'C:\Users\HP\Desktop\TrimphPO\Week\Master Files\[IGST Master.xlsx]DBF'!$A:$X,24,FALSE),
   "Error")),
"")</f>
        <v/>
      </c>
      <c r="X275">
        <f>IF(ORDER!O281&gt;0,
 IF(ORDER!$D$1="SGST",
 VLOOKUP(H275,'C:\Users\HP\Desktop\TrimphPO\Week\Master Files\[SGST Master.xlsx]DBF'!$A:$Y,25,FALSE),
   IF(ORDER!$D$1="IGST",
   VLOOKUP(H275,'C:\Users\HP\Desktop\TrimphPO\Week\Master Files\[IGST Master.xlsx]DBF'!$A:$Y,25,FALSE),
   "Error")),
"")</f>
        <v/>
      </c>
      <c r="Y275">
        <f>IF(ORDER!O281&gt;0,+O275, "")</f>
        <v/>
      </c>
      <c r="Z275">
        <f>IF(ORDER!O281&gt;0,+J275, "")</f>
        <v/>
      </c>
      <c r="AA275">
        <f>IF(ORDER!O281&gt;0,
 IF(ORDER!$D$1="SGST",
 VLOOKUP(H275,'C:\Users\HP\Desktop\TrimphPO\Week\Master Files\[SGST Master.xlsx]DBF'!$A:$AB,28,FALSE),
   IF(ORDER!$D$1="IGST",
   VLOOKUP(H275,'C:\Users\HP\Desktop\TrimphPO\Week\Master Files\[IGST Master.xlsx]DBF'!$A:$AB,28,FALSE),
   "Error")),
"")</f>
        <v/>
      </c>
      <c r="AB275">
        <f>IF(ORDER!O281&gt;0,
 IF(ORDER!$D$1="SGST",
 VLOOKUP(H275,'C:\Users\HP\Desktop\TrimphPO\Week\Master Files\[SGST Master.xlsx]DBF'!$A:$AC,29,FALSE),
   IF(ORDER!$D$1="IGST",
   VLOOKUP(H275,'C:\Users\HP\Desktop\TrimphPO\Week\Master Files\[IGST Master.xlsx]DBF'!$A:$AC,29,FALSE),
   "Error")),
"")</f>
        <v/>
      </c>
      <c r="AC275">
        <f>IF(ORDER!O281&gt;0,ROUND(Y275*AB275/100,2), "")</f>
        <v/>
      </c>
      <c r="AD275">
        <f>IF(ORDER!O281&gt;0,ROUND(SUM(Y275,0)-AC275,2), "")</f>
        <v/>
      </c>
      <c r="AE275" t="inlineStr"/>
      <c r="AF275" t="inlineStr"/>
      <c r="AG275" t="inlineStr"/>
      <c r="AH275" t="inlineStr"/>
      <c r="AI275" t="inlineStr"/>
      <c r="AJ275" t="inlineStr"/>
      <c r="AK275">
        <f>IF(ORDER!O281&gt;0,IF(RIGHT(P275,2)="5%","Output IGST - 5% - Tamilnadu","Output IGST - 12% - Tamilnadu"), "")</f>
        <v/>
      </c>
      <c r="AL275">
        <f>IF(ORDER!O281&gt;0,IF(AK275="Output IGST - 12% - TamilNadu",12,5), "")</f>
        <v/>
      </c>
      <c r="AM275">
        <f>IF(ORDER!O281&gt;0,ROUND(SUM(AD275*AL275/100,0),2), "")</f>
        <v/>
      </c>
      <c r="AN275">
        <f>IF(ORDER!O281&gt;0,+AP275, "")</f>
        <v/>
      </c>
      <c r="AO275">
        <f>IF(ORDER!O281&gt;0,0.00, "")</f>
        <v/>
      </c>
      <c r="AP275">
        <f>IF(ORDER!O281&gt;0,+(Y275-AC275)+AM275, "")</f>
        <v/>
      </c>
      <c r="AQ275">
        <f>IF(ORDER!O281&gt;0,
 IF(ORDER!$D$1="SGST",
 VLOOKUP(H275,'C:\Users\HP\Desktop\TrimphPO\Week\Master Files\[SGST Master.xlsx]DBF'!$A:$AR,44,FALSE),
   IF(ORDER!$D$1="IGST",
   VLOOKUP(H275,'C:\Users\HP\Desktop\TrimphPO\Week\Master Files\[IGST Master.xlsx]DBF'!$A:$AR,44,FALSE),
   "Error")),
"")</f>
        <v/>
      </c>
      <c r="AR275">
        <f>IF(ORDER!O281&gt;0,B275, "")</f>
        <v/>
      </c>
      <c r="AS275">
        <f>IF(ORDER!O281&gt;0,AN275, "")</f>
        <v/>
      </c>
      <c r="AT275">
        <f>IF(ORDER!O281&gt;0,CONCATENATE($B$2," ",$C$2," ","QTY",  " ", $Z$2), "")</f>
        <v/>
      </c>
      <c r="AU275">
        <f>IF(ORDER!O281&gt;0,
 IF(ORDER!$D$1="SGST",
 VLOOKUP(H275,'C:\Users\HP\Desktop\TrimphPO\Week\Master Files\[SGST Master.xlsx]DBF'!$A:$AV,48,FALSE),
   IF(ORDER!$D$1="IGST",
   VLOOKUP(H275,'C:\Users\HP\Desktop\TrimphPO\Week\Master Files\[IGST Master.xlsx]DBF'!$A:$AV,48,FALSE),
   "Error")),
"")</f>
        <v/>
      </c>
      <c r="AV275">
        <f>IF(ORDER!O281&gt;0,
 IF(ORDER!$D$1="SGST",
 VLOOKUP(H275,'C:\Users\HP\Desktop\TrimphPO\Week\Master Files\[SGST Master.xlsx]DBF'!$A:$AW,49,FALSE),
   IF(ORDER!$D$1="IGST",
   VLOOKUP(H275,'C:\Users\HP\Desktop\TrimphPO\Week\Master Files\[IGST Master.xlsx]DBF'!$A:$AW,49,FALSE),
   "Error")),
"")</f>
        <v/>
      </c>
      <c r="AW275">
        <f>IF(ORDER!O281&gt;0,
 IF(ORDER!$D$1="SGST",
 VLOOKUP(H275,'C:\Users\HP\Desktop\TrimphPO\Week\Master Files\[SGST Master.xlsx]DBF'!$A:$AX,50,FALSE),
   IF(ORDER!$D$1="IGST",
   VLOOKUP(H275,'C:\Users\HP\Desktop\TrimphPO\Week\Master Files\[IGST Master.xlsx]DBF'!$A:$AX,50,FALSE),
   "Error")),
"")</f>
        <v/>
      </c>
      <c r="AX275">
        <f>IF(ORDER!O281&gt;0,ORDER!B5, "")</f>
        <v/>
      </c>
      <c r="AY275">
        <f>IF(ORDER!O281&gt;0,ORDER!B1, "")</f>
        <v/>
      </c>
      <c r="AZ275">
        <f>IF(ORDER!O281&gt;0,
 IF(ORDER!$D$1="SGST",
 VLOOKUP(H275,'C:\Users\HP\Desktop\TrimphPO\Week\Master Files\[SGST Master.xlsx]DBF'!$A:$BA,53,FALSE),
   IF(ORDER!$D$1="IGST",
   VLOOKUP(H275,'C:\Users\HP\Desktop\TrimphPO\Week\Master Files\[IGST Master.xlsx]DBF'!$A:$BA,53,FALSE),
   "Error")),
"")</f>
        <v/>
      </c>
      <c r="BA275">
        <f>IF(ORDER!O281&gt;0,
 IF(ORDER!$D$1="SGST",
 VLOOKUP(H275,'C:\Users\HP\Desktop\TrimphPO\Week\Master Files\[SGST Master.xlsx]DBF'!$A:$BB,54,FALSE),
   IF(ORDER!$D$1="IGST",
   VLOOKUP(H275,'C:\Users\HP\Desktop\TrimphPO\Week\Master Files\[IGST Master.xlsx]DBF'!$A:$BB,54,FALSE),
   "Error")),
"")</f>
        <v/>
      </c>
      <c r="BB275">
        <f>IF(ORDER!O281&gt;0,
 IF(ORDER!$D$1="SGST",
 VLOOKUP(H275,'C:\Users\HP\Desktop\TrimphPO\Week\Master Files\[SGST Master.xlsx]DBF'!$A:$BC,55,FALSE),
   IF(ORDER!$D$1="IGST",
   VLOOKUP(H275,'C:\Users\HP\Desktop\TrimphPO\Week\Master Files\[IGST Master.xlsx]DBF'!$A:$BC,55,FALSE),
   "Error")),
"")</f>
        <v/>
      </c>
      <c r="BC275">
        <f>IF(ORDER!O281&gt;0,
 IF(ORDER!$D$1="SGST",
 VLOOKUP(H275,'C:\Users\HP\Desktop\TrimphPO\Week\Master Files\[SGST Master.xlsx]DBF'!$A:$BD,56,FALSE),
   IF(ORDER!$D$1="IGST",
   VLOOKUP(H275,'C:\Users\HP\Desktop\TrimphPO\Week\Master Files\[IGST Master.xlsx]DBF'!$A:$BD,56,FALSE),
   "Error")),
"")</f>
        <v/>
      </c>
      <c r="BD275">
        <f>IF(ORDER!O281&gt;0,
 IF(ORDER!$D$1="SGST",
 VLOOKUP(H275,'C:\Users\HP\Desktop\TrimphPO\Week\Master Files\[SGST Master.xlsx]DBF'!$A:$BE,57,FALSE),
   IF(ORDER!$D$1="IGST",
   VLOOKUP(H275,'C:\Users\HP\Desktop\TrimphPO\Week\Master Files\[IGST Master.xlsx]DBF'!$A:$BE,57,FALSE),
   "Error")),
"")</f>
        <v/>
      </c>
    </row>
    <row r="276">
      <c r="A276">
        <f>IF(ORDER!O282&gt;0,
 IF(ORDER!$D$1="SGST",
 VLOOKUP(H276,'C:\Users\HP\Desktop\TrimphPO\Week\Master Files\[SGST Master.xlsx]DBF'!$A:$B,2,FALSE),
   IF(ORDER!$D$1="IGST",
   VLOOKUP(H276,'C:\Users\HP\Desktop\TrimphPO\Week\Master Files\[IGST Master.xlsx]DBF'!$A:$B,2,FALSE),
   "Error")),
"")</f>
        <v/>
      </c>
      <c r="B276">
        <f>IF(ORDER!O282&gt;0,
 IF(ORDER!$D$1="SGST",
 VLOOKUP(H276,'C:\Users\HP\Desktop\TrimphPO\Week\Master Files\[SGST Master.xlsx]DBF'!$A:$C,3,FALSE),
   IF(ORDER!$D$1="IGST",
   VLOOKUP(H276,'C:\Users\HP\Desktop\TrimphPO\Week\Master Files\[IGST Master.xlsx]DBF'!$A:$C,3,FALSE),
   "Error")),
"")</f>
        <v/>
      </c>
      <c r="C276">
        <f>IF(ORDER!O282&gt;0,ORDER!L282, "")</f>
        <v/>
      </c>
      <c r="D276">
        <f>IF(ORDER!O282&gt;0,ORDER!A282, "")</f>
        <v/>
      </c>
      <c r="E276">
        <f>IF(ORDER!O282&gt;0,
 IF(ORDER!$D$1="SGST",
 VLOOKUP(H276,'C:\Users\HP\Desktop\TrimphPO\Week\Master Files\[SGST Master.xlsx]DBF'!$A:$F,6,FALSE),
   IF(ORDER!$D$1="IGST",
   VLOOKUP(H276,'C:\Users\HP\Desktop\TrimphPO\Week\Master Files\[IGST Master.xlsx]DBF'!$A:$F,6,FALSE),
   "Error")),
"")</f>
        <v/>
      </c>
      <c r="F276">
        <f>IF(ORDER!O282&gt;0,ORDER!C282, "")</f>
        <v/>
      </c>
      <c r="G276">
        <f>IF(ORDER!O282&gt;0,
 IF(ORDER!$D$1="SGST",
 VLOOKUP(H276,'C:\Users\HP\Desktop\TrimphPO\Week\Master Files\[SGST Master.xlsx]DBF'!$A:$H,8,FALSE),
   IF(ORDER!$D$1="IGST",
   VLOOKUP(H276,'C:\Users\HP\Desktop\TrimphPO\Week\Master Files\[IGST Master.xlsx]DBF'!$A:$H,8,FALSE),
   "Error")),
"")</f>
        <v/>
      </c>
      <c r="H276">
        <f>IF(ORDER!O282&gt;0,ORDER!D282, "")</f>
        <v/>
      </c>
      <c r="I276">
        <f>IF(ORDER!O282&gt;0,
 IF(ORDER!$D$1="SGST",
 VLOOKUP(H276,'C:\Users\HP\Desktop\TrimphPO\Week\Master Files\[SGST Master.xlsx]DBF'!$A:$J,10,FALSE),
   IF(ORDER!$D$1="IGST",
   VLOOKUP(H276,'C:\Users\HP\Desktop\TrimphPO\Week\Master Files\[IGST Master.xlsx]DBF'!$A:$J,10,FALSE),
   "Error")),
"")</f>
        <v/>
      </c>
      <c r="J276">
        <f>IF(ORDER!O282&gt;0,SUMIF(ORDER!$D$8:$D$22298,DBF!$H276,ORDER!$G$8:$G$22298), "")</f>
        <v/>
      </c>
      <c r="K276">
        <f>IF(ORDER!O282&gt;0,VLOOKUP($H276,ORDER!D:H,5,FALSE), "")</f>
        <v/>
      </c>
      <c r="L276">
        <f>IF(ORDER!O282&gt;0,ROUND(J276*K276,2), "")</f>
        <v/>
      </c>
      <c r="M276">
        <f>IF(ORDER!O282&gt;0,
 IF(ORDER!$D$1="SGST",
 VLOOKUP(H276,'C:\Users\HP\Desktop\TrimphPO\Week\Master Files\[SGST Master.xlsx]DBF'!$A:$N,14,FALSE),
   IF(ORDER!$D$1="IGST",
   VLOOKUP(H276,'C:\Users\HP\Desktop\TrimphPO\Week\Master Files\[IGST Master.xlsx]DBF'!$A:$N,14,FALSE),
   "Error")),
"")</f>
        <v/>
      </c>
      <c r="N276">
        <f>IF(ORDER!O282&gt;0,ROUND(L276*M276/100,2), "")</f>
        <v/>
      </c>
      <c r="O276">
        <f>IF(ORDER!O282&gt;0,L276-N276, "")</f>
        <v/>
      </c>
      <c r="P276">
        <f>IF(ORDER!O282&gt;0,IF(R276="Corsetry",IF(IFERROR((O276/J276),0)&lt;1000,"CC Sales- Corsetry-Wholesale - IGST 5%","CC Sales- Corsetry-Wholesale - IGST 12%")), "")</f>
        <v/>
      </c>
      <c r="Q276">
        <f>IF(ORDER!O282&gt;0,
 IF(ORDER!$D$1="SGST",
 VLOOKUP(H276,'C:\Users\HP\Desktop\TrimphPO\Week\Master Files\[SGST Master.xlsx]DBF'!$A:$R,18,FALSE),
   IF(ORDER!$D$1="IGST",
   VLOOKUP(H276,'C:\Users\HP\Desktop\TrimphPO\Week\Master Files\[IGST Master.xlsx]DBF'!$A:$R,18,FALSE),
   "Error")),
"")</f>
        <v/>
      </c>
      <c r="R276">
        <f>IF(ORDER!O282&gt;0,
 IF(ORDER!$D$1="SGST",
 VLOOKUP(H276,'C:\Users\HP\Desktop\TrimphPO\Week\Master Files\[SGST Master.xlsx]DBF'!$A:$S,19,FALSE),
   IF(ORDER!$D$1="IGST",
   VLOOKUP(H276,'C:\Users\HP\Desktop\TrimphPO\Week\Master Files\[IGST Master.xlsx]DBF'!$A:$S,19,FALSE),
   "Error")),
"")</f>
        <v/>
      </c>
      <c r="S276">
        <f>IF(ORDER!O282&gt;0,
 IF(ORDER!$D$1="SGST",
 VLOOKUP(H276,'C:\Users\HP\Desktop\TrimphPO\Week\Master Files\[SGST Master.xlsx]DBF'!$A:$T,20,FALSE),
   IF(ORDER!$D$1="IGST",
   VLOOKUP(H276,'C:\Users\HP\Desktop\TrimphPO\Week\Master Files\[IGST Master.xlsx]DBF'!$A:$T,20,FALSE),
   "Error")),
"")</f>
        <v/>
      </c>
      <c r="T276">
        <f>IF(ORDER!O282&gt;0,
 IF(ORDER!$D$1="SGST",
 VLOOKUP(H276,'C:\Users\HP\Desktop\TrimphPO\Week\Master Files\[SGST Master.xlsx]DBF'!$A:$U,21,FALSE),
   IF(ORDER!$D$1="IGST",
   VLOOKUP(H276,'C:\Users\HP\Desktop\TrimphPO\Week\Master Files\[IGST Master.xlsx]DBF'!$A:$U,21,FALSE),
   "Error")),
"")</f>
        <v/>
      </c>
      <c r="U276">
        <f>IF(ORDER!O282&gt;0,
 IF(ORDER!$D$1="SGST",
 VLOOKUP(H276,'C:\Users\HP\Desktop\TrimphPO\Week\Master Files\[SGST Master.xlsx]DBF'!$A:$V,22,FALSE),
   IF(ORDER!$D$1="IGST",
   VLOOKUP(H276,'C:\Users\HP\Desktop\TrimphPO\Week\Master Files\[IGST Master.xlsx]DBF'!$A:$V,22,FALSE),
   "Error")),
"")</f>
        <v/>
      </c>
      <c r="V276">
        <f>IF(ORDER!O282&gt;0,
 IF(ORDER!$D$1="SGST",
 VLOOKUP(H276,'C:\Users\HP\Desktop\TrimphPO\Week\Master Files\[SGST Master.xlsx]DBF'!$A:$W,23,FALSE),
   IF(ORDER!$D$1="IGST",
   VLOOKUP(H276,'C:\Users\HP\Desktop\TrimphPO\Week\Master Files\[IGST Master.xlsx]DBF'!$A:$W,23,FALSE),
   "Error")),
"")</f>
        <v/>
      </c>
      <c r="W276">
        <f>IF(ORDER!O282&gt;0,
 IF(ORDER!$D$1="SGST",
 VLOOKUP(H276,'C:\Users\HP\Desktop\TrimphPO\Week\Master Files\[SGST Master.xlsx]DBF'!$A:$X,24,FALSE),
   IF(ORDER!$D$1="IGST",
   VLOOKUP(H276,'C:\Users\HP\Desktop\TrimphPO\Week\Master Files\[IGST Master.xlsx]DBF'!$A:$X,24,FALSE),
   "Error")),
"")</f>
        <v/>
      </c>
      <c r="X276">
        <f>IF(ORDER!O282&gt;0,
 IF(ORDER!$D$1="SGST",
 VLOOKUP(H276,'C:\Users\HP\Desktop\TrimphPO\Week\Master Files\[SGST Master.xlsx]DBF'!$A:$Y,25,FALSE),
   IF(ORDER!$D$1="IGST",
   VLOOKUP(H276,'C:\Users\HP\Desktop\TrimphPO\Week\Master Files\[IGST Master.xlsx]DBF'!$A:$Y,25,FALSE),
   "Error")),
"")</f>
        <v/>
      </c>
      <c r="Y276">
        <f>IF(ORDER!O282&gt;0,+O276, "")</f>
        <v/>
      </c>
      <c r="Z276">
        <f>IF(ORDER!O282&gt;0,+J276, "")</f>
        <v/>
      </c>
      <c r="AA276">
        <f>IF(ORDER!O282&gt;0,
 IF(ORDER!$D$1="SGST",
 VLOOKUP(H276,'C:\Users\HP\Desktop\TrimphPO\Week\Master Files\[SGST Master.xlsx]DBF'!$A:$AB,28,FALSE),
   IF(ORDER!$D$1="IGST",
   VLOOKUP(H276,'C:\Users\HP\Desktop\TrimphPO\Week\Master Files\[IGST Master.xlsx]DBF'!$A:$AB,28,FALSE),
   "Error")),
"")</f>
        <v/>
      </c>
      <c r="AB276">
        <f>IF(ORDER!O282&gt;0,
 IF(ORDER!$D$1="SGST",
 VLOOKUP(H276,'C:\Users\HP\Desktop\TrimphPO\Week\Master Files\[SGST Master.xlsx]DBF'!$A:$AC,29,FALSE),
   IF(ORDER!$D$1="IGST",
   VLOOKUP(H276,'C:\Users\HP\Desktop\TrimphPO\Week\Master Files\[IGST Master.xlsx]DBF'!$A:$AC,29,FALSE),
   "Error")),
"")</f>
        <v/>
      </c>
      <c r="AC276">
        <f>IF(ORDER!O282&gt;0,ROUND(Y276*AB276/100,2), "")</f>
        <v/>
      </c>
      <c r="AD276">
        <f>IF(ORDER!O282&gt;0,ROUND(SUM(Y276,0)-AC276,2), "")</f>
        <v/>
      </c>
      <c r="AE276" t="inlineStr"/>
      <c r="AF276" t="inlineStr"/>
      <c r="AG276" t="inlineStr"/>
      <c r="AH276" t="inlineStr"/>
      <c r="AI276" t="inlineStr"/>
      <c r="AJ276" t="inlineStr"/>
      <c r="AK276">
        <f>IF(ORDER!O282&gt;0,IF(RIGHT(P276,2)="5%","Output IGST - 5% - Tamilnadu","Output IGST - 12% - Tamilnadu"), "")</f>
        <v/>
      </c>
      <c r="AL276">
        <f>IF(ORDER!O282&gt;0,IF(AK276="Output IGST - 12% - TamilNadu",12,5), "")</f>
        <v/>
      </c>
      <c r="AM276">
        <f>IF(ORDER!O282&gt;0,ROUND(SUM(AD276*AL276/100,0),2), "")</f>
        <v/>
      </c>
      <c r="AN276">
        <f>IF(ORDER!O282&gt;0,+AP276, "")</f>
        <v/>
      </c>
      <c r="AO276">
        <f>IF(ORDER!O282&gt;0,0.00, "")</f>
        <v/>
      </c>
      <c r="AP276">
        <f>IF(ORDER!O282&gt;0,+(Y276-AC276)+AM276, "")</f>
        <v/>
      </c>
      <c r="AQ276">
        <f>IF(ORDER!O282&gt;0,
 IF(ORDER!$D$1="SGST",
 VLOOKUP(H276,'C:\Users\HP\Desktop\TrimphPO\Week\Master Files\[SGST Master.xlsx]DBF'!$A:$AR,44,FALSE),
   IF(ORDER!$D$1="IGST",
   VLOOKUP(H276,'C:\Users\HP\Desktop\TrimphPO\Week\Master Files\[IGST Master.xlsx]DBF'!$A:$AR,44,FALSE),
   "Error")),
"")</f>
        <v/>
      </c>
      <c r="AR276">
        <f>IF(ORDER!O282&gt;0,B276, "")</f>
        <v/>
      </c>
      <c r="AS276">
        <f>IF(ORDER!O282&gt;0,AN276, "")</f>
        <v/>
      </c>
      <c r="AT276">
        <f>IF(ORDER!O282&gt;0,CONCATENATE($B$2," ",$C$2," ","QTY",  " ", $Z$2), "")</f>
        <v/>
      </c>
      <c r="AU276">
        <f>IF(ORDER!O282&gt;0,
 IF(ORDER!$D$1="SGST",
 VLOOKUP(H276,'C:\Users\HP\Desktop\TrimphPO\Week\Master Files\[SGST Master.xlsx]DBF'!$A:$AV,48,FALSE),
   IF(ORDER!$D$1="IGST",
   VLOOKUP(H276,'C:\Users\HP\Desktop\TrimphPO\Week\Master Files\[IGST Master.xlsx]DBF'!$A:$AV,48,FALSE),
   "Error")),
"")</f>
        <v/>
      </c>
      <c r="AV276">
        <f>IF(ORDER!O282&gt;0,
 IF(ORDER!$D$1="SGST",
 VLOOKUP(H276,'C:\Users\HP\Desktop\TrimphPO\Week\Master Files\[SGST Master.xlsx]DBF'!$A:$AW,49,FALSE),
   IF(ORDER!$D$1="IGST",
   VLOOKUP(H276,'C:\Users\HP\Desktop\TrimphPO\Week\Master Files\[IGST Master.xlsx]DBF'!$A:$AW,49,FALSE),
   "Error")),
"")</f>
        <v/>
      </c>
      <c r="AW276">
        <f>IF(ORDER!O282&gt;0,
 IF(ORDER!$D$1="SGST",
 VLOOKUP(H276,'C:\Users\HP\Desktop\TrimphPO\Week\Master Files\[SGST Master.xlsx]DBF'!$A:$AX,50,FALSE),
   IF(ORDER!$D$1="IGST",
   VLOOKUP(H276,'C:\Users\HP\Desktop\TrimphPO\Week\Master Files\[IGST Master.xlsx]DBF'!$A:$AX,50,FALSE),
   "Error")),
"")</f>
        <v/>
      </c>
      <c r="AX276">
        <f>IF(ORDER!O282&gt;0,ORDER!B5, "")</f>
        <v/>
      </c>
      <c r="AY276">
        <f>IF(ORDER!O282&gt;0,ORDER!B1, "")</f>
        <v/>
      </c>
      <c r="AZ276">
        <f>IF(ORDER!O282&gt;0,
 IF(ORDER!$D$1="SGST",
 VLOOKUP(H276,'C:\Users\HP\Desktop\TrimphPO\Week\Master Files\[SGST Master.xlsx]DBF'!$A:$BA,53,FALSE),
   IF(ORDER!$D$1="IGST",
   VLOOKUP(H276,'C:\Users\HP\Desktop\TrimphPO\Week\Master Files\[IGST Master.xlsx]DBF'!$A:$BA,53,FALSE),
   "Error")),
"")</f>
        <v/>
      </c>
      <c r="BA276">
        <f>IF(ORDER!O282&gt;0,
 IF(ORDER!$D$1="SGST",
 VLOOKUP(H276,'C:\Users\HP\Desktop\TrimphPO\Week\Master Files\[SGST Master.xlsx]DBF'!$A:$BB,54,FALSE),
   IF(ORDER!$D$1="IGST",
   VLOOKUP(H276,'C:\Users\HP\Desktop\TrimphPO\Week\Master Files\[IGST Master.xlsx]DBF'!$A:$BB,54,FALSE),
   "Error")),
"")</f>
        <v/>
      </c>
      <c r="BB276">
        <f>IF(ORDER!O282&gt;0,
 IF(ORDER!$D$1="SGST",
 VLOOKUP(H276,'C:\Users\HP\Desktop\TrimphPO\Week\Master Files\[SGST Master.xlsx]DBF'!$A:$BC,55,FALSE),
   IF(ORDER!$D$1="IGST",
   VLOOKUP(H276,'C:\Users\HP\Desktop\TrimphPO\Week\Master Files\[IGST Master.xlsx]DBF'!$A:$BC,55,FALSE),
   "Error")),
"")</f>
        <v/>
      </c>
      <c r="BC276">
        <f>IF(ORDER!O282&gt;0,
 IF(ORDER!$D$1="SGST",
 VLOOKUP(H276,'C:\Users\HP\Desktop\TrimphPO\Week\Master Files\[SGST Master.xlsx]DBF'!$A:$BD,56,FALSE),
   IF(ORDER!$D$1="IGST",
   VLOOKUP(H276,'C:\Users\HP\Desktop\TrimphPO\Week\Master Files\[IGST Master.xlsx]DBF'!$A:$BD,56,FALSE),
   "Error")),
"")</f>
        <v/>
      </c>
      <c r="BD276">
        <f>IF(ORDER!O282&gt;0,
 IF(ORDER!$D$1="SGST",
 VLOOKUP(H276,'C:\Users\HP\Desktop\TrimphPO\Week\Master Files\[SGST Master.xlsx]DBF'!$A:$BE,57,FALSE),
   IF(ORDER!$D$1="IGST",
   VLOOKUP(H276,'C:\Users\HP\Desktop\TrimphPO\Week\Master Files\[IGST Master.xlsx]DBF'!$A:$BE,57,FALSE),
   "Error")),
"")</f>
        <v/>
      </c>
    </row>
    <row r="277">
      <c r="A277">
        <f>IF(ORDER!O283&gt;0,
 IF(ORDER!$D$1="SGST",
 VLOOKUP(H277,'C:\Users\HP\Desktop\TrimphPO\Week\Master Files\[SGST Master.xlsx]DBF'!$A:$B,2,FALSE),
   IF(ORDER!$D$1="IGST",
   VLOOKUP(H277,'C:\Users\HP\Desktop\TrimphPO\Week\Master Files\[IGST Master.xlsx]DBF'!$A:$B,2,FALSE),
   "Error")),
"")</f>
        <v/>
      </c>
      <c r="B277">
        <f>IF(ORDER!O283&gt;0,
 IF(ORDER!$D$1="SGST",
 VLOOKUP(H277,'C:\Users\HP\Desktop\TrimphPO\Week\Master Files\[SGST Master.xlsx]DBF'!$A:$C,3,FALSE),
   IF(ORDER!$D$1="IGST",
   VLOOKUP(H277,'C:\Users\HP\Desktop\TrimphPO\Week\Master Files\[IGST Master.xlsx]DBF'!$A:$C,3,FALSE),
   "Error")),
"")</f>
        <v/>
      </c>
      <c r="C277">
        <f>IF(ORDER!O283&gt;0,ORDER!L283, "")</f>
        <v/>
      </c>
      <c r="D277">
        <f>IF(ORDER!O283&gt;0,ORDER!A283, "")</f>
        <v/>
      </c>
      <c r="E277">
        <f>IF(ORDER!O283&gt;0,
 IF(ORDER!$D$1="SGST",
 VLOOKUP(H277,'C:\Users\HP\Desktop\TrimphPO\Week\Master Files\[SGST Master.xlsx]DBF'!$A:$F,6,FALSE),
   IF(ORDER!$D$1="IGST",
   VLOOKUP(H277,'C:\Users\HP\Desktop\TrimphPO\Week\Master Files\[IGST Master.xlsx]DBF'!$A:$F,6,FALSE),
   "Error")),
"")</f>
        <v/>
      </c>
      <c r="F277">
        <f>IF(ORDER!O283&gt;0,ORDER!C283, "")</f>
        <v/>
      </c>
      <c r="G277">
        <f>IF(ORDER!O283&gt;0,
 IF(ORDER!$D$1="SGST",
 VLOOKUP(H277,'C:\Users\HP\Desktop\TrimphPO\Week\Master Files\[SGST Master.xlsx]DBF'!$A:$H,8,FALSE),
   IF(ORDER!$D$1="IGST",
   VLOOKUP(H277,'C:\Users\HP\Desktop\TrimphPO\Week\Master Files\[IGST Master.xlsx]DBF'!$A:$H,8,FALSE),
   "Error")),
"")</f>
        <v/>
      </c>
      <c r="H277">
        <f>IF(ORDER!O283&gt;0,ORDER!D283, "")</f>
        <v/>
      </c>
      <c r="I277">
        <f>IF(ORDER!O283&gt;0,
 IF(ORDER!$D$1="SGST",
 VLOOKUP(H277,'C:\Users\HP\Desktop\TrimphPO\Week\Master Files\[SGST Master.xlsx]DBF'!$A:$J,10,FALSE),
   IF(ORDER!$D$1="IGST",
   VLOOKUP(H277,'C:\Users\HP\Desktop\TrimphPO\Week\Master Files\[IGST Master.xlsx]DBF'!$A:$J,10,FALSE),
   "Error")),
"")</f>
        <v/>
      </c>
      <c r="J277">
        <f>IF(ORDER!O283&gt;0,SUMIF(ORDER!$D$8:$D$22298,DBF!$H277,ORDER!$G$8:$G$22298), "")</f>
        <v/>
      </c>
      <c r="K277">
        <f>IF(ORDER!O283&gt;0,VLOOKUP($H277,ORDER!D:H,5,FALSE), "")</f>
        <v/>
      </c>
      <c r="L277">
        <f>IF(ORDER!O283&gt;0,ROUND(J277*K277,2), "")</f>
        <v/>
      </c>
      <c r="M277">
        <f>IF(ORDER!O283&gt;0,
 IF(ORDER!$D$1="SGST",
 VLOOKUP(H277,'C:\Users\HP\Desktop\TrimphPO\Week\Master Files\[SGST Master.xlsx]DBF'!$A:$N,14,FALSE),
   IF(ORDER!$D$1="IGST",
   VLOOKUP(H277,'C:\Users\HP\Desktop\TrimphPO\Week\Master Files\[IGST Master.xlsx]DBF'!$A:$N,14,FALSE),
   "Error")),
"")</f>
        <v/>
      </c>
      <c r="N277">
        <f>IF(ORDER!O283&gt;0,ROUND(L277*M277/100,2), "")</f>
        <v/>
      </c>
      <c r="O277">
        <f>IF(ORDER!O283&gt;0,L277-N277, "")</f>
        <v/>
      </c>
      <c r="P277">
        <f>IF(ORDER!O283&gt;0,IF(R277="Corsetry",IF(IFERROR((O277/J277),0)&lt;1000,"CC Sales- Corsetry-Wholesale - IGST 5%","CC Sales- Corsetry-Wholesale - IGST 12%")), "")</f>
        <v/>
      </c>
      <c r="Q277">
        <f>IF(ORDER!O283&gt;0,
 IF(ORDER!$D$1="SGST",
 VLOOKUP(H277,'C:\Users\HP\Desktop\TrimphPO\Week\Master Files\[SGST Master.xlsx]DBF'!$A:$R,18,FALSE),
   IF(ORDER!$D$1="IGST",
   VLOOKUP(H277,'C:\Users\HP\Desktop\TrimphPO\Week\Master Files\[IGST Master.xlsx]DBF'!$A:$R,18,FALSE),
   "Error")),
"")</f>
        <v/>
      </c>
      <c r="R277">
        <f>IF(ORDER!O283&gt;0,
 IF(ORDER!$D$1="SGST",
 VLOOKUP(H277,'C:\Users\HP\Desktop\TrimphPO\Week\Master Files\[SGST Master.xlsx]DBF'!$A:$S,19,FALSE),
   IF(ORDER!$D$1="IGST",
   VLOOKUP(H277,'C:\Users\HP\Desktop\TrimphPO\Week\Master Files\[IGST Master.xlsx]DBF'!$A:$S,19,FALSE),
   "Error")),
"")</f>
        <v/>
      </c>
      <c r="S277">
        <f>IF(ORDER!O283&gt;0,
 IF(ORDER!$D$1="SGST",
 VLOOKUP(H277,'C:\Users\HP\Desktop\TrimphPO\Week\Master Files\[SGST Master.xlsx]DBF'!$A:$T,20,FALSE),
   IF(ORDER!$D$1="IGST",
   VLOOKUP(H277,'C:\Users\HP\Desktop\TrimphPO\Week\Master Files\[IGST Master.xlsx]DBF'!$A:$T,20,FALSE),
   "Error")),
"")</f>
        <v/>
      </c>
      <c r="T277">
        <f>IF(ORDER!O283&gt;0,
 IF(ORDER!$D$1="SGST",
 VLOOKUP(H277,'C:\Users\HP\Desktop\TrimphPO\Week\Master Files\[SGST Master.xlsx]DBF'!$A:$U,21,FALSE),
   IF(ORDER!$D$1="IGST",
   VLOOKUP(H277,'C:\Users\HP\Desktop\TrimphPO\Week\Master Files\[IGST Master.xlsx]DBF'!$A:$U,21,FALSE),
   "Error")),
"")</f>
        <v/>
      </c>
      <c r="U277">
        <f>IF(ORDER!O283&gt;0,
 IF(ORDER!$D$1="SGST",
 VLOOKUP(H277,'C:\Users\HP\Desktop\TrimphPO\Week\Master Files\[SGST Master.xlsx]DBF'!$A:$V,22,FALSE),
   IF(ORDER!$D$1="IGST",
   VLOOKUP(H277,'C:\Users\HP\Desktop\TrimphPO\Week\Master Files\[IGST Master.xlsx]DBF'!$A:$V,22,FALSE),
   "Error")),
"")</f>
        <v/>
      </c>
      <c r="V277">
        <f>IF(ORDER!O283&gt;0,
 IF(ORDER!$D$1="SGST",
 VLOOKUP(H277,'C:\Users\HP\Desktop\TrimphPO\Week\Master Files\[SGST Master.xlsx]DBF'!$A:$W,23,FALSE),
   IF(ORDER!$D$1="IGST",
   VLOOKUP(H277,'C:\Users\HP\Desktop\TrimphPO\Week\Master Files\[IGST Master.xlsx]DBF'!$A:$W,23,FALSE),
   "Error")),
"")</f>
        <v/>
      </c>
      <c r="W277">
        <f>IF(ORDER!O283&gt;0,
 IF(ORDER!$D$1="SGST",
 VLOOKUP(H277,'C:\Users\HP\Desktop\TrimphPO\Week\Master Files\[SGST Master.xlsx]DBF'!$A:$X,24,FALSE),
   IF(ORDER!$D$1="IGST",
   VLOOKUP(H277,'C:\Users\HP\Desktop\TrimphPO\Week\Master Files\[IGST Master.xlsx]DBF'!$A:$X,24,FALSE),
   "Error")),
"")</f>
        <v/>
      </c>
      <c r="X277">
        <f>IF(ORDER!O283&gt;0,
 IF(ORDER!$D$1="SGST",
 VLOOKUP(H277,'C:\Users\HP\Desktop\TrimphPO\Week\Master Files\[SGST Master.xlsx]DBF'!$A:$Y,25,FALSE),
   IF(ORDER!$D$1="IGST",
   VLOOKUP(H277,'C:\Users\HP\Desktop\TrimphPO\Week\Master Files\[IGST Master.xlsx]DBF'!$A:$Y,25,FALSE),
   "Error")),
"")</f>
        <v/>
      </c>
      <c r="Y277">
        <f>IF(ORDER!O283&gt;0,+O277, "")</f>
        <v/>
      </c>
      <c r="Z277">
        <f>IF(ORDER!O283&gt;0,+J277, "")</f>
        <v/>
      </c>
      <c r="AA277">
        <f>IF(ORDER!O283&gt;0,
 IF(ORDER!$D$1="SGST",
 VLOOKUP(H277,'C:\Users\HP\Desktop\TrimphPO\Week\Master Files\[SGST Master.xlsx]DBF'!$A:$AB,28,FALSE),
   IF(ORDER!$D$1="IGST",
   VLOOKUP(H277,'C:\Users\HP\Desktop\TrimphPO\Week\Master Files\[IGST Master.xlsx]DBF'!$A:$AB,28,FALSE),
   "Error")),
"")</f>
        <v/>
      </c>
      <c r="AB277">
        <f>IF(ORDER!O283&gt;0,
 IF(ORDER!$D$1="SGST",
 VLOOKUP(H277,'C:\Users\HP\Desktop\TrimphPO\Week\Master Files\[SGST Master.xlsx]DBF'!$A:$AC,29,FALSE),
   IF(ORDER!$D$1="IGST",
   VLOOKUP(H277,'C:\Users\HP\Desktop\TrimphPO\Week\Master Files\[IGST Master.xlsx]DBF'!$A:$AC,29,FALSE),
   "Error")),
"")</f>
        <v/>
      </c>
      <c r="AC277">
        <f>IF(ORDER!O283&gt;0,ROUND(Y277*AB277/100,2), "")</f>
        <v/>
      </c>
      <c r="AD277">
        <f>IF(ORDER!O283&gt;0,ROUND(SUM(Y277,0)-AC277,2), "")</f>
        <v/>
      </c>
      <c r="AE277" t="inlineStr"/>
      <c r="AF277" t="inlineStr"/>
      <c r="AG277" t="inlineStr"/>
      <c r="AH277" t="inlineStr"/>
      <c r="AI277" t="inlineStr"/>
      <c r="AJ277" t="inlineStr"/>
      <c r="AK277">
        <f>IF(ORDER!O283&gt;0,IF(RIGHT(P277,2)="5%","Output IGST - 5% - Tamilnadu","Output IGST - 12% - Tamilnadu"), "")</f>
        <v/>
      </c>
      <c r="AL277">
        <f>IF(ORDER!O283&gt;0,IF(AK277="Output IGST - 12% - TamilNadu",12,5), "")</f>
        <v/>
      </c>
      <c r="AM277">
        <f>IF(ORDER!O283&gt;0,ROUND(SUM(AD277*AL277/100,0),2), "")</f>
        <v/>
      </c>
      <c r="AN277">
        <f>IF(ORDER!O283&gt;0,+AP277, "")</f>
        <v/>
      </c>
      <c r="AO277">
        <f>IF(ORDER!O283&gt;0,0.00, "")</f>
        <v/>
      </c>
      <c r="AP277">
        <f>IF(ORDER!O283&gt;0,+(Y277-AC277)+AM277, "")</f>
        <v/>
      </c>
      <c r="AQ277">
        <f>IF(ORDER!O283&gt;0,
 IF(ORDER!$D$1="SGST",
 VLOOKUP(H277,'C:\Users\HP\Desktop\TrimphPO\Week\Master Files\[SGST Master.xlsx]DBF'!$A:$AR,44,FALSE),
   IF(ORDER!$D$1="IGST",
   VLOOKUP(H277,'C:\Users\HP\Desktop\TrimphPO\Week\Master Files\[IGST Master.xlsx]DBF'!$A:$AR,44,FALSE),
   "Error")),
"")</f>
        <v/>
      </c>
      <c r="AR277">
        <f>IF(ORDER!O283&gt;0,B277, "")</f>
        <v/>
      </c>
      <c r="AS277">
        <f>IF(ORDER!O283&gt;0,AN277, "")</f>
        <v/>
      </c>
      <c r="AT277">
        <f>IF(ORDER!O283&gt;0,CONCATENATE($B$2," ",$C$2," ","QTY",  " ", $Z$2), "")</f>
        <v/>
      </c>
      <c r="AU277">
        <f>IF(ORDER!O283&gt;0,
 IF(ORDER!$D$1="SGST",
 VLOOKUP(H277,'C:\Users\HP\Desktop\TrimphPO\Week\Master Files\[SGST Master.xlsx]DBF'!$A:$AV,48,FALSE),
   IF(ORDER!$D$1="IGST",
   VLOOKUP(H277,'C:\Users\HP\Desktop\TrimphPO\Week\Master Files\[IGST Master.xlsx]DBF'!$A:$AV,48,FALSE),
   "Error")),
"")</f>
        <v/>
      </c>
      <c r="AV277">
        <f>IF(ORDER!O283&gt;0,
 IF(ORDER!$D$1="SGST",
 VLOOKUP(H277,'C:\Users\HP\Desktop\TrimphPO\Week\Master Files\[SGST Master.xlsx]DBF'!$A:$AW,49,FALSE),
   IF(ORDER!$D$1="IGST",
   VLOOKUP(H277,'C:\Users\HP\Desktop\TrimphPO\Week\Master Files\[IGST Master.xlsx]DBF'!$A:$AW,49,FALSE),
   "Error")),
"")</f>
        <v/>
      </c>
      <c r="AW277">
        <f>IF(ORDER!O283&gt;0,
 IF(ORDER!$D$1="SGST",
 VLOOKUP(H277,'C:\Users\HP\Desktop\TrimphPO\Week\Master Files\[SGST Master.xlsx]DBF'!$A:$AX,50,FALSE),
   IF(ORDER!$D$1="IGST",
   VLOOKUP(H277,'C:\Users\HP\Desktop\TrimphPO\Week\Master Files\[IGST Master.xlsx]DBF'!$A:$AX,50,FALSE),
   "Error")),
"")</f>
        <v/>
      </c>
      <c r="AX277">
        <f>IF(ORDER!O283&gt;0,ORDER!B5, "")</f>
        <v/>
      </c>
      <c r="AY277">
        <f>IF(ORDER!O283&gt;0,ORDER!B1, "")</f>
        <v/>
      </c>
      <c r="AZ277">
        <f>IF(ORDER!O283&gt;0,
 IF(ORDER!$D$1="SGST",
 VLOOKUP(H277,'C:\Users\HP\Desktop\TrimphPO\Week\Master Files\[SGST Master.xlsx]DBF'!$A:$BA,53,FALSE),
   IF(ORDER!$D$1="IGST",
   VLOOKUP(H277,'C:\Users\HP\Desktop\TrimphPO\Week\Master Files\[IGST Master.xlsx]DBF'!$A:$BA,53,FALSE),
   "Error")),
"")</f>
        <v/>
      </c>
      <c r="BA277">
        <f>IF(ORDER!O283&gt;0,
 IF(ORDER!$D$1="SGST",
 VLOOKUP(H277,'C:\Users\HP\Desktop\TrimphPO\Week\Master Files\[SGST Master.xlsx]DBF'!$A:$BB,54,FALSE),
   IF(ORDER!$D$1="IGST",
   VLOOKUP(H277,'C:\Users\HP\Desktop\TrimphPO\Week\Master Files\[IGST Master.xlsx]DBF'!$A:$BB,54,FALSE),
   "Error")),
"")</f>
        <v/>
      </c>
      <c r="BB277">
        <f>IF(ORDER!O283&gt;0,
 IF(ORDER!$D$1="SGST",
 VLOOKUP(H277,'C:\Users\HP\Desktop\TrimphPO\Week\Master Files\[SGST Master.xlsx]DBF'!$A:$BC,55,FALSE),
   IF(ORDER!$D$1="IGST",
   VLOOKUP(H277,'C:\Users\HP\Desktop\TrimphPO\Week\Master Files\[IGST Master.xlsx]DBF'!$A:$BC,55,FALSE),
   "Error")),
"")</f>
        <v/>
      </c>
      <c r="BC277">
        <f>IF(ORDER!O283&gt;0,
 IF(ORDER!$D$1="SGST",
 VLOOKUP(H277,'C:\Users\HP\Desktop\TrimphPO\Week\Master Files\[SGST Master.xlsx]DBF'!$A:$BD,56,FALSE),
   IF(ORDER!$D$1="IGST",
   VLOOKUP(H277,'C:\Users\HP\Desktop\TrimphPO\Week\Master Files\[IGST Master.xlsx]DBF'!$A:$BD,56,FALSE),
   "Error")),
"")</f>
        <v/>
      </c>
      <c r="BD277">
        <f>IF(ORDER!O283&gt;0,
 IF(ORDER!$D$1="SGST",
 VLOOKUP(H277,'C:\Users\HP\Desktop\TrimphPO\Week\Master Files\[SGST Master.xlsx]DBF'!$A:$BE,57,FALSE),
   IF(ORDER!$D$1="IGST",
   VLOOKUP(H277,'C:\Users\HP\Desktop\TrimphPO\Week\Master Files\[IGST Master.xlsx]DBF'!$A:$BE,57,FALSE),
   "Error")),
"")</f>
        <v/>
      </c>
    </row>
    <row r="278">
      <c r="A278">
        <f>IF(ORDER!O284&gt;0,
 IF(ORDER!$D$1="SGST",
 VLOOKUP(H278,'C:\Users\HP\Desktop\TrimphPO\Week\Master Files\[SGST Master.xlsx]DBF'!$A:$B,2,FALSE),
   IF(ORDER!$D$1="IGST",
   VLOOKUP(H278,'C:\Users\HP\Desktop\TrimphPO\Week\Master Files\[IGST Master.xlsx]DBF'!$A:$B,2,FALSE),
   "Error")),
"")</f>
        <v/>
      </c>
      <c r="B278">
        <f>IF(ORDER!O284&gt;0,
 IF(ORDER!$D$1="SGST",
 VLOOKUP(H278,'C:\Users\HP\Desktop\TrimphPO\Week\Master Files\[SGST Master.xlsx]DBF'!$A:$C,3,FALSE),
   IF(ORDER!$D$1="IGST",
   VLOOKUP(H278,'C:\Users\HP\Desktop\TrimphPO\Week\Master Files\[IGST Master.xlsx]DBF'!$A:$C,3,FALSE),
   "Error")),
"")</f>
        <v/>
      </c>
      <c r="C278">
        <f>IF(ORDER!O284&gt;0,ORDER!L284, "")</f>
        <v/>
      </c>
      <c r="D278">
        <f>IF(ORDER!O284&gt;0,ORDER!A284, "")</f>
        <v/>
      </c>
      <c r="E278">
        <f>IF(ORDER!O284&gt;0,
 IF(ORDER!$D$1="SGST",
 VLOOKUP(H278,'C:\Users\HP\Desktop\TrimphPO\Week\Master Files\[SGST Master.xlsx]DBF'!$A:$F,6,FALSE),
   IF(ORDER!$D$1="IGST",
   VLOOKUP(H278,'C:\Users\HP\Desktop\TrimphPO\Week\Master Files\[IGST Master.xlsx]DBF'!$A:$F,6,FALSE),
   "Error")),
"")</f>
        <v/>
      </c>
      <c r="F278">
        <f>IF(ORDER!O284&gt;0,ORDER!C284, "")</f>
        <v/>
      </c>
      <c r="G278">
        <f>IF(ORDER!O284&gt;0,
 IF(ORDER!$D$1="SGST",
 VLOOKUP(H278,'C:\Users\HP\Desktop\TrimphPO\Week\Master Files\[SGST Master.xlsx]DBF'!$A:$H,8,FALSE),
   IF(ORDER!$D$1="IGST",
   VLOOKUP(H278,'C:\Users\HP\Desktop\TrimphPO\Week\Master Files\[IGST Master.xlsx]DBF'!$A:$H,8,FALSE),
   "Error")),
"")</f>
        <v/>
      </c>
      <c r="H278">
        <f>IF(ORDER!O284&gt;0,ORDER!D284, "")</f>
        <v/>
      </c>
      <c r="I278">
        <f>IF(ORDER!O284&gt;0,
 IF(ORDER!$D$1="SGST",
 VLOOKUP(H278,'C:\Users\HP\Desktop\TrimphPO\Week\Master Files\[SGST Master.xlsx]DBF'!$A:$J,10,FALSE),
   IF(ORDER!$D$1="IGST",
   VLOOKUP(H278,'C:\Users\HP\Desktop\TrimphPO\Week\Master Files\[IGST Master.xlsx]DBF'!$A:$J,10,FALSE),
   "Error")),
"")</f>
        <v/>
      </c>
      <c r="J278">
        <f>IF(ORDER!O284&gt;0,SUMIF(ORDER!$D$8:$D$22298,DBF!$H278,ORDER!$G$8:$G$22298), "")</f>
        <v/>
      </c>
      <c r="K278">
        <f>IF(ORDER!O284&gt;0,VLOOKUP($H278,ORDER!D:H,5,FALSE), "")</f>
        <v/>
      </c>
      <c r="L278">
        <f>IF(ORDER!O284&gt;0,ROUND(J278*K278,2), "")</f>
        <v/>
      </c>
      <c r="M278">
        <f>IF(ORDER!O284&gt;0,
 IF(ORDER!$D$1="SGST",
 VLOOKUP(H278,'C:\Users\HP\Desktop\TrimphPO\Week\Master Files\[SGST Master.xlsx]DBF'!$A:$N,14,FALSE),
   IF(ORDER!$D$1="IGST",
   VLOOKUP(H278,'C:\Users\HP\Desktop\TrimphPO\Week\Master Files\[IGST Master.xlsx]DBF'!$A:$N,14,FALSE),
   "Error")),
"")</f>
        <v/>
      </c>
      <c r="N278">
        <f>IF(ORDER!O284&gt;0,ROUND(L278*M278/100,2), "")</f>
        <v/>
      </c>
      <c r="O278">
        <f>IF(ORDER!O284&gt;0,L278-N278, "")</f>
        <v/>
      </c>
      <c r="P278">
        <f>IF(ORDER!O284&gt;0,IF(R278="Corsetry",IF(IFERROR((O278/J278),0)&lt;1000,"CC Sales- Corsetry-Wholesale - IGST 5%","CC Sales- Corsetry-Wholesale - IGST 12%")), "")</f>
        <v/>
      </c>
      <c r="Q278">
        <f>IF(ORDER!O284&gt;0,
 IF(ORDER!$D$1="SGST",
 VLOOKUP(H278,'C:\Users\HP\Desktop\TrimphPO\Week\Master Files\[SGST Master.xlsx]DBF'!$A:$R,18,FALSE),
   IF(ORDER!$D$1="IGST",
   VLOOKUP(H278,'C:\Users\HP\Desktop\TrimphPO\Week\Master Files\[IGST Master.xlsx]DBF'!$A:$R,18,FALSE),
   "Error")),
"")</f>
        <v/>
      </c>
      <c r="R278">
        <f>IF(ORDER!O284&gt;0,
 IF(ORDER!$D$1="SGST",
 VLOOKUP(H278,'C:\Users\HP\Desktop\TrimphPO\Week\Master Files\[SGST Master.xlsx]DBF'!$A:$S,19,FALSE),
   IF(ORDER!$D$1="IGST",
   VLOOKUP(H278,'C:\Users\HP\Desktop\TrimphPO\Week\Master Files\[IGST Master.xlsx]DBF'!$A:$S,19,FALSE),
   "Error")),
"")</f>
        <v/>
      </c>
      <c r="S278">
        <f>IF(ORDER!O284&gt;0,
 IF(ORDER!$D$1="SGST",
 VLOOKUP(H278,'C:\Users\HP\Desktop\TrimphPO\Week\Master Files\[SGST Master.xlsx]DBF'!$A:$T,20,FALSE),
   IF(ORDER!$D$1="IGST",
   VLOOKUP(H278,'C:\Users\HP\Desktop\TrimphPO\Week\Master Files\[IGST Master.xlsx]DBF'!$A:$T,20,FALSE),
   "Error")),
"")</f>
        <v/>
      </c>
      <c r="T278">
        <f>IF(ORDER!O284&gt;0,
 IF(ORDER!$D$1="SGST",
 VLOOKUP(H278,'C:\Users\HP\Desktop\TrimphPO\Week\Master Files\[SGST Master.xlsx]DBF'!$A:$U,21,FALSE),
   IF(ORDER!$D$1="IGST",
   VLOOKUP(H278,'C:\Users\HP\Desktop\TrimphPO\Week\Master Files\[IGST Master.xlsx]DBF'!$A:$U,21,FALSE),
   "Error")),
"")</f>
        <v/>
      </c>
      <c r="U278">
        <f>IF(ORDER!O284&gt;0,
 IF(ORDER!$D$1="SGST",
 VLOOKUP(H278,'C:\Users\HP\Desktop\TrimphPO\Week\Master Files\[SGST Master.xlsx]DBF'!$A:$V,22,FALSE),
   IF(ORDER!$D$1="IGST",
   VLOOKUP(H278,'C:\Users\HP\Desktop\TrimphPO\Week\Master Files\[IGST Master.xlsx]DBF'!$A:$V,22,FALSE),
   "Error")),
"")</f>
        <v/>
      </c>
      <c r="V278">
        <f>IF(ORDER!O284&gt;0,
 IF(ORDER!$D$1="SGST",
 VLOOKUP(H278,'C:\Users\HP\Desktop\TrimphPO\Week\Master Files\[SGST Master.xlsx]DBF'!$A:$W,23,FALSE),
   IF(ORDER!$D$1="IGST",
   VLOOKUP(H278,'C:\Users\HP\Desktop\TrimphPO\Week\Master Files\[IGST Master.xlsx]DBF'!$A:$W,23,FALSE),
   "Error")),
"")</f>
        <v/>
      </c>
      <c r="W278">
        <f>IF(ORDER!O284&gt;0,
 IF(ORDER!$D$1="SGST",
 VLOOKUP(H278,'C:\Users\HP\Desktop\TrimphPO\Week\Master Files\[SGST Master.xlsx]DBF'!$A:$X,24,FALSE),
   IF(ORDER!$D$1="IGST",
   VLOOKUP(H278,'C:\Users\HP\Desktop\TrimphPO\Week\Master Files\[IGST Master.xlsx]DBF'!$A:$X,24,FALSE),
   "Error")),
"")</f>
        <v/>
      </c>
      <c r="X278">
        <f>IF(ORDER!O284&gt;0,
 IF(ORDER!$D$1="SGST",
 VLOOKUP(H278,'C:\Users\HP\Desktop\TrimphPO\Week\Master Files\[SGST Master.xlsx]DBF'!$A:$Y,25,FALSE),
   IF(ORDER!$D$1="IGST",
   VLOOKUP(H278,'C:\Users\HP\Desktop\TrimphPO\Week\Master Files\[IGST Master.xlsx]DBF'!$A:$Y,25,FALSE),
   "Error")),
"")</f>
        <v/>
      </c>
      <c r="Y278">
        <f>IF(ORDER!O284&gt;0,+O278, "")</f>
        <v/>
      </c>
      <c r="Z278">
        <f>IF(ORDER!O284&gt;0,+J278, "")</f>
        <v/>
      </c>
      <c r="AA278">
        <f>IF(ORDER!O284&gt;0,
 IF(ORDER!$D$1="SGST",
 VLOOKUP(H278,'C:\Users\HP\Desktop\TrimphPO\Week\Master Files\[SGST Master.xlsx]DBF'!$A:$AB,28,FALSE),
   IF(ORDER!$D$1="IGST",
   VLOOKUP(H278,'C:\Users\HP\Desktop\TrimphPO\Week\Master Files\[IGST Master.xlsx]DBF'!$A:$AB,28,FALSE),
   "Error")),
"")</f>
        <v/>
      </c>
      <c r="AB278">
        <f>IF(ORDER!O284&gt;0,
 IF(ORDER!$D$1="SGST",
 VLOOKUP(H278,'C:\Users\HP\Desktop\TrimphPO\Week\Master Files\[SGST Master.xlsx]DBF'!$A:$AC,29,FALSE),
   IF(ORDER!$D$1="IGST",
   VLOOKUP(H278,'C:\Users\HP\Desktop\TrimphPO\Week\Master Files\[IGST Master.xlsx]DBF'!$A:$AC,29,FALSE),
   "Error")),
"")</f>
        <v/>
      </c>
      <c r="AC278">
        <f>IF(ORDER!O284&gt;0,ROUND(Y278*AB278/100,2), "")</f>
        <v/>
      </c>
      <c r="AD278">
        <f>IF(ORDER!O284&gt;0,ROUND(SUM(Y278,0)-AC278,2), "")</f>
        <v/>
      </c>
      <c r="AE278" t="inlineStr"/>
      <c r="AF278" t="inlineStr"/>
      <c r="AG278" t="inlineStr"/>
      <c r="AH278" t="inlineStr"/>
      <c r="AI278" t="inlineStr"/>
      <c r="AJ278" t="inlineStr"/>
      <c r="AK278">
        <f>IF(ORDER!O284&gt;0,IF(RIGHT(P278,2)="5%","Output IGST - 5% - Tamilnadu","Output IGST - 12% - Tamilnadu"), "")</f>
        <v/>
      </c>
      <c r="AL278">
        <f>IF(ORDER!O284&gt;0,IF(AK278="Output IGST - 12% - TamilNadu",12,5), "")</f>
        <v/>
      </c>
      <c r="AM278">
        <f>IF(ORDER!O284&gt;0,ROUND(SUM(AD278*AL278/100,0),2), "")</f>
        <v/>
      </c>
      <c r="AN278">
        <f>IF(ORDER!O284&gt;0,+AP278, "")</f>
        <v/>
      </c>
      <c r="AO278">
        <f>IF(ORDER!O284&gt;0,0.00, "")</f>
        <v/>
      </c>
      <c r="AP278">
        <f>IF(ORDER!O284&gt;0,+(Y278-AC278)+AM278, "")</f>
        <v/>
      </c>
      <c r="AQ278">
        <f>IF(ORDER!O284&gt;0,
 IF(ORDER!$D$1="SGST",
 VLOOKUP(H278,'C:\Users\HP\Desktop\TrimphPO\Week\Master Files\[SGST Master.xlsx]DBF'!$A:$AR,44,FALSE),
   IF(ORDER!$D$1="IGST",
   VLOOKUP(H278,'C:\Users\HP\Desktop\TrimphPO\Week\Master Files\[IGST Master.xlsx]DBF'!$A:$AR,44,FALSE),
   "Error")),
"")</f>
        <v/>
      </c>
      <c r="AR278">
        <f>IF(ORDER!O284&gt;0,B278, "")</f>
        <v/>
      </c>
      <c r="AS278">
        <f>IF(ORDER!O284&gt;0,AN278, "")</f>
        <v/>
      </c>
      <c r="AT278">
        <f>IF(ORDER!O284&gt;0,CONCATENATE($B$2," ",$C$2," ","QTY",  " ", $Z$2), "")</f>
        <v/>
      </c>
      <c r="AU278">
        <f>IF(ORDER!O284&gt;0,
 IF(ORDER!$D$1="SGST",
 VLOOKUP(H278,'C:\Users\HP\Desktop\TrimphPO\Week\Master Files\[SGST Master.xlsx]DBF'!$A:$AV,48,FALSE),
   IF(ORDER!$D$1="IGST",
   VLOOKUP(H278,'C:\Users\HP\Desktop\TrimphPO\Week\Master Files\[IGST Master.xlsx]DBF'!$A:$AV,48,FALSE),
   "Error")),
"")</f>
        <v/>
      </c>
      <c r="AV278">
        <f>IF(ORDER!O284&gt;0,
 IF(ORDER!$D$1="SGST",
 VLOOKUP(H278,'C:\Users\HP\Desktop\TrimphPO\Week\Master Files\[SGST Master.xlsx]DBF'!$A:$AW,49,FALSE),
   IF(ORDER!$D$1="IGST",
   VLOOKUP(H278,'C:\Users\HP\Desktop\TrimphPO\Week\Master Files\[IGST Master.xlsx]DBF'!$A:$AW,49,FALSE),
   "Error")),
"")</f>
        <v/>
      </c>
      <c r="AW278">
        <f>IF(ORDER!O284&gt;0,
 IF(ORDER!$D$1="SGST",
 VLOOKUP(H278,'C:\Users\HP\Desktop\TrimphPO\Week\Master Files\[SGST Master.xlsx]DBF'!$A:$AX,50,FALSE),
   IF(ORDER!$D$1="IGST",
   VLOOKUP(H278,'C:\Users\HP\Desktop\TrimphPO\Week\Master Files\[IGST Master.xlsx]DBF'!$A:$AX,50,FALSE),
   "Error")),
"")</f>
        <v/>
      </c>
      <c r="AX278">
        <f>IF(ORDER!O284&gt;0,ORDER!B5, "")</f>
        <v/>
      </c>
      <c r="AY278">
        <f>IF(ORDER!O284&gt;0,ORDER!B1, "")</f>
        <v/>
      </c>
      <c r="AZ278">
        <f>IF(ORDER!O284&gt;0,
 IF(ORDER!$D$1="SGST",
 VLOOKUP(H278,'C:\Users\HP\Desktop\TrimphPO\Week\Master Files\[SGST Master.xlsx]DBF'!$A:$BA,53,FALSE),
   IF(ORDER!$D$1="IGST",
   VLOOKUP(H278,'C:\Users\HP\Desktop\TrimphPO\Week\Master Files\[IGST Master.xlsx]DBF'!$A:$BA,53,FALSE),
   "Error")),
"")</f>
        <v/>
      </c>
      <c r="BA278">
        <f>IF(ORDER!O284&gt;0,
 IF(ORDER!$D$1="SGST",
 VLOOKUP(H278,'C:\Users\HP\Desktop\TrimphPO\Week\Master Files\[SGST Master.xlsx]DBF'!$A:$BB,54,FALSE),
   IF(ORDER!$D$1="IGST",
   VLOOKUP(H278,'C:\Users\HP\Desktop\TrimphPO\Week\Master Files\[IGST Master.xlsx]DBF'!$A:$BB,54,FALSE),
   "Error")),
"")</f>
        <v/>
      </c>
      <c r="BB278">
        <f>IF(ORDER!O284&gt;0,
 IF(ORDER!$D$1="SGST",
 VLOOKUP(H278,'C:\Users\HP\Desktop\TrimphPO\Week\Master Files\[SGST Master.xlsx]DBF'!$A:$BC,55,FALSE),
   IF(ORDER!$D$1="IGST",
   VLOOKUP(H278,'C:\Users\HP\Desktop\TrimphPO\Week\Master Files\[IGST Master.xlsx]DBF'!$A:$BC,55,FALSE),
   "Error")),
"")</f>
        <v/>
      </c>
      <c r="BC278">
        <f>IF(ORDER!O284&gt;0,
 IF(ORDER!$D$1="SGST",
 VLOOKUP(H278,'C:\Users\HP\Desktop\TrimphPO\Week\Master Files\[SGST Master.xlsx]DBF'!$A:$BD,56,FALSE),
   IF(ORDER!$D$1="IGST",
   VLOOKUP(H278,'C:\Users\HP\Desktop\TrimphPO\Week\Master Files\[IGST Master.xlsx]DBF'!$A:$BD,56,FALSE),
   "Error")),
"")</f>
        <v/>
      </c>
      <c r="BD278">
        <f>IF(ORDER!O284&gt;0,
 IF(ORDER!$D$1="SGST",
 VLOOKUP(H278,'C:\Users\HP\Desktop\TrimphPO\Week\Master Files\[SGST Master.xlsx]DBF'!$A:$BE,57,FALSE),
   IF(ORDER!$D$1="IGST",
   VLOOKUP(H278,'C:\Users\HP\Desktop\TrimphPO\Week\Master Files\[IGST Master.xlsx]DBF'!$A:$BE,57,FALSE),
   "Error")),
"")</f>
        <v/>
      </c>
    </row>
    <row r="279">
      <c r="A279">
        <f>IF(ORDER!O285&gt;0,
 IF(ORDER!$D$1="SGST",
 VLOOKUP(H279,'C:\Users\HP\Desktop\TrimphPO\Week\Master Files\[SGST Master.xlsx]DBF'!$A:$B,2,FALSE),
   IF(ORDER!$D$1="IGST",
   VLOOKUP(H279,'C:\Users\HP\Desktop\TrimphPO\Week\Master Files\[IGST Master.xlsx]DBF'!$A:$B,2,FALSE),
   "Error")),
"")</f>
        <v/>
      </c>
      <c r="B279">
        <f>IF(ORDER!O285&gt;0,
 IF(ORDER!$D$1="SGST",
 VLOOKUP(H279,'C:\Users\HP\Desktop\TrimphPO\Week\Master Files\[SGST Master.xlsx]DBF'!$A:$C,3,FALSE),
   IF(ORDER!$D$1="IGST",
   VLOOKUP(H279,'C:\Users\HP\Desktop\TrimphPO\Week\Master Files\[IGST Master.xlsx]DBF'!$A:$C,3,FALSE),
   "Error")),
"")</f>
        <v/>
      </c>
      <c r="C279">
        <f>IF(ORDER!O285&gt;0,ORDER!L285, "")</f>
        <v/>
      </c>
      <c r="D279">
        <f>IF(ORDER!O285&gt;0,ORDER!A285, "")</f>
        <v/>
      </c>
      <c r="E279">
        <f>IF(ORDER!O285&gt;0,
 IF(ORDER!$D$1="SGST",
 VLOOKUP(H279,'C:\Users\HP\Desktop\TrimphPO\Week\Master Files\[SGST Master.xlsx]DBF'!$A:$F,6,FALSE),
   IF(ORDER!$D$1="IGST",
   VLOOKUP(H279,'C:\Users\HP\Desktop\TrimphPO\Week\Master Files\[IGST Master.xlsx]DBF'!$A:$F,6,FALSE),
   "Error")),
"")</f>
        <v/>
      </c>
      <c r="F279">
        <f>IF(ORDER!O285&gt;0,ORDER!C285, "")</f>
        <v/>
      </c>
      <c r="G279">
        <f>IF(ORDER!O285&gt;0,
 IF(ORDER!$D$1="SGST",
 VLOOKUP(H279,'C:\Users\HP\Desktop\TrimphPO\Week\Master Files\[SGST Master.xlsx]DBF'!$A:$H,8,FALSE),
   IF(ORDER!$D$1="IGST",
   VLOOKUP(H279,'C:\Users\HP\Desktop\TrimphPO\Week\Master Files\[IGST Master.xlsx]DBF'!$A:$H,8,FALSE),
   "Error")),
"")</f>
        <v/>
      </c>
      <c r="H279">
        <f>IF(ORDER!O285&gt;0,ORDER!D285, "")</f>
        <v/>
      </c>
      <c r="I279">
        <f>IF(ORDER!O285&gt;0,
 IF(ORDER!$D$1="SGST",
 VLOOKUP(H279,'C:\Users\HP\Desktop\TrimphPO\Week\Master Files\[SGST Master.xlsx]DBF'!$A:$J,10,FALSE),
   IF(ORDER!$D$1="IGST",
   VLOOKUP(H279,'C:\Users\HP\Desktop\TrimphPO\Week\Master Files\[IGST Master.xlsx]DBF'!$A:$J,10,FALSE),
   "Error")),
"")</f>
        <v/>
      </c>
      <c r="J279">
        <f>IF(ORDER!O285&gt;0,SUMIF(ORDER!$D$8:$D$22298,DBF!$H279,ORDER!$G$8:$G$22298), "")</f>
        <v/>
      </c>
      <c r="K279">
        <f>IF(ORDER!O285&gt;0,VLOOKUP($H279,ORDER!D:H,5,FALSE), "")</f>
        <v/>
      </c>
      <c r="L279">
        <f>IF(ORDER!O285&gt;0,ROUND(J279*K279,2), "")</f>
        <v/>
      </c>
      <c r="M279">
        <f>IF(ORDER!O285&gt;0,
 IF(ORDER!$D$1="SGST",
 VLOOKUP(H279,'C:\Users\HP\Desktop\TrimphPO\Week\Master Files\[SGST Master.xlsx]DBF'!$A:$N,14,FALSE),
   IF(ORDER!$D$1="IGST",
   VLOOKUP(H279,'C:\Users\HP\Desktop\TrimphPO\Week\Master Files\[IGST Master.xlsx]DBF'!$A:$N,14,FALSE),
   "Error")),
"")</f>
        <v/>
      </c>
      <c r="N279">
        <f>IF(ORDER!O285&gt;0,ROUND(L279*M279/100,2), "")</f>
        <v/>
      </c>
      <c r="O279">
        <f>IF(ORDER!O285&gt;0,L279-N279, "")</f>
        <v/>
      </c>
      <c r="P279">
        <f>IF(ORDER!O285&gt;0,IF(R279="Corsetry",IF(IFERROR((O279/J279),0)&lt;1000,"CC Sales- Corsetry-Wholesale - IGST 5%","CC Sales- Corsetry-Wholesale - IGST 12%")), "")</f>
        <v/>
      </c>
      <c r="Q279">
        <f>IF(ORDER!O285&gt;0,
 IF(ORDER!$D$1="SGST",
 VLOOKUP(H279,'C:\Users\HP\Desktop\TrimphPO\Week\Master Files\[SGST Master.xlsx]DBF'!$A:$R,18,FALSE),
   IF(ORDER!$D$1="IGST",
   VLOOKUP(H279,'C:\Users\HP\Desktop\TrimphPO\Week\Master Files\[IGST Master.xlsx]DBF'!$A:$R,18,FALSE),
   "Error")),
"")</f>
        <v/>
      </c>
      <c r="R279">
        <f>IF(ORDER!O285&gt;0,
 IF(ORDER!$D$1="SGST",
 VLOOKUP(H279,'C:\Users\HP\Desktop\TrimphPO\Week\Master Files\[SGST Master.xlsx]DBF'!$A:$S,19,FALSE),
   IF(ORDER!$D$1="IGST",
   VLOOKUP(H279,'C:\Users\HP\Desktop\TrimphPO\Week\Master Files\[IGST Master.xlsx]DBF'!$A:$S,19,FALSE),
   "Error")),
"")</f>
        <v/>
      </c>
      <c r="S279">
        <f>IF(ORDER!O285&gt;0,
 IF(ORDER!$D$1="SGST",
 VLOOKUP(H279,'C:\Users\HP\Desktop\TrimphPO\Week\Master Files\[SGST Master.xlsx]DBF'!$A:$T,20,FALSE),
   IF(ORDER!$D$1="IGST",
   VLOOKUP(H279,'C:\Users\HP\Desktop\TrimphPO\Week\Master Files\[IGST Master.xlsx]DBF'!$A:$T,20,FALSE),
   "Error")),
"")</f>
        <v/>
      </c>
      <c r="T279">
        <f>IF(ORDER!O285&gt;0,
 IF(ORDER!$D$1="SGST",
 VLOOKUP(H279,'C:\Users\HP\Desktop\TrimphPO\Week\Master Files\[SGST Master.xlsx]DBF'!$A:$U,21,FALSE),
   IF(ORDER!$D$1="IGST",
   VLOOKUP(H279,'C:\Users\HP\Desktop\TrimphPO\Week\Master Files\[IGST Master.xlsx]DBF'!$A:$U,21,FALSE),
   "Error")),
"")</f>
        <v/>
      </c>
      <c r="U279">
        <f>IF(ORDER!O285&gt;0,
 IF(ORDER!$D$1="SGST",
 VLOOKUP(H279,'C:\Users\HP\Desktop\TrimphPO\Week\Master Files\[SGST Master.xlsx]DBF'!$A:$V,22,FALSE),
   IF(ORDER!$D$1="IGST",
   VLOOKUP(H279,'C:\Users\HP\Desktop\TrimphPO\Week\Master Files\[IGST Master.xlsx]DBF'!$A:$V,22,FALSE),
   "Error")),
"")</f>
        <v/>
      </c>
      <c r="V279">
        <f>IF(ORDER!O285&gt;0,
 IF(ORDER!$D$1="SGST",
 VLOOKUP(H279,'C:\Users\HP\Desktop\TrimphPO\Week\Master Files\[SGST Master.xlsx]DBF'!$A:$W,23,FALSE),
   IF(ORDER!$D$1="IGST",
   VLOOKUP(H279,'C:\Users\HP\Desktop\TrimphPO\Week\Master Files\[IGST Master.xlsx]DBF'!$A:$W,23,FALSE),
   "Error")),
"")</f>
        <v/>
      </c>
      <c r="W279">
        <f>IF(ORDER!O285&gt;0,
 IF(ORDER!$D$1="SGST",
 VLOOKUP(H279,'C:\Users\HP\Desktop\TrimphPO\Week\Master Files\[SGST Master.xlsx]DBF'!$A:$X,24,FALSE),
   IF(ORDER!$D$1="IGST",
   VLOOKUP(H279,'C:\Users\HP\Desktop\TrimphPO\Week\Master Files\[IGST Master.xlsx]DBF'!$A:$X,24,FALSE),
   "Error")),
"")</f>
        <v/>
      </c>
      <c r="X279">
        <f>IF(ORDER!O285&gt;0,
 IF(ORDER!$D$1="SGST",
 VLOOKUP(H279,'C:\Users\HP\Desktop\TrimphPO\Week\Master Files\[SGST Master.xlsx]DBF'!$A:$Y,25,FALSE),
   IF(ORDER!$D$1="IGST",
   VLOOKUP(H279,'C:\Users\HP\Desktop\TrimphPO\Week\Master Files\[IGST Master.xlsx]DBF'!$A:$Y,25,FALSE),
   "Error")),
"")</f>
        <v/>
      </c>
      <c r="Y279">
        <f>IF(ORDER!O285&gt;0,+O279, "")</f>
        <v/>
      </c>
      <c r="Z279">
        <f>IF(ORDER!O285&gt;0,+J279, "")</f>
        <v/>
      </c>
      <c r="AA279">
        <f>IF(ORDER!O285&gt;0,
 IF(ORDER!$D$1="SGST",
 VLOOKUP(H279,'C:\Users\HP\Desktop\TrimphPO\Week\Master Files\[SGST Master.xlsx]DBF'!$A:$AB,28,FALSE),
   IF(ORDER!$D$1="IGST",
   VLOOKUP(H279,'C:\Users\HP\Desktop\TrimphPO\Week\Master Files\[IGST Master.xlsx]DBF'!$A:$AB,28,FALSE),
   "Error")),
"")</f>
        <v/>
      </c>
      <c r="AB279">
        <f>IF(ORDER!O285&gt;0,
 IF(ORDER!$D$1="SGST",
 VLOOKUP(H279,'C:\Users\HP\Desktop\TrimphPO\Week\Master Files\[SGST Master.xlsx]DBF'!$A:$AC,29,FALSE),
   IF(ORDER!$D$1="IGST",
   VLOOKUP(H279,'C:\Users\HP\Desktop\TrimphPO\Week\Master Files\[IGST Master.xlsx]DBF'!$A:$AC,29,FALSE),
   "Error")),
"")</f>
        <v/>
      </c>
      <c r="AC279">
        <f>IF(ORDER!O285&gt;0,ROUND(Y279*AB279/100,2), "")</f>
        <v/>
      </c>
      <c r="AD279">
        <f>IF(ORDER!O285&gt;0,ROUND(SUM(Y279,0)-AC279,2), "")</f>
        <v/>
      </c>
      <c r="AE279" t="inlineStr"/>
      <c r="AF279" t="inlineStr"/>
      <c r="AG279" t="inlineStr"/>
      <c r="AH279" t="inlineStr"/>
      <c r="AI279" t="inlineStr"/>
      <c r="AJ279" t="inlineStr"/>
      <c r="AK279">
        <f>IF(ORDER!O285&gt;0,IF(RIGHT(P279,2)="5%","Output IGST - 5% - Tamilnadu","Output IGST - 12% - Tamilnadu"), "")</f>
        <v/>
      </c>
      <c r="AL279">
        <f>IF(ORDER!O285&gt;0,IF(AK279="Output IGST - 12% - TamilNadu",12,5), "")</f>
        <v/>
      </c>
      <c r="AM279">
        <f>IF(ORDER!O285&gt;0,ROUND(SUM(AD279*AL279/100,0),2), "")</f>
        <v/>
      </c>
      <c r="AN279">
        <f>IF(ORDER!O285&gt;0,+AP279, "")</f>
        <v/>
      </c>
      <c r="AO279">
        <f>IF(ORDER!O285&gt;0,0.00, "")</f>
        <v/>
      </c>
      <c r="AP279">
        <f>IF(ORDER!O285&gt;0,+(Y279-AC279)+AM279, "")</f>
        <v/>
      </c>
      <c r="AQ279">
        <f>IF(ORDER!O285&gt;0,
 IF(ORDER!$D$1="SGST",
 VLOOKUP(H279,'C:\Users\HP\Desktop\TrimphPO\Week\Master Files\[SGST Master.xlsx]DBF'!$A:$AR,44,FALSE),
   IF(ORDER!$D$1="IGST",
   VLOOKUP(H279,'C:\Users\HP\Desktop\TrimphPO\Week\Master Files\[IGST Master.xlsx]DBF'!$A:$AR,44,FALSE),
   "Error")),
"")</f>
        <v/>
      </c>
      <c r="AR279">
        <f>IF(ORDER!O285&gt;0,B279, "")</f>
        <v/>
      </c>
      <c r="AS279">
        <f>IF(ORDER!O285&gt;0,AN279, "")</f>
        <v/>
      </c>
      <c r="AT279">
        <f>IF(ORDER!O285&gt;0,CONCATENATE($B$2," ",$C$2," ","QTY",  " ", $Z$2), "")</f>
        <v/>
      </c>
      <c r="AU279">
        <f>IF(ORDER!O285&gt;0,
 IF(ORDER!$D$1="SGST",
 VLOOKUP(H279,'C:\Users\HP\Desktop\TrimphPO\Week\Master Files\[SGST Master.xlsx]DBF'!$A:$AV,48,FALSE),
   IF(ORDER!$D$1="IGST",
   VLOOKUP(H279,'C:\Users\HP\Desktop\TrimphPO\Week\Master Files\[IGST Master.xlsx]DBF'!$A:$AV,48,FALSE),
   "Error")),
"")</f>
        <v/>
      </c>
      <c r="AV279">
        <f>IF(ORDER!O285&gt;0,
 IF(ORDER!$D$1="SGST",
 VLOOKUP(H279,'C:\Users\HP\Desktop\TrimphPO\Week\Master Files\[SGST Master.xlsx]DBF'!$A:$AW,49,FALSE),
   IF(ORDER!$D$1="IGST",
   VLOOKUP(H279,'C:\Users\HP\Desktop\TrimphPO\Week\Master Files\[IGST Master.xlsx]DBF'!$A:$AW,49,FALSE),
   "Error")),
"")</f>
        <v/>
      </c>
      <c r="AW279">
        <f>IF(ORDER!O285&gt;0,
 IF(ORDER!$D$1="SGST",
 VLOOKUP(H279,'C:\Users\HP\Desktop\TrimphPO\Week\Master Files\[SGST Master.xlsx]DBF'!$A:$AX,50,FALSE),
   IF(ORDER!$D$1="IGST",
   VLOOKUP(H279,'C:\Users\HP\Desktop\TrimphPO\Week\Master Files\[IGST Master.xlsx]DBF'!$A:$AX,50,FALSE),
   "Error")),
"")</f>
        <v/>
      </c>
      <c r="AX279">
        <f>IF(ORDER!O285&gt;0,ORDER!B5, "")</f>
        <v/>
      </c>
      <c r="AY279">
        <f>IF(ORDER!O285&gt;0,ORDER!B1, "")</f>
        <v/>
      </c>
      <c r="AZ279">
        <f>IF(ORDER!O285&gt;0,
 IF(ORDER!$D$1="SGST",
 VLOOKUP(H279,'C:\Users\HP\Desktop\TrimphPO\Week\Master Files\[SGST Master.xlsx]DBF'!$A:$BA,53,FALSE),
   IF(ORDER!$D$1="IGST",
   VLOOKUP(H279,'C:\Users\HP\Desktop\TrimphPO\Week\Master Files\[IGST Master.xlsx]DBF'!$A:$BA,53,FALSE),
   "Error")),
"")</f>
        <v/>
      </c>
      <c r="BA279">
        <f>IF(ORDER!O285&gt;0,
 IF(ORDER!$D$1="SGST",
 VLOOKUP(H279,'C:\Users\HP\Desktop\TrimphPO\Week\Master Files\[SGST Master.xlsx]DBF'!$A:$BB,54,FALSE),
   IF(ORDER!$D$1="IGST",
   VLOOKUP(H279,'C:\Users\HP\Desktop\TrimphPO\Week\Master Files\[IGST Master.xlsx]DBF'!$A:$BB,54,FALSE),
   "Error")),
"")</f>
        <v/>
      </c>
      <c r="BB279">
        <f>IF(ORDER!O285&gt;0,
 IF(ORDER!$D$1="SGST",
 VLOOKUP(H279,'C:\Users\HP\Desktop\TrimphPO\Week\Master Files\[SGST Master.xlsx]DBF'!$A:$BC,55,FALSE),
   IF(ORDER!$D$1="IGST",
   VLOOKUP(H279,'C:\Users\HP\Desktop\TrimphPO\Week\Master Files\[IGST Master.xlsx]DBF'!$A:$BC,55,FALSE),
   "Error")),
"")</f>
        <v/>
      </c>
      <c r="BC279">
        <f>IF(ORDER!O285&gt;0,
 IF(ORDER!$D$1="SGST",
 VLOOKUP(H279,'C:\Users\HP\Desktop\TrimphPO\Week\Master Files\[SGST Master.xlsx]DBF'!$A:$BD,56,FALSE),
   IF(ORDER!$D$1="IGST",
   VLOOKUP(H279,'C:\Users\HP\Desktop\TrimphPO\Week\Master Files\[IGST Master.xlsx]DBF'!$A:$BD,56,FALSE),
   "Error")),
"")</f>
        <v/>
      </c>
      <c r="BD279">
        <f>IF(ORDER!O285&gt;0,
 IF(ORDER!$D$1="SGST",
 VLOOKUP(H279,'C:\Users\HP\Desktop\TrimphPO\Week\Master Files\[SGST Master.xlsx]DBF'!$A:$BE,57,FALSE),
   IF(ORDER!$D$1="IGST",
   VLOOKUP(H279,'C:\Users\HP\Desktop\TrimphPO\Week\Master Files\[IGST Master.xlsx]DBF'!$A:$BE,57,FALSE),
   "Error")),
"")</f>
        <v/>
      </c>
    </row>
    <row r="280">
      <c r="A280">
        <f>IF(ORDER!O286&gt;0,
 IF(ORDER!$D$1="SGST",
 VLOOKUP(H280,'C:\Users\HP\Desktop\TrimphPO\Week\Master Files\[SGST Master.xlsx]DBF'!$A:$B,2,FALSE),
   IF(ORDER!$D$1="IGST",
   VLOOKUP(H280,'C:\Users\HP\Desktop\TrimphPO\Week\Master Files\[IGST Master.xlsx]DBF'!$A:$B,2,FALSE),
   "Error")),
"")</f>
        <v/>
      </c>
      <c r="B280">
        <f>IF(ORDER!O286&gt;0,
 IF(ORDER!$D$1="SGST",
 VLOOKUP(H280,'C:\Users\HP\Desktop\TrimphPO\Week\Master Files\[SGST Master.xlsx]DBF'!$A:$C,3,FALSE),
   IF(ORDER!$D$1="IGST",
   VLOOKUP(H280,'C:\Users\HP\Desktop\TrimphPO\Week\Master Files\[IGST Master.xlsx]DBF'!$A:$C,3,FALSE),
   "Error")),
"")</f>
        <v/>
      </c>
      <c r="C280">
        <f>IF(ORDER!O286&gt;0,ORDER!L286, "")</f>
        <v/>
      </c>
      <c r="D280">
        <f>IF(ORDER!O286&gt;0,ORDER!A286, "")</f>
        <v/>
      </c>
      <c r="E280">
        <f>IF(ORDER!O286&gt;0,
 IF(ORDER!$D$1="SGST",
 VLOOKUP(H280,'C:\Users\HP\Desktop\TrimphPO\Week\Master Files\[SGST Master.xlsx]DBF'!$A:$F,6,FALSE),
   IF(ORDER!$D$1="IGST",
   VLOOKUP(H280,'C:\Users\HP\Desktop\TrimphPO\Week\Master Files\[IGST Master.xlsx]DBF'!$A:$F,6,FALSE),
   "Error")),
"")</f>
        <v/>
      </c>
      <c r="F280">
        <f>IF(ORDER!O286&gt;0,ORDER!C286, "")</f>
        <v/>
      </c>
      <c r="G280">
        <f>IF(ORDER!O286&gt;0,
 IF(ORDER!$D$1="SGST",
 VLOOKUP(H280,'C:\Users\HP\Desktop\TrimphPO\Week\Master Files\[SGST Master.xlsx]DBF'!$A:$H,8,FALSE),
   IF(ORDER!$D$1="IGST",
   VLOOKUP(H280,'C:\Users\HP\Desktop\TrimphPO\Week\Master Files\[IGST Master.xlsx]DBF'!$A:$H,8,FALSE),
   "Error")),
"")</f>
        <v/>
      </c>
      <c r="H280">
        <f>IF(ORDER!O286&gt;0,ORDER!D286, "")</f>
        <v/>
      </c>
      <c r="I280">
        <f>IF(ORDER!O286&gt;0,
 IF(ORDER!$D$1="SGST",
 VLOOKUP(H280,'C:\Users\HP\Desktop\TrimphPO\Week\Master Files\[SGST Master.xlsx]DBF'!$A:$J,10,FALSE),
   IF(ORDER!$D$1="IGST",
   VLOOKUP(H280,'C:\Users\HP\Desktop\TrimphPO\Week\Master Files\[IGST Master.xlsx]DBF'!$A:$J,10,FALSE),
   "Error")),
"")</f>
        <v/>
      </c>
      <c r="J280">
        <f>IF(ORDER!O286&gt;0,SUMIF(ORDER!$D$8:$D$22298,DBF!$H280,ORDER!$G$8:$G$22298), "")</f>
        <v/>
      </c>
      <c r="K280">
        <f>IF(ORDER!O286&gt;0,VLOOKUP($H280,ORDER!D:H,5,FALSE), "")</f>
        <v/>
      </c>
      <c r="L280">
        <f>IF(ORDER!O286&gt;0,ROUND(J280*K280,2), "")</f>
        <v/>
      </c>
      <c r="M280">
        <f>IF(ORDER!O286&gt;0,
 IF(ORDER!$D$1="SGST",
 VLOOKUP(H280,'C:\Users\HP\Desktop\TrimphPO\Week\Master Files\[SGST Master.xlsx]DBF'!$A:$N,14,FALSE),
   IF(ORDER!$D$1="IGST",
   VLOOKUP(H280,'C:\Users\HP\Desktop\TrimphPO\Week\Master Files\[IGST Master.xlsx]DBF'!$A:$N,14,FALSE),
   "Error")),
"")</f>
        <v/>
      </c>
      <c r="N280">
        <f>IF(ORDER!O286&gt;0,ROUND(L280*M280/100,2), "")</f>
        <v/>
      </c>
      <c r="O280">
        <f>IF(ORDER!O286&gt;0,L280-N280, "")</f>
        <v/>
      </c>
      <c r="P280">
        <f>IF(ORDER!O286&gt;0,IF(R280="Corsetry",IF(IFERROR((O280/J280),0)&lt;1000,"CC Sales- Corsetry-Wholesale - IGST 5%","CC Sales- Corsetry-Wholesale - IGST 12%")), "")</f>
        <v/>
      </c>
      <c r="Q280">
        <f>IF(ORDER!O286&gt;0,
 IF(ORDER!$D$1="SGST",
 VLOOKUP(H280,'C:\Users\HP\Desktop\TrimphPO\Week\Master Files\[SGST Master.xlsx]DBF'!$A:$R,18,FALSE),
   IF(ORDER!$D$1="IGST",
   VLOOKUP(H280,'C:\Users\HP\Desktop\TrimphPO\Week\Master Files\[IGST Master.xlsx]DBF'!$A:$R,18,FALSE),
   "Error")),
"")</f>
        <v/>
      </c>
      <c r="R280">
        <f>IF(ORDER!O286&gt;0,
 IF(ORDER!$D$1="SGST",
 VLOOKUP(H280,'C:\Users\HP\Desktop\TrimphPO\Week\Master Files\[SGST Master.xlsx]DBF'!$A:$S,19,FALSE),
   IF(ORDER!$D$1="IGST",
   VLOOKUP(H280,'C:\Users\HP\Desktop\TrimphPO\Week\Master Files\[IGST Master.xlsx]DBF'!$A:$S,19,FALSE),
   "Error")),
"")</f>
        <v/>
      </c>
      <c r="S280">
        <f>IF(ORDER!O286&gt;0,
 IF(ORDER!$D$1="SGST",
 VLOOKUP(H280,'C:\Users\HP\Desktop\TrimphPO\Week\Master Files\[SGST Master.xlsx]DBF'!$A:$T,20,FALSE),
   IF(ORDER!$D$1="IGST",
   VLOOKUP(H280,'C:\Users\HP\Desktop\TrimphPO\Week\Master Files\[IGST Master.xlsx]DBF'!$A:$T,20,FALSE),
   "Error")),
"")</f>
        <v/>
      </c>
      <c r="T280">
        <f>IF(ORDER!O286&gt;0,
 IF(ORDER!$D$1="SGST",
 VLOOKUP(H280,'C:\Users\HP\Desktop\TrimphPO\Week\Master Files\[SGST Master.xlsx]DBF'!$A:$U,21,FALSE),
   IF(ORDER!$D$1="IGST",
   VLOOKUP(H280,'C:\Users\HP\Desktop\TrimphPO\Week\Master Files\[IGST Master.xlsx]DBF'!$A:$U,21,FALSE),
   "Error")),
"")</f>
        <v/>
      </c>
      <c r="U280">
        <f>IF(ORDER!O286&gt;0,
 IF(ORDER!$D$1="SGST",
 VLOOKUP(H280,'C:\Users\HP\Desktop\TrimphPO\Week\Master Files\[SGST Master.xlsx]DBF'!$A:$V,22,FALSE),
   IF(ORDER!$D$1="IGST",
   VLOOKUP(H280,'C:\Users\HP\Desktop\TrimphPO\Week\Master Files\[IGST Master.xlsx]DBF'!$A:$V,22,FALSE),
   "Error")),
"")</f>
        <v/>
      </c>
      <c r="V280">
        <f>IF(ORDER!O286&gt;0,
 IF(ORDER!$D$1="SGST",
 VLOOKUP(H280,'C:\Users\HP\Desktop\TrimphPO\Week\Master Files\[SGST Master.xlsx]DBF'!$A:$W,23,FALSE),
   IF(ORDER!$D$1="IGST",
   VLOOKUP(H280,'C:\Users\HP\Desktop\TrimphPO\Week\Master Files\[IGST Master.xlsx]DBF'!$A:$W,23,FALSE),
   "Error")),
"")</f>
        <v/>
      </c>
      <c r="W280">
        <f>IF(ORDER!O286&gt;0,
 IF(ORDER!$D$1="SGST",
 VLOOKUP(H280,'C:\Users\HP\Desktop\TrimphPO\Week\Master Files\[SGST Master.xlsx]DBF'!$A:$X,24,FALSE),
   IF(ORDER!$D$1="IGST",
   VLOOKUP(H280,'C:\Users\HP\Desktop\TrimphPO\Week\Master Files\[IGST Master.xlsx]DBF'!$A:$X,24,FALSE),
   "Error")),
"")</f>
        <v/>
      </c>
      <c r="X280">
        <f>IF(ORDER!O286&gt;0,
 IF(ORDER!$D$1="SGST",
 VLOOKUP(H280,'C:\Users\HP\Desktop\TrimphPO\Week\Master Files\[SGST Master.xlsx]DBF'!$A:$Y,25,FALSE),
   IF(ORDER!$D$1="IGST",
   VLOOKUP(H280,'C:\Users\HP\Desktop\TrimphPO\Week\Master Files\[IGST Master.xlsx]DBF'!$A:$Y,25,FALSE),
   "Error")),
"")</f>
        <v/>
      </c>
      <c r="Y280">
        <f>IF(ORDER!O286&gt;0,+O280, "")</f>
        <v/>
      </c>
      <c r="Z280">
        <f>IF(ORDER!O286&gt;0,+J280, "")</f>
        <v/>
      </c>
      <c r="AA280">
        <f>IF(ORDER!O286&gt;0,
 IF(ORDER!$D$1="SGST",
 VLOOKUP(H280,'C:\Users\HP\Desktop\TrimphPO\Week\Master Files\[SGST Master.xlsx]DBF'!$A:$AB,28,FALSE),
   IF(ORDER!$D$1="IGST",
   VLOOKUP(H280,'C:\Users\HP\Desktop\TrimphPO\Week\Master Files\[IGST Master.xlsx]DBF'!$A:$AB,28,FALSE),
   "Error")),
"")</f>
        <v/>
      </c>
      <c r="AB280">
        <f>IF(ORDER!O286&gt;0,
 IF(ORDER!$D$1="SGST",
 VLOOKUP(H280,'C:\Users\HP\Desktop\TrimphPO\Week\Master Files\[SGST Master.xlsx]DBF'!$A:$AC,29,FALSE),
   IF(ORDER!$D$1="IGST",
   VLOOKUP(H280,'C:\Users\HP\Desktop\TrimphPO\Week\Master Files\[IGST Master.xlsx]DBF'!$A:$AC,29,FALSE),
   "Error")),
"")</f>
        <v/>
      </c>
      <c r="AC280">
        <f>IF(ORDER!O286&gt;0,ROUND(Y280*AB280/100,2), "")</f>
        <v/>
      </c>
      <c r="AD280">
        <f>IF(ORDER!O286&gt;0,ROUND(SUM(Y280,0)-AC280,2), "")</f>
        <v/>
      </c>
      <c r="AE280" t="inlineStr"/>
      <c r="AF280" t="inlineStr"/>
      <c r="AG280" t="inlineStr"/>
      <c r="AH280" t="inlineStr"/>
      <c r="AI280" t="inlineStr"/>
      <c r="AJ280" t="inlineStr"/>
      <c r="AK280">
        <f>IF(ORDER!O286&gt;0,IF(RIGHT(P280,2)="5%","Output IGST - 5% - Tamilnadu","Output IGST - 12% - Tamilnadu"), "")</f>
        <v/>
      </c>
      <c r="AL280">
        <f>IF(ORDER!O286&gt;0,IF(AK280="Output IGST - 12% - TamilNadu",12,5), "")</f>
        <v/>
      </c>
      <c r="AM280">
        <f>IF(ORDER!O286&gt;0,ROUND(SUM(AD280*AL280/100,0),2), "")</f>
        <v/>
      </c>
      <c r="AN280">
        <f>IF(ORDER!O286&gt;0,+AP280, "")</f>
        <v/>
      </c>
      <c r="AO280">
        <f>IF(ORDER!O286&gt;0,0.00, "")</f>
        <v/>
      </c>
      <c r="AP280">
        <f>IF(ORDER!O286&gt;0,+(Y280-AC280)+AM280, "")</f>
        <v/>
      </c>
      <c r="AQ280">
        <f>IF(ORDER!O286&gt;0,
 IF(ORDER!$D$1="SGST",
 VLOOKUP(H280,'C:\Users\HP\Desktop\TrimphPO\Week\Master Files\[SGST Master.xlsx]DBF'!$A:$AR,44,FALSE),
   IF(ORDER!$D$1="IGST",
   VLOOKUP(H280,'C:\Users\HP\Desktop\TrimphPO\Week\Master Files\[IGST Master.xlsx]DBF'!$A:$AR,44,FALSE),
   "Error")),
"")</f>
        <v/>
      </c>
      <c r="AR280">
        <f>IF(ORDER!O286&gt;0,B280, "")</f>
        <v/>
      </c>
      <c r="AS280">
        <f>IF(ORDER!O286&gt;0,AN280, "")</f>
        <v/>
      </c>
      <c r="AT280">
        <f>IF(ORDER!O286&gt;0,CONCATENATE($B$2," ",$C$2," ","QTY",  " ", $Z$2), "")</f>
        <v/>
      </c>
      <c r="AU280">
        <f>IF(ORDER!O286&gt;0,
 IF(ORDER!$D$1="SGST",
 VLOOKUP(H280,'C:\Users\HP\Desktop\TrimphPO\Week\Master Files\[SGST Master.xlsx]DBF'!$A:$AV,48,FALSE),
   IF(ORDER!$D$1="IGST",
   VLOOKUP(H280,'C:\Users\HP\Desktop\TrimphPO\Week\Master Files\[IGST Master.xlsx]DBF'!$A:$AV,48,FALSE),
   "Error")),
"")</f>
        <v/>
      </c>
      <c r="AV280">
        <f>IF(ORDER!O286&gt;0,
 IF(ORDER!$D$1="SGST",
 VLOOKUP(H280,'C:\Users\HP\Desktop\TrimphPO\Week\Master Files\[SGST Master.xlsx]DBF'!$A:$AW,49,FALSE),
   IF(ORDER!$D$1="IGST",
   VLOOKUP(H280,'C:\Users\HP\Desktop\TrimphPO\Week\Master Files\[IGST Master.xlsx]DBF'!$A:$AW,49,FALSE),
   "Error")),
"")</f>
        <v/>
      </c>
      <c r="AW280">
        <f>IF(ORDER!O286&gt;0,
 IF(ORDER!$D$1="SGST",
 VLOOKUP(H280,'C:\Users\HP\Desktop\TrimphPO\Week\Master Files\[SGST Master.xlsx]DBF'!$A:$AX,50,FALSE),
   IF(ORDER!$D$1="IGST",
   VLOOKUP(H280,'C:\Users\HP\Desktop\TrimphPO\Week\Master Files\[IGST Master.xlsx]DBF'!$A:$AX,50,FALSE),
   "Error")),
"")</f>
        <v/>
      </c>
      <c r="AX280">
        <f>IF(ORDER!O286&gt;0,ORDER!B5, "")</f>
        <v/>
      </c>
      <c r="AY280">
        <f>IF(ORDER!O286&gt;0,ORDER!B1, "")</f>
        <v/>
      </c>
      <c r="AZ280">
        <f>IF(ORDER!O286&gt;0,
 IF(ORDER!$D$1="SGST",
 VLOOKUP(H280,'C:\Users\HP\Desktop\TrimphPO\Week\Master Files\[SGST Master.xlsx]DBF'!$A:$BA,53,FALSE),
   IF(ORDER!$D$1="IGST",
   VLOOKUP(H280,'C:\Users\HP\Desktop\TrimphPO\Week\Master Files\[IGST Master.xlsx]DBF'!$A:$BA,53,FALSE),
   "Error")),
"")</f>
        <v/>
      </c>
      <c r="BA280">
        <f>IF(ORDER!O286&gt;0,
 IF(ORDER!$D$1="SGST",
 VLOOKUP(H280,'C:\Users\HP\Desktop\TrimphPO\Week\Master Files\[SGST Master.xlsx]DBF'!$A:$BB,54,FALSE),
   IF(ORDER!$D$1="IGST",
   VLOOKUP(H280,'C:\Users\HP\Desktop\TrimphPO\Week\Master Files\[IGST Master.xlsx]DBF'!$A:$BB,54,FALSE),
   "Error")),
"")</f>
        <v/>
      </c>
      <c r="BB280">
        <f>IF(ORDER!O286&gt;0,
 IF(ORDER!$D$1="SGST",
 VLOOKUP(H280,'C:\Users\HP\Desktop\TrimphPO\Week\Master Files\[SGST Master.xlsx]DBF'!$A:$BC,55,FALSE),
   IF(ORDER!$D$1="IGST",
   VLOOKUP(H280,'C:\Users\HP\Desktop\TrimphPO\Week\Master Files\[IGST Master.xlsx]DBF'!$A:$BC,55,FALSE),
   "Error")),
"")</f>
        <v/>
      </c>
      <c r="BC280">
        <f>IF(ORDER!O286&gt;0,
 IF(ORDER!$D$1="SGST",
 VLOOKUP(H280,'C:\Users\HP\Desktop\TrimphPO\Week\Master Files\[SGST Master.xlsx]DBF'!$A:$BD,56,FALSE),
   IF(ORDER!$D$1="IGST",
   VLOOKUP(H280,'C:\Users\HP\Desktop\TrimphPO\Week\Master Files\[IGST Master.xlsx]DBF'!$A:$BD,56,FALSE),
   "Error")),
"")</f>
        <v/>
      </c>
      <c r="BD280">
        <f>IF(ORDER!O286&gt;0,
 IF(ORDER!$D$1="SGST",
 VLOOKUP(H280,'C:\Users\HP\Desktop\TrimphPO\Week\Master Files\[SGST Master.xlsx]DBF'!$A:$BE,57,FALSE),
   IF(ORDER!$D$1="IGST",
   VLOOKUP(H280,'C:\Users\HP\Desktop\TrimphPO\Week\Master Files\[IGST Master.xlsx]DBF'!$A:$BE,57,FALSE),
   "Error")),
"")</f>
        <v/>
      </c>
    </row>
    <row r="281">
      <c r="A281">
        <f>IF(ORDER!O287&gt;0,
 IF(ORDER!$D$1="SGST",
 VLOOKUP(H281,'C:\Users\HP\Desktop\TrimphPO\Week\Master Files\[SGST Master.xlsx]DBF'!$A:$B,2,FALSE),
   IF(ORDER!$D$1="IGST",
   VLOOKUP(H281,'C:\Users\HP\Desktop\TrimphPO\Week\Master Files\[IGST Master.xlsx]DBF'!$A:$B,2,FALSE),
   "Error")),
"")</f>
        <v/>
      </c>
      <c r="B281">
        <f>IF(ORDER!O287&gt;0,
 IF(ORDER!$D$1="SGST",
 VLOOKUP(H281,'C:\Users\HP\Desktop\TrimphPO\Week\Master Files\[SGST Master.xlsx]DBF'!$A:$C,3,FALSE),
   IF(ORDER!$D$1="IGST",
   VLOOKUP(H281,'C:\Users\HP\Desktop\TrimphPO\Week\Master Files\[IGST Master.xlsx]DBF'!$A:$C,3,FALSE),
   "Error")),
"")</f>
        <v/>
      </c>
      <c r="C281">
        <f>IF(ORDER!O287&gt;0,ORDER!L287, "")</f>
        <v/>
      </c>
      <c r="D281">
        <f>IF(ORDER!O287&gt;0,ORDER!A287, "")</f>
        <v/>
      </c>
      <c r="E281">
        <f>IF(ORDER!O287&gt;0,
 IF(ORDER!$D$1="SGST",
 VLOOKUP(H281,'C:\Users\HP\Desktop\TrimphPO\Week\Master Files\[SGST Master.xlsx]DBF'!$A:$F,6,FALSE),
   IF(ORDER!$D$1="IGST",
   VLOOKUP(H281,'C:\Users\HP\Desktop\TrimphPO\Week\Master Files\[IGST Master.xlsx]DBF'!$A:$F,6,FALSE),
   "Error")),
"")</f>
        <v/>
      </c>
      <c r="F281">
        <f>IF(ORDER!O287&gt;0,ORDER!C287, "")</f>
        <v/>
      </c>
      <c r="G281">
        <f>IF(ORDER!O287&gt;0,
 IF(ORDER!$D$1="SGST",
 VLOOKUP(H281,'C:\Users\HP\Desktop\TrimphPO\Week\Master Files\[SGST Master.xlsx]DBF'!$A:$H,8,FALSE),
   IF(ORDER!$D$1="IGST",
   VLOOKUP(H281,'C:\Users\HP\Desktop\TrimphPO\Week\Master Files\[IGST Master.xlsx]DBF'!$A:$H,8,FALSE),
   "Error")),
"")</f>
        <v/>
      </c>
      <c r="H281">
        <f>IF(ORDER!O287&gt;0,ORDER!D287, "")</f>
        <v/>
      </c>
      <c r="I281">
        <f>IF(ORDER!O287&gt;0,
 IF(ORDER!$D$1="SGST",
 VLOOKUP(H281,'C:\Users\HP\Desktop\TrimphPO\Week\Master Files\[SGST Master.xlsx]DBF'!$A:$J,10,FALSE),
   IF(ORDER!$D$1="IGST",
   VLOOKUP(H281,'C:\Users\HP\Desktop\TrimphPO\Week\Master Files\[IGST Master.xlsx]DBF'!$A:$J,10,FALSE),
   "Error")),
"")</f>
        <v/>
      </c>
      <c r="J281">
        <f>IF(ORDER!O287&gt;0,SUMIF(ORDER!$D$8:$D$22298,DBF!$H281,ORDER!$G$8:$G$22298), "")</f>
        <v/>
      </c>
      <c r="K281">
        <f>IF(ORDER!O287&gt;0,VLOOKUP($H281,ORDER!D:H,5,FALSE), "")</f>
        <v/>
      </c>
      <c r="L281">
        <f>IF(ORDER!O287&gt;0,ROUND(J281*K281,2), "")</f>
        <v/>
      </c>
      <c r="M281">
        <f>IF(ORDER!O287&gt;0,
 IF(ORDER!$D$1="SGST",
 VLOOKUP(H281,'C:\Users\HP\Desktop\TrimphPO\Week\Master Files\[SGST Master.xlsx]DBF'!$A:$N,14,FALSE),
   IF(ORDER!$D$1="IGST",
   VLOOKUP(H281,'C:\Users\HP\Desktop\TrimphPO\Week\Master Files\[IGST Master.xlsx]DBF'!$A:$N,14,FALSE),
   "Error")),
"")</f>
        <v/>
      </c>
      <c r="N281">
        <f>IF(ORDER!O287&gt;0,ROUND(L281*M281/100,2), "")</f>
        <v/>
      </c>
      <c r="O281">
        <f>IF(ORDER!O287&gt;0,L281-N281, "")</f>
        <v/>
      </c>
      <c r="P281">
        <f>IF(ORDER!O287&gt;0,IF(R281="Corsetry",IF(IFERROR((O281/J281),0)&lt;1000,"CC Sales- Corsetry-Wholesale - IGST 5%","CC Sales- Corsetry-Wholesale - IGST 12%")), "")</f>
        <v/>
      </c>
      <c r="Q281">
        <f>IF(ORDER!O287&gt;0,
 IF(ORDER!$D$1="SGST",
 VLOOKUP(H281,'C:\Users\HP\Desktop\TrimphPO\Week\Master Files\[SGST Master.xlsx]DBF'!$A:$R,18,FALSE),
   IF(ORDER!$D$1="IGST",
   VLOOKUP(H281,'C:\Users\HP\Desktop\TrimphPO\Week\Master Files\[IGST Master.xlsx]DBF'!$A:$R,18,FALSE),
   "Error")),
"")</f>
        <v/>
      </c>
      <c r="R281">
        <f>IF(ORDER!O287&gt;0,
 IF(ORDER!$D$1="SGST",
 VLOOKUP(H281,'C:\Users\HP\Desktop\TrimphPO\Week\Master Files\[SGST Master.xlsx]DBF'!$A:$S,19,FALSE),
   IF(ORDER!$D$1="IGST",
   VLOOKUP(H281,'C:\Users\HP\Desktop\TrimphPO\Week\Master Files\[IGST Master.xlsx]DBF'!$A:$S,19,FALSE),
   "Error")),
"")</f>
        <v/>
      </c>
      <c r="S281">
        <f>IF(ORDER!O287&gt;0,
 IF(ORDER!$D$1="SGST",
 VLOOKUP(H281,'C:\Users\HP\Desktop\TrimphPO\Week\Master Files\[SGST Master.xlsx]DBF'!$A:$T,20,FALSE),
   IF(ORDER!$D$1="IGST",
   VLOOKUP(H281,'C:\Users\HP\Desktop\TrimphPO\Week\Master Files\[IGST Master.xlsx]DBF'!$A:$T,20,FALSE),
   "Error")),
"")</f>
        <v/>
      </c>
      <c r="T281">
        <f>IF(ORDER!O287&gt;0,
 IF(ORDER!$D$1="SGST",
 VLOOKUP(H281,'C:\Users\HP\Desktop\TrimphPO\Week\Master Files\[SGST Master.xlsx]DBF'!$A:$U,21,FALSE),
   IF(ORDER!$D$1="IGST",
   VLOOKUP(H281,'C:\Users\HP\Desktop\TrimphPO\Week\Master Files\[IGST Master.xlsx]DBF'!$A:$U,21,FALSE),
   "Error")),
"")</f>
        <v/>
      </c>
      <c r="U281">
        <f>IF(ORDER!O287&gt;0,
 IF(ORDER!$D$1="SGST",
 VLOOKUP(H281,'C:\Users\HP\Desktop\TrimphPO\Week\Master Files\[SGST Master.xlsx]DBF'!$A:$V,22,FALSE),
   IF(ORDER!$D$1="IGST",
   VLOOKUP(H281,'C:\Users\HP\Desktop\TrimphPO\Week\Master Files\[IGST Master.xlsx]DBF'!$A:$V,22,FALSE),
   "Error")),
"")</f>
        <v/>
      </c>
      <c r="V281">
        <f>IF(ORDER!O287&gt;0,
 IF(ORDER!$D$1="SGST",
 VLOOKUP(H281,'C:\Users\HP\Desktop\TrimphPO\Week\Master Files\[SGST Master.xlsx]DBF'!$A:$W,23,FALSE),
   IF(ORDER!$D$1="IGST",
   VLOOKUP(H281,'C:\Users\HP\Desktop\TrimphPO\Week\Master Files\[IGST Master.xlsx]DBF'!$A:$W,23,FALSE),
   "Error")),
"")</f>
        <v/>
      </c>
      <c r="W281">
        <f>IF(ORDER!O287&gt;0,
 IF(ORDER!$D$1="SGST",
 VLOOKUP(H281,'C:\Users\HP\Desktop\TrimphPO\Week\Master Files\[SGST Master.xlsx]DBF'!$A:$X,24,FALSE),
   IF(ORDER!$D$1="IGST",
   VLOOKUP(H281,'C:\Users\HP\Desktop\TrimphPO\Week\Master Files\[IGST Master.xlsx]DBF'!$A:$X,24,FALSE),
   "Error")),
"")</f>
        <v/>
      </c>
      <c r="X281">
        <f>IF(ORDER!O287&gt;0,
 IF(ORDER!$D$1="SGST",
 VLOOKUP(H281,'C:\Users\HP\Desktop\TrimphPO\Week\Master Files\[SGST Master.xlsx]DBF'!$A:$Y,25,FALSE),
   IF(ORDER!$D$1="IGST",
   VLOOKUP(H281,'C:\Users\HP\Desktop\TrimphPO\Week\Master Files\[IGST Master.xlsx]DBF'!$A:$Y,25,FALSE),
   "Error")),
"")</f>
        <v/>
      </c>
      <c r="Y281">
        <f>IF(ORDER!O287&gt;0,+O281, "")</f>
        <v/>
      </c>
      <c r="Z281">
        <f>IF(ORDER!O287&gt;0,+J281, "")</f>
        <v/>
      </c>
      <c r="AA281">
        <f>IF(ORDER!O287&gt;0,
 IF(ORDER!$D$1="SGST",
 VLOOKUP(H281,'C:\Users\HP\Desktop\TrimphPO\Week\Master Files\[SGST Master.xlsx]DBF'!$A:$AB,28,FALSE),
   IF(ORDER!$D$1="IGST",
   VLOOKUP(H281,'C:\Users\HP\Desktop\TrimphPO\Week\Master Files\[IGST Master.xlsx]DBF'!$A:$AB,28,FALSE),
   "Error")),
"")</f>
        <v/>
      </c>
      <c r="AB281">
        <f>IF(ORDER!O287&gt;0,
 IF(ORDER!$D$1="SGST",
 VLOOKUP(H281,'C:\Users\HP\Desktop\TrimphPO\Week\Master Files\[SGST Master.xlsx]DBF'!$A:$AC,29,FALSE),
   IF(ORDER!$D$1="IGST",
   VLOOKUP(H281,'C:\Users\HP\Desktop\TrimphPO\Week\Master Files\[IGST Master.xlsx]DBF'!$A:$AC,29,FALSE),
   "Error")),
"")</f>
        <v/>
      </c>
      <c r="AC281">
        <f>IF(ORDER!O287&gt;0,ROUND(Y281*AB281/100,2), "")</f>
        <v/>
      </c>
      <c r="AD281">
        <f>IF(ORDER!O287&gt;0,ROUND(SUM(Y281,0)-AC281,2), "")</f>
        <v/>
      </c>
      <c r="AE281" t="inlineStr"/>
      <c r="AF281" t="inlineStr"/>
      <c r="AG281" t="inlineStr"/>
      <c r="AH281" t="inlineStr"/>
      <c r="AI281" t="inlineStr"/>
      <c r="AJ281" t="inlineStr"/>
      <c r="AK281">
        <f>IF(ORDER!O287&gt;0,IF(RIGHT(P281,2)="5%","Output IGST - 5% - Tamilnadu","Output IGST - 12% - Tamilnadu"), "")</f>
        <v/>
      </c>
      <c r="AL281">
        <f>IF(ORDER!O287&gt;0,IF(AK281="Output IGST - 12% - TamilNadu",12,5), "")</f>
        <v/>
      </c>
      <c r="AM281">
        <f>IF(ORDER!O287&gt;0,ROUND(SUM(AD281*AL281/100,0),2), "")</f>
        <v/>
      </c>
      <c r="AN281">
        <f>IF(ORDER!O287&gt;0,+AP281, "")</f>
        <v/>
      </c>
      <c r="AO281">
        <f>IF(ORDER!O287&gt;0,0.00, "")</f>
        <v/>
      </c>
      <c r="AP281">
        <f>IF(ORDER!O287&gt;0,+(Y281-AC281)+AM281, "")</f>
        <v/>
      </c>
      <c r="AQ281">
        <f>IF(ORDER!O287&gt;0,
 IF(ORDER!$D$1="SGST",
 VLOOKUP(H281,'C:\Users\HP\Desktop\TrimphPO\Week\Master Files\[SGST Master.xlsx]DBF'!$A:$AR,44,FALSE),
   IF(ORDER!$D$1="IGST",
   VLOOKUP(H281,'C:\Users\HP\Desktop\TrimphPO\Week\Master Files\[IGST Master.xlsx]DBF'!$A:$AR,44,FALSE),
   "Error")),
"")</f>
        <v/>
      </c>
      <c r="AR281">
        <f>IF(ORDER!O287&gt;0,B281, "")</f>
        <v/>
      </c>
      <c r="AS281">
        <f>IF(ORDER!O287&gt;0,AN281, "")</f>
        <v/>
      </c>
      <c r="AT281">
        <f>IF(ORDER!O287&gt;0,CONCATENATE($B$2," ",$C$2," ","QTY",  " ", $Z$2), "")</f>
        <v/>
      </c>
      <c r="AU281">
        <f>IF(ORDER!O287&gt;0,
 IF(ORDER!$D$1="SGST",
 VLOOKUP(H281,'C:\Users\HP\Desktop\TrimphPO\Week\Master Files\[SGST Master.xlsx]DBF'!$A:$AV,48,FALSE),
   IF(ORDER!$D$1="IGST",
   VLOOKUP(H281,'C:\Users\HP\Desktop\TrimphPO\Week\Master Files\[IGST Master.xlsx]DBF'!$A:$AV,48,FALSE),
   "Error")),
"")</f>
        <v/>
      </c>
      <c r="AV281">
        <f>IF(ORDER!O287&gt;0,
 IF(ORDER!$D$1="SGST",
 VLOOKUP(H281,'C:\Users\HP\Desktop\TrimphPO\Week\Master Files\[SGST Master.xlsx]DBF'!$A:$AW,49,FALSE),
   IF(ORDER!$D$1="IGST",
   VLOOKUP(H281,'C:\Users\HP\Desktop\TrimphPO\Week\Master Files\[IGST Master.xlsx]DBF'!$A:$AW,49,FALSE),
   "Error")),
"")</f>
        <v/>
      </c>
      <c r="AW281">
        <f>IF(ORDER!O287&gt;0,
 IF(ORDER!$D$1="SGST",
 VLOOKUP(H281,'C:\Users\HP\Desktop\TrimphPO\Week\Master Files\[SGST Master.xlsx]DBF'!$A:$AX,50,FALSE),
   IF(ORDER!$D$1="IGST",
   VLOOKUP(H281,'C:\Users\HP\Desktop\TrimphPO\Week\Master Files\[IGST Master.xlsx]DBF'!$A:$AX,50,FALSE),
   "Error")),
"")</f>
        <v/>
      </c>
      <c r="AX281">
        <f>IF(ORDER!O287&gt;0,ORDER!B5, "")</f>
        <v/>
      </c>
      <c r="AY281">
        <f>IF(ORDER!O287&gt;0,ORDER!B1, "")</f>
        <v/>
      </c>
      <c r="AZ281">
        <f>IF(ORDER!O287&gt;0,
 IF(ORDER!$D$1="SGST",
 VLOOKUP(H281,'C:\Users\HP\Desktop\TrimphPO\Week\Master Files\[SGST Master.xlsx]DBF'!$A:$BA,53,FALSE),
   IF(ORDER!$D$1="IGST",
   VLOOKUP(H281,'C:\Users\HP\Desktop\TrimphPO\Week\Master Files\[IGST Master.xlsx]DBF'!$A:$BA,53,FALSE),
   "Error")),
"")</f>
        <v/>
      </c>
      <c r="BA281">
        <f>IF(ORDER!O287&gt;0,
 IF(ORDER!$D$1="SGST",
 VLOOKUP(H281,'C:\Users\HP\Desktop\TrimphPO\Week\Master Files\[SGST Master.xlsx]DBF'!$A:$BB,54,FALSE),
   IF(ORDER!$D$1="IGST",
   VLOOKUP(H281,'C:\Users\HP\Desktop\TrimphPO\Week\Master Files\[IGST Master.xlsx]DBF'!$A:$BB,54,FALSE),
   "Error")),
"")</f>
        <v/>
      </c>
      <c r="BB281">
        <f>IF(ORDER!O287&gt;0,
 IF(ORDER!$D$1="SGST",
 VLOOKUP(H281,'C:\Users\HP\Desktop\TrimphPO\Week\Master Files\[SGST Master.xlsx]DBF'!$A:$BC,55,FALSE),
   IF(ORDER!$D$1="IGST",
   VLOOKUP(H281,'C:\Users\HP\Desktop\TrimphPO\Week\Master Files\[IGST Master.xlsx]DBF'!$A:$BC,55,FALSE),
   "Error")),
"")</f>
        <v/>
      </c>
      <c r="BC281">
        <f>IF(ORDER!O287&gt;0,
 IF(ORDER!$D$1="SGST",
 VLOOKUP(H281,'C:\Users\HP\Desktop\TrimphPO\Week\Master Files\[SGST Master.xlsx]DBF'!$A:$BD,56,FALSE),
   IF(ORDER!$D$1="IGST",
   VLOOKUP(H281,'C:\Users\HP\Desktop\TrimphPO\Week\Master Files\[IGST Master.xlsx]DBF'!$A:$BD,56,FALSE),
   "Error")),
"")</f>
        <v/>
      </c>
      <c r="BD281">
        <f>IF(ORDER!O287&gt;0,
 IF(ORDER!$D$1="SGST",
 VLOOKUP(H281,'C:\Users\HP\Desktop\TrimphPO\Week\Master Files\[SGST Master.xlsx]DBF'!$A:$BE,57,FALSE),
   IF(ORDER!$D$1="IGST",
   VLOOKUP(H281,'C:\Users\HP\Desktop\TrimphPO\Week\Master Files\[IGST Master.xlsx]DBF'!$A:$BE,57,FALSE),
   "Error")),
"")</f>
        <v/>
      </c>
    </row>
    <row r="282">
      <c r="A282">
        <f>IF(ORDER!O288&gt;0,
 IF(ORDER!$D$1="SGST",
 VLOOKUP(H282,'C:\Users\HP\Desktop\TrimphPO\Week\Master Files\[SGST Master.xlsx]DBF'!$A:$B,2,FALSE),
   IF(ORDER!$D$1="IGST",
   VLOOKUP(H282,'C:\Users\HP\Desktop\TrimphPO\Week\Master Files\[IGST Master.xlsx]DBF'!$A:$B,2,FALSE),
   "Error")),
"")</f>
        <v/>
      </c>
      <c r="B282">
        <f>IF(ORDER!O288&gt;0,
 IF(ORDER!$D$1="SGST",
 VLOOKUP(H282,'C:\Users\HP\Desktop\TrimphPO\Week\Master Files\[SGST Master.xlsx]DBF'!$A:$C,3,FALSE),
   IF(ORDER!$D$1="IGST",
   VLOOKUP(H282,'C:\Users\HP\Desktop\TrimphPO\Week\Master Files\[IGST Master.xlsx]DBF'!$A:$C,3,FALSE),
   "Error")),
"")</f>
        <v/>
      </c>
      <c r="C282">
        <f>IF(ORDER!O288&gt;0,ORDER!L288, "")</f>
        <v/>
      </c>
      <c r="D282">
        <f>IF(ORDER!O288&gt;0,ORDER!A288, "")</f>
        <v/>
      </c>
      <c r="E282">
        <f>IF(ORDER!O288&gt;0,
 IF(ORDER!$D$1="SGST",
 VLOOKUP(H282,'C:\Users\HP\Desktop\TrimphPO\Week\Master Files\[SGST Master.xlsx]DBF'!$A:$F,6,FALSE),
   IF(ORDER!$D$1="IGST",
   VLOOKUP(H282,'C:\Users\HP\Desktop\TrimphPO\Week\Master Files\[IGST Master.xlsx]DBF'!$A:$F,6,FALSE),
   "Error")),
"")</f>
        <v/>
      </c>
      <c r="F282">
        <f>IF(ORDER!O288&gt;0,ORDER!C288, "")</f>
        <v/>
      </c>
      <c r="G282">
        <f>IF(ORDER!O288&gt;0,
 IF(ORDER!$D$1="SGST",
 VLOOKUP(H282,'C:\Users\HP\Desktop\TrimphPO\Week\Master Files\[SGST Master.xlsx]DBF'!$A:$H,8,FALSE),
   IF(ORDER!$D$1="IGST",
   VLOOKUP(H282,'C:\Users\HP\Desktop\TrimphPO\Week\Master Files\[IGST Master.xlsx]DBF'!$A:$H,8,FALSE),
   "Error")),
"")</f>
        <v/>
      </c>
      <c r="H282">
        <f>IF(ORDER!O288&gt;0,ORDER!D288, "")</f>
        <v/>
      </c>
      <c r="I282">
        <f>IF(ORDER!O288&gt;0,
 IF(ORDER!$D$1="SGST",
 VLOOKUP(H282,'C:\Users\HP\Desktop\TrimphPO\Week\Master Files\[SGST Master.xlsx]DBF'!$A:$J,10,FALSE),
   IF(ORDER!$D$1="IGST",
   VLOOKUP(H282,'C:\Users\HP\Desktop\TrimphPO\Week\Master Files\[IGST Master.xlsx]DBF'!$A:$J,10,FALSE),
   "Error")),
"")</f>
        <v/>
      </c>
      <c r="J282">
        <f>IF(ORDER!O288&gt;0,SUMIF(ORDER!$D$8:$D$22298,DBF!$H282,ORDER!$G$8:$G$22298), "")</f>
        <v/>
      </c>
      <c r="K282">
        <f>IF(ORDER!O288&gt;0,VLOOKUP($H282,ORDER!D:H,5,FALSE), "")</f>
        <v/>
      </c>
      <c r="L282">
        <f>IF(ORDER!O288&gt;0,ROUND(J282*K282,2), "")</f>
        <v/>
      </c>
      <c r="M282">
        <f>IF(ORDER!O288&gt;0,
 IF(ORDER!$D$1="SGST",
 VLOOKUP(H282,'C:\Users\HP\Desktop\TrimphPO\Week\Master Files\[SGST Master.xlsx]DBF'!$A:$N,14,FALSE),
   IF(ORDER!$D$1="IGST",
   VLOOKUP(H282,'C:\Users\HP\Desktop\TrimphPO\Week\Master Files\[IGST Master.xlsx]DBF'!$A:$N,14,FALSE),
   "Error")),
"")</f>
        <v/>
      </c>
      <c r="N282">
        <f>IF(ORDER!O288&gt;0,ROUND(L282*M282/100,2), "")</f>
        <v/>
      </c>
      <c r="O282">
        <f>IF(ORDER!O288&gt;0,L282-N282, "")</f>
        <v/>
      </c>
      <c r="P282">
        <f>IF(ORDER!O288&gt;0,IF(R282="Corsetry",IF(IFERROR((O282/J282),0)&lt;1000,"CC Sales- Corsetry-Wholesale - IGST 5%","CC Sales- Corsetry-Wholesale - IGST 12%")), "")</f>
        <v/>
      </c>
      <c r="Q282">
        <f>IF(ORDER!O288&gt;0,
 IF(ORDER!$D$1="SGST",
 VLOOKUP(H282,'C:\Users\HP\Desktop\TrimphPO\Week\Master Files\[SGST Master.xlsx]DBF'!$A:$R,18,FALSE),
   IF(ORDER!$D$1="IGST",
   VLOOKUP(H282,'C:\Users\HP\Desktop\TrimphPO\Week\Master Files\[IGST Master.xlsx]DBF'!$A:$R,18,FALSE),
   "Error")),
"")</f>
        <v/>
      </c>
      <c r="R282">
        <f>IF(ORDER!O288&gt;0,
 IF(ORDER!$D$1="SGST",
 VLOOKUP(H282,'C:\Users\HP\Desktop\TrimphPO\Week\Master Files\[SGST Master.xlsx]DBF'!$A:$S,19,FALSE),
   IF(ORDER!$D$1="IGST",
   VLOOKUP(H282,'C:\Users\HP\Desktop\TrimphPO\Week\Master Files\[IGST Master.xlsx]DBF'!$A:$S,19,FALSE),
   "Error")),
"")</f>
        <v/>
      </c>
      <c r="S282">
        <f>IF(ORDER!O288&gt;0,
 IF(ORDER!$D$1="SGST",
 VLOOKUP(H282,'C:\Users\HP\Desktop\TrimphPO\Week\Master Files\[SGST Master.xlsx]DBF'!$A:$T,20,FALSE),
   IF(ORDER!$D$1="IGST",
   VLOOKUP(H282,'C:\Users\HP\Desktop\TrimphPO\Week\Master Files\[IGST Master.xlsx]DBF'!$A:$T,20,FALSE),
   "Error")),
"")</f>
        <v/>
      </c>
      <c r="T282">
        <f>IF(ORDER!O288&gt;0,
 IF(ORDER!$D$1="SGST",
 VLOOKUP(H282,'C:\Users\HP\Desktop\TrimphPO\Week\Master Files\[SGST Master.xlsx]DBF'!$A:$U,21,FALSE),
   IF(ORDER!$D$1="IGST",
   VLOOKUP(H282,'C:\Users\HP\Desktop\TrimphPO\Week\Master Files\[IGST Master.xlsx]DBF'!$A:$U,21,FALSE),
   "Error")),
"")</f>
        <v/>
      </c>
      <c r="U282">
        <f>IF(ORDER!O288&gt;0,
 IF(ORDER!$D$1="SGST",
 VLOOKUP(H282,'C:\Users\HP\Desktop\TrimphPO\Week\Master Files\[SGST Master.xlsx]DBF'!$A:$V,22,FALSE),
   IF(ORDER!$D$1="IGST",
   VLOOKUP(H282,'C:\Users\HP\Desktop\TrimphPO\Week\Master Files\[IGST Master.xlsx]DBF'!$A:$V,22,FALSE),
   "Error")),
"")</f>
        <v/>
      </c>
      <c r="V282">
        <f>IF(ORDER!O288&gt;0,
 IF(ORDER!$D$1="SGST",
 VLOOKUP(H282,'C:\Users\HP\Desktop\TrimphPO\Week\Master Files\[SGST Master.xlsx]DBF'!$A:$W,23,FALSE),
   IF(ORDER!$D$1="IGST",
   VLOOKUP(H282,'C:\Users\HP\Desktop\TrimphPO\Week\Master Files\[IGST Master.xlsx]DBF'!$A:$W,23,FALSE),
   "Error")),
"")</f>
        <v/>
      </c>
      <c r="W282">
        <f>IF(ORDER!O288&gt;0,
 IF(ORDER!$D$1="SGST",
 VLOOKUP(H282,'C:\Users\HP\Desktop\TrimphPO\Week\Master Files\[SGST Master.xlsx]DBF'!$A:$X,24,FALSE),
   IF(ORDER!$D$1="IGST",
   VLOOKUP(H282,'C:\Users\HP\Desktop\TrimphPO\Week\Master Files\[IGST Master.xlsx]DBF'!$A:$X,24,FALSE),
   "Error")),
"")</f>
        <v/>
      </c>
      <c r="X282">
        <f>IF(ORDER!O288&gt;0,
 IF(ORDER!$D$1="SGST",
 VLOOKUP(H282,'C:\Users\HP\Desktop\TrimphPO\Week\Master Files\[SGST Master.xlsx]DBF'!$A:$Y,25,FALSE),
   IF(ORDER!$D$1="IGST",
   VLOOKUP(H282,'C:\Users\HP\Desktop\TrimphPO\Week\Master Files\[IGST Master.xlsx]DBF'!$A:$Y,25,FALSE),
   "Error")),
"")</f>
        <v/>
      </c>
      <c r="Y282">
        <f>IF(ORDER!O288&gt;0,+O282, "")</f>
        <v/>
      </c>
      <c r="Z282">
        <f>IF(ORDER!O288&gt;0,+J282, "")</f>
        <v/>
      </c>
      <c r="AA282">
        <f>IF(ORDER!O288&gt;0,
 IF(ORDER!$D$1="SGST",
 VLOOKUP(H282,'C:\Users\HP\Desktop\TrimphPO\Week\Master Files\[SGST Master.xlsx]DBF'!$A:$AB,28,FALSE),
   IF(ORDER!$D$1="IGST",
   VLOOKUP(H282,'C:\Users\HP\Desktop\TrimphPO\Week\Master Files\[IGST Master.xlsx]DBF'!$A:$AB,28,FALSE),
   "Error")),
"")</f>
        <v/>
      </c>
      <c r="AB282">
        <f>IF(ORDER!O288&gt;0,
 IF(ORDER!$D$1="SGST",
 VLOOKUP(H282,'C:\Users\HP\Desktop\TrimphPO\Week\Master Files\[SGST Master.xlsx]DBF'!$A:$AC,29,FALSE),
   IF(ORDER!$D$1="IGST",
   VLOOKUP(H282,'C:\Users\HP\Desktop\TrimphPO\Week\Master Files\[IGST Master.xlsx]DBF'!$A:$AC,29,FALSE),
   "Error")),
"")</f>
        <v/>
      </c>
      <c r="AC282">
        <f>IF(ORDER!O288&gt;0,ROUND(Y282*AB282/100,2), "")</f>
        <v/>
      </c>
      <c r="AD282">
        <f>IF(ORDER!O288&gt;0,ROUND(SUM(Y282,0)-AC282,2), "")</f>
        <v/>
      </c>
      <c r="AE282" t="inlineStr"/>
      <c r="AF282" t="inlineStr"/>
      <c r="AG282" t="inlineStr"/>
      <c r="AH282" t="inlineStr"/>
      <c r="AI282" t="inlineStr"/>
      <c r="AJ282" t="inlineStr"/>
      <c r="AK282">
        <f>IF(ORDER!O288&gt;0,IF(RIGHT(P282,2)="5%","Output IGST - 5% - Tamilnadu","Output IGST - 12% - Tamilnadu"), "")</f>
        <v/>
      </c>
      <c r="AL282">
        <f>IF(ORDER!O288&gt;0,IF(AK282="Output IGST - 12% - TamilNadu",12,5), "")</f>
        <v/>
      </c>
      <c r="AM282">
        <f>IF(ORDER!O288&gt;0,ROUND(SUM(AD282*AL282/100,0),2), "")</f>
        <v/>
      </c>
      <c r="AN282">
        <f>IF(ORDER!O288&gt;0,+AP282, "")</f>
        <v/>
      </c>
      <c r="AO282">
        <f>IF(ORDER!O288&gt;0,0.00, "")</f>
        <v/>
      </c>
      <c r="AP282">
        <f>IF(ORDER!O288&gt;0,+(Y282-AC282)+AM282, "")</f>
        <v/>
      </c>
      <c r="AQ282">
        <f>IF(ORDER!O288&gt;0,
 IF(ORDER!$D$1="SGST",
 VLOOKUP(H282,'C:\Users\HP\Desktop\TrimphPO\Week\Master Files\[SGST Master.xlsx]DBF'!$A:$AR,44,FALSE),
   IF(ORDER!$D$1="IGST",
   VLOOKUP(H282,'C:\Users\HP\Desktop\TrimphPO\Week\Master Files\[IGST Master.xlsx]DBF'!$A:$AR,44,FALSE),
   "Error")),
"")</f>
        <v/>
      </c>
      <c r="AR282">
        <f>IF(ORDER!O288&gt;0,B282, "")</f>
        <v/>
      </c>
      <c r="AS282">
        <f>IF(ORDER!O288&gt;0,AN282, "")</f>
        <v/>
      </c>
      <c r="AT282">
        <f>IF(ORDER!O288&gt;0,CONCATENATE($B$2," ",$C$2," ","QTY",  " ", $Z$2), "")</f>
        <v/>
      </c>
      <c r="AU282">
        <f>IF(ORDER!O288&gt;0,
 IF(ORDER!$D$1="SGST",
 VLOOKUP(H282,'C:\Users\HP\Desktop\TrimphPO\Week\Master Files\[SGST Master.xlsx]DBF'!$A:$AV,48,FALSE),
   IF(ORDER!$D$1="IGST",
   VLOOKUP(H282,'C:\Users\HP\Desktop\TrimphPO\Week\Master Files\[IGST Master.xlsx]DBF'!$A:$AV,48,FALSE),
   "Error")),
"")</f>
        <v/>
      </c>
      <c r="AV282">
        <f>IF(ORDER!O288&gt;0,
 IF(ORDER!$D$1="SGST",
 VLOOKUP(H282,'C:\Users\HP\Desktop\TrimphPO\Week\Master Files\[SGST Master.xlsx]DBF'!$A:$AW,49,FALSE),
   IF(ORDER!$D$1="IGST",
   VLOOKUP(H282,'C:\Users\HP\Desktop\TrimphPO\Week\Master Files\[IGST Master.xlsx]DBF'!$A:$AW,49,FALSE),
   "Error")),
"")</f>
        <v/>
      </c>
      <c r="AW282">
        <f>IF(ORDER!O288&gt;0,
 IF(ORDER!$D$1="SGST",
 VLOOKUP(H282,'C:\Users\HP\Desktop\TrimphPO\Week\Master Files\[SGST Master.xlsx]DBF'!$A:$AX,50,FALSE),
   IF(ORDER!$D$1="IGST",
   VLOOKUP(H282,'C:\Users\HP\Desktop\TrimphPO\Week\Master Files\[IGST Master.xlsx]DBF'!$A:$AX,50,FALSE),
   "Error")),
"")</f>
        <v/>
      </c>
      <c r="AX282">
        <f>IF(ORDER!O288&gt;0,ORDER!B5, "")</f>
        <v/>
      </c>
      <c r="AY282">
        <f>IF(ORDER!O288&gt;0,ORDER!B1, "")</f>
        <v/>
      </c>
      <c r="AZ282">
        <f>IF(ORDER!O288&gt;0,
 IF(ORDER!$D$1="SGST",
 VLOOKUP(H282,'C:\Users\HP\Desktop\TrimphPO\Week\Master Files\[SGST Master.xlsx]DBF'!$A:$BA,53,FALSE),
   IF(ORDER!$D$1="IGST",
   VLOOKUP(H282,'C:\Users\HP\Desktop\TrimphPO\Week\Master Files\[IGST Master.xlsx]DBF'!$A:$BA,53,FALSE),
   "Error")),
"")</f>
        <v/>
      </c>
      <c r="BA282">
        <f>IF(ORDER!O288&gt;0,
 IF(ORDER!$D$1="SGST",
 VLOOKUP(H282,'C:\Users\HP\Desktop\TrimphPO\Week\Master Files\[SGST Master.xlsx]DBF'!$A:$BB,54,FALSE),
   IF(ORDER!$D$1="IGST",
   VLOOKUP(H282,'C:\Users\HP\Desktop\TrimphPO\Week\Master Files\[IGST Master.xlsx]DBF'!$A:$BB,54,FALSE),
   "Error")),
"")</f>
        <v/>
      </c>
      <c r="BB282">
        <f>IF(ORDER!O288&gt;0,
 IF(ORDER!$D$1="SGST",
 VLOOKUP(H282,'C:\Users\HP\Desktop\TrimphPO\Week\Master Files\[SGST Master.xlsx]DBF'!$A:$BC,55,FALSE),
   IF(ORDER!$D$1="IGST",
   VLOOKUP(H282,'C:\Users\HP\Desktop\TrimphPO\Week\Master Files\[IGST Master.xlsx]DBF'!$A:$BC,55,FALSE),
   "Error")),
"")</f>
        <v/>
      </c>
      <c r="BC282">
        <f>IF(ORDER!O288&gt;0,
 IF(ORDER!$D$1="SGST",
 VLOOKUP(H282,'C:\Users\HP\Desktop\TrimphPO\Week\Master Files\[SGST Master.xlsx]DBF'!$A:$BD,56,FALSE),
   IF(ORDER!$D$1="IGST",
   VLOOKUP(H282,'C:\Users\HP\Desktop\TrimphPO\Week\Master Files\[IGST Master.xlsx]DBF'!$A:$BD,56,FALSE),
   "Error")),
"")</f>
        <v/>
      </c>
      <c r="BD282">
        <f>IF(ORDER!O288&gt;0,
 IF(ORDER!$D$1="SGST",
 VLOOKUP(H282,'C:\Users\HP\Desktop\TrimphPO\Week\Master Files\[SGST Master.xlsx]DBF'!$A:$BE,57,FALSE),
   IF(ORDER!$D$1="IGST",
   VLOOKUP(H282,'C:\Users\HP\Desktop\TrimphPO\Week\Master Files\[IGST Master.xlsx]DBF'!$A:$BE,57,FALSE),
   "Error")),
"")</f>
        <v/>
      </c>
    </row>
    <row r="283">
      <c r="A283">
        <f>IF(ORDER!O289&gt;0,
 IF(ORDER!$D$1="SGST",
 VLOOKUP(H283,'C:\Users\HP\Desktop\TrimphPO\Week\Master Files\[SGST Master.xlsx]DBF'!$A:$B,2,FALSE),
   IF(ORDER!$D$1="IGST",
   VLOOKUP(H283,'C:\Users\HP\Desktop\TrimphPO\Week\Master Files\[IGST Master.xlsx]DBF'!$A:$B,2,FALSE),
   "Error")),
"")</f>
        <v/>
      </c>
      <c r="B283">
        <f>IF(ORDER!O289&gt;0,
 IF(ORDER!$D$1="SGST",
 VLOOKUP(H283,'C:\Users\HP\Desktop\TrimphPO\Week\Master Files\[SGST Master.xlsx]DBF'!$A:$C,3,FALSE),
   IF(ORDER!$D$1="IGST",
   VLOOKUP(H283,'C:\Users\HP\Desktop\TrimphPO\Week\Master Files\[IGST Master.xlsx]DBF'!$A:$C,3,FALSE),
   "Error")),
"")</f>
        <v/>
      </c>
      <c r="C283">
        <f>IF(ORDER!O289&gt;0,ORDER!L289, "")</f>
        <v/>
      </c>
      <c r="D283">
        <f>IF(ORDER!O289&gt;0,ORDER!A289, "")</f>
        <v/>
      </c>
      <c r="E283">
        <f>IF(ORDER!O289&gt;0,
 IF(ORDER!$D$1="SGST",
 VLOOKUP(H283,'C:\Users\HP\Desktop\TrimphPO\Week\Master Files\[SGST Master.xlsx]DBF'!$A:$F,6,FALSE),
   IF(ORDER!$D$1="IGST",
   VLOOKUP(H283,'C:\Users\HP\Desktop\TrimphPO\Week\Master Files\[IGST Master.xlsx]DBF'!$A:$F,6,FALSE),
   "Error")),
"")</f>
        <v/>
      </c>
      <c r="F283">
        <f>IF(ORDER!O289&gt;0,ORDER!C289, "")</f>
        <v/>
      </c>
      <c r="G283">
        <f>IF(ORDER!O289&gt;0,
 IF(ORDER!$D$1="SGST",
 VLOOKUP(H283,'C:\Users\HP\Desktop\TrimphPO\Week\Master Files\[SGST Master.xlsx]DBF'!$A:$H,8,FALSE),
   IF(ORDER!$D$1="IGST",
   VLOOKUP(H283,'C:\Users\HP\Desktop\TrimphPO\Week\Master Files\[IGST Master.xlsx]DBF'!$A:$H,8,FALSE),
   "Error")),
"")</f>
        <v/>
      </c>
      <c r="H283">
        <f>IF(ORDER!O289&gt;0,ORDER!D289, "")</f>
        <v/>
      </c>
      <c r="I283">
        <f>IF(ORDER!O289&gt;0,
 IF(ORDER!$D$1="SGST",
 VLOOKUP(H283,'C:\Users\HP\Desktop\TrimphPO\Week\Master Files\[SGST Master.xlsx]DBF'!$A:$J,10,FALSE),
   IF(ORDER!$D$1="IGST",
   VLOOKUP(H283,'C:\Users\HP\Desktop\TrimphPO\Week\Master Files\[IGST Master.xlsx]DBF'!$A:$J,10,FALSE),
   "Error")),
"")</f>
        <v/>
      </c>
      <c r="J283">
        <f>IF(ORDER!O289&gt;0,SUMIF(ORDER!$D$8:$D$22298,DBF!$H283,ORDER!$G$8:$G$22298), "")</f>
        <v/>
      </c>
      <c r="K283">
        <f>IF(ORDER!O289&gt;0,VLOOKUP($H283,ORDER!D:H,5,FALSE), "")</f>
        <v/>
      </c>
      <c r="L283">
        <f>IF(ORDER!O289&gt;0,ROUND(J283*K283,2), "")</f>
        <v/>
      </c>
      <c r="M283">
        <f>IF(ORDER!O289&gt;0,
 IF(ORDER!$D$1="SGST",
 VLOOKUP(H283,'C:\Users\HP\Desktop\TrimphPO\Week\Master Files\[SGST Master.xlsx]DBF'!$A:$N,14,FALSE),
   IF(ORDER!$D$1="IGST",
   VLOOKUP(H283,'C:\Users\HP\Desktop\TrimphPO\Week\Master Files\[IGST Master.xlsx]DBF'!$A:$N,14,FALSE),
   "Error")),
"")</f>
        <v/>
      </c>
      <c r="N283">
        <f>IF(ORDER!O289&gt;0,ROUND(L283*M283/100,2), "")</f>
        <v/>
      </c>
      <c r="O283">
        <f>IF(ORDER!O289&gt;0,L283-N283, "")</f>
        <v/>
      </c>
      <c r="P283">
        <f>IF(ORDER!O289&gt;0,IF(R283="Corsetry",IF(IFERROR((O283/J283),0)&lt;1000,"CC Sales- Corsetry-Wholesale - IGST 5%","CC Sales- Corsetry-Wholesale - IGST 12%")), "")</f>
        <v/>
      </c>
      <c r="Q283">
        <f>IF(ORDER!O289&gt;0,
 IF(ORDER!$D$1="SGST",
 VLOOKUP(H283,'C:\Users\HP\Desktop\TrimphPO\Week\Master Files\[SGST Master.xlsx]DBF'!$A:$R,18,FALSE),
   IF(ORDER!$D$1="IGST",
   VLOOKUP(H283,'C:\Users\HP\Desktop\TrimphPO\Week\Master Files\[IGST Master.xlsx]DBF'!$A:$R,18,FALSE),
   "Error")),
"")</f>
        <v/>
      </c>
      <c r="R283">
        <f>IF(ORDER!O289&gt;0,
 IF(ORDER!$D$1="SGST",
 VLOOKUP(H283,'C:\Users\HP\Desktop\TrimphPO\Week\Master Files\[SGST Master.xlsx]DBF'!$A:$S,19,FALSE),
   IF(ORDER!$D$1="IGST",
   VLOOKUP(H283,'C:\Users\HP\Desktop\TrimphPO\Week\Master Files\[IGST Master.xlsx]DBF'!$A:$S,19,FALSE),
   "Error")),
"")</f>
        <v/>
      </c>
      <c r="S283">
        <f>IF(ORDER!O289&gt;0,
 IF(ORDER!$D$1="SGST",
 VLOOKUP(H283,'C:\Users\HP\Desktop\TrimphPO\Week\Master Files\[SGST Master.xlsx]DBF'!$A:$T,20,FALSE),
   IF(ORDER!$D$1="IGST",
   VLOOKUP(H283,'C:\Users\HP\Desktop\TrimphPO\Week\Master Files\[IGST Master.xlsx]DBF'!$A:$T,20,FALSE),
   "Error")),
"")</f>
        <v/>
      </c>
      <c r="T283">
        <f>IF(ORDER!O289&gt;0,
 IF(ORDER!$D$1="SGST",
 VLOOKUP(H283,'C:\Users\HP\Desktop\TrimphPO\Week\Master Files\[SGST Master.xlsx]DBF'!$A:$U,21,FALSE),
   IF(ORDER!$D$1="IGST",
   VLOOKUP(H283,'C:\Users\HP\Desktop\TrimphPO\Week\Master Files\[IGST Master.xlsx]DBF'!$A:$U,21,FALSE),
   "Error")),
"")</f>
        <v/>
      </c>
      <c r="U283">
        <f>IF(ORDER!O289&gt;0,
 IF(ORDER!$D$1="SGST",
 VLOOKUP(H283,'C:\Users\HP\Desktop\TrimphPO\Week\Master Files\[SGST Master.xlsx]DBF'!$A:$V,22,FALSE),
   IF(ORDER!$D$1="IGST",
   VLOOKUP(H283,'C:\Users\HP\Desktop\TrimphPO\Week\Master Files\[IGST Master.xlsx]DBF'!$A:$V,22,FALSE),
   "Error")),
"")</f>
        <v/>
      </c>
      <c r="V283">
        <f>IF(ORDER!O289&gt;0,
 IF(ORDER!$D$1="SGST",
 VLOOKUP(H283,'C:\Users\HP\Desktop\TrimphPO\Week\Master Files\[SGST Master.xlsx]DBF'!$A:$W,23,FALSE),
   IF(ORDER!$D$1="IGST",
   VLOOKUP(H283,'C:\Users\HP\Desktop\TrimphPO\Week\Master Files\[IGST Master.xlsx]DBF'!$A:$W,23,FALSE),
   "Error")),
"")</f>
        <v/>
      </c>
      <c r="W283">
        <f>IF(ORDER!O289&gt;0,
 IF(ORDER!$D$1="SGST",
 VLOOKUP(H283,'C:\Users\HP\Desktop\TrimphPO\Week\Master Files\[SGST Master.xlsx]DBF'!$A:$X,24,FALSE),
   IF(ORDER!$D$1="IGST",
   VLOOKUP(H283,'C:\Users\HP\Desktop\TrimphPO\Week\Master Files\[IGST Master.xlsx]DBF'!$A:$X,24,FALSE),
   "Error")),
"")</f>
        <v/>
      </c>
      <c r="X283">
        <f>IF(ORDER!O289&gt;0,
 IF(ORDER!$D$1="SGST",
 VLOOKUP(H283,'C:\Users\HP\Desktop\TrimphPO\Week\Master Files\[SGST Master.xlsx]DBF'!$A:$Y,25,FALSE),
   IF(ORDER!$D$1="IGST",
   VLOOKUP(H283,'C:\Users\HP\Desktop\TrimphPO\Week\Master Files\[IGST Master.xlsx]DBF'!$A:$Y,25,FALSE),
   "Error")),
"")</f>
        <v/>
      </c>
      <c r="Y283">
        <f>IF(ORDER!O289&gt;0,+O283, "")</f>
        <v/>
      </c>
      <c r="Z283">
        <f>IF(ORDER!O289&gt;0,+J283, "")</f>
        <v/>
      </c>
      <c r="AA283">
        <f>IF(ORDER!O289&gt;0,
 IF(ORDER!$D$1="SGST",
 VLOOKUP(H283,'C:\Users\HP\Desktop\TrimphPO\Week\Master Files\[SGST Master.xlsx]DBF'!$A:$AB,28,FALSE),
   IF(ORDER!$D$1="IGST",
   VLOOKUP(H283,'C:\Users\HP\Desktop\TrimphPO\Week\Master Files\[IGST Master.xlsx]DBF'!$A:$AB,28,FALSE),
   "Error")),
"")</f>
        <v/>
      </c>
      <c r="AB283">
        <f>IF(ORDER!O289&gt;0,
 IF(ORDER!$D$1="SGST",
 VLOOKUP(H283,'C:\Users\HP\Desktop\TrimphPO\Week\Master Files\[SGST Master.xlsx]DBF'!$A:$AC,29,FALSE),
   IF(ORDER!$D$1="IGST",
   VLOOKUP(H283,'C:\Users\HP\Desktop\TrimphPO\Week\Master Files\[IGST Master.xlsx]DBF'!$A:$AC,29,FALSE),
   "Error")),
"")</f>
        <v/>
      </c>
      <c r="AC283">
        <f>IF(ORDER!O289&gt;0,ROUND(Y283*AB283/100,2), "")</f>
        <v/>
      </c>
      <c r="AD283">
        <f>IF(ORDER!O289&gt;0,ROUND(SUM(Y283,0)-AC283,2), "")</f>
        <v/>
      </c>
      <c r="AE283" t="inlineStr"/>
      <c r="AF283" t="inlineStr"/>
      <c r="AG283" t="inlineStr"/>
      <c r="AH283" t="inlineStr"/>
      <c r="AI283" t="inlineStr"/>
      <c r="AJ283" t="inlineStr"/>
      <c r="AK283">
        <f>IF(ORDER!O289&gt;0,IF(RIGHT(P283,2)="5%","Output IGST - 5% - Tamilnadu","Output IGST - 12% - Tamilnadu"), "")</f>
        <v/>
      </c>
      <c r="AL283">
        <f>IF(ORDER!O289&gt;0,IF(AK283="Output IGST - 12% - TamilNadu",12,5), "")</f>
        <v/>
      </c>
      <c r="AM283">
        <f>IF(ORDER!O289&gt;0,ROUND(SUM(AD283*AL283/100,0),2), "")</f>
        <v/>
      </c>
      <c r="AN283">
        <f>IF(ORDER!O289&gt;0,+AP283, "")</f>
        <v/>
      </c>
      <c r="AO283">
        <f>IF(ORDER!O289&gt;0,0.00, "")</f>
        <v/>
      </c>
      <c r="AP283">
        <f>IF(ORDER!O289&gt;0,+(Y283-AC283)+AM283, "")</f>
        <v/>
      </c>
      <c r="AQ283">
        <f>IF(ORDER!O289&gt;0,
 IF(ORDER!$D$1="SGST",
 VLOOKUP(H283,'C:\Users\HP\Desktop\TrimphPO\Week\Master Files\[SGST Master.xlsx]DBF'!$A:$AR,44,FALSE),
   IF(ORDER!$D$1="IGST",
   VLOOKUP(H283,'C:\Users\HP\Desktop\TrimphPO\Week\Master Files\[IGST Master.xlsx]DBF'!$A:$AR,44,FALSE),
   "Error")),
"")</f>
        <v/>
      </c>
      <c r="AR283">
        <f>IF(ORDER!O289&gt;0,B283, "")</f>
        <v/>
      </c>
      <c r="AS283">
        <f>IF(ORDER!O289&gt;0,AN283, "")</f>
        <v/>
      </c>
      <c r="AT283">
        <f>IF(ORDER!O289&gt;0,CONCATENATE($B$2," ",$C$2," ","QTY",  " ", $Z$2), "")</f>
        <v/>
      </c>
      <c r="AU283">
        <f>IF(ORDER!O289&gt;0,
 IF(ORDER!$D$1="SGST",
 VLOOKUP(H283,'C:\Users\HP\Desktop\TrimphPO\Week\Master Files\[SGST Master.xlsx]DBF'!$A:$AV,48,FALSE),
   IF(ORDER!$D$1="IGST",
   VLOOKUP(H283,'C:\Users\HP\Desktop\TrimphPO\Week\Master Files\[IGST Master.xlsx]DBF'!$A:$AV,48,FALSE),
   "Error")),
"")</f>
        <v/>
      </c>
      <c r="AV283">
        <f>IF(ORDER!O289&gt;0,
 IF(ORDER!$D$1="SGST",
 VLOOKUP(H283,'C:\Users\HP\Desktop\TrimphPO\Week\Master Files\[SGST Master.xlsx]DBF'!$A:$AW,49,FALSE),
   IF(ORDER!$D$1="IGST",
   VLOOKUP(H283,'C:\Users\HP\Desktop\TrimphPO\Week\Master Files\[IGST Master.xlsx]DBF'!$A:$AW,49,FALSE),
   "Error")),
"")</f>
        <v/>
      </c>
      <c r="AW283">
        <f>IF(ORDER!O289&gt;0,
 IF(ORDER!$D$1="SGST",
 VLOOKUP(H283,'C:\Users\HP\Desktop\TrimphPO\Week\Master Files\[SGST Master.xlsx]DBF'!$A:$AX,50,FALSE),
   IF(ORDER!$D$1="IGST",
   VLOOKUP(H283,'C:\Users\HP\Desktop\TrimphPO\Week\Master Files\[IGST Master.xlsx]DBF'!$A:$AX,50,FALSE),
   "Error")),
"")</f>
        <v/>
      </c>
      <c r="AX283">
        <f>IF(ORDER!O289&gt;0,ORDER!B5, "")</f>
        <v/>
      </c>
      <c r="AY283">
        <f>IF(ORDER!O289&gt;0,ORDER!B1, "")</f>
        <v/>
      </c>
      <c r="AZ283">
        <f>IF(ORDER!O289&gt;0,
 IF(ORDER!$D$1="SGST",
 VLOOKUP(H283,'C:\Users\HP\Desktop\TrimphPO\Week\Master Files\[SGST Master.xlsx]DBF'!$A:$BA,53,FALSE),
   IF(ORDER!$D$1="IGST",
   VLOOKUP(H283,'C:\Users\HP\Desktop\TrimphPO\Week\Master Files\[IGST Master.xlsx]DBF'!$A:$BA,53,FALSE),
   "Error")),
"")</f>
        <v/>
      </c>
      <c r="BA283">
        <f>IF(ORDER!O289&gt;0,
 IF(ORDER!$D$1="SGST",
 VLOOKUP(H283,'C:\Users\HP\Desktop\TrimphPO\Week\Master Files\[SGST Master.xlsx]DBF'!$A:$BB,54,FALSE),
   IF(ORDER!$D$1="IGST",
   VLOOKUP(H283,'C:\Users\HP\Desktop\TrimphPO\Week\Master Files\[IGST Master.xlsx]DBF'!$A:$BB,54,FALSE),
   "Error")),
"")</f>
        <v/>
      </c>
      <c r="BB283">
        <f>IF(ORDER!O289&gt;0,
 IF(ORDER!$D$1="SGST",
 VLOOKUP(H283,'C:\Users\HP\Desktop\TrimphPO\Week\Master Files\[SGST Master.xlsx]DBF'!$A:$BC,55,FALSE),
   IF(ORDER!$D$1="IGST",
   VLOOKUP(H283,'C:\Users\HP\Desktop\TrimphPO\Week\Master Files\[IGST Master.xlsx]DBF'!$A:$BC,55,FALSE),
   "Error")),
"")</f>
        <v/>
      </c>
      <c r="BC283">
        <f>IF(ORDER!O289&gt;0,
 IF(ORDER!$D$1="SGST",
 VLOOKUP(H283,'C:\Users\HP\Desktop\TrimphPO\Week\Master Files\[SGST Master.xlsx]DBF'!$A:$BD,56,FALSE),
   IF(ORDER!$D$1="IGST",
   VLOOKUP(H283,'C:\Users\HP\Desktop\TrimphPO\Week\Master Files\[IGST Master.xlsx]DBF'!$A:$BD,56,FALSE),
   "Error")),
"")</f>
        <v/>
      </c>
      <c r="BD283">
        <f>IF(ORDER!O289&gt;0,
 IF(ORDER!$D$1="SGST",
 VLOOKUP(H283,'C:\Users\HP\Desktop\TrimphPO\Week\Master Files\[SGST Master.xlsx]DBF'!$A:$BE,57,FALSE),
   IF(ORDER!$D$1="IGST",
   VLOOKUP(H283,'C:\Users\HP\Desktop\TrimphPO\Week\Master Files\[IGST Master.xlsx]DBF'!$A:$BE,57,FALSE),
   "Error")),
"")</f>
        <v/>
      </c>
    </row>
    <row r="284">
      <c r="A284">
        <f>IF(ORDER!O290&gt;0,
 IF(ORDER!$D$1="SGST",
 VLOOKUP(H284,'C:\Users\HP\Desktop\TrimphPO\Week\Master Files\[SGST Master.xlsx]DBF'!$A:$B,2,FALSE),
   IF(ORDER!$D$1="IGST",
   VLOOKUP(H284,'C:\Users\HP\Desktop\TrimphPO\Week\Master Files\[IGST Master.xlsx]DBF'!$A:$B,2,FALSE),
   "Error")),
"")</f>
        <v/>
      </c>
      <c r="B284">
        <f>IF(ORDER!O290&gt;0,
 IF(ORDER!$D$1="SGST",
 VLOOKUP(H284,'C:\Users\HP\Desktop\TrimphPO\Week\Master Files\[SGST Master.xlsx]DBF'!$A:$C,3,FALSE),
   IF(ORDER!$D$1="IGST",
   VLOOKUP(H284,'C:\Users\HP\Desktop\TrimphPO\Week\Master Files\[IGST Master.xlsx]DBF'!$A:$C,3,FALSE),
   "Error")),
"")</f>
        <v/>
      </c>
      <c r="C284">
        <f>IF(ORDER!O290&gt;0,ORDER!L290, "")</f>
        <v/>
      </c>
      <c r="D284">
        <f>IF(ORDER!O290&gt;0,ORDER!A290, "")</f>
        <v/>
      </c>
      <c r="E284">
        <f>IF(ORDER!O290&gt;0,
 IF(ORDER!$D$1="SGST",
 VLOOKUP(H284,'C:\Users\HP\Desktop\TrimphPO\Week\Master Files\[SGST Master.xlsx]DBF'!$A:$F,6,FALSE),
   IF(ORDER!$D$1="IGST",
   VLOOKUP(H284,'C:\Users\HP\Desktop\TrimphPO\Week\Master Files\[IGST Master.xlsx]DBF'!$A:$F,6,FALSE),
   "Error")),
"")</f>
        <v/>
      </c>
      <c r="F284">
        <f>IF(ORDER!O290&gt;0,ORDER!C290, "")</f>
        <v/>
      </c>
      <c r="G284">
        <f>IF(ORDER!O290&gt;0,
 IF(ORDER!$D$1="SGST",
 VLOOKUP(H284,'C:\Users\HP\Desktop\TrimphPO\Week\Master Files\[SGST Master.xlsx]DBF'!$A:$H,8,FALSE),
   IF(ORDER!$D$1="IGST",
   VLOOKUP(H284,'C:\Users\HP\Desktop\TrimphPO\Week\Master Files\[IGST Master.xlsx]DBF'!$A:$H,8,FALSE),
   "Error")),
"")</f>
        <v/>
      </c>
      <c r="H284">
        <f>IF(ORDER!O290&gt;0,ORDER!D290, "")</f>
        <v/>
      </c>
      <c r="I284">
        <f>IF(ORDER!O290&gt;0,
 IF(ORDER!$D$1="SGST",
 VLOOKUP(H284,'C:\Users\HP\Desktop\TrimphPO\Week\Master Files\[SGST Master.xlsx]DBF'!$A:$J,10,FALSE),
   IF(ORDER!$D$1="IGST",
   VLOOKUP(H284,'C:\Users\HP\Desktop\TrimphPO\Week\Master Files\[IGST Master.xlsx]DBF'!$A:$J,10,FALSE),
   "Error")),
"")</f>
        <v/>
      </c>
      <c r="J284">
        <f>IF(ORDER!O290&gt;0,SUMIF(ORDER!$D$8:$D$22298,DBF!$H284,ORDER!$G$8:$G$22298), "")</f>
        <v/>
      </c>
      <c r="K284">
        <f>IF(ORDER!O290&gt;0,VLOOKUP($H284,ORDER!D:H,5,FALSE), "")</f>
        <v/>
      </c>
      <c r="L284">
        <f>IF(ORDER!O290&gt;0,ROUND(J284*K284,2), "")</f>
        <v/>
      </c>
      <c r="M284">
        <f>IF(ORDER!O290&gt;0,
 IF(ORDER!$D$1="SGST",
 VLOOKUP(H284,'C:\Users\HP\Desktop\TrimphPO\Week\Master Files\[SGST Master.xlsx]DBF'!$A:$N,14,FALSE),
   IF(ORDER!$D$1="IGST",
   VLOOKUP(H284,'C:\Users\HP\Desktop\TrimphPO\Week\Master Files\[IGST Master.xlsx]DBF'!$A:$N,14,FALSE),
   "Error")),
"")</f>
        <v/>
      </c>
      <c r="N284">
        <f>IF(ORDER!O290&gt;0,ROUND(L284*M284/100,2), "")</f>
        <v/>
      </c>
      <c r="O284">
        <f>IF(ORDER!O290&gt;0,L284-N284, "")</f>
        <v/>
      </c>
      <c r="P284">
        <f>IF(ORDER!O290&gt;0,IF(R284="Corsetry",IF(IFERROR((O284/J284),0)&lt;1000,"CC Sales- Corsetry-Wholesale - IGST 5%","CC Sales- Corsetry-Wholesale - IGST 12%")), "")</f>
        <v/>
      </c>
      <c r="Q284">
        <f>IF(ORDER!O290&gt;0,
 IF(ORDER!$D$1="SGST",
 VLOOKUP(H284,'C:\Users\HP\Desktop\TrimphPO\Week\Master Files\[SGST Master.xlsx]DBF'!$A:$R,18,FALSE),
   IF(ORDER!$D$1="IGST",
   VLOOKUP(H284,'C:\Users\HP\Desktop\TrimphPO\Week\Master Files\[IGST Master.xlsx]DBF'!$A:$R,18,FALSE),
   "Error")),
"")</f>
        <v/>
      </c>
      <c r="R284">
        <f>IF(ORDER!O290&gt;0,
 IF(ORDER!$D$1="SGST",
 VLOOKUP(H284,'C:\Users\HP\Desktop\TrimphPO\Week\Master Files\[SGST Master.xlsx]DBF'!$A:$S,19,FALSE),
   IF(ORDER!$D$1="IGST",
   VLOOKUP(H284,'C:\Users\HP\Desktop\TrimphPO\Week\Master Files\[IGST Master.xlsx]DBF'!$A:$S,19,FALSE),
   "Error")),
"")</f>
        <v/>
      </c>
      <c r="S284">
        <f>IF(ORDER!O290&gt;0,
 IF(ORDER!$D$1="SGST",
 VLOOKUP(H284,'C:\Users\HP\Desktop\TrimphPO\Week\Master Files\[SGST Master.xlsx]DBF'!$A:$T,20,FALSE),
   IF(ORDER!$D$1="IGST",
   VLOOKUP(H284,'C:\Users\HP\Desktop\TrimphPO\Week\Master Files\[IGST Master.xlsx]DBF'!$A:$T,20,FALSE),
   "Error")),
"")</f>
        <v/>
      </c>
      <c r="T284">
        <f>IF(ORDER!O290&gt;0,
 IF(ORDER!$D$1="SGST",
 VLOOKUP(H284,'C:\Users\HP\Desktop\TrimphPO\Week\Master Files\[SGST Master.xlsx]DBF'!$A:$U,21,FALSE),
   IF(ORDER!$D$1="IGST",
   VLOOKUP(H284,'C:\Users\HP\Desktop\TrimphPO\Week\Master Files\[IGST Master.xlsx]DBF'!$A:$U,21,FALSE),
   "Error")),
"")</f>
        <v/>
      </c>
      <c r="U284">
        <f>IF(ORDER!O290&gt;0,
 IF(ORDER!$D$1="SGST",
 VLOOKUP(H284,'C:\Users\HP\Desktop\TrimphPO\Week\Master Files\[SGST Master.xlsx]DBF'!$A:$V,22,FALSE),
   IF(ORDER!$D$1="IGST",
   VLOOKUP(H284,'C:\Users\HP\Desktop\TrimphPO\Week\Master Files\[IGST Master.xlsx]DBF'!$A:$V,22,FALSE),
   "Error")),
"")</f>
        <v/>
      </c>
      <c r="V284">
        <f>IF(ORDER!O290&gt;0,
 IF(ORDER!$D$1="SGST",
 VLOOKUP(H284,'C:\Users\HP\Desktop\TrimphPO\Week\Master Files\[SGST Master.xlsx]DBF'!$A:$W,23,FALSE),
   IF(ORDER!$D$1="IGST",
   VLOOKUP(H284,'C:\Users\HP\Desktop\TrimphPO\Week\Master Files\[IGST Master.xlsx]DBF'!$A:$W,23,FALSE),
   "Error")),
"")</f>
        <v/>
      </c>
      <c r="W284">
        <f>IF(ORDER!O290&gt;0,
 IF(ORDER!$D$1="SGST",
 VLOOKUP(H284,'C:\Users\HP\Desktop\TrimphPO\Week\Master Files\[SGST Master.xlsx]DBF'!$A:$X,24,FALSE),
   IF(ORDER!$D$1="IGST",
   VLOOKUP(H284,'C:\Users\HP\Desktop\TrimphPO\Week\Master Files\[IGST Master.xlsx]DBF'!$A:$X,24,FALSE),
   "Error")),
"")</f>
        <v/>
      </c>
      <c r="X284">
        <f>IF(ORDER!O290&gt;0,
 IF(ORDER!$D$1="SGST",
 VLOOKUP(H284,'C:\Users\HP\Desktop\TrimphPO\Week\Master Files\[SGST Master.xlsx]DBF'!$A:$Y,25,FALSE),
   IF(ORDER!$D$1="IGST",
   VLOOKUP(H284,'C:\Users\HP\Desktop\TrimphPO\Week\Master Files\[IGST Master.xlsx]DBF'!$A:$Y,25,FALSE),
   "Error")),
"")</f>
        <v/>
      </c>
      <c r="Y284">
        <f>IF(ORDER!O290&gt;0,+O284, "")</f>
        <v/>
      </c>
      <c r="Z284">
        <f>IF(ORDER!O290&gt;0,+J284, "")</f>
        <v/>
      </c>
      <c r="AA284">
        <f>IF(ORDER!O290&gt;0,
 IF(ORDER!$D$1="SGST",
 VLOOKUP(H284,'C:\Users\HP\Desktop\TrimphPO\Week\Master Files\[SGST Master.xlsx]DBF'!$A:$AB,28,FALSE),
   IF(ORDER!$D$1="IGST",
   VLOOKUP(H284,'C:\Users\HP\Desktop\TrimphPO\Week\Master Files\[IGST Master.xlsx]DBF'!$A:$AB,28,FALSE),
   "Error")),
"")</f>
        <v/>
      </c>
      <c r="AB284">
        <f>IF(ORDER!O290&gt;0,
 IF(ORDER!$D$1="SGST",
 VLOOKUP(H284,'C:\Users\HP\Desktop\TrimphPO\Week\Master Files\[SGST Master.xlsx]DBF'!$A:$AC,29,FALSE),
   IF(ORDER!$D$1="IGST",
   VLOOKUP(H284,'C:\Users\HP\Desktop\TrimphPO\Week\Master Files\[IGST Master.xlsx]DBF'!$A:$AC,29,FALSE),
   "Error")),
"")</f>
        <v/>
      </c>
      <c r="AC284">
        <f>IF(ORDER!O290&gt;0,ROUND(Y284*AB284/100,2), "")</f>
        <v/>
      </c>
      <c r="AD284">
        <f>IF(ORDER!O290&gt;0,ROUND(SUM(Y284,0)-AC284,2), "")</f>
        <v/>
      </c>
      <c r="AE284" t="inlineStr"/>
      <c r="AF284" t="inlineStr"/>
      <c r="AG284" t="inlineStr"/>
      <c r="AH284" t="inlineStr"/>
      <c r="AI284" t="inlineStr"/>
      <c r="AJ284" t="inlineStr"/>
      <c r="AK284">
        <f>IF(ORDER!O290&gt;0,IF(RIGHT(P284,2)="5%","Output IGST - 5% - Tamilnadu","Output IGST - 12% - Tamilnadu"), "")</f>
        <v/>
      </c>
      <c r="AL284">
        <f>IF(ORDER!O290&gt;0,IF(AK284="Output IGST - 12% - TamilNadu",12,5), "")</f>
        <v/>
      </c>
      <c r="AM284">
        <f>IF(ORDER!O290&gt;0,ROUND(SUM(AD284*AL284/100,0),2), "")</f>
        <v/>
      </c>
      <c r="AN284">
        <f>IF(ORDER!O290&gt;0,+AP284, "")</f>
        <v/>
      </c>
      <c r="AO284">
        <f>IF(ORDER!O290&gt;0,0.00, "")</f>
        <v/>
      </c>
      <c r="AP284">
        <f>IF(ORDER!O290&gt;0,+(Y284-AC284)+AM284, "")</f>
        <v/>
      </c>
      <c r="AQ284">
        <f>IF(ORDER!O290&gt;0,
 IF(ORDER!$D$1="SGST",
 VLOOKUP(H284,'C:\Users\HP\Desktop\TrimphPO\Week\Master Files\[SGST Master.xlsx]DBF'!$A:$AR,44,FALSE),
   IF(ORDER!$D$1="IGST",
   VLOOKUP(H284,'C:\Users\HP\Desktop\TrimphPO\Week\Master Files\[IGST Master.xlsx]DBF'!$A:$AR,44,FALSE),
   "Error")),
"")</f>
        <v/>
      </c>
      <c r="AR284">
        <f>IF(ORDER!O290&gt;0,B284, "")</f>
        <v/>
      </c>
      <c r="AS284">
        <f>IF(ORDER!O290&gt;0,AN284, "")</f>
        <v/>
      </c>
      <c r="AT284">
        <f>IF(ORDER!O290&gt;0,CONCATENATE($B$2," ",$C$2," ","QTY",  " ", $Z$2), "")</f>
        <v/>
      </c>
      <c r="AU284">
        <f>IF(ORDER!O290&gt;0,
 IF(ORDER!$D$1="SGST",
 VLOOKUP(H284,'C:\Users\HP\Desktop\TrimphPO\Week\Master Files\[SGST Master.xlsx]DBF'!$A:$AV,48,FALSE),
   IF(ORDER!$D$1="IGST",
   VLOOKUP(H284,'C:\Users\HP\Desktop\TrimphPO\Week\Master Files\[IGST Master.xlsx]DBF'!$A:$AV,48,FALSE),
   "Error")),
"")</f>
        <v/>
      </c>
      <c r="AV284">
        <f>IF(ORDER!O290&gt;0,
 IF(ORDER!$D$1="SGST",
 VLOOKUP(H284,'C:\Users\HP\Desktop\TrimphPO\Week\Master Files\[SGST Master.xlsx]DBF'!$A:$AW,49,FALSE),
   IF(ORDER!$D$1="IGST",
   VLOOKUP(H284,'C:\Users\HP\Desktop\TrimphPO\Week\Master Files\[IGST Master.xlsx]DBF'!$A:$AW,49,FALSE),
   "Error")),
"")</f>
        <v/>
      </c>
      <c r="AW284">
        <f>IF(ORDER!O290&gt;0,
 IF(ORDER!$D$1="SGST",
 VLOOKUP(H284,'C:\Users\HP\Desktop\TrimphPO\Week\Master Files\[SGST Master.xlsx]DBF'!$A:$AX,50,FALSE),
   IF(ORDER!$D$1="IGST",
   VLOOKUP(H284,'C:\Users\HP\Desktop\TrimphPO\Week\Master Files\[IGST Master.xlsx]DBF'!$A:$AX,50,FALSE),
   "Error")),
"")</f>
        <v/>
      </c>
      <c r="AX284">
        <f>IF(ORDER!O290&gt;0,ORDER!B5, "")</f>
        <v/>
      </c>
      <c r="AY284">
        <f>IF(ORDER!O290&gt;0,ORDER!B1, "")</f>
        <v/>
      </c>
      <c r="AZ284">
        <f>IF(ORDER!O290&gt;0,
 IF(ORDER!$D$1="SGST",
 VLOOKUP(H284,'C:\Users\HP\Desktop\TrimphPO\Week\Master Files\[SGST Master.xlsx]DBF'!$A:$BA,53,FALSE),
   IF(ORDER!$D$1="IGST",
   VLOOKUP(H284,'C:\Users\HP\Desktop\TrimphPO\Week\Master Files\[IGST Master.xlsx]DBF'!$A:$BA,53,FALSE),
   "Error")),
"")</f>
        <v/>
      </c>
      <c r="BA284">
        <f>IF(ORDER!O290&gt;0,
 IF(ORDER!$D$1="SGST",
 VLOOKUP(H284,'C:\Users\HP\Desktop\TrimphPO\Week\Master Files\[SGST Master.xlsx]DBF'!$A:$BB,54,FALSE),
   IF(ORDER!$D$1="IGST",
   VLOOKUP(H284,'C:\Users\HP\Desktop\TrimphPO\Week\Master Files\[IGST Master.xlsx]DBF'!$A:$BB,54,FALSE),
   "Error")),
"")</f>
        <v/>
      </c>
      <c r="BB284">
        <f>IF(ORDER!O290&gt;0,
 IF(ORDER!$D$1="SGST",
 VLOOKUP(H284,'C:\Users\HP\Desktop\TrimphPO\Week\Master Files\[SGST Master.xlsx]DBF'!$A:$BC,55,FALSE),
   IF(ORDER!$D$1="IGST",
   VLOOKUP(H284,'C:\Users\HP\Desktop\TrimphPO\Week\Master Files\[IGST Master.xlsx]DBF'!$A:$BC,55,FALSE),
   "Error")),
"")</f>
        <v/>
      </c>
      <c r="BC284">
        <f>IF(ORDER!O290&gt;0,
 IF(ORDER!$D$1="SGST",
 VLOOKUP(H284,'C:\Users\HP\Desktop\TrimphPO\Week\Master Files\[SGST Master.xlsx]DBF'!$A:$BD,56,FALSE),
   IF(ORDER!$D$1="IGST",
   VLOOKUP(H284,'C:\Users\HP\Desktop\TrimphPO\Week\Master Files\[IGST Master.xlsx]DBF'!$A:$BD,56,FALSE),
   "Error")),
"")</f>
        <v/>
      </c>
      <c r="BD284">
        <f>IF(ORDER!O290&gt;0,
 IF(ORDER!$D$1="SGST",
 VLOOKUP(H284,'C:\Users\HP\Desktop\TrimphPO\Week\Master Files\[SGST Master.xlsx]DBF'!$A:$BE,57,FALSE),
   IF(ORDER!$D$1="IGST",
   VLOOKUP(H284,'C:\Users\HP\Desktop\TrimphPO\Week\Master Files\[IGST Master.xlsx]DBF'!$A:$BE,57,FALSE),
   "Error")),
"")</f>
        <v/>
      </c>
    </row>
    <row r="285">
      <c r="A285">
        <f>IF(ORDER!O291&gt;0,
 IF(ORDER!$D$1="SGST",
 VLOOKUP(H285,'C:\Users\HP\Desktop\TrimphPO\Week\Master Files\[SGST Master.xlsx]DBF'!$A:$B,2,FALSE),
   IF(ORDER!$D$1="IGST",
   VLOOKUP(H285,'C:\Users\HP\Desktop\TrimphPO\Week\Master Files\[IGST Master.xlsx]DBF'!$A:$B,2,FALSE),
   "Error")),
"")</f>
        <v/>
      </c>
      <c r="B285">
        <f>IF(ORDER!O291&gt;0,
 IF(ORDER!$D$1="SGST",
 VLOOKUP(H285,'C:\Users\HP\Desktop\TrimphPO\Week\Master Files\[SGST Master.xlsx]DBF'!$A:$C,3,FALSE),
   IF(ORDER!$D$1="IGST",
   VLOOKUP(H285,'C:\Users\HP\Desktop\TrimphPO\Week\Master Files\[IGST Master.xlsx]DBF'!$A:$C,3,FALSE),
   "Error")),
"")</f>
        <v/>
      </c>
      <c r="C285">
        <f>IF(ORDER!O291&gt;0,ORDER!L291, "")</f>
        <v/>
      </c>
      <c r="D285">
        <f>IF(ORDER!O291&gt;0,ORDER!A291, "")</f>
        <v/>
      </c>
      <c r="E285">
        <f>IF(ORDER!O291&gt;0,
 IF(ORDER!$D$1="SGST",
 VLOOKUP(H285,'C:\Users\HP\Desktop\TrimphPO\Week\Master Files\[SGST Master.xlsx]DBF'!$A:$F,6,FALSE),
   IF(ORDER!$D$1="IGST",
   VLOOKUP(H285,'C:\Users\HP\Desktop\TrimphPO\Week\Master Files\[IGST Master.xlsx]DBF'!$A:$F,6,FALSE),
   "Error")),
"")</f>
        <v/>
      </c>
      <c r="F285">
        <f>IF(ORDER!O291&gt;0,ORDER!C291, "")</f>
        <v/>
      </c>
      <c r="G285">
        <f>IF(ORDER!O291&gt;0,
 IF(ORDER!$D$1="SGST",
 VLOOKUP(H285,'C:\Users\HP\Desktop\TrimphPO\Week\Master Files\[SGST Master.xlsx]DBF'!$A:$H,8,FALSE),
   IF(ORDER!$D$1="IGST",
   VLOOKUP(H285,'C:\Users\HP\Desktop\TrimphPO\Week\Master Files\[IGST Master.xlsx]DBF'!$A:$H,8,FALSE),
   "Error")),
"")</f>
        <v/>
      </c>
      <c r="H285">
        <f>IF(ORDER!O291&gt;0,ORDER!D291, "")</f>
        <v/>
      </c>
      <c r="I285">
        <f>IF(ORDER!O291&gt;0,
 IF(ORDER!$D$1="SGST",
 VLOOKUP(H285,'C:\Users\HP\Desktop\TrimphPO\Week\Master Files\[SGST Master.xlsx]DBF'!$A:$J,10,FALSE),
   IF(ORDER!$D$1="IGST",
   VLOOKUP(H285,'C:\Users\HP\Desktop\TrimphPO\Week\Master Files\[IGST Master.xlsx]DBF'!$A:$J,10,FALSE),
   "Error")),
"")</f>
        <v/>
      </c>
      <c r="J285">
        <f>IF(ORDER!O291&gt;0,SUMIF(ORDER!$D$8:$D$22298,DBF!$H285,ORDER!$G$8:$G$22298), "")</f>
        <v/>
      </c>
      <c r="K285">
        <f>IF(ORDER!O291&gt;0,VLOOKUP($H285,ORDER!D:H,5,FALSE), "")</f>
        <v/>
      </c>
      <c r="L285">
        <f>IF(ORDER!O291&gt;0,ROUND(J285*K285,2), "")</f>
        <v/>
      </c>
      <c r="M285">
        <f>IF(ORDER!O291&gt;0,
 IF(ORDER!$D$1="SGST",
 VLOOKUP(H285,'C:\Users\HP\Desktop\TrimphPO\Week\Master Files\[SGST Master.xlsx]DBF'!$A:$N,14,FALSE),
   IF(ORDER!$D$1="IGST",
   VLOOKUP(H285,'C:\Users\HP\Desktop\TrimphPO\Week\Master Files\[IGST Master.xlsx]DBF'!$A:$N,14,FALSE),
   "Error")),
"")</f>
        <v/>
      </c>
      <c r="N285">
        <f>IF(ORDER!O291&gt;0,ROUND(L285*M285/100,2), "")</f>
        <v/>
      </c>
      <c r="O285">
        <f>IF(ORDER!O291&gt;0,L285-N285, "")</f>
        <v/>
      </c>
      <c r="P285">
        <f>IF(ORDER!O291&gt;0,IF(R285="Corsetry",IF(IFERROR((O285/J285),0)&lt;1000,"CC Sales- Corsetry-Wholesale - IGST 5%","CC Sales- Corsetry-Wholesale - IGST 12%")), "")</f>
        <v/>
      </c>
      <c r="Q285">
        <f>IF(ORDER!O291&gt;0,
 IF(ORDER!$D$1="SGST",
 VLOOKUP(H285,'C:\Users\HP\Desktop\TrimphPO\Week\Master Files\[SGST Master.xlsx]DBF'!$A:$R,18,FALSE),
   IF(ORDER!$D$1="IGST",
   VLOOKUP(H285,'C:\Users\HP\Desktop\TrimphPO\Week\Master Files\[IGST Master.xlsx]DBF'!$A:$R,18,FALSE),
   "Error")),
"")</f>
        <v/>
      </c>
      <c r="R285">
        <f>IF(ORDER!O291&gt;0,
 IF(ORDER!$D$1="SGST",
 VLOOKUP(H285,'C:\Users\HP\Desktop\TrimphPO\Week\Master Files\[SGST Master.xlsx]DBF'!$A:$S,19,FALSE),
   IF(ORDER!$D$1="IGST",
   VLOOKUP(H285,'C:\Users\HP\Desktop\TrimphPO\Week\Master Files\[IGST Master.xlsx]DBF'!$A:$S,19,FALSE),
   "Error")),
"")</f>
        <v/>
      </c>
      <c r="S285">
        <f>IF(ORDER!O291&gt;0,
 IF(ORDER!$D$1="SGST",
 VLOOKUP(H285,'C:\Users\HP\Desktop\TrimphPO\Week\Master Files\[SGST Master.xlsx]DBF'!$A:$T,20,FALSE),
   IF(ORDER!$D$1="IGST",
   VLOOKUP(H285,'C:\Users\HP\Desktop\TrimphPO\Week\Master Files\[IGST Master.xlsx]DBF'!$A:$T,20,FALSE),
   "Error")),
"")</f>
        <v/>
      </c>
      <c r="T285">
        <f>IF(ORDER!O291&gt;0,
 IF(ORDER!$D$1="SGST",
 VLOOKUP(H285,'C:\Users\HP\Desktop\TrimphPO\Week\Master Files\[SGST Master.xlsx]DBF'!$A:$U,21,FALSE),
   IF(ORDER!$D$1="IGST",
   VLOOKUP(H285,'C:\Users\HP\Desktop\TrimphPO\Week\Master Files\[IGST Master.xlsx]DBF'!$A:$U,21,FALSE),
   "Error")),
"")</f>
        <v/>
      </c>
      <c r="U285">
        <f>IF(ORDER!O291&gt;0,
 IF(ORDER!$D$1="SGST",
 VLOOKUP(H285,'C:\Users\HP\Desktop\TrimphPO\Week\Master Files\[SGST Master.xlsx]DBF'!$A:$V,22,FALSE),
   IF(ORDER!$D$1="IGST",
   VLOOKUP(H285,'C:\Users\HP\Desktop\TrimphPO\Week\Master Files\[IGST Master.xlsx]DBF'!$A:$V,22,FALSE),
   "Error")),
"")</f>
        <v/>
      </c>
      <c r="V285">
        <f>IF(ORDER!O291&gt;0,
 IF(ORDER!$D$1="SGST",
 VLOOKUP(H285,'C:\Users\HP\Desktop\TrimphPO\Week\Master Files\[SGST Master.xlsx]DBF'!$A:$W,23,FALSE),
   IF(ORDER!$D$1="IGST",
   VLOOKUP(H285,'C:\Users\HP\Desktop\TrimphPO\Week\Master Files\[IGST Master.xlsx]DBF'!$A:$W,23,FALSE),
   "Error")),
"")</f>
        <v/>
      </c>
      <c r="W285">
        <f>IF(ORDER!O291&gt;0,
 IF(ORDER!$D$1="SGST",
 VLOOKUP(H285,'C:\Users\HP\Desktop\TrimphPO\Week\Master Files\[SGST Master.xlsx]DBF'!$A:$X,24,FALSE),
   IF(ORDER!$D$1="IGST",
   VLOOKUP(H285,'C:\Users\HP\Desktop\TrimphPO\Week\Master Files\[IGST Master.xlsx]DBF'!$A:$X,24,FALSE),
   "Error")),
"")</f>
        <v/>
      </c>
      <c r="X285">
        <f>IF(ORDER!O291&gt;0,
 IF(ORDER!$D$1="SGST",
 VLOOKUP(H285,'C:\Users\HP\Desktop\TrimphPO\Week\Master Files\[SGST Master.xlsx]DBF'!$A:$Y,25,FALSE),
   IF(ORDER!$D$1="IGST",
   VLOOKUP(H285,'C:\Users\HP\Desktop\TrimphPO\Week\Master Files\[IGST Master.xlsx]DBF'!$A:$Y,25,FALSE),
   "Error")),
"")</f>
        <v/>
      </c>
      <c r="Y285">
        <f>IF(ORDER!O291&gt;0,+O285, "")</f>
        <v/>
      </c>
      <c r="Z285">
        <f>IF(ORDER!O291&gt;0,+J285, "")</f>
        <v/>
      </c>
      <c r="AA285">
        <f>IF(ORDER!O291&gt;0,
 IF(ORDER!$D$1="SGST",
 VLOOKUP(H285,'C:\Users\HP\Desktop\TrimphPO\Week\Master Files\[SGST Master.xlsx]DBF'!$A:$AB,28,FALSE),
   IF(ORDER!$D$1="IGST",
   VLOOKUP(H285,'C:\Users\HP\Desktop\TrimphPO\Week\Master Files\[IGST Master.xlsx]DBF'!$A:$AB,28,FALSE),
   "Error")),
"")</f>
        <v/>
      </c>
      <c r="AB285">
        <f>IF(ORDER!O291&gt;0,
 IF(ORDER!$D$1="SGST",
 VLOOKUP(H285,'C:\Users\HP\Desktop\TrimphPO\Week\Master Files\[SGST Master.xlsx]DBF'!$A:$AC,29,FALSE),
   IF(ORDER!$D$1="IGST",
   VLOOKUP(H285,'C:\Users\HP\Desktop\TrimphPO\Week\Master Files\[IGST Master.xlsx]DBF'!$A:$AC,29,FALSE),
   "Error")),
"")</f>
        <v/>
      </c>
      <c r="AC285">
        <f>IF(ORDER!O291&gt;0,ROUND(Y285*AB285/100,2), "")</f>
        <v/>
      </c>
      <c r="AD285">
        <f>IF(ORDER!O291&gt;0,ROUND(SUM(Y285,0)-AC285,2), "")</f>
        <v/>
      </c>
      <c r="AE285" t="inlineStr"/>
      <c r="AF285" t="inlineStr"/>
      <c r="AG285" t="inlineStr"/>
      <c r="AH285" t="inlineStr"/>
      <c r="AI285" t="inlineStr"/>
      <c r="AJ285" t="inlineStr"/>
      <c r="AK285">
        <f>IF(ORDER!O291&gt;0,IF(RIGHT(P285,2)="5%","Output IGST - 5% - Tamilnadu","Output IGST - 12% - Tamilnadu"), "")</f>
        <v/>
      </c>
      <c r="AL285">
        <f>IF(ORDER!O291&gt;0,IF(AK285="Output IGST - 12% - TamilNadu",12,5), "")</f>
        <v/>
      </c>
      <c r="AM285">
        <f>IF(ORDER!O291&gt;0,ROUND(SUM(AD285*AL285/100,0),2), "")</f>
        <v/>
      </c>
      <c r="AN285">
        <f>IF(ORDER!O291&gt;0,+AP285, "")</f>
        <v/>
      </c>
      <c r="AO285">
        <f>IF(ORDER!O291&gt;0,0.00, "")</f>
        <v/>
      </c>
      <c r="AP285">
        <f>IF(ORDER!O291&gt;0,+(Y285-AC285)+AM285, "")</f>
        <v/>
      </c>
      <c r="AQ285">
        <f>IF(ORDER!O291&gt;0,
 IF(ORDER!$D$1="SGST",
 VLOOKUP(H285,'C:\Users\HP\Desktop\TrimphPO\Week\Master Files\[SGST Master.xlsx]DBF'!$A:$AR,44,FALSE),
   IF(ORDER!$D$1="IGST",
   VLOOKUP(H285,'C:\Users\HP\Desktop\TrimphPO\Week\Master Files\[IGST Master.xlsx]DBF'!$A:$AR,44,FALSE),
   "Error")),
"")</f>
        <v/>
      </c>
      <c r="AR285">
        <f>IF(ORDER!O291&gt;0,B285, "")</f>
        <v/>
      </c>
      <c r="AS285">
        <f>IF(ORDER!O291&gt;0,AN285, "")</f>
        <v/>
      </c>
      <c r="AT285">
        <f>IF(ORDER!O291&gt;0,CONCATENATE($B$2," ",$C$2," ","QTY",  " ", $Z$2), "")</f>
        <v/>
      </c>
      <c r="AU285">
        <f>IF(ORDER!O291&gt;0,
 IF(ORDER!$D$1="SGST",
 VLOOKUP(H285,'C:\Users\HP\Desktop\TrimphPO\Week\Master Files\[SGST Master.xlsx]DBF'!$A:$AV,48,FALSE),
   IF(ORDER!$D$1="IGST",
   VLOOKUP(H285,'C:\Users\HP\Desktop\TrimphPO\Week\Master Files\[IGST Master.xlsx]DBF'!$A:$AV,48,FALSE),
   "Error")),
"")</f>
        <v/>
      </c>
      <c r="AV285">
        <f>IF(ORDER!O291&gt;0,
 IF(ORDER!$D$1="SGST",
 VLOOKUP(H285,'C:\Users\HP\Desktop\TrimphPO\Week\Master Files\[SGST Master.xlsx]DBF'!$A:$AW,49,FALSE),
   IF(ORDER!$D$1="IGST",
   VLOOKUP(H285,'C:\Users\HP\Desktop\TrimphPO\Week\Master Files\[IGST Master.xlsx]DBF'!$A:$AW,49,FALSE),
   "Error")),
"")</f>
        <v/>
      </c>
      <c r="AW285">
        <f>IF(ORDER!O291&gt;0,
 IF(ORDER!$D$1="SGST",
 VLOOKUP(H285,'C:\Users\HP\Desktop\TrimphPO\Week\Master Files\[SGST Master.xlsx]DBF'!$A:$AX,50,FALSE),
   IF(ORDER!$D$1="IGST",
   VLOOKUP(H285,'C:\Users\HP\Desktop\TrimphPO\Week\Master Files\[IGST Master.xlsx]DBF'!$A:$AX,50,FALSE),
   "Error")),
"")</f>
        <v/>
      </c>
      <c r="AX285">
        <f>IF(ORDER!O291&gt;0,ORDER!B5, "")</f>
        <v/>
      </c>
      <c r="AY285">
        <f>IF(ORDER!O291&gt;0,ORDER!B1, "")</f>
        <v/>
      </c>
      <c r="AZ285">
        <f>IF(ORDER!O291&gt;0,
 IF(ORDER!$D$1="SGST",
 VLOOKUP(H285,'C:\Users\HP\Desktop\TrimphPO\Week\Master Files\[SGST Master.xlsx]DBF'!$A:$BA,53,FALSE),
   IF(ORDER!$D$1="IGST",
   VLOOKUP(H285,'C:\Users\HP\Desktop\TrimphPO\Week\Master Files\[IGST Master.xlsx]DBF'!$A:$BA,53,FALSE),
   "Error")),
"")</f>
        <v/>
      </c>
      <c r="BA285">
        <f>IF(ORDER!O291&gt;0,
 IF(ORDER!$D$1="SGST",
 VLOOKUP(H285,'C:\Users\HP\Desktop\TrimphPO\Week\Master Files\[SGST Master.xlsx]DBF'!$A:$BB,54,FALSE),
   IF(ORDER!$D$1="IGST",
   VLOOKUP(H285,'C:\Users\HP\Desktop\TrimphPO\Week\Master Files\[IGST Master.xlsx]DBF'!$A:$BB,54,FALSE),
   "Error")),
"")</f>
        <v/>
      </c>
      <c r="BB285">
        <f>IF(ORDER!O291&gt;0,
 IF(ORDER!$D$1="SGST",
 VLOOKUP(H285,'C:\Users\HP\Desktop\TrimphPO\Week\Master Files\[SGST Master.xlsx]DBF'!$A:$BC,55,FALSE),
   IF(ORDER!$D$1="IGST",
   VLOOKUP(H285,'C:\Users\HP\Desktop\TrimphPO\Week\Master Files\[IGST Master.xlsx]DBF'!$A:$BC,55,FALSE),
   "Error")),
"")</f>
        <v/>
      </c>
      <c r="BC285">
        <f>IF(ORDER!O291&gt;0,
 IF(ORDER!$D$1="SGST",
 VLOOKUP(H285,'C:\Users\HP\Desktop\TrimphPO\Week\Master Files\[SGST Master.xlsx]DBF'!$A:$BD,56,FALSE),
   IF(ORDER!$D$1="IGST",
   VLOOKUP(H285,'C:\Users\HP\Desktop\TrimphPO\Week\Master Files\[IGST Master.xlsx]DBF'!$A:$BD,56,FALSE),
   "Error")),
"")</f>
        <v/>
      </c>
      <c r="BD285">
        <f>IF(ORDER!O291&gt;0,
 IF(ORDER!$D$1="SGST",
 VLOOKUP(H285,'C:\Users\HP\Desktop\TrimphPO\Week\Master Files\[SGST Master.xlsx]DBF'!$A:$BE,57,FALSE),
   IF(ORDER!$D$1="IGST",
   VLOOKUP(H285,'C:\Users\HP\Desktop\TrimphPO\Week\Master Files\[IGST Master.xlsx]DBF'!$A:$BE,57,FALSE),
   "Error")),
"")</f>
        <v/>
      </c>
    </row>
    <row r="286">
      <c r="A286">
        <f>IF(ORDER!O292&gt;0,
 IF(ORDER!$D$1="SGST",
 VLOOKUP(H286,'C:\Users\HP\Desktop\TrimphPO\Week\Master Files\[SGST Master.xlsx]DBF'!$A:$B,2,FALSE),
   IF(ORDER!$D$1="IGST",
   VLOOKUP(H286,'C:\Users\HP\Desktop\TrimphPO\Week\Master Files\[IGST Master.xlsx]DBF'!$A:$B,2,FALSE),
   "Error")),
"")</f>
        <v/>
      </c>
      <c r="B286">
        <f>IF(ORDER!O292&gt;0,
 IF(ORDER!$D$1="SGST",
 VLOOKUP(H286,'C:\Users\HP\Desktop\TrimphPO\Week\Master Files\[SGST Master.xlsx]DBF'!$A:$C,3,FALSE),
   IF(ORDER!$D$1="IGST",
   VLOOKUP(H286,'C:\Users\HP\Desktop\TrimphPO\Week\Master Files\[IGST Master.xlsx]DBF'!$A:$C,3,FALSE),
   "Error")),
"")</f>
        <v/>
      </c>
      <c r="C286">
        <f>IF(ORDER!O292&gt;0,ORDER!L292, "")</f>
        <v/>
      </c>
      <c r="D286">
        <f>IF(ORDER!O292&gt;0,ORDER!A292, "")</f>
        <v/>
      </c>
      <c r="E286">
        <f>IF(ORDER!O292&gt;0,
 IF(ORDER!$D$1="SGST",
 VLOOKUP(H286,'C:\Users\HP\Desktop\TrimphPO\Week\Master Files\[SGST Master.xlsx]DBF'!$A:$F,6,FALSE),
   IF(ORDER!$D$1="IGST",
   VLOOKUP(H286,'C:\Users\HP\Desktop\TrimphPO\Week\Master Files\[IGST Master.xlsx]DBF'!$A:$F,6,FALSE),
   "Error")),
"")</f>
        <v/>
      </c>
      <c r="F286">
        <f>IF(ORDER!O292&gt;0,ORDER!C292, "")</f>
        <v/>
      </c>
      <c r="G286">
        <f>IF(ORDER!O292&gt;0,
 IF(ORDER!$D$1="SGST",
 VLOOKUP(H286,'C:\Users\HP\Desktop\TrimphPO\Week\Master Files\[SGST Master.xlsx]DBF'!$A:$H,8,FALSE),
   IF(ORDER!$D$1="IGST",
   VLOOKUP(H286,'C:\Users\HP\Desktop\TrimphPO\Week\Master Files\[IGST Master.xlsx]DBF'!$A:$H,8,FALSE),
   "Error")),
"")</f>
        <v/>
      </c>
      <c r="H286">
        <f>IF(ORDER!O292&gt;0,ORDER!D292, "")</f>
        <v/>
      </c>
      <c r="I286">
        <f>IF(ORDER!O292&gt;0,
 IF(ORDER!$D$1="SGST",
 VLOOKUP(H286,'C:\Users\HP\Desktop\TrimphPO\Week\Master Files\[SGST Master.xlsx]DBF'!$A:$J,10,FALSE),
   IF(ORDER!$D$1="IGST",
   VLOOKUP(H286,'C:\Users\HP\Desktop\TrimphPO\Week\Master Files\[IGST Master.xlsx]DBF'!$A:$J,10,FALSE),
   "Error")),
"")</f>
        <v/>
      </c>
      <c r="J286">
        <f>IF(ORDER!O292&gt;0,SUMIF(ORDER!$D$8:$D$22298,DBF!$H286,ORDER!$G$8:$G$22298), "")</f>
        <v/>
      </c>
      <c r="K286">
        <f>IF(ORDER!O292&gt;0,VLOOKUP($H286,ORDER!D:H,5,FALSE), "")</f>
        <v/>
      </c>
      <c r="L286">
        <f>IF(ORDER!O292&gt;0,ROUND(J286*K286,2), "")</f>
        <v/>
      </c>
      <c r="M286">
        <f>IF(ORDER!O292&gt;0,
 IF(ORDER!$D$1="SGST",
 VLOOKUP(H286,'C:\Users\HP\Desktop\TrimphPO\Week\Master Files\[SGST Master.xlsx]DBF'!$A:$N,14,FALSE),
   IF(ORDER!$D$1="IGST",
   VLOOKUP(H286,'C:\Users\HP\Desktop\TrimphPO\Week\Master Files\[IGST Master.xlsx]DBF'!$A:$N,14,FALSE),
   "Error")),
"")</f>
        <v/>
      </c>
      <c r="N286">
        <f>IF(ORDER!O292&gt;0,ROUND(L286*M286/100,2), "")</f>
        <v/>
      </c>
      <c r="O286">
        <f>IF(ORDER!O292&gt;0,L286-N286, "")</f>
        <v/>
      </c>
      <c r="P286">
        <f>IF(ORDER!O292&gt;0,IF(R286="Corsetry",IF(IFERROR((O286/J286),0)&lt;1000,"CC Sales- Corsetry-Wholesale - IGST 5%","CC Sales- Corsetry-Wholesale - IGST 12%")), "")</f>
        <v/>
      </c>
      <c r="Q286">
        <f>IF(ORDER!O292&gt;0,
 IF(ORDER!$D$1="SGST",
 VLOOKUP(H286,'C:\Users\HP\Desktop\TrimphPO\Week\Master Files\[SGST Master.xlsx]DBF'!$A:$R,18,FALSE),
   IF(ORDER!$D$1="IGST",
   VLOOKUP(H286,'C:\Users\HP\Desktop\TrimphPO\Week\Master Files\[IGST Master.xlsx]DBF'!$A:$R,18,FALSE),
   "Error")),
"")</f>
        <v/>
      </c>
      <c r="R286">
        <f>IF(ORDER!O292&gt;0,
 IF(ORDER!$D$1="SGST",
 VLOOKUP(H286,'C:\Users\HP\Desktop\TrimphPO\Week\Master Files\[SGST Master.xlsx]DBF'!$A:$S,19,FALSE),
   IF(ORDER!$D$1="IGST",
   VLOOKUP(H286,'C:\Users\HP\Desktop\TrimphPO\Week\Master Files\[IGST Master.xlsx]DBF'!$A:$S,19,FALSE),
   "Error")),
"")</f>
        <v/>
      </c>
      <c r="S286">
        <f>IF(ORDER!O292&gt;0,
 IF(ORDER!$D$1="SGST",
 VLOOKUP(H286,'C:\Users\HP\Desktop\TrimphPO\Week\Master Files\[SGST Master.xlsx]DBF'!$A:$T,20,FALSE),
   IF(ORDER!$D$1="IGST",
   VLOOKUP(H286,'C:\Users\HP\Desktop\TrimphPO\Week\Master Files\[IGST Master.xlsx]DBF'!$A:$T,20,FALSE),
   "Error")),
"")</f>
        <v/>
      </c>
      <c r="T286">
        <f>IF(ORDER!O292&gt;0,
 IF(ORDER!$D$1="SGST",
 VLOOKUP(H286,'C:\Users\HP\Desktop\TrimphPO\Week\Master Files\[SGST Master.xlsx]DBF'!$A:$U,21,FALSE),
   IF(ORDER!$D$1="IGST",
   VLOOKUP(H286,'C:\Users\HP\Desktop\TrimphPO\Week\Master Files\[IGST Master.xlsx]DBF'!$A:$U,21,FALSE),
   "Error")),
"")</f>
        <v/>
      </c>
      <c r="U286">
        <f>IF(ORDER!O292&gt;0,
 IF(ORDER!$D$1="SGST",
 VLOOKUP(H286,'C:\Users\HP\Desktop\TrimphPO\Week\Master Files\[SGST Master.xlsx]DBF'!$A:$V,22,FALSE),
   IF(ORDER!$D$1="IGST",
   VLOOKUP(H286,'C:\Users\HP\Desktop\TrimphPO\Week\Master Files\[IGST Master.xlsx]DBF'!$A:$V,22,FALSE),
   "Error")),
"")</f>
        <v/>
      </c>
      <c r="V286">
        <f>IF(ORDER!O292&gt;0,
 IF(ORDER!$D$1="SGST",
 VLOOKUP(H286,'C:\Users\HP\Desktop\TrimphPO\Week\Master Files\[SGST Master.xlsx]DBF'!$A:$W,23,FALSE),
   IF(ORDER!$D$1="IGST",
   VLOOKUP(H286,'C:\Users\HP\Desktop\TrimphPO\Week\Master Files\[IGST Master.xlsx]DBF'!$A:$W,23,FALSE),
   "Error")),
"")</f>
        <v/>
      </c>
      <c r="W286">
        <f>IF(ORDER!O292&gt;0,
 IF(ORDER!$D$1="SGST",
 VLOOKUP(H286,'C:\Users\HP\Desktop\TrimphPO\Week\Master Files\[SGST Master.xlsx]DBF'!$A:$X,24,FALSE),
   IF(ORDER!$D$1="IGST",
   VLOOKUP(H286,'C:\Users\HP\Desktop\TrimphPO\Week\Master Files\[IGST Master.xlsx]DBF'!$A:$X,24,FALSE),
   "Error")),
"")</f>
        <v/>
      </c>
      <c r="X286">
        <f>IF(ORDER!O292&gt;0,
 IF(ORDER!$D$1="SGST",
 VLOOKUP(H286,'C:\Users\HP\Desktop\TrimphPO\Week\Master Files\[SGST Master.xlsx]DBF'!$A:$Y,25,FALSE),
   IF(ORDER!$D$1="IGST",
   VLOOKUP(H286,'C:\Users\HP\Desktop\TrimphPO\Week\Master Files\[IGST Master.xlsx]DBF'!$A:$Y,25,FALSE),
   "Error")),
"")</f>
        <v/>
      </c>
      <c r="Y286">
        <f>IF(ORDER!O292&gt;0,+O286, "")</f>
        <v/>
      </c>
      <c r="Z286">
        <f>IF(ORDER!O292&gt;0,+J286, "")</f>
        <v/>
      </c>
      <c r="AA286">
        <f>IF(ORDER!O292&gt;0,
 IF(ORDER!$D$1="SGST",
 VLOOKUP(H286,'C:\Users\HP\Desktop\TrimphPO\Week\Master Files\[SGST Master.xlsx]DBF'!$A:$AB,28,FALSE),
   IF(ORDER!$D$1="IGST",
   VLOOKUP(H286,'C:\Users\HP\Desktop\TrimphPO\Week\Master Files\[IGST Master.xlsx]DBF'!$A:$AB,28,FALSE),
   "Error")),
"")</f>
        <v/>
      </c>
      <c r="AB286">
        <f>IF(ORDER!O292&gt;0,
 IF(ORDER!$D$1="SGST",
 VLOOKUP(H286,'C:\Users\HP\Desktop\TrimphPO\Week\Master Files\[SGST Master.xlsx]DBF'!$A:$AC,29,FALSE),
   IF(ORDER!$D$1="IGST",
   VLOOKUP(H286,'C:\Users\HP\Desktop\TrimphPO\Week\Master Files\[IGST Master.xlsx]DBF'!$A:$AC,29,FALSE),
   "Error")),
"")</f>
        <v/>
      </c>
      <c r="AC286">
        <f>IF(ORDER!O292&gt;0,ROUND(Y286*AB286/100,2), "")</f>
        <v/>
      </c>
      <c r="AD286">
        <f>IF(ORDER!O292&gt;0,ROUND(SUM(Y286,0)-AC286,2), "")</f>
        <v/>
      </c>
      <c r="AE286" t="inlineStr"/>
      <c r="AF286" t="inlineStr"/>
      <c r="AG286" t="inlineStr"/>
      <c r="AH286" t="inlineStr"/>
      <c r="AI286" t="inlineStr"/>
      <c r="AJ286" t="inlineStr"/>
      <c r="AK286">
        <f>IF(ORDER!O292&gt;0,IF(RIGHT(P286,2)="5%","Output IGST - 5% - Tamilnadu","Output IGST - 12% - Tamilnadu"), "")</f>
        <v/>
      </c>
      <c r="AL286">
        <f>IF(ORDER!O292&gt;0,IF(AK286="Output IGST - 12% - TamilNadu",12,5), "")</f>
        <v/>
      </c>
      <c r="AM286">
        <f>IF(ORDER!O292&gt;0,ROUND(SUM(AD286*AL286/100,0),2), "")</f>
        <v/>
      </c>
      <c r="AN286">
        <f>IF(ORDER!O292&gt;0,+AP286, "")</f>
        <v/>
      </c>
      <c r="AO286">
        <f>IF(ORDER!O292&gt;0,0.00, "")</f>
        <v/>
      </c>
      <c r="AP286">
        <f>IF(ORDER!O292&gt;0,+(Y286-AC286)+AM286, "")</f>
        <v/>
      </c>
      <c r="AQ286">
        <f>IF(ORDER!O292&gt;0,
 IF(ORDER!$D$1="SGST",
 VLOOKUP(H286,'C:\Users\HP\Desktop\TrimphPO\Week\Master Files\[SGST Master.xlsx]DBF'!$A:$AR,44,FALSE),
   IF(ORDER!$D$1="IGST",
   VLOOKUP(H286,'C:\Users\HP\Desktop\TrimphPO\Week\Master Files\[IGST Master.xlsx]DBF'!$A:$AR,44,FALSE),
   "Error")),
"")</f>
        <v/>
      </c>
      <c r="AR286">
        <f>IF(ORDER!O292&gt;0,B286, "")</f>
        <v/>
      </c>
      <c r="AS286">
        <f>IF(ORDER!O292&gt;0,AN286, "")</f>
        <v/>
      </c>
      <c r="AT286">
        <f>IF(ORDER!O292&gt;0,CONCATENATE($B$2," ",$C$2," ","QTY",  " ", $Z$2), "")</f>
        <v/>
      </c>
      <c r="AU286">
        <f>IF(ORDER!O292&gt;0,
 IF(ORDER!$D$1="SGST",
 VLOOKUP(H286,'C:\Users\HP\Desktop\TrimphPO\Week\Master Files\[SGST Master.xlsx]DBF'!$A:$AV,48,FALSE),
   IF(ORDER!$D$1="IGST",
   VLOOKUP(H286,'C:\Users\HP\Desktop\TrimphPO\Week\Master Files\[IGST Master.xlsx]DBF'!$A:$AV,48,FALSE),
   "Error")),
"")</f>
        <v/>
      </c>
      <c r="AV286">
        <f>IF(ORDER!O292&gt;0,
 IF(ORDER!$D$1="SGST",
 VLOOKUP(H286,'C:\Users\HP\Desktop\TrimphPO\Week\Master Files\[SGST Master.xlsx]DBF'!$A:$AW,49,FALSE),
   IF(ORDER!$D$1="IGST",
   VLOOKUP(H286,'C:\Users\HP\Desktop\TrimphPO\Week\Master Files\[IGST Master.xlsx]DBF'!$A:$AW,49,FALSE),
   "Error")),
"")</f>
        <v/>
      </c>
      <c r="AW286">
        <f>IF(ORDER!O292&gt;0,
 IF(ORDER!$D$1="SGST",
 VLOOKUP(H286,'C:\Users\HP\Desktop\TrimphPO\Week\Master Files\[SGST Master.xlsx]DBF'!$A:$AX,50,FALSE),
   IF(ORDER!$D$1="IGST",
   VLOOKUP(H286,'C:\Users\HP\Desktop\TrimphPO\Week\Master Files\[IGST Master.xlsx]DBF'!$A:$AX,50,FALSE),
   "Error")),
"")</f>
        <v/>
      </c>
      <c r="AX286">
        <f>IF(ORDER!O292&gt;0,ORDER!B5, "")</f>
        <v/>
      </c>
      <c r="AY286">
        <f>IF(ORDER!O292&gt;0,ORDER!B1, "")</f>
        <v/>
      </c>
      <c r="AZ286">
        <f>IF(ORDER!O292&gt;0,
 IF(ORDER!$D$1="SGST",
 VLOOKUP(H286,'C:\Users\HP\Desktop\TrimphPO\Week\Master Files\[SGST Master.xlsx]DBF'!$A:$BA,53,FALSE),
   IF(ORDER!$D$1="IGST",
   VLOOKUP(H286,'C:\Users\HP\Desktop\TrimphPO\Week\Master Files\[IGST Master.xlsx]DBF'!$A:$BA,53,FALSE),
   "Error")),
"")</f>
        <v/>
      </c>
      <c r="BA286">
        <f>IF(ORDER!O292&gt;0,
 IF(ORDER!$D$1="SGST",
 VLOOKUP(H286,'C:\Users\HP\Desktop\TrimphPO\Week\Master Files\[SGST Master.xlsx]DBF'!$A:$BB,54,FALSE),
   IF(ORDER!$D$1="IGST",
   VLOOKUP(H286,'C:\Users\HP\Desktop\TrimphPO\Week\Master Files\[IGST Master.xlsx]DBF'!$A:$BB,54,FALSE),
   "Error")),
"")</f>
        <v/>
      </c>
      <c r="BB286">
        <f>IF(ORDER!O292&gt;0,
 IF(ORDER!$D$1="SGST",
 VLOOKUP(H286,'C:\Users\HP\Desktop\TrimphPO\Week\Master Files\[SGST Master.xlsx]DBF'!$A:$BC,55,FALSE),
   IF(ORDER!$D$1="IGST",
   VLOOKUP(H286,'C:\Users\HP\Desktop\TrimphPO\Week\Master Files\[IGST Master.xlsx]DBF'!$A:$BC,55,FALSE),
   "Error")),
"")</f>
        <v/>
      </c>
      <c r="BC286">
        <f>IF(ORDER!O292&gt;0,
 IF(ORDER!$D$1="SGST",
 VLOOKUP(H286,'C:\Users\HP\Desktop\TrimphPO\Week\Master Files\[SGST Master.xlsx]DBF'!$A:$BD,56,FALSE),
   IF(ORDER!$D$1="IGST",
   VLOOKUP(H286,'C:\Users\HP\Desktop\TrimphPO\Week\Master Files\[IGST Master.xlsx]DBF'!$A:$BD,56,FALSE),
   "Error")),
"")</f>
        <v/>
      </c>
      <c r="BD286">
        <f>IF(ORDER!O292&gt;0,
 IF(ORDER!$D$1="SGST",
 VLOOKUP(H286,'C:\Users\HP\Desktop\TrimphPO\Week\Master Files\[SGST Master.xlsx]DBF'!$A:$BE,57,FALSE),
   IF(ORDER!$D$1="IGST",
   VLOOKUP(H286,'C:\Users\HP\Desktop\TrimphPO\Week\Master Files\[IGST Master.xlsx]DBF'!$A:$BE,57,FALSE),
   "Error")),
"")</f>
        <v/>
      </c>
    </row>
    <row r="287">
      <c r="A287">
        <f>IF(ORDER!O293&gt;0,
 IF(ORDER!$D$1="SGST",
 VLOOKUP(H287,'C:\Users\HP\Desktop\TrimphPO\Week\Master Files\[SGST Master.xlsx]DBF'!$A:$B,2,FALSE),
   IF(ORDER!$D$1="IGST",
   VLOOKUP(H287,'C:\Users\HP\Desktop\TrimphPO\Week\Master Files\[IGST Master.xlsx]DBF'!$A:$B,2,FALSE),
   "Error")),
"")</f>
        <v/>
      </c>
      <c r="B287">
        <f>IF(ORDER!O293&gt;0,
 IF(ORDER!$D$1="SGST",
 VLOOKUP(H287,'C:\Users\HP\Desktop\TrimphPO\Week\Master Files\[SGST Master.xlsx]DBF'!$A:$C,3,FALSE),
   IF(ORDER!$D$1="IGST",
   VLOOKUP(H287,'C:\Users\HP\Desktop\TrimphPO\Week\Master Files\[IGST Master.xlsx]DBF'!$A:$C,3,FALSE),
   "Error")),
"")</f>
        <v/>
      </c>
      <c r="C287">
        <f>IF(ORDER!O293&gt;0,ORDER!L293, "")</f>
        <v/>
      </c>
      <c r="D287">
        <f>IF(ORDER!O293&gt;0,ORDER!A293, "")</f>
        <v/>
      </c>
      <c r="E287">
        <f>IF(ORDER!O293&gt;0,
 IF(ORDER!$D$1="SGST",
 VLOOKUP(H287,'C:\Users\HP\Desktop\TrimphPO\Week\Master Files\[SGST Master.xlsx]DBF'!$A:$F,6,FALSE),
   IF(ORDER!$D$1="IGST",
   VLOOKUP(H287,'C:\Users\HP\Desktop\TrimphPO\Week\Master Files\[IGST Master.xlsx]DBF'!$A:$F,6,FALSE),
   "Error")),
"")</f>
        <v/>
      </c>
      <c r="F287">
        <f>IF(ORDER!O293&gt;0,ORDER!C293, "")</f>
        <v/>
      </c>
      <c r="G287">
        <f>IF(ORDER!O293&gt;0,
 IF(ORDER!$D$1="SGST",
 VLOOKUP(H287,'C:\Users\HP\Desktop\TrimphPO\Week\Master Files\[SGST Master.xlsx]DBF'!$A:$H,8,FALSE),
   IF(ORDER!$D$1="IGST",
   VLOOKUP(H287,'C:\Users\HP\Desktop\TrimphPO\Week\Master Files\[IGST Master.xlsx]DBF'!$A:$H,8,FALSE),
   "Error")),
"")</f>
        <v/>
      </c>
      <c r="H287">
        <f>IF(ORDER!O293&gt;0,ORDER!D293, "")</f>
        <v/>
      </c>
      <c r="I287">
        <f>IF(ORDER!O293&gt;0,
 IF(ORDER!$D$1="SGST",
 VLOOKUP(H287,'C:\Users\HP\Desktop\TrimphPO\Week\Master Files\[SGST Master.xlsx]DBF'!$A:$J,10,FALSE),
   IF(ORDER!$D$1="IGST",
   VLOOKUP(H287,'C:\Users\HP\Desktop\TrimphPO\Week\Master Files\[IGST Master.xlsx]DBF'!$A:$J,10,FALSE),
   "Error")),
"")</f>
        <v/>
      </c>
      <c r="J287">
        <f>IF(ORDER!O293&gt;0,SUMIF(ORDER!$D$8:$D$22298,DBF!$H287,ORDER!$G$8:$G$22298), "")</f>
        <v/>
      </c>
      <c r="K287">
        <f>IF(ORDER!O293&gt;0,VLOOKUP($H287,ORDER!D:H,5,FALSE), "")</f>
        <v/>
      </c>
      <c r="L287">
        <f>IF(ORDER!O293&gt;0,ROUND(J287*K287,2), "")</f>
        <v/>
      </c>
      <c r="M287">
        <f>IF(ORDER!O293&gt;0,
 IF(ORDER!$D$1="SGST",
 VLOOKUP(H287,'C:\Users\HP\Desktop\TrimphPO\Week\Master Files\[SGST Master.xlsx]DBF'!$A:$N,14,FALSE),
   IF(ORDER!$D$1="IGST",
   VLOOKUP(H287,'C:\Users\HP\Desktop\TrimphPO\Week\Master Files\[IGST Master.xlsx]DBF'!$A:$N,14,FALSE),
   "Error")),
"")</f>
        <v/>
      </c>
      <c r="N287">
        <f>IF(ORDER!O293&gt;0,ROUND(L287*M287/100,2), "")</f>
        <v/>
      </c>
      <c r="O287">
        <f>IF(ORDER!O293&gt;0,L287-N287, "")</f>
        <v/>
      </c>
      <c r="P287">
        <f>IF(ORDER!O293&gt;0,IF(R287="Corsetry",IF(IFERROR((O287/J287),0)&lt;1000,"CC Sales- Corsetry-Wholesale - IGST 5%","CC Sales- Corsetry-Wholesale - IGST 12%")), "")</f>
        <v/>
      </c>
      <c r="Q287">
        <f>IF(ORDER!O293&gt;0,
 IF(ORDER!$D$1="SGST",
 VLOOKUP(H287,'C:\Users\HP\Desktop\TrimphPO\Week\Master Files\[SGST Master.xlsx]DBF'!$A:$R,18,FALSE),
   IF(ORDER!$D$1="IGST",
   VLOOKUP(H287,'C:\Users\HP\Desktop\TrimphPO\Week\Master Files\[IGST Master.xlsx]DBF'!$A:$R,18,FALSE),
   "Error")),
"")</f>
        <v/>
      </c>
      <c r="R287">
        <f>IF(ORDER!O293&gt;0,
 IF(ORDER!$D$1="SGST",
 VLOOKUP(H287,'C:\Users\HP\Desktop\TrimphPO\Week\Master Files\[SGST Master.xlsx]DBF'!$A:$S,19,FALSE),
   IF(ORDER!$D$1="IGST",
   VLOOKUP(H287,'C:\Users\HP\Desktop\TrimphPO\Week\Master Files\[IGST Master.xlsx]DBF'!$A:$S,19,FALSE),
   "Error")),
"")</f>
        <v/>
      </c>
      <c r="S287">
        <f>IF(ORDER!O293&gt;0,
 IF(ORDER!$D$1="SGST",
 VLOOKUP(H287,'C:\Users\HP\Desktop\TrimphPO\Week\Master Files\[SGST Master.xlsx]DBF'!$A:$T,20,FALSE),
   IF(ORDER!$D$1="IGST",
   VLOOKUP(H287,'C:\Users\HP\Desktop\TrimphPO\Week\Master Files\[IGST Master.xlsx]DBF'!$A:$T,20,FALSE),
   "Error")),
"")</f>
        <v/>
      </c>
      <c r="T287">
        <f>IF(ORDER!O293&gt;0,
 IF(ORDER!$D$1="SGST",
 VLOOKUP(H287,'C:\Users\HP\Desktop\TrimphPO\Week\Master Files\[SGST Master.xlsx]DBF'!$A:$U,21,FALSE),
   IF(ORDER!$D$1="IGST",
   VLOOKUP(H287,'C:\Users\HP\Desktop\TrimphPO\Week\Master Files\[IGST Master.xlsx]DBF'!$A:$U,21,FALSE),
   "Error")),
"")</f>
        <v/>
      </c>
      <c r="U287">
        <f>IF(ORDER!O293&gt;0,
 IF(ORDER!$D$1="SGST",
 VLOOKUP(H287,'C:\Users\HP\Desktop\TrimphPO\Week\Master Files\[SGST Master.xlsx]DBF'!$A:$V,22,FALSE),
   IF(ORDER!$D$1="IGST",
   VLOOKUP(H287,'C:\Users\HP\Desktop\TrimphPO\Week\Master Files\[IGST Master.xlsx]DBF'!$A:$V,22,FALSE),
   "Error")),
"")</f>
        <v/>
      </c>
      <c r="V287">
        <f>IF(ORDER!O293&gt;0,
 IF(ORDER!$D$1="SGST",
 VLOOKUP(H287,'C:\Users\HP\Desktop\TrimphPO\Week\Master Files\[SGST Master.xlsx]DBF'!$A:$W,23,FALSE),
   IF(ORDER!$D$1="IGST",
   VLOOKUP(H287,'C:\Users\HP\Desktop\TrimphPO\Week\Master Files\[IGST Master.xlsx]DBF'!$A:$W,23,FALSE),
   "Error")),
"")</f>
        <v/>
      </c>
      <c r="W287">
        <f>IF(ORDER!O293&gt;0,
 IF(ORDER!$D$1="SGST",
 VLOOKUP(H287,'C:\Users\HP\Desktop\TrimphPO\Week\Master Files\[SGST Master.xlsx]DBF'!$A:$X,24,FALSE),
   IF(ORDER!$D$1="IGST",
   VLOOKUP(H287,'C:\Users\HP\Desktop\TrimphPO\Week\Master Files\[IGST Master.xlsx]DBF'!$A:$X,24,FALSE),
   "Error")),
"")</f>
        <v/>
      </c>
      <c r="X287">
        <f>IF(ORDER!O293&gt;0,
 IF(ORDER!$D$1="SGST",
 VLOOKUP(H287,'C:\Users\HP\Desktop\TrimphPO\Week\Master Files\[SGST Master.xlsx]DBF'!$A:$Y,25,FALSE),
   IF(ORDER!$D$1="IGST",
   VLOOKUP(H287,'C:\Users\HP\Desktop\TrimphPO\Week\Master Files\[IGST Master.xlsx]DBF'!$A:$Y,25,FALSE),
   "Error")),
"")</f>
        <v/>
      </c>
      <c r="Y287">
        <f>IF(ORDER!O293&gt;0,+O287, "")</f>
        <v/>
      </c>
      <c r="Z287">
        <f>IF(ORDER!O293&gt;0,+J287, "")</f>
        <v/>
      </c>
      <c r="AA287">
        <f>IF(ORDER!O293&gt;0,
 IF(ORDER!$D$1="SGST",
 VLOOKUP(H287,'C:\Users\HP\Desktop\TrimphPO\Week\Master Files\[SGST Master.xlsx]DBF'!$A:$AB,28,FALSE),
   IF(ORDER!$D$1="IGST",
   VLOOKUP(H287,'C:\Users\HP\Desktop\TrimphPO\Week\Master Files\[IGST Master.xlsx]DBF'!$A:$AB,28,FALSE),
   "Error")),
"")</f>
        <v/>
      </c>
      <c r="AB287">
        <f>IF(ORDER!O293&gt;0,
 IF(ORDER!$D$1="SGST",
 VLOOKUP(H287,'C:\Users\HP\Desktop\TrimphPO\Week\Master Files\[SGST Master.xlsx]DBF'!$A:$AC,29,FALSE),
   IF(ORDER!$D$1="IGST",
   VLOOKUP(H287,'C:\Users\HP\Desktop\TrimphPO\Week\Master Files\[IGST Master.xlsx]DBF'!$A:$AC,29,FALSE),
   "Error")),
"")</f>
        <v/>
      </c>
      <c r="AC287">
        <f>IF(ORDER!O293&gt;0,ROUND(Y287*AB287/100,2), "")</f>
        <v/>
      </c>
      <c r="AD287">
        <f>IF(ORDER!O293&gt;0,ROUND(SUM(Y287,0)-AC287,2), "")</f>
        <v/>
      </c>
      <c r="AE287" t="inlineStr"/>
      <c r="AF287" t="inlineStr"/>
      <c r="AG287" t="inlineStr"/>
      <c r="AH287" t="inlineStr"/>
      <c r="AI287" t="inlineStr"/>
      <c r="AJ287" t="inlineStr"/>
      <c r="AK287">
        <f>IF(ORDER!O293&gt;0,IF(RIGHT(P287,2)="5%","Output IGST - 5% - Tamilnadu","Output IGST - 12% - Tamilnadu"), "")</f>
        <v/>
      </c>
      <c r="AL287">
        <f>IF(ORDER!O293&gt;0,IF(AK287="Output IGST - 12% - TamilNadu",12,5), "")</f>
        <v/>
      </c>
      <c r="AM287">
        <f>IF(ORDER!O293&gt;0,ROUND(SUM(AD287*AL287/100,0),2), "")</f>
        <v/>
      </c>
      <c r="AN287">
        <f>IF(ORDER!O293&gt;0,+AP287, "")</f>
        <v/>
      </c>
      <c r="AO287">
        <f>IF(ORDER!O293&gt;0,0.00, "")</f>
        <v/>
      </c>
      <c r="AP287">
        <f>IF(ORDER!O293&gt;0,+(Y287-AC287)+AM287, "")</f>
        <v/>
      </c>
      <c r="AQ287">
        <f>IF(ORDER!O293&gt;0,
 IF(ORDER!$D$1="SGST",
 VLOOKUP(H287,'C:\Users\HP\Desktop\TrimphPO\Week\Master Files\[SGST Master.xlsx]DBF'!$A:$AR,44,FALSE),
   IF(ORDER!$D$1="IGST",
   VLOOKUP(H287,'C:\Users\HP\Desktop\TrimphPO\Week\Master Files\[IGST Master.xlsx]DBF'!$A:$AR,44,FALSE),
   "Error")),
"")</f>
        <v/>
      </c>
      <c r="AR287">
        <f>IF(ORDER!O293&gt;0,B287, "")</f>
        <v/>
      </c>
      <c r="AS287">
        <f>IF(ORDER!O293&gt;0,AN287, "")</f>
        <v/>
      </c>
      <c r="AT287">
        <f>IF(ORDER!O293&gt;0,CONCATENATE($B$2," ",$C$2," ","QTY",  " ", $Z$2), "")</f>
        <v/>
      </c>
      <c r="AU287">
        <f>IF(ORDER!O293&gt;0,
 IF(ORDER!$D$1="SGST",
 VLOOKUP(H287,'C:\Users\HP\Desktop\TrimphPO\Week\Master Files\[SGST Master.xlsx]DBF'!$A:$AV,48,FALSE),
   IF(ORDER!$D$1="IGST",
   VLOOKUP(H287,'C:\Users\HP\Desktop\TrimphPO\Week\Master Files\[IGST Master.xlsx]DBF'!$A:$AV,48,FALSE),
   "Error")),
"")</f>
        <v/>
      </c>
      <c r="AV287">
        <f>IF(ORDER!O293&gt;0,
 IF(ORDER!$D$1="SGST",
 VLOOKUP(H287,'C:\Users\HP\Desktop\TrimphPO\Week\Master Files\[SGST Master.xlsx]DBF'!$A:$AW,49,FALSE),
   IF(ORDER!$D$1="IGST",
   VLOOKUP(H287,'C:\Users\HP\Desktop\TrimphPO\Week\Master Files\[IGST Master.xlsx]DBF'!$A:$AW,49,FALSE),
   "Error")),
"")</f>
        <v/>
      </c>
      <c r="AW287">
        <f>IF(ORDER!O293&gt;0,
 IF(ORDER!$D$1="SGST",
 VLOOKUP(H287,'C:\Users\HP\Desktop\TrimphPO\Week\Master Files\[SGST Master.xlsx]DBF'!$A:$AX,50,FALSE),
   IF(ORDER!$D$1="IGST",
   VLOOKUP(H287,'C:\Users\HP\Desktop\TrimphPO\Week\Master Files\[IGST Master.xlsx]DBF'!$A:$AX,50,FALSE),
   "Error")),
"")</f>
        <v/>
      </c>
      <c r="AX287">
        <f>IF(ORDER!O293&gt;0,ORDER!B5, "")</f>
        <v/>
      </c>
      <c r="AY287">
        <f>IF(ORDER!O293&gt;0,ORDER!B1, "")</f>
        <v/>
      </c>
      <c r="AZ287">
        <f>IF(ORDER!O293&gt;0,
 IF(ORDER!$D$1="SGST",
 VLOOKUP(H287,'C:\Users\HP\Desktop\TrimphPO\Week\Master Files\[SGST Master.xlsx]DBF'!$A:$BA,53,FALSE),
   IF(ORDER!$D$1="IGST",
   VLOOKUP(H287,'C:\Users\HP\Desktop\TrimphPO\Week\Master Files\[IGST Master.xlsx]DBF'!$A:$BA,53,FALSE),
   "Error")),
"")</f>
        <v/>
      </c>
      <c r="BA287">
        <f>IF(ORDER!O293&gt;0,
 IF(ORDER!$D$1="SGST",
 VLOOKUP(H287,'C:\Users\HP\Desktop\TrimphPO\Week\Master Files\[SGST Master.xlsx]DBF'!$A:$BB,54,FALSE),
   IF(ORDER!$D$1="IGST",
   VLOOKUP(H287,'C:\Users\HP\Desktop\TrimphPO\Week\Master Files\[IGST Master.xlsx]DBF'!$A:$BB,54,FALSE),
   "Error")),
"")</f>
        <v/>
      </c>
      <c r="BB287">
        <f>IF(ORDER!O293&gt;0,
 IF(ORDER!$D$1="SGST",
 VLOOKUP(H287,'C:\Users\HP\Desktop\TrimphPO\Week\Master Files\[SGST Master.xlsx]DBF'!$A:$BC,55,FALSE),
   IF(ORDER!$D$1="IGST",
   VLOOKUP(H287,'C:\Users\HP\Desktop\TrimphPO\Week\Master Files\[IGST Master.xlsx]DBF'!$A:$BC,55,FALSE),
   "Error")),
"")</f>
        <v/>
      </c>
      <c r="BC287">
        <f>IF(ORDER!O293&gt;0,
 IF(ORDER!$D$1="SGST",
 VLOOKUP(H287,'C:\Users\HP\Desktop\TrimphPO\Week\Master Files\[SGST Master.xlsx]DBF'!$A:$BD,56,FALSE),
   IF(ORDER!$D$1="IGST",
   VLOOKUP(H287,'C:\Users\HP\Desktop\TrimphPO\Week\Master Files\[IGST Master.xlsx]DBF'!$A:$BD,56,FALSE),
   "Error")),
"")</f>
        <v/>
      </c>
      <c r="BD287">
        <f>IF(ORDER!O293&gt;0,
 IF(ORDER!$D$1="SGST",
 VLOOKUP(H287,'C:\Users\HP\Desktop\TrimphPO\Week\Master Files\[SGST Master.xlsx]DBF'!$A:$BE,57,FALSE),
   IF(ORDER!$D$1="IGST",
   VLOOKUP(H287,'C:\Users\HP\Desktop\TrimphPO\Week\Master Files\[IGST Master.xlsx]DBF'!$A:$BE,57,FALSE),
   "Error")),
"")</f>
        <v/>
      </c>
    </row>
    <row r="288">
      <c r="A288">
        <f>IF(ORDER!O294&gt;0,
 IF(ORDER!$D$1="SGST",
 VLOOKUP(H288,'C:\Users\HP\Desktop\TrimphPO\Week\Master Files\[SGST Master.xlsx]DBF'!$A:$B,2,FALSE),
   IF(ORDER!$D$1="IGST",
   VLOOKUP(H288,'C:\Users\HP\Desktop\TrimphPO\Week\Master Files\[IGST Master.xlsx]DBF'!$A:$B,2,FALSE),
   "Error")),
"")</f>
        <v/>
      </c>
      <c r="B288">
        <f>IF(ORDER!O294&gt;0,
 IF(ORDER!$D$1="SGST",
 VLOOKUP(H288,'C:\Users\HP\Desktop\TrimphPO\Week\Master Files\[SGST Master.xlsx]DBF'!$A:$C,3,FALSE),
   IF(ORDER!$D$1="IGST",
   VLOOKUP(H288,'C:\Users\HP\Desktop\TrimphPO\Week\Master Files\[IGST Master.xlsx]DBF'!$A:$C,3,FALSE),
   "Error")),
"")</f>
        <v/>
      </c>
      <c r="C288">
        <f>IF(ORDER!O294&gt;0,ORDER!L294, "")</f>
        <v/>
      </c>
      <c r="D288">
        <f>IF(ORDER!O294&gt;0,ORDER!A294, "")</f>
        <v/>
      </c>
      <c r="E288">
        <f>IF(ORDER!O294&gt;0,
 IF(ORDER!$D$1="SGST",
 VLOOKUP(H288,'C:\Users\HP\Desktop\TrimphPO\Week\Master Files\[SGST Master.xlsx]DBF'!$A:$F,6,FALSE),
   IF(ORDER!$D$1="IGST",
   VLOOKUP(H288,'C:\Users\HP\Desktop\TrimphPO\Week\Master Files\[IGST Master.xlsx]DBF'!$A:$F,6,FALSE),
   "Error")),
"")</f>
        <v/>
      </c>
      <c r="F288">
        <f>IF(ORDER!O294&gt;0,ORDER!C294, "")</f>
        <v/>
      </c>
      <c r="G288">
        <f>IF(ORDER!O294&gt;0,
 IF(ORDER!$D$1="SGST",
 VLOOKUP(H288,'C:\Users\HP\Desktop\TrimphPO\Week\Master Files\[SGST Master.xlsx]DBF'!$A:$H,8,FALSE),
   IF(ORDER!$D$1="IGST",
   VLOOKUP(H288,'C:\Users\HP\Desktop\TrimphPO\Week\Master Files\[IGST Master.xlsx]DBF'!$A:$H,8,FALSE),
   "Error")),
"")</f>
        <v/>
      </c>
      <c r="H288">
        <f>IF(ORDER!O294&gt;0,ORDER!D294, "")</f>
        <v/>
      </c>
      <c r="I288">
        <f>IF(ORDER!O294&gt;0,
 IF(ORDER!$D$1="SGST",
 VLOOKUP(H288,'C:\Users\HP\Desktop\TrimphPO\Week\Master Files\[SGST Master.xlsx]DBF'!$A:$J,10,FALSE),
   IF(ORDER!$D$1="IGST",
   VLOOKUP(H288,'C:\Users\HP\Desktop\TrimphPO\Week\Master Files\[IGST Master.xlsx]DBF'!$A:$J,10,FALSE),
   "Error")),
"")</f>
        <v/>
      </c>
      <c r="J288">
        <f>IF(ORDER!O294&gt;0,SUMIF(ORDER!$D$8:$D$22298,DBF!$H288,ORDER!$G$8:$G$22298), "")</f>
        <v/>
      </c>
      <c r="K288">
        <f>IF(ORDER!O294&gt;0,VLOOKUP($H288,ORDER!D:H,5,FALSE), "")</f>
        <v/>
      </c>
      <c r="L288">
        <f>IF(ORDER!O294&gt;0,ROUND(J288*K288,2), "")</f>
        <v/>
      </c>
      <c r="M288">
        <f>IF(ORDER!O294&gt;0,
 IF(ORDER!$D$1="SGST",
 VLOOKUP(H288,'C:\Users\HP\Desktop\TrimphPO\Week\Master Files\[SGST Master.xlsx]DBF'!$A:$N,14,FALSE),
   IF(ORDER!$D$1="IGST",
   VLOOKUP(H288,'C:\Users\HP\Desktop\TrimphPO\Week\Master Files\[IGST Master.xlsx]DBF'!$A:$N,14,FALSE),
   "Error")),
"")</f>
        <v/>
      </c>
      <c r="N288">
        <f>IF(ORDER!O294&gt;0,ROUND(L288*M288/100,2), "")</f>
        <v/>
      </c>
      <c r="O288">
        <f>IF(ORDER!O294&gt;0,L288-N288, "")</f>
        <v/>
      </c>
      <c r="P288">
        <f>IF(ORDER!O294&gt;0,IF(R288="Corsetry",IF(IFERROR((O288/J288),0)&lt;1000,"CC Sales- Corsetry-Wholesale - IGST 5%","CC Sales- Corsetry-Wholesale - IGST 12%")), "")</f>
        <v/>
      </c>
      <c r="Q288">
        <f>IF(ORDER!O294&gt;0,
 IF(ORDER!$D$1="SGST",
 VLOOKUP(H288,'C:\Users\HP\Desktop\TrimphPO\Week\Master Files\[SGST Master.xlsx]DBF'!$A:$R,18,FALSE),
   IF(ORDER!$D$1="IGST",
   VLOOKUP(H288,'C:\Users\HP\Desktop\TrimphPO\Week\Master Files\[IGST Master.xlsx]DBF'!$A:$R,18,FALSE),
   "Error")),
"")</f>
        <v/>
      </c>
      <c r="R288">
        <f>IF(ORDER!O294&gt;0,
 IF(ORDER!$D$1="SGST",
 VLOOKUP(H288,'C:\Users\HP\Desktop\TrimphPO\Week\Master Files\[SGST Master.xlsx]DBF'!$A:$S,19,FALSE),
   IF(ORDER!$D$1="IGST",
   VLOOKUP(H288,'C:\Users\HP\Desktop\TrimphPO\Week\Master Files\[IGST Master.xlsx]DBF'!$A:$S,19,FALSE),
   "Error")),
"")</f>
        <v/>
      </c>
      <c r="S288">
        <f>IF(ORDER!O294&gt;0,
 IF(ORDER!$D$1="SGST",
 VLOOKUP(H288,'C:\Users\HP\Desktop\TrimphPO\Week\Master Files\[SGST Master.xlsx]DBF'!$A:$T,20,FALSE),
   IF(ORDER!$D$1="IGST",
   VLOOKUP(H288,'C:\Users\HP\Desktop\TrimphPO\Week\Master Files\[IGST Master.xlsx]DBF'!$A:$T,20,FALSE),
   "Error")),
"")</f>
        <v/>
      </c>
      <c r="T288">
        <f>IF(ORDER!O294&gt;0,
 IF(ORDER!$D$1="SGST",
 VLOOKUP(H288,'C:\Users\HP\Desktop\TrimphPO\Week\Master Files\[SGST Master.xlsx]DBF'!$A:$U,21,FALSE),
   IF(ORDER!$D$1="IGST",
   VLOOKUP(H288,'C:\Users\HP\Desktop\TrimphPO\Week\Master Files\[IGST Master.xlsx]DBF'!$A:$U,21,FALSE),
   "Error")),
"")</f>
        <v/>
      </c>
      <c r="U288">
        <f>IF(ORDER!O294&gt;0,
 IF(ORDER!$D$1="SGST",
 VLOOKUP(H288,'C:\Users\HP\Desktop\TrimphPO\Week\Master Files\[SGST Master.xlsx]DBF'!$A:$V,22,FALSE),
   IF(ORDER!$D$1="IGST",
   VLOOKUP(H288,'C:\Users\HP\Desktop\TrimphPO\Week\Master Files\[IGST Master.xlsx]DBF'!$A:$V,22,FALSE),
   "Error")),
"")</f>
        <v/>
      </c>
      <c r="V288">
        <f>IF(ORDER!O294&gt;0,
 IF(ORDER!$D$1="SGST",
 VLOOKUP(H288,'C:\Users\HP\Desktop\TrimphPO\Week\Master Files\[SGST Master.xlsx]DBF'!$A:$W,23,FALSE),
   IF(ORDER!$D$1="IGST",
   VLOOKUP(H288,'C:\Users\HP\Desktop\TrimphPO\Week\Master Files\[IGST Master.xlsx]DBF'!$A:$W,23,FALSE),
   "Error")),
"")</f>
        <v/>
      </c>
      <c r="W288">
        <f>IF(ORDER!O294&gt;0,
 IF(ORDER!$D$1="SGST",
 VLOOKUP(H288,'C:\Users\HP\Desktop\TrimphPO\Week\Master Files\[SGST Master.xlsx]DBF'!$A:$X,24,FALSE),
   IF(ORDER!$D$1="IGST",
   VLOOKUP(H288,'C:\Users\HP\Desktop\TrimphPO\Week\Master Files\[IGST Master.xlsx]DBF'!$A:$X,24,FALSE),
   "Error")),
"")</f>
        <v/>
      </c>
      <c r="X288">
        <f>IF(ORDER!O294&gt;0,
 IF(ORDER!$D$1="SGST",
 VLOOKUP(H288,'C:\Users\HP\Desktop\TrimphPO\Week\Master Files\[SGST Master.xlsx]DBF'!$A:$Y,25,FALSE),
   IF(ORDER!$D$1="IGST",
   VLOOKUP(H288,'C:\Users\HP\Desktop\TrimphPO\Week\Master Files\[IGST Master.xlsx]DBF'!$A:$Y,25,FALSE),
   "Error")),
"")</f>
        <v/>
      </c>
      <c r="Y288">
        <f>IF(ORDER!O294&gt;0,+O288, "")</f>
        <v/>
      </c>
      <c r="Z288">
        <f>IF(ORDER!O294&gt;0,+J288, "")</f>
        <v/>
      </c>
      <c r="AA288">
        <f>IF(ORDER!O294&gt;0,
 IF(ORDER!$D$1="SGST",
 VLOOKUP(H288,'C:\Users\HP\Desktop\TrimphPO\Week\Master Files\[SGST Master.xlsx]DBF'!$A:$AB,28,FALSE),
   IF(ORDER!$D$1="IGST",
   VLOOKUP(H288,'C:\Users\HP\Desktop\TrimphPO\Week\Master Files\[IGST Master.xlsx]DBF'!$A:$AB,28,FALSE),
   "Error")),
"")</f>
        <v/>
      </c>
      <c r="AB288">
        <f>IF(ORDER!O294&gt;0,
 IF(ORDER!$D$1="SGST",
 VLOOKUP(H288,'C:\Users\HP\Desktop\TrimphPO\Week\Master Files\[SGST Master.xlsx]DBF'!$A:$AC,29,FALSE),
   IF(ORDER!$D$1="IGST",
   VLOOKUP(H288,'C:\Users\HP\Desktop\TrimphPO\Week\Master Files\[IGST Master.xlsx]DBF'!$A:$AC,29,FALSE),
   "Error")),
"")</f>
        <v/>
      </c>
      <c r="AC288">
        <f>IF(ORDER!O294&gt;0,ROUND(Y288*AB288/100,2), "")</f>
        <v/>
      </c>
      <c r="AD288">
        <f>IF(ORDER!O294&gt;0,ROUND(SUM(Y288,0)-AC288,2), "")</f>
        <v/>
      </c>
      <c r="AE288" t="inlineStr"/>
      <c r="AF288" t="inlineStr"/>
      <c r="AG288" t="inlineStr"/>
      <c r="AH288" t="inlineStr"/>
      <c r="AI288" t="inlineStr"/>
      <c r="AJ288" t="inlineStr"/>
      <c r="AK288">
        <f>IF(ORDER!O294&gt;0,IF(RIGHT(P288,2)="5%","Output IGST - 5% - Tamilnadu","Output IGST - 12% - Tamilnadu"), "")</f>
        <v/>
      </c>
      <c r="AL288">
        <f>IF(ORDER!O294&gt;0,IF(AK288="Output IGST - 12% - TamilNadu",12,5), "")</f>
        <v/>
      </c>
      <c r="AM288">
        <f>IF(ORDER!O294&gt;0,ROUND(SUM(AD288*AL288/100,0),2), "")</f>
        <v/>
      </c>
      <c r="AN288">
        <f>IF(ORDER!O294&gt;0,+AP288, "")</f>
        <v/>
      </c>
      <c r="AO288">
        <f>IF(ORDER!O294&gt;0,0.00, "")</f>
        <v/>
      </c>
      <c r="AP288">
        <f>IF(ORDER!O294&gt;0,+(Y288-AC288)+AM288, "")</f>
        <v/>
      </c>
      <c r="AQ288">
        <f>IF(ORDER!O294&gt;0,
 IF(ORDER!$D$1="SGST",
 VLOOKUP(H288,'C:\Users\HP\Desktop\TrimphPO\Week\Master Files\[SGST Master.xlsx]DBF'!$A:$AR,44,FALSE),
   IF(ORDER!$D$1="IGST",
   VLOOKUP(H288,'C:\Users\HP\Desktop\TrimphPO\Week\Master Files\[IGST Master.xlsx]DBF'!$A:$AR,44,FALSE),
   "Error")),
"")</f>
        <v/>
      </c>
      <c r="AR288">
        <f>IF(ORDER!O294&gt;0,B288, "")</f>
        <v/>
      </c>
      <c r="AS288">
        <f>IF(ORDER!O294&gt;0,AN288, "")</f>
        <v/>
      </c>
      <c r="AT288">
        <f>IF(ORDER!O294&gt;0,CONCATENATE($B$2," ",$C$2," ","QTY",  " ", $Z$2), "")</f>
        <v/>
      </c>
      <c r="AU288">
        <f>IF(ORDER!O294&gt;0,
 IF(ORDER!$D$1="SGST",
 VLOOKUP(H288,'C:\Users\HP\Desktop\TrimphPO\Week\Master Files\[SGST Master.xlsx]DBF'!$A:$AV,48,FALSE),
   IF(ORDER!$D$1="IGST",
   VLOOKUP(H288,'C:\Users\HP\Desktop\TrimphPO\Week\Master Files\[IGST Master.xlsx]DBF'!$A:$AV,48,FALSE),
   "Error")),
"")</f>
        <v/>
      </c>
      <c r="AV288">
        <f>IF(ORDER!O294&gt;0,
 IF(ORDER!$D$1="SGST",
 VLOOKUP(H288,'C:\Users\HP\Desktop\TrimphPO\Week\Master Files\[SGST Master.xlsx]DBF'!$A:$AW,49,FALSE),
   IF(ORDER!$D$1="IGST",
   VLOOKUP(H288,'C:\Users\HP\Desktop\TrimphPO\Week\Master Files\[IGST Master.xlsx]DBF'!$A:$AW,49,FALSE),
   "Error")),
"")</f>
        <v/>
      </c>
      <c r="AW288">
        <f>IF(ORDER!O294&gt;0,
 IF(ORDER!$D$1="SGST",
 VLOOKUP(H288,'C:\Users\HP\Desktop\TrimphPO\Week\Master Files\[SGST Master.xlsx]DBF'!$A:$AX,50,FALSE),
   IF(ORDER!$D$1="IGST",
   VLOOKUP(H288,'C:\Users\HP\Desktop\TrimphPO\Week\Master Files\[IGST Master.xlsx]DBF'!$A:$AX,50,FALSE),
   "Error")),
"")</f>
        <v/>
      </c>
      <c r="AX288">
        <f>IF(ORDER!O294&gt;0,ORDER!B5, "")</f>
        <v/>
      </c>
      <c r="AY288">
        <f>IF(ORDER!O294&gt;0,ORDER!B1, "")</f>
        <v/>
      </c>
      <c r="AZ288">
        <f>IF(ORDER!O294&gt;0,
 IF(ORDER!$D$1="SGST",
 VLOOKUP(H288,'C:\Users\HP\Desktop\TrimphPO\Week\Master Files\[SGST Master.xlsx]DBF'!$A:$BA,53,FALSE),
   IF(ORDER!$D$1="IGST",
   VLOOKUP(H288,'C:\Users\HP\Desktop\TrimphPO\Week\Master Files\[IGST Master.xlsx]DBF'!$A:$BA,53,FALSE),
   "Error")),
"")</f>
        <v/>
      </c>
      <c r="BA288">
        <f>IF(ORDER!O294&gt;0,
 IF(ORDER!$D$1="SGST",
 VLOOKUP(H288,'C:\Users\HP\Desktop\TrimphPO\Week\Master Files\[SGST Master.xlsx]DBF'!$A:$BB,54,FALSE),
   IF(ORDER!$D$1="IGST",
   VLOOKUP(H288,'C:\Users\HP\Desktop\TrimphPO\Week\Master Files\[IGST Master.xlsx]DBF'!$A:$BB,54,FALSE),
   "Error")),
"")</f>
        <v/>
      </c>
      <c r="BB288">
        <f>IF(ORDER!O294&gt;0,
 IF(ORDER!$D$1="SGST",
 VLOOKUP(H288,'C:\Users\HP\Desktop\TrimphPO\Week\Master Files\[SGST Master.xlsx]DBF'!$A:$BC,55,FALSE),
   IF(ORDER!$D$1="IGST",
   VLOOKUP(H288,'C:\Users\HP\Desktop\TrimphPO\Week\Master Files\[IGST Master.xlsx]DBF'!$A:$BC,55,FALSE),
   "Error")),
"")</f>
        <v/>
      </c>
      <c r="BC288">
        <f>IF(ORDER!O294&gt;0,
 IF(ORDER!$D$1="SGST",
 VLOOKUP(H288,'C:\Users\HP\Desktop\TrimphPO\Week\Master Files\[SGST Master.xlsx]DBF'!$A:$BD,56,FALSE),
   IF(ORDER!$D$1="IGST",
   VLOOKUP(H288,'C:\Users\HP\Desktop\TrimphPO\Week\Master Files\[IGST Master.xlsx]DBF'!$A:$BD,56,FALSE),
   "Error")),
"")</f>
        <v/>
      </c>
      <c r="BD288">
        <f>IF(ORDER!O294&gt;0,
 IF(ORDER!$D$1="SGST",
 VLOOKUP(H288,'C:\Users\HP\Desktop\TrimphPO\Week\Master Files\[SGST Master.xlsx]DBF'!$A:$BE,57,FALSE),
   IF(ORDER!$D$1="IGST",
   VLOOKUP(H288,'C:\Users\HP\Desktop\TrimphPO\Week\Master Files\[IGST Master.xlsx]DBF'!$A:$BE,57,FALSE),
   "Error")),
"")</f>
        <v/>
      </c>
    </row>
    <row r="289">
      <c r="A289">
        <f>IF(ORDER!O295&gt;0,
 IF(ORDER!$D$1="SGST",
 VLOOKUP(H289,'C:\Users\HP\Desktop\TrimphPO\Week\Master Files\[SGST Master.xlsx]DBF'!$A:$B,2,FALSE),
   IF(ORDER!$D$1="IGST",
   VLOOKUP(H289,'C:\Users\HP\Desktop\TrimphPO\Week\Master Files\[IGST Master.xlsx]DBF'!$A:$B,2,FALSE),
   "Error")),
"")</f>
        <v/>
      </c>
      <c r="B289">
        <f>IF(ORDER!O295&gt;0,
 IF(ORDER!$D$1="SGST",
 VLOOKUP(H289,'C:\Users\HP\Desktop\TrimphPO\Week\Master Files\[SGST Master.xlsx]DBF'!$A:$C,3,FALSE),
   IF(ORDER!$D$1="IGST",
   VLOOKUP(H289,'C:\Users\HP\Desktop\TrimphPO\Week\Master Files\[IGST Master.xlsx]DBF'!$A:$C,3,FALSE),
   "Error")),
"")</f>
        <v/>
      </c>
      <c r="C289">
        <f>IF(ORDER!O295&gt;0,ORDER!L295, "")</f>
        <v/>
      </c>
      <c r="D289">
        <f>IF(ORDER!O295&gt;0,ORDER!A295, "")</f>
        <v/>
      </c>
      <c r="E289">
        <f>IF(ORDER!O295&gt;0,
 IF(ORDER!$D$1="SGST",
 VLOOKUP(H289,'C:\Users\HP\Desktop\TrimphPO\Week\Master Files\[SGST Master.xlsx]DBF'!$A:$F,6,FALSE),
   IF(ORDER!$D$1="IGST",
   VLOOKUP(H289,'C:\Users\HP\Desktop\TrimphPO\Week\Master Files\[IGST Master.xlsx]DBF'!$A:$F,6,FALSE),
   "Error")),
"")</f>
        <v/>
      </c>
      <c r="F289">
        <f>IF(ORDER!O295&gt;0,ORDER!C295, "")</f>
        <v/>
      </c>
      <c r="G289">
        <f>IF(ORDER!O295&gt;0,
 IF(ORDER!$D$1="SGST",
 VLOOKUP(H289,'C:\Users\HP\Desktop\TrimphPO\Week\Master Files\[SGST Master.xlsx]DBF'!$A:$H,8,FALSE),
   IF(ORDER!$D$1="IGST",
   VLOOKUP(H289,'C:\Users\HP\Desktop\TrimphPO\Week\Master Files\[IGST Master.xlsx]DBF'!$A:$H,8,FALSE),
   "Error")),
"")</f>
        <v/>
      </c>
      <c r="H289">
        <f>IF(ORDER!O295&gt;0,ORDER!D295, "")</f>
        <v/>
      </c>
      <c r="I289">
        <f>IF(ORDER!O295&gt;0,
 IF(ORDER!$D$1="SGST",
 VLOOKUP(H289,'C:\Users\HP\Desktop\TrimphPO\Week\Master Files\[SGST Master.xlsx]DBF'!$A:$J,10,FALSE),
   IF(ORDER!$D$1="IGST",
   VLOOKUP(H289,'C:\Users\HP\Desktop\TrimphPO\Week\Master Files\[IGST Master.xlsx]DBF'!$A:$J,10,FALSE),
   "Error")),
"")</f>
        <v/>
      </c>
      <c r="J289">
        <f>IF(ORDER!O295&gt;0,SUMIF(ORDER!$D$8:$D$22298,DBF!$H289,ORDER!$G$8:$G$22298), "")</f>
        <v/>
      </c>
      <c r="K289">
        <f>IF(ORDER!O295&gt;0,VLOOKUP($H289,ORDER!D:H,5,FALSE), "")</f>
        <v/>
      </c>
      <c r="L289">
        <f>IF(ORDER!O295&gt;0,ROUND(J289*K289,2), "")</f>
        <v/>
      </c>
      <c r="M289">
        <f>IF(ORDER!O295&gt;0,
 IF(ORDER!$D$1="SGST",
 VLOOKUP(H289,'C:\Users\HP\Desktop\TrimphPO\Week\Master Files\[SGST Master.xlsx]DBF'!$A:$N,14,FALSE),
   IF(ORDER!$D$1="IGST",
   VLOOKUP(H289,'C:\Users\HP\Desktop\TrimphPO\Week\Master Files\[IGST Master.xlsx]DBF'!$A:$N,14,FALSE),
   "Error")),
"")</f>
        <v/>
      </c>
      <c r="N289">
        <f>IF(ORDER!O295&gt;0,ROUND(L289*M289/100,2), "")</f>
        <v/>
      </c>
      <c r="O289">
        <f>IF(ORDER!O295&gt;0,L289-N289, "")</f>
        <v/>
      </c>
      <c r="P289">
        <f>IF(ORDER!O295&gt;0,IF(R289="Corsetry",IF(IFERROR((O289/J289),0)&lt;1000,"CC Sales- Corsetry-Wholesale - IGST 5%","CC Sales- Corsetry-Wholesale - IGST 12%")), "")</f>
        <v/>
      </c>
      <c r="Q289">
        <f>IF(ORDER!O295&gt;0,
 IF(ORDER!$D$1="SGST",
 VLOOKUP(H289,'C:\Users\HP\Desktop\TrimphPO\Week\Master Files\[SGST Master.xlsx]DBF'!$A:$R,18,FALSE),
   IF(ORDER!$D$1="IGST",
   VLOOKUP(H289,'C:\Users\HP\Desktop\TrimphPO\Week\Master Files\[IGST Master.xlsx]DBF'!$A:$R,18,FALSE),
   "Error")),
"")</f>
        <v/>
      </c>
      <c r="R289">
        <f>IF(ORDER!O295&gt;0,
 IF(ORDER!$D$1="SGST",
 VLOOKUP(H289,'C:\Users\HP\Desktop\TrimphPO\Week\Master Files\[SGST Master.xlsx]DBF'!$A:$S,19,FALSE),
   IF(ORDER!$D$1="IGST",
   VLOOKUP(H289,'C:\Users\HP\Desktop\TrimphPO\Week\Master Files\[IGST Master.xlsx]DBF'!$A:$S,19,FALSE),
   "Error")),
"")</f>
        <v/>
      </c>
      <c r="S289">
        <f>IF(ORDER!O295&gt;0,
 IF(ORDER!$D$1="SGST",
 VLOOKUP(H289,'C:\Users\HP\Desktop\TrimphPO\Week\Master Files\[SGST Master.xlsx]DBF'!$A:$T,20,FALSE),
   IF(ORDER!$D$1="IGST",
   VLOOKUP(H289,'C:\Users\HP\Desktop\TrimphPO\Week\Master Files\[IGST Master.xlsx]DBF'!$A:$T,20,FALSE),
   "Error")),
"")</f>
        <v/>
      </c>
      <c r="T289">
        <f>IF(ORDER!O295&gt;0,
 IF(ORDER!$D$1="SGST",
 VLOOKUP(H289,'C:\Users\HP\Desktop\TrimphPO\Week\Master Files\[SGST Master.xlsx]DBF'!$A:$U,21,FALSE),
   IF(ORDER!$D$1="IGST",
   VLOOKUP(H289,'C:\Users\HP\Desktop\TrimphPO\Week\Master Files\[IGST Master.xlsx]DBF'!$A:$U,21,FALSE),
   "Error")),
"")</f>
        <v/>
      </c>
      <c r="U289">
        <f>IF(ORDER!O295&gt;0,
 IF(ORDER!$D$1="SGST",
 VLOOKUP(H289,'C:\Users\HP\Desktop\TrimphPO\Week\Master Files\[SGST Master.xlsx]DBF'!$A:$V,22,FALSE),
   IF(ORDER!$D$1="IGST",
   VLOOKUP(H289,'C:\Users\HP\Desktop\TrimphPO\Week\Master Files\[IGST Master.xlsx]DBF'!$A:$V,22,FALSE),
   "Error")),
"")</f>
        <v/>
      </c>
      <c r="V289">
        <f>IF(ORDER!O295&gt;0,
 IF(ORDER!$D$1="SGST",
 VLOOKUP(H289,'C:\Users\HP\Desktop\TrimphPO\Week\Master Files\[SGST Master.xlsx]DBF'!$A:$W,23,FALSE),
   IF(ORDER!$D$1="IGST",
   VLOOKUP(H289,'C:\Users\HP\Desktop\TrimphPO\Week\Master Files\[IGST Master.xlsx]DBF'!$A:$W,23,FALSE),
   "Error")),
"")</f>
        <v/>
      </c>
      <c r="W289">
        <f>IF(ORDER!O295&gt;0,
 IF(ORDER!$D$1="SGST",
 VLOOKUP(H289,'C:\Users\HP\Desktop\TrimphPO\Week\Master Files\[SGST Master.xlsx]DBF'!$A:$X,24,FALSE),
   IF(ORDER!$D$1="IGST",
   VLOOKUP(H289,'C:\Users\HP\Desktop\TrimphPO\Week\Master Files\[IGST Master.xlsx]DBF'!$A:$X,24,FALSE),
   "Error")),
"")</f>
        <v/>
      </c>
      <c r="X289">
        <f>IF(ORDER!O295&gt;0,
 IF(ORDER!$D$1="SGST",
 VLOOKUP(H289,'C:\Users\HP\Desktop\TrimphPO\Week\Master Files\[SGST Master.xlsx]DBF'!$A:$Y,25,FALSE),
   IF(ORDER!$D$1="IGST",
   VLOOKUP(H289,'C:\Users\HP\Desktop\TrimphPO\Week\Master Files\[IGST Master.xlsx]DBF'!$A:$Y,25,FALSE),
   "Error")),
"")</f>
        <v/>
      </c>
      <c r="Y289">
        <f>IF(ORDER!O295&gt;0,+O289, "")</f>
        <v/>
      </c>
      <c r="Z289">
        <f>IF(ORDER!O295&gt;0,+J289, "")</f>
        <v/>
      </c>
      <c r="AA289">
        <f>IF(ORDER!O295&gt;0,
 IF(ORDER!$D$1="SGST",
 VLOOKUP(H289,'C:\Users\HP\Desktop\TrimphPO\Week\Master Files\[SGST Master.xlsx]DBF'!$A:$AB,28,FALSE),
   IF(ORDER!$D$1="IGST",
   VLOOKUP(H289,'C:\Users\HP\Desktop\TrimphPO\Week\Master Files\[IGST Master.xlsx]DBF'!$A:$AB,28,FALSE),
   "Error")),
"")</f>
        <v/>
      </c>
      <c r="AB289">
        <f>IF(ORDER!O295&gt;0,
 IF(ORDER!$D$1="SGST",
 VLOOKUP(H289,'C:\Users\HP\Desktop\TrimphPO\Week\Master Files\[SGST Master.xlsx]DBF'!$A:$AC,29,FALSE),
   IF(ORDER!$D$1="IGST",
   VLOOKUP(H289,'C:\Users\HP\Desktop\TrimphPO\Week\Master Files\[IGST Master.xlsx]DBF'!$A:$AC,29,FALSE),
   "Error")),
"")</f>
        <v/>
      </c>
      <c r="AC289">
        <f>IF(ORDER!O295&gt;0,ROUND(Y289*AB289/100,2), "")</f>
        <v/>
      </c>
      <c r="AD289">
        <f>IF(ORDER!O295&gt;0,ROUND(SUM(Y289,0)-AC289,2), "")</f>
        <v/>
      </c>
      <c r="AE289" t="inlineStr"/>
      <c r="AF289" t="inlineStr"/>
      <c r="AG289" t="inlineStr"/>
      <c r="AH289" t="inlineStr"/>
      <c r="AI289" t="inlineStr"/>
      <c r="AJ289" t="inlineStr"/>
      <c r="AK289">
        <f>IF(ORDER!O295&gt;0,IF(RIGHT(P289,2)="5%","Output IGST - 5% - Tamilnadu","Output IGST - 12% - Tamilnadu"), "")</f>
        <v/>
      </c>
      <c r="AL289">
        <f>IF(ORDER!O295&gt;0,IF(AK289="Output IGST - 12% - TamilNadu",12,5), "")</f>
        <v/>
      </c>
      <c r="AM289">
        <f>IF(ORDER!O295&gt;0,ROUND(SUM(AD289*AL289/100,0),2), "")</f>
        <v/>
      </c>
      <c r="AN289">
        <f>IF(ORDER!O295&gt;0,+AP289, "")</f>
        <v/>
      </c>
      <c r="AO289">
        <f>IF(ORDER!O295&gt;0,0.00, "")</f>
        <v/>
      </c>
      <c r="AP289">
        <f>IF(ORDER!O295&gt;0,+(Y289-AC289)+AM289, "")</f>
        <v/>
      </c>
      <c r="AQ289">
        <f>IF(ORDER!O295&gt;0,
 IF(ORDER!$D$1="SGST",
 VLOOKUP(H289,'C:\Users\HP\Desktop\TrimphPO\Week\Master Files\[SGST Master.xlsx]DBF'!$A:$AR,44,FALSE),
   IF(ORDER!$D$1="IGST",
   VLOOKUP(H289,'C:\Users\HP\Desktop\TrimphPO\Week\Master Files\[IGST Master.xlsx]DBF'!$A:$AR,44,FALSE),
   "Error")),
"")</f>
        <v/>
      </c>
      <c r="AR289">
        <f>IF(ORDER!O295&gt;0,B289, "")</f>
        <v/>
      </c>
      <c r="AS289">
        <f>IF(ORDER!O295&gt;0,AN289, "")</f>
        <v/>
      </c>
      <c r="AT289">
        <f>IF(ORDER!O295&gt;0,CONCATENATE($B$2," ",$C$2," ","QTY",  " ", $Z$2), "")</f>
        <v/>
      </c>
      <c r="AU289">
        <f>IF(ORDER!O295&gt;0,
 IF(ORDER!$D$1="SGST",
 VLOOKUP(H289,'C:\Users\HP\Desktop\TrimphPO\Week\Master Files\[SGST Master.xlsx]DBF'!$A:$AV,48,FALSE),
   IF(ORDER!$D$1="IGST",
   VLOOKUP(H289,'C:\Users\HP\Desktop\TrimphPO\Week\Master Files\[IGST Master.xlsx]DBF'!$A:$AV,48,FALSE),
   "Error")),
"")</f>
        <v/>
      </c>
      <c r="AV289">
        <f>IF(ORDER!O295&gt;0,
 IF(ORDER!$D$1="SGST",
 VLOOKUP(H289,'C:\Users\HP\Desktop\TrimphPO\Week\Master Files\[SGST Master.xlsx]DBF'!$A:$AW,49,FALSE),
   IF(ORDER!$D$1="IGST",
   VLOOKUP(H289,'C:\Users\HP\Desktop\TrimphPO\Week\Master Files\[IGST Master.xlsx]DBF'!$A:$AW,49,FALSE),
   "Error")),
"")</f>
        <v/>
      </c>
      <c r="AW289">
        <f>IF(ORDER!O295&gt;0,
 IF(ORDER!$D$1="SGST",
 VLOOKUP(H289,'C:\Users\HP\Desktop\TrimphPO\Week\Master Files\[SGST Master.xlsx]DBF'!$A:$AX,50,FALSE),
   IF(ORDER!$D$1="IGST",
   VLOOKUP(H289,'C:\Users\HP\Desktop\TrimphPO\Week\Master Files\[IGST Master.xlsx]DBF'!$A:$AX,50,FALSE),
   "Error")),
"")</f>
        <v/>
      </c>
      <c r="AX289">
        <f>IF(ORDER!O295&gt;0,ORDER!B5, "")</f>
        <v/>
      </c>
      <c r="AY289">
        <f>IF(ORDER!O295&gt;0,ORDER!B1, "")</f>
        <v/>
      </c>
      <c r="AZ289">
        <f>IF(ORDER!O295&gt;0,
 IF(ORDER!$D$1="SGST",
 VLOOKUP(H289,'C:\Users\HP\Desktop\TrimphPO\Week\Master Files\[SGST Master.xlsx]DBF'!$A:$BA,53,FALSE),
   IF(ORDER!$D$1="IGST",
   VLOOKUP(H289,'C:\Users\HP\Desktop\TrimphPO\Week\Master Files\[IGST Master.xlsx]DBF'!$A:$BA,53,FALSE),
   "Error")),
"")</f>
        <v/>
      </c>
      <c r="BA289">
        <f>IF(ORDER!O295&gt;0,
 IF(ORDER!$D$1="SGST",
 VLOOKUP(H289,'C:\Users\HP\Desktop\TrimphPO\Week\Master Files\[SGST Master.xlsx]DBF'!$A:$BB,54,FALSE),
   IF(ORDER!$D$1="IGST",
   VLOOKUP(H289,'C:\Users\HP\Desktop\TrimphPO\Week\Master Files\[IGST Master.xlsx]DBF'!$A:$BB,54,FALSE),
   "Error")),
"")</f>
        <v/>
      </c>
      <c r="BB289">
        <f>IF(ORDER!O295&gt;0,
 IF(ORDER!$D$1="SGST",
 VLOOKUP(H289,'C:\Users\HP\Desktop\TrimphPO\Week\Master Files\[SGST Master.xlsx]DBF'!$A:$BC,55,FALSE),
   IF(ORDER!$D$1="IGST",
   VLOOKUP(H289,'C:\Users\HP\Desktop\TrimphPO\Week\Master Files\[IGST Master.xlsx]DBF'!$A:$BC,55,FALSE),
   "Error")),
"")</f>
        <v/>
      </c>
      <c r="BC289">
        <f>IF(ORDER!O295&gt;0,
 IF(ORDER!$D$1="SGST",
 VLOOKUP(H289,'C:\Users\HP\Desktop\TrimphPO\Week\Master Files\[SGST Master.xlsx]DBF'!$A:$BD,56,FALSE),
   IF(ORDER!$D$1="IGST",
   VLOOKUP(H289,'C:\Users\HP\Desktop\TrimphPO\Week\Master Files\[IGST Master.xlsx]DBF'!$A:$BD,56,FALSE),
   "Error")),
"")</f>
        <v/>
      </c>
      <c r="BD289">
        <f>IF(ORDER!O295&gt;0,
 IF(ORDER!$D$1="SGST",
 VLOOKUP(H289,'C:\Users\HP\Desktop\TrimphPO\Week\Master Files\[SGST Master.xlsx]DBF'!$A:$BE,57,FALSE),
   IF(ORDER!$D$1="IGST",
   VLOOKUP(H289,'C:\Users\HP\Desktop\TrimphPO\Week\Master Files\[IGST Master.xlsx]DBF'!$A:$BE,57,FALSE),
   "Error")),
"")</f>
        <v/>
      </c>
    </row>
    <row r="290">
      <c r="A290">
        <f>IF(ORDER!O296&gt;0,
 IF(ORDER!$D$1="SGST",
 VLOOKUP(H290,'C:\Users\HP\Desktop\TrimphPO\Week\Master Files\[SGST Master.xlsx]DBF'!$A:$B,2,FALSE),
   IF(ORDER!$D$1="IGST",
   VLOOKUP(H290,'C:\Users\HP\Desktop\TrimphPO\Week\Master Files\[IGST Master.xlsx]DBF'!$A:$B,2,FALSE),
   "Error")),
"")</f>
        <v/>
      </c>
      <c r="B290">
        <f>IF(ORDER!O296&gt;0,
 IF(ORDER!$D$1="SGST",
 VLOOKUP(H290,'C:\Users\HP\Desktop\TrimphPO\Week\Master Files\[SGST Master.xlsx]DBF'!$A:$C,3,FALSE),
   IF(ORDER!$D$1="IGST",
   VLOOKUP(H290,'C:\Users\HP\Desktop\TrimphPO\Week\Master Files\[IGST Master.xlsx]DBF'!$A:$C,3,FALSE),
   "Error")),
"")</f>
        <v/>
      </c>
      <c r="C290">
        <f>IF(ORDER!O296&gt;0,ORDER!L296, "")</f>
        <v/>
      </c>
      <c r="D290">
        <f>IF(ORDER!O296&gt;0,ORDER!A296, "")</f>
        <v/>
      </c>
      <c r="E290">
        <f>IF(ORDER!O296&gt;0,
 IF(ORDER!$D$1="SGST",
 VLOOKUP(H290,'C:\Users\HP\Desktop\TrimphPO\Week\Master Files\[SGST Master.xlsx]DBF'!$A:$F,6,FALSE),
   IF(ORDER!$D$1="IGST",
   VLOOKUP(H290,'C:\Users\HP\Desktop\TrimphPO\Week\Master Files\[IGST Master.xlsx]DBF'!$A:$F,6,FALSE),
   "Error")),
"")</f>
        <v/>
      </c>
      <c r="F290">
        <f>IF(ORDER!O296&gt;0,ORDER!C296, "")</f>
        <v/>
      </c>
      <c r="G290">
        <f>IF(ORDER!O296&gt;0,
 IF(ORDER!$D$1="SGST",
 VLOOKUP(H290,'C:\Users\HP\Desktop\TrimphPO\Week\Master Files\[SGST Master.xlsx]DBF'!$A:$H,8,FALSE),
   IF(ORDER!$D$1="IGST",
   VLOOKUP(H290,'C:\Users\HP\Desktop\TrimphPO\Week\Master Files\[IGST Master.xlsx]DBF'!$A:$H,8,FALSE),
   "Error")),
"")</f>
        <v/>
      </c>
      <c r="H290">
        <f>IF(ORDER!O296&gt;0,ORDER!D296, "")</f>
        <v/>
      </c>
      <c r="I290">
        <f>IF(ORDER!O296&gt;0,
 IF(ORDER!$D$1="SGST",
 VLOOKUP(H290,'C:\Users\HP\Desktop\TrimphPO\Week\Master Files\[SGST Master.xlsx]DBF'!$A:$J,10,FALSE),
   IF(ORDER!$D$1="IGST",
   VLOOKUP(H290,'C:\Users\HP\Desktop\TrimphPO\Week\Master Files\[IGST Master.xlsx]DBF'!$A:$J,10,FALSE),
   "Error")),
"")</f>
        <v/>
      </c>
      <c r="J290">
        <f>IF(ORDER!O296&gt;0,SUMIF(ORDER!$D$8:$D$22298,DBF!$H290,ORDER!$G$8:$G$22298), "")</f>
        <v/>
      </c>
      <c r="K290">
        <f>IF(ORDER!O296&gt;0,VLOOKUP($H290,ORDER!D:H,5,FALSE), "")</f>
        <v/>
      </c>
      <c r="L290">
        <f>IF(ORDER!O296&gt;0,ROUND(J290*K290,2), "")</f>
        <v/>
      </c>
      <c r="M290">
        <f>IF(ORDER!O296&gt;0,
 IF(ORDER!$D$1="SGST",
 VLOOKUP(H290,'C:\Users\HP\Desktop\TrimphPO\Week\Master Files\[SGST Master.xlsx]DBF'!$A:$N,14,FALSE),
   IF(ORDER!$D$1="IGST",
   VLOOKUP(H290,'C:\Users\HP\Desktop\TrimphPO\Week\Master Files\[IGST Master.xlsx]DBF'!$A:$N,14,FALSE),
   "Error")),
"")</f>
        <v/>
      </c>
      <c r="N290">
        <f>IF(ORDER!O296&gt;0,ROUND(L290*M290/100,2), "")</f>
        <v/>
      </c>
      <c r="O290">
        <f>IF(ORDER!O296&gt;0,L290-N290, "")</f>
        <v/>
      </c>
      <c r="P290">
        <f>IF(ORDER!O296&gt;0,IF(R290="Corsetry",IF(IFERROR((O290/J290),0)&lt;1000,"CC Sales- Corsetry-Wholesale - IGST 5%","CC Sales- Corsetry-Wholesale - IGST 12%")), "")</f>
        <v/>
      </c>
      <c r="Q290">
        <f>IF(ORDER!O296&gt;0,
 IF(ORDER!$D$1="SGST",
 VLOOKUP(H290,'C:\Users\HP\Desktop\TrimphPO\Week\Master Files\[SGST Master.xlsx]DBF'!$A:$R,18,FALSE),
   IF(ORDER!$D$1="IGST",
   VLOOKUP(H290,'C:\Users\HP\Desktop\TrimphPO\Week\Master Files\[IGST Master.xlsx]DBF'!$A:$R,18,FALSE),
   "Error")),
"")</f>
        <v/>
      </c>
      <c r="R290">
        <f>IF(ORDER!O296&gt;0,
 IF(ORDER!$D$1="SGST",
 VLOOKUP(H290,'C:\Users\HP\Desktop\TrimphPO\Week\Master Files\[SGST Master.xlsx]DBF'!$A:$S,19,FALSE),
   IF(ORDER!$D$1="IGST",
   VLOOKUP(H290,'C:\Users\HP\Desktop\TrimphPO\Week\Master Files\[IGST Master.xlsx]DBF'!$A:$S,19,FALSE),
   "Error")),
"")</f>
        <v/>
      </c>
      <c r="S290">
        <f>IF(ORDER!O296&gt;0,
 IF(ORDER!$D$1="SGST",
 VLOOKUP(H290,'C:\Users\HP\Desktop\TrimphPO\Week\Master Files\[SGST Master.xlsx]DBF'!$A:$T,20,FALSE),
   IF(ORDER!$D$1="IGST",
   VLOOKUP(H290,'C:\Users\HP\Desktop\TrimphPO\Week\Master Files\[IGST Master.xlsx]DBF'!$A:$T,20,FALSE),
   "Error")),
"")</f>
        <v/>
      </c>
      <c r="T290">
        <f>IF(ORDER!O296&gt;0,
 IF(ORDER!$D$1="SGST",
 VLOOKUP(H290,'C:\Users\HP\Desktop\TrimphPO\Week\Master Files\[SGST Master.xlsx]DBF'!$A:$U,21,FALSE),
   IF(ORDER!$D$1="IGST",
   VLOOKUP(H290,'C:\Users\HP\Desktop\TrimphPO\Week\Master Files\[IGST Master.xlsx]DBF'!$A:$U,21,FALSE),
   "Error")),
"")</f>
        <v/>
      </c>
      <c r="U290">
        <f>IF(ORDER!O296&gt;0,
 IF(ORDER!$D$1="SGST",
 VLOOKUP(H290,'C:\Users\HP\Desktop\TrimphPO\Week\Master Files\[SGST Master.xlsx]DBF'!$A:$V,22,FALSE),
   IF(ORDER!$D$1="IGST",
   VLOOKUP(H290,'C:\Users\HP\Desktop\TrimphPO\Week\Master Files\[IGST Master.xlsx]DBF'!$A:$V,22,FALSE),
   "Error")),
"")</f>
        <v/>
      </c>
      <c r="V290">
        <f>IF(ORDER!O296&gt;0,
 IF(ORDER!$D$1="SGST",
 VLOOKUP(H290,'C:\Users\HP\Desktop\TrimphPO\Week\Master Files\[SGST Master.xlsx]DBF'!$A:$W,23,FALSE),
   IF(ORDER!$D$1="IGST",
   VLOOKUP(H290,'C:\Users\HP\Desktop\TrimphPO\Week\Master Files\[IGST Master.xlsx]DBF'!$A:$W,23,FALSE),
   "Error")),
"")</f>
        <v/>
      </c>
      <c r="W290">
        <f>IF(ORDER!O296&gt;0,
 IF(ORDER!$D$1="SGST",
 VLOOKUP(H290,'C:\Users\HP\Desktop\TrimphPO\Week\Master Files\[SGST Master.xlsx]DBF'!$A:$X,24,FALSE),
   IF(ORDER!$D$1="IGST",
   VLOOKUP(H290,'C:\Users\HP\Desktop\TrimphPO\Week\Master Files\[IGST Master.xlsx]DBF'!$A:$X,24,FALSE),
   "Error")),
"")</f>
        <v/>
      </c>
      <c r="X290">
        <f>IF(ORDER!O296&gt;0,
 IF(ORDER!$D$1="SGST",
 VLOOKUP(H290,'C:\Users\HP\Desktop\TrimphPO\Week\Master Files\[SGST Master.xlsx]DBF'!$A:$Y,25,FALSE),
   IF(ORDER!$D$1="IGST",
   VLOOKUP(H290,'C:\Users\HP\Desktop\TrimphPO\Week\Master Files\[IGST Master.xlsx]DBF'!$A:$Y,25,FALSE),
   "Error")),
"")</f>
        <v/>
      </c>
      <c r="Y290">
        <f>IF(ORDER!O296&gt;0,+O290, "")</f>
        <v/>
      </c>
      <c r="Z290">
        <f>IF(ORDER!O296&gt;0,+J290, "")</f>
        <v/>
      </c>
      <c r="AA290">
        <f>IF(ORDER!O296&gt;0,
 IF(ORDER!$D$1="SGST",
 VLOOKUP(H290,'C:\Users\HP\Desktop\TrimphPO\Week\Master Files\[SGST Master.xlsx]DBF'!$A:$AB,28,FALSE),
   IF(ORDER!$D$1="IGST",
   VLOOKUP(H290,'C:\Users\HP\Desktop\TrimphPO\Week\Master Files\[IGST Master.xlsx]DBF'!$A:$AB,28,FALSE),
   "Error")),
"")</f>
        <v/>
      </c>
      <c r="AB290">
        <f>IF(ORDER!O296&gt;0,
 IF(ORDER!$D$1="SGST",
 VLOOKUP(H290,'C:\Users\HP\Desktop\TrimphPO\Week\Master Files\[SGST Master.xlsx]DBF'!$A:$AC,29,FALSE),
   IF(ORDER!$D$1="IGST",
   VLOOKUP(H290,'C:\Users\HP\Desktop\TrimphPO\Week\Master Files\[IGST Master.xlsx]DBF'!$A:$AC,29,FALSE),
   "Error")),
"")</f>
        <v/>
      </c>
      <c r="AC290">
        <f>IF(ORDER!O296&gt;0,ROUND(Y290*AB290/100,2), "")</f>
        <v/>
      </c>
      <c r="AD290">
        <f>IF(ORDER!O296&gt;0,ROUND(SUM(Y290,0)-AC290,2), "")</f>
        <v/>
      </c>
      <c r="AE290" t="inlineStr"/>
      <c r="AF290" t="inlineStr"/>
      <c r="AG290" t="inlineStr"/>
      <c r="AH290" t="inlineStr"/>
      <c r="AI290" t="inlineStr"/>
      <c r="AJ290" t="inlineStr"/>
      <c r="AK290">
        <f>IF(ORDER!O296&gt;0,IF(RIGHT(P290,2)="5%","Output IGST - 5% - Tamilnadu","Output IGST - 12% - Tamilnadu"), "")</f>
        <v/>
      </c>
      <c r="AL290">
        <f>IF(ORDER!O296&gt;0,IF(AK290="Output IGST - 12% - TamilNadu",12,5), "")</f>
        <v/>
      </c>
      <c r="AM290">
        <f>IF(ORDER!O296&gt;0,ROUND(SUM(AD290*AL290/100,0),2), "")</f>
        <v/>
      </c>
      <c r="AN290">
        <f>IF(ORDER!O296&gt;0,+AP290, "")</f>
        <v/>
      </c>
      <c r="AO290">
        <f>IF(ORDER!O296&gt;0,0.00, "")</f>
        <v/>
      </c>
      <c r="AP290">
        <f>IF(ORDER!O296&gt;0,+(Y290-AC290)+AM290, "")</f>
        <v/>
      </c>
      <c r="AQ290">
        <f>IF(ORDER!O296&gt;0,
 IF(ORDER!$D$1="SGST",
 VLOOKUP(H290,'C:\Users\HP\Desktop\TrimphPO\Week\Master Files\[SGST Master.xlsx]DBF'!$A:$AR,44,FALSE),
   IF(ORDER!$D$1="IGST",
   VLOOKUP(H290,'C:\Users\HP\Desktop\TrimphPO\Week\Master Files\[IGST Master.xlsx]DBF'!$A:$AR,44,FALSE),
   "Error")),
"")</f>
        <v/>
      </c>
      <c r="AR290">
        <f>IF(ORDER!O296&gt;0,B290, "")</f>
        <v/>
      </c>
      <c r="AS290">
        <f>IF(ORDER!O296&gt;0,AN290, "")</f>
        <v/>
      </c>
      <c r="AT290">
        <f>IF(ORDER!O296&gt;0,CONCATENATE($B$2," ",$C$2," ","QTY",  " ", $Z$2), "")</f>
        <v/>
      </c>
      <c r="AU290">
        <f>IF(ORDER!O296&gt;0,
 IF(ORDER!$D$1="SGST",
 VLOOKUP(H290,'C:\Users\HP\Desktop\TrimphPO\Week\Master Files\[SGST Master.xlsx]DBF'!$A:$AV,48,FALSE),
   IF(ORDER!$D$1="IGST",
   VLOOKUP(H290,'C:\Users\HP\Desktop\TrimphPO\Week\Master Files\[IGST Master.xlsx]DBF'!$A:$AV,48,FALSE),
   "Error")),
"")</f>
        <v/>
      </c>
      <c r="AV290">
        <f>IF(ORDER!O296&gt;0,
 IF(ORDER!$D$1="SGST",
 VLOOKUP(H290,'C:\Users\HP\Desktop\TrimphPO\Week\Master Files\[SGST Master.xlsx]DBF'!$A:$AW,49,FALSE),
   IF(ORDER!$D$1="IGST",
   VLOOKUP(H290,'C:\Users\HP\Desktop\TrimphPO\Week\Master Files\[IGST Master.xlsx]DBF'!$A:$AW,49,FALSE),
   "Error")),
"")</f>
        <v/>
      </c>
      <c r="AW290">
        <f>IF(ORDER!O296&gt;0,
 IF(ORDER!$D$1="SGST",
 VLOOKUP(H290,'C:\Users\HP\Desktop\TrimphPO\Week\Master Files\[SGST Master.xlsx]DBF'!$A:$AX,50,FALSE),
   IF(ORDER!$D$1="IGST",
   VLOOKUP(H290,'C:\Users\HP\Desktop\TrimphPO\Week\Master Files\[IGST Master.xlsx]DBF'!$A:$AX,50,FALSE),
   "Error")),
"")</f>
        <v/>
      </c>
      <c r="AX290">
        <f>IF(ORDER!O296&gt;0,ORDER!B5, "")</f>
        <v/>
      </c>
      <c r="AY290">
        <f>IF(ORDER!O296&gt;0,ORDER!B1, "")</f>
        <v/>
      </c>
      <c r="AZ290">
        <f>IF(ORDER!O296&gt;0,
 IF(ORDER!$D$1="SGST",
 VLOOKUP(H290,'C:\Users\HP\Desktop\TrimphPO\Week\Master Files\[SGST Master.xlsx]DBF'!$A:$BA,53,FALSE),
   IF(ORDER!$D$1="IGST",
   VLOOKUP(H290,'C:\Users\HP\Desktop\TrimphPO\Week\Master Files\[IGST Master.xlsx]DBF'!$A:$BA,53,FALSE),
   "Error")),
"")</f>
        <v/>
      </c>
      <c r="BA290">
        <f>IF(ORDER!O296&gt;0,
 IF(ORDER!$D$1="SGST",
 VLOOKUP(H290,'C:\Users\HP\Desktop\TrimphPO\Week\Master Files\[SGST Master.xlsx]DBF'!$A:$BB,54,FALSE),
   IF(ORDER!$D$1="IGST",
   VLOOKUP(H290,'C:\Users\HP\Desktop\TrimphPO\Week\Master Files\[IGST Master.xlsx]DBF'!$A:$BB,54,FALSE),
   "Error")),
"")</f>
        <v/>
      </c>
      <c r="BB290">
        <f>IF(ORDER!O296&gt;0,
 IF(ORDER!$D$1="SGST",
 VLOOKUP(H290,'C:\Users\HP\Desktop\TrimphPO\Week\Master Files\[SGST Master.xlsx]DBF'!$A:$BC,55,FALSE),
   IF(ORDER!$D$1="IGST",
   VLOOKUP(H290,'C:\Users\HP\Desktop\TrimphPO\Week\Master Files\[IGST Master.xlsx]DBF'!$A:$BC,55,FALSE),
   "Error")),
"")</f>
        <v/>
      </c>
      <c r="BC290">
        <f>IF(ORDER!O296&gt;0,
 IF(ORDER!$D$1="SGST",
 VLOOKUP(H290,'C:\Users\HP\Desktop\TrimphPO\Week\Master Files\[SGST Master.xlsx]DBF'!$A:$BD,56,FALSE),
   IF(ORDER!$D$1="IGST",
   VLOOKUP(H290,'C:\Users\HP\Desktop\TrimphPO\Week\Master Files\[IGST Master.xlsx]DBF'!$A:$BD,56,FALSE),
   "Error")),
"")</f>
        <v/>
      </c>
      <c r="BD290">
        <f>IF(ORDER!O296&gt;0,
 IF(ORDER!$D$1="SGST",
 VLOOKUP(H290,'C:\Users\HP\Desktop\TrimphPO\Week\Master Files\[SGST Master.xlsx]DBF'!$A:$BE,57,FALSE),
   IF(ORDER!$D$1="IGST",
   VLOOKUP(H290,'C:\Users\HP\Desktop\TrimphPO\Week\Master Files\[IGST Master.xlsx]DBF'!$A:$BE,57,FALSE),
   "Error")),
"")</f>
        <v/>
      </c>
    </row>
    <row r="291">
      <c r="A291">
        <f>IF(ORDER!O297&gt;0,
 IF(ORDER!$D$1="SGST",
 VLOOKUP(H291,'C:\Users\HP\Desktop\TrimphPO\Week\Master Files\[SGST Master.xlsx]DBF'!$A:$B,2,FALSE),
   IF(ORDER!$D$1="IGST",
   VLOOKUP(H291,'C:\Users\HP\Desktop\TrimphPO\Week\Master Files\[IGST Master.xlsx]DBF'!$A:$B,2,FALSE),
   "Error")),
"")</f>
        <v/>
      </c>
      <c r="B291">
        <f>IF(ORDER!O297&gt;0,
 IF(ORDER!$D$1="SGST",
 VLOOKUP(H291,'C:\Users\HP\Desktop\TrimphPO\Week\Master Files\[SGST Master.xlsx]DBF'!$A:$C,3,FALSE),
   IF(ORDER!$D$1="IGST",
   VLOOKUP(H291,'C:\Users\HP\Desktop\TrimphPO\Week\Master Files\[IGST Master.xlsx]DBF'!$A:$C,3,FALSE),
   "Error")),
"")</f>
        <v/>
      </c>
      <c r="C291">
        <f>IF(ORDER!O297&gt;0,ORDER!L297, "")</f>
        <v/>
      </c>
      <c r="D291">
        <f>IF(ORDER!O297&gt;0,ORDER!A297, "")</f>
        <v/>
      </c>
      <c r="E291">
        <f>IF(ORDER!O297&gt;0,
 IF(ORDER!$D$1="SGST",
 VLOOKUP(H291,'C:\Users\HP\Desktop\TrimphPO\Week\Master Files\[SGST Master.xlsx]DBF'!$A:$F,6,FALSE),
   IF(ORDER!$D$1="IGST",
   VLOOKUP(H291,'C:\Users\HP\Desktop\TrimphPO\Week\Master Files\[IGST Master.xlsx]DBF'!$A:$F,6,FALSE),
   "Error")),
"")</f>
        <v/>
      </c>
      <c r="F291">
        <f>IF(ORDER!O297&gt;0,ORDER!C297, "")</f>
        <v/>
      </c>
      <c r="G291">
        <f>IF(ORDER!O297&gt;0,
 IF(ORDER!$D$1="SGST",
 VLOOKUP(H291,'C:\Users\HP\Desktop\TrimphPO\Week\Master Files\[SGST Master.xlsx]DBF'!$A:$H,8,FALSE),
   IF(ORDER!$D$1="IGST",
   VLOOKUP(H291,'C:\Users\HP\Desktop\TrimphPO\Week\Master Files\[IGST Master.xlsx]DBF'!$A:$H,8,FALSE),
   "Error")),
"")</f>
        <v/>
      </c>
      <c r="H291">
        <f>IF(ORDER!O297&gt;0,ORDER!D297, "")</f>
        <v/>
      </c>
      <c r="I291">
        <f>IF(ORDER!O297&gt;0,
 IF(ORDER!$D$1="SGST",
 VLOOKUP(H291,'C:\Users\HP\Desktop\TrimphPO\Week\Master Files\[SGST Master.xlsx]DBF'!$A:$J,10,FALSE),
   IF(ORDER!$D$1="IGST",
   VLOOKUP(H291,'C:\Users\HP\Desktop\TrimphPO\Week\Master Files\[IGST Master.xlsx]DBF'!$A:$J,10,FALSE),
   "Error")),
"")</f>
        <v/>
      </c>
      <c r="J291">
        <f>IF(ORDER!O297&gt;0,SUMIF(ORDER!$D$8:$D$22298,DBF!$H291,ORDER!$G$8:$G$22298), "")</f>
        <v/>
      </c>
      <c r="K291">
        <f>IF(ORDER!O297&gt;0,VLOOKUP($H291,ORDER!D:H,5,FALSE), "")</f>
        <v/>
      </c>
      <c r="L291">
        <f>IF(ORDER!O297&gt;0,ROUND(J291*K291,2), "")</f>
        <v/>
      </c>
      <c r="M291">
        <f>IF(ORDER!O297&gt;0,
 IF(ORDER!$D$1="SGST",
 VLOOKUP(H291,'C:\Users\HP\Desktop\TrimphPO\Week\Master Files\[SGST Master.xlsx]DBF'!$A:$N,14,FALSE),
   IF(ORDER!$D$1="IGST",
   VLOOKUP(H291,'C:\Users\HP\Desktop\TrimphPO\Week\Master Files\[IGST Master.xlsx]DBF'!$A:$N,14,FALSE),
   "Error")),
"")</f>
        <v/>
      </c>
      <c r="N291">
        <f>IF(ORDER!O297&gt;0,ROUND(L291*M291/100,2), "")</f>
        <v/>
      </c>
      <c r="O291">
        <f>IF(ORDER!O297&gt;0,L291-N291, "")</f>
        <v/>
      </c>
      <c r="P291">
        <f>IF(ORDER!O297&gt;0,IF(R291="Corsetry",IF(IFERROR((O291/J291),0)&lt;1000,"CC Sales- Corsetry-Wholesale - IGST 5%","CC Sales- Corsetry-Wholesale - IGST 12%")), "")</f>
        <v/>
      </c>
      <c r="Q291">
        <f>IF(ORDER!O297&gt;0,
 IF(ORDER!$D$1="SGST",
 VLOOKUP(H291,'C:\Users\HP\Desktop\TrimphPO\Week\Master Files\[SGST Master.xlsx]DBF'!$A:$R,18,FALSE),
   IF(ORDER!$D$1="IGST",
   VLOOKUP(H291,'C:\Users\HP\Desktop\TrimphPO\Week\Master Files\[IGST Master.xlsx]DBF'!$A:$R,18,FALSE),
   "Error")),
"")</f>
        <v/>
      </c>
      <c r="R291">
        <f>IF(ORDER!O297&gt;0,
 IF(ORDER!$D$1="SGST",
 VLOOKUP(H291,'C:\Users\HP\Desktop\TrimphPO\Week\Master Files\[SGST Master.xlsx]DBF'!$A:$S,19,FALSE),
   IF(ORDER!$D$1="IGST",
   VLOOKUP(H291,'C:\Users\HP\Desktop\TrimphPO\Week\Master Files\[IGST Master.xlsx]DBF'!$A:$S,19,FALSE),
   "Error")),
"")</f>
        <v/>
      </c>
      <c r="S291">
        <f>IF(ORDER!O297&gt;0,
 IF(ORDER!$D$1="SGST",
 VLOOKUP(H291,'C:\Users\HP\Desktop\TrimphPO\Week\Master Files\[SGST Master.xlsx]DBF'!$A:$T,20,FALSE),
   IF(ORDER!$D$1="IGST",
   VLOOKUP(H291,'C:\Users\HP\Desktop\TrimphPO\Week\Master Files\[IGST Master.xlsx]DBF'!$A:$T,20,FALSE),
   "Error")),
"")</f>
        <v/>
      </c>
      <c r="T291">
        <f>IF(ORDER!O297&gt;0,
 IF(ORDER!$D$1="SGST",
 VLOOKUP(H291,'C:\Users\HP\Desktop\TrimphPO\Week\Master Files\[SGST Master.xlsx]DBF'!$A:$U,21,FALSE),
   IF(ORDER!$D$1="IGST",
   VLOOKUP(H291,'C:\Users\HP\Desktop\TrimphPO\Week\Master Files\[IGST Master.xlsx]DBF'!$A:$U,21,FALSE),
   "Error")),
"")</f>
        <v/>
      </c>
      <c r="U291">
        <f>IF(ORDER!O297&gt;0,
 IF(ORDER!$D$1="SGST",
 VLOOKUP(H291,'C:\Users\HP\Desktop\TrimphPO\Week\Master Files\[SGST Master.xlsx]DBF'!$A:$V,22,FALSE),
   IF(ORDER!$D$1="IGST",
   VLOOKUP(H291,'C:\Users\HP\Desktop\TrimphPO\Week\Master Files\[IGST Master.xlsx]DBF'!$A:$V,22,FALSE),
   "Error")),
"")</f>
        <v/>
      </c>
      <c r="V291">
        <f>IF(ORDER!O297&gt;0,
 IF(ORDER!$D$1="SGST",
 VLOOKUP(H291,'C:\Users\HP\Desktop\TrimphPO\Week\Master Files\[SGST Master.xlsx]DBF'!$A:$W,23,FALSE),
   IF(ORDER!$D$1="IGST",
   VLOOKUP(H291,'C:\Users\HP\Desktop\TrimphPO\Week\Master Files\[IGST Master.xlsx]DBF'!$A:$W,23,FALSE),
   "Error")),
"")</f>
        <v/>
      </c>
      <c r="W291">
        <f>IF(ORDER!O297&gt;0,
 IF(ORDER!$D$1="SGST",
 VLOOKUP(H291,'C:\Users\HP\Desktop\TrimphPO\Week\Master Files\[SGST Master.xlsx]DBF'!$A:$X,24,FALSE),
   IF(ORDER!$D$1="IGST",
   VLOOKUP(H291,'C:\Users\HP\Desktop\TrimphPO\Week\Master Files\[IGST Master.xlsx]DBF'!$A:$X,24,FALSE),
   "Error")),
"")</f>
        <v/>
      </c>
      <c r="X291">
        <f>IF(ORDER!O297&gt;0,
 IF(ORDER!$D$1="SGST",
 VLOOKUP(H291,'C:\Users\HP\Desktop\TrimphPO\Week\Master Files\[SGST Master.xlsx]DBF'!$A:$Y,25,FALSE),
   IF(ORDER!$D$1="IGST",
   VLOOKUP(H291,'C:\Users\HP\Desktop\TrimphPO\Week\Master Files\[IGST Master.xlsx]DBF'!$A:$Y,25,FALSE),
   "Error")),
"")</f>
        <v/>
      </c>
      <c r="Y291">
        <f>IF(ORDER!O297&gt;0,+O291, "")</f>
        <v/>
      </c>
      <c r="Z291">
        <f>IF(ORDER!O297&gt;0,+J291, "")</f>
        <v/>
      </c>
      <c r="AA291">
        <f>IF(ORDER!O297&gt;0,
 IF(ORDER!$D$1="SGST",
 VLOOKUP(H291,'C:\Users\HP\Desktop\TrimphPO\Week\Master Files\[SGST Master.xlsx]DBF'!$A:$AB,28,FALSE),
   IF(ORDER!$D$1="IGST",
   VLOOKUP(H291,'C:\Users\HP\Desktop\TrimphPO\Week\Master Files\[IGST Master.xlsx]DBF'!$A:$AB,28,FALSE),
   "Error")),
"")</f>
        <v/>
      </c>
      <c r="AB291">
        <f>IF(ORDER!O297&gt;0,
 IF(ORDER!$D$1="SGST",
 VLOOKUP(H291,'C:\Users\HP\Desktop\TrimphPO\Week\Master Files\[SGST Master.xlsx]DBF'!$A:$AC,29,FALSE),
   IF(ORDER!$D$1="IGST",
   VLOOKUP(H291,'C:\Users\HP\Desktop\TrimphPO\Week\Master Files\[IGST Master.xlsx]DBF'!$A:$AC,29,FALSE),
   "Error")),
"")</f>
        <v/>
      </c>
      <c r="AC291">
        <f>IF(ORDER!O297&gt;0,ROUND(Y291*AB291/100,2), "")</f>
        <v/>
      </c>
      <c r="AD291">
        <f>IF(ORDER!O297&gt;0,ROUND(SUM(Y291,0)-AC291,2), "")</f>
        <v/>
      </c>
      <c r="AE291" t="inlineStr"/>
      <c r="AF291" t="inlineStr"/>
      <c r="AG291" t="inlineStr"/>
      <c r="AH291" t="inlineStr"/>
      <c r="AI291" t="inlineStr"/>
      <c r="AJ291" t="inlineStr"/>
      <c r="AK291">
        <f>IF(ORDER!O297&gt;0,IF(RIGHT(P291,2)="5%","Output IGST - 5% - Tamilnadu","Output IGST - 12% - Tamilnadu"), "")</f>
        <v/>
      </c>
      <c r="AL291">
        <f>IF(ORDER!O297&gt;0,IF(AK291="Output IGST - 12% - TamilNadu",12,5), "")</f>
        <v/>
      </c>
      <c r="AM291">
        <f>IF(ORDER!O297&gt;0,ROUND(SUM(AD291*AL291/100,0),2), "")</f>
        <v/>
      </c>
      <c r="AN291">
        <f>IF(ORDER!O297&gt;0,+AP291, "")</f>
        <v/>
      </c>
      <c r="AO291">
        <f>IF(ORDER!O297&gt;0,0.00, "")</f>
        <v/>
      </c>
      <c r="AP291">
        <f>IF(ORDER!O297&gt;0,+(Y291-AC291)+AM291, "")</f>
        <v/>
      </c>
      <c r="AQ291">
        <f>IF(ORDER!O297&gt;0,
 IF(ORDER!$D$1="SGST",
 VLOOKUP(H291,'C:\Users\HP\Desktop\TrimphPO\Week\Master Files\[SGST Master.xlsx]DBF'!$A:$AR,44,FALSE),
   IF(ORDER!$D$1="IGST",
   VLOOKUP(H291,'C:\Users\HP\Desktop\TrimphPO\Week\Master Files\[IGST Master.xlsx]DBF'!$A:$AR,44,FALSE),
   "Error")),
"")</f>
        <v/>
      </c>
      <c r="AR291">
        <f>IF(ORDER!O297&gt;0,B291, "")</f>
        <v/>
      </c>
      <c r="AS291">
        <f>IF(ORDER!O297&gt;0,AN291, "")</f>
        <v/>
      </c>
      <c r="AT291">
        <f>IF(ORDER!O297&gt;0,CONCATENATE($B$2," ",$C$2," ","QTY",  " ", $Z$2), "")</f>
        <v/>
      </c>
      <c r="AU291">
        <f>IF(ORDER!O297&gt;0,
 IF(ORDER!$D$1="SGST",
 VLOOKUP(H291,'C:\Users\HP\Desktop\TrimphPO\Week\Master Files\[SGST Master.xlsx]DBF'!$A:$AV,48,FALSE),
   IF(ORDER!$D$1="IGST",
   VLOOKUP(H291,'C:\Users\HP\Desktop\TrimphPO\Week\Master Files\[IGST Master.xlsx]DBF'!$A:$AV,48,FALSE),
   "Error")),
"")</f>
        <v/>
      </c>
      <c r="AV291">
        <f>IF(ORDER!O297&gt;0,
 IF(ORDER!$D$1="SGST",
 VLOOKUP(H291,'C:\Users\HP\Desktop\TrimphPO\Week\Master Files\[SGST Master.xlsx]DBF'!$A:$AW,49,FALSE),
   IF(ORDER!$D$1="IGST",
   VLOOKUP(H291,'C:\Users\HP\Desktop\TrimphPO\Week\Master Files\[IGST Master.xlsx]DBF'!$A:$AW,49,FALSE),
   "Error")),
"")</f>
        <v/>
      </c>
      <c r="AW291">
        <f>IF(ORDER!O297&gt;0,
 IF(ORDER!$D$1="SGST",
 VLOOKUP(H291,'C:\Users\HP\Desktop\TrimphPO\Week\Master Files\[SGST Master.xlsx]DBF'!$A:$AX,50,FALSE),
   IF(ORDER!$D$1="IGST",
   VLOOKUP(H291,'C:\Users\HP\Desktop\TrimphPO\Week\Master Files\[IGST Master.xlsx]DBF'!$A:$AX,50,FALSE),
   "Error")),
"")</f>
        <v/>
      </c>
      <c r="AX291">
        <f>IF(ORDER!O297&gt;0,ORDER!B5, "")</f>
        <v/>
      </c>
      <c r="AY291">
        <f>IF(ORDER!O297&gt;0,ORDER!B1, "")</f>
        <v/>
      </c>
      <c r="AZ291">
        <f>IF(ORDER!O297&gt;0,
 IF(ORDER!$D$1="SGST",
 VLOOKUP(H291,'C:\Users\HP\Desktop\TrimphPO\Week\Master Files\[SGST Master.xlsx]DBF'!$A:$BA,53,FALSE),
   IF(ORDER!$D$1="IGST",
   VLOOKUP(H291,'C:\Users\HP\Desktop\TrimphPO\Week\Master Files\[IGST Master.xlsx]DBF'!$A:$BA,53,FALSE),
   "Error")),
"")</f>
        <v/>
      </c>
      <c r="BA291">
        <f>IF(ORDER!O297&gt;0,
 IF(ORDER!$D$1="SGST",
 VLOOKUP(H291,'C:\Users\HP\Desktop\TrimphPO\Week\Master Files\[SGST Master.xlsx]DBF'!$A:$BB,54,FALSE),
   IF(ORDER!$D$1="IGST",
   VLOOKUP(H291,'C:\Users\HP\Desktop\TrimphPO\Week\Master Files\[IGST Master.xlsx]DBF'!$A:$BB,54,FALSE),
   "Error")),
"")</f>
        <v/>
      </c>
      <c r="BB291">
        <f>IF(ORDER!O297&gt;0,
 IF(ORDER!$D$1="SGST",
 VLOOKUP(H291,'C:\Users\HP\Desktop\TrimphPO\Week\Master Files\[SGST Master.xlsx]DBF'!$A:$BC,55,FALSE),
   IF(ORDER!$D$1="IGST",
   VLOOKUP(H291,'C:\Users\HP\Desktop\TrimphPO\Week\Master Files\[IGST Master.xlsx]DBF'!$A:$BC,55,FALSE),
   "Error")),
"")</f>
        <v/>
      </c>
      <c r="BC291">
        <f>IF(ORDER!O297&gt;0,
 IF(ORDER!$D$1="SGST",
 VLOOKUP(H291,'C:\Users\HP\Desktop\TrimphPO\Week\Master Files\[SGST Master.xlsx]DBF'!$A:$BD,56,FALSE),
   IF(ORDER!$D$1="IGST",
   VLOOKUP(H291,'C:\Users\HP\Desktop\TrimphPO\Week\Master Files\[IGST Master.xlsx]DBF'!$A:$BD,56,FALSE),
   "Error")),
"")</f>
        <v/>
      </c>
      <c r="BD291">
        <f>IF(ORDER!O297&gt;0,
 IF(ORDER!$D$1="SGST",
 VLOOKUP(H291,'C:\Users\HP\Desktop\TrimphPO\Week\Master Files\[SGST Master.xlsx]DBF'!$A:$BE,57,FALSE),
   IF(ORDER!$D$1="IGST",
   VLOOKUP(H291,'C:\Users\HP\Desktop\TrimphPO\Week\Master Files\[IGST Master.xlsx]DBF'!$A:$BE,57,FALSE),
   "Error")),
"")</f>
        <v/>
      </c>
    </row>
    <row r="292">
      <c r="A292">
        <f>IF(ORDER!O298&gt;0,
 IF(ORDER!$D$1="SGST",
 VLOOKUP(H292,'C:\Users\HP\Desktop\TrimphPO\Week\Master Files\[SGST Master.xlsx]DBF'!$A:$B,2,FALSE),
   IF(ORDER!$D$1="IGST",
   VLOOKUP(H292,'C:\Users\HP\Desktop\TrimphPO\Week\Master Files\[IGST Master.xlsx]DBF'!$A:$B,2,FALSE),
   "Error")),
"")</f>
        <v/>
      </c>
      <c r="B292">
        <f>IF(ORDER!O298&gt;0,
 IF(ORDER!$D$1="SGST",
 VLOOKUP(H292,'C:\Users\HP\Desktop\TrimphPO\Week\Master Files\[SGST Master.xlsx]DBF'!$A:$C,3,FALSE),
   IF(ORDER!$D$1="IGST",
   VLOOKUP(H292,'C:\Users\HP\Desktop\TrimphPO\Week\Master Files\[IGST Master.xlsx]DBF'!$A:$C,3,FALSE),
   "Error")),
"")</f>
        <v/>
      </c>
      <c r="C292">
        <f>IF(ORDER!O298&gt;0,ORDER!L298, "")</f>
        <v/>
      </c>
      <c r="D292">
        <f>IF(ORDER!O298&gt;0,ORDER!A298, "")</f>
        <v/>
      </c>
      <c r="E292">
        <f>IF(ORDER!O298&gt;0,
 IF(ORDER!$D$1="SGST",
 VLOOKUP(H292,'C:\Users\HP\Desktop\TrimphPO\Week\Master Files\[SGST Master.xlsx]DBF'!$A:$F,6,FALSE),
   IF(ORDER!$D$1="IGST",
   VLOOKUP(H292,'C:\Users\HP\Desktop\TrimphPO\Week\Master Files\[IGST Master.xlsx]DBF'!$A:$F,6,FALSE),
   "Error")),
"")</f>
        <v/>
      </c>
      <c r="F292">
        <f>IF(ORDER!O298&gt;0,ORDER!C298, "")</f>
        <v/>
      </c>
      <c r="G292">
        <f>IF(ORDER!O298&gt;0,
 IF(ORDER!$D$1="SGST",
 VLOOKUP(H292,'C:\Users\HP\Desktop\TrimphPO\Week\Master Files\[SGST Master.xlsx]DBF'!$A:$H,8,FALSE),
   IF(ORDER!$D$1="IGST",
   VLOOKUP(H292,'C:\Users\HP\Desktop\TrimphPO\Week\Master Files\[IGST Master.xlsx]DBF'!$A:$H,8,FALSE),
   "Error")),
"")</f>
        <v/>
      </c>
      <c r="H292">
        <f>IF(ORDER!O298&gt;0,ORDER!D298, "")</f>
        <v/>
      </c>
      <c r="I292">
        <f>IF(ORDER!O298&gt;0,
 IF(ORDER!$D$1="SGST",
 VLOOKUP(H292,'C:\Users\HP\Desktop\TrimphPO\Week\Master Files\[SGST Master.xlsx]DBF'!$A:$J,10,FALSE),
   IF(ORDER!$D$1="IGST",
   VLOOKUP(H292,'C:\Users\HP\Desktop\TrimphPO\Week\Master Files\[IGST Master.xlsx]DBF'!$A:$J,10,FALSE),
   "Error")),
"")</f>
        <v/>
      </c>
      <c r="J292">
        <f>IF(ORDER!O298&gt;0,SUMIF(ORDER!$D$8:$D$22298,DBF!$H292,ORDER!$G$8:$G$22298), "")</f>
        <v/>
      </c>
      <c r="K292">
        <f>IF(ORDER!O298&gt;0,VLOOKUP($H292,ORDER!D:H,5,FALSE), "")</f>
        <v/>
      </c>
      <c r="L292">
        <f>IF(ORDER!O298&gt;0,ROUND(J292*K292,2), "")</f>
        <v/>
      </c>
      <c r="M292">
        <f>IF(ORDER!O298&gt;0,
 IF(ORDER!$D$1="SGST",
 VLOOKUP(H292,'C:\Users\HP\Desktop\TrimphPO\Week\Master Files\[SGST Master.xlsx]DBF'!$A:$N,14,FALSE),
   IF(ORDER!$D$1="IGST",
   VLOOKUP(H292,'C:\Users\HP\Desktop\TrimphPO\Week\Master Files\[IGST Master.xlsx]DBF'!$A:$N,14,FALSE),
   "Error")),
"")</f>
        <v/>
      </c>
      <c r="N292">
        <f>IF(ORDER!O298&gt;0,ROUND(L292*M292/100,2), "")</f>
        <v/>
      </c>
      <c r="O292">
        <f>IF(ORDER!O298&gt;0,L292-N292, "")</f>
        <v/>
      </c>
      <c r="P292">
        <f>IF(ORDER!O298&gt;0,IF(R292="Corsetry",IF(IFERROR((O292/J292),0)&lt;1000,"CC Sales- Corsetry-Wholesale - IGST 5%","CC Sales- Corsetry-Wholesale - IGST 12%")), "")</f>
        <v/>
      </c>
      <c r="Q292">
        <f>IF(ORDER!O298&gt;0,
 IF(ORDER!$D$1="SGST",
 VLOOKUP(H292,'C:\Users\HP\Desktop\TrimphPO\Week\Master Files\[SGST Master.xlsx]DBF'!$A:$R,18,FALSE),
   IF(ORDER!$D$1="IGST",
   VLOOKUP(H292,'C:\Users\HP\Desktop\TrimphPO\Week\Master Files\[IGST Master.xlsx]DBF'!$A:$R,18,FALSE),
   "Error")),
"")</f>
        <v/>
      </c>
      <c r="R292">
        <f>IF(ORDER!O298&gt;0,
 IF(ORDER!$D$1="SGST",
 VLOOKUP(H292,'C:\Users\HP\Desktop\TrimphPO\Week\Master Files\[SGST Master.xlsx]DBF'!$A:$S,19,FALSE),
   IF(ORDER!$D$1="IGST",
   VLOOKUP(H292,'C:\Users\HP\Desktop\TrimphPO\Week\Master Files\[IGST Master.xlsx]DBF'!$A:$S,19,FALSE),
   "Error")),
"")</f>
        <v/>
      </c>
      <c r="S292">
        <f>IF(ORDER!O298&gt;0,
 IF(ORDER!$D$1="SGST",
 VLOOKUP(H292,'C:\Users\HP\Desktop\TrimphPO\Week\Master Files\[SGST Master.xlsx]DBF'!$A:$T,20,FALSE),
   IF(ORDER!$D$1="IGST",
   VLOOKUP(H292,'C:\Users\HP\Desktop\TrimphPO\Week\Master Files\[IGST Master.xlsx]DBF'!$A:$T,20,FALSE),
   "Error")),
"")</f>
        <v/>
      </c>
      <c r="T292">
        <f>IF(ORDER!O298&gt;0,
 IF(ORDER!$D$1="SGST",
 VLOOKUP(H292,'C:\Users\HP\Desktop\TrimphPO\Week\Master Files\[SGST Master.xlsx]DBF'!$A:$U,21,FALSE),
   IF(ORDER!$D$1="IGST",
   VLOOKUP(H292,'C:\Users\HP\Desktop\TrimphPO\Week\Master Files\[IGST Master.xlsx]DBF'!$A:$U,21,FALSE),
   "Error")),
"")</f>
        <v/>
      </c>
      <c r="U292">
        <f>IF(ORDER!O298&gt;0,
 IF(ORDER!$D$1="SGST",
 VLOOKUP(H292,'C:\Users\HP\Desktop\TrimphPO\Week\Master Files\[SGST Master.xlsx]DBF'!$A:$V,22,FALSE),
   IF(ORDER!$D$1="IGST",
   VLOOKUP(H292,'C:\Users\HP\Desktop\TrimphPO\Week\Master Files\[IGST Master.xlsx]DBF'!$A:$V,22,FALSE),
   "Error")),
"")</f>
        <v/>
      </c>
      <c r="V292">
        <f>IF(ORDER!O298&gt;0,
 IF(ORDER!$D$1="SGST",
 VLOOKUP(H292,'C:\Users\HP\Desktop\TrimphPO\Week\Master Files\[SGST Master.xlsx]DBF'!$A:$W,23,FALSE),
   IF(ORDER!$D$1="IGST",
   VLOOKUP(H292,'C:\Users\HP\Desktop\TrimphPO\Week\Master Files\[IGST Master.xlsx]DBF'!$A:$W,23,FALSE),
   "Error")),
"")</f>
        <v/>
      </c>
      <c r="W292">
        <f>IF(ORDER!O298&gt;0,
 IF(ORDER!$D$1="SGST",
 VLOOKUP(H292,'C:\Users\HP\Desktop\TrimphPO\Week\Master Files\[SGST Master.xlsx]DBF'!$A:$X,24,FALSE),
   IF(ORDER!$D$1="IGST",
   VLOOKUP(H292,'C:\Users\HP\Desktop\TrimphPO\Week\Master Files\[IGST Master.xlsx]DBF'!$A:$X,24,FALSE),
   "Error")),
"")</f>
        <v/>
      </c>
      <c r="X292">
        <f>IF(ORDER!O298&gt;0,
 IF(ORDER!$D$1="SGST",
 VLOOKUP(H292,'C:\Users\HP\Desktop\TrimphPO\Week\Master Files\[SGST Master.xlsx]DBF'!$A:$Y,25,FALSE),
   IF(ORDER!$D$1="IGST",
   VLOOKUP(H292,'C:\Users\HP\Desktop\TrimphPO\Week\Master Files\[IGST Master.xlsx]DBF'!$A:$Y,25,FALSE),
   "Error")),
"")</f>
        <v/>
      </c>
      <c r="Y292">
        <f>IF(ORDER!O298&gt;0,+O292, "")</f>
        <v/>
      </c>
      <c r="Z292">
        <f>IF(ORDER!O298&gt;0,+J292, "")</f>
        <v/>
      </c>
      <c r="AA292">
        <f>IF(ORDER!O298&gt;0,
 IF(ORDER!$D$1="SGST",
 VLOOKUP(H292,'C:\Users\HP\Desktop\TrimphPO\Week\Master Files\[SGST Master.xlsx]DBF'!$A:$AB,28,FALSE),
   IF(ORDER!$D$1="IGST",
   VLOOKUP(H292,'C:\Users\HP\Desktop\TrimphPO\Week\Master Files\[IGST Master.xlsx]DBF'!$A:$AB,28,FALSE),
   "Error")),
"")</f>
        <v/>
      </c>
      <c r="AB292">
        <f>IF(ORDER!O298&gt;0,
 IF(ORDER!$D$1="SGST",
 VLOOKUP(H292,'C:\Users\HP\Desktop\TrimphPO\Week\Master Files\[SGST Master.xlsx]DBF'!$A:$AC,29,FALSE),
   IF(ORDER!$D$1="IGST",
   VLOOKUP(H292,'C:\Users\HP\Desktop\TrimphPO\Week\Master Files\[IGST Master.xlsx]DBF'!$A:$AC,29,FALSE),
   "Error")),
"")</f>
        <v/>
      </c>
      <c r="AC292">
        <f>IF(ORDER!O298&gt;0,ROUND(Y292*AB292/100,2), "")</f>
        <v/>
      </c>
      <c r="AD292">
        <f>IF(ORDER!O298&gt;0,ROUND(SUM(Y292,0)-AC292,2), "")</f>
        <v/>
      </c>
      <c r="AE292" t="inlineStr"/>
      <c r="AF292" t="inlineStr"/>
      <c r="AG292" t="inlineStr"/>
      <c r="AH292" t="inlineStr"/>
      <c r="AI292" t="inlineStr"/>
      <c r="AJ292" t="inlineStr"/>
      <c r="AK292">
        <f>IF(ORDER!O298&gt;0,IF(RIGHT(P292,2)="5%","Output IGST - 5% - Tamilnadu","Output IGST - 12% - Tamilnadu"), "")</f>
        <v/>
      </c>
      <c r="AL292">
        <f>IF(ORDER!O298&gt;0,IF(AK292="Output IGST - 12% - TamilNadu",12,5), "")</f>
        <v/>
      </c>
      <c r="AM292">
        <f>IF(ORDER!O298&gt;0,ROUND(SUM(AD292*AL292/100,0),2), "")</f>
        <v/>
      </c>
      <c r="AN292">
        <f>IF(ORDER!O298&gt;0,+AP292, "")</f>
        <v/>
      </c>
      <c r="AO292">
        <f>IF(ORDER!O298&gt;0,0.00, "")</f>
        <v/>
      </c>
      <c r="AP292">
        <f>IF(ORDER!O298&gt;0,+(Y292-AC292)+AM292, "")</f>
        <v/>
      </c>
      <c r="AQ292">
        <f>IF(ORDER!O298&gt;0,
 IF(ORDER!$D$1="SGST",
 VLOOKUP(H292,'C:\Users\HP\Desktop\TrimphPO\Week\Master Files\[SGST Master.xlsx]DBF'!$A:$AR,44,FALSE),
   IF(ORDER!$D$1="IGST",
   VLOOKUP(H292,'C:\Users\HP\Desktop\TrimphPO\Week\Master Files\[IGST Master.xlsx]DBF'!$A:$AR,44,FALSE),
   "Error")),
"")</f>
        <v/>
      </c>
      <c r="AR292">
        <f>IF(ORDER!O298&gt;0,B292, "")</f>
        <v/>
      </c>
      <c r="AS292">
        <f>IF(ORDER!O298&gt;0,AN292, "")</f>
        <v/>
      </c>
      <c r="AT292">
        <f>IF(ORDER!O298&gt;0,CONCATENATE($B$2," ",$C$2," ","QTY",  " ", $Z$2), "")</f>
        <v/>
      </c>
      <c r="AU292">
        <f>IF(ORDER!O298&gt;0,
 IF(ORDER!$D$1="SGST",
 VLOOKUP(H292,'C:\Users\HP\Desktop\TrimphPO\Week\Master Files\[SGST Master.xlsx]DBF'!$A:$AV,48,FALSE),
   IF(ORDER!$D$1="IGST",
   VLOOKUP(H292,'C:\Users\HP\Desktop\TrimphPO\Week\Master Files\[IGST Master.xlsx]DBF'!$A:$AV,48,FALSE),
   "Error")),
"")</f>
        <v/>
      </c>
      <c r="AV292">
        <f>IF(ORDER!O298&gt;0,
 IF(ORDER!$D$1="SGST",
 VLOOKUP(H292,'C:\Users\HP\Desktop\TrimphPO\Week\Master Files\[SGST Master.xlsx]DBF'!$A:$AW,49,FALSE),
   IF(ORDER!$D$1="IGST",
   VLOOKUP(H292,'C:\Users\HP\Desktop\TrimphPO\Week\Master Files\[IGST Master.xlsx]DBF'!$A:$AW,49,FALSE),
   "Error")),
"")</f>
        <v/>
      </c>
      <c r="AW292">
        <f>IF(ORDER!O298&gt;0,
 IF(ORDER!$D$1="SGST",
 VLOOKUP(H292,'C:\Users\HP\Desktop\TrimphPO\Week\Master Files\[SGST Master.xlsx]DBF'!$A:$AX,50,FALSE),
   IF(ORDER!$D$1="IGST",
   VLOOKUP(H292,'C:\Users\HP\Desktop\TrimphPO\Week\Master Files\[IGST Master.xlsx]DBF'!$A:$AX,50,FALSE),
   "Error")),
"")</f>
        <v/>
      </c>
      <c r="AX292">
        <f>IF(ORDER!O298&gt;0,ORDER!B5, "")</f>
        <v/>
      </c>
      <c r="AY292">
        <f>IF(ORDER!O298&gt;0,ORDER!B1, "")</f>
        <v/>
      </c>
      <c r="AZ292">
        <f>IF(ORDER!O298&gt;0,
 IF(ORDER!$D$1="SGST",
 VLOOKUP(H292,'C:\Users\HP\Desktop\TrimphPO\Week\Master Files\[SGST Master.xlsx]DBF'!$A:$BA,53,FALSE),
   IF(ORDER!$D$1="IGST",
   VLOOKUP(H292,'C:\Users\HP\Desktop\TrimphPO\Week\Master Files\[IGST Master.xlsx]DBF'!$A:$BA,53,FALSE),
   "Error")),
"")</f>
        <v/>
      </c>
      <c r="BA292">
        <f>IF(ORDER!O298&gt;0,
 IF(ORDER!$D$1="SGST",
 VLOOKUP(H292,'C:\Users\HP\Desktop\TrimphPO\Week\Master Files\[SGST Master.xlsx]DBF'!$A:$BB,54,FALSE),
   IF(ORDER!$D$1="IGST",
   VLOOKUP(H292,'C:\Users\HP\Desktop\TrimphPO\Week\Master Files\[IGST Master.xlsx]DBF'!$A:$BB,54,FALSE),
   "Error")),
"")</f>
        <v/>
      </c>
      <c r="BB292">
        <f>IF(ORDER!O298&gt;0,
 IF(ORDER!$D$1="SGST",
 VLOOKUP(H292,'C:\Users\HP\Desktop\TrimphPO\Week\Master Files\[SGST Master.xlsx]DBF'!$A:$BC,55,FALSE),
   IF(ORDER!$D$1="IGST",
   VLOOKUP(H292,'C:\Users\HP\Desktop\TrimphPO\Week\Master Files\[IGST Master.xlsx]DBF'!$A:$BC,55,FALSE),
   "Error")),
"")</f>
        <v/>
      </c>
      <c r="BC292">
        <f>IF(ORDER!O298&gt;0,
 IF(ORDER!$D$1="SGST",
 VLOOKUP(H292,'C:\Users\HP\Desktop\TrimphPO\Week\Master Files\[SGST Master.xlsx]DBF'!$A:$BD,56,FALSE),
   IF(ORDER!$D$1="IGST",
   VLOOKUP(H292,'C:\Users\HP\Desktop\TrimphPO\Week\Master Files\[IGST Master.xlsx]DBF'!$A:$BD,56,FALSE),
   "Error")),
"")</f>
        <v/>
      </c>
      <c r="BD292">
        <f>IF(ORDER!O298&gt;0,
 IF(ORDER!$D$1="SGST",
 VLOOKUP(H292,'C:\Users\HP\Desktop\TrimphPO\Week\Master Files\[SGST Master.xlsx]DBF'!$A:$BE,57,FALSE),
   IF(ORDER!$D$1="IGST",
   VLOOKUP(H292,'C:\Users\HP\Desktop\TrimphPO\Week\Master Files\[IGST Master.xlsx]DBF'!$A:$BE,57,FALSE),
   "Error")),
"")</f>
        <v/>
      </c>
    </row>
    <row r="293">
      <c r="A293">
        <f>IF(ORDER!O299&gt;0,
 IF(ORDER!$D$1="SGST",
 VLOOKUP(H293,'C:\Users\HP\Desktop\TrimphPO\Week\Master Files\[SGST Master.xlsx]DBF'!$A:$B,2,FALSE),
   IF(ORDER!$D$1="IGST",
   VLOOKUP(H293,'C:\Users\HP\Desktop\TrimphPO\Week\Master Files\[IGST Master.xlsx]DBF'!$A:$B,2,FALSE),
   "Error")),
"")</f>
        <v/>
      </c>
      <c r="B293">
        <f>IF(ORDER!O299&gt;0,
 IF(ORDER!$D$1="SGST",
 VLOOKUP(H293,'C:\Users\HP\Desktop\TrimphPO\Week\Master Files\[SGST Master.xlsx]DBF'!$A:$C,3,FALSE),
   IF(ORDER!$D$1="IGST",
   VLOOKUP(H293,'C:\Users\HP\Desktop\TrimphPO\Week\Master Files\[IGST Master.xlsx]DBF'!$A:$C,3,FALSE),
   "Error")),
"")</f>
        <v/>
      </c>
      <c r="C293">
        <f>IF(ORDER!O299&gt;0,ORDER!L299, "")</f>
        <v/>
      </c>
      <c r="D293">
        <f>IF(ORDER!O299&gt;0,ORDER!A299, "")</f>
        <v/>
      </c>
      <c r="E293">
        <f>IF(ORDER!O299&gt;0,
 IF(ORDER!$D$1="SGST",
 VLOOKUP(H293,'C:\Users\HP\Desktop\TrimphPO\Week\Master Files\[SGST Master.xlsx]DBF'!$A:$F,6,FALSE),
   IF(ORDER!$D$1="IGST",
   VLOOKUP(H293,'C:\Users\HP\Desktop\TrimphPO\Week\Master Files\[IGST Master.xlsx]DBF'!$A:$F,6,FALSE),
   "Error")),
"")</f>
        <v/>
      </c>
      <c r="F293">
        <f>IF(ORDER!O299&gt;0,ORDER!C299, "")</f>
        <v/>
      </c>
      <c r="G293">
        <f>IF(ORDER!O299&gt;0,
 IF(ORDER!$D$1="SGST",
 VLOOKUP(H293,'C:\Users\HP\Desktop\TrimphPO\Week\Master Files\[SGST Master.xlsx]DBF'!$A:$H,8,FALSE),
   IF(ORDER!$D$1="IGST",
   VLOOKUP(H293,'C:\Users\HP\Desktop\TrimphPO\Week\Master Files\[IGST Master.xlsx]DBF'!$A:$H,8,FALSE),
   "Error")),
"")</f>
        <v/>
      </c>
      <c r="H293">
        <f>IF(ORDER!O299&gt;0,ORDER!D299, "")</f>
        <v/>
      </c>
      <c r="I293">
        <f>IF(ORDER!O299&gt;0,
 IF(ORDER!$D$1="SGST",
 VLOOKUP(H293,'C:\Users\HP\Desktop\TrimphPO\Week\Master Files\[SGST Master.xlsx]DBF'!$A:$J,10,FALSE),
   IF(ORDER!$D$1="IGST",
   VLOOKUP(H293,'C:\Users\HP\Desktop\TrimphPO\Week\Master Files\[IGST Master.xlsx]DBF'!$A:$J,10,FALSE),
   "Error")),
"")</f>
        <v/>
      </c>
      <c r="J293">
        <f>IF(ORDER!O299&gt;0,SUMIF(ORDER!$D$8:$D$22298,DBF!$H293,ORDER!$G$8:$G$22298), "")</f>
        <v/>
      </c>
      <c r="K293">
        <f>IF(ORDER!O299&gt;0,VLOOKUP($H293,ORDER!D:H,5,FALSE), "")</f>
        <v/>
      </c>
      <c r="L293">
        <f>IF(ORDER!O299&gt;0,ROUND(J293*K293,2), "")</f>
        <v/>
      </c>
      <c r="M293">
        <f>IF(ORDER!O299&gt;0,
 IF(ORDER!$D$1="SGST",
 VLOOKUP(H293,'C:\Users\HP\Desktop\TrimphPO\Week\Master Files\[SGST Master.xlsx]DBF'!$A:$N,14,FALSE),
   IF(ORDER!$D$1="IGST",
   VLOOKUP(H293,'C:\Users\HP\Desktop\TrimphPO\Week\Master Files\[IGST Master.xlsx]DBF'!$A:$N,14,FALSE),
   "Error")),
"")</f>
        <v/>
      </c>
      <c r="N293">
        <f>IF(ORDER!O299&gt;0,ROUND(L293*M293/100,2), "")</f>
        <v/>
      </c>
      <c r="O293">
        <f>IF(ORDER!O299&gt;0,L293-N293, "")</f>
        <v/>
      </c>
      <c r="P293">
        <f>IF(ORDER!O299&gt;0,IF(R293="Corsetry",IF(IFERROR((O293/J293),0)&lt;1000,"CC Sales- Corsetry-Wholesale - IGST 5%","CC Sales- Corsetry-Wholesale - IGST 12%")), "")</f>
        <v/>
      </c>
      <c r="Q293">
        <f>IF(ORDER!O299&gt;0,
 IF(ORDER!$D$1="SGST",
 VLOOKUP(H293,'C:\Users\HP\Desktop\TrimphPO\Week\Master Files\[SGST Master.xlsx]DBF'!$A:$R,18,FALSE),
   IF(ORDER!$D$1="IGST",
   VLOOKUP(H293,'C:\Users\HP\Desktop\TrimphPO\Week\Master Files\[IGST Master.xlsx]DBF'!$A:$R,18,FALSE),
   "Error")),
"")</f>
        <v/>
      </c>
      <c r="R293">
        <f>IF(ORDER!O299&gt;0,
 IF(ORDER!$D$1="SGST",
 VLOOKUP(H293,'C:\Users\HP\Desktop\TrimphPO\Week\Master Files\[SGST Master.xlsx]DBF'!$A:$S,19,FALSE),
   IF(ORDER!$D$1="IGST",
   VLOOKUP(H293,'C:\Users\HP\Desktop\TrimphPO\Week\Master Files\[IGST Master.xlsx]DBF'!$A:$S,19,FALSE),
   "Error")),
"")</f>
        <v/>
      </c>
      <c r="S293">
        <f>IF(ORDER!O299&gt;0,
 IF(ORDER!$D$1="SGST",
 VLOOKUP(H293,'C:\Users\HP\Desktop\TrimphPO\Week\Master Files\[SGST Master.xlsx]DBF'!$A:$T,20,FALSE),
   IF(ORDER!$D$1="IGST",
   VLOOKUP(H293,'C:\Users\HP\Desktop\TrimphPO\Week\Master Files\[IGST Master.xlsx]DBF'!$A:$T,20,FALSE),
   "Error")),
"")</f>
        <v/>
      </c>
      <c r="T293">
        <f>IF(ORDER!O299&gt;0,
 IF(ORDER!$D$1="SGST",
 VLOOKUP(H293,'C:\Users\HP\Desktop\TrimphPO\Week\Master Files\[SGST Master.xlsx]DBF'!$A:$U,21,FALSE),
   IF(ORDER!$D$1="IGST",
   VLOOKUP(H293,'C:\Users\HP\Desktop\TrimphPO\Week\Master Files\[IGST Master.xlsx]DBF'!$A:$U,21,FALSE),
   "Error")),
"")</f>
        <v/>
      </c>
      <c r="U293">
        <f>IF(ORDER!O299&gt;0,
 IF(ORDER!$D$1="SGST",
 VLOOKUP(H293,'C:\Users\HP\Desktop\TrimphPO\Week\Master Files\[SGST Master.xlsx]DBF'!$A:$V,22,FALSE),
   IF(ORDER!$D$1="IGST",
   VLOOKUP(H293,'C:\Users\HP\Desktop\TrimphPO\Week\Master Files\[IGST Master.xlsx]DBF'!$A:$V,22,FALSE),
   "Error")),
"")</f>
        <v/>
      </c>
      <c r="V293">
        <f>IF(ORDER!O299&gt;0,
 IF(ORDER!$D$1="SGST",
 VLOOKUP(H293,'C:\Users\HP\Desktop\TrimphPO\Week\Master Files\[SGST Master.xlsx]DBF'!$A:$W,23,FALSE),
   IF(ORDER!$D$1="IGST",
   VLOOKUP(H293,'C:\Users\HP\Desktop\TrimphPO\Week\Master Files\[IGST Master.xlsx]DBF'!$A:$W,23,FALSE),
   "Error")),
"")</f>
        <v/>
      </c>
      <c r="W293">
        <f>IF(ORDER!O299&gt;0,
 IF(ORDER!$D$1="SGST",
 VLOOKUP(H293,'C:\Users\HP\Desktop\TrimphPO\Week\Master Files\[SGST Master.xlsx]DBF'!$A:$X,24,FALSE),
   IF(ORDER!$D$1="IGST",
   VLOOKUP(H293,'C:\Users\HP\Desktop\TrimphPO\Week\Master Files\[IGST Master.xlsx]DBF'!$A:$X,24,FALSE),
   "Error")),
"")</f>
        <v/>
      </c>
      <c r="X293">
        <f>IF(ORDER!O299&gt;0,
 IF(ORDER!$D$1="SGST",
 VLOOKUP(H293,'C:\Users\HP\Desktop\TrimphPO\Week\Master Files\[SGST Master.xlsx]DBF'!$A:$Y,25,FALSE),
   IF(ORDER!$D$1="IGST",
   VLOOKUP(H293,'C:\Users\HP\Desktop\TrimphPO\Week\Master Files\[IGST Master.xlsx]DBF'!$A:$Y,25,FALSE),
   "Error")),
"")</f>
        <v/>
      </c>
      <c r="Y293">
        <f>IF(ORDER!O299&gt;0,+O293, "")</f>
        <v/>
      </c>
      <c r="Z293">
        <f>IF(ORDER!O299&gt;0,+J293, "")</f>
        <v/>
      </c>
      <c r="AA293">
        <f>IF(ORDER!O299&gt;0,
 IF(ORDER!$D$1="SGST",
 VLOOKUP(H293,'C:\Users\HP\Desktop\TrimphPO\Week\Master Files\[SGST Master.xlsx]DBF'!$A:$AB,28,FALSE),
   IF(ORDER!$D$1="IGST",
   VLOOKUP(H293,'C:\Users\HP\Desktop\TrimphPO\Week\Master Files\[IGST Master.xlsx]DBF'!$A:$AB,28,FALSE),
   "Error")),
"")</f>
        <v/>
      </c>
      <c r="AB293">
        <f>IF(ORDER!O299&gt;0,
 IF(ORDER!$D$1="SGST",
 VLOOKUP(H293,'C:\Users\HP\Desktop\TrimphPO\Week\Master Files\[SGST Master.xlsx]DBF'!$A:$AC,29,FALSE),
   IF(ORDER!$D$1="IGST",
   VLOOKUP(H293,'C:\Users\HP\Desktop\TrimphPO\Week\Master Files\[IGST Master.xlsx]DBF'!$A:$AC,29,FALSE),
   "Error")),
"")</f>
        <v/>
      </c>
      <c r="AC293">
        <f>IF(ORDER!O299&gt;0,ROUND(Y293*AB293/100,2), "")</f>
        <v/>
      </c>
      <c r="AD293">
        <f>IF(ORDER!O299&gt;0,ROUND(SUM(Y293,0)-AC293,2), "")</f>
        <v/>
      </c>
      <c r="AE293" t="inlineStr"/>
      <c r="AF293" t="inlineStr"/>
      <c r="AG293" t="inlineStr"/>
      <c r="AH293" t="inlineStr"/>
      <c r="AI293" t="inlineStr"/>
      <c r="AJ293" t="inlineStr"/>
      <c r="AK293">
        <f>IF(ORDER!O299&gt;0,IF(RIGHT(P293,2)="5%","Output IGST - 5% - Tamilnadu","Output IGST - 12% - Tamilnadu"), "")</f>
        <v/>
      </c>
      <c r="AL293">
        <f>IF(ORDER!O299&gt;0,IF(AK293="Output IGST - 12% - TamilNadu",12,5), "")</f>
        <v/>
      </c>
      <c r="AM293">
        <f>IF(ORDER!O299&gt;0,ROUND(SUM(AD293*AL293/100,0),2), "")</f>
        <v/>
      </c>
      <c r="AN293">
        <f>IF(ORDER!O299&gt;0,+AP293, "")</f>
        <v/>
      </c>
      <c r="AO293">
        <f>IF(ORDER!O299&gt;0,0.00, "")</f>
        <v/>
      </c>
      <c r="AP293">
        <f>IF(ORDER!O299&gt;0,+(Y293-AC293)+AM293, "")</f>
        <v/>
      </c>
      <c r="AQ293">
        <f>IF(ORDER!O299&gt;0,
 IF(ORDER!$D$1="SGST",
 VLOOKUP(H293,'C:\Users\HP\Desktop\TrimphPO\Week\Master Files\[SGST Master.xlsx]DBF'!$A:$AR,44,FALSE),
   IF(ORDER!$D$1="IGST",
   VLOOKUP(H293,'C:\Users\HP\Desktop\TrimphPO\Week\Master Files\[IGST Master.xlsx]DBF'!$A:$AR,44,FALSE),
   "Error")),
"")</f>
        <v/>
      </c>
      <c r="AR293">
        <f>IF(ORDER!O299&gt;0,B293, "")</f>
        <v/>
      </c>
      <c r="AS293">
        <f>IF(ORDER!O299&gt;0,AN293, "")</f>
        <v/>
      </c>
      <c r="AT293">
        <f>IF(ORDER!O299&gt;0,CONCATENATE($B$2," ",$C$2," ","QTY",  " ", $Z$2), "")</f>
        <v/>
      </c>
      <c r="AU293">
        <f>IF(ORDER!O299&gt;0,
 IF(ORDER!$D$1="SGST",
 VLOOKUP(H293,'C:\Users\HP\Desktop\TrimphPO\Week\Master Files\[SGST Master.xlsx]DBF'!$A:$AV,48,FALSE),
   IF(ORDER!$D$1="IGST",
   VLOOKUP(H293,'C:\Users\HP\Desktop\TrimphPO\Week\Master Files\[IGST Master.xlsx]DBF'!$A:$AV,48,FALSE),
   "Error")),
"")</f>
        <v/>
      </c>
      <c r="AV293">
        <f>IF(ORDER!O299&gt;0,
 IF(ORDER!$D$1="SGST",
 VLOOKUP(H293,'C:\Users\HP\Desktop\TrimphPO\Week\Master Files\[SGST Master.xlsx]DBF'!$A:$AW,49,FALSE),
   IF(ORDER!$D$1="IGST",
   VLOOKUP(H293,'C:\Users\HP\Desktop\TrimphPO\Week\Master Files\[IGST Master.xlsx]DBF'!$A:$AW,49,FALSE),
   "Error")),
"")</f>
        <v/>
      </c>
      <c r="AW293">
        <f>IF(ORDER!O299&gt;0,
 IF(ORDER!$D$1="SGST",
 VLOOKUP(H293,'C:\Users\HP\Desktop\TrimphPO\Week\Master Files\[SGST Master.xlsx]DBF'!$A:$AX,50,FALSE),
   IF(ORDER!$D$1="IGST",
   VLOOKUP(H293,'C:\Users\HP\Desktop\TrimphPO\Week\Master Files\[IGST Master.xlsx]DBF'!$A:$AX,50,FALSE),
   "Error")),
"")</f>
        <v/>
      </c>
      <c r="AX293">
        <f>IF(ORDER!O299&gt;0,ORDER!B5, "")</f>
        <v/>
      </c>
      <c r="AY293">
        <f>IF(ORDER!O299&gt;0,ORDER!B1, "")</f>
        <v/>
      </c>
      <c r="AZ293">
        <f>IF(ORDER!O299&gt;0,
 IF(ORDER!$D$1="SGST",
 VLOOKUP(H293,'C:\Users\HP\Desktop\TrimphPO\Week\Master Files\[SGST Master.xlsx]DBF'!$A:$BA,53,FALSE),
   IF(ORDER!$D$1="IGST",
   VLOOKUP(H293,'C:\Users\HP\Desktop\TrimphPO\Week\Master Files\[IGST Master.xlsx]DBF'!$A:$BA,53,FALSE),
   "Error")),
"")</f>
        <v/>
      </c>
      <c r="BA293">
        <f>IF(ORDER!O299&gt;0,
 IF(ORDER!$D$1="SGST",
 VLOOKUP(H293,'C:\Users\HP\Desktop\TrimphPO\Week\Master Files\[SGST Master.xlsx]DBF'!$A:$BB,54,FALSE),
   IF(ORDER!$D$1="IGST",
   VLOOKUP(H293,'C:\Users\HP\Desktop\TrimphPO\Week\Master Files\[IGST Master.xlsx]DBF'!$A:$BB,54,FALSE),
   "Error")),
"")</f>
        <v/>
      </c>
      <c r="BB293">
        <f>IF(ORDER!O299&gt;0,
 IF(ORDER!$D$1="SGST",
 VLOOKUP(H293,'C:\Users\HP\Desktop\TrimphPO\Week\Master Files\[SGST Master.xlsx]DBF'!$A:$BC,55,FALSE),
   IF(ORDER!$D$1="IGST",
   VLOOKUP(H293,'C:\Users\HP\Desktop\TrimphPO\Week\Master Files\[IGST Master.xlsx]DBF'!$A:$BC,55,FALSE),
   "Error")),
"")</f>
        <v/>
      </c>
      <c r="BC293">
        <f>IF(ORDER!O299&gt;0,
 IF(ORDER!$D$1="SGST",
 VLOOKUP(H293,'C:\Users\HP\Desktop\TrimphPO\Week\Master Files\[SGST Master.xlsx]DBF'!$A:$BD,56,FALSE),
   IF(ORDER!$D$1="IGST",
   VLOOKUP(H293,'C:\Users\HP\Desktop\TrimphPO\Week\Master Files\[IGST Master.xlsx]DBF'!$A:$BD,56,FALSE),
   "Error")),
"")</f>
        <v/>
      </c>
      <c r="BD293">
        <f>IF(ORDER!O299&gt;0,
 IF(ORDER!$D$1="SGST",
 VLOOKUP(H293,'C:\Users\HP\Desktop\TrimphPO\Week\Master Files\[SGST Master.xlsx]DBF'!$A:$BE,57,FALSE),
   IF(ORDER!$D$1="IGST",
   VLOOKUP(H293,'C:\Users\HP\Desktop\TrimphPO\Week\Master Files\[IGST Master.xlsx]DBF'!$A:$BE,57,FALSE),
   "Error")),
"")</f>
        <v/>
      </c>
    </row>
    <row r="294">
      <c r="A294">
        <f>IF(ORDER!O300&gt;0,
 IF(ORDER!$D$1="SGST",
 VLOOKUP(H294,'C:\Users\HP\Desktop\TrimphPO\Week\Master Files\[SGST Master.xlsx]DBF'!$A:$B,2,FALSE),
   IF(ORDER!$D$1="IGST",
   VLOOKUP(H294,'C:\Users\HP\Desktop\TrimphPO\Week\Master Files\[IGST Master.xlsx]DBF'!$A:$B,2,FALSE),
   "Error")),
"")</f>
        <v/>
      </c>
      <c r="B294">
        <f>IF(ORDER!O300&gt;0,
 IF(ORDER!$D$1="SGST",
 VLOOKUP(H294,'C:\Users\HP\Desktop\TrimphPO\Week\Master Files\[SGST Master.xlsx]DBF'!$A:$C,3,FALSE),
   IF(ORDER!$D$1="IGST",
   VLOOKUP(H294,'C:\Users\HP\Desktop\TrimphPO\Week\Master Files\[IGST Master.xlsx]DBF'!$A:$C,3,FALSE),
   "Error")),
"")</f>
        <v/>
      </c>
      <c r="C294">
        <f>IF(ORDER!O300&gt;0,ORDER!L300, "")</f>
        <v/>
      </c>
      <c r="D294">
        <f>IF(ORDER!O300&gt;0,ORDER!A300, "")</f>
        <v/>
      </c>
      <c r="E294">
        <f>IF(ORDER!O300&gt;0,
 IF(ORDER!$D$1="SGST",
 VLOOKUP(H294,'C:\Users\HP\Desktop\TrimphPO\Week\Master Files\[SGST Master.xlsx]DBF'!$A:$F,6,FALSE),
   IF(ORDER!$D$1="IGST",
   VLOOKUP(H294,'C:\Users\HP\Desktop\TrimphPO\Week\Master Files\[IGST Master.xlsx]DBF'!$A:$F,6,FALSE),
   "Error")),
"")</f>
        <v/>
      </c>
      <c r="F294">
        <f>IF(ORDER!O300&gt;0,ORDER!C300, "")</f>
        <v/>
      </c>
      <c r="G294">
        <f>IF(ORDER!O300&gt;0,
 IF(ORDER!$D$1="SGST",
 VLOOKUP(H294,'C:\Users\HP\Desktop\TrimphPO\Week\Master Files\[SGST Master.xlsx]DBF'!$A:$H,8,FALSE),
   IF(ORDER!$D$1="IGST",
   VLOOKUP(H294,'C:\Users\HP\Desktop\TrimphPO\Week\Master Files\[IGST Master.xlsx]DBF'!$A:$H,8,FALSE),
   "Error")),
"")</f>
        <v/>
      </c>
      <c r="H294">
        <f>IF(ORDER!O300&gt;0,ORDER!D300, "")</f>
        <v/>
      </c>
      <c r="I294">
        <f>IF(ORDER!O300&gt;0,
 IF(ORDER!$D$1="SGST",
 VLOOKUP(H294,'C:\Users\HP\Desktop\TrimphPO\Week\Master Files\[SGST Master.xlsx]DBF'!$A:$J,10,FALSE),
   IF(ORDER!$D$1="IGST",
   VLOOKUP(H294,'C:\Users\HP\Desktop\TrimphPO\Week\Master Files\[IGST Master.xlsx]DBF'!$A:$J,10,FALSE),
   "Error")),
"")</f>
        <v/>
      </c>
      <c r="J294">
        <f>IF(ORDER!O300&gt;0,SUMIF(ORDER!$D$8:$D$22298,DBF!$H294,ORDER!$G$8:$G$22298), "")</f>
        <v/>
      </c>
      <c r="K294">
        <f>IF(ORDER!O300&gt;0,VLOOKUP($H294,ORDER!D:H,5,FALSE), "")</f>
        <v/>
      </c>
      <c r="L294">
        <f>IF(ORDER!O300&gt;0,ROUND(J294*K294,2), "")</f>
        <v/>
      </c>
      <c r="M294">
        <f>IF(ORDER!O300&gt;0,
 IF(ORDER!$D$1="SGST",
 VLOOKUP(H294,'C:\Users\HP\Desktop\TrimphPO\Week\Master Files\[SGST Master.xlsx]DBF'!$A:$N,14,FALSE),
   IF(ORDER!$D$1="IGST",
   VLOOKUP(H294,'C:\Users\HP\Desktop\TrimphPO\Week\Master Files\[IGST Master.xlsx]DBF'!$A:$N,14,FALSE),
   "Error")),
"")</f>
        <v/>
      </c>
      <c r="N294">
        <f>IF(ORDER!O300&gt;0,ROUND(L294*M294/100,2), "")</f>
        <v/>
      </c>
      <c r="O294">
        <f>IF(ORDER!O300&gt;0,L294-N294, "")</f>
        <v/>
      </c>
      <c r="P294">
        <f>IF(ORDER!O300&gt;0,IF(R294="Corsetry",IF(IFERROR((O294/J294),0)&lt;1000,"CC Sales- Corsetry-Wholesale - IGST 5%","CC Sales- Corsetry-Wholesale - IGST 12%")), "")</f>
        <v/>
      </c>
      <c r="Q294">
        <f>IF(ORDER!O300&gt;0,
 IF(ORDER!$D$1="SGST",
 VLOOKUP(H294,'C:\Users\HP\Desktop\TrimphPO\Week\Master Files\[SGST Master.xlsx]DBF'!$A:$R,18,FALSE),
   IF(ORDER!$D$1="IGST",
   VLOOKUP(H294,'C:\Users\HP\Desktop\TrimphPO\Week\Master Files\[IGST Master.xlsx]DBF'!$A:$R,18,FALSE),
   "Error")),
"")</f>
        <v/>
      </c>
      <c r="R294">
        <f>IF(ORDER!O300&gt;0,
 IF(ORDER!$D$1="SGST",
 VLOOKUP(H294,'C:\Users\HP\Desktop\TrimphPO\Week\Master Files\[SGST Master.xlsx]DBF'!$A:$S,19,FALSE),
   IF(ORDER!$D$1="IGST",
   VLOOKUP(H294,'C:\Users\HP\Desktop\TrimphPO\Week\Master Files\[IGST Master.xlsx]DBF'!$A:$S,19,FALSE),
   "Error")),
"")</f>
        <v/>
      </c>
      <c r="S294">
        <f>IF(ORDER!O300&gt;0,
 IF(ORDER!$D$1="SGST",
 VLOOKUP(H294,'C:\Users\HP\Desktop\TrimphPO\Week\Master Files\[SGST Master.xlsx]DBF'!$A:$T,20,FALSE),
   IF(ORDER!$D$1="IGST",
   VLOOKUP(H294,'C:\Users\HP\Desktop\TrimphPO\Week\Master Files\[IGST Master.xlsx]DBF'!$A:$T,20,FALSE),
   "Error")),
"")</f>
        <v/>
      </c>
      <c r="T294">
        <f>IF(ORDER!O300&gt;0,
 IF(ORDER!$D$1="SGST",
 VLOOKUP(H294,'C:\Users\HP\Desktop\TrimphPO\Week\Master Files\[SGST Master.xlsx]DBF'!$A:$U,21,FALSE),
   IF(ORDER!$D$1="IGST",
   VLOOKUP(H294,'C:\Users\HP\Desktop\TrimphPO\Week\Master Files\[IGST Master.xlsx]DBF'!$A:$U,21,FALSE),
   "Error")),
"")</f>
        <v/>
      </c>
      <c r="U294">
        <f>IF(ORDER!O300&gt;0,
 IF(ORDER!$D$1="SGST",
 VLOOKUP(H294,'C:\Users\HP\Desktop\TrimphPO\Week\Master Files\[SGST Master.xlsx]DBF'!$A:$V,22,FALSE),
   IF(ORDER!$D$1="IGST",
   VLOOKUP(H294,'C:\Users\HP\Desktop\TrimphPO\Week\Master Files\[IGST Master.xlsx]DBF'!$A:$V,22,FALSE),
   "Error")),
"")</f>
        <v/>
      </c>
      <c r="V294">
        <f>IF(ORDER!O300&gt;0,
 IF(ORDER!$D$1="SGST",
 VLOOKUP(H294,'C:\Users\HP\Desktop\TrimphPO\Week\Master Files\[SGST Master.xlsx]DBF'!$A:$W,23,FALSE),
   IF(ORDER!$D$1="IGST",
   VLOOKUP(H294,'C:\Users\HP\Desktop\TrimphPO\Week\Master Files\[IGST Master.xlsx]DBF'!$A:$W,23,FALSE),
   "Error")),
"")</f>
        <v/>
      </c>
      <c r="W294">
        <f>IF(ORDER!O300&gt;0,
 IF(ORDER!$D$1="SGST",
 VLOOKUP(H294,'C:\Users\HP\Desktop\TrimphPO\Week\Master Files\[SGST Master.xlsx]DBF'!$A:$X,24,FALSE),
   IF(ORDER!$D$1="IGST",
   VLOOKUP(H294,'C:\Users\HP\Desktop\TrimphPO\Week\Master Files\[IGST Master.xlsx]DBF'!$A:$X,24,FALSE),
   "Error")),
"")</f>
        <v/>
      </c>
      <c r="X294">
        <f>IF(ORDER!O300&gt;0,
 IF(ORDER!$D$1="SGST",
 VLOOKUP(H294,'C:\Users\HP\Desktop\TrimphPO\Week\Master Files\[SGST Master.xlsx]DBF'!$A:$Y,25,FALSE),
   IF(ORDER!$D$1="IGST",
   VLOOKUP(H294,'C:\Users\HP\Desktop\TrimphPO\Week\Master Files\[IGST Master.xlsx]DBF'!$A:$Y,25,FALSE),
   "Error")),
"")</f>
        <v/>
      </c>
      <c r="Y294">
        <f>IF(ORDER!O300&gt;0,+O294, "")</f>
        <v/>
      </c>
      <c r="Z294">
        <f>IF(ORDER!O300&gt;0,+J294, "")</f>
        <v/>
      </c>
      <c r="AA294">
        <f>IF(ORDER!O300&gt;0,
 IF(ORDER!$D$1="SGST",
 VLOOKUP(H294,'C:\Users\HP\Desktop\TrimphPO\Week\Master Files\[SGST Master.xlsx]DBF'!$A:$AB,28,FALSE),
   IF(ORDER!$D$1="IGST",
   VLOOKUP(H294,'C:\Users\HP\Desktop\TrimphPO\Week\Master Files\[IGST Master.xlsx]DBF'!$A:$AB,28,FALSE),
   "Error")),
"")</f>
        <v/>
      </c>
      <c r="AB294">
        <f>IF(ORDER!O300&gt;0,
 IF(ORDER!$D$1="SGST",
 VLOOKUP(H294,'C:\Users\HP\Desktop\TrimphPO\Week\Master Files\[SGST Master.xlsx]DBF'!$A:$AC,29,FALSE),
   IF(ORDER!$D$1="IGST",
   VLOOKUP(H294,'C:\Users\HP\Desktop\TrimphPO\Week\Master Files\[IGST Master.xlsx]DBF'!$A:$AC,29,FALSE),
   "Error")),
"")</f>
        <v/>
      </c>
      <c r="AC294">
        <f>IF(ORDER!O300&gt;0,ROUND(Y294*AB294/100,2), "")</f>
        <v/>
      </c>
      <c r="AD294">
        <f>IF(ORDER!O300&gt;0,ROUND(SUM(Y294,0)-AC294,2), "")</f>
        <v/>
      </c>
      <c r="AE294" t="inlineStr"/>
      <c r="AF294" t="inlineStr"/>
      <c r="AG294" t="inlineStr"/>
      <c r="AH294" t="inlineStr"/>
      <c r="AI294" t="inlineStr"/>
      <c r="AJ294" t="inlineStr"/>
      <c r="AK294">
        <f>IF(ORDER!O300&gt;0,IF(RIGHT(P294,2)="5%","Output IGST - 5% - Tamilnadu","Output IGST - 12% - Tamilnadu"), "")</f>
        <v/>
      </c>
      <c r="AL294">
        <f>IF(ORDER!O300&gt;0,IF(AK294="Output IGST - 12% - TamilNadu",12,5), "")</f>
        <v/>
      </c>
      <c r="AM294">
        <f>IF(ORDER!O300&gt;0,ROUND(SUM(AD294*AL294/100,0),2), "")</f>
        <v/>
      </c>
      <c r="AN294">
        <f>IF(ORDER!O300&gt;0,+AP294, "")</f>
        <v/>
      </c>
      <c r="AO294">
        <f>IF(ORDER!O300&gt;0,0.00, "")</f>
        <v/>
      </c>
      <c r="AP294">
        <f>IF(ORDER!O300&gt;0,+(Y294-AC294)+AM294, "")</f>
        <v/>
      </c>
      <c r="AQ294">
        <f>IF(ORDER!O300&gt;0,
 IF(ORDER!$D$1="SGST",
 VLOOKUP(H294,'C:\Users\HP\Desktop\TrimphPO\Week\Master Files\[SGST Master.xlsx]DBF'!$A:$AR,44,FALSE),
   IF(ORDER!$D$1="IGST",
   VLOOKUP(H294,'C:\Users\HP\Desktop\TrimphPO\Week\Master Files\[IGST Master.xlsx]DBF'!$A:$AR,44,FALSE),
   "Error")),
"")</f>
        <v/>
      </c>
      <c r="AR294">
        <f>IF(ORDER!O300&gt;0,B294, "")</f>
        <v/>
      </c>
      <c r="AS294">
        <f>IF(ORDER!O300&gt;0,AN294, "")</f>
        <v/>
      </c>
      <c r="AT294">
        <f>IF(ORDER!O300&gt;0,CONCATENATE($B$2," ",$C$2," ","QTY",  " ", $Z$2), "")</f>
        <v/>
      </c>
      <c r="AU294">
        <f>IF(ORDER!O300&gt;0,
 IF(ORDER!$D$1="SGST",
 VLOOKUP(H294,'C:\Users\HP\Desktop\TrimphPO\Week\Master Files\[SGST Master.xlsx]DBF'!$A:$AV,48,FALSE),
   IF(ORDER!$D$1="IGST",
   VLOOKUP(H294,'C:\Users\HP\Desktop\TrimphPO\Week\Master Files\[IGST Master.xlsx]DBF'!$A:$AV,48,FALSE),
   "Error")),
"")</f>
        <v/>
      </c>
      <c r="AV294">
        <f>IF(ORDER!O300&gt;0,
 IF(ORDER!$D$1="SGST",
 VLOOKUP(H294,'C:\Users\HP\Desktop\TrimphPO\Week\Master Files\[SGST Master.xlsx]DBF'!$A:$AW,49,FALSE),
   IF(ORDER!$D$1="IGST",
   VLOOKUP(H294,'C:\Users\HP\Desktop\TrimphPO\Week\Master Files\[IGST Master.xlsx]DBF'!$A:$AW,49,FALSE),
   "Error")),
"")</f>
        <v/>
      </c>
      <c r="AW294">
        <f>IF(ORDER!O300&gt;0,
 IF(ORDER!$D$1="SGST",
 VLOOKUP(H294,'C:\Users\HP\Desktop\TrimphPO\Week\Master Files\[SGST Master.xlsx]DBF'!$A:$AX,50,FALSE),
   IF(ORDER!$D$1="IGST",
   VLOOKUP(H294,'C:\Users\HP\Desktop\TrimphPO\Week\Master Files\[IGST Master.xlsx]DBF'!$A:$AX,50,FALSE),
   "Error")),
"")</f>
        <v/>
      </c>
      <c r="AX294">
        <f>IF(ORDER!O300&gt;0,ORDER!B5, "")</f>
        <v/>
      </c>
      <c r="AY294">
        <f>IF(ORDER!O300&gt;0,ORDER!B1, "")</f>
        <v/>
      </c>
      <c r="AZ294">
        <f>IF(ORDER!O300&gt;0,
 IF(ORDER!$D$1="SGST",
 VLOOKUP(H294,'C:\Users\HP\Desktop\TrimphPO\Week\Master Files\[SGST Master.xlsx]DBF'!$A:$BA,53,FALSE),
   IF(ORDER!$D$1="IGST",
   VLOOKUP(H294,'C:\Users\HP\Desktop\TrimphPO\Week\Master Files\[IGST Master.xlsx]DBF'!$A:$BA,53,FALSE),
   "Error")),
"")</f>
        <v/>
      </c>
      <c r="BA294">
        <f>IF(ORDER!O300&gt;0,
 IF(ORDER!$D$1="SGST",
 VLOOKUP(H294,'C:\Users\HP\Desktop\TrimphPO\Week\Master Files\[SGST Master.xlsx]DBF'!$A:$BB,54,FALSE),
   IF(ORDER!$D$1="IGST",
   VLOOKUP(H294,'C:\Users\HP\Desktop\TrimphPO\Week\Master Files\[IGST Master.xlsx]DBF'!$A:$BB,54,FALSE),
   "Error")),
"")</f>
        <v/>
      </c>
      <c r="BB294">
        <f>IF(ORDER!O300&gt;0,
 IF(ORDER!$D$1="SGST",
 VLOOKUP(H294,'C:\Users\HP\Desktop\TrimphPO\Week\Master Files\[SGST Master.xlsx]DBF'!$A:$BC,55,FALSE),
   IF(ORDER!$D$1="IGST",
   VLOOKUP(H294,'C:\Users\HP\Desktop\TrimphPO\Week\Master Files\[IGST Master.xlsx]DBF'!$A:$BC,55,FALSE),
   "Error")),
"")</f>
        <v/>
      </c>
      <c r="BC294">
        <f>IF(ORDER!O300&gt;0,
 IF(ORDER!$D$1="SGST",
 VLOOKUP(H294,'C:\Users\HP\Desktop\TrimphPO\Week\Master Files\[SGST Master.xlsx]DBF'!$A:$BD,56,FALSE),
   IF(ORDER!$D$1="IGST",
   VLOOKUP(H294,'C:\Users\HP\Desktop\TrimphPO\Week\Master Files\[IGST Master.xlsx]DBF'!$A:$BD,56,FALSE),
   "Error")),
"")</f>
        <v/>
      </c>
      <c r="BD294">
        <f>IF(ORDER!O300&gt;0,
 IF(ORDER!$D$1="SGST",
 VLOOKUP(H294,'C:\Users\HP\Desktop\TrimphPO\Week\Master Files\[SGST Master.xlsx]DBF'!$A:$BE,57,FALSE),
   IF(ORDER!$D$1="IGST",
   VLOOKUP(H294,'C:\Users\HP\Desktop\TrimphPO\Week\Master Files\[IGST Master.xlsx]DBF'!$A:$BE,57,FALSE),
   "Error")),
"")</f>
        <v/>
      </c>
    </row>
    <row r="295">
      <c r="A295">
        <f>IF(ORDER!O301&gt;0,
 IF(ORDER!$D$1="SGST",
 VLOOKUP(H295,'C:\Users\HP\Desktop\TrimphPO\Week\Master Files\[SGST Master.xlsx]DBF'!$A:$B,2,FALSE),
   IF(ORDER!$D$1="IGST",
   VLOOKUP(H295,'C:\Users\HP\Desktop\TrimphPO\Week\Master Files\[IGST Master.xlsx]DBF'!$A:$B,2,FALSE),
   "Error")),
"")</f>
        <v/>
      </c>
      <c r="B295">
        <f>IF(ORDER!O301&gt;0,
 IF(ORDER!$D$1="SGST",
 VLOOKUP(H295,'C:\Users\HP\Desktop\TrimphPO\Week\Master Files\[SGST Master.xlsx]DBF'!$A:$C,3,FALSE),
   IF(ORDER!$D$1="IGST",
   VLOOKUP(H295,'C:\Users\HP\Desktop\TrimphPO\Week\Master Files\[IGST Master.xlsx]DBF'!$A:$C,3,FALSE),
   "Error")),
"")</f>
        <v/>
      </c>
      <c r="C295">
        <f>IF(ORDER!O301&gt;0,ORDER!L301, "")</f>
        <v/>
      </c>
      <c r="D295">
        <f>IF(ORDER!O301&gt;0,ORDER!A301, "")</f>
        <v/>
      </c>
      <c r="E295">
        <f>IF(ORDER!O301&gt;0,
 IF(ORDER!$D$1="SGST",
 VLOOKUP(H295,'C:\Users\HP\Desktop\TrimphPO\Week\Master Files\[SGST Master.xlsx]DBF'!$A:$F,6,FALSE),
   IF(ORDER!$D$1="IGST",
   VLOOKUP(H295,'C:\Users\HP\Desktop\TrimphPO\Week\Master Files\[IGST Master.xlsx]DBF'!$A:$F,6,FALSE),
   "Error")),
"")</f>
        <v/>
      </c>
      <c r="F295">
        <f>IF(ORDER!O301&gt;0,ORDER!C301, "")</f>
        <v/>
      </c>
      <c r="G295">
        <f>IF(ORDER!O301&gt;0,
 IF(ORDER!$D$1="SGST",
 VLOOKUP(H295,'C:\Users\HP\Desktop\TrimphPO\Week\Master Files\[SGST Master.xlsx]DBF'!$A:$H,8,FALSE),
   IF(ORDER!$D$1="IGST",
   VLOOKUP(H295,'C:\Users\HP\Desktop\TrimphPO\Week\Master Files\[IGST Master.xlsx]DBF'!$A:$H,8,FALSE),
   "Error")),
"")</f>
        <v/>
      </c>
      <c r="H295">
        <f>IF(ORDER!O301&gt;0,ORDER!D301, "")</f>
        <v/>
      </c>
      <c r="I295">
        <f>IF(ORDER!O301&gt;0,
 IF(ORDER!$D$1="SGST",
 VLOOKUP(H295,'C:\Users\HP\Desktop\TrimphPO\Week\Master Files\[SGST Master.xlsx]DBF'!$A:$J,10,FALSE),
   IF(ORDER!$D$1="IGST",
   VLOOKUP(H295,'C:\Users\HP\Desktop\TrimphPO\Week\Master Files\[IGST Master.xlsx]DBF'!$A:$J,10,FALSE),
   "Error")),
"")</f>
        <v/>
      </c>
      <c r="J295">
        <f>IF(ORDER!O301&gt;0,SUMIF(ORDER!$D$8:$D$22298,DBF!$H295,ORDER!$G$8:$G$22298), "")</f>
        <v/>
      </c>
      <c r="K295">
        <f>IF(ORDER!O301&gt;0,VLOOKUP($H295,ORDER!D:H,5,FALSE), "")</f>
        <v/>
      </c>
      <c r="L295">
        <f>IF(ORDER!O301&gt;0,ROUND(J295*K295,2), "")</f>
        <v/>
      </c>
      <c r="M295">
        <f>IF(ORDER!O301&gt;0,
 IF(ORDER!$D$1="SGST",
 VLOOKUP(H295,'C:\Users\HP\Desktop\TrimphPO\Week\Master Files\[SGST Master.xlsx]DBF'!$A:$N,14,FALSE),
   IF(ORDER!$D$1="IGST",
   VLOOKUP(H295,'C:\Users\HP\Desktop\TrimphPO\Week\Master Files\[IGST Master.xlsx]DBF'!$A:$N,14,FALSE),
   "Error")),
"")</f>
        <v/>
      </c>
      <c r="N295">
        <f>IF(ORDER!O301&gt;0,ROUND(L295*M295/100,2), "")</f>
        <v/>
      </c>
      <c r="O295">
        <f>IF(ORDER!O301&gt;0,L295-N295, "")</f>
        <v/>
      </c>
      <c r="P295">
        <f>IF(ORDER!O301&gt;0,IF(R295="Corsetry",IF(IFERROR((O295/J295),0)&lt;1000,"CC Sales- Corsetry-Wholesale - IGST 5%","CC Sales- Corsetry-Wholesale - IGST 12%")), "")</f>
        <v/>
      </c>
      <c r="Q295">
        <f>IF(ORDER!O301&gt;0,
 IF(ORDER!$D$1="SGST",
 VLOOKUP(H295,'C:\Users\HP\Desktop\TrimphPO\Week\Master Files\[SGST Master.xlsx]DBF'!$A:$R,18,FALSE),
   IF(ORDER!$D$1="IGST",
   VLOOKUP(H295,'C:\Users\HP\Desktop\TrimphPO\Week\Master Files\[IGST Master.xlsx]DBF'!$A:$R,18,FALSE),
   "Error")),
"")</f>
        <v/>
      </c>
      <c r="R295">
        <f>IF(ORDER!O301&gt;0,
 IF(ORDER!$D$1="SGST",
 VLOOKUP(H295,'C:\Users\HP\Desktop\TrimphPO\Week\Master Files\[SGST Master.xlsx]DBF'!$A:$S,19,FALSE),
   IF(ORDER!$D$1="IGST",
   VLOOKUP(H295,'C:\Users\HP\Desktop\TrimphPO\Week\Master Files\[IGST Master.xlsx]DBF'!$A:$S,19,FALSE),
   "Error")),
"")</f>
        <v/>
      </c>
      <c r="S295">
        <f>IF(ORDER!O301&gt;0,
 IF(ORDER!$D$1="SGST",
 VLOOKUP(H295,'C:\Users\HP\Desktop\TrimphPO\Week\Master Files\[SGST Master.xlsx]DBF'!$A:$T,20,FALSE),
   IF(ORDER!$D$1="IGST",
   VLOOKUP(H295,'C:\Users\HP\Desktop\TrimphPO\Week\Master Files\[IGST Master.xlsx]DBF'!$A:$T,20,FALSE),
   "Error")),
"")</f>
        <v/>
      </c>
      <c r="T295">
        <f>IF(ORDER!O301&gt;0,
 IF(ORDER!$D$1="SGST",
 VLOOKUP(H295,'C:\Users\HP\Desktop\TrimphPO\Week\Master Files\[SGST Master.xlsx]DBF'!$A:$U,21,FALSE),
   IF(ORDER!$D$1="IGST",
   VLOOKUP(H295,'C:\Users\HP\Desktop\TrimphPO\Week\Master Files\[IGST Master.xlsx]DBF'!$A:$U,21,FALSE),
   "Error")),
"")</f>
        <v/>
      </c>
      <c r="U295">
        <f>IF(ORDER!O301&gt;0,
 IF(ORDER!$D$1="SGST",
 VLOOKUP(H295,'C:\Users\HP\Desktop\TrimphPO\Week\Master Files\[SGST Master.xlsx]DBF'!$A:$V,22,FALSE),
   IF(ORDER!$D$1="IGST",
   VLOOKUP(H295,'C:\Users\HP\Desktop\TrimphPO\Week\Master Files\[IGST Master.xlsx]DBF'!$A:$V,22,FALSE),
   "Error")),
"")</f>
        <v/>
      </c>
      <c r="V295">
        <f>IF(ORDER!O301&gt;0,
 IF(ORDER!$D$1="SGST",
 VLOOKUP(H295,'C:\Users\HP\Desktop\TrimphPO\Week\Master Files\[SGST Master.xlsx]DBF'!$A:$W,23,FALSE),
   IF(ORDER!$D$1="IGST",
   VLOOKUP(H295,'C:\Users\HP\Desktop\TrimphPO\Week\Master Files\[IGST Master.xlsx]DBF'!$A:$W,23,FALSE),
   "Error")),
"")</f>
        <v/>
      </c>
      <c r="W295">
        <f>IF(ORDER!O301&gt;0,
 IF(ORDER!$D$1="SGST",
 VLOOKUP(H295,'C:\Users\HP\Desktop\TrimphPO\Week\Master Files\[SGST Master.xlsx]DBF'!$A:$X,24,FALSE),
   IF(ORDER!$D$1="IGST",
   VLOOKUP(H295,'C:\Users\HP\Desktop\TrimphPO\Week\Master Files\[IGST Master.xlsx]DBF'!$A:$X,24,FALSE),
   "Error")),
"")</f>
        <v/>
      </c>
      <c r="X295">
        <f>IF(ORDER!O301&gt;0,
 IF(ORDER!$D$1="SGST",
 VLOOKUP(H295,'C:\Users\HP\Desktop\TrimphPO\Week\Master Files\[SGST Master.xlsx]DBF'!$A:$Y,25,FALSE),
   IF(ORDER!$D$1="IGST",
   VLOOKUP(H295,'C:\Users\HP\Desktop\TrimphPO\Week\Master Files\[IGST Master.xlsx]DBF'!$A:$Y,25,FALSE),
   "Error")),
"")</f>
        <v/>
      </c>
      <c r="Y295">
        <f>IF(ORDER!O301&gt;0,+O295, "")</f>
        <v/>
      </c>
      <c r="Z295">
        <f>IF(ORDER!O301&gt;0,+J295, "")</f>
        <v/>
      </c>
      <c r="AA295">
        <f>IF(ORDER!O301&gt;0,
 IF(ORDER!$D$1="SGST",
 VLOOKUP(H295,'C:\Users\HP\Desktop\TrimphPO\Week\Master Files\[SGST Master.xlsx]DBF'!$A:$AB,28,FALSE),
   IF(ORDER!$D$1="IGST",
   VLOOKUP(H295,'C:\Users\HP\Desktop\TrimphPO\Week\Master Files\[IGST Master.xlsx]DBF'!$A:$AB,28,FALSE),
   "Error")),
"")</f>
        <v/>
      </c>
      <c r="AB295">
        <f>IF(ORDER!O301&gt;0,
 IF(ORDER!$D$1="SGST",
 VLOOKUP(H295,'C:\Users\HP\Desktop\TrimphPO\Week\Master Files\[SGST Master.xlsx]DBF'!$A:$AC,29,FALSE),
   IF(ORDER!$D$1="IGST",
   VLOOKUP(H295,'C:\Users\HP\Desktop\TrimphPO\Week\Master Files\[IGST Master.xlsx]DBF'!$A:$AC,29,FALSE),
   "Error")),
"")</f>
        <v/>
      </c>
      <c r="AC295">
        <f>IF(ORDER!O301&gt;0,ROUND(Y295*AB295/100,2), "")</f>
        <v/>
      </c>
      <c r="AD295">
        <f>IF(ORDER!O301&gt;0,ROUND(SUM(Y295,0)-AC295,2), "")</f>
        <v/>
      </c>
      <c r="AE295" t="inlineStr"/>
      <c r="AF295" t="inlineStr"/>
      <c r="AG295" t="inlineStr"/>
      <c r="AH295" t="inlineStr"/>
      <c r="AI295" t="inlineStr"/>
      <c r="AJ295" t="inlineStr"/>
      <c r="AK295">
        <f>IF(ORDER!O301&gt;0,IF(RIGHT(P295,2)="5%","Output IGST - 5% - Tamilnadu","Output IGST - 12% - Tamilnadu"), "")</f>
        <v/>
      </c>
      <c r="AL295">
        <f>IF(ORDER!O301&gt;0,IF(AK295="Output IGST - 12% - TamilNadu",12,5), "")</f>
        <v/>
      </c>
      <c r="AM295">
        <f>IF(ORDER!O301&gt;0,ROUND(SUM(AD295*AL295/100,0),2), "")</f>
        <v/>
      </c>
      <c r="AN295">
        <f>IF(ORDER!O301&gt;0,+AP295, "")</f>
        <v/>
      </c>
      <c r="AO295">
        <f>IF(ORDER!O301&gt;0,0.00, "")</f>
        <v/>
      </c>
      <c r="AP295">
        <f>IF(ORDER!O301&gt;0,+(Y295-AC295)+AM295, "")</f>
        <v/>
      </c>
      <c r="AQ295">
        <f>IF(ORDER!O301&gt;0,
 IF(ORDER!$D$1="SGST",
 VLOOKUP(H295,'C:\Users\HP\Desktop\TrimphPO\Week\Master Files\[SGST Master.xlsx]DBF'!$A:$AR,44,FALSE),
   IF(ORDER!$D$1="IGST",
   VLOOKUP(H295,'C:\Users\HP\Desktop\TrimphPO\Week\Master Files\[IGST Master.xlsx]DBF'!$A:$AR,44,FALSE),
   "Error")),
"")</f>
        <v/>
      </c>
      <c r="AR295">
        <f>IF(ORDER!O301&gt;0,B295, "")</f>
        <v/>
      </c>
      <c r="AS295">
        <f>IF(ORDER!O301&gt;0,AN295, "")</f>
        <v/>
      </c>
      <c r="AT295">
        <f>IF(ORDER!O301&gt;0,CONCATENATE($B$2," ",$C$2," ","QTY",  " ", $Z$2), "")</f>
        <v/>
      </c>
      <c r="AU295">
        <f>IF(ORDER!O301&gt;0,
 IF(ORDER!$D$1="SGST",
 VLOOKUP(H295,'C:\Users\HP\Desktop\TrimphPO\Week\Master Files\[SGST Master.xlsx]DBF'!$A:$AV,48,FALSE),
   IF(ORDER!$D$1="IGST",
   VLOOKUP(H295,'C:\Users\HP\Desktop\TrimphPO\Week\Master Files\[IGST Master.xlsx]DBF'!$A:$AV,48,FALSE),
   "Error")),
"")</f>
        <v/>
      </c>
      <c r="AV295">
        <f>IF(ORDER!O301&gt;0,
 IF(ORDER!$D$1="SGST",
 VLOOKUP(H295,'C:\Users\HP\Desktop\TrimphPO\Week\Master Files\[SGST Master.xlsx]DBF'!$A:$AW,49,FALSE),
   IF(ORDER!$D$1="IGST",
   VLOOKUP(H295,'C:\Users\HP\Desktop\TrimphPO\Week\Master Files\[IGST Master.xlsx]DBF'!$A:$AW,49,FALSE),
   "Error")),
"")</f>
        <v/>
      </c>
      <c r="AW295">
        <f>IF(ORDER!O301&gt;0,
 IF(ORDER!$D$1="SGST",
 VLOOKUP(H295,'C:\Users\HP\Desktop\TrimphPO\Week\Master Files\[SGST Master.xlsx]DBF'!$A:$AX,50,FALSE),
   IF(ORDER!$D$1="IGST",
   VLOOKUP(H295,'C:\Users\HP\Desktop\TrimphPO\Week\Master Files\[IGST Master.xlsx]DBF'!$A:$AX,50,FALSE),
   "Error")),
"")</f>
        <v/>
      </c>
      <c r="AX295">
        <f>IF(ORDER!O301&gt;0,ORDER!B5, "")</f>
        <v/>
      </c>
      <c r="AY295">
        <f>IF(ORDER!O301&gt;0,ORDER!B1, "")</f>
        <v/>
      </c>
      <c r="AZ295">
        <f>IF(ORDER!O301&gt;0,
 IF(ORDER!$D$1="SGST",
 VLOOKUP(H295,'C:\Users\HP\Desktop\TrimphPO\Week\Master Files\[SGST Master.xlsx]DBF'!$A:$BA,53,FALSE),
   IF(ORDER!$D$1="IGST",
   VLOOKUP(H295,'C:\Users\HP\Desktop\TrimphPO\Week\Master Files\[IGST Master.xlsx]DBF'!$A:$BA,53,FALSE),
   "Error")),
"")</f>
        <v/>
      </c>
      <c r="BA295">
        <f>IF(ORDER!O301&gt;0,
 IF(ORDER!$D$1="SGST",
 VLOOKUP(H295,'C:\Users\HP\Desktop\TrimphPO\Week\Master Files\[SGST Master.xlsx]DBF'!$A:$BB,54,FALSE),
   IF(ORDER!$D$1="IGST",
   VLOOKUP(H295,'C:\Users\HP\Desktop\TrimphPO\Week\Master Files\[IGST Master.xlsx]DBF'!$A:$BB,54,FALSE),
   "Error")),
"")</f>
        <v/>
      </c>
      <c r="BB295">
        <f>IF(ORDER!O301&gt;0,
 IF(ORDER!$D$1="SGST",
 VLOOKUP(H295,'C:\Users\HP\Desktop\TrimphPO\Week\Master Files\[SGST Master.xlsx]DBF'!$A:$BC,55,FALSE),
   IF(ORDER!$D$1="IGST",
   VLOOKUP(H295,'C:\Users\HP\Desktop\TrimphPO\Week\Master Files\[IGST Master.xlsx]DBF'!$A:$BC,55,FALSE),
   "Error")),
"")</f>
        <v/>
      </c>
      <c r="BC295">
        <f>IF(ORDER!O301&gt;0,
 IF(ORDER!$D$1="SGST",
 VLOOKUP(H295,'C:\Users\HP\Desktop\TrimphPO\Week\Master Files\[SGST Master.xlsx]DBF'!$A:$BD,56,FALSE),
   IF(ORDER!$D$1="IGST",
   VLOOKUP(H295,'C:\Users\HP\Desktop\TrimphPO\Week\Master Files\[IGST Master.xlsx]DBF'!$A:$BD,56,FALSE),
   "Error")),
"")</f>
        <v/>
      </c>
      <c r="BD295">
        <f>IF(ORDER!O301&gt;0,
 IF(ORDER!$D$1="SGST",
 VLOOKUP(H295,'C:\Users\HP\Desktop\TrimphPO\Week\Master Files\[SGST Master.xlsx]DBF'!$A:$BE,57,FALSE),
   IF(ORDER!$D$1="IGST",
   VLOOKUP(H295,'C:\Users\HP\Desktop\TrimphPO\Week\Master Files\[IGST Master.xlsx]DBF'!$A:$BE,57,FALSE),
   "Error")),
"")</f>
        <v/>
      </c>
    </row>
    <row r="296">
      <c r="A296">
        <f>IF(ORDER!O302&gt;0,
 IF(ORDER!$D$1="SGST",
 VLOOKUP(H296,'C:\Users\HP\Desktop\TrimphPO\Week\Master Files\[SGST Master.xlsx]DBF'!$A:$B,2,FALSE),
   IF(ORDER!$D$1="IGST",
   VLOOKUP(H296,'C:\Users\HP\Desktop\TrimphPO\Week\Master Files\[IGST Master.xlsx]DBF'!$A:$B,2,FALSE),
   "Error")),
"")</f>
        <v/>
      </c>
      <c r="B296">
        <f>IF(ORDER!O302&gt;0,
 IF(ORDER!$D$1="SGST",
 VLOOKUP(H296,'C:\Users\HP\Desktop\TrimphPO\Week\Master Files\[SGST Master.xlsx]DBF'!$A:$C,3,FALSE),
   IF(ORDER!$D$1="IGST",
   VLOOKUP(H296,'C:\Users\HP\Desktop\TrimphPO\Week\Master Files\[IGST Master.xlsx]DBF'!$A:$C,3,FALSE),
   "Error")),
"")</f>
        <v/>
      </c>
      <c r="C296">
        <f>IF(ORDER!O302&gt;0,ORDER!L302, "")</f>
        <v/>
      </c>
      <c r="D296">
        <f>IF(ORDER!O302&gt;0,ORDER!A302, "")</f>
        <v/>
      </c>
      <c r="E296">
        <f>IF(ORDER!O302&gt;0,
 IF(ORDER!$D$1="SGST",
 VLOOKUP(H296,'C:\Users\HP\Desktop\TrimphPO\Week\Master Files\[SGST Master.xlsx]DBF'!$A:$F,6,FALSE),
   IF(ORDER!$D$1="IGST",
   VLOOKUP(H296,'C:\Users\HP\Desktop\TrimphPO\Week\Master Files\[IGST Master.xlsx]DBF'!$A:$F,6,FALSE),
   "Error")),
"")</f>
        <v/>
      </c>
      <c r="F296">
        <f>IF(ORDER!O302&gt;0,ORDER!C302, "")</f>
        <v/>
      </c>
      <c r="G296">
        <f>IF(ORDER!O302&gt;0,
 IF(ORDER!$D$1="SGST",
 VLOOKUP(H296,'C:\Users\HP\Desktop\TrimphPO\Week\Master Files\[SGST Master.xlsx]DBF'!$A:$H,8,FALSE),
   IF(ORDER!$D$1="IGST",
   VLOOKUP(H296,'C:\Users\HP\Desktop\TrimphPO\Week\Master Files\[IGST Master.xlsx]DBF'!$A:$H,8,FALSE),
   "Error")),
"")</f>
        <v/>
      </c>
      <c r="H296">
        <f>IF(ORDER!O302&gt;0,ORDER!D302, "")</f>
        <v/>
      </c>
      <c r="I296">
        <f>IF(ORDER!O302&gt;0,
 IF(ORDER!$D$1="SGST",
 VLOOKUP(H296,'C:\Users\HP\Desktop\TrimphPO\Week\Master Files\[SGST Master.xlsx]DBF'!$A:$J,10,FALSE),
   IF(ORDER!$D$1="IGST",
   VLOOKUP(H296,'C:\Users\HP\Desktop\TrimphPO\Week\Master Files\[IGST Master.xlsx]DBF'!$A:$J,10,FALSE),
   "Error")),
"")</f>
        <v/>
      </c>
      <c r="J296">
        <f>IF(ORDER!O302&gt;0,SUMIF(ORDER!$D$8:$D$22298,DBF!$H296,ORDER!$G$8:$G$22298), "")</f>
        <v/>
      </c>
      <c r="K296">
        <f>IF(ORDER!O302&gt;0,VLOOKUP($H296,ORDER!D:H,5,FALSE), "")</f>
        <v/>
      </c>
      <c r="L296">
        <f>IF(ORDER!O302&gt;0,ROUND(J296*K296,2), "")</f>
        <v/>
      </c>
      <c r="M296">
        <f>IF(ORDER!O302&gt;0,
 IF(ORDER!$D$1="SGST",
 VLOOKUP(H296,'C:\Users\HP\Desktop\TrimphPO\Week\Master Files\[SGST Master.xlsx]DBF'!$A:$N,14,FALSE),
   IF(ORDER!$D$1="IGST",
   VLOOKUP(H296,'C:\Users\HP\Desktop\TrimphPO\Week\Master Files\[IGST Master.xlsx]DBF'!$A:$N,14,FALSE),
   "Error")),
"")</f>
        <v/>
      </c>
      <c r="N296">
        <f>IF(ORDER!O302&gt;0,ROUND(L296*M296/100,2), "")</f>
        <v/>
      </c>
      <c r="O296">
        <f>IF(ORDER!O302&gt;0,L296-N296, "")</f>
        <v/>
      </c>
      <c r="P296">
        <f>IF(ORDER!O302&gt;0,IF(R296="Corsetry",IF(IFERROR((O296/J296),0)&lt;1000,"CC Sales- Corsetry-Wholesale - IGST 5%","CC Sales- Corsetry-Wholesale - IGST 12%")), "")</f>
        <v/>
      </c>
      <c r="Q296">
        <f>IF(ORDER!O302&gt;0,
 IF(ORDER!$D$1="SGST",
 VLOOKUP(H296,'C:\Users\HP\Desktop\TrimphPO\Week\Master Files\[SGST Master.xlsx]DBF'!$A:$R,18,FALSE),
   IF(ORDER!$D$1="IGST",
   VLOOKUP(H296,'C:\Users\HP\Desktop\TrimphPO\Week\Master Files\[IGST Master.xlsx]DBF'!$A:$R,18,FALSE),
   "Error")),
"")</f>
        <v/>
      </c>
      <c r="R296">
        <f>IF(ORDER!O302&gt;0,
 IF(ORDER!$D$1="SGST",
 VLOOKUP(H296,'C:\Users\HP\Desktop\TrimphPO\Week\Master Files\[SGST Master.xlsx]DBF'!$A:$S,19,FALSE),
   IF(ORDER!$D$1="IGST",
   VLOOKUP(H296,'C:\Users\HP\Desktop\TrimphPO\Week\Master Files\[IGST Master.xlsx]DBF'!$A:$S,19,FALSE),
   "Error")),
"")</f>
        <v/>
      </c>
      <c r="S296">
        <f>IF(ORDER!O302&gt;0,
 IF(ORDER!$D$1="SGST",
 VLOOKUP(H296,'C:\Users\HP\Desktop\TrimphPO\Week\Master Files\[SGST Master.xlsx]DBF'!$A:$T,20,FALSE),
   IF(ORDER!$D$1="IGST",
   VLOOKUP(H296,'C:\Users\HP\Desktop\TrimphPO\Week\Master Files\[IGST Master.xlsx]DBF'!$A:$T,20,FALSE),
   "Error")),
"")</f>
        <v/>
      </c>
      <c r="T296">
        <f>IF(ORDER!O302&gt;0,
 IF(ORDER!$D$1="SGST",
 VLOOKUP(H296,'C:\Users\HP\Desktop\TrimphPO\Week\Master Files\[SGST Master.xlsx]DBF'!$A:$U,21,FALSE),
   IF(ORDER!$D$1="IGST",
   VLOOKUP(H296,'C:\Users\HP\Desktop\TrimphPO\Week\Master Files\[IGST Master.xlsx]DBF'!$A:$U,21,FALSE),
   "Error")),
"")</f>
        <v/>
      </c>
      <c r="U296">
        <f>IF(ORDER!O302&gt;0,
 IF(ORDER!$D$1="SGST",
 VLOOKUP(H296,'C:\Users\HP\Desktop\TrimphPO\Week\Master Files\[SGST Master.xlsx]DBF'!$A:$V,22,FALSE),
   IF(ORDER!$D$1="IGST",
   VLOOKUP(H296,'C:\Users\HP\Desktop\TrimphPO\Week\Master Files\[IGST Master.xlsx]DBF'!$A:$V,22,FALSE),
   "Error")),
"")</f>
        <v/>
      </c>
      <c r="V296">
        <f>IF(ORDER!O302&gt;0,
 IF(ORDER!$D$1="SGST",
 VLOOKUP(H296,'C:\Users\HP\Desktop\TrimphPO\Week\Master Files\[SGST Master.xlsx]DBF'!$A:$W,23,FALSE),
   IF(ORDER!$D$1="IGST",
   VLOOKUP(H296,'C:\Users\HP\Desktop\TrimphPO\Week\Master Files\[IGST Master.xlsx]DBF'!$A:$W,23,FALSE),
   "Error")),
"")</f>
        <v/>
      </c>
      <c r="W296">
        <f>IF(ORDER!O302&gt;0,
 IF(ORDER!$D$1="SGST",
 VLOOKUP(H296,'C:\Users\HP\Desktop\TrimphPO\Week\Master Files\[SGST Master.xlsx]DBF'!$A:$X,24,FALSE),
   IF(ORDER!$D$1="IGST",
   VLOOKUP(H296,'C:\Users\HP\Desktop\TrimphPO\Week\Master Files\[IGST Master.xlsx]DBF'!$A:$X,24,FALSE),
   "Error")),
"")</f>
        <v/>
      </c>
      <c r="X296">
        <f>IF(ORDER!O302&gt;0,
 IF(ORDER!$D$1="SGST",
 VLOOKUP(H296,'C:\Users\HP\Desktop\TrimphPO\Week\Master Files\[SGST Master.xlsx]DBF'!$A:$Y,25,FALSE),
   IF(ORDER!$D$1="IGST",
   VLOOKUP(H296,'C:\Users\HP\Desktop\TrimphPO\Week\Master Files\[IGST Master.xlsx]DBF'!$A:$Y,25,FALSE),
   "Error")),
"")</f>
        <v/>
      </c>
      <c r="Y296">
        <f>IF(ORDER!O302&gt;0,+O296, "")</f>
        <v/>
      </c>
      <c r="Z296">
        <f>IF(ORDER!O302&gt;0,+J296, "")</f>
        <v/>
      </c>
      <c r="AA296">
        <f>IF(ORDER!O302&gt;0,
 IF(ORDER!$D$1="SGST",
 VLOOKUP(H296,'C:\Users\HP\Desktop\TrimphPO\Week\Master Files\[SGST Master.xlsx]DBF'!$A:$AB,28,FALSE),
   IF(ORDER!$D$1="IGST",
   VLOOKUP(H296,'C:\Users\HP\Desktop\TrimphPO\Week\Master Files\[IGST Master.xlsx]DBF'!$A:$AB,28,FALSE),
   "Error")),
"")</f>
        <v/>
      </c>
      <c r="AB296">
        <f>IF(ORDER!O302&gt;0,
 IF(ORDER!$D$1="SGST",
 VLOOKUP(H296,'C:\Users\HP\Desktop\TrimphPO\Week\Master Files\[SGST Master.xlsx]DBF'!$A:$AC,29,FALSE),
   IF(ORDER!$D$1="IGST",
   VLOOKUP(H296,'C:\Users\HP\Desktop\TrimphPO\Week\Master Files\[IGST Master.xlsx]DBF'!$A:$AC,29,FALSE),
   "Error")),
"")</f>
        <v/>
      </c>
      <c r="AC296">
        <f>IF(ORDER!O302&gt;0,ROUND(Y296*AB296/100,2), "")</f>
        <v/>
      </c>
      <c r="AD296">
        <f>IF(ORDER!O302&gt;0,ROUND(SUM(Y296,0)-AC296,2), "")</f>
        <v/>
      </c>
      <c r="AE296" t="inlineStr"/>
      <c r="AF296" t="inlineStr"/>
      <c r="AG296" t="inlineStr"/>
      <c r="AH296" t="inlineStr"/>
      <c r="AI296" t="inlineStr"/>
      <c r="AJ296" t="inlineStr"/>
      <c r="AK296">
        <f>IF(ORDER!O302&gt;0,IF(RIGHT(P296,2)="5%","Output IGST - 5% - Tamilnadu","Output IGST - 12% - Tamilnadu"), "")</f>
        <v/>
      </c>
      <c r="AL296">
        <f>IF(ORDER!O302&gt;0,IF(AK296="Output IGST - 12% - TamilNadu",12,5), "")</f>
        <v/>
      </c>
      <c r="AM296">
        <f>IF(ORDER!O302&gt;0,ROUND(SUM(AD296*AL296/100,0),2), "")</f>
        <v/>
      </c>
      <c r="AN296">
        <f>IF(ORDER!O302&gt;0,+AP296, "")</f>
        <v/>
      </c>
      <c r="AO296">
        <f>IF(ORDER!O302&gt;0,0.00, "")</f>
        <v/>
      </c>
      <c r="AP296">
        <f>IF(ORDER!O302&gt;0,+(Y296-AC296)+AM296, "")</f>
        <v/>
      </c>
      <c r="AQ296">
        <f>IF(ORDER!O302&gt;0,
 IF(ORDER!$D$1="SGST",
 VLOOKUP(H296,'C:\Users\HP\Desktop\TrimphPO\Week\Master Files\[SGST Master.xlsx]DBF'!$A:$AR,44,FALSE),
   IF(ORDER!$D$1="IGST",
   VLOOKUP(H296,'C:\Users\HP\Desktop\TrimphPO\Week\Master Files\[IGST Master.xlsx]DBF'!$A:$AR,44,FALSE),
   "Error")),
"")</f>
        <v/>
      </c>
      <c r="AR296">
        <f>IF(ORDER!O302&gt;0,B296, "")</f>
        <v/>
      </c>
      <c r="AS296">
        <f>IF(ORDER!O302&gt;0,AN296, "")</f>
        <v/>
      </c>
      <c r="AT296">
        <f>IF(ORDER!O302&gt;0,CONCATENATE($B$2," ",$C$2," ","QTY",  " ", $Z$2), "")</f>
        <v/>
      </c>
      <c r="AU296">
        <f>IF(ORDER!O302&gt;0,
 IF(ORDER!$D$1="SGST",
 VLOOKUP(H296,'C:\Users\HP\Desktop\TrimphPO\Week\Master Files\[SGST Master.xlsx]DBF'!$A:$AV,48,FALSE),
   IF(ORDER!$D$1="IGST",
   VLOOKUP(H296,'C:\Users\HP\Desktop\TrimphPO\Week\Master Files\[IGST Master.xlsx]DBF'!$A:$AV,48,FALSE),
   "Error")),
"")</f>
        <v/>
      </c>
      <c r="AV296">
        <f>IF(ORDER!O302&gt;0,
 IF(ORDER!$D$1="SGST",
 VLOOKUP(H296,'C:\Users\HP\Desktop\TrimphPO\Week\Master Files\[SGST Master.xlsx]DBF'!$A:$AW,49,FALSE),
   IF(ORDER!$D$1="IGST",
   VLOOKUP(H296,'C:\Users\HP\Desktop\TrimphPO\Week\Master Files\[IGST Master.xlsx]DBF'!$A:$AW,49,FALSE),
   "Error")),
"")</f>
        <v/>
      </c>
      <c r="AW296">
        <f>IF(ORDER!O302&gt;0,
 IF(ORDER!$D$1="SGST",
 VLOOKUP(H296,'C:\Users\HP\Desktop\TrimphPO\Week\Master Files\[SGST Master.xlsx]DBF'!$A:$AX,50,FALSE),
   IF(ORDER!$D$1="IGST",
   VLOOKUP(H296,'C:\Users\HP\Desktop\TrimphPO\Week\Master Files\[IGST Master.xlsx]DBF'!$A:$AX,50,FALSE),
   "Error")),
"")</f>
        <v/>
      </c>
      <c r="AX296">
        <f>IF(ORDER!O302&gt;0,ORDER!B5, "")</f>
        <v/>
      </c>
      <c r="AY296">
        <f>IF(ORDER!O302&gt;0,ORDER!B1, "")</f>
        <v/>
      </c>
      <c r="AZ296">
        <f>IF(ORDER!O302&gt;0,
 IF(ORDER!$D$1="SGST",
 VLOOKUP(H296,'C:\Users\HP\Desktop\TrimphPO\Week\Master Files\[SGST Master.xlsx]DBF'!$A:$BA,53,FALSE),
   IF(ORDER!$D$1="IGST",
   VLOOKUP(H296,'C:\Users\HP\Desktop\TrimphPO\Week\Master Files\[IGST Master.xlsx]DBF'!$A:$BA,53,FALSE),
   "Error")),
"")</f>
        <v/>
      </c>
      <c r="BA296">
        <f>IF(ORDER!O302&gt;0,
 IF(ORDER!$D$1="SGST",
 VLOOKUP(H296,'C:\Users\HP\Desktop\TrimphPO\Week\Master Files\[SGST Master.xlsx]DBF'!$A:$BB,54,FALSE),
   IF(ORDER!$D$1="IGST",
   VLOOKUP(H296,'C:\Users\HP\Desktop\TrimphPO\Week\Master Files\[IGST Master.xlsx]DBF'!$A:$BB,54,FALSE),
   "Error")),
"")</f>
        <v/>
      </c>
      <c r="BB296">
        <f>IF(ORDER!O302&gt;0,
 IF(ORDER!$D$1="SGST",
 VLOOKUP(H296,'C:\Users\HP\Desktop\TrimphPO\Week\Master Files\[SGST Master.xlsx]DBF'!$A:$BC,55,FALSE),
   IF(ORDER!$D$1="IGST",
   VLOOKUP(H296,'C:\Users\HP\Desktop\TrimphPO\Week\Master Files\[IGST Master.xlsx]DBF'!$A:$BC,55,FALSE),
   "Error")),
"")</f>
        <v/>
      </c>
      <c r="BC296">
        <f>IF(ORDER!O302&gt;0,
 IF(ORDER!$D$1="SGST",
 VLOOKUP(H296,'C:\Users\HP\Desktop\TrimphPO\Week\Master Files\[SGST Master.xlsx]DBF'!$A:$BD,56,FALSE),
   IF(ORDER!$D$1="IGST",
   VLOOKUP(H296,'C:\Users\HP\Desktop\TrimphPO\Week\Master Files\[IGST Master.xlsx]DBF'!$A:$BD,56,FALSE),
   "Error")),
"")</f>
        <v/>
      </c>
      <c r="BD296">
        <f>IF(ORDER!O302&gt;0,
 IF(ORDER!$D$1="SGST",
 VLOOKUP(H296,'C:\Users\HP\Desktop\TrimphPO\Week\Master Files\[SGST Master.xlsx]DBF'!$A:$BE,57,FALSE),
   IF(ORDER!$D$1="IGST",
   VLOOKUP(H296,'C:\Users\HP\Desktop\TrimphPO\Week\Master Files\[IGST Master.xlsx]DBF'!$A:$BE,57,FALSE),
   "Error")),
"")</f>
        <v/>
      </c>
    </row>
    <row r="297">
      <c r="A297">
        <f>IF(ORDER!O303&gt;0,
 IF(ORDER!$D$1="SGST",
 VLOOKUP(H297,'C:\Users\HP\Desktop\TrimphPO\Week\Master Files\[SGST Master.xlsx]DBF'!$A:$B,2,FALSE),
   IF(ORDER!$D$1="IGST",
   VLOOKUP(H297,'C:\Users\HP\Desktop\TrimphPO\Week\Master Files\[IGST Master.xlsx]DBF'!$A:$B,2,FALSE),
   "Error")),
"")</f>
        <v/>
      </c>
      <c r="B297">
        <f>IF(ORDER!O303&gt;0,
 IF(ORDER!$D$1="SGST",
 VLOOKUP(H297,'C:\Users\HP\Desktop\TrimphPO\Week\Master Files\[SGST Master.xlsx]DBF'!$A:$C,3,FALSE),
   IF(ORDER!$D$1="IGST",
   VLOOKUP(H297,'C:\Users\HP\Desktop\TrimphPO\Week\Master Files\[IGST Master.xlsx]DBF'!$A:$C,3,FALSE),
   "Error")),
"")</f>
        <v/>
      </c>
      <c r="C297">
        <f>IF(ORDER!O303&gt;0,ORDER!L303, "")</f>
        <v/>
      </c>
      <c r="D297">
        <f>IF(ORDER!O303&gt;0,ORDER!A303, "")</f>
        <v/>
      </c>
      <c r="E297">
        <f>IF(ORDER!O303&gt;0,
 IF(ORDER!$D$1="SGST",
 VLOOKUP(H297,'C:\Users\HP\Desktop\TrimphPO\Week\Master Files\[SGST Master.xlsx]DBF'!$A:$F,6,FALSE),
   IF(ORDER!$D$1="IGST",
   VLOOKUP(H297,'C:\Users\HP\Desktop\TrimphPO\Week\Master Files\[IGST Master.xlsx]DBF'!$A:$F,6,FALSE),
   "Error")),
"")</f>
        <v/>
      </c>
      <c r="F297">
        <f>IF(ORDER!O303&gt;0,ORDER!C303, "")</f>
        <v/>
      </c>
      <c r="G297">
        <f>IF(ORDER!O303&gt;0,
 IF(ORDER!$D$1="SGST",
 VLOOKUP(H297,'C:\Users\HP\Desktop\TrimphPO\Week\Master Files\[SGST Master.xlsx]DBF'!$A:$H,8,FALSE),
   IF(ORDER!$D$1="IGST",
   VLOOKUP(H297,'C:\Users\HP\Desktop\TrimphPO\Week\Master Files\[IGST Master.xlsx]DBF'!$A:$H,8,FALSE),
   "Error")),
"")</f>
        <v/>
      </c>
      <c r="H297">
        <f>IF(ORDER!O303&gt;0,ORDER!D303, "")</f>
        <v/>
      </c>
      <c r="I297">
        <f>IF(ORDER!O303&gt;0,
 IF(ORDER!$D$1="SGST",
 VLOOKUP(H297,'C:\Users\HP\Desktop\TrimphPO\Week\Master Files\[SGST Master.xlsx]DBF'!$A:$J,10,FALSE),
   IF(ORDER!$D$1="IGST",
   VLOOKUP(H297,'C:\Users\HP\Desktop\TrimphPO\Week\Master Files\[IGST Master.xlsx]DBF'!$A:$J,10,FALSE),
   "Error")),
"")</f>
        <v/>
      </c>
      <c r="J297">
        <f>IF(ORDER!O303&gt;0,SUMIF(ORDER!$D$8:$D$22298,DBF!$H297,ORDER!$G$8:$G$22298), "")</f>
        <v/>
      </c>
      <c r="K297">
        <f>IF(ORDER!O303&gt;0,VLOOKUP($H297,ORDER!D:H,5,FALSE), "")</f>
        <v/>
      </c>
      <c r="L297">
        <f>IF(ORDER!O303&gt;0,ROUND(J297*K297,2), "")</f>
        <v/>
      </c>
      <c r="M297">
        <f>IF(ORDER!O303&gt;0,
 IF(ORDER!$D$1="SGST",
 VLOOKUP(H297,'C:\Users\HP\Desktop\TrimphPO\Week\Master Files\[SGST Master.xlsx]DBF'!$A:$N,14,FALSE),
   IF(ORDER!$D$1="IGST",
   VLOOKUP(H297,'C:\Users\HP\Desktop\TrimphPO\Week\Master Files\[IGST Master.xlsx]DBF'!$A:$N,14,FALSE),
   "Error")),
"")</f>
        <v/>
      </c>
      <c r="N297">
        <f>IF(ORDER!O303&gt;0,ROUND(L297*M297/100,2), "")</f>
        <v/>
      </c>
      <c r="O297">
        <f>IF(ORDER!O303&gt;0,L297-N297, "")</f>
        <v/>
      </c>
      <c r="P297">
        <f>IF(ORDER!O303&gt;0,IF(R297="Corsetry",IF(IFERROR((O297/J297),0)&lt;1000,"CC Sales- Corsetry-Wholesale - IGST 5%","CC Sales- Corsetry-Wholesale - IGST 12%")), "")</f>
        <v/>
      </c>
      <c r="Q297">
        <f>IF(ORDER!O303&gt;0,
 IF(ORDER!$D$1="SGST",
 VLOOKUP(H297,'C:\Users\HP\Desktop\TrimphPO\Week\Master Files\[SGST Master.xlsx]DBF'!$A:$R,18,FALSE),
   IF(ORDER!$D$1="IGST",
   VLOOKUP(H297,'C:\Users\HP\Desktop\TrimphPO\Week\Master Files\[IGST Master.xlsx]DBF'!$A:$R,18,FALSE),
   "Error")),
"")</f>
        <v/>
      </c>
      <c r="R297">
        <f>IF(ORDER!O303&gt;0,
 IF(ORDER!$D$1="SGST",
 VLOOKUP(H297,'C:\Users\HP\Desktop\TrimphPO\Week\Master Files\[SGST Master.xlsx]DBF'!$A:$S,19,FALSE),
   IF(ORDER!$D$1="IGST",
   VLOOKUP(H297,'C:\Users\HP\Desktop\TrimphPO\Week\Master Files\[IGST Master.xlsx]DBF'!$A:$S,19,FALSE),
   "Error")),
"")</f>
        <v/>
      </c>
      <c r="S297">
        <f>IF(ORDER!O303&gt;0,
 IF(ORDER!$D$1="SGST",
 VLOOKUP(H297,'C:\Users\HP\Desktop\TrimphPO\Week\Master Files\[SGST Master.xlsx]DBF'!$A:$T,20,FALSE),
   IF(ORDER!$D$1="IGST",
   VLOOKUP(H297,'C:\Users\HP\Desktop\TrimphPO\Week\Master Files\[IGST Master.xlsx]DBF'!$A:$T,20,FALSE),
   "Error")),
"")</f>
        <v/>
      </c>
      <c r="T297">
        <f>IF(ORDER!O303&gt;0,
 IF(ORDER!$D$1="SGST",
 VLOOKUP(H297,'C:\Users\HP\Desktop\TrimphPO\Week\Master Files\[SGST Master.xlsx]DBF'!$A:$U,21,FALSE),
   IF(ORDER!$D$1="IGST",
   VLOOKUP(H297,'C:\Users\HP\Desktop\TrimphPO\Week\Master Files\[IGST Master.xlsx]DBF'!$A:$U,21,FALSE),
   "Error")),
"")</f>
        <v/>
      </c>
      <c r="U297">
        <f>IF(ORDER!O303&gt;0,
 IF(ORDER!$D$1="SGST",
 VLOOKUP(H297,'C:\Users\HP\Desktop\TrimphPO\Week\Master Files\[SGST Master.xlsx]DBF'!$A:$V,22,FALSE),
   IF(ORDER!$D$1="IGST",
   VLOOKUP(H297,'C:\Users\HP\Desktop\TrimphPO\Week\Master Files\[IGST Master.xlsx]DBF'!$A:$V,22,FALSE),
   "Error")),
"")</f>
        <v/>
      </c>
      <c r="V297">
        <f>IF(ORDER!O303&gt;0,
 IF(ORDER!$D$1="SGST",
 VLOOKUP(H297,'C:\Users\HP\Desktop\TrimphPO\Week\Master Files\[SGST Master.xlsx]DBF'!$A:$W,23,FALSE),
   IF(ORDER!$D$1="IGST",
   VLOOKUP(H297,'C:\Users\HP\Desktop\TrimphPO\Week\Master Files\[IGST Master.xlsx]DBF'!$A:$W,23,FALSE),
   "Error")),
"")</f>
        <v/>
      </c>
      <c r="W297">
        <f>IF(ORDER!O303&gt;0,
 IF(ORDER!$D$1="SGST",
 VLOOKUP(H297,'C:\Users\HP\Desktop\TrimphPO\Week\Master Files\[SGST Master.xlsx]DBF'!$A:$X,24,FALSE),
   IF(ORDER!$D$1="IGST",
   VLOOKUP(H297,'C:\Users\HP\Desktop\TrimphPO\Week\Master Files\[IGST Master.xlsx]DBF'!$A:$X,24,FALSE),
   "Error")),
"")</f>
        <v/>
      </c>
      <c r="X297">
        <f>IF(ORDER!O303&gt;0,
 IF(ORDER!$D$1="SGST",
 VLOOKUP(H297,'C:\Users\HP\Desktop\TrimphPO\Week\Master Files\[SGST Master.xlsx]DBF'!$A:$Y,25,FALSE),
   IF(ORDER!$D$1="IGST",
   VLOOKUP(H297,'C:\Users\HP\Desktop\TrimphPO\Week\Master Files\[IGST Master.xlsx]DBF'!$A:$Y,25,FALSE),
   "Error")),
"")</f>
        <v/>
      </c>
      <c r="Y297">
        <f>IF(ORDER!O303&gt;0,+O297, "")</f>
        <v/>
      </c>
      <c r="Z297">
        <f>IF(ORDER!O303&gt;0,+J297, "")</f>
        <v/>
      </c>
      <c r="AA297">
        <f>IF(ORDER!O303&gt;0,
 IF(ORDER!$D$1="SGST",
 VLOOKUP(H297,'C:\Users\HP\Desktop\TrimphPO\Week\Master Files\[SGST Master.xlsx]DBF'!$A:$AB,28,FALSE),
   IF(ORDER!$D$1="IGST",
   VLOOKUP(H297,'C:\Users\HP\Desktop\TrimphPO\Week\Master Files\[IGST Master.xlsx]DBF'!$A:$AB,28,FALSE),
   "Error")),
"")</f>
        <v/>
      </c>
      <c r="AB297">
        <f>IF(ORDER!O303&gt;0,
 IF(ORDER!$D$1="SGST",
 VLOOKUP(H297,'C:\Users\HP\Desktop\TrimphPO\Week\Master Files\[SGST Master.xlsx]DBF'!$A:$AC,29,FALSE),
   IF(ORDER!$D$1="IGST",
   VLOOKUP(H297,'C:\Users\HP\Desktop\TrimphPO\Week\Master Files\[IGST Master.xlsx]DBF'!$A:$AC,29,FALSE),
   "Error")),
"")</f>
        <v/>
      </c>
      <c r="AC297">
        <f>IF(ORDER!O303&gt;0,ROUND(Y297*AB297/100,2), "")</f>
        <v/>
      </c>
      <c r="AD297">
        <f>IF(ORDER!O303&gt;0,ROUND(SUM(Y297,0)-AC297,2), "")</f>
        <v/>
      </c>
      <c r="AE297" t="inlineStr"/>
      <c r="AF297" t="inlineStr"/>
      <c r="AG297" t="inlineStr"/>
      <c r="AH297" t="inlineStr"/>
      <c r="AI297" t="inlineStr"/>
      <c r="AJ297" t="inlineStr"/>
      <c r="AK297">
        <f>IF(ORDER!O303&gt;0,IF(RIGHT(P297,2)="5%","Output IGST - 5% - Tamilnadu","Output IGST - 12% - Tamilnadu"), "")</f>
        <v/>
      </c>
      <c r="AL297">
        <f>IF(ORDER!O303&gt;0,IF(AK297="Output IGST - 12% - TamilNadu",12,5), "")</f>
        <v/>
      </c>
      <c r="AM297">
        <f>IF(ORDER!O303&gt;0,ROUND(SUM(AD297*AL297/100,0),2), "")</f>
        <v/>
      </c>
      <c r="AN297">
        <f>IF(ORDER!O303&gt;0,+AP297, "")</f>
        <v/>
      </c>
      <c r="AO297">
        <f>IF(ORDER!O303&gt;0,0.00, "")</f>
        <v/>
      </c>
      <c r="AP297">
        <f>IF(ORDER!O303&gt;0,+(Y297-AC297)+AM297, "")</f>
        <v/>
      </c>
      <c r="AQ297">
        <f>IF(ORDER!O303&gt;0,
 IF(ORDER!$D$1="SGST",
 VLOOKUP(H297,'C:\Users\HP\Desktop\TrimphPO\Week\Master Files\[SGST Master.xlsx]DBF'!$A:$AR,44,FALSE),
   IF(ORDER!$D$1="IGST",
   VLOOKUP(H297,'C:\Users\HP\Desktop\TrimphPO\Week\Master Files\[IGST Master.xlsx]DBF'!$A:$AR,44,FALSE),
   "Error")),
"")</f>
        <v/>
      </c>
      <c r="AR297">
        <f>IF(ORDER!O303&gt;0,B297, "")</f>
        <v/>
      </c>
      <c r="AS297">
        <f>IF(ORDER!O303&gt;0,AN297, "")</f>
        <v/>
      </c>
      <c r="AT297">
        <f>IF(ORDER!O303&gt;0,CONCATENATE($B$2," ",$C$2," ","QTY",  " ", $Z$2), "")</f>
        <v/>
      </c>
      <c r="AU297">
        <f>IF(ORDER!O303&gt;0,
 IF(ORDER!$D$1="SGST",
 VLOOKUP(H297,'C:\Users\HP\Desktop\TrimphPO\Week\Master Files\[SGST Master.xlsx]DBF'!$A:$AV,48,FALSE),
   IF(ORDER!$D$1="IGST",
   VLOOKUP(H297,'C:\Users\HP\Desktop\TrimphPO\Week\Master Files\[IGST Master.xlsx]DBF'!$A:$AV,48,FALSE),
   "Error")),
"")</f>
        <v/>
      </c>
      <c r="AV297">
        <f>IF(ORDER!O303&gt;0,
 IF(ORDER!$D$1="SGST",
 VLOOKUP(H297,'C:\Users\HP\Desktop\TrimphPO\Week\Master Files\[SGST Master.xlsx]DBF'!$A:$AW,49,FALSE),
   IF(ORDER!$D$1="IGST",
   VLOOKUP(H297,'C:\Users\HP\Desktop\TrimphPO\Week\Master Files\[IGST Master.xlsx]DBF'!$A:$AW,49,FALSE),
   "Error")),
"")</f>
        <v/>
      </c>
      <c r="AW297">
        <f>IF(ORDER!O303&gt;0,
 IF(ORDER!$D$1="SGST",
 VLOOKUP(H297,'C:\Users\HP\Desktop\TrimphPO\Week\Master Files\[SGST Master.xlsx]DBF'!$A:$AX,50,FALSE),
   IF(ORDER!$D$1="IGST",
   VLOOKUP(H297,'C:\Users\HP\Desktop\TrimphPO\Week\Master Files\[IGST Master.xlsx]DBF'!$A:$AX,50,FALSE),
   "Error")),
"")</f>
        <v/>
      </c>
      <c r="AX297">
        <f>IF(ORDER!O303&gt;0,ORDER!B5, "")</f>
        <v/>
      </c>
      <c r="AY297">
        <f>IF(ORDER!O303&gt;0,ORDER!B1, "")</f>
        <v/>
      </c>
      <c r="AZ297">
        <f>IF(ORDER!O303&gt;0,
 IF(ORDER!$D$1="SGST",
 VLOOKUP(H297,'C:\Users\HP\Desktop\TrimphPO\Week\Master Files\[SGST Master.xlsx]DBF'!$A:$BA,53,FALSE),
   IF(ORDER!$D$1="IGST",
   VLOOKUP(H297,'C:\Users\HP\Desktop\TrimphPO\Week\Master Files\[IGST Master.xlsx]DBF'!$A:$BA,53,FALSE),
   "Error")),
"")</f>
        <v/>
      </c>
      <c r="BA297">
        <f>IF(ORDER!O303&gt;0,
 IF(ORDER!$D$1="SGST",
 VLOOKUP(H297,'C:\Users\HP\Desktop\TrimphPO\Week\Master Files\[SGST Master.xlsx]DBF'!$A:$BB,54,FALSE),
   IF(ORDER!$D$1="IGST",
   VLOOKUP(H297,'C:\Users\HP\Desktop\TrimphPO\Week\Master Files\[IGST Master.xlsx]DBF'!$A:$BB,54,FALSE),
   "Error")),
"")</f>
        <v/>
      </c>
      <c r="BB297">
        <f>IF(ORDER!O303&gt;0,
 IF(ORDER!$D$1="SGST",
 VLOOKUP(H297,'C:\Users\HP\Desktop\TrimphPO\Week\Master Files\[SGST Master.xlsx]DBF'!$A:$BC,55,FALSE),
   IF(ORDER!$D$1="IGST",
   VLOOKUP(H297,'C:\Users\HP\Desktop\TrimphPO\Week\Master Files\[IGST Master.xlsx]DBF'!$A:$BC,55,FALSE),
   "Error")),
"")</f>
        <v/>
      </c>
      <c r="BC297">
        <f>IF(ORDER!O303&gt;0,
 IF(ORDER!$D$1="SGST",
 VLOOKUP(H297,'C:\Users\HP\Desktop\TrimphPO\Week\Master Files\[SGST Master.xlsx]DBF'!$A:$BD,56,FALSE),
   IF(ORDER!$D$1="IGST",
   VLOOKUP(H297,'C:\Users\HP\Desktop\TrimphPO\Week\Master Files\[IGST Master.xlsx]DBF'!$A:$BD,56,FALSE),
   "Error")),
"")</f>
        <v/>
      </c>
      <c r="BD297">
        <f>IF(ORDER!O303&gt;0,
 IF(ORDER!$D$1="SGST",
 VLOOKUP(H297,'C:\Users\HP\Desktop\TrimphPO\Week\Master Files\[SGST Master.xlsx]DBF'!$A:$BE,57,FALSE),
   IF(ORDER!$D$1="IGST",
   VLOOKUP(H297,'C:\Users\HP\Desktop\TrimphPO\Week\Master Files\[IGST Master.xlsx]DBF'!$A:$BE,57,FALSE),
   "Error")),
"")</f>
        <v/>
      </c>
    </row>
    <row r="298">
      <c r="A298">
        <f>IF(ORDER!O304&gt;0,
 IF(ORDER!$D$1="SGST",
 VLOOKUP(H298,'C:\Users\HP\Desktop\TrimphPO\Week\Master Files\[SGST Master.xlsx]DBF'!$A:$B,2,FALSE),
   IF(ORDER!$D$1="IGST",
   VLOOKUP(H298,'C:\Users\HP\Desktop\TrimphPO\Week\Master Files\[IGST Master.xlsx]DBF'!$A:$B,2,FALSE),
   "Error")),
"")</f>
        <v/>
      </c>
      <c r="B298">
        <f>IF(ORDER!O304&gt;0,
 IF(ORDER!$D$1="SGST",
 VLOOKUP(H298,'C:\Users\HP\Desktop\TrimphPO\Week\Master Files\[SGST Master.xlsx]DBF'!$A:$C,3,FALSE),
   IF(ORDER!$D$1="IGST",
   VLOOKUP(H298,'C:\Users\HP\Desktop\TrimphPO\Week\Master Files\[IGST Master.xlsx]DBF'!$A:$C,3,FALSE),
   "Error")),
"")</f>
        <v/>
      </c>
      <c r="C298">
        <f>IF(ORDER!O304&gt;0,ORDER!L304, "")</f>
        <v/>
      </c>
      <c r="D298">
        <f>IF(ORDER!O304&gt;0,ORDER!A304, "")</f>
        <v/>
      </c>
      <c r="E298">
        <f>IF(ORDER!O304&gt;0,
 IF(ORDER!$D$1="SGST",
 VLOOKUP(H298,'C:\Users\HP\Desktop\TrimphPO\Week\Master Files\[SGST Master.xlsx]DBF'!$A:$F,6,FALSE),
   IF(ORDER!$D$1="IGST",
   VLOOKUP(H298,'C:\Users\HP\Desktop\TrimphPO\Week\Master Files\[IGST Master.xlsx]DBF'!$A:$F,6,FALSE),
   "Error")),
"")</f>
        <v/>
      </c>
      <c r="F298">
        <f>IF(ORDER!O304&gt;0,ORDER!C304, "")</f>
        <v/>
      </c>
      <c r="G298">
        <f>IF(ORDER!O304&gt;0,
 IF(ORDER!$D$1="SGST",
 VLOOKUP(H298,'C:\Users\HP\Desktop\TrimphPO\Week\Master Files\[SGST Master.xlsx]DBF'!$A:$H,8,FALSE),
   IF(ORDER!$D$1="IGST",
   VLOOKUP(H298,'C:\Users\HP\Desktop\TrimphPO\Week\Master Files\[IGST Master.xlsx]DBF'!$A:$H,8,FALSE),
   "Error")),
"")</f>
        <v/>
      </c>
      <c r="H298">
        <f>IF(ORDER!O304&gt;0,ORDER!D304, "")</f>
        <v/>
      </c>
      <c r="I298">
        <f>IF(ORDER!O304&gt;0,
 IF(ORDER!$D$1="SGST",
 VLOOKUP(H298,'C:\Users\HP\Desktop\TrimphPO\Week\Master Files\[SGST Master.xlsx]DBF'!$A:$J,10,FALSE),
   IF(ORDER!$D$1="IGST",
   VLOOKUP(H298,'C:\Users\HP\Desktop\TrimphPO\Week\Master Files\[IGST Master.xlsx]DBF'!$A:$J,10,FALSE),
   "Error")),
"")</f>
        <v/>
      </c>
      <c r="J298">
        <f>IF(ORDER!O304&gt;0,SUMIF(ORDER!$D$8:$D$22298,DBF!$H298,ORDER!$G$8:$G$22298), "")</f>
        <v/>
      </c>
      <c r="K298">
        <f>IF(ORDER!O304&gt;0,VLOOKUP($H298,ORDER!D:H,5,FALSE), "")</f>
        <v/>
      </c>
      <c r="L298">
        <f>IF(ORDER!O304&gt;0,ROUND(J298*K298,2), "")</f>
        <v/>
      </c>
      <c r="M298">
        <f>IF(ORDER!O304&gt;0,
 IF(ORDER!$D$1="SGST",
 VLOOKUP(H298,'C:\Users\HP\Desktop\TrimphPO\Week\Master Files\[SGST Master.xlsx]DBF'!$A:$N,14,FALSE),
   IF(ORDER!$D$1="IGST",
   VLOOKUP(H298,'C:\Users\HP\Desktop\TrimphPO\Week\Master Files\[IGST Master.xlsx]DBF'!$A:$N,14,FALSE),
   "Error")),
"")</f>
        <v/>
      </c>
      <c r="N298">
        <f>IF(ORDER!O304&gt;0,ROUND(L298*M298/100,2), "")</f>
        <v/>
      </c>
      <c r="O298">
        <f>IF(ORDER!O304&gt;0,L298-N298, "")</f>
        <v/>
      </c>
      <c r="P298">
        <f>IF(ORDER!O304&gt;0,IF(R298="Corsetry",IF(IFERROR((O298/J298),0)&lt;1000,"CC Sales- Corsetry-Wholesale - IGST 5%","CC Sales- Corsetry-Wholesale - IGST 12%")), "")</f>
        <v/>
      </c>
      <c r="Q298">
        <f>IF(ORDER!O304&gt;0,
 IF(ORDER!$D$1="SGST",
 VLOOKUP(H298,'C:\Users\HP\Desktop\TrimphPO\Week\Master Files\[SGST Master.xlsx]DBF'!$A:$R,18,FALSE),
   IF(ORDER!$D$1="IGST",
   VLOOKUP(H298,'C:\Users\HP\Desktop\TrimphPO\Week\Master Files\[IGST Master.xlsx]DBF'!$A:$R,18,FALSE),
   "Error")),
"")</f>
        <v/>
      </c>
      <c r="R298">
        <f>IF(ORDER!O304&gt;0,
 IF(ORDER!$D$1="SGST",
 VLOOKUP(H298,'C:\Users\HP\Desktop\TrimphPO\Week\Master Files\[SGST Master.xlsx]DBF'!$A:$S,19,FALSE),
   IF(ORDER!$D$1="IGST",
   VLOOKUP(H298,'C:\Users\HP\Desktop\TrimphPO\Week\Master Files\[IGST Master.xlsx]DBF'!$A:$S,19,FALSE),
   "Error")),
"")</f>
        <v/>
      </c>
      <c r="S298">
        <f>IF(ORDER!O304&gt;0,
 IF(ORDER!$D$1="SGST",
 VLOOKUP(H298,'C:\Users\HP\Desktop\TrimphPO\Week\Master Files\[SGST Master.xlsx]DBF'!$A:$T,20,FALSE),
   IF(ORDER!$D$1="IGST",
   VLOOKUP(H298,'C:\Users\HP\Desktop\TrimphPO\Week\Master Files\[IGST Master.xlsx]DBF'!$A:$T,20,FALSE),
   "Error")),
"")</f>
        <v/>
      </c>
      <c r="T298">
        <f>IF(ORDER!O304&gt;0,
 IF(ORDER!$D$1="SGST",
 VLOOKUP(H298,'C:\Users\HP\Desktop\TrimphPO\Week\Master Files\[SGST Master.xlsx]DBF'!$A:$U,21,FALSE),
   IF(ORDER!$D$1="IGST",
   VLOOKUP(H298,'C:\Users\HP\Desktop\TrimphPO\Week\Master Files\[IGST Master.xlsx]DBF'!$A:$U,21,FALSE),
   "Error")),
"")</f>
        <v/>
      </c>
      <c r="U298">
        <f>IF(ORDER!O304&gt;0,
 IF(ORDER!$D$1="SGST",
 VLOOKUP(H298,'C:\Users\HP\Desktop\TrimphPO\Week\Master Files\[SGST Master.xlsx]DBF'!$A:$V,22,FALSE),
   IF(ORDER!$D$1="IGST",
   VLOOKUP(H298,'C:\Users\HP\Desktop\TrimphPO\Week\Master Files\[IGST Master.xlsx]DBF'!$A:$V,22,FALSE),
   "Error")),
"")</f>
        <v/>
      </c>
      <c r="V298">
        <f>IF(ORDER!O304&gt;0,
 IF(ORDER!$D$1="SGST",
 VLOOKUP(H298,'C:\Users\HP\Desktop\TrimphPO\Week\Master Files\[SGST Master.xlsx]DBF'!$A:$W,23,FALSE),
   IF(ORDER!$D$1="IGST",
   VLOOKUP(H298,'C:\Users\HP\Desktop\TrimphPO\Week\Master Files\[IGST Master.xlsx]DBF'!$A:$W,23,FALSE),
   "Error")),
"")</f>
        <v/>
      </c>
      <c r="W298">
        <f>IF(ORDER!O304&gt;0,
 IF(ORDER!$D$1="SGST",
 VLOOKUP(H298,'C:\Users\HP\Desktop\TrimphPO\Week\Master Files\[SGST Master.xlsx]DBF'!$A:$X,24,FALSE),
   IF(ORDER!$D$1="IGST",
   VLOOKUP(H298,'C:\Users\HP\Desktop\TrimphPO\Week\Master Files\[IGST Master.xlsx]DBF'!$A:$X,24,FALSE),
   "Error")),
"")</f>
        <v/>
      </c>
      <c r="X298">
        <f>IF(ORDER!O304&gt;0,
 IF(ORDER!$D$1="SGST",
 VLOOKUP(H298,'C:\Users\HP\Desktop\TrimphPO\Week\Master Files\[SGST Master.xlsx]DBF'!$A:$Y,25,FALSE),
   IF(ORDER!$D$1="IGST",
   VLOOKUP(H298,'C:\Users\HP\Desktop\TrimphPO\Week\Master Files\[IGST Master.xlsx]DBF'!$A:$Y,25,FALSE),
   "Error")),
"")</f>
        <v/>
      </c>
      <c r="Y298">
        <f>IF(ORDER!O304&gt;0,+O298, "")</f>
        <v/>
      </c>
      <c r="Z298">
        <f>IF(ORDER!O304&gt;0,+J298, "")</f>
        <v/>
      </c>
      <c r="AA298">
        <f>IF(ORDER!O304&gt;0,
 IF(ORDER!$D$1="SGST",
 VLOOKUP(H298,'C:\Users\HP\Desktop\TrimphPO\Week\Master Files\[SGST Master.xlsx]DBF'!$A:$AB,28,FALSE),
   IF(ORDER!$D$1="IGST",
   VLOOKUP(H298,'C:\Users\HP\Desktop\TrimphPO\Week\Master Files\[IGST Master.xlsx]DBF'!$A:$AB,28,FALSE),
   "Error")),
"")</f>
        <v/>
      </c>
      <c r="AB298">
        <f>IF(ORDER!O304&gt;0,
 IF(ORDER!$D$1="SGST",
 VLOOKUP(H298,'C:\Users\HP\Desktop\TrimphPO\Week\Master Files\[SGST Master.xlsx]DBF'!$A:$AC,29,FALSE),
   IF(ORDER!$D$1="IGST",
   VLOOKUP(H298,'C:\Users\HP\Desktop\TrimphPO\Week\Master Files\[IGST Master.xlsx]DBF'!$A:$AC,29,FALSE),
   "Error")),
"")</f>
        <v/>
      </c>
      <c r="AC298">
        <f>IF(ORDER!O304&gt;0,ROUND(Y298*AB298/100,2), "")</f>
        <v/>
      </c>
      <c r="AD298">
        <f>IF(ORDER!O304&gt;0,ROUND(SUM(Y298,0)-AC298,2), "")</f>
        <v/>
      </c>
      <c r="AE298" t="inlineStr"/>
      <c r="AF298" t="inlineStr"/>
      <c r="AG298" t="inlineStr"/>
      <c r="AH298" t="inlineStr"/>
      <c r="AI298" t="inlineStr"/>
      <c r="AJ298" t="inlineStr"/>
      <c r="AK298">
        <f>IF(ORDER!O304&gt;0,IF(RIGHT(P298,2)="5%","Output IGST - 5% - Tamilnadu","Output IGST - 12% - Tamilnadu"), "")</f>
        <v/>
      </c>
      <c r="AL298">
        <f>IF(ORDER!O304&gt;0,IF(AK298="Output IGST - 12% - TamilNadu",12,5), "")</f>
        <v/>
      </c>
      <c r="AM298">
        <f>IF(ORDER!O304&gt;0,ROUND(SUM(AD298*AL298/100,0),2), "")</f>
        <v/>
      </c>
      <c r="AN298">
        <f>IF(ORDER!O304&gt;0,+AP298, "")</f>
        <v/>
      </c>
      <c r="AO298">
        <f>IF(ORDER!O304&gt;0,0.00, "")</f>
        <v/>
      </c>
      <c r="AP298">
        <f>IF(ORDER!O304&gt;0,+(Y298-AC298)+AM298, "")</f>
        <v/>
      </c>
      <c r="AQ298">
        <f>IF(ORDER!O304&gt;0,
 IF(ORDER!$D$1="SGST",
 VLOOKUP(H298,'C:\Users\HP\Desktop\TrimphPO\Week\Master Files\[SGST Master.xlsx]DBF'!$A:$AR,44,FALSE),
   IF(ORDER!$D$1="IGST",
   VLOOKUP(H298,'C:\Users\HP\Desktop\TrimphPO\Week\Master Files\[IGST Master.xlsx]DBF'!$A:$AR,44,FALSE),
   "Error")),
"")</f>
        <v/>
      </c>
      <c r="AR298">
        <f>IF(ORDER!O304&gt;0,B298, "")</f>
        <v/>
      </c>
      <c r="AS298">
        <f>IF(ORDER!O304&gt;0,AN298, "")</f>
        <v/>
      </c>
      <c r="AT298">
        <f>IF(ORDER!O304&gt;0,CONCATENATE($B$2," ",$C$2," ","QTY",  " ", $Z$2), "")</f>
        <v/>
      </c>
      <c r="AU298">
        <f>IF(ORDER!O304&gt;0,
 IF(ORDER!$D$1="SGST",
 VLOOKUP(H298,'C:\Users\HP\Desktop\TrimphPO\Week\Master Files\[SGST Master.xlsx]DBF'!$A:$AV,48,FALSE),
   IF(ORDER!$D$1="IGST",
   VLOOKUP(H298,'C:\Users\HP\Desktop\TrimphPO\Week\Master Files\[IGST Master.xlsx]DBF'!$A:$AV,48,FALSE),
   "Error")),
"")</f>
        <v/>
      </c>
      <c r="AV298">
        <f>IF(ORDER!O304&gt;0,
 IF(ORDER!$D$1="SGST",
 VLOOKUP(H298,'C:\Users\HP\Desktop\TrimphPO\Week\Master Files\[SGST Master.xlsx]DBF'!$A:$AW,49,FALSE),
   IF(ORDER!$D$1="IGST",
   VLOOKUP(H298,'C:\Users\HP\Desktop\TrimphPO\Week\Master Files\[IGST Master.xlsx]DBF'!$A:$AW,49,FALSE),
   "Error")),
"")</f>
        <v/>
      </c>
      <c r="AW298">
        <f>IF(ORDER!O304&gt;0,
 IF(ORDER!$D$1="SGST",
 VLOOKUP(H298,'C:\Users\HP\Desktop\TrimphPO\Week\Master Files\[SGST Master.xlsx]DBF'!$A:$AX,50,FALSE),
   IF(ORDER!$D$1="IGST",
   VLOOKUP(H298,'C:\Users\HP\Desktop\TrimphPO\Week\Master Files\[IGST Master.xlsx]DBF'!$A:$AX,50,FALSE),
   "Error")),
"")</f>
        <v/>
      </c>
      <c r="AX298">
        <f>IF(ORDER!O304&gt;0,ORDER!B5, "")</f>
        <v/>
      </c>
      <c r="AY298">
        <f>IF(ORDER!O304&gt;0,ORDER!B1, "")</f>
        <v/>
      </c>
      <c r="AZ298">
        <f>IF(ORDER!O304&gt;0,
 IF(ORDER!$D$1="SGST",
 VLOOKUP(H298,'C:\Users\HP\Desktop\TrimphPO\Week\Master Files\[SGST Master.xlsx]DBF'!$A:$BA,53,FALSE),
   IF(ORDER!$D$1="IGST",
   VLOOKUP(H298,'C:\Users\HP\Desktop\TrimphPO\Week\Master Files\[IGST Master.xlsx]DBF'!$A:$BA,53,FALSE),
   "Error")),
"")</f>
        <v/>
      </c>
      <c r="BA298">
        <f>IF(ORDER!O304&gt;0,
 IF(ORDER!$D$1="SGST",
 VLOOKUP(H298,'C:\Users\HP\Desktop\TrimphPO\Week\Master Files\[SGST Master.xlsx]DBF'!$A:$BB,54,FALSE),
   IF(ORDER!$D$1="IGST",
   VLOOKUP(H298,'C:\Users\HP\Desktop\TrimphPO\Week\Master Files\[IGST Master.xlsx]DBF'!$A:$BB,54,FALSE),
   "Error")),
"")</f>
        <v/>
      </c>
      <c r="BB298">
        <f>IF(ORDER!O304&gt;0,
 IF(ORDER!$D$1="SGST",
 VLOOKUP(H298,'C:\Users\HP\Desktop\TrimphPO\Week\Master Files\[SGST Master.xlsx]DBF'!$A:$BC,55,FALSE),
   IF(ORDER!$D$1="IGST",
   VLOOKUP(H298,'C:\Users\HP\Desktop\TrimphPO\Week\Master Files\[IGST Master.xlsx]DBF'!$A:$BC,55,FALSE),
   "Error")),
"")</f>
        <v/>
      </c>
      <c r="BC298">
        <f>IF(ORDER!O304&gt;0,
 IF(ORDER!$D$1="SGST",
 VLOOKUP(H298,'C:\Users\HP\Desktop\TrimphPO\Week\Master Files\[SGST Master.xlsx]DBF'!$A:$BD,56,FALSE),
   IF(ORDER!$D$1="IGST",
   VLOOKUP(H298,'C:\Users\HP\Desktop\TrimphPO\Week\Master Files\[IGST Master.xlsx]DBF'!$A:$BD,56,FALSE),
   "Error")),
"")</f>
        <v/>
      </c>
      <c r="BD298">
        <f>IF(ORDER!O304&gt;0,
 IF(ORDER!$D$1="SGST",
 VLOOKUP(H298,'C:\Users\HP\Desktop\TrimphPO\Week\Master Files\[SGST Master.xlsx]DBF'!$A:$BE,57,FALSE),
   IF(ORDER!$D$1="IGST",
   VLOOKUP(H298,'C:\Users\HP\Desktop\TrimphPO\Week\Master Files\[IGST Master.xlsx]DBF'!$A:$BE,57,FALSE),
   "Error")),
"")</f>
        <v/>
      </c>
    </row>
    <row r="299">
      <c r="A299">
        <f>IF(ORDER!O305&gt;0,
 IF(ORDER!$D$1="SGST",
 VLOOKUP(H299,'C:\Users\HP\Desktop\TrimphPO\Week\Master Files\[SGST Master.xlsx]DBF'!$A:$B,2,FALSE),
   IF(ORDER!$D$1="IGST",
   VLOOKUP(H299,'C:\Users\HP\Desktop\TrimphPO\Week\Master Files\[IGST Master.xlsx]DBF'!$A:$B,2,FALSE),
   "Error")),
"")</f>
        <v/>
      </c>
      <c r="B299">
        <f>IF(ORDER!O305&gt;0,
 IF(ORDER!$D$1="SGST",
 VLOOKUP(H299,'C:\Users\HP\Desktop\TrimphPO\Week\Master Files\[SGST Master.xlsx]DBF'!$A:$C,3,FALSE),
   IF(ORDER!$D$1="IGST",
   VLOOKUP(H299,'C:\Users\HP\Desktop\TrimphPO\Week\Master Files\[IGST Master.xlsx]DBF'!$A:$C,3,FALSE),
   "Error")),
"")</f>
        <v/>
      </c>
      <c r="C299">
        <f>IF(ORDER!O305&gt;0,ORDER!L305, "")</f>
        <v/>
      </c>
      <c r="D299">
        <f>IF(ORDER!O305&gt;0,ORDER!A305, "")</f>
        <v/>
      </c>
      <c r="E299">
        <f>IF(ORDER!O305&gt;0,
 IF(ORDER!$D$1="SGST",
 VLOOKUP(H299,'C:\Users\HP\Desktop\TrimphPO\Week\Master Files\[SGST Master.xlsx]DBF'!$A:$F,6,FALSE),
   IF(ORDER!$D$1="IGST",
   VLOOKUP(H299,'C:\Users\HP\Desktop\TrimphPO\Week\Master Files\[IGST Master.xlsx]DBF'!$A:$F,6,FALSE),
   "Error")),
"")</f>
        <v/>
      </c>
      <c r="F299">
        <f>IF(ORDER!O305&gt;0,ORDER!C305, "")</f>
        <v/>
      </c>
      <c r="G299">
        <f>IF(ORDER!O305&gt;0,
 IF(ORDER!$D$1="SGST",
 VLOOKUP(H299,'C:\Users\HP\Desktop\TrimphPO\Week\Master Files\[SGST Master.xlsx]DBF'!$A:$H,8,FALSE),
   IF(ORDER!$D$1="IGST",
   VLOOKUP(H299,'C:\Users\HP\Desktop\TrimphPO\Week\Master Files\[IGST Master.xlsx]DBF'!$A:$H,8,FALSE),
   "Error")),
"")</f>
        <v/>
      </c>
      <c r="H299">
        <f>IF(ORDER!O305&gt;0,ORDER!D305, "")</f>
        <v/>
      </c>
      <c r="I299">
        <f>IF(ORDER!O305&gt;0,
 IF(ORDER!$D$1="SGST",
 VLOOKUP(H299,'C:\Users\HP\Desktop\TrimphPO\Week\Master Files\[SGST Master.xlsx]DBF'!$A:$J,10,FALSE),
   IF(ORDER!$D$1="IGST",
   VLOOKUP(H299,'C:\Users\HP\Desktop\TrimphPO\Week\Master Files\[IGST Master.xlsx]DBF'!$A:$J,10,FALSE),
   "Error")),
"")</f>
        <v/>
      </c>
      <c r="J299">
        <f>IF(ORDER!O305&gt;0,SUMIF(ORDER!$D$8:$D$22298,DBF!$H299,ORDER!$G$8:$G$22298), "")</f>
        <v/>
      </c>
      <c r="K299">
        <f>IF(ORDER!O305&gt;0,VLOOKUP($H299,ORDER!D:H,5,FALSE), "")</f>
        <v/>
      </c>
      <c r="L299">
        <f>IF(ORDER!O305&gt;0,ROUND(J299*K299,2), "")</f>
        <v/>
      </c>
      <c r="M299">
        <f>IF(ORDER!O305&gt;0,
 IF(ORDER!$D$1="SGST",
 VLOOKUP(H299,'C:\Users\HP\Desktop\TrimphPO\Week\Master Files\[SGST Master.xlsx]DBF'!$A:$N,14,FALSE),
   IF(ORDER!$D$1="IGST",
   VLOOKUP(H299,'C:\Users\HP\Desktop\TrimphPO\Week\Master Files\[IGST Master.xlsx]DBF'!$A:$N,14,FALSE),
   "Error")),
"")</f>
        <v/>
      </c>
      <c r="N299">
        <f>IF(ORDER!O305&gt;0,ROUND(L299*M299/100,2), "")</f>
        <v/>
      </c>
      <c r="O299">
        <f>IF(ORDER!O305&gt;0,L299-N299, "")</f>
        <v/>
      </c>
      <c r="P299">
        <f>IF(ORDER!O305&gt;0,IF(R299="Corsetry",IF(IFERROR((O299/J299),0)&lt;1000,"CC Sales- Corsetry-Wholesale - IGST 5%","CC Sales- Corsetry-Wholesale - IGST 12%")), "")</f>
        <v/>
      </c>
      <c r="Q299">
        <f>IF(ORDER!O305&gt;0,
 IF(ORDER!$D$1="SGST",
 VLOOKUP(H299,'C:\Users\HP\Desktop\TrimphPO\Week\Master Files\[SGST Master.xlsx]DBF'!$A:$R,18,FALSE),
   IF(ORDER!$D$1="IGST",
   VLOOKUP(H299,'C:\Users\HP\Desktop\TrimphPO\Week\Master Files\[IGST Master.xlsx]DBF'!$A:$R,18,FALSE),
   "Error")),
"")</f>
        <v/>
      </c>
      <c r="R299">
        <f>IF(ORDER!O305&gt;0,
 IF(ORDER!$D$1="SGST",
 VLOOKUP(H299,'C:\Users\HP\Desktop\TrimphPO\Week\Master Files\[SGST Master.xlsx]DBF'!$A:$S,19,FALSE),
   IF(ORDER!$D$1="IGST",
   VLOOKUP(H299,'C:\Users\HP\Desktop\TrimphPO\Week\Master Files\[IGST Master.xlsx]DBF'!$A:$S,19,FALSE),
   "Error")),
"")</f>
        <v/>
      </c>
      <c r="S299">
        <f>IF(ORDER!O305&gt;0,
 IF(ORDER!$D$1="SGST",
 VLOOKUP(H299,'C:\Users\HP\Desktop\TrimphPO\Week\Master Files\[SGST Master.xlsx]DBF'!$A:$T,20,FALSE),
   IF(ORDER!$D$1="IGST",
   VLOOKUP(H299,'C:\Users\HP\Desktop\TrimphPO\Week\Master Files\[IGST Master.xlsx]DBF'!$A:$T,20,FALSE),
   "Error")),
"")</f>
        <v/>
      </c>
      <c r="T299">
        <f>IF(ORDER!O305&gt;0,
 IF(ORDER!$D$1="SGST",
 VLOOKUP(H299,'C:\Users\HP\Desktop\TrimphPO\Week\Master Files\[SGST Master.xlsx]DBF'!$A:$U,21,FALSE),
   IF(ORDER!$D$1="IGST",
   VLOOKUP(H299,'C:\Users\HP\Desktop\TrimphPO\Week\Master Files\[IGST Master.xlsx]DBF'!$A:$U,21,FALSE),
   "Error")),
"")</f>
        <v/>
      </c>
      <c r="U299">
        <f>IF(ORDER!O305&gt;0,
 IF(ORDER!$D$1="SGST",
 VLOOKUP(H299,'C:\Users\HP\Desktop\TrimphPO\Week\Master Files\[SGST Master.xlsx]DBF'!$A:$V,22,FALSE),
   IF(ORDER!$D$1="IGST",
   VLOOKUP(H299,'C:\Users\HP\Desktop\TrimphPO\Week\Master Files\[IGST Master.xlsx]DBF'!$A:$V,22,FALSE),
   "Error")),
"")</f>
        <v/>
      </c>
      <c r="V299">
        <f>IF(ORDER!O305&gt;0,
 IF(ORDER!$D$1="SGST",
 VLOOKUP(H299,'C:\Users\HP\Desktop\TrimphPO\Week\Master Files\[SGST Master.xlsx]DBF'!$A:$W,23,FALSE),
   IF(ORDER!$D$1="IGST",
   VLOOKUP(H299,'C:\Users\HP\Desktop\TrimphPO\Week\Master Files\[IGST Master.xlsx]DBF'!$A:$W,23,FALSE),
   "Error")),
"")</f>
        <v/>
      </c>
      <c r="W299">
        <f>IF(ORDER!O305&gt;0,
 IF(ORDER!$D$1="SGST",
 VLOOKUP(H299,'C:\Users\HP\Desktop\TrimphPO\Week\Master Files\[SGST Master.xlsx]DBF'!$A:$X,24,FALSE),
   IF(ORDER!$D$1="IGST",
   VLOOKUP(H299,'C:\Users\HP\Desktop\TrimphPO\Week\Master Files\[IGST Master.xlsx]DBF'!$A:$X,24,FALSE),
   "Error")),
"")</f>
        <v/>
      </c>
      <c r="X299">
        <f>IF(ORDER!O305&gt;0,
 IF(ORDER!$D$1="SGST",
 VLOOKUP(H299,'C:\Users\HP\Desktop\TrimphPO\Week\Master Files\[SGST Master.xlsx]DBF'!$A:$Y,25,FALSE),
   IF(ORDER!$D$1="IGST",
   VLOOKUP(H299,'C:\Users\HP\Desktop\TrimphPO\Week\Master Files\[IGST Master.xlsx]DBF'!$A:$Y,25,FALSE),
   "Error")),
"")</f>
        <v/>
      </c>
      <c r="Y299">
        <f>IF(ORDER!O305&gt;0,+O299, "")</f>
        <v/>
      </c>
      <c r="Z299">
        <f>IF(ORDER!O305&gt;0,+J299, "")</f>
        <v/>
      </c>
      <c r="AA299">
        <f>IF(ORDER!O305&gt;0,
 IF(ORDER!$D$1="SGST",
 VLOOKUP(H299,'C:\Users\HP\Desktop\TrimphPO\Week\Master Files\[SGST Master.xlsx]DBF'!$A:$AB,28,FALSE),
   IF(ORDER!$D$1="IGST",
   VLOOKUP(H299,'C:\Users\HP\Desktop\TrimphPO\Week\Master Files\[IGST Master.xlsx]DBF'!$A:$AB,28,FALSE),
   "Error")),
"")</f>
        <v/>
      </c>
      <c r="AB299">
        <f>IF(ORDER!O305&gt;0,
 IF(ORDER!$D$1="SGST",
 VLOOKUP(H299,'C:\Users\HP\Desktop\TrimphPO\Week\Master Files\[SGST Master.xlsx]DBF'!$A:$AC,29,FALSE),
   IF(ORDER!$D$1="IGST",
   VLOOKUP(H299,'C:\Users\HP\Desktop\TrimphPO\Week\Master Files\[IGST Master.xlsx]DBF'!$A:$AC,29,FALSE),
   "Error")),
"")</f>
        <v/>
      </c>
      <c r="AC299">
        <f>IF(ORDER!O305&gt;0,ROUND(Y299*AB299/100,2), "")</f>
        <v/>
      </c>
      <c r="AD299">
        <f>IF(ORDER!O305&gt;0,ROUND(SUM(Y299,0)-AC299,2), "")</f>
        <v/>
      </c>
      <c r="AE299" t="inlineStr"/>
      <c r="AF299" t="inlineStr"/>
      <c r="AG299" t="inlineStr"/>
      <c r="AH299" t="inlineStr"/>
      <c r="AI299" t="inlineStr"/>
      <c r="AJ299" t="inlineStr"/>
      <c r="AK299">
        <f>IF(ORDER!O305&gt;0,IF(RIGHT(P299,2)="5%","Output IGST - 5% - Tamilnadu","Output IGST - 12% - Tamilnadu"), "")</f>
        <v/>
      </c>
      <c r="AL299">
        <f>IF(ORDER!O305&gt;0,IF(AK299="Output IGST - 12% - TamilNadu",12,5), "")</f>
        <v/>
      </c>
      <c r="AM299">
        <f>IF(ORDER!O305&gt;0,ROUND(SUM(AD299*AL299/100,0),2), "")</f>
        <v/>
      </c>
      <c r="AN299">
        <f>IF(ORDER!O305&gt;0,+AP299, "")</f>
        <v/>
      </c>
      <c r="AO299">
        <f>IF(ORDER!O305&gt;0,0.00, "")</f>
        <v/>
      </c>
      <c r="AP299">
        <f>IF(ORDER!O305&gt;0,+(Y299-AC299)+AM299, "")</f>
        <v/>
      </c>
      <c r="AQ299">
        <f>IF(ORDER!O305&gt;0,
 IF(ORDER!$D$1="SGST",
 VLOOKUP(H299,'C:\Users\HP\Desktop\TrimphPO\Week\Master Files\[SGST Master.xlsx]DBF'!$A:$AR,44,FALSE),
   IF(ORDER!$D$1="IGST",
   VLOOKUP(H299,'C:\Users\HP\Desktop\TrimphPO\Week\Master Files\[IGST Master.xlsx]DBF'!$A:$AR,44,FALSE),
   "Error")),
"")</f>
        <v/>
      </c>
      <c r="AR299">
        <f>IF(ORDER!O305&gt;0,B299, "")</f>
        <v/>
      </c>
      <c r="AS299">
        <f>IF(ORDER!O305&gt;0,AN299, "")</f>
        <v/>
      </c>
      <c r="AT299">
        <f>IF(ORDER!O305&gt;0,CONCATENATE($B$2," ",$C$2," ","QTY",  " ", $Z$2), "")</f>
        <v/>
      </c>
      <c r="AU299">
        <f>IF(ORDER!O305&gt;0,
 IF(ORDER!$D$1="SGST",
 VLOOKUP(H299,'C:\Users\HP\Desktop\TrimphPO\Week\Master Files\[SGST Master.xlsx]DBF'!$A:$AV,48,FALSE),
   IF(ORDER!$D$1="IGST",
   VLOOKUP(H299,'C:\Users\HP\Desktop\TrimphPO\Week\Master Files\[IGST Master.xlsx]DBF'!$A:$AV,48,FALSE),
   "Error")),
"")</f>
        <v/>
      </c>
      <c r="AV299">
        <f>IF(ORDER!O305&gt;0,
 IF(ORDER!$D$1="SGST",
 VLOOKUP(H299,'C:\Users\HP\Desktop\TrimphPO\Week\Master Files\[SGST Master.xlsx]DBF'!$A:$AW,49,FALSE),
   IF(ORDER!$D$1="IGST",
   VLOOKUP(H299,'C:\Users\HP\Desktop\TrimphPO\Week\Master Files\[IGST Master.xlsx]DBF'!$A:$AW,49,FALSE),
   "Error")),
"")</f>
        <v/>
      </c>
      <c r="AW299">
        <f>IF(ORDER!O305&gt;0,
 IF(ORDER!$D$1="SGST",
 VLOOKUP(H299,'C:\Users\HP\Desktop\TrimphPO\Week\Master Files\[SGST Master.xlsx]DBF'!$A:$AX,50,FALSE),
   IF(ORDER!$D$1="IGST",
   VLOOKUP(H299,'C:\Users\HP\Desktop\TrimphPO\Week\Master Files\[IGST Master.xlsx]DBF'!$A:$AX,50,FALSE),
   "Error")),
"")</f>
        <v/>
      </c>
      <c r="AX299">
        <f>IF(ORDER!O305&gt;0,ORDER!B5, "")</f>
        <v/>
      </c>
      <c r="AY299">
        <f>IF(ORDER!O305&gt;0,ORDER!B1, "")</f>
        <v/>
      </c>
      <c r="AZ299">
        <f>IF(ORDER!O305&gt;0,
 IF(ORDER!$D$1="SGST",
 VLOOKUP(H299,'C:\Users\HP\Desktop\TrimphPO\Week\Master Files\[SGST Master.xlsx]DBF'!$A:$BA,53,FALSE),
   IF(ORDER!$D$1="IGST",
   VLOOKUP(H299,'C:\Users\HP\Desktop\TrimphPO\Week\Master Files\[IGST Master.xlsx]DBF'!$A:$BA,53,FALSE),
   "Error")),
"")</f>
        <v/>
      </c>
      <c r="BA299">
        <f>IF(ORDER!O305&gt;0,
 IF(ORDER!$D$1="SGST",
 VLOOKUP(H299,'C:\Users\HP\Desktop\TrimphPO\Week\Master Files\[SGST Master.xlsx]DBF'!$A:$BB,54,FALSE),
   IF(ORDER!$D$1="IGST",
   VLOOKUP(H299,'C:\Users\HP\Desktop\TrimphPO\Week\Master Files\[IGST Master.xlsx]DBF'!$A:$BB,54,FALSE),
   "Error")),
"")</f>
        <v/>
      </c>
      <c r="BB299">
        <f>IF(ORDER!O305&gt;0,
 IF(ORDER!$D$1="SGST",
 VLOOKUP(H299,'C:\Users\HP\Desktop\TrimphPO\Week\Master Files\[SGST Master.xlsx]DBF'!$A:$BC,55,FALSE),
   IF(ORDER!$D$1="IGST",
   VLOOKUP(H299,'C:\Users\HP\Desktop\TrimphPO\Week\Master Files\[IGST Master.xlsx]DBF'!$A:$BC,55,FALSE),
   "Error")),
"")</f>
        <v/>
      </c>
      <c r="BC299">
        <f>IF(ORDER!O305&gt;0,
 IF(ORDER!$D$1="SGST",
 VLOOKUP(H299,'C:\Users\HP\Desktop\TrimphPO\Week\Master Files\[SGST Master.xlsx]DBF'!$A:$BD,56,FALSE),
   IF(ORDER!$D$1="IGST",
   VLOOKUP(H299,'C:\Users\HP\Desktop\TrimphPO\Week\Master Files\[IGST Master.xlsx]DBF'!$A:$BD,56,FALSE),
   "Error")),
"")</f>
        <v/>
      </c>
      <c r="BD299">
        <f>IF(ORDER!O305&gt;0,
 IF(ORDER!$D$1="SGST",
 VLOOKUP(H299,'C:\Users\HP\Desktop\TrimphPO\Week\Master Files\[SGST Master.xlsx]DBF'!$A:$BE,57,FALSE),
   IF(ORDER!$D$1="IGST",
   VLOOKUP(H299,'C:\Users\HP\Desktop\TrimphPO\Week\Master Files\[IGST Master.xlsx]DBF'!$A:$BE,57,FALSE),
   "Error")),
"")</f>
        <v/>
      </c>
    </row>
    <row r="300">
      <c r="A300">
        <f>IF(ORDER!O306&gt;0,
 IF(ORDER!$D$1="SGST",
 VLOOKUP(H300,'C:\Users\HP\Desktop\TrimphPO\Week\Master Files\[SGST Master.xlsx]DBF'!$A:$B,2,FALSE),
   IF(ORDER!$D$1="IGST",
   VLOOKUP(H300,'C:\Users\HP\Desktop\TrimphPO\Week\Master Files\[IGST Master.xlsx]DBF'!$A:$B,2,FALSE),
   "Error")),
"")</f>
        <v/>
      </c>
      <c r="B300">
        <f>IF(ORDER!O306&gt;0,
 IF(ORDER!$D$1="SGST",
 VLOOKUP(H300,'C:\Users\HP\Desktop\TrimphPO\Week\Master Files\[SGST Master.xlsx]DBF'!$A:$C,3,FALSE),
   IF(ORDER!$D$1="IGST",
   VLOOKUP(H300,'C:\Users\HP\Desktop\TrimphPO\Week\Master Files\[IGST Master.xlsx]DBF'!$A:$C,3,FALSE),
   "Error")),
"")</f>
        <v/>
      </c>
      <c r="C300">
        <f>IF(ORDER!O306&gt;0,ORDER!L306, "")</f>
        <v/>
      </c>
      <c r="D300">
        <f>IF(ORDER!O306&gt;0,ORDER!A306, "")</f>
        <v/>
      </c>
      <c r="E300">
        <f>IF(ORDER!O306&gt;0,
 IF(ORDER!$D$1="SGST",
 VLOOKUP(H300,'C:\Users\HP\Desktop\TrimphPO\Week\Master Files\[SGST Master.xlsx]DBF'!$A:$F,6,FALSE),
   IF(ORDER!$D$1="IGST",
   VLOOKUP(H300,'C:\Users\HP\Desktop\TrimphPO\Week\Master Files\[IGST Master.xlsx]DBF'!$A:$F,6,FALSE),
   "Error")),
"")</f>
        <v/>
      </c>
      <c r="F300">
        <f>IF(ORDER!O306&gt;0,ORDER!C306, "")</f>
        <v/>
      </c>
      <c r="G300">
        <f>IF(ORDER!O306&gt;0,
 IF(ORDER!$D$1="SGST",
 VLOOKUP(H300,'C:\Users\HP\Desktop\TrimphPO\Week\Master Files\[SGST Master.xlsx]DBF'!$A:$H,8,FALSE),
   IF(ORDER!$D$1="IGST",
   VLOOKUP(H300,'C:\Users\HP\Desktop\TrimphPO\Week\Master Files\[IGST Master.xlsx]DBF'!$A:$H,8,FALSE),
   "Error")),
"")</f>
        <v/>
      </c>
      <c r="H300">
        <f>IF(ORDER!O306&gt;0,ORDER!D306, "")</f>
        <v/>
      </c>
      <c r="I300">
        <f>IF(ORDER!O306&gt;0,
 IF(ORDER!$D$1="SGST",
 VLOOKUP(H300,'C:\Users\HP\Desktop\TrimphPO\Week\Master Files\[SGST Master.xlsx]DBF'!$A:$J,10,FALSE),
   IF(ORDER!$D$1="IGST",
   VLOOKUP(H300,'C:\Users\HP\Desktop\TrimphPO\Week\Master Files\[IGST Master.xlsx]DBF'!$A:$J,10,FALSE),
   "Error")),
"")</f>
        <v/>
      </c>
      <c r="J300">
        <f>IF(ORDER!O306&gt;0,SUMIF(ORDER!$D$8:$D$22298,DBF!$H300,ORDER!$G$8:$G$22298), "")</f>
        <v/>
      </c>
      <c r="K300">
        <f>IF(ORDER!O306&gt;0,VLOOKUP($H300,ORDER!D:H,5,FALSE), "")</f>
        <v/>
      </c>
      <c r="L300">
        <f>IF(ORDER!O306&gt;0,ROUND(J300*K300,2), "")</f>
        <v/>
      </c>
      <c r="M300">
        <f>IF(ORDER!O306&gt;0,
 IF(ORDER!$D$1="SGST",
 VLOOKUP(H300,'C:\Users\HP\Desktop\TrimphPO\Week\Master Files\[SGST Master.xlsx]DBF'!$A:$N,14,FALSE),
   IF(ORDER!$D$1="IGST",
   VLOOKUP(H300,'C:\Users\HP\Desktop\TrimphPO\Week\Master Files\[IGST Master.xlsx]DBF'!$A:$N,14,FALSE),
   "Error")),
"")</f>
        <v/>
      </c>
      <c r="N300">
        <f>IF(ORDER!O306&gt;0,ROUND(L300*M300/100,2), "")</f>
        <v/>
      </c>
      <c r="O300">
        <f>IF(ORDER!O306&gt;0,L300-N300, "")</f>
        <v/>
      </c>
      <c r="P300">
        <f>IF(ORDER!O306&gt;0,IF(R300="Corsetry",IF(IFERROR((O300/J300),0)&lt;1000,"CC Sales- Corsetry-Wholesale - IGST 5%","CC Sales- Corsetry-Wholesale - IGST 12%")), "")</f>
        <v/>
      </c>
      <c r="Q300">
        <f>IF(ORDER!O306&gt;0,
 IF(ORDER!$D$1="SGST",
 VLOOKUP(H300,'C:\Users\HP\Desktop\TrimphPO\Week\Master Files\[SGST Master.xlsx]DBF'!$A:$R,18,FALSE),
   IF(ORDER!$D$1="IGST",
   VLOOKUP(H300,'C:\Users\HP\Desktop\TrimphPO\Week\Master Files\[IGST Master.xlsx]DBF'!$A:$R,18,FALSE),
   "Error")),
"")</f>
        <v/>
      </c>
      <c r="R300">
        <f>IF(ORDER!O306&gt;0,
 IF(ORDER!$D$1="SGST",
 VLOOKUP(H300,'C:\Users\HP\Desktop\TrimphPO\Week\Master Files\[SGST Master.xlsx]DBF'!$A:$S,19,FALSE),
   IF(ORDER!$D$1="IGST",
   VLOOKUP(H300,'C:\Users\HP\Desktop\TrimphPO\Week\Master Files\[IGST Master.xlsx]DBF'!$A:$S,19,FALSE),
   "Error")),
"")</f>
        <v/>
      </c>
      <c r="S300">
        <f>IF(ORDER!O306&gt;0,
 IF(ORDER!$D$1="SGST",
 VLOOKUP(H300,'C:\Users\HP\Desktop\TrimphPO\Week\Master Files\[SGST Master.xlsx]DBF'!$A:$T,20,FALSE),
   IF(ORDER!$D$1="IGST",
   VLOOKUP(H300,'C:\Users\HP\Desktop\TrimphPO\Week\Master Files\[IGST Master.xlsx]DBF'!$A:$T,20,FALSE),
   "Error")),
"")</f>
        <v/>
      </c>
      <c r="T300">
        <f>IF(ORDER!O306&gt;0,
 IF(ORDER!$D$1="SGST",
 VLOOKUP(H300,'C:\Users\HP\Desktop\TrimphPO\Week\Master Files\[SGST Master.xlsx]DBF'!$A:$U,21,FALSE),
   IF(ORDER!$D$1="IGST",
   VLOOKUP(H300,'C:\Users\HP\Desktop\TrimphPO\Week\Master Files\[IGST Master.xlsx]DBF'!$A:$U,21,FALSE),
   "Error")),
"")</f>
        <v/>
      </c>
      <c r="U300">
        <f>IF(ORDER!O306&gt;0,
 IF(ORDER!$D$1="SGST",
 VLOOKUP(H300,'C:\Users\HP\Desktop\TrimphPO\Week\Master Files\[SGST Master.xlsx]DBF'!$A:$V,22,FALSE),
   IF(ORDER!$D$1="IGST",
   VLOOKUP(H300,'C:\Users\HP\Desktop\TrimphPO\Week\Master Files\[IGST Master.xlsx]DBF'!$A:$V,22,FALSE),
   "Error")),
"")</f>
        <v/>
      </c>
      <c r="V300">
        <f>IF(ORDER!O306&gt;0,
 IF(ORDER!$D$1="SGST",
 VLOOKUP(H300,'C:\Users\HP\Desktop\TrimphPO\Week\Master Files\[SGST Master.xlsx]DBF'!$A:$W,23,FALSE),
   IF(ORDER!$D$1="IGST",
   VLOOKUP(H300,'C:\Users\HP\Desktop\TrimphPO\Week\Master Files\[IGST Master.xlsx]DBF'!$A:$W,23,FALSE),
   "Error")),
"")</f>
        <v/>
      </c>
      <c r="W300">
        <f>IF(ORDER!O306&gt;0,
 IF(ORDER!$D$1="SGST",
 VLOOKUP(H300,'C:\Users\HP\Desktop\TrimphPO\Week\Master Files\[SGST Master.xlsx]DBF'!$A:$X,24,FALSE),
   IF(ORDER!$D$1="IGST",
   VLOOKUP(H300,'C:\Users\HP\Desktop\TrimphPO\Week\Master Files\[IGST Master.xlsx]DBF'!$A:$X,24,FALSE),
   "Error")),
"")</f>
        <v/>
      </c>
      <c r="X300">
        <f>IF(ORDER!O306&gt;0,
 IF(ORDER!$D$1="SGST",
 VLOOKUP(H300,'C:\Users\HP\Desktop\TrimphPO\Week\Master Files\[SGST Master.xlsx]DBF'!$A:$Y,25,FALSE),
   IF(ORDER!$D$1="IGST",
   VLOOKUP(H300,'C:\Users\HP\Desktop\TrimphPO\Week\Master Files\[IGST Master.xlsx]DBF'!$A:$Y,25,FALSE),
   "Error")),
"")</f>
        <v/>
      </c>
      <c r="Y300">
        <f>IF(ORDER!O306&gt;0,+O300, "")</f>
        <v/>
      </c>
      <c r="Z300">
        <f>IF(ORDER!O306&gt;0,+J300, "")</f>
        <v/>
      </c>
      <c r="AA300">
        <f>IF(ORDER!O306&gt;0,
 IF(ORDER!$D$1="SGST",
 VLOOKUP(H300,'C:\Users\HP\Desktop\TrimphPO\Week\Master Files\[SGST Master.xlsx]DBF'!$A:$AB,28,FALSE),
   IF(ORDER!$D$1="IGST",
   VLOOKUP(H300,'C:\Users\HP\Desktop\TrimphPO\Week\Master Files\[IGST Master.xlsx]DBF'!$A:$AB,28,FALSE),
   "Error")),
"")</f>
        <v/>
      </c>
      <c r="AB300">
        <f>IF(ORDER!O306&gt;0,
 IF(ORDER!$D$1="SGST",
 VLOOKUP(H300,'C:\Users\HP\Desktop\TrimphPO\Week\Master Files\[SGST Master.xlsx]DBF'!$A:$AC,29,FALSE),
   IF(ORDER!$D$1="IGST",
   VLOOKUP(H300,'C:\Users\HP\Desktop\TrimphPO\Week\Master Files\[IGST Master.xlsx]DBF'!$A:$AC,29,FALSE),
   "Error")),
"")</f>
        <v/>
      </c>
      <c r="AC300">
        <f>IF(ORDER!O306&gt;0,ROUND(Y300*AB300/100,2), "")</f>
        <v/>
      </c>
      <c r="AD300">
        <f>IF(ORDER!O306&gt;0,ROUND(SUM(Y300,0)-AC300,2), "")</f>
        <v/>
      </c>
      <c r="AE300" t="inlineStr"/>
      <c r="AF300" t="inlineStr"/>
      <c r="AG300" t="inlineStr"/>
      <c r="AH300" t="inlineStr"/>
      <c r="AI300" t="inlineStr"/>
      <c r="AJ300" t="inlineStr"/>
      <c r="AK300">
        <f>IF(ORDER!O306&gt;0,IF(RIGHT(P300,2)="5%","Output IGST - 5% - Tamilnadu","Output IGST - 12% - Tamilnadu"), "")</f>
        <v/>
      </c>
      <c r="AL300">
        <f>IF(ORDER!O306&gt;0,IF(AK300="Output IGST - 12% - TamilNadu",12,5), "")</f>
        <v/>
      </c>
      <c r="AM300">
        <f>IF(ORDER!O306&gt;0,ROUND(SUM(AD300*AL300/100,0),2), "")</f>
        <v/>
      </c>
      <c r="AN300">
        <f>IF(ORDER!O306&gt;0,+AP300, "")</f>
        <v/>
      </c>
      <c r="AO300">
        <f>IF(ORDER!O306&gt;0,0.00, "")</f>
        <v/>
      </c>
      <c r="AP300">
        <f>IF(ORDER!O306&gt;0,+(Y300-AC300)+AM300, "")</f>
        <v/>
      </c>
      <c r="AQ300">
        <f>IF(ORDER!O306&gt;0,
 IF(ORDER!$D$1="SGST",
 VLOOKUP(H300,'C:\Users\HP\Desktop\TrimphPO\Week\Master Files\[SGST Master.xlsx]DBF'!$A:$AR,44,FALSE),
   IF(ORDER!$D$1="IGST",
   VLOOKUP(H300,'C:\Users\HP\Desktop\TrimphPO\Week\Master Files\[IGST Master.xlsx]DBF'!$A:$AR,44,FALSE),
   "Error")),
"")</f>
        <v/>
      </c>
      <c r="AR300">
        <f>IF(ORDER!O306&gt;0,B300, "")</f>
        <v/>
      </c>
      <c r="AS300">
        <f>IF(ORDER!O306&gt;0,AN300, "")</f>
        <v/>
      </c>
      <c r="AT300">
        <f>IF(ORDER!O306&gt;0,CONCATENATE($B$2," ",$C$2," ","QTY",  " ", $Z$2), "")</f>
        <v/>
      </c>
      <c r="AU300">
        <f>IF(ORDER!O306&gt;0,
 IF(ORDER!$D$1="SGST",
 VLOOKUP(H300,'C:\Users\HP\Desktop\TrimphPO\Week\Master Files\[SGST Master.xlsx]DBF'!$A:$AV,48,FALSE),
   IF(ORDER!$D$1="IGST",
   VLOOKUP(H300,'C:\Users\HP\Desktop\TrimphPO\Week\Master Files\[IGST Master.xlsx]DBF'!$A:$AV,48,FALSE),
   "Error")),
"")</f>
        <v/>
      </c>
      <c r="AV300">
        <f>IF(ORDER!O306&gt;0,
 IF(ORDER!$D$1="SGST",
 VLOOKUP(H300,'C:\Users\HP\Desktop\TrimphPO\Week\Master Files\[SGST Master.xlsx]DBF'!$A:$AW,49,FALSE),
   IF(ORDER!$D$1="IGST",
   VLOOKUP(H300,'C:\Users\HP\Desktop\TrimphPO\Week\Master Files\[IGST Master.xlsx]DBF'!$A:$AW,49,FALSE),
   "Error")),
"")</f>
        <v/>
      </c>
      <c r="AW300">
        <f>IF(ORDER!O306&gt;0,
 IF(ORDER!$D$1="SGST",
 VLOOKUP(H300,'C:\Users\HP\Desktop\TrimphPO\Week\Master Files\[SGST Master.xlsx]DBF'!$A:$AX,50,FALSE),
   IF(ORDER!$D$1="IGST",
   VLOOKUP(H300,'C:\Users\HP\Desktop\TrimphPO\Week\Master Files\[IGST Master.xlsx]DBF'!$A:$AX,50,FALSE),
   "Error")),
"")</f>
        <v/>
      </c>
      <c r="AX300">
        <f>IF(ORDER!O306&gt;0,ORDER!B5, "")</f>
        <v/>
      </c>
      <c r="AY300">
        <f>IF(ORDER!O306&gt;0,ORDER!B1, "")</f>
        <v/>
      </c>
      <c r="AZ300">
        <f>IF(ORDER!O306&gt;0,
 IF(ORDER!$D$1="SGST",
 VLOOKUP(H300,'C:\Users\HP\Desktop\TrimphPO\Week\Master Files\[SGST Master.xlsx]DBF'!$A:$BA,53,FALSE),
   IF(ORDER!$D$1="IGST",
   VLOOKUP(H300,'C:\Users\HP\Desktop\TrimphPO\Week\Master Files\[IGST Master.xlsx]DBF'!$A:$BA,53,FALSE),
   "Error")),
"")</f>
        <v/>
      </c>
      <c r="BA300">
        <f>IF(ORDER!O306&gt;0,
 IF(ORDER!$D$1="SGST",
 VLOOKUP(H300,'C:\Users\HP\Desktop\TrimphPO\Week\Master Files\[SGST Master.xlsx]DBF'!$A:$BB,54,FALSE),
   IF(ORDER!$D$1="IGST",
   VLOOKUP(H300,'C:\Users\HP\Desktop\TrimphPO\Week\Master Files\[IGST Master.xlsx]DBF'!$A:$BB,54,FALSE),
   "Error")),
"")</f>
        <v/>
      </c>
      <c r="BB300">
        <f>IF(ORDER!O306&gt;0,
 IF(ORDER!$D$1="SGST",
 VLOOKUP(H300,'C:\Users\HP\Desktop\TrimphPO\Week\Master Files\[SGST Master.xlsx]DBF'!$A:$BC,55,FALSE),
   IF(ORDER!$D$1="IGST",
   VLOOKUP(H300,'C:\Users\HP\Desktop\TrimphPO\Week\Master Files\[IGST Master.xlsx]DBF'!$A:$BC,55,FALSE),
   "Error")),
"")</f>
        <v/>
      </c>
      <c r="BC300">
        <f>IF(ORDER!O306&gt;0,
 IF(ORDER!$D$1="SGST",
 VLOOKUP(H300,'C:\Users\HP\Desktop\TrimphPO\Week\Master Files\[SGST Master.xlsx]DBF'!$A:$BD,56,FALSE),
   IF(ORDER!$D$1="IGST",
   VLOOKUP(H300,'C:\Users\HP\Desktop\TrimphPO\Week\Master Files\[IGST Master.xlsx]DBF'!$A:$BD,56,FALSE),
   "Error")),
"")</f>
        <v/>
      </c>
      <c r="BD300">
        <f>IF(ORDER!O306&gt;0,
 IF(ORDER!$D$1="SGST",
 VLOOKUP(H300,'C:\Users\HP\Desktop\TrimphPO\Week\Master Files\[SGST Master.xlsx]DBF'!$A:$BE,57,FALSE),
   IF(ORDER!$D$1="IGST",
   VLOOKUP(H300,'C:\Users\HP\Desktop\TrimphPO\Week\Master Files\[IGST Master.xlsx]DBF'!$A:$BE,57,FALSE),
   "Error")),
"")</f>
        <v/>
      </c>
    </row>
    <row r="301">
      <c r="A301">
        <f>IF(ORDER!O307&gt;0,
 IF(ORDER!$D$1="SGST",
 VLOOKUP(H301,'C:\Users\HP\Desktop\TrimphPO\Week\Master Files\[SGST Master.xlsx]DBF'!$A:$B,2,FALSE),
   IF(ORDER!$D$1="IGST",
   VLOOKUP(H301,'C:\Users\HP\Desktop\TrimphPO\Week\Master Files\[IGST Master.xlsx]DBF'!$A:$B,2,FALSE),
   "Error")),
"")</f>
        <v/>
      </c>
      <c r="B301">
        <f>IF(ORDER!O307&gt;0,
 IF(ORDER!$D$1="SGST",
 VLOOKUP(H301,'C:\Users\HP\Desktop\TrimphPO\Week\Master Files\[SGST Master.xlsx]DBF'!$A:$C,3,FALSE),
   IF(ORDER!$D$1="IGST",
   VLOOKUP(H301,'C:\Users\HP\Desktop\TrimphPO\Week\Master Files\[IGST Master.xlsx]DBF'!$A:$C,3,FALSE),
   "Error")),
"")</f>
        <v/>
      </c>
      <c r="C301">
        <f>IF(ORDER!O307&gt;0,ORDER!L307, "")</f>
        <v/>
      </c>
      <c r="D301">
        <f>IF(ORDER!O307&gt;0,ORDER!A307, "")</f>
        <v/>
      </c>
      <c r="E301">
        <f>IF(ORDER!O307&gt;0,
 IF(ORDER!$D$1="SGST",
 VLOOKUP(H301,'C:\Users\HP\Desktop\TrimphPO\Week\Master Files\[SGST Master.xlsx]DBF'!$A:$F,6,FALSE),
   IF(ORDER!$D$1="IGST",
   VLOOKUP(H301,'C:\Users\HP\Desktop\TrimphPO\Week\Master Files\[IGST Master.xlsx]DBF'!$A:$F,6,FALSE),
   "Error")),
"")</f>
        <v/>
      </c>
      <c r="F301">
        <f>IF(ORDER!O307&gt;0,ORDER!C307, "")</f>
        <v/>
      </c>
      <c r="G301">
        <f>IF(ORDER!O307&gt;0,
 IF(ORDER!$D$1="SGST",
 VLOOKUP(H301,'C:\Users\HP\Desktop\TrimphPO\Week\Master Files\[SGST Master.xlsx]DBF'!$A:$H,8,FALSE),
   IF(ORDER!$D$1="IGST",
   VLOOKUP(H301,'C:\Users\HP\Desktop\TrimphPO\Week\Master Files\[IGST Master.xlsx]DBF'!$A:$H,8,FALSE),
   "Error")),
"")</f>
        <v/>
      </c>
      <c r="H301">
        <f>IF(ORDER!O307&gt;0,ORDER!D307, "")</f>
        <v/>
      </c>
      <c r="I301">
        <f>IF(ORDER!O307&gt;0,
 IF(ORDER!$D$1="SGST",
 VLOOKUP(H301,'C:\Users\HP\Desktop\TrimphPO\Week\Master Files\[SGST Master.xlsx]DBF'!$A:$J,10,FALSE),
   IF(ORDER!$D$1="IGST",
   VLOOKUP(H301,'C:\Users\HP\Desktop\TrimphPO\Week\Master Files\[IGST Master.xlsx]DBF'!$A:$J,10,FALSE),
   "Error")),
"")</f>
        <v/>
      </c>
      <c r="J301">
        <f>IF(ORDER!O307&gt;0,SUMIF(ORDER!$D$8:$D$22298,DBF!$H301,ORDER!$G$8:$G$22298), "")</f>
        <v/>
      </c>
      <c r="K301">
        <f>IF(ORDER!O307&gt;0,VLOOKUP($H301,ORDER!D:H,5,FALSE), "")</f>
        <v/>
      </c>
      <c r="L301">
        <f>IF(ORDER!O307&gt;0,ROUND(J301*K301,2), "")</f>
        <v/>
      </c>
      <c r="M301">
        <f>IF(ORDER!O307&gt;0,
 IF(ORDER!$D$1="SGST",
 VLOOKUP(H301,'C:\Users\HP\Desktop\TrimphPO\Week\Master Files\[SGST Master.xlsx]DBF'!$A:$N,14,FALSE),
   IF(ORDER!$D$1="IGST",
   VLOOKUP(H301,'C:\Users\HP\Desktop\TrimphPO\Week\Master Files\[IGST Master.xlsx]DBF'!$A:$N,14,FALSE),
   "Error")),
"")</f>
        <v/>
      </c>
      <c r="N301">
        <f>IF(ORDER!O307&gt;0,ROUND(L301*M301/100,2), "")</f>
        <v/>
      </c>
      <c r="O301">
        <f>IF(ORDER!O307&gt;0,L301-N301, "")</f>
        <v/>
      </c>
      <c r="P301">
        <f>IF(ORDER!O307&gt;0,IF(R301="Corsetry",IF(IFERROR((O301/J301),0)&lt;1000,"CC Sales- Corsetry-Wholesale - IGST 5%","CC Sales- Corsetry-Wholesale - IGST 12%")), "")</f>
        <v/>
      </c>
      <c r="Q301">
        <f>IF(ORDER!O307&gt;0,
 IF(ORDER!$D$1="SGST",
 VLOOKUP(H301,'C:\Users\HP\Desktop\TrimphPO\Week\Master Files\[SGST Master.xlsx]DBF'!$A:$R,18,FALSE),
   IF(ORDER!$D$1="IGST",
   VLOOKUP(H301,'C:\Users\HP\Desktop\TrimphPO\Week\Master Files\[IGST Master.xlsx]DBF'!$A:$R,18,FALSE),
   "Error")),
"")</f>
        <v/>
      </c>
      <c r="R301">
        <f>IF(ORDER!O307&gt;0,
 IF(ORDER!$D$1="SGST",
 VLOOKUP(H301,'C:\Users\HP\Desktop\TrimphPO\Week\Master Files\[SGST Master.xlsx]DBF'!$A:$S,19,FALSE),
   IF(ORDER!$D$1="IGST",
   VLOOKUP(H301,'C:\Users\HP\Desktop\TrimphPO\Week\Master Files\[IGST Master.xlsx]DBF'!$A:$S,19,FALSE),
   "Error")),
"")</f>
        <v/>
      </c>
      <c r="S301">
        <f>IF(ORDER!O307&gt;0,
 IF(ORDER!$D$1="SGST",
 VLOOKUP(H301,'C:\Users\HP\Desktop\TrimphPO\Week\Master Files\[SGST Master.xlsx]DBF'!$A:$T,20,FALSE),
   IF(ORDER!$D$1="IGST",
   VLOOKUP(H301,'C:\Users\HP\Desktop\TrimphPO\Week\Master Files\[IGST Master.xlsx]DBF'!$A:$T,20,FALSE),
   "Error")),
"")</f>
        <v/>
      </c>
      <c r="T301">
        <f>IF(ORDER!O307&gt;0,
 IF(ORDER!$D$1="SGST",
 VLOOKUP(H301,'C:\Users\HP\Desktop\TrimphPO\Week\Master Files\[SGST Master.xlsx]DBF'!$A:$U,21,FALSE),
   IF(ORDER!$D$1="IGST",
   VLOOKUP(H301,'C:\Users\HP\Desktop\TrimphPO\Week\Master Files\[IGST Master.xlsx]DBF'!$A:$U,21,FALSE),
   "Error")),
"")</f>
        <v/>
      </c>
      <c r="U301">
        <f>IF(ORDER!O307&gt;0,
 IF(ORDER!$D$1="SGST",
 VLOOKUP(H301,'C:\Users\HP\Desktop\TrimphPO\Week\Master Files\[SGST Master.xlsx]DBF'!$A:$V,22,FALSE),
   IF(ORDER!$D$1="IGST",
   VLOOKUP(H301,'C:\Users\HP\Desktop\TrimphPO\Week\Master Files\[IGST Master.xlsx]DBF'!$A:$V,22,FALSE),
   "Error")),
"")</f>
        <v/>
      </c>
      <c r="V301">
        <f>IF(ORDER!O307&gt;0,
 IF(ORDER!$D$1="SGST",
 VLOOKUP(H301,'C:\Users\HP\Desktop\TrimphPO\Week\Master Files\[SGST Master.xlsx]DBF'!$A:$W,23,FALSE),
   IF(ORDER!$D$1="IGST",
   VLOOKUP(H301,'C:\Users\HP\Desktop\TrimphPO\Week\Master Files\[IGST Master.xlsx]DBF'!$A:$W,23,FALSE),
   "Error")),
"")</f>
        <v/>
      </c>
      <c r="W301">
        <f>IF(ORDER!O307&gt;0,
 IF(ORDER!$D$1="SGST",
 VLOOKUP(H301,'C:\Users\HP\Desktop\TrimphPO\Week\Master Files\[SGST Master.xlsx]DBF'!$A:$X,24,FALSE),
   IF(ORDER!$D$1="IGST",
   VLOOKUP(H301,'C:\Users\HP\Desktop\TrimphPO\Week\Master Files\[IGST Master.xlsx]DBF'!$A:$X,24,FALSE),
   "Error")),
"")</f>
        <v/>
      </c>
      <c r="X301">
        <f>IF(ORDER!O307&gt;0,
 IF(ORDER!$D$1="SGST",
 VLOOKUP(H301,'C:\Users\HP\Desktop\TrimphPO\Week\Master Files\[SGST Master.xlsx]DBF'!$A:$Y,25,FALSE),
   IF(ORDER!$D$1="IGST",
   VLOOKUP(H301,'C:\Users\HP\Desktop\TrimphPO\Week\Master Files\[IGST Master.xlsx]DBF'!$A:$Y,25,FALSE),
   "Error")),
"")</f>
        <v/>
      </c>
      <c r="Y301">
        <f>IF(ORDER!O307&gt;0,+O301, "")</f>
        <v/>
      </c>
      <c r="Z301">
        <f>IF(ORDER!O307&gt;0,+J301, "")</f>
        <v/>
      </c>
      <c r="AA301">
        <f>IF(ORDER!O307&gt;0,
 IF(ORDER!$D$1="SGST",
 VLOOKUP(H301,'C:\Users\HP\Desktop\TrimphPO\Week\Master Files\[SGST Master.xlsx]DBF'!$A:$AB,28,FALSE),
   IF(ORDER!$D$1="IGST",
   VLOOKUP(H301,'C:\Users\HP\Desktop\TrimphPO\Week\Master Files\[IGST Master.xlsx]DBF'!$A:$AB,28,FALSE),
   "Error")),
"")</f>
        <v/>
      </c>
      <c r="AB301">
        <f>IF(ORDER!O307&gt;0,
 IF(ORDER!$D$1="SGST",
 VLOOKUP(H301,'C:\Users\HP\Desktop\TrimphPO\Week\Master Files\[SGST Master.xlsx]DBF'!$A:$AC,29,FALSE),
   IF(ORDER!$D$1="IGST",
   VLOOKUP(H301,'C:\Users\HP\Desktop\TrimphPO\Week\Master Files\[IGST Master.xlsx]DBF'!$A:$AC,29,FALSE),
   "Error")),
"")</f>
        <v/>
      </c>
      <c r="AC301">
        <f>IF(ORDER!O307&gt;0,ROUND(Y301*AB301/100,2), "")</f>
        <v/>
      </c>
      <c r="AD301">
        <f>IF(ORDER!O307&gt;0,ROUND(SUM(Y301,0)-AC301,2), "")</f>
        <v/>
      </c>
      <c r="AE301" t="inlineStr"/>
      <c r="AF301" t="inlineStr"/>
      <c r="AG301" t="inlineStr"/>
      <c r="AH301" t="inlineStr"/>
      <c r="AI301" t="inlineStr"/>
      <c r="AJ301" t="inlineStr"/>
      <c r="AK301">
        <f>IF(ORDER!O307&gt;0,IF(RIGHT(P301,2)="5%","Output IGST - 5% - Tamilnadu","Output IGST - 12% - Tamilnadu"), "")</f>
        <v/>
      </c>
      <c r="AL301">
        <f>IF(ORDER!O307&gt;0,IF(AK301="Output IGST - 12% - TamilNadu",12,5), "")</f>
        <v/>
      </c>
      <c r="AM301">
        <f>IF(ORDER!O307&gt;0,ROUND(SUM(AD301*AL301/100,0),2), "")</f>
        <v/>
      </c>
      <c r="AN301">
        <f>IF(ORDER!O307&gt;0,+AP301, "")</f>
        <v/>
      </c>
      <c r="AO301">
        <f>IF(ORDER!O307&gt;0,0.00, "")</f>
        <v/>
      </c>
      <c r="AP301">
        <f>IF(ORDER!O307&gt;0,+(Y301-AC301)+AM301, "")</f>
        <v/>
      </c>
      <c r="AQ301">
        <f>IF(ORDER!O307&gt;0,
 IF(ORDER!$D$1="SGST",
 VLOOKUP(H301,'C:\Users\HP\Desktop\TrimphPO\Week\Master Files\[SGST Master.xlsx]DBF'!$A:$AR,44,FALSE),
   IF(ORDER!$D$1="IGST",
   VLOOKUP(H301,'C:\Users\HP\Desktop\TrimphPO\Week\Master Files\[IGST Master.xlsx]DBF'!$A:$AR,44,FALSE),
   "Error")),
"")</f>
        <v/>
      </c>
      <c r="AR301">
        <f>IF(ORDER!O307&gt;0,B301, "")</f>
        <v/>
      </c>
      <c r="AS301">
        <f>IF(ORDER!O307&gt;0,AN301, "")</f>
        <v/>
      </c>
      <c r="AT301">
        <f>IF(ORDER!O307&gt;0,CONCATENATE($B$2," ",$C$2," ","QTY",  " ", $Z$2), "")</f>
        <v/>
      </c>
      <c r="AU301">
        <f>IF(ORDER!O307&gt;0,
 IF(ORDER!$D$1="SGST",
 VLOOKUP(H301,'C:\Users\HP\Desktop\TrimphPO\Week\Master Files\[SGST Master.xlsx]DBF'!$A:$AV,48,FALSE),
   IF(ORDER!$D$1="IGST",
   VLOOKUP(H301,'C:\Users\HP\Desktop\TrimphPO\Week\Master Files\[IGST Master.xlsx]DBF'!$A:$AV,48,FALSE),
   "Error")),
"")</f>
        <v/>
      </c>
      <c r="AV301">
        <f>IF(ORDER!O307&gt;0,
 IF(ORDER!$D$1="SGST",
 VLOOKUP(H301,'C:\Users\HP\Desktop\TrimphPO\Week\Master Files\[SGST Master.xlsx]DBF'!$A:$AW,49,FALSE),
   IF(ORDER!$D$1="IGST",
   VLOOKUP(H301,'C:\Users\HP\Desktop\TrimphPO\Week\Master Files\[IGST Master.xlsx]DBF'!$A:$AW,49,FALSE),
   "Error")),
"")</f>
        <v/>
      </c>
      <c r="AW301">
        <f>IF(ORDER!O307&gt;0,
 IF(ORDER!$D$1="SGST",
 VLOOKUP(H301,'C:\Users\HP\Desktop\TrimphPO\Week\Master Files\[SGST Master.xlsx]DBF'!$A:$AX,50,FALSE),
   IF(ORDER!$D$1="IGST",
   VLOOKUP(H301,'C:\Users\HP\Desktop\TrimphPO\Week\Master Files\[IGST Master.xlsx]DBF'!$A:$AX,50,FALSE),
   "Error")),
"")</f>
        <v/>
      </c>
      <c r="AX301">
        <f>IF(ORDER!O307&gt;0,ORDER!B5, "")</f>
        <v/>
      </c>
      <c r="AY301">
        <f>IF(ORDER!O307&gt;0,ORDER!B1, "")</f>
        <v/>
      </c>
      <c r="AZ301">
        <f>IF(ORDER!O307&gt;0,
 IF(ORDER!$D$1="SGST",
 VLOOKUP(H301,'C:\Users\HP\Desktop\TrimphPO\Week\Master Files\[SGST Master.xlsx]DBF'!$A:$BA,53,FALSE),
   IF(ORDER!$D$1="IGST",
   VLOOKUP(H301,'C:\Users\HP\Desktop\TrimphPO\Week\Master Files\[IGST Master.xlsx]DBF'!$A:$BA,53,FALSE),
   "Error")),
"")</f>
        <v/>
      </c>
      <c r="BA301">
        <f>IF(ORDER!O307&gt;0,
 IF(ORDER!$D$1="SGST",
 VLOOKUP(H301,'C:\Users\HP\Desktop\TrimphPO\Week\Master Files\[SGST Master.xlsx]DBF'!$A:$BB,54,FALSE),
   IF(ORDER!$D$1="IGST",
   VLOOKUP(H301,'C:\Users\HP\Desktop\TrimphPO\Week\Master Files\[IGST Master.xlsx]DBF'!$A:$BB,54,FALSE),
   "Error")),
"")</f>
        <v/>
      </c>
      <c r="BB301">
        <f>IF(ORDER!O307&gt;0,
 IF(ORDER!$D$1="SGST",
 VLOOKUP(H301,'C:\Users\HP\Desktop\TrimphPO\Week\Master Files\[SGST Master.xlsx]DBF'!$A:$BC,55,FALSE),
   IF(ORDER!$D$1="IGST",
   VLOOKUP(H301,'C:\Users\HP\Desktop\TrimphPO\Week\Master Files\[IGST Master.xlsx]DBF'!$A:$BC,55,FALSE),
   "Error")),
"")</f>
        <v/>
      </c>
      <c r="BC301">
        <f>IF(ORDER!O307&gt;0,
 IF(ORDER!$D$1="SGST",
 VLOOKUP(H301,'C:\Users\HP\Desktop\TrimphPO\Week\Master Files\[SGST Master.xlsx]DBF'!$A:$BD,56,FALSE),
   IF(ORDER!$D$1="IGST",
   VLOOKUP(H301,'C:\Users\HP\Desktop\TrimphPO\Week\Master Files\[IGST Master.xlsx]DBF'!$A:$BD,56,FALSE),
   "Error")),
"")</f>
        <v/>
      </c>
      <c r="BD301">
        <f>IF(ORDER!O307&gt;0,
 IF(ORDER!$D$1="SGST",
 VLOOKUP(H301,'C:\Users\HP\Desktop\TrimphPO\Week\Master Files\[SGST Master.xlsx]DBF'!$A:$BE,57,FALSE),
   IF(ORDER!$D$1="IGST",
   VLOOKUP(H301,'C:\Users\HP\Desktop\TrimphPO\Week\Master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