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s" sheetId="1" r:id="rId4"/>
    <sheet state="visible" name="DOE" sheetId="2" r:id="rId5"/>
    <sheet state="visible" name="SPEED CHART" sheetId="3" r:id="rId6"/>
    <sheet state="visible" name="Velocity" sheetId="4" r:id="rId7"/>
    <sheet state="visible" name="Feed" sheetId="5" r:id="rId8"/>
    <sheet state="visible" name="Validation" sheetId="6" r:id="rId9"/>
    <sheet state="visible" name="Sheet1" sheetId="7" r:id="rId10"/>
    <sheet state="visible" name="Depth OF cUT" sheetId="8" r:id="rId11"/>
    <sheet state="visible" name="Rough" sheetId="9" r:id="rId12"/>
  </sheets>
  <definedNames/>
  <calcPr/>
  <extLst>
    <ext uri="GoogleSheetsCustomDataVersion1">
      <go:sheetsCustomData xmlns:go="http://customooxmlschemas.google.com/" r:id="rId13" roundtripDataSignature="AMtx7mi2FXtzNL/O6GwS7M6ikRdN8CigW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5">
      <text>
        <t xml:space="preserve">======
ID#AAAAMiLZzqQ
Ashok Kumar    (2021-06-15 19:36:07)
The Sensor Reading is buffering at -366mg</t>
      </text>
    </comment>
  </commentList>
  <extLst>
    <ext uri="GoogleSheetsCustomDataVersion1">
      <go:sheetsCustomData xmlns:go="http://customooxmlschemas.google.com/" r:id="rId1" roundtripDataSignature="AMtx7mhh29FXSgjM7wz0iDzIyRSc2awx2A=="/>
    </ext>
  </extLst>
</comments>
</file>

<file path=xl/sharedStrings.xml><?xml version="1.0" encoding="utf-8"?>
<sst xmlns="http://schemas.openxmlformats.org/spreadsheetml/2006/main" count="308" uniqueCount="70">
  <si>
    <t>RUN</t>
  </si>
  <si>
    <t>Cutting Speed (m/min)</t>
  </si>
  <si>
    <t>Feed (mm/rec)</t>
  </si>
  <si>
    <t>Depth of cut (mm)</t>
  </si>
  <si>
    <t>DATES</t>
  </si>
  <si>
    <t>RPM</t>
  </si>
  <si>
    <t>Diameter(mm)</t>
  </si>
  <si>
    <t>RMS</t>
  </si>
  <si>
    <t>MAXI</t>
  </si>
  <si>
    <t>MINI</t>
  </si>
  <si>
    <t>P2P</t>
  </si>
  <si>
    <t>Mean</t>
  </si>
  <si>
    <t>Status</t>
  </si>
  <si>
    <t>PILOT EXPERIMENTS</t>
  </si>
  <si>
    <t>Done</t>
  </si>
  <si>
    <t>1 Minute Run Experiments</t>
  </si>
  <si>
    <t>(RMS-Buffer)*10</t>
  </si>
  <si>
    <t>DONE</t>
  </si>
  <si>
    <t>Catastrophic Failre</t>
  </si>
  <si>
    <t>Full Run Experiments</t>
  </si>
  <si>
    <t>Machining Time</t>
  </si>
  <si>
    <t>Validation Test 1</t>
  </si>
  <si>
    <t>Validation Test 2</t>
  </si>
  <si>
    <t>Validation Test 3</t>
  </si>
  <si>
    <t>Type of Factor</t>
  </si>
  <si>
    <t>Parameteric Variation</t>
  </si>
  <si>
    <t>Factorial</t>
  </si>
  <si>
    <t>V1,F2</t>
  </si>
  <si>
    <t>V1</t>
  </si>
  <si>
    <t>Process Parameters</t>
  </si>
  <si>
    <t>Level 1</t>
  </si>
  <si>
    <t>Level 2</t>
  </si>
  <si>
    <t>Level 3</t>
  </si>
  <si>
    <t>Level 4</t>
  </si>
  <si>
    <t>Level 5</t>
  </si>
  <si>
    <t>D1,F2</t>
  </si>
  <si>
    <t>Cutting speed (m/min)</t>
  </si>
  <si>
    <t>Feed (mm/rev)</t>
  </si>
  <si>
    <t>D1</t>
  </si>
  <si>
    <t>Axial</t>
  </si>
  <si>
    <t>F1</t>
  </si>
  <si>
    <t>Centre</t>
  </si>
  <si>
    <t>Speed Chart</t>
  </si>
  <si>
    <t>METHOD</t>
  </si>
  <si>
    <t>Sampling Rate/s</t>
  </si>
  <si>
    <t>Sensitivity</t>
  </si>
  <si>
    <t>SETUP</t>
  </si>
  <si>
    <t>RMS(g)</t>
  </si>
  <si>
    <t>MAXI(g)</t>
  </si>
  <si>
    <t>MINI(g)</t>
  </si>
  <si>
    <t>P2P(g)</t>
  </si>
  <si>
    <t>Mean(g)</t>
  </si>
  <si>
    <t>NI DAQ</t>
  </si>
  <si>
    <t>100mv/g</t>
  </si>
  <si>
    <t>IFM Controller</t>
  </si>
  <si>
    <t>10mv/g</t>
  </si>
  <si>
    <t>Ratio</t>
  </si>
  <si>
    <t>Parameter</t>
  </si>
  <si>
    <t>RMS 1</t>
  </si>
  <si>
    <t>RMS 2</t>
  </si>
  <si>
    <t>MAX 1</t>
  </si>
  <si>
    <t>MAX 2</t>
  </si>
  <si>
    <t>MIN 1</t>
  </si>
  <si>
    <t>MIN 2</t>
  </si>
  <si>
    <t>P2P 1</t>
  </si>
  <si>
    <t>P2P 2</t>
  </si>
  <si>
    <t>Time</t>
  </si>
  <si>
    <t>parameter</t>
  </si>
  <si>
    <t>positive RMS</t>
  </si>
  <si>
    <t>Slope of the 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</si>
</sst>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1.0"/>
      <color theme="1"/>
      <name val="Arial"/>
    </font>
    <font>
      <b/>
      <sz val="11.0"/>
      <color theme="0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</font>
    <font>
      <sz val="11.0"/>
      <color theme="1"/>
    </font>
  </fonts>
  <fills count="17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rgb="FFFBD4B4"/>
        <bgColor rgb="FFFBD4B4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70C0"/>
        <bgColor rgb="FF0070C0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C6D9F0"/>
        <bgColor rgb="FFC6D9F0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0" fillId="0" fontId="2" numFmtId="0" xfId="0" applyFont="1"/>
    <xf borderId="2" fillId="5" fontId="3" numFmtId="0" xfId="0" applyAlignment="1" applyBorder="1" applyFill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5" fillId="5" fontId="2" numFmtId="0" xfId="0" applyBorder="1" applyFont="1"/>
    <xf borderId="1" fillId="6" fontId="2" numFmtId="0" xfId="0" applyBorder="1" applyFill="1" applyFont="1"/>
    <xf borderId="1" fillId="6" fontId="2" numFmtId="164" xfId="0" applyBorder="1" applyFont="1" applyNumberFormat="1"/>
    <xf borderId="1" fillId="7" fontId="2" numFmtId="0" xfId="0" applyBorder="1" applyFill="1" applyFont="1"/>
    <xf borderId="1" fillId="8" fontId="2" numFmtId="0" xfId="0" applyBorder="1" applyFill="1" applyFont="1"/>
    <xf borderId="1" fillId="8" fontId="2" numFmtId="164" xfId="0" applyBorder="1" applyFont="1" applyNumberFormat="1"/>
    <xf borderId="1" fillId="9" fontId="2" numFmtId="0" xfId="0" applyBorder="1" applyFill="1" applyFont="1"/>
    <xf borderId="1" fillId="0" fontId="2" numFmtId="164" xfId="0" applyBorder="1" applyFont="1" applyNumberFormat="1"/>
    <xf borderId="2" fillId="5" fontId="3" numFmtId="0" xfId="0" applyAlignment="1" applyBorder="1" applyFont="1">
      <alignment horizontal="center"/>
    </xf>
    <xf borderId="1" fillId="10" fontId="2" numFmtId="0" xfId="0" applyBorder="1" applyFill="1" applyFont="1"/>
    <xf borderId="1" fillId="0" fontId="2" numFmtId="0" xfId="0" applyBorder="1" applyFont="1"/>
    <xf borderId="0" fillId="0" fontId="5" numFmtId="0" xfId="0" applyFont="1"/>
    <xf borderId="1" fillId="11" fontId="2" numFmtId="0" xfId="0" applyBorder="1" applyFill="1" applyFont="1"/>
    <xf borderId="2" fillId="12" fontId="2" numFmtId="0" xfId="0" applyAlignment="1" applyBorder="1" applyFill="1" applyFont="1">
      <alignment horizontal="center"/>
    </xf>
    <xf borderId="3" fillId="0" fontId="2" numFmtId="164" xfId="0" applyBorder="1" applyFont="1" applyNumberFormat="1"/>
    <xf borderId="2" fillId="0" fontId="2" numFmtId="0" xfId="0" applyBorder="1" applyFont="1"/>
    <xf borderId="3" fillId="0" fontId="2" numFmtId="0" xfId="0" applyBorder="1" applyFont="1"/>
    <xf borderId="0" fillId="0" fontId="2" numFmtId="164" xfId="0" applyFont="1" applyNumberFormat="1"/>
    <xf borderId="6" fillId="5" fontId="2" numFmtId="0" xfId="0" applyBorder="1" applyFont="1"/>
    <xf borderId="1" fillId="5" fontId="2" numFmtId="0" xfId="0" applyBorder="1" applyFont="1"/>
    <xf borderId="2" fillId="0" fontId="3" numFmtId="0" xfId="0" applyAlignment="1" applyBorder="1" applyFont="1">
      <alignment horizontal="center"/>
    </xf>
    <xf borderId="0" fillId="0" fontId="3" numFmtId="0" xfId="0" applyFont="1"/>
    <xf borderId="0" fillId="0" fontId="2" numFmtId="0" xfId="0" applyAlignment="1" applyFont="1">
      <alignment horizontal="center"/>
    </xf>
    <xf borderId="1" fillId="0" fontId="6" numFmtId="0" xfId="0" applyAlignment="1" applyBorder="1" applyFont="1">
      <alignment readingOrder="0"/>
    </xf>
    <xf borderId="1" fillId="13" fontId="2" numFmtId="0" xfId="0" applyBorder="1" applyFill="1" applyFont="1"/>
    <xf borderId="7" fillId="5" fontId="2" numFmtId="0" xfId="0" applyBorder="1" applyFont="1"/>
    <xf borderId="8" fillId="13" fontId="2" numFmtId="0" xfId="0" applyBorder="1" applyFont="1"/>
    <xf borderId="6" fillId="13" fontId="2" numFmtId="0" xfId="0" applyBorder="1" applyFont="1"/>
    <xf borderId="9" fillId="13" fontId="2" numFmtId="0" xfId="0" applyBorder="1" applyFont="1"/>
    <xf borderId="10" fillId="0" fontId="2" numFmtId="0" xfId="0" applyBorder="1" applyFont="1"/>
    <xf borderId="5" fillId="5" fontId="2" numFmtId="0" xfId="0" applyAlignment="1" applyBorder="1" applyFont="1">
      <alignment shrinkToFit="0" wrapText="1"/>
    </xf>
    <xf borderId="7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shrinkToFit="0" wrapText="1"/>
    </xf>
    <xf borderId="1" fillId="14" fontId="2" numFmtId="0" xfId="0" applyAlignment="1" applyBorder="1" applyFill="1" applyFont="1">
      <alignment horizontal="center" shrinkToFit="0" vertical="center" wrapText="1"/>
    </xf>
    <xf borderId="1" fillId="15" fontId="2" numFmtId="0" xfId="0" applyBorder="1" applyFill="1" applyFont="1"/>
    <xf borderId="1" fillId="16" fontId="2" numFmtId="0" xfId="0" applyBorder="1" applyFill="1" applyFont="1"/>
    <xf borderId="1" fillId="5" fontId="1" numFmtId="0" xfId="0" applyAlignment="1" applyBorder="1" applyFont="1">
      <alignment horizontal="center"/>
    </xf>
    <xf borderId="8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vertical="center"/>
    </xf>
    <xf borderId="9" fillId="4" fontId="1" numFmtId="0" xfId="0" applyAlignment="1" applyBorder="1" applyFont="1">
      <alignment horizontal="center" shrinkToFit="0" vertical="center" wrapText="1"/>
    </xf>
    <xf borderId="0" fillId="0" fontId="2" numFmtId="3" xfId="0" applyFont="1" applyNumberFormat="1"/>
    <xf borderId="11" fillId="0" fontId="2" numFmtId="0" xfId="0" applyAlignment="1" applyBorder="1" applyFont="1">
      <alignment horizontal="center" vertical="center"/>
    </xf>
    <xf borderId="12" fillId="0" fontId="4" numFmtId="0" xfId="0" applyBorder="1" applyFont="1"/>
    <xf borderId="0" fillId="0" fontId="2" numFmtId="0" xfId="0" applyAlignment="1" applyFont="1">
      <alignment vertical="center"/>
    </xf>
    <xf borderId="7" fillId="3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Speed v/s RMS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Velocity v/s RMS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Velocity!$B$11:$B$17</c:f>
            </c:numRef>
          </c:xVal>
          <c:yVal>
            <c:numRef>
              <c:f>Velocity!$G$11:$G$17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98685"/>
        <c:axId val="1095364788"/>
      </c:scatterChart>
      <c:valAx>
        <c:axId val="545898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 Cutting speed(m/min)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364788"/>
      </c:valAx>
      <c:valAx>
        <c:axId val="10953647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RMS(g)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898685"/>
      </c:valAx>
    </c:plotArea>
    <c:plotVisOnly val="1"/>
  </c:chart>
  <c:spPr>
    <a:solidFill>
      <a:schemeClr val="accen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RMS v/s Feed Rate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Feed!$G$11:$G$14</c:f>
            </c:strRef>
          </c:cat>
          <c:val>
            <c:numRef>
              <c:f>Feed!$H$11:$H$14</c:f>
              <c:numCache/>
            </c:numRef>
          </c:val>
          <c:smooth val="1"/>
        </c:ser>
        <c:axId val="1398607460"/>
        <c:axId val="486533104"/>
      </c:lineChart>
      <c:catAx>
        <c:axId val="1398607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Feed rate(mm/rev)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533104"/>
      </c:catAx>
      <c:valAx>
        <c:axId val="486533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RMS(g)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607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Comparison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Ratio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Validation!$L$10:$L$17</c:f>
            </c:strRef>
          </c:cat>
          <c:val>
            <c:numRef>
              <c:f>Validation!$M$10:$M$17</c:f>
              <c:numCache/>
            </c:numRef>
          </c:val>
          <c:smooth val="0"/>
        </c:ser>
        <c:axId val="641741232"/>
        <c:axId val="1793905263"/>
      </c:lineChart>
      <c:catAx>
        <c:axId val="64174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Parameter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905263"/>
      </c:catAx>
      <c:valAx>
        <c:axId val="1793905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741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Variation of vibration RMS with time</a:t>
            </a:r>
          </a:p>
        </c:rich>
      </c:tx>
      <c:layout>
        <c:manualLayout>
          <c:xMode val="edge"/>
          <c:yMode val="edge"/>
          <c:x val="0.16099444946430877"/>
          <c:y val="0.021447721179624665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parameter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(parameter)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yVal>
            <c:numRef>
              <c:f>Sheet1!$G$2:$G$25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547994"/>
        <c:axId val="2028987872"/>
      </c:scatterChart>
      <c:valAx>
        <c:axId val="1861547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Time(minutes)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987872"/>
      </c:valAx>
      <c:valAx>
        <c:axId val="2028987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Vibration RMS(g)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547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RMS v/s DOC(mm)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'Depth OF cUT'!$E$13:$E$16</c:f>
            </c:strRef>
          </c:cat>
          <c:val>
            <c:numRef>
              <c:f>'Depth OF cUT'!$F$13:$F$16</c:f>
              <c:numCache/>
            </c:numRef>
          </c:val>
          <c:smooth val="0"/>
        </c:ser>
        <c:axId val="2005665469"/>
        <c:axId val="1523099086"/>
      </c:lineChart>
      <c:catAx>
        <c:axId val="2005665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Depth of Cut(mm)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099086"/>
      </c:catAx>
      <c:valAx>
        <c:axId val="1523099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RMS(g)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665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accent1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171450</xdr:colOff>
      <xdr:row>4</xdr:row>
      <xdr:rowOff>19050</xdr:rowOff>
    </xdr:from>
    <xdr:ext cx="4524375" cy="3400425"/>
    <xdr:graphicFrame>
      <xdr:nvGraphicFramePr>
        <xdr:cNvPr id="14298986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171450</xdr:colOff>
      <xdr:row>6</xdr:row>
      <xdr:rowOff>104775</xdr:rowOff>
    </xdr:from>
    <xdr:ext cx="4371975" cy="2476500"/>
    <xdr:graphicFrame>
      <xdr:nvGraphicFramePr>
        <xdr:cNvPr id="64970034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304800</xdr:colOff>
      <xdr:row>2</xdr:row>
      <xdr:rowOff>9525</xdr:rowOff>
    </xdr:from>
    <xdr:ext cx="4343400" cy="2876550"/>
    <xdr:graphicFrame>
      <xdr:nvGraphicFramePr>
        <xdr:cNvPr id="107432438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400050</xdr:colOff>
      <xdr:row>2</xdr:row>
      <xdr:rowOff>47625</xdr:rowOff>
    </xdr:from>
    <xdr:ext cx="5524500" cy="3724275"/>
    <xdr:graphicFrame>
      <xdr:nvGraphicFramePr>
        <xdr:cNvPr id="80556723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390525</xdr:colOff>
      <xdr:row>6</xdr:row>
      <xdr:rowOff>66675</xdr:rowOff>
    </xdr:from>
    <xdr:ext cx="4343400" cy="2676525"/>
    <xdr:graphicFrame>
      <xdr:nvGraphicFramePr>
        <xdr:cNvPr id="110157595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8.0"/>
    <col customWidth="1" min="5" max="5" width="9.13"/>
    <col customWidth="1" min="6" max="13" width="8.0"/>
    <col customWidth="1" min="14" max="14" width="15.13"/>
    <col customWidth="1" min="15" max="15" width="6.88"/>
    <col customWidth="1" min="16" max="16" width="9.63"/>
    <col customWidth="1" min="17" max="20" width="8.0"/>
    <col customWidth="1" min="21" max="26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>
        <v>1.0</v>
      </c>
      <c r="B3" s="10">
        <v>50.0</v>
      </c>
      <c r="C3" s="10">
        <v>0.142</v>
      </c>
      <c r="D3" s="10">
        <v>0.8</v>
      </c>
      <c r="E3" s="11">
        <v>44273.0</v>
      </c>
      <c r="F3" s="10">
        <v>290.0</v>
      </c>
      <c r="G3" s="10">
        <v>55.0</v>
      </c>
      <c r="H3" s="10">
        <v>-373.92</v>
      </c>
      <c r="I3" s="10">
        <v>-297.27</v>
      </c>
      <c r="J3" s="10">
        <v>-457.64</v>
      </c>
      <c r="K3" s="10">
        <v>160.369</v>
      </c>
      <c r="L3" s="10">
        <v>-373.75</v>
      </c>
      <c r="M3" s="12" t="s">
        <v>14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0">
        <v>2.0</v>
      </c>
      <c r="B4" s="10">
        <v>70.0</v>
      </c>
      <c r="C4" s="10">
        <v>0.142</v>
      </c>
      <c r="D4" s="10">
        <v>0.8</v>
      </c>
      <c r="E4" s="11">
        <v>44273.0</v>
      </c>
      <c r="F4" s="10">
        <v>480.0</v>
      </c>
      <c r="G4" s="10">
        <v>50.0</v>
      </c>
      <c r="H4" s="10">
        <v>-374.027</v>
      </c>
      <c r="I4" s="10">
        <v>-289.184</v>
      </c>
      <c r="J4" s="10">
        <v>-445.34</v>
      </c>
      <c r="K4" s="10">
        <v>156.157</v>
      </c>
      <c r="L4" s="10">
        <v>-373.903</v>
      </c>
      <c r="M4" s="12" t="s">
        <v>14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0">
        <v>3.0</v>
      </c>
      <c r="B5" s="10">
        <v>90.0</v>
      </c>
      <c r="C5" s="10">
        <v>0.142</v>
      </c>
      <c r="D5" s="10">
        <v>0.8</v>
      </c>
      <c r="E5" s="11">
        <v>44273.0</v>
      </c>
      <c r="F5" s="10">
        <v>480.0</v>
      </c>
      <c r="G5" s="10">
        <v>55.0</v>
      </c>
      <c r="H5" s="10">
        <v>-373.145</v>
      </c>
      <c r="I5" s="10">
        <v>-325.407</v>
      </c>
      <c r="J5" s="10">
        <v>-420.14</v>
      </c>
      <c r="K5" s="10">
        <v>94.7341</v>
      </c>
      <c r="L5" s="10">
        <v>-373.052</v>
      </c>
      <c r="M5" s="12" t="s">
        <v>14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0">
        <v>4.0</v>
      </c>
      <c r="B6" s="10">
        <v>110.0</v>
      </c>
      <c r="C6" s="10">
        <v>0.142</v>
      </c>
      <c r="D6" s="10">
        <v>0.8</v>
      </c>
      <c r="E6" s="11">
        <v>44273.0</v>
      </c>
      <c r="F6" s="10">
        <v>700.0</v>
      </c>
      <c r="G6" s="10">
        <v>50.0</v>
      </c>
      <c r="H6" s="10">
        <v>-373.907</v>
      </c>
      <c r="I6" s="10">
        <v>-324.372</v>
      </c>
      <c r="J6" s="10">
        <v>-426.784</v>
      </c>
      <c r="K6" s="10">
        <v>102.412</v>
      </c>
      <c r="L6" s="10">
        <v>-373.8</v>
      </c>
      <c r="M6" s="12" t="s">
        <v>14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3">
        <v>1.0</v>
      </c>
      <c r="B7" s="13">
        <v>15.0</v>
      </c>
      <c r="C7" s="13">
        <v>0.142</v>
      </c>
      <c r="D7" s="13">
        <v>0.75</v>
      </c>
      <c r="E7" s="14">
        <v>409488.0</v>
      </c>
      <c r="F7" s="13">
        <v>90.0</v>
      </c>
      <c r="G7" s="13">
        <v>50.0</v>
      </c>
      <c r="H7" s="13">
        <v>-373.504</v>
      </c>
      <c r="I7" s="13">
        <v>-328.753</v>
      </c>
      <c r="J7" s="13">
        <v>-410.755</v>
      </c>
      <c r="K7" s="13">
        <v>82.018</v>
      </c>
      <c r="L7" s="13">
        <v>-373.471</v>
      </c>
      <c r="M7" s="12" t="s">
        <v>14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3">
        <v>2.0</v>
      </c>
      <c r="B8" s="13">
        <v>15.0</v>
      </c>
      <c r="C8" s="13">
        <v>0.25</v>
      </c>
      <c r="D8" s="13">
        <v>0.75</v>
      </c>
      <c r="E8" s="14">
        <v>44246.0</v>
      </c>
      <c r="F8" s="13">
        <v>90.0</v>
      </c>
      <c r="G8" s="13">
        <v>50.0</v>
      </c>
      <c r="H8" s="13">
        <v>-373.412</v>
      </c>
      <c r="I8" s="13">
        <v>-290.791</v>
      </c>
      <c r="J8" s="13">
        <v>-443.77</v>
      </c>
      <c r="K8" s="13">
        <v>152.98</v>
      </c>
      <c r="L8" s="13">
        <v>-373.384</v>
      </c>
      <c r="M8" s="12" t="s">
        <v>14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3">
        <v>3.0</v>
      </c>
      <c r="B9" s="13">
        <v>15.0</v>
      </c>
      <c r="C9" s="13">
        <v>0.35</v>
      </c>
      <c r="D9" s="13">
        <v>0.75</v>
      </c>
      <c r="E9" s="14">
        <v>44246.0</v>
      </c>
      <c r="F9" s="13">
        <v>90.0</v>
      </c>
      <c r="G9" s="13">
        <v>50.0</v>
      </c>
      <c r="H9" s="13">
        <v>-373.3</v>
      </c>
      <c r="I9" s="13">
        <v>-286.248</v>
      </c>
      <c r="J9" s="13">
        <v>-487.65</v>
      </c>
      <c r="K9" s="13">
        <v>201.406</v>
      </c>
      <c r="L9" s="13">
        <v>-373.28</v>
      </c>
      <c r="M9" s="12" t="s">
        <v>14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3">
        <v>4.0</v>
      </c>
      <c r="B10" s="13">
        <v>15.0</v>
      </c>
      <c r="C10" s="13">
        <v>0.45</v>
      </c>
      <c r="D10" s="13">
        <v>0.75</v>
      </c>
      <c r="E10" s="14">
        <v>44246.0</v>
      </c>
      <c r="F10" s="13">
        <v>90.0</v>
      </c>
      <c r="G10" s="13">
        <v>50.0</v>
      </c>
      <c r="H10" s="13">
        <v>-373.22</v>
      </c>
      <c r="I10" s="13">
        <v>-306.61</v>
      </c>
      <c r="J10" s="13">
        <v>-497.03</v>
      </c>
      <c r="K10" s="13">
        <v>150.42</v>
      </c>
      <c r="L10" s="13">
        <v>-373.191</v>
      </c>
      <c r="M10" s="12" t="s">
        <v>14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5">
        <v>1.0</v>
      </c>
      <c r="B11" s="15">
        <v>90.0</v>
      </c>
      <c r="C11" s="15">
        <v>0.15</v>
      </c>
      <c r="D11" s="15">
        <v>0.25</v>
      </c>
      <c r="E11" s="16">
        <v>44249.0</v>
      </c>
      <c r="F11" s="15">
        <v>480.0</v>
      </c>
      <c r="G11" s="15">
        <v>60.0</v>
      </c>
      <c r="H11" s="15">
        <v>-372.775</v>
      </c>
      <c r="I11" s="15">
        <v>-273.395</v>
      </c>
      <c r="J11" s="15">
        <v>-455.618</v>
      </c>
      <c r="K11" s="15">
        <v>182.22</v>
      </c>
      <c r="L11" s="15">
        <v>-372.596</v>
      </c>
      <c r="M11" s="12" t="s">
        <v>14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5">
        <v>1.0</v>
      </c>
      <c r="B12" s="15">
        <v>90.0</v>
      </c>
      <c r="C12" s="15">
        <v>0.15</v>
      </c>
      <c r="D12" s="15">
        <v>0.6</v>
      </c>
      <c r="E12" s="16">
        <v>44249.0</v>
      </c>
      <c r="F12" s="15">
        <v>480.0</v>
      </c>
      <c r="G12" s="15">
        <v>60.0</v>
      </c>
      <c r="H12" s="15">
        <v>-372.627</v>
      </c>
      <c r="I12" s="15">
        <v>-263.09</v>
      </c>
      <c r="J12" s="15">
        <v>-445.46</v>
      </c>
      <c r="K12" s="15">
        <v>182.36</v>
      </c>
      <c r="L12" s="15">
        <v>-372.44</v>
      </c>
      <c r="M12" s="12" t="s">
        <v>14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5">
        <v>2.0</v>
      </c>
      <c r="B13" s="15">
        <v>90.0</v>
      </c>
      <c r="C13" s="15">
        <v>0.15</v>
      </c>
      <c r="D13" s="15">
        <v>0.8</v>
      </c>
      <c r="E13" s="16">
        <v>44249.0</v>
      </c>
      <c r="F13" s="15">
        <v>480.0</v>
      </c>
      <c r="G13" s="15">
        <v>60.0</v>
      </c>
      <c r="H13" s="15">
        <v>-372.493</v>
      </c>
      <c r="I13" s="15">
        <v>-231.516</v>
      </c>
      <c r="J13" s="15">
        <v>-483.201</v>
      </c>
      <c r="K13" s="15">
        <v>251.658</v>
      </c>
      <c r="L13" s="15">
        <v>-372.03</v>
      </c>
      <c r="M13" s="12" t="s">
        <v>14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5">
        <v>3.0</v>
      </c>
      <c r="B14" s="15">
        <v>90.0</v>
      </c>
      <c r="C14" s="15">
        <v>0.15</v>
      </c>
      <c r="D14" s="15">
        <v>1.0</v>
      </c>
      <c r="E14" s="16">
        <v>44249.0</v>
      </c>
      <c r="F14" s="15">
        <v>480.0</v>
      </c>
      <c r="G14" s="15">
        <v>60.0</v>
      </c>
      <c r="H14" s="15">
        <v>-371.25</v>
      </c>
      <c r="I14" s="15">
        <v>-111.89</v>
      </c>
      <c r="J14" s="15">
        <v>-566.238</v>
      </c>
      <c r="K14" s="15">
        <v>454.343</v>
      </c>
      <c r="L14" s="15">
        <v>-371.04</v>
      </c>
      <c r="M14" s="12" t="s">
        <v>14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7" t="s">
        <v>15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18" t="s">
        <v>16</v>
      </c>
      <c r="R15" s="9"/>
      <c r="S15" s="9"/>
      <c r="T15" s="9"/>
      <c r="U15" s="9"/>
      <c r="V15" s="9"/>
      <c r="W15" s="9"/>
      <c r="X15" s="9"/>
      <c r="Y15" s="9"/>
      <c r="Z15" s="9"/>
    </row>
    <row r="16">
      <c r="A16" s="19">
        <v>1.0</v>
      </c>
      <c r="B16" s="19">
        <v>130.0</v>
      </c>
      <c r="C16" s="19">
        <v>0.15</v>
      </c>
      <c r="D16" s="19">
        <v>1.0</v>
      </c>
      <c r="E16" s="16">
        <v>44249.0</v>
      </c>
      <c r="F16" s="19">
        <v>700.0</v>
      </c>
      <c r="G16" s="19">
        <v>60.0</v>
      </c>
      <c r="H16" s="19">
        <v>-373.1205</v>
      </c>
      <c r="I16" s="5">
        <v>-304.564392</v>
      </c>
      <c r="J16" s="5">
        <v>-427.60321</v>
      </c>
      <c r="K16" s="5">
        <v>123.03881</v>
      </c>
      <c r="L16" s="5">
        <v>-372.95227</v>
      </c>
      <c r="M16" s="12" t="s">
        <v>14</v>
      </c>
      <c r="N16" s="20">
        <f t="shared" ref="N16:P16" si="1">(H16+366)*10</f>
        <v>-71.205</v>
      </c>
      <c r="O16" s="20">
        <f t="shared" si="1"/>
        <v>614.35608</v>
      </c>
      <c r="P16" s="20">
        <f t="shared" si="1"/>
        <v>-616.0321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9">
        <v>2.0</v>
      </c>
      <c r="B17" s="19">
        <v>130.0</v>
      </c>
      <c r="C17" s="19">
        <v>0.15</v>
      </c>
      <c r="D17" s="19">
        <v>0.8</v>
      </c>
      <c r="E17" s="16">
        <v>44249.0</v>
      </c>
      <c r="F17" s="19">
        <v>700.0</v>
      </c>
      <c r="G17" s="19">
        <v>60.0</v>
      </c>
      <c r="H17" s="5">
        <v>-372.8996</v>
      </c>
      <c r="I17" s="5">
        <v>-300.232</v>
      </c>
      <c r="J17" s="5">
        <v>-437.5435</v>
      </c>
      <c r="K17" s="5">
        <v>137.3115</v>
      </c>
      <c r="L17" s="5">
        <v>-372.7335</v>
      </c>
      <c r="M17" s="12" t="s">
        <v>14</v>
      </c>
      <c r="N17" s="20">
        <f t="shared" ref="N17:N24" si="2">(H17+366)*10</f>
        <v>-68.996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9">
        <v>3.0</v>
      </c>
      <c r="B18" s="19">
        <v>130.0</v>
      </c>
      <c r="C18" s="19">
        <v>0.35</v>
      </c>
      <c r="D18" s="19">
        <v>0.6</v>
      </c>
      <c r="E18" s="16">
        <v>44249.0</v>
      </c>
      <c r="F18" s="19">
        <v>700.0</v>
      </c>
      <c r="G18" s="19">
        <v>60.0</v>
      </c>
      <c r="H18" s="5">
        <v>-371.8263</v>
      </c>
      <c r="I18" s="5">
        <v>-254.309</v>
      </c>
      <c r="J18" s="5">
        <v>-489.70025</v>
      </c>
      <c r="K18" s="5">
        <v>235.39115</v>
      </c>
      <c r="L18" s="5">
        <v>-371.4288</v>
      </c>
      <c r="M18" s="12" t="s">
        <v>14</v>
      </c>
      <c r="N18" s="20">
        <f t="shared" si="2"/>
        <v>-58.263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9">
        <v>4.0</v>
      </c>
      <c r="B19" s="19">
        <v>130.0</v>
      </c>
      <c r="C19" s="19">
        <v>0.45</v>
      </c>
      <c r="D19" s="19">
        <v>0.4</v>
      </c>
      <c r="E19" s="16">
        <v>44250.0</v>
      </c>
      <c r="F19" s="19">
        <v>700.0</v>
      </c>
      <c r="G19" s="19">
        <v>60.0</v>
      </c>
      <c r="H19" s="5">
        <v>-370.6829</v>
      </c>
      <c r="I19" s="5">
        <v>-330.19747</v>
      </c>
      <c r="J19" s="5">
        <v>-421.34536</v>
      </c>
      <c r="K19" s="5">
        <v>91.14788</v>
      </c>
      <c r="L19" s="5">
        <v>-370.52707</v>
      </c>
      <c r="M19" s="12" t="s">
        <v>14</v>
      </c>
      <c r="N19" s="20">
        <f t="shared" si="2"/>
        <v>-46.829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9">
        <v>5.0</v>
      </c>
      <c r="B20" s="19">
        <v>130.0</v>
      </c>
      <c r="C20" s="19">
        <v>0.55</v>
      </c>
      <c r="D20" s="19">
        <v>0.2</v>
      </c>
      <c r="E20" s="16">
        <v>44250.0</v>
      </c>
      <c r="F20" s="19">
        <v>700.0</v>
      </c>
      <c r="G20" s="19">
        <v>60.0</v>
      </c>
      <c r="H20" s="5">
        <v>-370.66674</v>
      </c>
      <c r="I20" s="5">
        <v>-324.1803</v>
      </c>
      <c r="J20" s="5">
        <v>-421.56198</v>
      </c>
      <c r="K20" s="5">
        <v>97.38165</v>
      </c>
      <c r="L20" s="5">
        <v>-370.52649</v>
      </c>
      <c r="M20" s="12" t="s">
        <v>14</v>
      </c>
      <c r="N20" s="20">
        <f t="shared" si="2"/>
        <v>-46.6674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9">
        <v>6.0</v>
      </c>
      <c r="B21" s="19">
        <v>110.0</v>
      </c>
      <c r="C21" s="19">
        <v>0.15</v>
      </c>
      <c r="D21" s="19">
        <v>0.8</v>
      </c>
      <c r="E21" s="16">
        <v>44250.0</v>
      </c>
      <c r="F21" s="19">
        <v>700.0</v>
      </c>
      <c r="G21" s="19">
        <v>50.0</v>
      </c>
      <c r="H21" s="5">
        <v>-369.63059</v>
      </c>
      <c r="I21" s="5">
        <v>-269.23165</v>
      </c>
      <c r="J21" s="5">
        <v>-463.8746</v>
      </c>
      <c r="K21" s="5">
        <v>194.64297</v>
      </c>
      <c r="L21" s="5">
        <v>-368.99894</v>
      </c>
      <c r="M21" s="12" t="s">
        <v>14</v>
      </c>
      <c r="N21" s="20">
        <f t="shared" si="2"/>
        <v>-36.3059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9">
        <v>7.0</v>
      </c>
      <c r="B22" s="19">
        <v>110.0</v>
      </c>
      <c r="C22" s="19">
        <v>0.15</v>
      </c>
      <c r="D22" s="19">
        <v>0.6</v>
      </c>
      <c r="E22" s="16">
        <v>44250.0</v>
      </c>
      <c r="F22" s="19">
        <v>700.0</v>
      </c>
      <c r="G22" s="19">
        <v>50.0</v>
      </c>
      <c r="H22" s="5">
        <v>-371.49294</v>
      </c>
      <c r="I22" s="5">
        <v>-237.1241</v>
      </c>
      <c r="J22" s="5">
        <v>-502.9139</v>
      </c>
      <c r="K22" s="5">
        <v>265.7898</v>
      </c>
      <c r="L22" s="5">
        <v>-370.6612</v>
      </c>
      <c r="M22" s="21" t="s">
        <v>17</v>
      </c>
      <c r="N22" s="20">
        <f t="shared" si="2"/>
        <v>-54.9294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9">
        <v>8.0</v>
      </c>
      <c r="B23" s="19">
        <v>110.0</v>
      </c>
      <c r="C23" s="19">
        <v>0.35</v>
      </c>
      <c r="D23" s="19">
        <v>0.4</v>
      </c>
      <c r="E23" s="16">
        <v>44251.0</v>
      </c>
      <c r="F23" s="19">
        <v>700.0</v>
      </c>
      <c r="G23" s="19">
        <v>50.0</v>
      </c>
      <c r="H23" s="5">
        <v>-370.25057</v>
      </c>
      <c r="I23" s="5">
        <v>-303.3368</v>
      </c>
      <c r="J23" s="5">
        <v>-461.1789</v>
      </c>
      <c r="K23" s="5">
        <v>157.84204</v>
      </c>
      <c r="L23" s="5">
        <v>-370.07134</v>
      </c>
      <c r="M23" s="21" t="s">
        <v>17</v>
      </c>
      <c r="N23" s="20">
        <f t="shared" si="2"/>
        <v>-42.5057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9">
        <v>9.0</v>
      </c>
      <c r="B24" s="19">
        <v>110.0</v>
      </c>
      <c r="C24" s="19">
        <v>0.45</v>
      </c>
      <c r="D24" s="19">
        <v>0.2</v>
      </c>
      <c r="E24" s="16">
        <v>44251.0</v>
      </c>
      <c r="F24" s="19">
        <v>700.0</v>
      </c>
      <c r="G24" s="19">
        <v>50.0</v>
      </c>
      <c r="H24" s="5">
        <v>-370.19835</v>
      </c>
      <c r="I24" s="5">
        <v>-295.4183</v>
      </c>
      <c r="J24" s="5">
        <v>-455.30618</v>
      </c>
      <c r="K24" s="5">
        <v>159.88787</v>
      </c>
      <c r="L24" s="5">
        <v>-370.0752</v>
      </c>
      <c r="M24" s="21" t="s">
        <v>17</v>
      </c>
      <c r="N24" s="20">
        <f t="shared" si="2"/>
        <v>-41.9835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9">
        <v>10.0</v>
      </c>
      <c r="B25" s="19">
        <v>110.0</v>
      </c>
      <c r="C25" s="19">
        <v>0.55</v>
      </c>
      <c r="D25" s="19">
        <v>1.0</v>
      </c>
      <c r="E25" s="16">
        <v>44251.0</v>
      </c>
      <c r="F25" s="19">
        <v>700.0</v>
      </c>
      <c r="G25" s="19">
        <v>50.0</v>
      </c>
      <c r="H25" s="22" t="s">
        <v>18</v>
      </c>
      <c r="I25" s="7"/>
      <c r="J25" s="7"/>
      <c r="K25" s="7"/>
      <c r="L25" s="8"/>
      <c r="M25" s="21" t="s">
        <v>17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9">
        <v>11.0</v>
      </c>
      <c r="B26" s="19">
        <v>92.0</v>
      </c>
      <c r="C26" s="19">
        <v>0.15</v>
      </c>
      <c r="D26" s="19">
        <v>0.6</v>
      </c>
      <c r="E26" s="16">
        <v>44251.0</v>
      </c>
      <c r="F26" s="19">
        <v>700.0</v>
      </c>
      <c r="G26" s="19">
        <v>42.0</v>
      </c>
      <c r="H26" s="5">
        <v>-369.0536</v>
      </c>
      <c r="I26" s="5">
        <v>-340.3785</v>
      </c>
      <c r="J26" s="5">
        <v>-395.2308</v>
      </c>
      <c r="K26" s="5">
        <v>54.8523</v>
      </c>
      <c r="L26" s="5">
        <v>-369.01004</v>
      </c>
      <c r="M26" s="21" t="s">
        <v>17</v>
      </c>
      <c r="N26" s="20">
        <f t="shared" ref="N26:N71" si="3">(H26+366)*10</f>
        <v>-30.536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9">
        <v>12.0</v>
      </c>
      <c r="B27" s="19">
        <v>92.0</v>
      </c>
      <c r="C27" s="19">
        <v>0.25</v>
      </c>
      <c r="D27" s="19">
        <v>0.4</v>
      </c>
      <c r="E27" s="16">
        <v>44252.0</v>
      </c>
      <c r="F27" s="19">
        <v>700.0</v>
      </c>
      <c r="G27" s="19">
        <v>42.0</v>
      </c>
      <c r="H27" s="5">
        <v>-369.10353</v>
      </c>
      <c r="I27" s="5">
        <v>-344.2776</v>
      </c>
      <c r="J27" s="5">
        <v>-395.11056</v>
      </c>
      <c r="K27" s="5">
        <v>50.8329</v>
      </c>
      <c r="L27" s="5">
        <v>-369.06274</v>
      </c>
      <c r="M27" s="21" t="s">
        <v>17</v>
      </c>
      <c r="N27" s="20">
        <f t="shared" si="3"/>
        <v>-31.0353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9">
        <v>13.0</v>
      </c>
      <c r="B28" s="19">
        <v>92.0</v>
      </c>
      <c r="C28" s="19">
        <v>0.35</v>
      </c>
      <c r="D28" s="19">
        <v>0.2</v>
      </c>
      <c r="E28" s="16">
        <v>44252.0</v>
      </c>
      <c r="F28" s="19">
        <v>700.0</v>
      </c>
      <c r="G28" s="19">
        <v>42.0</v>
      </c>
      <c r="H28" s="5">
        <v>-369.11699</v>
      </c>
      <c r="I28" s="5">
        <v>-341.60601</v>
      </c>
      <c r="J28" s="5">
        <v>-401.0555</v>
      </c>
      <c r="K28" s="5">
        <v>59.44949</v>
      </c>
      <c r="L28" s="5">
        <v>-369.0938</v>
      </c>
      <c r="M28" s="21" t="s">
        <v>17</v>
      </c>
      <c r="N28" s="20">
        <f t="shared" si="3"/>
        <v>-31.1699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9">
        <v>15.0</v>
      </c>
      <c r="B29" s="19">
        <v>92.0</v>
      </c>
      <c r="C29" s="19">
        <v>0.55</v>
      </c>
      <c r="D29" s="19">
        <v>0.8</v>
      </c>
      <c r="E29" s="16">
        <v>44252.0</v>
      </c>
      <c r="F29" s="19">
        <v>700.0</v>
      </c>
      <c r="G29" s="19">
        <v>45.0</v>
      </c>
      <c r="H29" s="5">
        <v>-369.24968</v>
      </c>
      <c r="I29" s="5">
        <v>-277.2224</v>
      </c>
      <c r="J29" s="5">
        <v>-444.42718</v>
      </c>
      <c r="K29" s="5">
        <v>167.20474</v>
      </c>
      <c r="L29" s="5">
        <v>-368.77637</v>
      </c>
      <c r="M29" s="21" t="s">
        <v>17</v>
      </c>
      <c r="N29" s="20">
        <f t="shared" si="3"/>
        <v>-32.4968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9">
        <v>16.0</v>
      </c>
      <c r="B30" s="19">
        <v>70.0</v>
      </c>
      <c r="C30" s="19">
        <v>0.15</v>
      </c>
      <c r="D30" s="19">
        <v>0.4</v>
      </c>
      <c r="E30" s="16">
        <v>44252.0</v>
      </c>
      <c r="F30" s="19">
        <v>480.0</v>
      </c>
      <c r="G30" s="19">
        <v>47.0</v>
      </c>
      <c r="H30" s="5">
        <v>-369.77166</v>
      </c>
      <c r="I30" s="5">
        <v>-309.3781</v>
      </c>
      <c r="J30" s="5">
        <v>-416.7482</v>
      </c>
      <c r="K30" s="5">
        <v>107.37014</v>
      </c>
      <c r="L30" s="5">
        <v>-369.66427</v>
      </c>
      <c r="M30" s="21" t="s">
        <v>17</v>
      </c>
      <c r="N30" s="20">
        <f t="shared" si="3"/>
        <v>-37.7166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9">
        <v>17.0</v>
      </c>
      <c r="B31" s="19">
        <v>70.0</v>
      </c>
      <c r="C31" s="19">
        <v>0.25</v>
      </c>
      <c r="D31" s="19">
        <v>0.2</v>
      </c>
      <c r="E31" s="16">
        <v>44253.0</v>
      </c>
      <c r="F31" s="19">
        <v>480.0</v>
      </c>
      <c r="G31" s="19">
        <v>47.0</v>
      </c>
      <c r="H31" s="5">
        <v>-369.77724</v>
      </c>
      <c r="I31" s="5">
        <v>-324.7098</v>
      </c>
      <c r="J31" s="5">
        <v>-412.0067439</v>
      </c>
      <c r="K31" s="5">
        <v>87.2969</v>
      </c>
      <c r="L31" s="5">
        <v>-369.6846</v>
      </c>
      <c r="M31" s="21" t="s">
        <v>17</v>
      </c>
      <c r="N31" s="20">
        <f t="shared" si="3"/>
        <v>-37.7724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9">
        <v>18.0</v>
      </c>
      <c r="B32" s="19">
        <v>70.0</v>
      </c>
      <c r="C32" s="19">
        <v>0.35</v>
      </c>
      <c r="D32" s="19">
        <v>1.0</v>
      </c>
      <c r="E32" s="16">
        <v>44253.0</v>
      </c>
      <c r="F32" s="19">
        <v>480.0</v>
      </c>
      <c r="G32" s="19">
        <v>47.0</v>
      </c>
      <c r="H32" s="5">
        <v>-369.32408</v>
      </c>
      <c r="I32" s="5">
        <v>-235.1504</v>
      </c>
      <c r="J32" s="5">
        <v>-481.20404</v>
      </c>
      <c r="K32" s="5">
        <v>246.05357</v>
      </c>
      <c r="L32" s="5">
        <v>-369.2315</v>
      </c>
      <c r="M32" s="21" t="s">
        <v>17</v>
      </c>
      <c r="N32" s="20">
        <f t="shared" si="3"/>
        <v>-33.2408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9">
        <v>19.0</v>
      </c>
      <c r="B33" s="19">
        <v>70.0</v>
      </c>
      <c r="C33" s="19">
        <v>0.45</v>
      </c>
      <c r="D33" s="19">
        <v>0.8</v>
      </c>
      <c r="E33" s="16">
        <v>44253.0</v>
      </c>
      <c r="F33" s="19">
        <v>480.0</v>
      </c>
      <c r="G33" s="19">
        <v>47.0</v>
      </c>
      <c r="H33" s="5">
        <v>-369.23566</v>
      </c>
      <c r="I33" s="5">
        <v>-286.29629</v>
      </c>
      <c r="J33" s="5">
        <v>-434.3424</v>
      </c>
      <c r="K33" s="5">
        <v>148.0461</v>
      </c>
      <c r="L33" s="5">
        <v>-368.84514</v>
      </c>
      <c r="M33" s="21" t="s">
        <v>17</v>
      </c>
      <c r="N33" s="20">
        <f t="shared" si="3"/>
        <v>-32.3566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9">
        <v>20.0</v>
      </c>
      <c r="B34" s="19">
        <v>70.0</v>
      </c>
      <c r="C34" s="19">
        <v>0.55</v>
      </c>
      <c r="D34" s="19">
        <v>0.6</v>
      </c>
      <c r="E34" s="16">
        <v>44253.0</v>
      </c>
      <c r="F34" s="19">
        <v>480.0</v>
      </c>
      <c r="G34" s="19">
        <v>47.0</v>
      </c>
      <c r="H34" s="5">
        <v>-369.87626</v>
      </c>
      <c r="I34" s="5">
        <v>-301.8687</v>
      </c>
      <c r="J34" s="5">
        <v>-427.19403</v>
      </c>
      <c r="K34" s="5">
        <v>125.3253</v>
      </c>
      <c r="L34" s="5">
        <v>-369.6503</v>
      </c>
      <c r="M34" s="21" t="s">
        <v>17</v>
      </c>
      <c r="N34" s="20">
        <f t="shared" si="3"/>
        <v>-38.7626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9">
        <v>21.0</v>
      </c>
      <c r="B35" s="19">
        <v>50.0</v>
      </c>
      <c r="C35" s="19">
        <v>0.25</v>
      </c>
      <c r="D35" s="19">
        <v>0.2</v>
      </c>
      <c r="E35" s="16">
        <v>44256.0</v>
      </c>
      <c r="F35" s="19">
        <v>290.0</v>
      </c>
      <c r="G35" s="19">
        <v>55.0</v>
      </c>
      <c r="H35" s="5">
        <v>-370.1221</v>
      </c>
      <c r="I35" s="5">
        <v>-316.7431</v>
      </c>
      <c r="J35" s="5">
        <v>-420.9602</v>
      </c>
      <c r="K35" s="5">
        <v>104.2171</v>
      </c>
      <c r="L35" s="5">
        <v>-369.9876</v>
      </c>
      <c r="M35" s="21" t="s">
        <v>17</v>
      </c>
      <c r="N35" s="20">
        <f t="shared" si="3"/>
        <v>-41.221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9">
        <v>22.0</v>
      </c>
      <c r="B36" s="19">
        <v>50.0</v>
      </c>
      <c r="C36" s="19">
        <v>0.15</v>
      </c>
      <c r="D36" s="19">
        <v>1.0</v>
      </c>
      <c r="E36" s="16">
        <v>44256.0</v>
      </c>
      <c r="F36" s="19">
        <v>290.0</v>
      </c>
      <c r="G36" s="19">
        <v>55.0</v>
      </c>
      <c r="H36" s="5">
        <v>-370.31225</v>
      </c>
      <c r="I36" s="5">
        <v>-157.64949</v>
      </c>
      <c r="J36" s="5">
        <v>-517.71612</v>
      </c>
      <c r="K36" s="5">
        <v>360.0666</v>
      </c>
      <c r="L36" s="5">
        <v>-369.32875</v>
      </c>
      <c r="M36" s="21" t="s">
        <v>17</v>
      </c>
      <c r="N36" s="20">
        <f t="shared" si="3"/>
        <v>-43.1225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19">
        <v>23.0</v>
      </c>
      <c r="B37" s="19">
        <v>50.0</v>
      </c>
      <c r="C37" s="19">
        <v>0.35</v>
      </c>
      <c r="D37" s="19">
        <v>0.8</v>
      </c>
      <c r="E37" s="16">
        <v>44256.0</v>
      </c>
      <c r="F37" s="19">
        <v>290.0</v>
      </c>
      <c r="G37" s="19">
        <v>55.0</v>
      </c>
      <c r="H37" s="5">
        <v>-370.01533</v>
      </c>
      <c r="I37" s="5">
        <v>-252.96125</v>
      </c>
      <c r="J37" s="5">
        <v>-452.10507</v>
      </c>
      <c r="K37" s="5">
        <v>199.1438</v>
      </c>
      <c r="L37" s="5">
        <v>-369.6999</v>
      </c>
      <c r="M37" s="21" t="s">
        <v>17</v>
      </c>
      <c r="N37" s="20">
        <f t="shared" si="3"/>
        <v>-40.1533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9">
        <v>24.0</v>
      </c>
      <c r="B38" s="19">
        <v>50.0</v>
      </c>
      <c r="C38" s="19">
        <v>0.45</v>
      </c>
      <c r="D38" s="19">
        <v>0.6</v>
      </c>
      <c r="E38" s="16">
        <v>44256.0</v>
      </c>
      <c r="F38" s="19">
        <v>290.0</v>
      </c>
      <c r="G38" s="19">
        <v>55.0</v>
      </c>
      <c r="H38" s="5">
        <v>-369.91439</v>
      </c>
      <c r="I38" s="5">
        <v>-250.8913</v>
      </c>
      <c r="J38" s="5">
        <v>-489.33923</v>
      </c>
      <c r="K38" s="5">
        <v>238.4478</v>
      </c>
      <c r="L38" s="5">
        <v>-369.6608</v>
      </c>
      <c r="M38" s="21" t="s">
        <v>17</v>
      </c>
      <c r="N38" s="20">
        <f t="shared" si="3"/>
        <v>-39.1439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19">
        <v>25.0</v>
      </c>
      <c r="B39" s="19">
        <v>50.0</v>
      </c>
      <c r="C39" s="19">
        <v>0.55</v>
      </c>
      <c r="D39" s="19">
        <v>0.4</v>
      </c>
      <c r="E39" s="16">
        <v>44257.0</v>
      </c>
      <c r="F39" s="19">
        <v>290.0</v>
      </c>
      <c r="G39" s="19">
        <v>55.0</v>
      </c>
      <c r="H39" s="5">
        <v>-369.9976</v>
      </c>
      <c r="I39" s="5">
        <v>-309.9798</v>
      </c>
      <c r="J39" s="5">
        <v>-425.1241</v>
      </c>
      <c r="K39" s="5">
        <v>115.1443</v>
      </c>
      <c r="L39" s="5">
        <v>-369.8245</v>
      </c>
      <c r="M39" s="21" t="s">
        <v>17</v>
      </c>
      <c r="N39" s="20">
        <f t="shared" si="3"/>
        <v>-39.976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9">
        <v>26.0</v>
      </c>
      <c r="B40" s="19">
        <v>100.0</v>
      </c>
      <c r="C40" s="19">
        <v>0.15</v>
      </c>
      <c r="D40" s="19">
        <v>0.6</v>
      </c>
      <c r="E40" s="16">
        <v>44257.0</v>
      </c>
      <c r="F40" s="19">
        <v>700.0</v>
      </c>
      <c r="G40" s="19">
        <v>45.0</v>
      </c>
      <c r="H40" s="5">
        <v>-369.43188</v>
      </c>
      <c r="I40" s="5">
        <v>-311.1591</v>
      </c>
      <c r="J40" s="5">
        <v>-427.0496</v>
      </c>
      <c r="K40" s="5">
        <v>115.8904</v>
      </c>
      <c r="L40" s="5">
        <v>-369.36124</v>
      </c>
      <c r="M40" s="21" t="s">
        <v>17</v>
      </c>
      <c r="N40" s="20">
        <f t="shared" si="3"/>
        <v>-34.3188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9">
        <v>27.0</v>
      </c>
      <c r="B41" s="19">
        <v>100.0</v>
      </c>
      <c r="C41" s="19">
        <v>0.25</v>
      </c>
      <c r="D41" s="19">
        <v>0.4</v>
      </c>
      <c r="E41" s="16">
        <v>44257.0</v>
      </c>
      <c r="F41" s="19">
        <v>700.0</v>
      </c>
      <c r="G41" s="19">
        <v>45.0</v>
      </c>
      <c r="H41" s="5">
        <v>-369.3665</v>
      </c>
      <c r="I41" s="5">
        <v>-328.0794</v>
      </c>
      <c r="J41" s="5">
        <v>-405.5082</v>
      </c>
      <c r="K41" s="5">
        <v>77.4287</v>
      </c>
      <c r="L41" s="5">
        <v>-369.2717</v>
      </c>
      <c r="M41" s="21" t="s">
        <v>17</v>
      </c>
      <c r="N41" s="20">
        <f t="shared" si="3"/>
        <v>-33.665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9">
        <v>28.0</v>
      </c>
      <c r="B42" s="19">
        <v>100.0</v>
      </c>
      <c r="C42" s="19">
        <v>0.35</v>
      </c>
      <c r="D42" s="19">
        <v>0.2</v>
      </c>
      <c r="E42" s="16">
        <v>44257.0</v>
      </c>
      <c r="F42" s="19">
        <v>700.0</v>
      </c>
      <c r="G42" s="19">
        <v>45.0</v>
      </c>
      <c r="H42" s="5">
        <v>-369.3751</v>
      </c>
      <c r="I42" s="5">
        <v>-330.5585</v>
      </c>
      <c r="J42" s="5">
        <v>-403.6789</v>
      </c>
      <c r="K42" s="5">
        <v>73.1204</v>
      </c>
      <c r="L42" s="5">
        <v>-369.2731</v>
      </c>
      <c r="M42" s="21" t="s">
        <v>17</v>
      </c>
      <c r="N42" s="20">
        <f t="shared" si="3"/>
        <v>-33.751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9">
        <v>29.0</v>
      </c>
      <c r="B43" s="19">
        <v>82.0</v>
      </c>
      <c r="C43" s="19">
        <v>0.45</v>
      </c>
      <c r="D43" s="19">
        <v>1.0</v>
      </c>
      <c r="E43" s="16">
        <v>44258.0</v>
      </c>
      <c r="F43" s="19">
        <v>480.0</v>
      </c>
      <c r="G43" s="19">
        <v>55.0</v>
      </c>
      <c r="H43" s="5">
        <v>-369.67174</v>
      </c>
      <c r="I43" s="5">
        <v>-305.98443</v>
      </c>
      <c r="J43" s="5">
        <v>-434.99227</v>
      </c>
      <c r="K43" s="5">
        <v>129.00784</v>
      </c>
      <c r="L43" s="5">
        <v>-369.5128</v>
      </c>
      <c r="M43" s="21" t="s">
        <v>17</v>
      </c>
      <c r="N43" s="20">
        <f t="shared" si="3"/>
        <v>-36.7174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9">
        <v>30.0</v>
      </c>
      <c r="B44" s="19">
        <v>82.0</v>
      </c>
      <c r="C44" s="19">
        <v>0.35</v>
      </c>
      <c r="D44" s="19">
        <v>0.8</v>
      </c>
      <c r="E44" s="16">
        <v>44258.0</v>
      </c>
      <c r="F44" s="19">
        <v>480.0</v>
      </c>
      <c r="G44" s="19">
        <v>55.0</v>
      </c>
      <c r="H44" s="5">
        <v>-369.47853</v>
      </c>
      <c r="I44" s="5">
        <v>-294.1667</v>
      </c>
      <c r="J44" s="5">
        <v>-446.7618</v>
      </c>
      <c r="K44" s="5">
        <v>152.59509</v>
      </c>
      <c r="L44" s="5">
        <v>-369.2153</v>
      </c>
      <c r="M44" s="21" t="s">
        <v>17</v>
      </c>
      <c r="N44" s="20">
        <f t="shared" si="3"/>
        <v>-34.7853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19">
        <v>31.0</v>
      </c>
      <c r="B45" s="19">
        <v>82.0</v>
      </c>
      <c r="C45" s="19">
        <v>0.25</v>
      </c>
      <c r="D45" s="19">
        <v>0.6</v>
      </c>
      <c r="E45" s="16">
        <v>44258.0</v>
      </c>
      <c r="F45" s="19">
        <v>480.0</v>
      </c>
      <c r="G45" s="19">
        <v>55.0</v>
      </c>
      <c r="H45" s="5">
        <v>-370.1615</v>
      </c>
      <c r="I45" s="5">
        <v>-293.0355</v>
      </c>
      <c r="J45" s="5">
        <v>-432.5854</v>
      </c>
      <c r="K45" s="5">
        <v>139.5498</v>
      </c>
      <c r="L45" s="5">
        <v>-369.90328</v>
      </c>
      <c r="M45" s="21" t="s">
        <v>17</v>
      </c>
      <c r="N45" s="20">
        <f t="shared" si="3"/>
        <v>-41.615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9">
        <v>32.0</v>
      </c>
      <c r="B46" s="19">
        <v>82.0</v>
      </c>
      <c r="C46" s="19">
        <v>0.15</v>
      </c>
      <c r="D46" s="19">
        <v>0.4</v>
      </c>
      <c r="E46" s="16">
        <v>44258.0</v>
      </c>
      <c r="F46" s="19">
        <v>480.0</v>
      </c>
      <c r="G46" s="19">
        <v>55.0</v>
      </c>
      <c r="H46" s="5">
        <v>-369.9105</v>
      </c>
      <c r="I46" s="5">
        <v>-306.7064</v>
      </c>
      <c r="J46" s="5">
        <v>-427.5791</v>
      </c>
      <c r="K46" s="5">
        <v>120.8726</v>
      </c>
      <c r="L46" s="5">
        <v>-369.6609</v>
      </c>
      <c r="M46" s="21" t="s">
        <v>17</v>
      </c>
      <c r="N46" s="20">
        <f t="shared" si="3"/>
        <v>-39.105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19">
        <v>33.0</v>
      </c>
      <c r="B47" s="19">
        <v>82.0</v>
      </c>
      <c r="C47" s="19">
        <v>0.55</v>
      </c>
      <c r="D47" s="19">
        <v>0.2</v>
      </c>
      <c r="E47" s="23">
        <v>44259.0</v>
      </c>
      <c r="F47" s="19">
        <v>480.0</v>
      </c>
      <c r="G47" s="19">
        <v>55.0</v>
      </c>
      <c r="H47" s="5">
        <v>-369.81162</v>
      </c>
      <c r="I47" s="5">
        <v>-326.7797</v>
      </c>
      <c r="J47" s="5">
        <v>-416.5075</v>
      </c>
      <c r="K47" s="5">
        <v>89.72784</v>
      </c>
      <c r="L47" s="5">
        <v>-369.6619</v>
      </c>
      <c r="M47" s="21" t="s">
        <v>17</v>
      </c>
      <c r="N47" s="20">
        <f t="shared" si="3"/>
        <v>-38.1162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9">
        <v>35.0</v>
      </c>
      <c r="B48" s="19">
        <v>67.0</v>
      </c>
      <c r="C48" s="19">
        <v>0.4</v>
      </c>
      <c r="D48" s="19">
        <v>0.4</v>
      </c>
      <c r="E48" s="23">
        <v>44259.0</v>
      </c>
      <c r="F48" s="19">
        <v>480.0</v>
      </c>
      <c r="G48" s="19">
        <v>45.0</v>
      </c>
      <c r="H48" s="5">
        <v>-368.7799</v>
      </c>
      <c r="I48" s="5">
        <v>-319.7757</v>
      </c>
      <c r="J48" s="5">
        <v>-412.8009</v>
      </c>
      <c r="K48" s="5">
        <v>93.0252</v>
      </c>
      <c r="L48" s="5">
        <v>-368.6494</v>
      </c>
      <c r="M48" s="21" t="s">
        <v>17</v>
      </c>
      <c r="N48" s="20">
        <f t="shared" si="3"/>
        <v>-27.799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19">
        <v>36.0</v>
      </c>
      <c r="B49" s="19">
        <v>67.0</v>
      </c>
      <c r="C49" s="19">
        <v>0.3</v>
      </c>
      <c r="D49" s="19">
        <v>0.6</v>
      </c>
      <c r="E49" s="23">
        <v>44259.0</v>
      </c>
      <c r="F49" s="19">
        <v>480.0</v>
      </c>
      <c r="G49" s="19">
        <v>45.0</v>
      </c>
      <c r="H49" s="5">
        <v>-369.0287</v>
      </c>
      <c r="I49" s="5">
        <v>-289.353</v>
      </c>
      <c r="J49" s="5">
        <v>-442.622</v>
      </c>
      <c r="K49" s="5">
        <v>153.26901</v>
      </c>
      <c r="L49" s="5">
        <v>-368.8411</v>
      </c>
      <c r="M49" s="21" t="s">
        <v>17</v>
      </c>
      <c r="N49" s="20">
        <f t="shared" si="3"/>
        <v>-30.287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9">
        <v>37.0</v>
      </c>
      <c r="B50" s="19">
        <v>67.0</v>
      </c>
      <c r="C50" s="19">
        <v>0.22</v>
      </c>
      <c r="D50" s="19">
        <v>0.8</v>
      </c>
      <c r="E50" s="23">
        <v>44259.0</v>
      </c>
      <c r="F50" s="19">
        <v>480.0</v>
      </c>
      <c r="G50" s="19">
        <v>45.0</v>
      </c>
      <c r="H50" s="5">
        <v>-368.9678</v>
      </c>
      <c r="I50" s="5">
        <v>-281.5788</v>
      </c>
      <c r="J50" s="5">
        <v>-440.6724</v>
      </c>
      <c r="K50" s="5">
        <v>159.0935</v>
      </c>
      <c r="L50" s="5">
        <v>-368.71963</v>
      </c>
      <c r="M50" s="21" t="s">
        <v>17</v>
      </c>
      <c r="N50" s="20">
        <f t="shared" si="3"/>
        <v>-29.678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9">
        <v>38.0</v>
      </c>
      <c r="B51" s="19">
        <v>67.0</v>
      </c>
      <c r="C51" s="19">
        <v>0.16</v>
      </c>
      <c r="D51" s="19">
        <v>1.0</v>
      </c>
      <c r="E51" s="23">
        <v>44260.0</v>
      </c>
      <c r="F51" s="19">
        <v>480.0</v>
      </c>
      <c r="G51" s="19">
        <v>45.0</v>
      </c>
      <c r="H51" s="5">
        <v>-369.2479</v>
      </c>
      <c r="I51" s="5">
        <v>-279.6052</v>
      </c>
      <c r="J51" s="5">
        <v>-451.5755</v>
      </c>
      <c r="K51" s="5">
        <v>171.9703</v>
      </c>
      <c r="L51" s="5">
        <v>-368.9629</v>
      </c>
      <c r="M51" s="21" t="s">
        <v>17</v>
      </c>
      <c r="N51" s="20">
        <f t="shared" si="3"/>
        <v>-32.479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9">
        <v>40.0</v>
      </c>
      <c r="B52" s="19">
        <v>60.0</v>
      </c>
      <c r="C52" s="19">
        <v>0.4</v>
      </c>
      <c r="D52" s="19">
        <v>0.6</v>
      </c>
      <c r="E52" s="23">
        <v>44260.0</v>
      </c>
      <c r="F52" s="19">
        <v>480.0</v>
      </c>
      <c r="G52" s="19">
        <v>40.0</v>
      </c>
      <c r="H52" s="5">
        <v>-368.9651</v>
      </c>
      <c r="I52" s="5">
        <v>-249.5916</v>
      </c>
      <c r="J52" s="5">
        <v>-473.5261</v>
      </c>
      <c r="K52" s="5">
        <v>223.9345</v>
      </c>
      <c r="L52" s="5">
        <v>-368.7469</v>
      </c>
      <c r="M52" s="21" t="s">
        <v>17</v>
      </c>
      <c r="N52" s="20">
        <f t="shared" si="3"/>
        <v>-29.651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19">
        <v>41.0</v>
      </c>
      <c r="B53" s="19">
        <v>60.0</v>
      </c>
      <c r="C53" s="19">
        <v>0.3</v>
      </c>
      <c r="D53" s="19">
        <v>0.8</v>
      </c>
      <c r="E53" s="23">
        <v>44260.0</v>
      </c>
      <c r="F53" s="19">
        <v>480.0</v>
      </c>
      <c r="G53" s="19">
        <v>40.0</v>
      </c>
      <c r="H53" s="5">
        <v>-369.00129</v>
      </c>
      <c r="I53" s="5">
        <v>-278.2573</v>
      </c>
      <c r="J53" s="5">
        <v>-475.0906</v>
      </c>
      <c r="K53" s="5">
        <v>196.8332</v>
      </c>
      <c r="L53" s="5">
        <v>-368.73602</v>
      </c>
      <c r="M53" s="21" t="s">
        <v>17</v>
      </c>
      <c r="N53" s="20">
        <f t="shared" si="3"/>
        <v>-30.0129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9">
        <v>42.0</v>
      </c>
      <c r="B54" s="19">
        <v>60.0</v>
      </c>
      <c r="C54" s="19">
        <v>0.22</v>
      </c>
      <c r="D54" s="19">
        <v>1.0</v>
      </c>
      <c r="E54" s="23">
        <v>44260.0</v>
      </c>
      <c r="F54" s="19">
        <v>480.0</v>
      </c>
      <c r="G54" s="19">
        <v>40.0</v>
      </c>
      <c r="H54" s="5">
        <v>-369.0494</v>
      </c>
      <c r="I54" s="5">
        <v>-277.6075</v>
      </c>
      <c r="J54" s="5">
        <v>-455.0173</v>
      </c>
      <c r="K54" s="5">
        <v>177.40985</v>
      </c>
      <c r="L54" s="5">
        <v>-368.7694</v>
      </c>
      <c r="M54" s="21" t="s">
        <v>17</v>
      </c>
      <c r="N54" s="20">
        <f t="shared" si="3"/>
        <v>-30.494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19">
        <v>43.0</v>
      </c>
      <c r="B55" s="19">
        <v>60.0</v>
      </c>
      <c r="C55" s="19">
        <v>0.16</v>
      </c>
      <c r="D55" s="19">
        <v>0.2</v>
      </c>
      <c r="E55" s="23">
        <v>44270.0</v>
      </c>
      <c r="F55" s="19">
        <v>480.0</v>
      </c>
      <c r="G55" s="19">
        <v>40.0</v>
      </c>
      <c r="H55" s="5">
        <v>-368.858</v>
      </c>
      <c r="I55" s="5">
        <v>-329.3069</v>
      </c>
      <c r="J55" s="5">
        <v>-406.1821</v>
      </c>
      <c r="K55" s="5">
        <v>76.8751</v>
      </c>
      <c r="L55" s="5">
        <v>-368.7765</v>
      </c>
      <c r="M55" s="21" t="s">
        <v>17</v>
      </c>
      <c r="N55" s="20">
        <f t="shared" si="3"/>
        <v>-28.58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24">
        <v>45.0</v>
      </c>
      <c r="B56" s="25">
        <v>55.0</v>
      </c>
      <c r="C56" s="19">
        <v>0.4</v>
      </c>
      <c r="D56" s="19">
        <v>0.6</v>
      </c>
      <c r="E56" s="23">
        <v>44270.0</v>
      </c>
      <c r="F56" s="25">
        <v>480.0</v>
      </c>
      <c r="G56" s="25">
        <v>36.0</v>
      </c>
      <c r="H56" s="5">
        <v>-368.3421</v>
      </c>
      <c r="I56" s="5">
        <v>-266.7044</v>
      </c>
      <c r="J56" s="5">
        <v>-442.88678</v>
      </c>
      <c r="K56" s="5">
        <v>176.1823</v>
      </c>
      <c r="L56" s="5">
        <v>-368.13074</v>
      </c>
      <c r="M56" s="21" t="s">
        <v>17</v>
      </c>
      <c r="N56" s="20">
        <f t="shared" si="3"/>
        <v>-23.421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4">
        <v>46.0</v>
      </c>
      <c r="B57" s="25">
        <v>55.0</v>
      </c>
      <c r="C57" s="19">
        <v>0.3</v>
      </c>
      <c r="D57" s="19">
        <v>0.8</v>
      </c>
      <c r="E57" s="23">
        <v>44270.0</v>
      </c>
      <c r="F57" s="25">
        <v>480.0</v>
      </c>
      <c r="G57" s="25">
        <v>36.0</v>
      </c>
      <c r="H57" s="5">
        <v>-368.5264</v>
      </c>
      <c r="I57" s="5">
        <v>-277.102</v>
      </c>
      <c r="J57" s="5">
        <v>-481.6131</v>
      </c>
      <c r="K57" s="5">
        <v>204.5111</v>
      </c>
      <c r="L57" s="5">
        <v>-368.1925</v>
      </c>
      <c r="M57" s="21" t="s">
        <v>17</v>
      </c>
      <c r="N57" s="20">
        <f t="shared" si="3"/>
        <v>-25.264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24">
        <v>47.0</v>
      </c>
      <c r="B58" s="25">
        <v>55.0</v>
      </c>
      <c r="C58" s="19">
        <v>0.22</v>
      </c>
      <c r="D58" s="19">
        <v>1.0</v>
      </c>
      <c r="E58" s="23">
        <v>44271.0</v>
      </c>
      <c r="F58" s="25">
        <v>480.0</v>
      </c>
      <c r="G58" s="25">
        <v>36.0</v>
      </c>
      <c r="H58" s="5">
        <v>-368.856</v>
      </c>
      <c r="I58" s="5">
        <v>-170.3577</v>
      </c>
      <c r="J58" s="5">
        <v>-583.953</v>
      </c>
      <c r="K58" s="5">
        <v>413.5952</v>
      </c>
      <c r="L58" s="5">
        <v>-368.2499</v>
      </c>
      <c r="M58" s="21" t="s">
        <v>17</v>
      </c>
      <c r="N58" s="20">
        <f t="shared" si="3"/>
        <v>-28.56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4">
        <v>48.0</v>
      </c>
      <c r="B59" s="25">
        <v>55.0</v>
      </c>
      <c r="C59" s="19">
        <v>0.16</v>
      </c>
      <c r="D59" s="19">
        <v>0.2</v>
      </c>
      <c r="E59" s="23">
        <v>44271.0</v>
      </c>
      <c r="F59" s="25">
        <v>480.0</v>
      </c>
      <c r="G59" s="25">
        <v>36.0</v>
      </c>
      <c r="H59" s="5">
        <v>-367.8611</v>
      </c>
      <c r="I59" s="5">
        <v>-320.4015</v>
      </c>
      <c r="J59" s="5">
        <v>-411.5734</v>
      </c>
      <c r="K59" s="5">
        <v>91.1719</v>
      </c>
      <c r="L59" s="5">
        <v>-367.7867</v>
      </c>
      <c r="M59" s="21" t="s">
        <v>17</v>
      </c>
      <c r="N59" s="20">
        <f t="shared" si="3"/>
        <v>-18.611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24">
        <v>50.0</v>
      </c>
      <c r="B60" s="25">
        <v>45.0</v>
      </c>
      <c r="C60" s="19">
        <v>0.4</v>
      </c>
      <c r="D60" s="19">
        <v>0.8</v>
      </c>
      <c r="E60" s="23">
        <v>44271.0</v>
      </c>
      <c r="F60" s="25">
        <v>480.0</v>
      </c>
      <c r="G60" s="25">
        <v>31.0</v>
      </c>
      <c r="H60" s="5">
        <v>-367.63951</v>
      </c>
      <c r="I60" s="5">
        <v>-293.44467</v>
      </c>
      <c r="J60" s="5">
        <v>-438.1452</v>
      </c>
      <c r="K60" s="5">
        <v>144.7005</v>
      </c>
      <c r="L60" s="5">
        <v>-367.3586</v>
      </c>
      <c r="M60" s="21" t="s">
        <v>17</v>
      </c>
      <c r="N60" s="20">
        <f t="shared" si="3"/>
        <v>-16.3951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4">
        <v>51.0</v>
      </c>
      <c r="B61" s="25">
        <v>45.0</v>
      </c>
      <c r="C61" s="19">
        <v>0.3</v>
      </c>
      <c r="D61" s="19">
        <v>1.0</v>
      </c>
      <c r="E61" s="26">
        <v>44272.0</v>
      </c>
      <c r="F61" s="25">
        <v>480.0</v>
      </c>
      <c r="G61" s="25">
        <v>31.0</v>
      </c>
      <c r="H61" s="5">
        <v>-368.024</v>
      </c>
      <c r="I61" s="5">
        <v>-253.05752</v>
      </c>
      <c r="J61" s="5">
        <v>-462.96</v>
      </c>
      <c r="K61" s="5">
        <v>209.9024</v>
      </c>
      <c r="L61" s="5">
        <v>-367.4023</v>
      </c>
      <c r="M61" s="21" t="s">
        <v>17</v>
      </c>
      <c r="N61" s="20">
        <f t="shared" si="3"/>
        <v>-20.24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24">
        <v>52.0</v>
      </c>
      <c r="B62" s="25">
        <v>45.0</v>
      </c>
      <c r="C62" s="19">
        <v>0.22</v>
      </c>
      <c r="D62" s="19">
        <v>0.2</v>
      </c>
      <c r="E62" s="26">
        <v>44272.0</v>
      </c>
      <c r="F62" s="25">
        <v>480.0</v>
      </c>
      <c r="G62" s="25">
        <v>31.0</v>
      </c>
      <c r="H62" s="5">
        <v>-367.3855</v>
      </c>
      <c r="I62" s="5">
        <v>-309.0892</v>
      </c>
      <c r="J62" s="5">
        <v>-415.8577</v>
      </c>
      <c r="K62" s="5">
        <v>106.7684</v>
      </c>
      <c r="L62" s="5">
        <v>-367.34197</v>
      </c>
      <c r="M62" s="21" t="s">
        <v>17</v>
      </c>
      <c r="N62" s="20">
        <f t="shared" si="3"/>
        <v>-13.855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4">
        <v>53.0</v>
      </c>
      <c r="B63" s="25">
        <v>45.0</v>
      </c>
      <c r="C63" s="19">
        <v>0.16</v>
      </c>
      <c r="D63" s="25">
        <v>0.4</v>
      </c>
      <c r="E63" s="26">
        <v>44272.0</v>
      </c>
      <c r="F63" s="25">
        <v>480.0</v>
      </c>
      <c r="G63" s="25">
        <v>31.0</v>
      </c>
      <c r="H63" s="5">
        <v>-367.5061</v>
      </c>
      <c r="I63" s="5">
        <v>-291.2303</v>
      </c>
      <c r="J63" s="5">
        <v>-439.3246</v>
      </c>
      <c r="K63" s="5">
        <v>148.09423</v>
      </c>
      <c r="L63" s="5">
        <v>-367.3641</v>
      </c>
      <c r="M63" s="21" t="s">
        <v>17</v>
      </c>
      <c r="N63" s="20">
        <f t="shared" si="3"/>
        <v>-15.061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24">
        <v>54.0</v>
      </c>
      <c r="B64" s="27">
        <v>35.0</v>
      </c>
      <c r="C64" s="28">
        <v>0.5</v>
      </c>
      <c r="D64" s="28">
        <v>0.8</v>
      </c>
      <c r="E64" s="26">
        <v>44273.0</v>
      </c>
      <c r="F64" s="25">
        <v>290.0</v>
      </c>
      <c r="G64" s="25">
        <v>38.0</v>
      </c>
      <c r="H64" s="5">
        <v>-369.08838</v>
      </c>
      <c r="I64" s="5">
        <v>-273.1066</v>
      </c>
      <c r="J64" s="5">
        <v>-471.9135</v>
      </c>
      <c r="K64" s="5">
        <v>198.8068</v>
      </c>
      <c r="L64" s="5">
        <v>-368.5434</v>
      </c>
      <c r="M64" s="21" t="s">
        <v>17</v>
      </c>
      <c r="N64" s="20">
        <f t="shared" si="3"/>
        <v>-30.8838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24">
        <v>55.0</v>
      </c>
      <c r="B65" s="27">
        <v>35.0</v>
      </c>
      <c r="C65" s="28">
        <v>0.4</v>
      </c>
      <c r="D65" s="28">
        <v>1.0</v>
      </c>
      <c r="E65" s="26">
        <v>44273.0</v>
      </c>
      <c r="F65" s="25">
        <v>290.0</v>
      </c>
      <c r="G65" s="25">
        <v>38.0</v>
      </c>
      <c r="H65" s="5">
        <v>-369.0515</v>
      </c>
      <c r="I65" s="5">
        <v>-246.4868</v>
      </c>
      <c r="J65" s="5">
        <v>-483.51461</v>
      </c>
      <c r="K65" s="5">
        <v>237.0278</v>
      </c>
      <c r="L65" s="5">
        <v>-368.5347</v>
      </c>
      <c r="M65" s="21" t="s">
        <v>17</v>
      </c>
      <c r="N65" s="20">
        <f t="shared" si="3"/>
        <v>-30.515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24">
        <v>56.0</v>
      </c>
      <c r="B66" s="25">
        <v>35.0</v>
      </c>
      <c r="C66" s="19">
        <v>0.3</v>
      </c>
      <c r="D66" s="19">
        <v>0.2</v>
      </c>
      <c r="E66" s="26">
        <v>44274.0</v>
      </c>
      <c r="F66" s="25">
        <v>290.0</v>
      </c>
      <c r="G66" s="25">
        <v>38.0</v>
      </c>
      <c r="H66" s="5">
        <v>-368.7555</v>
      </c>
      <c r="I66" s="5">
        <v>-320.3293</v>
      </c>
      <c r="J66" s="5">
        <v>-417.2296</v>
      </c>
      <c r="K66" s="5">
        <v>96.9002</v>
      </c>
      <c r="L66" s="5">
        <v>-368.61869</v>
      </c>
      <c r="M66" s="21" t="s">
        <v>17</v>
      </c>
      <c r="N66" s="20">
        <f t="shared" si="3"/>
        <v>-27.555</v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4">
        <v>57.0</v>
      </c>
      <c r="B67" s="25">
        <v>35.0</v>
      </c>
      <c r="C67" s="19">
        <v>0.22</v>
      </c>
      <c r="D67" s="25">
        <v>0.4</v>
      </c>
      <c r="E67" s="26">
        <v>44274.0</v>
      </c>
      <c r="F67" s="25">
        <v>290.0</v>
      </c>
      <c r="G67" s="25">
        <v>38.0</v>
      </c>
      <c r="H67" s="5">
        <v>-369.07152</v>
      </c>
      <c r="I67" s="5">
        <v>-284.9965</v>
      </c>
      <c r="J67" s="5">
        <v>-449.65</v>
      </c>
      <c r="K67" s="5">
        <v>164.6534</v>
      </c>
      <c r="L67" s="5">
        <v>-368.6113</v>
      </c>
      <c r="M67" s="21" t="s">
        <v>17</v>
      </c>
      <c r="N67" s="20">
        <f t="shared" si="3"/>
        <v>-30.7152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24">
        <v>58.0</v>
      </c>
      <c r="B68" s="25">
        <v>35.0</v>
      </c>
      <c r="C68" s="19">
        <v>0.16</v>
      </c>
      <c r="D68" s="25">
        <v>0.6</v>
      </c>
      <c r="E68" s="23">
        <v>44277.0</v>
      </c>
      <c r="F68" s="25">
        <v>290.0</v>
      </c>
      <c r="G68" s="25">
        <v>38.0</v>
      </c>
      <c r="H68" s="5">
        <v>-369.6539</v>
      </c>
      <c r="I68" s="5">
        <v>-247.5939</v>
      </c>
      <c r="J68" s="5">
        <v>-491.7701</v>
      </c>
      <c r="K68" s="5">
        <v>244.1762</v>
      </c>
      <c r="L68" s="5">
        <v>-368.59485</v>
      </c>
      <c r="M68" s="21" t="s">
        <v>17</v>
      </c>
      <c r="N68" s="20">
        <f t="shared" si="3"/>
        <v>-36.539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4">
        <v>61.0</v>
      </c>
      <c r="B69" s="25">
        <v>27.0</v>
      </c>
      <c r="C69" s="19">
        <v>0.3</v>
      </c>
      <c r="D69" s="25">
        <v>0.4</v>
      </c>
      <c r="E69" s="23">
        <v>44277.0</v>
      </c>
      <c r="F69" s="25">
        <v>290.0</v>
      </c>
      <c r="G69" s="25">
        <v>30.0</v>
      </c>
      <c r="H69" s="5">
        <v>-367.3214</v>
      </c>
      <c r="I69" s="5">
        <v>-300.6171</v>
      </c>
      <c r="J69" s="5">
        <v>-435.5458</v>
      </c>
      <c r="K69" s="5">
        <v>134.9287</v>
      </c>
      <c r="L69" s="5">
        <v>-367.14575</v>
      </c>
      <c r="M69" s="21" t="s">
        <v>17</v>
      </c>
      <c r="N69" s="20">
        <f t="shared" si="3"/>
        <v>-13.214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24">
        <v>62.0</v>
      </c>
      <c r="B70" s="25">
        <v>27.0</v>
      </c>
      <c r="C70" s="19">
        <v>0.22</v>
      </c>
      <c r="D70" s="25">
        <v>0.6</v>
      </c>
      <c r="E70" s="23">
        <v>44278.0</v>
      </c>
      <c r="F70" s="25">
        <v>290.0</v>
      </c>
      <c r="G70" s="25">
        <v>30.0</v>
      </c>
      <c r="H70" s="5">
        <v>-367.5326</v>
      </c>
      <c r="I70" s="5">
        <v>-231.1069</v>
      </c>
      <c r="J70" s="5">
        <v>-491.9627</v>
      </c>
      <c r="K70" s="5">
        <v>260.8557</v>
      </c>
      <c r="L70" s="5">
        <v>-367.11942</v>
      </c>
      <c r="M70" s="21" t="s">
        <v>17</v>
      </c>
      <c r="N70" s="20">
        <f t="shared" si="3"/>
        <v>-15.326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4">
        <v>63.0</v>
      </c>
      <c r="B71" s="25">
        <v>27.0</v>
      </c>
      <c r="C71" s="19">
        <v>0.16</v>
      </c>
      <c r="D71" s="25">
        <v>0.8</v>
      </c>
      <c r="E71" s="23">
        <v>44278.0</v>
      </c>
      <c r="F71" s="25">
        <v>290.0</v>
      </c>
      <c r="G71" s="25">
        <v>30.0</v>
      </c>
      <c r="H71" s="5">
        <v>-367.4774</v>
      </c>
      <c r="I71" s="5">
        <v>-273.5158</v>
      </c>
      <c r="J71" s="5">
        <v>-476.2459</v>
      </c>
      <c r="K71" s="5">
        <v>202.73004</v>
      </c>
      <c r="L71" s="5">
        <v>-367.0869</v>
      </c>
      <c r="M71" s="21" t="s">
        <v>17</v>
      </c>
      <c r="N71" s="20">
        <f t="shared" si="3"/>
        <v>-14.774</v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29" t="s">
        <v>19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8"/>
      <c r="N72" s="30" t="s">
        <v>20</v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19">
        <v>8.0</v>
      </c>
      <c r="B73" s="19">
        <v>72.0</v>
      </c>
      <c r="C73" s="19">
        <v>0.22</v>
      </c>
      <c r="D73" s="19">
        <v>0.3</v>
      </c>
      <c r="E73" s="16">
        <v>44295.0</v>
      </c>
      <c r="F73" s="19">
        <v>480.0</v>
      </c>
      <c r="G73" s="19">
        <v>48.0</v>
      </c>
      <c r="H73" s="19"/>
      <c r="I73" s="19"/>
      <c r="J73" s="19"/>
      <c r="K73" s="19"/>
      <c r="L73" s="19"/>
      <c r="M73" s="21" t="s">
        <v>17</v>
      </c>
      <c r="N73" s="31">
        <v>1.0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9">
        <v>10.0</v>
      </c>
      <c r="B74" s="19">
        <v>40.6</v>
      </c>
      <c r="C74" s="19">
        <v>0.142</v>
      </c>
      <c r="D74" s="19">
        <v>0.7</v>
      </c>
      <c r="E74" s="16">
        <v>44298.0</v>
      </c>
      <c r="F74" s="19">
        <v>290.0</v>
      </c>
      <c r="G74" s="19">
        <v>45.0</v>
      </c>
      <c r="H74" s="32">
        <v>0.2912</v>
      </c>
      <c r="I74" s="19"/>
      <c r="J74" s="19"/>
      <c r="K74" s="19"/>
      <c r="L74" s="19"/>
      <c r="M74" s="21" t="s">
        <v>17</v>
      </c>
      <c r="N74" s="31">
        <v>4.0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19">
        <v>3.0</v>
      </c>
      <c r="B75" s="19">
        <v>45.0</v>
      </c>
      <c r="C75" s="19">
        <v>0.166</v>
      </c>
      <c r="D75" s="19">
        <v>0.3</v>
      </c>
      <c r="E75" s="16">
        <v>44292.0</v>
      </c>
      <c r="F75" s="19">
        <v>290.0</v>
      </c>
      <c r="G75" s="19">
        <v>50.0</v>
      </c>
      <c r="H75" s="32">
        <v>0.1392</v>
      </c>
      <c r="I75" s="19"/>
      <c r="J75" s="19"/>
      <c r="K75" s="19"/>
      <c r="L75" s="19"/>
      <c r="M75" s="21" t="s">
        <v>17</v>
      </c>
      <c r="N75" s="31">
        <v>10.0</v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9">
        <v>13.0</v>
      </c>
      <c r="B76" s="19">
        <v>44.0</v>
      </c>
      <c r="C76" s="19">
        <v>0.17</v>
      </c>
      <c r="D76" s="19">
        <v>0.5</v>
      </c>
      <c r="E76" s="16">
        <v>44299.0</v>
      </c>
      <c r="F76" s="19">
        <v>290.0</v>
      </c>
      <c r="G76" s="19">
        <v>48.0</v>
      </c>
      <c r="H76" s="19">
        <v>0.3458</v>
      </c>
      <c r="I76" s="19"/>
      <c r="J76" s="19"/>
      <c r="K76" s="19"/>
      <c r="L76" s="19"/>
      <c r="M76" s="21" t="s">
        <v>17</v>
      </c>
      <c r="N76" s="31">
        <v>16.0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19">
        <v>1.0</v>
      </c>
      <c r="B77" s="19">
        <v>55.0</v>
      </c>
      <c r="C77" s="19">
        <v>0.142</v>
      </c>
      <c r="D77" s="19">
        <v>0.5</v>
      </c>
      <c r="E77" s="16">
        <v>44286.0</v>
      </c>
      <c r="F77" s="19">
        <v>290.0</v>
      </c>
      <c r="G77" s="19">
        <v>60.0</v>
      </c>
      <c r="H77" s="19">
        <v>0.1642</v>
      </c>
      <c r="I77" s="19"/>
      <c r="J77" s="19"/>
      <c r="K77" s="19"/>
      <c r="L77" s="19"/>
      <c r="M77" s="21" t="s">
        <v>17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19">
        <v>2.0</v>
      </c>
      <c r="B78" s="19">
        <v>50.0</v>
      </c>
      <c r="C78" s="19">
        <v>0.15</v>
      </c>
      <c r="D78" s="19">
        <v>0.5</v>
      </c>
      <c r="E78" s="16">
        <v>44287.0</v>
      </c>
      <c r="F78" s="19">
        <v>290.0</v>
      </c>
      <c r="G78" s="19">
        <v>55.0</v>
      </c>
      <c r="H78" s="19">
        <v>0.1449</v>
      </c>
      <c r="I78" s="19"/>
      <c r="J78" s="19"/>
      <c r="K78" s="19"/>
      <c r="L78" s="19"/>
      <c r="M78" s="21" t="s">
        <v>17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19">
        <v>4.0</v>
      </c>
      <c r="B79" s="33">
        <v>44.0</v>
      </c>
      <c r="C79" s="33">
        <v>0.142</v>
      </c>
      <c r="D79" s="33">
        <v>0.3</v>
      </c>
      <c r="E79" s="16">
        <v>44293.0</v>
      </c>
      <c r="F79" s="33">
        <v>290.0</v>
      </c>
      <c r="G79" s="33">
        <v>49.0</v>
      </c>
      <c r="H79" s="34">
        <v>0.2385</v>
      </c>
      <c r="I79" s="35" t="s">
        <v>21</v>
      </c>
      <c r="J79" s="36"/>
      <c r="K79" s="36"/>
      <c r="L79" s="37"/>
      <c r="M79" s="21" t="s">
        <v>17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19">
        <v>5.0</v>
      </c>
      <c r="B80" s="33">
        <v>44.0</v>
      </c>
      <c r="C80" s="33">
        <v>0.142</v>
      </c>
      <c r="D80" s="33">
        <v>0.3</v>
      </c>
      <c r="E80" s="16">
        <v>44293.0</v>
      </c>
      <c r="F80" s="33">
        <v>290.0</v>
      </c>
      <c r="G80" s="33">
        <v>49.0</v>
      </c>
      <c r="H80" s="38">
        <v>0.2205</v>
      </c>
      <c r="I80" s="35" t="s">
        <v>22</v>
      </c>
      <c r="J80" s="36"/>
      <c r="K80" s="36"/>
      <c r="L80" s="37"/>
      <c r="M80" s="21" t="s">
        <v>17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19">
        <v>6.0</v>
      </c>
      <c r="B81" s="33">
        <v>44.0</v>
      </c>
      <c r="C81" s="33">
        <v>0.142</v>
      </c>
      <c r="D81" s="33">
        <v>0.3</v>
      </c>
      <c r="E81" s="16">
        <v>44294.0</v>
      </c>
      <c r="F81" s="33">
        <v>290.0</v>
      </c>
      <c r="G81" s="33">
        <v>49.0</v>
      </c>
      <c r="H81" s="38">
        <v>0.2458</v>
      </c>
      <c r="I81" s="35" t="s">
        <v>23</v>
      </c>
      <c r="J81" s="36"/>
      <c r="K81" s="36"/>
      <c r="L81" s="37"/>
      <c r="M81" s="21" t="s">
        <v>17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19">
        <v>7.0</v>
      </c>
      <c r="B82" s="19">
        <v>27.0</v>
      </c>
      <c r="C82" s="19">
        <v>0.153</v>
      </c>
      <c r="D82" s="19">
        <v>0.3</v>
      </c>
      <c r="E82" s="16">
        <v>44294.0</v>
      </c>
      <c r="F82" s="19">
        <v>190.0</v>
      </c>
      <c r="G82" s="19">
        <v>45.0</v>
      </c>
      <c r="H82" s="32">
        <v>0.0981</v>
      </c>
      <c r="I82" s="19"/>
      <c r="J82" s="19"/>
      <c r="K82" s="19"/>
      <c r="L82" s="19"/>
      <c r="M82" s="21" t="s">
        <v>17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19">
        <v>9.0</v>
      </c>
      <c r="B83" s="19">
        <v>42.8</v>
      </c>
      <c r="C83" s="19">
        <v>0.17</v>
      </c>
      <c r="D83" s="19">
        <v>0.2</v>
      </c>
      <c r="E83" s="16">
        <v>44295.0</v>
      </c>
      <c r="F83" s="19">
        <v>290.0</v>
      </c>
      <c r="G83" s="19">
        <v>47.0</v>
      </c>
      <c r="H83" s="19">
        <v>0.4271</v>
      </c>
      <c r="I83" s="19"/>
      <c r="J83" s="19"/>
      <c r="K83" s="19"/>
      <c r="L83" s="19"/>
      <c r="M83" s="21" t="s">
        <v>17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19">
        <v>11.0</v>
      </c>
      <c r="B84" s="19">
        <v>67.0</v>
      </c>
      <c r="C84" s="19">
        <v>0.153</v>
      </c>
      <c r="D84" s="19">
        <v>0.2</v>
      </c>
      <c r="E84" s="16">
        <v>44298.0</v>
      </c>
      <c r="F84" s="19">
        <v>480.0</v>
      </c>
      <c r="G84" s="19">
        <v>44.0</v>
      </c>
      <c r="H84" s="19">
        <v>0.241</v>
      </c>
      <c r="I84" s="19"/>
      <c r="J84" s="19"/>
      <c r="K84" s="19"/>
      <c r="L84" s="19"/>
      <c r="M84" s="21" t="s">
        <v>17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19">
        <v>12.0</v>
      </c>
      <c r="B85" s="19">
        <v>27.0</v>
      </c>
      <c r="C85" s="19">
        <v>0.17</v>
      </c>
      <c r="D85" s="19">
        <v>0.5</v>
      </c>
      <c r="E85" s="16">
        <v>44299.0</v>
      </c>
      <c r="F85" s="19">
        <v>190.0</v>
      </c>
      <c r="G85" s="19">
        <v>43.5</v>
      </c>
      <c r="H85" s="19">
        <v>0.4861</v>
      </c>
      <c r="I85" s="19"/>
      <c r="J85" s="19"/>
      <c r="K85" s="19"/>
      <c r="L85" s="19"/>
      <c r="M85" s="21" t="s">
        <v>17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19">
        <v>14.0</v>
      </c>
      <c r="B86" s="19">
        <v>38.0</v>
      </c>
      <c r="C86" s="19">
        <v>0.22</v>
      </c>
      <c r="D86" s="19">
        <v>0.2</v>
      </c>
      <c r="E86" s="16"/>
      <c r="F86" s="19">
        <v>290.0</v>
      </c>
      <c r="G86" s="19">
        <v>42.0</v>
      </c>
      <c r="H86" s="32">
        <v>0.2767</v>
      </c>
      <c r="I86" s="19"/>
      <c r="J86" s="19"/>
      <c r="K86" s="19"/>
      <c r="L86" s="19"/>
      <c r="M86" s="21" t="s">
        <v>17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19">
        <v>15.0</v>
      </c>
      <c r="B87" s="19">
        <v>57.3</v>
      </c>
      <c r="C87" s="19">
        <v>0.173</v>
      </c>
      <c r="D87" s="19">
        <v>0.2</v>
      </c>
      <c r="E87" s="16"/>
      <c r="F87" s="19">
        <v>480.0</v>
      </c>
      <c r="G87" s="19">
        <v>38.0</v>
      </c>
      <c r="H87" s="19"/>
      <c r="I87" s="19"/>
      <c r="J87" s="19"/>
      <c r="K87" s="19"/>
      <c r="L87" s="19"/>
      <c r="M87" s="19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19">
        <v>16.0</v>
      </c>
      <c r="B88" s="19">
        <v>22.0</v>
      </c>
      <c r="C88" s="19">
        <v>0.166</v>
      </c>
      <c r="D88" s="19">
        <v>0.2</v>
      </c>
      <c r="E88" s="16"/>
      <c r="F88" s="19">
        <v>190.0</v>
      </c>
      <c r="G88" s="38">
        <v>37.0</v>
      </c>
      <c r="H88" s="19"/>
      <c r="I88" s="19"/>
      <c r="J88" s="19"/>
      <c r="K88" s="19"/>
      <c r="L88" s="19"/>
      <c r="M88" s="19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19">
        <v>17.0</v>
      </c>
      <c r="B89" s="19">
        <v>31.8</v>
      </c>
      <c r="C89" s="19">
        <v>0.142</v>
      </c>
      <c r="D89" s="19">
        <v>0.5</v>
      </c>
      <c r="E89" s="16"/>
      <c r="F89" s="19">
        <v>290.0</v>
      </c>
      <c r="G89" s="38">
        <v>35.0</v>
      </c>
      <c r="H89" s="19"/>
      <c r="I89" s="19"/>
      <c r="J89" s="19"/>
      <c r="K89" s="19"/>
      <c r="L89" s="19"/>
      <c r="M89" s="19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19">
        <v>18.0</v>
      </c>
      <c r="B90" s="19">
        <v>52.0</v>
      </c>
      <c r="C90" s="19">
        <v>0.166</v>
      </c>
      <c r="D90" s="19">
        <v>0.7</v>
      </c>
      <c r="E90" s="16"/>
      <c r="F90" s="19">
        <v>480.0</v>
      </c>
      <c r="G90" s="38">
        <v>34.0</v>
      </c>
      <c r="H90" s="19"/>
      <c r="I90" s="19"/>
      <c r="J90" s="19"/>
      <c r="K90" s="19"/>
      <c r="L90" s="19"/>
      <c r="M90" s="19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19">
        <v>19.0</v>
      </c>
      <c r="B91" s="19">
        <v>27.0</v>
      </c>
      <c r="C91" s="19">
        <v>0.166</v>
      </c>
      <c r="D91" s="19">
        <v>0.7</v>
      </c>
      <c r="E91" s="16"/>
      <c r="F91" s="19">
        <v>290.0</v>
      </c>
      <c r="G91" s="38">
        <v>30.0</v>
      </c>
      <c r="H91" s="19"/>
      <c r="I91" s="19"/>
      <c r="J91" s="19"/>
      <c r="K91" s="19"/>
      <c r="L91" s="19"/>
      <c r="M91" s="19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19">
        <v>20.0</v>
      </c>
      <c r="B92" s="19">
        <v>45.0</v>
      </c>
      <c r="C92" s="19">
        <v>0.173</v>
      </c>
      <c r="D92" s="19">
        <v>0.5</v>
      </c>
      <c r="E92" s="16"/>
      <c r="F92" s="19">
        <v>480.0</v>
      </c>
      <c r="G92" s="38">
        <v>29.0</v>
      </c>
      <c r="H92" s="19"/>
      <c r="I92" s="19"/>
      <c r="J92" s="19"/>
      <c r="K92" s="19"/>
      <c r="L92" s="19"/>
      <c r="M92" s="19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19">
        <v>16.0</v>
      </c>
      <c r="B93" s="19">
        <v>45.0</v>
      </c>
      <c r="C93" s="19">
        <v>0.3</v>
      </c>
      <c r="D93" s="19">
        <v>1.0</v>
      </c>
      <c r="E93" s="16"/>
      <c r="F93" s="19"/>
      <c r="G93" s="19"/>
      <c r="H93" s="19"/>
      <c r="I93" s="19"/>
      <c r="J93" s="19"/>
      <c r="K93" s="19"/>
      <c r="L93" s="19"/>
      <c r="M93" s="19"/>
      <c r="N93" s="5"/>
      <c r="O93" s="5"/>
      <c r="P93" s="39"/>
      <c r="Q93" s="9"/>
      <c r="R93" s="9"/>
      <c r="S93" s="9"/>
      <c r="T93" s="9"/>
      <c r="U93" s="5"/>
      <c r="V93" s="5"/>
      <c r="W93" s="5"/>
      <c r="X93" s="5"/>
      <c r="Y93" s="5"/>
      <c r="Z93" s="5"/>
    </row>
    <row r="94" ht="15.75" customHeight="1">
      <c r="A94" s="19">
        <v>17.0</v>
      </c>
      <c r="B94" s="19">
        <v>35.0</v>
      </c>
      <c r="C94" s="19">
        <v>0.15</v>
      </c>
      <c r="D94" s="19">
        <v>0.5</v>
      </c>
      <c r="E94" s="16"/>
      <c r="F94" s="19"/>
      <c r="G94" s="19"/>
      <c r="H94" s="19"/>
      <c r="I94" s="19"/>
      <c r="J94" s="19"/>
      <c r="K94" s="19"/>
      <c r="L94" s="19"/>
      <c r="M94" s="19"/>
      <c r="N94" s="5"/>
      <c r="O94" s="5"/>
      <c r="P94" s="39"/>
      <c r="Q94" s="9"/>
      <c r="R94" s="9"/>
      <c r="S94" s="9"/>
      <c r="T94" s="9"/>
      <c r="U94" s="5"/>
      <c r="V94" s="5"/>
      <c r="W94" s="5"/>
      <c r="X94" s="5"/>
      <c r="Y94" s="5"/>
      <c r="Z94" s="5"/>
    </row>
    <row r="95" ht="15.75" customHeight="1">
      <c r="A95" s="19">
        <v>18.0</v>
      </c>
      <c r="B95" s="19">
        <v>35.0</v>
      </c>
      <c r="C95" s="19">
        <v>0.17</v>
      </c>
      <c r="D95" s="19">
        <v>0.7</v>
      </c>
      <c r="E95" s="16"/>
      <c r="F95" s="19"/>
      <c r="G95" s="19"/>
      <c r="H95" s="19"/>
      <c r="I95" s="19"/>
      <c r="J95" s="19"/>
      <c r="K95" s="19"/>
      <c r="L95" s="19"/>
      <c r="M95" s="19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19">
        <v>19.0</v>
      </c>
      <c r="B96" s="19">
        <v>35.0</v>
      </c>
      <c r="C96" s="19">
        <v>0.22</v>
      </c>
      <c r="D96" s="19">
        <v>1.0</v>
      </c>
      <c r="E96" s="16"/>
      <c r="F96" s="19"/>
      <c r="G96" s="19"/>
      <c r="H96" s="19"/>
      <c r="I96" s="19"/>
      <c r="J96" s="19"/>
      <c r="K96" s="19"/>
      <c r="L96" s="19"/>
      <c r="M96" s="19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19">
        <v>20.0</v>
      </c>
      <c r="B97" s="19">
        <v>35.0</v>
      </c>
      <c r="C97" s="19">
        <v>0.3</v>
      </c>
      <c r="D97" s="19">
        <v>0.3</v>
      </c>
      <c r="E97" s="16"/>
      <c r="F97" s="19"/>
      <c r="G97" s="19"/>
      <c r="H97" s="19"/>
      <c r="I97" s="19"/>
      <c r="J97" s="19"/>
      <c r="K97" s="19"/>
      <c r="L97" s="19"/>
      <c r="M97" s="19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19">
        <v>21.0</v>
      </c>
      <c r="B98" s="19">
        <v>25.0</v>
      </c>
      <c r="C98" s="19">
        <v>0.15</v>
      </c>
      <c r="D98" s="19">
        <v>0.7</v>
      </c>
      <c r="E98" s="16"/>
      <c r="F98" s="19"/>
      <c r="G98" s="19"/>
      <c r="H98" s="19"/>
      <c r="I98" s="19"/>
      <c r="J98" s="19"/>
      <c r="K98" s="19"/>
      <c r="L98" s="19"/>
      <c r="M98" s="19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19">
        <v>22.0</v>
      </c>
      <c r="B99" s="19">
        <v>25.0</v>
      </c>
      <c r="C99" s="19">
        <v>0.17</v>
      </c>
      <c r="D99" s="19">
        <v>1.0</v>
      </c>
      <c r="E99" s="16"/>
      <c r="F99" s="19"/>
      <c r="G99" s="19"/>
      <c r="H99" s="19"/>
      <c r="I99" s="19"/>
      <c r="J99" s="19"/>
      <c r="K99" s="19"/>
      <c r="L99" s="19"/>
      <c r="M99" s="19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19">
        <v>23.0</v>
      </c>
      <c r="B100" s="19">
        <v>25.0</v>
      </c>
      <c r="C100" s="19">
        <v>0.22</v>
      </c>
      <c r="D100" s="19">
        <v>0.3</v>
      </c>
      <c r="E100" s="16"/>
      <c r="F100" s="19"/>
      <c r="G100" s="19"/>
      <c r="H100" s="19"/>
      <c r="I100" s="19"/>
      <c r="J100" s="19"/>
      <c r="K100" s="19"/>
      <c r="L100" s="19"/>
      <c r="M100" s="19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19">
        <v>24.0</v>
      </c>
      <c r="B101" s="19">
        <v>25.0</v>
      </c>
      <c r="C101" s="19">
        <v>0.3</v>
      </c>
      <c r="D101" s="19">
        <v>0.5</v>
      </c>
      <c r="E101" s="16"/>
      <c r="F101" s="19"/>
      <c r="G101" s="19"/>
      <c r="H101" s="19"/>
      <c r="I101" s="19"/>
      <c r="J101" s="19"/>
      <c r="K101" s="19"/>
      <c r="L101" s="19"/>
      <c r="M101" s="19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19">
        <v>25.0</v>
      </c>
      <c r="B102" s="19">
        <v>50.0</v>
      </c>
      <c r="C102" s="19">
        <v>0.17</v>
      </c>
      <c r="D102" s="19">
        <v>0.5</v>
      </c>
      <c r="E102" s="16"/>
      <c r="F102" s="19"/>
      <c r="G102" s="19"/>
      <c r="H102" s="19"/>
      <c r="I102" s="19"/>
      <c r="J102" s="19"/>
      <c r="K102" s="19"/>
      <c r="L102" s="19"/>
      <c r="M102" s="19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19">
        <v>26.0</v>
      </c>
      <c r="B103" s="19">
        <v>50.0</v>
      </c>
      <c r="C103" s="19">
        <v>0.22</v>
      </c>
      <c r="D103" s="19">
        <v>0.8</v>
      </c>
      <c r="E103" s="16"/>
      <c r="F103" s="19"/>
      <c r="G103" s="19"/>
      <c r="H103" s="19"/>
      <c r="I103" s="19"/>
      <c r="J103" s="19"/>
      <c r="K103" s="19"/>
      <c r="L103" s="19"/>
      <c r="M103" s="19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19">
        <v>27.0</v>
      </c>
      <c r="B104" s="19">
        <v>50.0</v>
      </c>
      <c r="C104" s="19">
        <v>0.3</v>
      </c>
      <c r="D104" s="19">
        <v>1.2</v>
      </c>
      <c r="E104" s="16"/>
      <c r="F104" s="19"/>
      <c r="G104" s="19"/>
      <c r="H104" s="19"/>
      <c r="I104" s="19"/>
      <c r="J104" s="19"/>
      <c r="K104" s="19"/>
      <c r="L104" s="19"/>
      <c r="M104" s="19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4">
    <mergeCell ref="A2:M2"/>
    <mergeCell ref="A15:M15"/>
    <mergeCell ref="H25:L25"/>
    <mergeCell ref="A72:M72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0"/>
    <col customWidth="1" min="3" max="3" width="7.63"/>
    <col customWidth="1" min="4" max="4" width="11.88"/>
    <col customWidth="1" min="5" max="9" width="7.63"/>
    <col customWidth="1" min="10" max="10" width="17.88"/>
    <col customWidth="1" min="11" max="12" width="7.63"/>
    <col customWidth="1" min="13" max="13" width="16.0"/>
    <col customWidth="1" min="14" max="26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24</v>
      </c>
      <c r="G1" s="1" t="s">
        <v>0</v>
      </c>
      <c r="H1" s="2" t="s">
        <v>1</v>
      </c>
      <c r="I1" s="2" t="s">
        <v>2</v>
      </c>
      <c r="J1" s="2" t="s">
        <v>3</v>
      </c>
      <c r="K1" s="2" t="s">
        <v>24</v>
      </c>
      <c r="L1" s="40" t="s">
        <v>25</v>
      </c>
    </row>
    <row r="2">
      <c r="A2" s="41">
        <v>1.0</v>
      </c>
      <c r="B2" s="41">
        <v>-1.0</v>
      </c>
      <c r="C2" s="41">
        <v>-1.0</v>
      </c>
      <c r="D2" s="41">
        <v>-1.0</v>
      </c>
      <c r="E2" s="41" t="s">
        <v>26</v>
      </c>
      <c r="G2" s="41">
        <v>1.0</v>
      </c>
      <c r="H2" s="41">
        <v>125.0</v>
      </c>
      <c r="I2" s="41">
        <v>0.08</v>
      </c>
      <c r="J2" s="41">
        <v>0.8</v>
      </c>
      <c r="K2" s="41" t="s">
        <v>26</v>
      </c>
      <c r="L2" s="20" t="s">
        <v>27</v>
      </c>
    </row>
    <row r="3">
      <c r="A3" s="41">
        <v>2.0</v>
      </c>
      <c r="B3" s="41">
        <v>1.0</v>
      </c>
      <c r="C3" s="41">
        <v>-1.0</v>
      </c>
      <c r="D3" s="41">
        <v>-1.0</v>
      </c>
      <c r="E3" s="41" t="s">
        <v>26</v>
      </c>
      <c r="G3" s="41">
        <v>2.0</v>
      </c>
      <c r="H3" s="41">
        <v>180.0</v>
      </c>
      <c r="I3" s="41">
        <v>0.08</v>
      </c>
      <c r="J3" s="41">
        <v>0.8</v>
      </c>
      <c r="K3" s="41" t="s">
        <v>26</v>
      </c>
      <c r="L3" s="20" t="s">
        <v>28</v>
      </c>
      <c r="M3" s="42" t="s">
        <v>29</v>
      </c>
      <c r="N3" s="42" t="s">
        <v>30</v>
      </c>
      <c r="O3" s="42" t="s">
        <v>31</v>
      </c>
      <c r="P3" s="42" t="s">
        <v>32</v>
      </c>
      <c r="Q3" s="42" t="s">
        <v>33</v>
      </c>
      <c r="R3" s="42" t="s">
        <v>34</v>
      </c>
    </row>
    <row r="4">
      <c r="A4" s="41">
        <v>3.0</v>
      </c>
      <c r="B4" s="41">
        <v>-1.0</v>
      </c>
      <c r="C4" s="41">
        <v>1.0</v>
      </c>
      <c r="D4" s="41">
        <v>-1.0</v>
      </c>
      <c r="E4" s="41" t="s">
        <v>26</v>
      </c>
      <c r="G4" s="41">
        <v>3.0</v>
      </c>
      <c r="H4" s="41">
        <v>125.0</v>
      </c>
      <c r="I4" s="41">
        <v>0.24</v>
      </c>
      <c r="J4" s="41">
        <v>0.8</v>
      </c>
      <c r="K4" s="41" t="s">
        <v>26</v>
      </c>
      <c r="L4" s="20" t="s">
        <v>35</v>
      </c>
      <c r="M4" s="19"/>
      <c r="N4" s="19">
        <v>-1.68</v>
      </c>
      <c r="O4" s="19">
        <v>-1.0</v>
      </c>
      <c r="P4" s="19">
        <v>0.0</v>
      </c>
      <c r="Q4" s="19">
        <v>1.0</v>
      </c>
      <c r="R4" s="19">
        <v>1.681</v>
      </c>
    </row>
    <row r="5">
      <c r="A5" s="41">
        <v>4.0</v>
      </c>
      <c r="B5" s="41">
        <v>1.0</v>
      </c>
      <c r="C5" s="41">
        <v>1.0</v>
      </c>
      <c r="D5" s="41">
        <v>-1.0</v>
      </c>
      <c r="E5" s="41" t="s">
        <v>26</v>
      </c>
      <c r="G5" s="41">
        <v>4.0</v>
      </c>
      <c r="H5" s="41">
        <v>180.0</v>
      </c>
      <c r="I5" s="41">
        <v>0.24</v>
      </c>
      <c r="J5" s="41">
        <v>0.8</v>
      </c>
      <c r="K5" s="41" t="s">
        <v>26</v>
      </c>
      <c r="M5" s="43" t="s">
        <v>36</v>
      </c>
      <c r="N5" s="19">
        <v>110.0</v>
      </c>
      <c r="O5" s="19">
        <v>125.0</v>
      </c>
      <c r="P5" s="19">
        <v>160.0</v>
      </c>
      <c r="Q5" s="19">
        <v>180.0</v>
      </c>
      <c r="R5" s="19">
        <v>210.0</v>
      </c>
    </row>
    <row r="6">
      <c r="A6" s="41">
        <v>5.0</v>
      </c>
      <c r="B6" s="41">
        <v>-1.0</v>
      </c>
      <c r="C6" s="41">
        <v>-1.0</v>
      </c>
      <c r="D6" s="41">
        <v>1.0</v>
      </c>
      <c r="E6" s="41" t="s">
        <v>26</v>
      </c>
      <c r="G6" s="41">
        <v>5.0</v>
      </c>
      <c r="H6" s="41">
        <v>125.0</v>
      </c>
      <c r="I6" s="41">
        <v>0.08</v>
      </c>
      <c r="J6" s="41">
        <v>2.4</v>
      </c>
      <c r="K6" s="41" t="s">
        <v>26</v>
      </c>
      <c r="M6" s="43" t="s">
        <v>37</v>
      </c>
      <c r="N6" s="19">
        <v>0.05</v>
      </c>
      <c r="O6" s="19">
        <v>0.08</v>
      </c>
      <c r="P6" s="19">
        <v>0.2</v>
      </c>
      <c r="Q6" s="19">
        <v>0.24</v>
      </c>
      <c r="R6" s="19">
        <v>0.4</v>
      </c>
    </row>
    <row r="7">
      <c r="A7" s="41">
        <v>6.0</v>
      </c>
      <c r="B7" s="41">
        <v>1.0</v>
      </c>
      <c r="C7" s="41">
        <v>-1.0</v>
      </c>
      <c r="D7" s="41">
        <v>1.0</v>
      </c>
      <c r="E7" s="41" t="s">
        <v>26</v>
      </c>
      <c r="G7" s="41">
        <v>6.0</v>
      </c>
      <c r="H7" s="41">
        <v>180.0</v>
      </c>
      <c r="I7" s="41">
        <v>0.08</v>
      </c>
      <c r="J7" s="41">
        <v>2.4</v>
      </c>
      <c r="K7" s="41" t="s">
        <v>26</v>
      </c>
      <c r="M7" s="43" t="s">
        <v>3</v>
      </c>
      <c r="N7" s="19">
        <v>0.5</v>
      </c>
      <c r="O7" s="19">
        <v>0.8</v>
      </c>
      <c r="P7" s="19">
        <v>2.25</v>
      </c>
      <c r="Q7" s="19">
        <v>2.4</v>
      </c>
      <c r="R7" s="19">
        <v>4.0</v>
      </c>
    </row>
    <row r="8">
      <c r="A8" s="41">
        <v>7.0</v>
      </c>
      <c r="B8" s="41">
        <v>-1.0</v>
      </c>
      <c r="C8" s="41">
        <v>1.0</v>
      </c>
      <c r="D8" s="41">
        <v>1.0</v>
      </c>
      <c r="E8" s="41" t="s">
        <v>26</v>
      </c>
      <c r="G8" s="41">
        <v>7.0</v>
      </c>
      <c r="H8" s="41">
        <v>125.0</v>
      </c>
      <c r="I8" s="41">
        <v>0.24</v>
      </c>
      <c r="J8" s="41">
        <v>2.4</v>
      </c>
      <c r="K8" s="41" t="s">
        <v>26</v>
      </c>
      <c r="L8" s="20" t="s">
        <v>38</v>
      </c>
    </row>
    <row r="9">
      <c r="A9" s="41">
        <v>8.0</v>
      </c>
      <c r="B9" s="41">
        <v>1.0</v>
      </c>
      <c r="C9" s="41">
        <v>1.0</v>
      </c>
      <c r="D9" s="41">
        <v>1.0</v>
      </c>
      <c r="E9" s="41" t="s">
        <v>26</v>
      </c>
      <c r="G9" s="41">
        <v>8.0</v>
      </c>
      <c r="H9" s="41">
        <v>180.0</v>
      </c>
      <c r="I9" s="41">
        <v>0.24</v>
      </c>
      <c r="J9" s="41">
        <v>2.4</v>
      </c>
      <c r="K9" s="41" t="s">
        <v>26</v>
      </c>
      <c r="Q9" s="20">
        <f>0.4*700</f>
        <v>280</v>
      </c>
    </row>
    <row r="10">
      <c r="A10" s="41">
        <v>9.0</v>
      </c>
      <c r="B10" s="41">
        <v>-1.681</v>
      </c>
      <c r="C10" s="41">
        <v>0.0</v>
      </c>
      <c r="D10" s="41">
        <v>0.0</v>
      </c>
      <c r="E10" s="41" t="s">
        <v>39</v>
      </c>
      <c r="G10" s="41">
        <v>9.0</v>
      </c>
      <c r="H10" s="41">
        <v>110.0</v>
      </c>
      <c r="I10" s="41">
        <v>0.2</v>
      </c>
      <c r="J10" s="41">
        <v>2.25</v>
      </c>
      <c r="K10" s="41" t="s">
        <v>39</v>
      </c>
      <c r="Q10" s="20">
        <f>0.142*480</f>
        <v>68.16</v>
      </c>
    </row>
    <row r="11">
      <c r="A11" s="41">
        <v>10.0</v>
      </c>
      <c r="B11" s="41">
        <v>1.681</v>
      </c>
      <c r="C11" s="41">
        <v>0.0</v>
      </c>
      <c r="D11" s="41">
        <v>0.0</v>
      </c>
      <c r="E11" s="41" t="s">
        <v>39</v>
      </c>
      <c r="G11" s="41">
        <v>10.0</v>
      </c>
      <c r="H11" s="41">
        <v>210.0</v>
      </c>
      <c r="I11" s="41">
        <v>0.2</v>
      </c>
      <c r="J11" s="41">
        <v>2.25</v>
      </c>
      <c r="K11" s="41" t="s">
        <v>39</v>
      </c>
    </row>
    <row r="12">
      <c r="A12" s="41">
        <v>11.0</v>
      </c>
      <c r="B12" s="41">
        <v>0.0</v>
      </c>
      <c r="C12" s="41">
        <v>-1.681</v>
      </c>
      <c r="D12" s="41">
        <v>0.0</v>
      </c>
      <c r="E12" s="41" t="s">
        <v>39</v>
      </c>
      <c r="G12" s="41">
        <v>11.0</v>
      </c>
      <c r="H12" s="41">
        <v>160.0</v>
      </c>
      <c r="I12" s="41">
        <v>0.05</v>
      </c>
      <c r="J12" s="41">
        <v>2.25</v>
      </c>
      <c r="K12" s="41" t="s">
        <v>39</v>
      </c>
      <c r="L12" s="20" t="s">
        <v>40</v>
      </c>
    </row>
    <row r="13">
      <c r="A13" s="41">
        <v>12.0</v>
      </c>
      <c r="B13" s="41">
        <v>0.0</v>
      </c>
      <c r="C13" s="41">
        <v>1.681</v>
      </c>
      <c r="D13" s="41">
        <v>0.0</v>
      </c>
      <c r="E13" s="41" t="s">
        <v>39</v>
      </c>
      <c r="G13" s="41">
        <v>12.0</v>
      </c>
      <c r="H13" s="41">
        <v>160.0</v>
      </c>
      <c r="I13" s="41">
        <v>0.24</v>
      </c>
      <c r="J13" s="41">
        <v>2.25</v>
      </c>
      <c r="K13" s="41" t="s">
        <v>39</v>
      </c>
      <c r="L13" s="20" t="s">
        <v>40</v>
      </c>
    </row>
    <row r="14">
      <c r="A14" s="41">
        <v>13.0</v>
      </c>
      <c r="B14" s="41">
        <v>0.0</v>
      </c>
      <c r="C14" s="41">
        <v>0.0</v>
      </c>
      <c r="D14" s="41">
        <v>-1.681</v>
      </c>
      <c r="E14" s="41" t="s">
        <v>39</v>
      </c>
      <c r="G14" s="41">
        <v>13.0</v>
      </c>
      <c r="H14" s="41">
        <v>160.0</v>
      </c>
      <c r="I14" s="41">
        <v>0.2</v>
      </c>
      <c r="J14" s="41">
        <v>0.5</v>
      </c>
      <c r="K14" s="41" t="s">
        <v>39</v>
      </c>
    </row>
    <row r="15">
      <c r="A15" s="41">
        <v>14.0</v>
      </c>
      <c r="B15" s="41">
        <v>0.0</v>
      </c>
      <c r="C15" s="41">
        <v>0.0</v>
      </c>
      <c r="D15" s="41">
        <v>1.681</v>
      </c>
      <c r="E15" s="41" t="s">
        <v>39</v>
      </c>
      <c r="G15" s="41">
        <v>14.0</v>
      </c>
      <c r="H15" s="41">
        <v>160.0</v>
      </c>
      <c r="I15" s="41">
        <v>0.2</v>
      </c>
      <c r="J15" s="41">
        <v>4.0</v>
      </c>
      <c r="K15" s="41" t="s">
        <v>39</v>
      </c>
    </row>
    <row r="16">
      <c r="A16" s="41">
        <v>15.0</v>
      </c>
      <c r="B16" s="41">
        <v>0.0</v>
      </c>
      <c r="C16" s="41">
        <v>0.0</v>
      </c>
      <c r="D16" s="41">
        <v>0.0</v>
      </c>
      <c r="E16" s="41" t="s">
        <v>41</v>
      </c>
      <c r="G16" s="41">
        <v>15.0</v>
      </c>
      <c r="H16" s="41">
        <v>160.0</v>
      </c>
      <c r="I16" s="41">
        <v>0.2</v>
      </c>
      <c r="J16" s="41">
        <v>2.25</v>
      </c>
      <c r="K16" s="41" t="s">
        <v>41</v>
      </c>
    </row>
    <row r="17">
      <c r="A17" s="41">
        <v>16.0</v>
      </c>
      <c r="B17" s="41">
        <v>0.0</v>
      </c>
      <c r="C17" s="41">
        <v>0.0</v>
      </c>
      <c r="D17" s="41">
        <v>0.0</v>
      </c>
      <c r="E17" s="41" t="s">
        <v>41</v>
      </c>
      <c r="G17" s="41">
        <v>16.0</v>
      </c>
      <c r="H17" s="41">
        <v>160.0</v>
      </c>
      <c r="I17" s="41">
        <v>0.2</v>
      </c>
      <c r="J17" s="41">
        <v>2.25</v>
      </c>
      <c r="K17" s="41" t="s">
        <v>41</v>
      </c>
    </row>
    <row r="18">
      <c r="A18" s="41">
        <v>17.0</v>
      </c>
      <c r="B18" s="41">
        <v>0.0</v>
      </c>
      <c r="C18" s="41">
        <v>0.0</v>
      </c>
      <c r="D18" s="41">
        <v>0.0</v>
      </c>
      <c r="E18" s="41" t="s">
        <v>41</v>
      </c>
      <c r="G18" s="41">
        <v>17.0</v>
      </c>
      <c r="H18" s="41">
        <v>160.0</v>
      </c>
      <c r="I18" s="41">
        <v>0.2</v>
      </c>
      <c r="J18" s="41">
        <v>2.25</v>
      </c>
      <c r="K18" s="41" t="s">
        <v>41</v>
      </c>
    </row>
    <row r="19">
      <c r="A19" s="41">
        <v>18.0</v>
      </c>
      <c r="B19" s="41">
        <v>0.0</v>
      </c>
      <c r="C19" s="41">
        <v>0.0</v>
      </c>
      <c r="D19" s="41">
        <v>0.0</v>
      </c>
      <c r="E19" s="41" t="s">
        <v>41</v>
      </c>
      <c r="G19" s="41">
        <v>18.0</v>
      </c>
      <c r="H19" s="41">
        <v>160.0</v>
      </c>
      <c r="I19" s="41">
        <v>0.2</v>
      </c>
      <c r="J19" s="41">
        <v>2.25</v>
      </c>
      <c r="K19" s="41" t="s">
        <v>41</v>
      </c>
    </row>
    <row r="20">
      <c r="A20" s="41">
        <v>19.0</v>
      </c>
      <c r="B20" s="41">
        <v>0.0</v>
      </c>
      <c r="C20" s="41">
        <v>0.0</v>
      </c>
      <c r="D20" s="41">
        <v>0.0</v>
      </c>
      <c r="E20" s="41" t="s">
        <v>41</v>
      </c>
      <c r="G20" s="41">
        <v>19.0</v>
      </c>
      <c r="H20" s="41">
        <v>160.0</v>
      </c>
      <c r="I20" s="41">
        <v>0.2</v>
      </c>
      <c r="J20" s="41">
        <v>2.25</v>
      </c>
      <c r="K20" s="41" t="s">
        <v>41</v>
      </c>
    </row>
    <row r="21" ht="15.75" customHeight="1">
      <c r="A21" s="41">
        <v>20.0</v>
      </c>
      <c r="B21" s="41">
        <v>0.0</v>
      </c>
      <c r="C21" s="41">
        <v>0.0</v>
      </c>
      <c r="D21" s="41">
        <v>0.0</v>
      </c>
      <c r="E21" s="41" t="s">
        <v>41</v>
      </c>
      <c r="G21" s="41">
        <v>20.0</v>
      </c>
      <c r="H21" s="41">
        <v>160.0</v>
      </c>
      <c r="I21" s="41">
        <v>0.2</v>
      </c>
      <c r="J21" s="41">
        <v>2.25</v>
      </c>
      <c r="K21" s="41" t="s">
        <v>41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20.88"/>
    <col customWidth="1" min="14" max="26" width="7.63"/>
  </cols>
  <sheetData>
    <row r="1">
      <c r="A1" s="44" t="s">
        <v>42</v>
      </c>
      <c r="B1" s="45">
        <v>20.0</v>
      </c>
      <c r="C1" s="45">
        <v>25.0</v>
      </c>
      <c r="D1" s="45">
        <v>30.0</v>
      </c>
      <c r="E1" s="45">
        <v>35.0</v>
      </c>
      <c r="F1" s="45">
        <v>40.0</v>
      </c>
      <c r="G1" s="45">
        <v>45.0</v>
      </c>
      <c r="H1" s="45">
        <v>50.0</v>
      </c>
      <c r="I1" s="45">
        <v>55.0</v>
      </c>
      <c r="J1" s="45">
        <v>60.0</v>
      </c>
    </row>
    <row r="2">
      <c r="A2" s="46">
        <v>35.0</v>
      </c>
      <c r="B2" s="46">
        <v>2.198</v>
      </c>
      <c r="C2" s="46">
        <v>2.7475</v>
      </c>
      <c r="D2" s="46">
        <v>3.297</v>
      </c>
      <c r="E2" s="46">
        <v>3.8465</v>
      </c>
      <c r="F2" s="46">
        <v>4.396</v>
      </c>
      <c r="G2" s="46">
        <v>4.9455</v>
      </c>
      <c r="H2" s="46">
        <v>5.495</v>
      </c>
      <c r="I2" s="46">
        <v>6.0445</v>
      </c>
      <c r="J2" s="46">
        <v>6.594</v>
      </c>
    </row>
    <row r="3">
      <c r="A3" s="46">
        <v>90.0</v>
      </c>
      <c r="B3" s="46">
        <v>5.652</v>
      </c>
      <c r="C3" s="46">
        <v>7.0649999999999995</v>
      </c>
      <c r="D3" s="46">
        <v>8.478</v>
      </c>
      <c r="E3" s="46">
        <v>9.891</v>
      </c>
      <c r="F3" s="46">
        <v>11.304</v>
      </c>
      <c r="G3" s="46">
        <v>12.717</v>
      </c>
      <c r="H3" s="46">
        <v>14.13</v>
      </c>
      <c r="I3" s="46">
        <v>15.543</v>
      </c>
      <c r="J3" s="46">
        <v>16.956</v>
      </c>
    </row>
    <row r="4">
      <c r="A4" s="46">
        <v>130.0</v>
      </c>
      <c r="B4" s="46">
        <v>8.164000000000001</v>
      </c>
      <c r="C4" s="46">
        <v>10.205000000000002</v>
      </c>
      <c r="D4" s="46">
        <v>12.246</v>
      </c>
      <c r="E4" s="46">
        <v>14.287000000000003</v>
      </c>
      <c r="F4" s="46">
        <v>16.328000000000003</v>
      </c>
      <c r="G4" s="46">
        <v>18.369</v>
      </c>
      <c r="H4" s="46">
        <v>20.41</v>
      </c>
      <c r="I4" s="46">
        <v>22.451</v>
      </c>
      <c r="J4" s="46">
        <v>24.492</v>
      </c>
    </row>
    <row r="5">
      <c r="A5" s="46">
        <v>190.0</v>
      </c>
      <c r="B5" s="46">
        <v>11.932</v>
      </c>
      <c r="C5" s="46">
        <v>14.915</v>
      </c>
      <c r="D5" s="46">
        <v>17.898</v>
      </c>
      <c r="E5" s="46">
        <v>20.881</v>
      </c>
      <c r="F5" s="46">
        <v>23.864</v>
      </c>
      <c r="G5" s="46">
        <v>26.847</v>
      </c>
      <c r="H5" s="46">
        <v>29.83</v>
      </c>
      <c r="I5" s="46">
        <v>32.813</v>
      </c>
      <c r="J5" s="46">
        <v>35.796</v>
      </c>
      <c r="M5" s="42" t="s">
        <v>29</v>
      </c>
      <c r="N5" s="42" t="s">
        <v>30</v>
      </c>
      <c r="O5" s="42" t="s">
        <v>31</v>
      </c>
      <c r="P5" s="42" t="s">
        <v>32</v>
      </c>
      <c r="Q5" s="42" t="s">
        <v>33</v>
      </c>
      <c r="R5" s="42" t="s">
        <v>34</v>
      </c>
    </row>
    <row r="6">
      <c r="A6" s="13">
        <v>290.0</v>
      </c>
      <c r="B6" s="46">
        <v>18.212</v>
      </c>
      <c r="C6" s="46">
        <v>22.765</v>
      </c>
      <c r="D6" s="46">
        <v>27.318</v>
      </c>
      <c r="E6" s="46">
        <v>31.871000000000002</v>
      </c>
      <c r="F6" s="46">
        <v>36.424</v>
      </c>
      <c r="G6" s="46">
        <v>40.977000000000004</v>
      </c>
      <c r="H6" s="46">
        <v>45.53</v>
      </c>
      <c r="I6" s="19">
        <v>50.083</v>
      </c>
      <c r="J6" s="19">
        <v>54.636</v>
      </c>
      <c r="M6" s="43" t="s">
        <v>36</v>
      </c>
      <c r="N6" s="19">
        <v>50.0</v>
      </c>
      <c r="O6" s="19">
        <v>70.0</v>
      </c>
      <c r="P6" s="19">
        <v>90.0</v>
      </c>
      <c r="Q6" s="19">
        <v>110.0</v>
      </c>
      <c r="R6" s="19">
        <v>130.0</v>
      </c>
    </row>
    <row r="7">
      <c r="A7" s="13">
        <v>480.0</v>
      </c>
      <c r="B7" s="46">
        <v>30.144000000000002</v>
      </c>
      <c r="C7" s="46">
        <v>37.68</v>
      </c>
      <c r="D7" s="46">
        <v>45.216</v>
      </c>
      <c r="E7" s="19">
        <v>52.752</v>
      </c>
      <c r="F7" s="19">
        <v>60.288000000000004</v>
      </c>
      <c r="G7" s="19">
        <v>67.824</v>
      </c>
      <c r="H7" s="19">
        <v>75.36</v>
      </c>
      <c r="I7" s="19">
        <v>82.896</v>
      </c>
      <c r="J7" s="19">
        <v>90.432</v>
      </c>
      <c r="M7" s="43" t="s">
        <v>37</v>
      </c>
      <c r="N7" s="19">
        <v>0.15</v>
      </c>
      <c r="O7" s="19">
        <v>0.25</v>
      </c>
      <c r="P7" s="19">
        <v>0.35</v>
      </c>
      <c r="Q7" s="19">
        <v>0.45</v>
      </c>
      <c r="R7" s="19">
        <v>0.55</v>
      </c>
    </row>
    <row r="8">
      <c r="A8" s="13">
        <v>700.0</v>
      </c>
      <c r="B8" s="46">
        <v>43.96</v>
      </c>
      <c r="C8" s="19">
        <v>54.95</v>
      </c>
      <c r="D8" s="19">
        <v>65.94</v>
      </c>
      <c r="E8" s="19">
        <v>76.93</v>
      </c>
      <c r="F8" s="19">
        <v>87.92</v>
      </c>
      <c r="G8" s="19">
        <v>98.91</v>
      </c>
      <c r="H8" s="19">
        <v>109.9</v>
      </c>
      <c r="I8" s="19">
        <v>120.89</v>
      </c>
      <c r="J8" s="19">
        <v>131.88</v>
      </c>
      <c r="M8" s="43" t="s">
        <v>3</v>
      </c>
      <c r="N8" s="19">
        <v>0.2</v>
      </c>
      <c r="O8" s="19">
        <v>0.4</v>
      </c>
      <c r="P8" s="19">
        <v>0.6</v>
      </c>
      <c r="Q8" s="19">
        <v>0.8</v>
      </c>
      <c r="R8" s="19">
        <v>1.0</v>
      </c>
    </row>
    <row r="9">
      <c r="A9" s="46">
        <v>1500.0</v>
      </c>
      <c r="B9" s="46">
        <v>94.2</v>
      </c>
      <c r="C9" s="46">
        <v>117.75</v>
      </c>
      <c r="D9" s="46">
        <v>141.3</v>
      </c>
      <c r="E9" s="46">
        <v>164.85000000000002</v>
      </c>
      <c r="F9" s="46">
        <v>188.4</v>
      </c>
      <c r="G9" s="46">
        <v>211.95</v>
      </c>
      <c r="H9" s="46">
        <v>235.5</v>
      </c>
      <c r="I9" s="46">
        <v>259.05</v>
      </c>
      <c r="J9" s="46">
        <v>282.6</v>
      </c>
    </row>
    <row r="12">
      <c r="F12" s="20">
        <v>38.0</v>
      </c>
      <c r="M12" s="42" t="s">
        <v>29</v>
      </c>
      <c r="N12" s="42" t="s">
        <v>30</v>
      </c>
      <c r="O12" s="42" t="s">
        <v>31</v>
      </c>
      <c r="P12" s="42" t="s">
        <v>32</v>
      </c>
      <c r="Q12" s="42" t="s">
        <v>33</v>
      </c>
      <c r="R12" s="47"/>
    </row>
    <row r="13">
      <c r="F13" s="20">
        <v>34.6</v>
      </c>
      <c r="M13" s="43" t="s">
        <v>36</v>
      </c>
      <c r="N13" s="19">
        <v>25.0</v>
      </c>
      <c r="O13" s="19">
        <v>35.0</v>
      </c>
      <c r="P13" s="19">
        <v>45.0</v>
      </c>
      <c r="Q13" s="19">
        <v>55.0</v>
      </c>
      <c r="R13" s="28"/>
    </row>
    <row r="14">
      <c r="F14" s="20">
        <v>57.3</v>
      </c>
      <c r="M14" s="43" t="s">
        <v>37</v>
      </c>
      <c r="N14" s="19">
        <v>0.15</v>
      </c>
      <c r="O14" s="19">
        <v>0.3</v>
      </c>
      <c r="P14" s="19">
        <v>0.45</v>
      </c>
      <c r="Q14" s="19">
        <v>0.6</v>
      </c>
      <c r="R14" s="28"/>
    </row>
    <row r="15">
      <c r="F15" s="20">
        <v>22.6</v>
      </c>
      <c r="M15" s="43" t="s">
        <v>3</v>
      </c>
      <c r="N15" s="19">
        <v>0.3</v>
      </c>
      <c r="O15" s="19">
        <v>0.5</v>
      </c>
      <c r="P15" s="19">
        <v>0.7</v>
      </c>
      <c r="Q15" s="19">
        <v>1.0</v>
      </c>
      <c r="R15" s="28"/>
    </row>
    <row r="19">
      <c r="M19" s="42" t="s">
        <v>29</v>
      </c>
      <c r="N19" s="42" t="s">
        <v>30</v>
      </c>
      <c r="O19" s="42" t="s">
        <v>31</v>
      </c>
      <c r="P19" s="42" t="s">
        <v>32</v>
      </c>
      <c r="Q19" s="42" t="s">
        <v>33</v>
      </c>
      <c r="R19" s="42" t="s">
        <v>34</v>
      </c>
    </row>
    <row r="20">
      <c r="M20" s="43" t="s">
        <v>36</v>
      </c>
      <c r="N20" s="19">
        <v>25.0</v>
      </c>
      <c r="O20" s="19">
        <v>35.0</v>
      </c>
      <c r="P20" s="19">
        <v>45.0</v>
      </c>
      <c r="Q20" s="19">
        <v>55.0</v>
      </c>
      <c r="R20" s="19">
        <v>65.0</v>
      </c>
    </row>
    <row r="21" ht="15.75" customHeight="1">
      <c r="M21" s="43" t="s">
        <v>37</v>
      </c>
      <c r="N21" s="19">
        <v>0.16</v>
      </c>
      <c r="O21" s="19">
        <v>0.22</v>
      </c>
      <c r="P21" s="19">
        <v>0.3</v>
      </c>
      <c r="Q21" s="19">
        <v>0.4</v>
      </c>
      <c r="R21" s="19">
        <v>0.5</v>
      </c>
    </row>
    <row r="22" ht="15.75" customHeight="1">
      <c r="M22" s="43" t="s">
        <v>3</v>
      </c>
      <c r="N22" s="19">
        <v>0.2</v>
      </c>
      <c r="O22" s="19">
        <v>0.4</v>
      </c>
      <c r="P22" s="19">
        <v>0.6</v>
      </c>
      <c r="Q22" s="19">
        <v>0.8</v>
      </c>
      <c r="R22" s="19">
        <v>1.0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48" t="s">
        <v>6</v>
      </c>
      <c r="F1" s="2" t="s">
        <v>5</v>
      </c>
      <c r="G1" s="40" t="s">
        <v>12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</row>
    <row r="2">
      <c r="A2" s="20">
        <v>1.0</v>
      </c>
      <c r="B2" s="20">
        <v>50.0</v>
      </c>
      <c r="C2" s="20">
        <v>0.142</v>
      </c>
      <c r="D2" s="20">
        <v>0.08</v>
      </c>
      <c r="E2" s="20">
        <v>290.0</v>
      </c>
      <c r="F2" s="20">
        <v>55.0</v>
      </c>
      <c r="G2" s="20" t="s">
        <v>14</v>
      </c>
      <c r="H2" s="5">
        <v>373.92</v>
      </c>
      <c r="I2" s="5">
        <v>-297.27</v>
      </c>
      <c r="J2" s="5">
        <v>-457.64</v>
      </c>
      <c r="K2" s="5">
        <v>160.369</v>
      </c>
      <c r="L2" s="5">
        <v>-373.75</v>
      </c>
    </row>
    <row r="3">
      <c r="A3" s="20">
        <v>2.0</v>
      </c>
      <c r="B3" s="20">
        <v>70.0</v>
      </c>
      <c r="C3" s="20">
        <v>0.142</v>
      </c>
      <c r="D3" s="20">
        <v>0.08</v>
      </c>
      <c r="E3" s="20">
        <v>480.0</v>
      </c>
      <c r="F3" s="20">
        <v>50.0</v>
      </c>
      <c r="G3" s="20" t="s">
        <v>14</v>
      </c>
      <c r="H3" s="5">
        <v>374.027</v>
      </c>
      <c r="I3" s="5">
        <v>-289.184</v>
      </c>
      <c r="J3" s="5">
        <v>-445.34</v>
      </c>
      <c r="K3" s="5">
        <v>156.157</v>
      </c>
      <c r="L3" s="5">
        <v>-373.903</v>
      </c>
    </row>
    <row r="4">
      <c r="A4" s="20">
        <v>3.0</v>
      </c>
      <c r="B4" s="20">
        <v>90.0</v>
      </c>
      <c r="C4" s="20">
        <v>0.142</v>
      </c>
      <c r="D4" s="20">
        <v>0.08</v>
      </c>
      <c r="E4" s="20">
        <v>480.0</v>
      </c>
      <c r="F4" s="20">
        <v>55.0</v>
      </c>
      <c r="G4" s="20" t="s">
        <v>14</v>
      </c>
      <c r="H4" s="5">
        <v>373.145</v>
      </c>
      <c r="I4" s="5">
        <v>-325.407</v>
      </c>
      <c r="J4" s="5">
        <v>-420.14</v>
      </c>
      <c r="K4" s="5">
        <v>94.7341</v>
      </c>
      <c r="L4" s="5">
        <v>-373.052</v>
      </c>
    </row>
    <row r="5">
      <c r="A5" s="20">
        <v>4.0</v>
      </c>
      <c r="B5" s="20">
        <v>110.0</v>
      </c>
      <c r="C5" s="20">
        <v>0.142</v>
      </c>
      <c r="D5" s="20">
        <v>0.08</v>
      </c>
      <c r="E5" s="20">
        <v>700.0</v>
      </c>
      <c r="F5" s="20">
        <v>50.0</v>
      </c>
      <c r="G5" s="20" t="s">
        <v>14</v>
      </c>
      <c r="H5" s="5">
        <v>373.907</v>
      </c>
      <c r="I5" s="5">
        <v>-324.372</v>
      </c>
      <c r="J5" s="5">
        <v>-426.784</v>
      </c>
      <c r="K5" s="5">
        <v>102.412</v>
      </c>
      <c r="L5" s="5">
        <v>-373.8</v>
      </c>
    </row>
    <row r="6">
      <c r="A6" s="20">
        <v>5.0</v>
      </c>
      <c r="B6" s="20">
        <v>130.0</v>
      </c>
      <c r="C6" s="20">
        <v>0.142</v>
      </c>
      <c r="D6" s="20">
        <v>0.08</v>
      </c>
      <c r="E6" s="20">
        <v>700.0</v>
      </c>
      <c r="F6" s="20">
        <v>60.0</v>
      </c>
    </row>
    <row r="8">
      <c r="A8" s="20">
        <v>1.0</v>
      </c>
      <c r="B8" s="20">
        <v>52.0</v>
      </c>
      <c r="C8" s="20">
        <v>0.142</v>
      </c>
      <c r="D8" s="20">
        <v>0.5</v>
      </c>
      <c r="H8" s="5">
        <v>366.5703</v>
      </c>
      <c r="I8" s="20">
        <f t="shared" ref="I8:I10" si="1">-H8</f>
        <v>-366.5703</v>
      </c>
    </row>
    <row r="9">
      <c r="A9" s="20">
        <v>2.0</v>
      </c>
      <c r="B9" s="20">
        <v>87.46</v>
      </c>
      <c r="C9" s="20">
        <v>0.142</v>
      </c>
      <c r="D9" s="20">
        <v>0.5</v>
      </c>
      <c r="H9" s="5">
        <v>366.463</v>
      </c>
      <c r="I9" s="20">
        <f t="shared" si="1"/>
        <v>-366.463</v>
      </c>
    </row>
    <row r="10">
      <c r="A10" s="20">
        <v>3.0</v>
      </c>
      <c r="B10" s="20">
        <v>127.54</v>
      </c>
      <c r="C10" s="20">
        <v>0.142</v>
      </c>
      <c r="D10" s="20">
        <v>0.5</v>
      </c>
      <c r="H10" s="5">
        <v>366.74079</v>
      </c>
      <c r="I10" s="20">
        <f t="shared" si="1"/>
        <v>-366.74079</v>
      </c>
    </row>
    <row r="11">
      <c r="B11" s="20">
        <f t="shared" ref="B11:B17" si="2">3.14*E11*F11/1000</f>
        <v>6.1544</v>
      </c>
      <c r="C11" s="20">
        <v>0.142</v>
      </c>
      <c r="D11" s="20">
        <v>0.5</v>
      </c>
      <c r="E11" s="20">
        <v>56.0</v>
      </c>
      <c r="F11" s="20">
        <v>35.0</v>
      </c>
      <c r="G11" s="20">
        <v>-68.1480856354824</v>
      </c>
      <c r="M11" s="20">
        <f t="shared" ref="M11:M17" si="3">C11*F11</f>
        <v>4.97</v>
      </c>
      <c r="N11" s="20">
        <f t="shared" ref="N11:N17" si="4">M11/3</f>
        <v>1.656666667</v>
      </c>
    </row>
    <row r="12">
      <c r="B12" s="20">
        <f t="shared" si="2"/>
        <v>15.8256</v>
      </c>
      <c r="C12" s="20">
        <v>0.142</v>
      </c>
      <c r="D12" s="20">
        <v>0.5</v>
      </c>
      <c r="E12" s="20">
        <v>56.0</v>
      </c>
      <c r="F12" s="20">
        <v>90.0</v>
      </c>
      <c r="G12" s="20">
        <v>-68.1203375607879</v>
      </c>
      <c r="M12" s="20">
        <f t="shared" si="3"/>
        <v>12.78</v>
      </c>
      <c r="N12" s="20">
        <f t="shared" si="4"/>
        <v>4.26</v>
      </c>
    </row>
    <row r="13">
      <c r="B13" s="20">
        <f t="shared" si="2"/>
        <v>22.8592</v>
      </c>
      <c r="C13" s="20">
        <v>0.142</v>
      </c>
      <c r="D13" s="20">
        <v>0.5</v>
      </c>
      <c r="E13" s="20">
        <v>56.0</v>
      </c>
      <c r="F13" s="20">
        <v>130.0</v>
      </c>
      <c r="G13" s="20">
        <v>-68.34382859436744</v>
      </c>
      <c r="M13" s="20">
        <f t="shared" si="3"/>
        <v>18.46</v>
      </c>
      <c r="N13" s="20">
        <f t="shared" si="4"/>
        <v>6.153333333</v>
      </c>
    </row>
    <row r="14">
      <c r="B14" s="20">
        <f t="shared" si="2"/>
        <v>33.4096</v>
      </c>
      <c r="C14" s="20">
        <v>0.142</v>
      </c>
      <c r="D14" s="20">
        <v>0.5</v>
      </c>
      <c r="E14" s="20">
        <v>56.0</v>
      </c>
      <c r="F14" s="20">
        <v>190.0</v>
      </c>
      <c r="G14" s="20">
        <v>-68.37003184755531</v>
      </c>
      <c r="M14" s="20">
        <f t="shared" si="3"/>
        <v>26.98</v>
      </c>
      <c r="N14" s="20">
        <f t="shared" si="4"/>
        <v>8.993333333</v>
      </c>
    </row>
    <row r="15">
      <c r="B15" s="20">
        <f t="shared" si="2"/>
        <v>50.9936</v>
      </c>
      <c r="C15" s="20">
        <v>0.142</v>
      </c>
      <c r="D15" s="20">
        <v>0.5</v>
      </c>
      <c r="E15" s="20">
        <v>56.0</v>
      </c>
      <c r="F15" s="20">
        <v>290.0</v>
      </c>
      <c r="G15" s="20">
        <v>-69.34160883563891</v>
      </c>
      <c r="M15" s="20">
        <f t="shared" si="3"/>
        <v>41.18</v>
      </c>
      <c r="N15" s="20">
        <f t="shared" si="4"/>
        <v>13.72666667</v>
      </c>
    </row>
    <row r="16">
      <c r="B16" s="20">
        <f t="shared" si="2"/>
        <v>84.4032</v>
      </c>
      <c r="C16" s="20">
        <v>0.142</v>
      </c>
      <c r="D16" s="20">
        <v>0.5</v>
      </c>
      <c r="E16" s="20">
        <v>56.0</v>
      </c>
      <c r="F16" s="20">
        <v>480.0</v>
      </c>
      <c r="G16" s="20">
        <v>-70.30637534224127</v>
      </c>
      <c r="M16" s="20">
        <f t="shared" si="3"/>
        <v>68.16</v>
      </c>
      <c r="N16" s="20">
        <f t="shared" si="4"/>
        <v>22.72</v>
      </c>
    </row>
    <row r="17">
      <c r="B17" s="20">
        <f t="shared" si="2"/>
        <v>123.088</v>
      </c>
      <c r="C17" s="20">
        <v>0.142</v>
      </c>
      <c r="D17" s="20">
        <v>0.5</v>
      </c>
      <c r="E17" s="20">
        <v>56.0</v>
      </c>
      <c r="F17" s="20">
        <v>700.0</v>
      </c>
      <c r="G17" s="20">
        <v>-71.296257303257</v>
      </c>
      <c r="M17" s="20">
        <f t="shared" si="3"/>
        <v>99.4</v>
      </c>
      <c r="N17" s="20">
        <f t="shared" si="4"/>
        <v>33.13333333</v>
      </c>
    </row>
    <row r="18">
      <c r="N18" s="20">
        <f>SUM(N11:N17)</f>
        <v>90.64333333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8.88"/>
    <col customWidth="1" min="4" max="6" width="7.63"/>
    <col customWidth="1" min="7" max="7" width="11.63"/>
    <col customWidth="1" min="8" max="26" width="7.63"/>
  </cols>
  <sheetData>
    <row r="2">
      <c r="A2" s="1" t="s">
        <v>0</v>
      </c>
      <c r="B2" s="2" t="s">
        <v>1</v>
      </c>
      <c r="C2" s="2" t="s">
        <v>37</v>
      </c>
      <c r="D2" s="2" t="s">
        <v>3</v>
      </c>
      <c r="E2" s="48" t="s">
        <v>6</v>
      </c>
      <c r="F2" s="2" t="s">
        <v>5</v>
      </c>
      <c r="G2" s="40" t="s">
        <v>12</v>
      </c>
      <c r="H2" s="40" t="s">
        <v>7</v>
      </c>
      <c r="I2" s="40" t="s">
        <v>8</v>
      </c>
      <c r="J2" s="40" t="s">
        <v>9</v>
      </c>
      <c r="K2" s="40" t="s">
        <v>10</v>
      </c>
      <c r="L2" s="40" t="s">
        <v>11</v>
      </c>
    </row>
    <row r="3">
      <c r="A3" s="20">
        <v>1.0</v>
      </c>
      <c r="B3" s="20">
        <v>15.0</v>
      </c>
      <c r="C3" s="20">
        <v>0.142</v>
      </c>
      <c r="D3" s="20">
        <v>0.75</v>
      </c>
      <c r="E3" s="20">
        <v>50.0</v>
      </c>
      <c r="F3" s="20">
        <v>90.0</v>
      </c>
      <c r="G3" s="20" t="s">
        <v>14</v>
      </c>
      <c r="H3" s="20">
        <v>373.504</v>
      </c>
      <c r="I3" s="20">
        <v>-328.753</v>
      </c>
      <c r="J3" s="20">
        <v>-410.755</v>
      </c>
      <c r="K3" s="20">
        <v>82.018</v>
      </c>
      <c r="L3" s="20">
        <v>-373.471</v>
      </c>
      <c r="M3" s="20">
        <f t="shared" ref="M3:M6" si="1">(L3+H3)*1000</f>
        <v>33</v>
      </c>
      <c r="N3" s="20">
        <f t="shared" ref="N3:N6" si="2">-(H3-365)*10</f>
        <v>-85.04</v>
      </c>
    </row>
    <row r="4">
      <c r="A4" s="20">
        <v>2.0</v>
      </c>
      <c r="B4" s="20">
        <v>15.0</v>
      </c>
      <c r="C4" s="20">
        <v>0.25</v>
      </c>
      <c r="D4" s="20">
        <v>0.75</v>
      </c>
      <c r="E4" s="20">
        <v>50.0</v>
      </c>
      <c r="F4" s="20">
        <v>90.0</v>
      </c>
      <c r="G4" s="20" t="s">
        <v>14</v>
      </c>
      <c r="H4" s="20">
        <v>373.412</v>
      </c>
      <c r="I4" s="20">
        <v>-290.791</v>
      </c>
      <c r="J4" s="20">
        <v>-443.77</v>
      </c>
      <c r="K4" s="20">
        <v>152.98</v>
      </c>
      <c r="L4" s="20">
        <v>-373.384</v>
      </c>
      <c r="M4" s="20">
        <f t="shared" si="1"/>
        <v>28</v>
      </c>
      <c r="N4" s="20">
        <f t="shared" si="2"/>
        <v>-84.12</v>
      </c>
    </row>
    <row r="5">
      <c r="A5" s="20">
        <v>3.0</v>
      </c>
      <c r="B5" s="20">
        <v>15.0</v>
      </c>
      <c r="C5" s="20">
        <v>0.35</v>
      </c>
      <c r="D5" s="20">
        <v>0.75</v>
      </c>
      <c r="E5" s="20">
        <v>50.0</v>
      </c>
      <c r="F5" s="20">
        <v>90.0</v>
      </c>
      <c r="G5" s="20" t="s">
        <v>14</v>
      </c>
      <c r="H5" s="5">
        <v>373.3</v>
      </c>
      <c r="I5" s="5">
        <v>-286.248</v>
      </c>
      <c r="J5" s="5">
        <v>-487.65</v>
      </c>
      <c r="K5" s="5">
        <v>201.406</v>
      </c>
      <c r="L5" s="5">
        <v>-373.28</v>
      </c>
      <c r="M5" s="20">
        <f t="shared" si="1"/>
        <v>20</v>
      </c>
      <c r="N5" s="20">
        <f t="shared" si="2"/>
        <v>-83</v>
      </c>
    </row>
    <row r="6">
      <c r="A6" s="20">
        <v>4.0</v>
      </c>
      <c r="B6" s="20">
        <v>15.0</v>
      </c>
      <c r="C6" s="20">
        <v>0.45</v>
      </c>
      <c r="D6" s="20">
        <v>0.75</v>
      </c>
      <c r="E6" s="20">
        <v>50.0</v>
      </c>
      <c r="F6" s="20">
        <v>90.0</v>
      </c>
      <c r="G6" s="20" t="s">
        <v>14</v>
      </c>
      <c r="H6" s="5">
        <v>373.22</v>
      </c>
      <c r="I6" s="5">
        <v>-306.61</v>
      </c>
      <c r="J6" s="5">
        <v>-457.03</v>
      </c>
      <c r="K6" s="5">
        <v>150.42</v>
      </c>
      <c r="L6" s="5">
        <v>-373.191</v>
      </c>
      <c r="M6" s="20">
        <f t="shared" si="1"/>
        <v>29</v>
      </c>
      <c r="N6" s="20">
        <f t="shared" si="2"/>
        <v>-82.2</v>
      </c>
    </row>
    <row r="7">
      <c r="A7" s="20">
        <v>5.0</v>
      </c>
      <c r="B7" s="20">
        <v>15.0</v>
      </c>
      <c r="C7" s="20">
        <v>0.57</v>
      </c>
      <c r="D7" s="20">
        <v>0.75</v>
      </c>
      <c r="E7" s="20">
        <v>50.0</v>
      </c>
      <c r="F7" s="20">
        <v>90.0</v>
      </c>
    </row>
    <row r="10">
      <c r="G10" s="2" t="s">
        <v>37</v>
      </c>
      <c r="H10" s="40" t="s">
        <v>7</v>
      </c>
    </row>
    <row r="11">
      <c r="G11" s="20">
        <v>0.142</v>
      </c>
      <c r="H11" s="20">
        <v>-85.04000000000019</v>
      </c>
    </row>
    <row r="12">
      <c r="G12" s="20">
        <v>0.25</v>
      </c>
      <c r="H12" s="20">
        <v>-84.11999999999978</v>
      </c>
    </row>
    <row r="13">
      <c r="G13" s="20">
        <v>0.35</v>
      </c>
      <c r="H13" s="20">
        <v>-83.00000000000011</v>
      </c>
    </row>
    <row r="14">
      <c r="G14" s="20">
        <v>0.45</v>
      </c>
      <c r="H14" s="20">
        <v>-82.20000000000027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2.75"/>
    <col customWidth="1" min="3" max="3" width="16.13"/>
    <col customWidth="1" min="4" max="4" width="12.75"/>
    <col customWidth="1" min="5" max="5" width="6.38"/>
    <col customWidth="1" min="6" max="8" width="7.63"/>
    <col customWidth="1" min="9" max="9" width="6.13"/>
    <col customWidth="1" min="10" max="26" width="7.63"/>
  </cols>
  <sheetData>
    <row r="1">
      <c r="A1" s="1" t="s">
        <v>0</v>
      </c>
      <c r="B1" s="1" t="s">
        <v>43</v>
      </c>
      <c r="C1" s="1" t="s">
        <v>44</v>
      </c>
      <c r="D1" s="49" t="s">
        <v>45</v>
      </c>
      <c r="E1" s="1" t="s">
        <v>46</v>
      </c>
      <c r="F1" s="2" t="s">
        <v>1</v>
      </c>
      <c r="G1" s="2" t="s">
        <v>2</v>
      </c>
      <c r="H1" s="2" t="s">
        <v>3</v>
      </c>
      <c r="I1" s="2" t="s">
        <v>5</v>
      </c>
      <c r="J1" s="2" t="s">
        <v>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50" t="s">
        <v>12</v>
      </c>
    </row>
    <row r="2">
      <c r="A2" s="20">
        <v>1.0</v>
      </c>
      <c r="B2" s="20" t="s">
        <v>52</v>
      </c>
      <c r="C2" s="51">
        <v>20000.0</v>
      </c>
      <c r="D2" s="20" t="s">
        <v>53</v>
      </c>
      <c r="E2" s="41">
        <v>1.0</v>
      </c>
      <c r="F2" s="52">
        <v>80.0</v>
      </c>
      <c r="G2" s="52">
        <v>0.142</v>
      </c>
      <c r="H2" s="52">
        <v>0.8</v>
      </c>
      <c r="I2" s="52">
        <v>480.0</v>
      </c>
      <c r="J2" s="52">
        <v>55.0</v>
      </c>
      <c r="K2" s="41">
        <f>1.583*10</f>
        <v>15.83</v>
      </c>
      <c r="L2" s="41">
        <f>10*8.409</f>
        <v>84.09</v>
      </c>
      <c r="M2" s="41">
        <f>-7.9624*10</f>
        <v>-79.624</v>
      </c>
      <c r="N2" s="41">
        <f>16.372*10</f>
        <v>163.72</v>
      </c>
      <c r="O2" s="41">
        <f>10*0.0036</f>
        <v>0.036</v>
      </c>
    </row>
    <row r="3">
      <c r="A3" s="20">
        <v>2.0</v>
      </c>
      <c r="B3" s="20" t="s">
        <v>54</v>
      </c>
      <c r="C3" s="51">
        <v>50000.0</v>
      </c>
      <c r="D3" s="20" t="s">
        <v>55</v>
      </c>
      <c r="E3" s="41">
        <v>2.0</v>
      </c>
      <c r="F3" s="53"/>
      <c r="G3" s="53"/>
      <c r="H3" s="53"/>
      <c r="I3" s="53"/>
      <c r="J3" s="53"/>
      <c r="K3" s="41">
        <f>(368+-368.68)</f>
        <v>-0.68</v>
      </c>
      <c r="L3" s="41">
        <f>(368+-272.84)/10</f>
        <v>9.516</v>
      </c>
      <c r="M3" s="41">
        <f>(368+-495.308)/10</f>
        <v>-12.7308</v>
      </c>
      <c r="N3" s="41">
        <f>222.466/10</f>
        <v>22.2466</v>
      </c>
      <c r="O3" s="41">
        <f>(368+-368.44)/10</f>
        <v>-0.044</v>
      </c>
    </row>
    <row r="4">
      <c r="A4" s="20">
        <v>3.0</v>
      </c>
      <c r="B4" s="20" t="s">
        <v>52</v>
      </c>
      <c r="C4" s="51">
        <v>20000.0</v>
      </c>
      <c r="D4" s="20" t="s">
        <v>53</v>
      </c>
      <c r="E4" s="41">
        <v>1.0</v>
      </c>
      <c r="F4" s="52">
        <v>110.0</v>
      </c>
      <c r="G4" s="52">
        <v>0.142</v>
      </c>
      <c r="H4" s="52">
        <v>0.5</v>
      </c>
      <c r="I4" s="52">
        <v>700.0</v>
      </c>
      <c r="J4" s="52">
        <v>50.0</v>
      </c>
      <c r="K4" s="41">
        <v>56.12</v>
      </c>
      <c r="L4" s="41">
        <v>385.55</v>
      </c>
      <c r="M4" s="41">
        <v>-290.0</v>
      </c>
      <c r="N4" s="41">
        <v>675.61</v>
      </c>
      <c r="O4" s="41">
        <v>0.0356</v>
      </c>
    </row>
    <row r="5">
      <c r="A5" s="20">
        <v>4.0</v>
      </c>
      <c r="B5" s="20" t="s">
        <v>54</v>
      </c>
      <c r="C5" s="51">
        <v>50000.0</v>
      </c>
      <c r="D5" s="20" t="s">
        <v>55</v>
      </c>
      <c r="E5" s="41">
        <v>2.0</v>
      </c>
      <c r="F5" s="53"/>
      <c r="G5" s="53"/>
      <c r="H5" s="53"/>
      <c r="I5" s="53"/>
      <c r="J5" s="53"/>
      <c r="K5" s="41">
        <f>(369+-370)/1</f>
        <v>-1</v>
      </c>
      <c r="L5" s="41">
        <f>(369-175.171)/10</f>
        <v>19.3829</v>
      </c>
      <c r="M5" s="41">
        <f>(369-581.401)/10</f>
        <v>-21.2401</v>
      </c>
      <c r="N5" s="41">
        <f>406.23/10</f>
        <v>40.623</v>
      </c>
      <c r="O5" s="41">
        <f>(369-369.89)/10</f>
        <v>-0.089</v>
      </c>
    </row>
    <row r="9">
      <c r="J9" s="20" t="s">
        <v>56</v>
      </c>
      <c r="K9" s="20" t="s">
        <v>56</v>
      </c>
      <c r="L9" s="20" t="s">
        <v>57</v>
      </c>
      <c r="M9" s="20" t="s">
        <v>56</v>
      </c>
    </row>
    <row r="10">
      <c r="J10" s="20">
        <v>18.2794117647056</v>
      </c>
      <c r="K10" s="20">
        <f>K2/K3</f>
        <v>-23.27941176</v>
      </c>
      <c r="L10" s="54" t="s">
        <v>58</v>
      </c>
      <c r="M10" s="20">
        <v>23.2794117647056</v>
      </c>
    </row>
    <row r="11">
      <c r="J11" s="20">
        <v>16.12</v>
      </c>
      <c r="K11" s="20">
        <f>K4/K5</f>
        <v>-56.12</v>
      </c>
      <c r="L11" s="54" t="s">
        <v>59</v>
      </c>
      <c r="M11" s="20">
        <v>56.12</v>
      </c>
      <c r="O11" s="54" t="s">
        <v>58</v>
      </c>
      <c r="P11" s="20">
        <v>23.2794117647056</v>
      </c>
    </row>
    <row r="12">
      <c r="J12" s="20">
        <v>8.836696090794451</v>
      </c>
      <c r="K12" s="20">
        <f>L2/L3</f>
        <v>8.836696091</v>
      </c>
      <c r="L12" s="5" t="s">
        <v>60</v>
      </c>
      <c r="M12" s="20">
        <v>8.836696090794451</v>
      </c>
      <c r="O12" s="5" t="s">
        <v>60</v>
      </c>
      <c r="P12" s="20">
        <v>8.836696090794451</v>
      </c>
    </row>
    <row r="13">
      <c r="J13" s="20">
        <v>19.891244344241574</v>
      </c>
      <c r="K13" s="20">
        <f>L4/L5</f>
        <v>19.89124434</v>
      </c>
      <c r="L13" s="5" t="s">
        <v>61</v>
      </c>
      <c r="M13" s="20">
        <v>19.891244344241574</v>
      </c>
      <c r="O13" s="5" t="s">
        <v>61</v>
      </c>
      <c r="P13" s="20">
        <v>19.891244344241574</v>
      </c>
    </row>
    <row r="14">
      <c r="J14" s="20">
        <v>6.254438055738839</v>
      </c>
      <c r="K14" s="20">
        <f>M2/M3</f>
        <v>6.254438056</v>
      </c>
      <c r="L14" s="5" t="s">
        <v>62</v>
      </c>
      <c r="M14" s="20">
        <v>6.254438055738839</v>
      </c>
      <c r="O14" s="5" t="s">
        <v>62</v>
      </c>
      <c r="P14" s="20">
        <v>6.254438055738839</v>
      </c>
    </row>
    <row r="15">
      <c r="J15" s="20">
        <v>13.65341971082999</v>
      </c>
      <c r="K15" s="20">
        <f>M4/M5</f>
        <v>13.65341971</v>
      </c>
      <c r="L15" s="5" t="s">
        <v>63</v>
      </c>
      <c r="M15" s="20">
        <v>13.65341971082999</v>
      </c>
      <c r="O15" s="5" t="s">
        <v>63</v>
      </c>
      <c r="P15" s="20">
        <v>13.65341971082999</v>
      </c>
    </row>
    <row r="16">
      <c r="J16" s="20">
        <v>7.359326818480127</v>
      </c>
      <c r="K16" s="20">
        <f>N2/N3</f>
        <v>7.359326818</v>
      </c>
      <c r="L16" s="5" t="s">
        <v>64</v>
      </c>
      <c r="M16" s="20">
        <v>7.359326818480127</v>
      </c>
      <c r="O16" s="5" t="s">
        <v>64</v>
      </c>
      <c r="P16" s="20">
        <v>7.359326818480127</v>
      </c>
    </row>
    <row r="17">
      <c r="J17" s="20">
        <v>16.631218767693177</v>
      </c>
      <c r="K17" s="20">
        <f>N4/N5</f>
        <v>16.63121877</v>
      </c>
      <c r="L17" s="5" t="s">
        <v>65</v>
      </c>
      <c r="M17" s="20">
        <v>16.631218767693177</v>
      </c>
      <c r="O17" s="5" t="s">
        <v>65</v>
      </c>
      <c r="P17" s="20">
        <v>16.631218767693177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H4:H5"/>
    <mergeCell ref="I4:I5"/>
    <mergeCell ref="F2:F3"/>
    <mergeCell ref="G2:G3"/>
    <mergeCell ref="H2:H3"/>
    <mergeCell ref="I2:I3"/>
    <mergeCell ref="J2:J3"/>
    <mergeCell ref="F4:F5"/>
    <mergeCell ref="G4:G5"/>
    <mergeCell ref="J4:J5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3" t="s">
        <v>66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55" t="s">
        <v>67</v>
      </c>
      <c r="H1" s="55" t="s">
        <v>68</v>
      </c>
    </row>
    <row r="2">
      <c r="A2" s="20">
        <v>1.0</v>
      </c>
      <c r="B2" s="5">
        <v>368.2274</v>
      </c>
      <c r="C2" s="5">
        <v>-270.4832</v>
      </c>
      <c r="D2" s="5">
        <v>-447.9893</v>
      </c>
      <c r="E2" s="5">
        <v>177.5061</v>
      </c>
      <c r="F2" s="5">
        <v>-368.0998</v>
      </c>
      <c r="G2" s="20">
        <f t="shared" ref="G2:G43" si="1">-(B2-360)*10</f>
        <v>-82.274</v>
      </c>
      <c r="H2" s="5">
        <v>80.4755</v>
      </c>
    </row>
    <row r="3">
      <c r="A3" s="20">
        <v>2.0</v>
      </c>
      <c r="B3" s="5">
        <v>368.1641</v>
      </c>
      <c r="C3" s="5">
        <v>-274.8155</v>
      </c>
      <c r="D3" s="5">
        <v>-451.5755</v>
      </c>
      <c r="E3" s="5">
        <v>176.7599</v>
      </c>
      <c r="F3" s="5">
        <v>-368.0279</v>
      </c>
      <c r="G3" s="20">
        <f t="shared" si="1"/>
        <v>-81.641</v>
      </c>
      <c r="H3" s="5">
        <v>84.1458</v>
      </c>
    </row>
    <row r="4">
      <c r="A4" s="20">
        <v>3.0</v>
      </c>
      <c r="B4" s="5">
        <v>368.1351</v>
      </c>
      <c r="C4" s="5">
        <v>-291.6636</v>
      </c>
      <c r="D4" s="5">
        <v>-448.278</v>
      </c>
      <c r="E4" s="5">
        <v>156.6145</v>
      </c>
      <c r="F4" s="5">
        <v>-367.9996</v>
      </c>
      <c r="G4" s="20">
        <f t="shared" si="1"/>
        <v>-81.351</v>
      </c>
      <c r="H4" s="5">
        <v>80.89746</v>
      </c>
    </row>
    <row r="5">
      <c r="A5" s="20">
        <v>4.0</v>
      </c>
      <c r="B5" s="5">
        <v>368.14219</v>
      </c>
      <c r="C5" s="5">
        <v>-301.7002</v>
      </c>
      <c r="D5" s="5">
        <v>-443.681</v>
      </c>
      <c r="E5" s="5">
        <v>141.9808</v>
      </c>
      <c r="F5" s="5">
        <v>-368.0</v>
      </c>
      <c r="G5" s="20">
        <f t="shared" si="1"/>
        <v>-81.4219</v>
      </c>
      <c r="H5" s="5">
        <v>76.3691</v>
      </c>
    </row>
    <row r="6">
      <c r="A6" s="20">
        <v>5.0</v>
      </c>
      <c r="B6" s="5">
        <v>368.1154</v>
      </c>
      <c r="C6" s="5">
        <v>-282.5656</v>
      </c>
      <c r="D6" s="5">
        <v>-454.0065</v>
      </c>
      <c r="E6" s="5">
        <v>171.44082</v>
      </c>
      <c r="F6" s="5">
        <v>-367.9825</v>
      </c>
      <c r="G6" s="20">
        <f t="shared" si="1"/>
        <v>-81.154</v>
      </c>
      <c r="H6" s="5">
        <v>86.5909</v>
      </c>
    </row>
    <row r="7">
      <c r="A7" s="20">
        <v>6.0</v>
      </c>
      <c r="B7" s="5">
        <v>368.0853</v>
      </c>
      <c r="C7" s="5">
        <v>-295.0091</v>
      </c>
      <c r="D7" s="5">
        <v>-433.235</v>
      </c>
      <c r="E7" s="5">
        <v>138.2261</v>
      </c>
      <c r="F7" s="5">
        <v>-367.9655</v>
      </c>
      <c r="G7" s="20">
        <f t="shared" si="1"/>
        <v>-80.853</v>
      </c>
      <c r="H7" s="5">
        <v>65.9418</v>
      </c>
    </row>
    <row r="8">
      <c r="A8" s="20">
        <v>7.0</v>
      </c>
      <c r="B8" s="5">
        <v>368.10629</v>
      </c>
      <c r="C8" s="5">
        <v>-282.3249</v>
      </c>
      <c r="D8" s="5">
        <v>-442.983</v>
      </c>
      <c r="E8" s="5">
        <v>160.65808</v>
      </c>
      <c r="F8" s="5">
        <v>-367.9716</v>
      </c>
      <c r="G8" s="20">
        <f t="shared" si="1"/>
        <v>-81.0629</v>
      </c>
      <c r="H8" s="5">
        <v>75.6693</v>
      </c>
    </row>
    <row r="9">
      <c r="A9" s="20">
        <v>8.0</v>
      </c>
      <c r="B9" s="5">
        <v>368.07645</v>
      </c>
      <c r="C9" s="5">
        <v>-271.5663</v>
      </c>
      <c r="D9" s="5">
        <v>-445.7509</v>
      </c>
      <c r="E9" s="5">
        <v>174.1846</v>
      </c>
      <c r="F9" s="5">
        <v>-367.9523</v>
      </c>
      <c r="G9" s="20">
        <f t="shared" si="1"/>
        <v>-80.7645</v>
      </c>
      <c r="H9" s="5">
        <v>78.38335</v>
      </c>
    </row>
    <row r="10">
      <c r="A10" s="20">
        <v>9.0</v>
      </c>
      <c r="B10" s="5">
        <v>368.08043</v>
      </c>
      <c r="C10" s="5">
        <v>-306.0566</v>
      </c>
      <c r="D10" s="5">
        <v>-431.8152</v>
      </c>
      <c r="E10" s="5">
        <v>125.7585</v>
      </c>
      <c r="F10" s="5">
        <v>-367.9529</v>
      </c>
      <c r="G10" s="20">
        <f t="shared" si="1"/>
        <v>-80.8043</v>
      </c>
      <c r="H10" s="5">
        <v>64.5925</v>
      </c>
    </row>
    <row r="11">
      <c r="A11" s="20">
        <v>10.0</v>
      </c>
      <c r="B11" s="5">
        <v>368.0582</v>
      </c>
      <c r="C11" s="5">
        <v>-304.1311</v>
      </c>
      <c r="D11" s="5">
        <v>-424.0651</v>
      </c>
      <c r="E11" s="5">
        <v>119.93396</v>
      </c>
      <c r="F11" s="5">
        <v>-367.8736</v>
      </c>
      <c r="G11" s="20">
        <f t="shared" si="1"/>
        <v>-80.582</v>
      </c>
      <c r="H11" s="5">
        <v>57.3877</v>
      </c>
    </row>
    <row r="12">
      <c r="A12" s="20">
        <v>11.0</v>
      </c>
      <c r="B12" s="5">
        <v>368.04308</v>
      </c>
      <c r="C12" s="5">
        <v>-313.4697</v>
      </c>
      <c r="D12" s="5">
        <v>-420.888</v>
      </c>
      <c r="E12" s="5">
        <v>107.41827</v>
      </c>
      <c r="F12" s="5">
        <v>-367.8602</v>
      </c>
      <c r="G12" s="20">
        <f t="shared" si="1"/>
        <v>-80.4308</v>
      </c>
      <c r="H12" s="5">
        <v>54.2815</v>
      </c>
    </row>
    <row r="13">
      <c r="A13" s="20">
        <v>12.0</v>
      </c>
      <c r="B13" s="5">
        <v>368.0486</v>
      </c>
      <c r="C13" s="5">
        <v>-306.9471</v>
      </c>
      <c r="D13" s="5">
        <v>-427.9883</v>
      </c>
      <c r="E13" s="5">
        <v>121.0411</v>
      </c>
      <c r="F13" s="5">
        <v>-367.852</v>
      </c>
      <c r="G13" s="20">
        <f t="shared" si="1"/>
        <v>-80.486</v>
      </c>
      <c r="H13" s="5">
        <v>61.3271</v>
      </c>
    </row>
    <row r="14">
      <c r="A14" s="20">
        <v>13.0</v>
      </c>
      <c r="B14" s="5">
        <v>368.0267</v>
      </c>
      <c r="C14" s="5">
        <v>-309.9317</v>
      </c>
      <c r="D14" s="5">
        <v>-426.5682</v>
      </c>
      <c r="E14" s="5">
        <v>116.6365</v>
      </c>
      <c r="F14" s="5">
        <v>-367.8375</v>
      </c>
      <c r="G14" s="20">
        <f t="shared" si="1"/>
        <v>-80.267</v>
      </c>
      <c r="H14" s="5">
        <v>59.9038</v>
      </c>
    </row>
    <row r="15">
      <c r="A15" s="20">
        <v>14.0</v>
      </c>
      <c r="B15" s="5">
        <v>367.9926</v>
      </c>
      <c r="C15" s="5">
        <v>-308.295</v>
      </c>
      <c r="D15" s="5">
        <v>-424.402</v>
      </c>
      <c r="E15" s="5">
        <v>116.107</v>
      </c>
      <c r="F15" s="5">
        <v>-367.8225</v>
      </c>
      <c r="G15" s="20">
        <f t="shared" si="1"/>
        <v>-79.926</v>
      </c>
      <c r="H15" s="5">
        <v>57.6751</v>
      </c>
    </row>
    <row r="16">
      <c r="A16" s="20">
        <v>15.0</v>
      </c>
      <c r="B16" s="5">
        <v>367.9883</v>
      </c>
      <c r="C16" s="5">
        <v>-295.9959</v>
      </c>
      <c r="D16" s="5">
        <v>-424.9797</v>
      </c>
      <c r="E16" s="5">
        <v>128.9837</v>
      </c>
      <c r="F16" s="5">
        <v>-367.8266</v>
      </c>
      <c r="G16" s="20">
        <f t="shared" si="1"/>
        <v>-79.883</v>
      </c>
      <c r="H16" s="5">
        <v>58.1849</v>
      </c>
    </row>
    <row r="17">
      <c r="A17" s="20">
        <v>16.0</v>
      </c>
      <c r="B17" s="5">
        <v>368.00215</v>
      </c>
      <c r="C17" s="5">
        <v>-310.027</v>
      </c>
      <c r="D17" s="5">
        <v>-424.2817</v>
      </c>
      <c r="E17" s="5">
        <v>114.2537</v>
      </c>
      <c r="F17" s="5">
        <v>-367.8226</v>
      </c>
      <c r="G17" s="20">
        <f t="shared" si="1"/>
        <v>-80.0215</v>
      </c>
      <c r="H17" s="5">
        <v>57.61689</v>
      </c>
    </row>
    <row r="18">
      <c r="A18" s="20">
        <v>17.0</v>
      </c>
      <c r="B18" s="5">
        <v>367.9579</v>
      </c>
      <c r="C18" s="5">
        <v>-309.1133</v>
      </c>
      <c r="D18" s="5">
        <v>-425.79806</v>
      </c>
      <c r="E18" s="5">
        <v>116.6846</v>
      </c>
      <c r="F18" s="5">
        <v>-367.8109</v>
      </c>
      <c r="G18" s="20">
        <f t="shared" si="1"/>
        <v>-79.579</v>
      </c>
      <c r="H18" s="5">
        <v>58.9122</v>
      </c>
    </row>
    <row r="19">
      <c r="A19" s="20">
        <v>18.0</v>
      </c>
      <c r="B19" s="5">
        <v>367.87749</v>
      </c>
      <c r="C19" s="5">
        <v>-310.5815</v>
      </c>
      <c r="D19" s="5">
        <v>-417.2777</v>
      </c>
      <c r="E19" s="5">
        <v>106.6962</v>
      </c>
      <c r="F19" s="5">
        <v>-367.71214</v>
      </c>
      <c r="G19" s="20">
        <f t="shared" si="1"/>
        <v>-78.7749</v>
      </c>
      <c r="H19" s="5">
        <v>50.7777</v>
      </c>
    </row>
    <row r="20">
      <c r="A20" s="20">
        <v>19.0</v>
      </c>
      <c r="B20" s="5">
        <v>367.8455</v>
      </c>
      <c r="C20" s="5">
        <v>-293.4687</v>
      </c>
      <c r="D20" s="5">
        <v>-436.8214</v>
      </c>
      <c r="E20" s="5">
        <v>143.3527</v>
      </c>
      <c r="F20" s="5">
        <v>-367.7019</v>
      </c>
      <c r="G20" s="20">
        <f t="shared" si="1"/>
        <v>-78.455</v>
      </c>
      <c r="H20" s="5">
        <v>69.8794</v>
      </c>
    </row>
    <row r="21" ht="15.75" customHeight="1">
      <c r="A21" s="20">
        <v>20.0</v>
      </c>
      <c r="B21" s="5">
        <v>367.8495</v>
      </c>
      <c r="C21" s="5">
        <v>-308.1987</v>
      </c>
      <c r="D21" s="5">
        <v>-425.3888</v>
      </c>
      <c r="E21" s="5">
        <v>117.1901</v>
      </c>
      <c r="F21" s="5">
        <v>-367.7021</v>
      </c>
      <c r="G21" s="20">
        <f t="shared" si="1"/>
        <v>-78.495</v>
      </c>
      <c r="H21" s="5">
        <v>58.619</v>
      </c>
    </row>
    <row r="22" ht="15.75" customHeight="1">
      <c r="A22" s="20">
        <v>21.0</v>
      </c>
      <c r="B22" s="5">
        <v>367.8644</v>
      </c>
      <c r="C22" s="5">
        <v>-309.9557</v>
      </c>
      <c r="D22" s="5">
        <v>-426.0628</v>
      </c>
      <c r="E22" s="5">
        <v>116.107</v>
      </c>
      <c r="F22" s="5">
        <v>-367.70076</v>
      </c>
      <c r="G22" s="20">
        <f t="shared" si="1"/>
        <v>-78.644</v>
      </c>
      <c r="H22" s="5">
        <v>59.3843</v>
      </c>
    </row>
    <row r="23" ht="15.75" customHeight="1">
      <c r="A23" s="20">
        <v>22.0</v>
      </c>
      <c r="B23" s="5">
        <v>367.8431</v>
      </c>
      <c r="C23" s="5">
        <v>-304.1792</v>
      </c>
      <c r="D23" s="5">
        <v>-436.4845</v>
      </c>
      <c r="E23" s="5">
        <v>132.3052</v>
      </c>
      <c r="F23" s="5">
        <v>-367.6996</v>
      </c>
      <c r="G23" s="20">
        <f t="shared" si="1"/>
        <v>-78.431</v>
      </c>
      <c r="H23" s="5">
        <v>69.5481</v>
      </c>
    </row>
    <row r="24" ht="15.75" customHeight="1">
      <c r="A24" s="20">
        <v>23.0</v>
      </c>
      <c r="B24" s="5">
        <v>367.8612</v>
      </c>
      <c r="C24" s="5">
        <v>-302.3741</v>
      </c>
      <c r="D24" s="5">
        <v>-426.8089</v>
      </c>
      <c r="E24" s="5">
        <v>124.43478</v>
      </c>
      <c r="F24" s="5">
        <v>-367.6821</v>
      </c>
      <c r="G24" s="20">
        <f t="shared" si="1"/>
        <v>-78.612</v>
      </c>
      <c r="H24" s="5">
        <v>60.2307</v>
      </c>
    </row>
    <row r="25" ht="15.75" customHeight="1">
      <c r="A25" s="20">
        <v>24.0</v>
      </c>
      <c r="B25" s="5">
        <v>367.8241</v>
      </c>
      <c r="C25" s="5">
        <v>-306.3214</v>
      </c>
      <c r="D25" s="5">
        <v>-429.2879</v>
      </c>
      <c r="E25" s="5">
        <v>122.9665</v>
      </c>
      <c r="F25" s="5">
        <v>-367.63406</v>
      </c>
      <c r="G25" s="20">
        <f t="shared" si="1"/>
        <v>-78.241</v>
      </c>
      <c r="H25" s="5">
        <v>62.7775</v>
      </c>
    </row>
    <row r="26" ht="15.75" customHeight="1">
      <c r="A26" s="20">
        <v>26.0</v>
      </c>
      <c r="B26" s="5">
        <v>367.341</v>
      </c>
      <c r="C26" s="5">
        <v>-279.96624</v>
      </c>
      <c r="D26" s="5">
        <v>-459.47</v>
      </c>
      <c r="E26" s="5">
        <v>179.5038</v>
      </c>
      <c r="F26" s="5">
        <v>-366.4839</v>
      </c>
      <c r="G26" s="20">
        <f t="shared" si="1"/>
        <v>-73.41</v>
      </c>
    </row>
    <row r="27" ht="15.75" customHeight="1">
      <c r="A27" s="20">
        <v>27.0</v>
      </c>
      <c r="B27" s="5">
        <v>367.6632</v>
      </c>
      <c r="C27" s="5">
        <v>-248.6289</v>
      </c>
      <c r="D27" s="5">
        <v>-461.6843</v>
      </c>
      <c r="E27" s="5">
        <v>213.0554</v>
      </c>
      <c r="F27" s="5">
        <v>-366.4981</v>
      </c>
      <c r="G27" s="20">
        <f t="shared" si="1"/>
        <v>-76.632</v>
      </c>
    </row>
    <row r="28" ht="15.75" customHeight="1">
      <c r="A28" s="20">
        <v>28.0</v>
      </c>
      <c r="B28" s="5">
        <v>367.8587</v>
      </c>
      <c r="C28" s="5">
        <v>-242.8524</v>
      </c>
      <c r="D28" s="5">
        <v>-507.5591</v>
      </c>
      <c r="E28" s="5">
        <v>264.7067</v>
      </c>
      <c r="F28" s="5">
        <v>-366.5371</v>
      </c>
      <c r="G28" s="20">
        <f t="shared" si="1"/>
        <v>-78.587</v>
      </c>
    </row>
    <row r="29" ht="15.75" customHeight="1">
      <c r="A29" s="20">
        <v>29.0</v>
      </c>
      <c r="B29" s="5">
        <v>367.8173</v>
      </c>
      <c r="C29" s="5">
        <v>-246.1017</v>
      </c>
      <c r="D29" s="5">
        <v>-503.997</v>
      </c>
      <c r="E29" s="5">
        <v>257.8953</v>
      </c>
      <c r="F29" s="5">
        <v>-366.5698</v>
      </c>
      <c r="G29" s="20">
        <f t="shared" si="1"/>
        <v>-78.173</v>
      </c>
    </row>
    <row r="30" ht="15.75" customHeight="1">
      <c r="A30" s="20">
        <v>30.0</v>
      </c>
      <c r="B30" s="5">
        <v>368.028</v>
      </c>
      <c r="C30" s="5">
        <v>-234.7653</v>
      </c>
      <c r="D30" s="5">
        <v>-525.9476</v>
      </c>
      <c r="E30" s="5">
        <v>291.1822</v>
      </c>
      <c r="F30" s="5">
        <v>-366.617</v>
      </c>
      <c r="G30" s="20">
        <f t="shared" si="1"/>
        <v>-80.28</v>
      </c>
    </row>
    <row r="31" ht="15.75" customHeight="1">
      <c r="A31" s="20">
        <v>31.0</v>
      </c>
      <c r="B31" s="5">
        <v>368.00315</v>
      </c>
      <c r="C31" s="5">
        <v>-232.7195</v>
      </c>
      <c r="D31" s="5">
        <v>-525.8994</v>
      </c>
      <c r="E31" s="5">
        <v>293.179932</v>
      </c>
      <c r="F31" s="5">
        <v>-366.6519</v>
      </c>
      <c r="G31" s="20">
        <f t="shared" si="1"/>
        <v>-80.0315</v>
      </c>
    </row>
    <row r="32" ht="15.75" customHeight="1">
      <c r="A32" s="20">
        <v>32.0</v>
      </c>
      <c r="B32" s="5">
        <v>368.0645</v>
      </c>
      <c r="C32" s="5">
        <v>-239.7957</v>
      </c>
      <c r="D32" s="5">
        <v>-505.20043</v>
      </c>
      <c r="E32" s="5">
        <v>265.4047</v>
      </c>
      <c r="F32" s="5">
        <v>-366.68837</v>
      </c>
      <c r="G32" s="20">
        <f t="shared" si="1"/>
        <v>-80.645</v>
      </c>
    </row>
    <row r="33" ht="15.75" customHeight="1">
      <c r="A33" s="20">
        <v>33.0</v>
      </c>
      <c r="B33" s="5">
        <v>368.0282</v>
      </c>
      <c r="C33" s="5">
        <v>-234.2599</v>
      </c>
      <c r="D33" s="5">
        <v>-512.0119</v>
      </c>
      <c r="E33" s="5">
        <v>277.7519</v>
      </c>
      <c r="F33" s="5">
        <v>-366.7088</v>
      </c>
      <c r="G33" s="20">
        <f t="shared" si="1"/>
        <v>-80.282</v>
      </c>
    </row>
    <row r="34" ht="15.75" customHeight="1">
      <c r="A34" s="20">
        <v>34.0</v>
      </c>
      <c r="B34" s="5">
        <v>368.12518</v>
      </c>
      <c r="C34" s="5">
        <v>-222.5144</v>
      </c>
      <c r="D34" s="5">
        <v>-527.7527</v>
      </c>
      <c r="E34" s="5">
        <v>305.2382</v>
      </c>
      <c r="F34" s="5">
        <v>-366.73189</v>
      </c>
      <c r="G34" s="20">
        <f t="shared" si="1"/>
        <v>-81.2518</v>
      </c>
    </row>
    <row r="35" ht="15.75" customHeight="1">
      <c r="A35" s="20">
        <v>35.0</v>
      </c>
      <c r="B35" s="5">
        <v>368.1863</v>
      </c>
      <c r="C35" s="5">
        <v>-229.759</v>
      </c>
      <c r="D35" s="5">
        <v>-530.0633</v>
      </c>
      <c r="E35" s="5">
        <v>300.3042</v>
      </c>
      <c r="F35" s="5">
        <v>-366.8199</v>
      </c>
      <c r="G35" s="20">
        <f t="shared" si="1"/>
        <v>-81.863</v>
      </c>
    </row>
    <row r="36" ht="15.75" customHeight="1">
      <c r="A36" s="20">
        <v>36.0</v>
      </c>
      <c r="B36" s="5">
        <v>368.0681</v>
      </c>
      <c r="C36" s="5">
        <v>-241.8415</v>
      </c>
      <c r="D36" s="5">
        <v>-520.147</v>
      </c>
      <c r="E36" s="5">
        <v>278.3055</v>
      </c>
      <c r="F36" s="5">
        <v>-366.834</v>
      </c>
      <c r="G36" s="20">
        <f t="shared" si="1"/>
        <v>-80.681</v>
      </c>
    </row>
    <row r="37" ht="15.75" customHeight="1">
      <c r="A37" s="20">
        <v>37.0</v>
      </c>
      <c r="B37" s="5">
        <v>368.1025</v>
      </c>
      <c r="C37" s="5">
        <v>-217.6044</v>
      </c>
      <c r="D37" s="5">
        <v>-518.1975</v>
      </c>
      <c r="E37" s="5">
        <v>300.59306</v>
      </c>
      <c r="F37" s="5">
        <v>-366.851</v>
      </c>
      <c r="G37" s="20">
        <f t="shared" si="1"/>
        <v>-81.025</v>
      </c>
    </row>
    <row r="38" ht="15.75" customHeight="1">
      <c r="A38" s="20">
        <v>38.0</v>
      </c>
      <c r="B38" s="5">
        <v>368.104</v>
      </c>
      <c r="C38" s="5">
        <v>-234.2358</v>
      </c>
      <c r="D38" s="5">
        <v>-528.0175</v>
      </c>
      <c r="E38" s="5">
        <v>293.7816</v>
      </c>
      <c r="F38" s="5">
        <v>-366.8677</v>
      </c>
      <c r="G38" s="20">
        <f t="shared" si="1"/>
        <v>-81.04</v>
      </c>
    </row>
    <row r="39" ht="15.75" customHeight="1">
      <c r="A39" s="20">
        <v>39.0</v>
      </c>
      <c r="B39" s="5">
        <v>368.13118</v>
      </c>
      <c r="C39" s="5">
        <v>-237.1481</v>
      </c>
      <c r="D39" s="5">
        <v>-512.421</v>
      </c>
      <c r="E39" s="5">
        <v>275.2728</v>
      </c>
      <c r="F39" s="5">
        <v>-366.87665</v>
      </c>
      <c r="G39" s="20">
        <f t="shared" si="1"/>
        <v>-81.3118</v>
      </c>
    </row>
    <row r="40" ht="15.75" customHeight="1">
      <c r="A40" s="20">
        <v>40.0</v>
      </c>
      <c r="B40" s="5">
        <v>368.16576</v>
      </c>
      <c r="C40" s="5">
        <v>-235.0782</v>
      </c>
      <c r="D40" s="5">
        <v>-523.1315</v>
      </c>
      <c r="E40" s="5">
        <v>288.05332</v>
      </c>
      <c r="F40" s="5">
        <v>-366.8852</v>
      </c>
      <c r="G40" s="20">
        <f t="shared" si="1"/>
        <v>-81.6576</v>
      </c>
    </row>
    <row r="41" ht="15.75" customHeight="1">
      <c r="A41" s="20">
        <v>41.0</v>
      </c>
      <c r="B41" s="5">
        <v>368.01263</v>
      </c>
      <c r="C41" s="5">
        <v>-232.502</v>
      </c>
      <c r="D41" s="5">
        <v>-530.1837</v>
      </c>
      <c r="E41" s="5">
        <v>297.6807</v>
      </c>
      <c r="F41" s="5">
        <v>-366.9069</v>
      </c>
      <c r="G41" s="20">
        <f t="shared" si="1"/>
        <v>-80.1263</v>
      </c>
    </row>
    <row r="42" ht="15.75" customHeight="1">
      <c r="A42" s="20">
        <v>42.0</v>
      </c>
      <c r="B42" s="5">
        <v>368.167</v>
      </c>
      <c r="C42" s="5">
        <v>-237.3647</v>
      </c>
      <c r="D42" s="5">
        <v>-515.1889</v>
      </c>
      <c r="E42" s="5">
        <v>277.8241</v>
      </c>
      <c r="F42" s="5">
        <v>-366.9159</v>
      </c>
      <c r="G42" s="20">
        <f t="shared" si="1"/>
        <v>-81.67</v>
      </c>
    </row>
    <row r="43" ht="15.75" customHeight="1">
      <c r="A43" s="20">
        <v>43.0</v>
      </c>
      <c r="B43" s="5">
        <v>367.96579</v>
      </c>
      <c r="C43" s="5">
        <v>-258.9784</v>
      </c>
      <c r="D43" s="5">
        <v>-498.9425</v>
      </c>
      <c r="E43" s="5">
        <v>239.964</v>
      </c>
      <c r="F43" s="5">
        <v>-366.9146</v>
      </c>
      <c r="G43" s="20">
        <f t="shared" si="1"/>
        <v>-79.6579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63"/>
    <col customWidth="1" min="5" max="5" width="13.5"/>
    <col customWidth="1" min="6" max="26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>
      <c r="A2" s="15">
        <v>1.0</v>
      </c>
      <c r="B2" s="15">
        <v>90.0</v>
      </c>
      <c r="C2" s="15">
        <v>0.15</v>
      </c>
      <c r="D2" s="15">
        <v>0.25</v>
      </c>
      <c r="E2" s="16">
        <v>44249.0</v>
      </c>
      <c r="F2" s="15">
        <v>480.0</v>
      </c>
      <c r="G2" s="15">
        <v>60.0</v>
      </c>
      <c r="H2" s="15">
        <v>372.775</v>
      </c>
      <c r="I2" s="15">
        <v>-273.395</v>
      </c>
      <c r="J2" s="15">
        <v>-455.618</v>
      </c>
      <c r="K2" s="15">
        <v>182.22</v>
      </c>
      <c r="L2" s="15">
        <v>-372.596</v>
      </c>
      <c r="M2" s="12" t="s">
        <v>14</v>
      </c>
      <c r="N2" s="20">
        <f t="shared" ref="N2:N5" si="1">-(H2-365)*10</f>
        <v>-77.75</v>
      </c>
    </row>
    <row r="3">
      <c r="A3" s="15">
        <v>1.0</v>
      </c>
      <c r="B3" s="15">
        <v>90.0</v>
      </c>
      <c r="C3" s="15">
        <v>0.15</v>
      </c>
      <c r="D3" s="15">
        <v>0.6</v>
      </c>
      <c r="E3" s="16">
        <v>44249.0</v>
      </c>
      <c r="F3" s="15">
        <v>480.0</v>
      </c>
      <c r="G3" s="15">
        <v>60.0</v>
      </c>
      <c r="H3" s="15">
        <v>372.627</v>
      </c>
      <c r="I3" s="15">
        <v>-263.09</v>
      </c>
      <c r="J3" s="15">
        <v>-445.46</v>
      </c>
      <c r="K3" s="15">
        <v>182.36</v>
      </c>
      <c r="L3" s="15">
        <v>-372.44</v>
      </c>
      <c r="M3" s="12" t="s">
        <v>14</v>
      </c>
      <c r="N3" s="20">
        <f t="shared" si="1"/>
        <v>-76.27</v>
      </c>
    </row>
    <row r="4">
      <c r="A4" s="15">
        <v>2.0</v>
      </c>
      <c r="B4" s="15">
        <v>90.0</v>
      </c>
      <c r="C4" s="15">
        <v>0.15</v>
      </c>
      <c r="D4" s="15">
        <v>0.8</v>
      </c>
      <c r="E4" s="16">
        <v>44249.0</v>
      </c>
      <c r="F4" s="15">
        <v>480.0</v>
      </c>
      <c r="G4" s="15">
        <v>60.0</v>
      </c>
      <c r="H4" s="15">
        <v>372.493</v>
      </c>
      <c r="I4" s="15">
        <v>-231.516</v>
      </c>
      <c r="J4" s="15">
        <v>-483.201</v>
      </c>
      <c r="K4" s="15">
        <v>251.658</v>
      </c>
      <c r="L4" s="15">
        <v>-372.03</v>
      </c>
      <c r="M4" s="12" t="s">
        <v>14</v>
      </c>
      <c r="N4" s="20">
        <f t="shared" si="1"/>
        <v>-74.93</v>
      </c>
    </row>
    <row r="5">
      <c r="A5" s="15">
        <v>3.0</v>
      </c>
      <c r="B5" s="15">
        <v>90.0</v>
      </c>
      <c r="C5" s="15">
        <v>0.15</v>
      </c>
      <c r="D5" s="15">
        <v>1.0</v>
      </c>
      <c r="E5" s="16">
        <v>44249.0</v>
      </c>
      <c r="F5" s="15">
        <v>480.0</v>
      </c>
      <c r="G5" s="15">
        <v>60.0</v>
      </c>
      <c r="H5" s="15">
        <v>371.25</v>
      </c>
      <c r="I5" s="15">
        <v>-111.89</v>
      </c>
      <c r="J5" s="15">
        <v>-566.238</v>
      </c>
      <c r="K5" s="15">
        <v>454.343</v>
      </c>
      <c r="L5" s="15">
        <v>-371.04</v>
      </c>
      <c r="M5" s="12" t="s">
        <v>14</v>
      </c>
      <c r="N5" s="20">
        <f t="shared" si="1"/>
        <v>-62.5</v>
      </c>
    </row>
    <row r="12">
      <c r="E12" s="2" t="s">
        <v>3</v>
      </c>
      <c r="F12" s="2" t="s">
        <v>5</v>
      </c>
    </row>
    <row r="13">
      <c r="E13" s="15">
        <v>0.25</v>
      </c>
      <c r="F13" s="20">
        <v>-77.74999999999977</v>
      </c>
    </row>
    <row r="14">
      <c r="E14" s="15">
        <v>0.6</v>
      </c>
      <c r="F14" s="20">
        <v>-76.2700000000001</v>
      </c>
    </row>
    <row r="15">
      <c r="E15" s="15">
        <v>0.8</v>
      </c>
      <c r="F15" s="20">
        <v>-74.92999999999995</v>
      </c>
    </row>
    <row r="16">
      <c r="E16" s="1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7.63"/>
    <col customWidth="1" min="8" max="8" width="10.38"/>
    <col customWidth="1" min="9" max="26" width="7.63"/>
  </cols>
  <sheetData>
    <row r="2">
      <c r="E2" s="1" t="s">
        <v>0</v>
      </c>
      <c r="F2" s="2" t="s">
        <v>1</v>
      </c>
      <c r="G2" s="2" t="s">
        <v>2</v>
      </c>
      <c r="H2" s="2" t="s">
        <v>3</v>
      </c>
      <c r="I2" s="2" t="s">
        <v>5</v>
      </c>
      <c r="J2" s="2" t="s">
        <v>6</v>
      </c>
      <c r="K2" s="2" t="s">
        <v>69</v>
      </c>
    </row>
    <row r="3">
      <c r="E3" s="19">
        <v>1.0</v>
      </c>
      <c r="F3" s="19">
        <v>55.0</v>
      </c>
      <c r="G3" s="19">
        <v>0.142</v>
      </c>
      <c r="H3" s="19">
        <v>0.5</v>
      </c>
      <c r="I3" s="19">
        <v>290.0</v>
      </c>
      <c r="J3" s="19">
        <v>60.0</v>
      </c>
      <c r="K3" s="19">
        <v>0.1642</v>
      </c>
    </row>
    <row r="4">
      <c r="E4" s="19">
        <v>2.0</v>
      </c>
      <c r="F4" s="19">
        <v>50.0</v>
      </c>
      <c r="G4" s="19">
        <v>0.15</v>
      </c>
      <c r="H4" s="19">
        <v>0.5</v>
      </c>
      <c r="I4" s="19">
        <v>290.0</v>
      </c>
      <c r="J4" s="19">
        <v>55.0</v>
      </c>
      <c r="K4" s="19">
        <v>0.1449</v>
      </c>
    </row>
    <row r="5">
      <c r="E5" s="19">
        <v>3.0</v>
      </c>
      <c r="F5" s="19">
        <v>45.0</v>
      </c>
      <c r="G5" s="19">
        <v>0.166</v>
      </c>
      <c r="H5" s="19">
        <v>0.3</v>
      </c>
      <c r="I5" s="19">
        <v>290.0</v>
      </c>
      <c r="J5" s="19">
        <v>50.0</v>
      </c>
      <c r="K5" s="19">
        <v>0.139</v>
      </c>
    </row>
    <row r="6">
      <c r="E6" s="19">
        <v>4.0</v>
      </c>
      <c r="F6" s="28">
        <v>44.0</v>
      </c>
      <c r="G6" s="28">
        <v>0.142</v>
      </c>
      <c r="H6" s="28">
        <v>0.3</v>
      </c>
      <c r="I6" s="28">
        <v>290.0</v>
      </c>
      <c r="J6" s="28">
        <v>49.0</v>
      </c>
      <c r="K6" s="28">
        <v>0.2385</v>
      </c>
    </row>
    <row r="7">
      <c r="E7" s="19">
        <v>5.0</v>
      </c>
      <c r="F7" s="28">
        <v>44.0</v>
      </c>
      <c r="G7" s="28">
        <v>0.142</v>
      </c>
      <c r="H7" s="28">
        <v>0.3</v>
      </c>
      <c r="I7" s="28">
        <v>290.0</v>
      </c>
      <c r="J7" s="28">
        <v>49.0</v>
      </c>
      <c r="K7" s="19">
        <v>0.2205</v>
      </c>
    </row>
    <row r="8">
      <c r="E8" s="19">
        <v>6.0</v>
      </c>
      <c r="F8" s="28">
        <v>44.0</v>
      </c>
      <c r="G8" s="28">
        <v>0.142</v>
      </c>
      <c r="H8" s="28">
        <v>0.3</v>
      </c>
      <c r="I8" s="28">
        <v>290.0</v>
      </c>
      <c r="J8" s="28">
        <v>49.0</v>
      </c>
      <c r="K8" s="19">
        <v>0.2458</v>
      </c>
    </row>
    <row r="9">
      <c r="E9" s="19">
        <v>7.0</v>
      </c>
      <c r="F9" s="19">
        <v>27.0</v>
      </c>
      <c r="G9" s="19">
        <v>0.153</v>
      </c>
      <c r="H9" s="19">
        <v>0.3</v>
      </c>
      <c r="I9" s="19">
        <v>190.0</v>
      </c>
      <c r="J9" s="19">
        <v>45.0</v>
      </c>
      <c r="K9" s="19">
        <v>0.4861</v>
      </c>
    </row>
    <row r="10">
      <c r="E10" s="19">
        <v>8.0</v>
      </c>
      <c r="F10" s="19">
        <v>42.8</v>
      </c>
      <c r="G10" s="19">
        <v>0.17</v>
      </c>
      <c r="H10" s="19">
        <v>0.2</v>
      </c>
      <c r="I10" s="19">
        <v>290.0</v>
      </c>
      <c r="J10" s="19">
        <v>47.0</v>
      </c>
      <c r="K10" s="19">
        <v>0.4271</v>
      </c>
    </row>
    <row r="11">
      <c r="E11" s="19">
        <v>9.0</v>
      </c>
      <c r="F11" s="19">
        <v>40.6</v>
      </c>
      <c r="G11" s="19">
        <v>0.142</v>
      </c>
      <c r="H11" s="19">
        <v>0.7</v>
      </c>
      <c r="I11" s="19">
        <v>290.0</v>
      </c>
      <c r="J11" s="19">
        <v>45.0</v>
      </c>
      <c r="K11" s="19">
        <v>0.1716</v>
      </c>
    </row>
    <row r="12">
      <c r="E12" s="19">
        <v>10.0</v>
      </c>
      <c r="F12" s="19">
        <v>67.0</v>
      </c>
      <c r="G12" s="19">
        <v>0.153</v>
      </c>
      <c r="H12" s="19">
        <v>0.2</v>
      </c>
      <c r="I12" s="19">
        <v>480.0</v>
      </c>
      <c r="J12" s="19">
        <v>44.0</v>
      </c>
      <c r="K12" s="19">
        <v>0.241</v>
      </c>
    </row>
    <row r="13">
      <c r="E13" s="19">
        <v>11.0</v>
      </c>
      <c r="F13" s="19">
        <v>27.0</v>
      </c>
      <c r="G13" s="19">
        <v>0.17</v>
      </c>
      <c r="H13" s="19">
        <v>0.5</v>
      </c>
      <c r="I13" s="19">
        <v>190.0</v>
      </c>
      <c r="J13" s="19">
        <v>43.5</v>
      </c>
      <c r="K13" s="19">
        <v>0.4861</v>
      </c>
    </row>
    <row r="14">
      <c r="E14" s="19">
        <v>12.0</v>
      </c>
      <c r="F14" s="19">
        <v>44.0</v>
      </c>
      <c r="G14" s="19">
        <v>0.17</v>
      </c>
      <c r="H14" s="19">
        <v>0.5</v>
      </c>
      <c r="I14" s="19">
        <v>290.0</v>
      </c>
      <c r="J14" s="19">
        <v>48.0</v>
      </c>
      <c r="K14" s="19">
        <v>0.3458</v>
      </c>
    </row>
    <row r="15">
      <c r="E15" s="19">
        <v>13.0</v>
      </c>
      <c r="F15" s="19">
        <v>38.0</v>
      </c>
      <c r="G15" s="19">
        <v>0.22</v>
      </c>
      <c r="H15" s="19">
        <v>0.2</v>
      </c>
      <c r="I15" s="19">
        <v>290.0</v>
      </c>
      <c r="J15" s="19">
        <v>42.0</v>
      </c>
      <c r="K15" s="19">
        <v>0.2318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2021-01-07T02:53:26Z</dcterms:created>
  <dc:creator>HARI KUMAR</dc:creator>
</cp:coreProperties>
</file>