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northeastern.sharepoint.com/sites/DataWranglingGroup2/Shared Documents/General/02 Survey/"/>
    </mc:Choice>
  </mc:AlternateContent>
  <xr:revisionPtr revIDLastSave="453" documentId="13_ncr:40009_{45A7F3BE-A234-4328-A9CD-62296655E250}" xr6:coauthVersionLast="47" xr6:coauthVersionMax="47" xr10:uidLastSave="{EA45FED2-6A21-4226-A542-901D12E5EF6B}"/>
  <bookViews>
    <workbookView xWindow="-110" yWindow="-110" windowWidth="19420" windowHeight="10300" tabRatio="917" activeTab="1" xr2:uid="{00000000-000D-0000-FFFF-FFFF00000000}"/>
  </bookViews>
  <sheets>
    <sheet name="Health Information" sheetId="1" r:id="rId1"/>
    <sheet name="Risk score computation" sheetId="2" r:id="rId2"/>
    <sheet name="Importance score" sheetId="3" r:id="rId3"/>
    <sheet name="Bucket calculations" sheetId="4" r:id="rId4"/>
    <sheet name="Sheet1" sheetId="6" state="hidden" r:id="rId5"/>
    <sheet name="Oulier detection" sheetId="5" state="hidden" r:id="rId6"/>
  </sheets>
  <definedNames>
    <definedName name="_xlnm._FilterDatabase" localSheetId="3" hidden="1">'Bucket calculations'!$M$9:$N$16</definedName>
    <definedName name="_xlnm._FilterDatabase" localSheetId="0" hidden="1">'Health Information'!$B$1:$T$200</definedName>
    <definedName name="_xlnm._FilterDatabase" localSheetId="2" hidden="1">'Importance score'!$A$1:$C$26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2" l="1"/>
  <c r="B53" i="2"/>
  <c r="C53" i="2"/>
  <c r="D53" i="2"/>
  <c r="E53" i="2"/>
  <c r="F53" i="2"/>
  <c r="G53" i="2"/>
  <c r="H53" i="2"/>
  <c r="Q53" i="2" s="1"/>
  <c r="R53" i="2" s="1"/>
  <c r="I53" i="2"/>
  <c r="J53" i="2"/>
  <c r="K53" i="2"/>
  <c r="L53" i="2"/>
  <c r="M53" i="2"/>
  <c r="N53" i="2"/>
  <c r="O53" i="2"/>
  <c r="P53" i="2"/>
  <c r="H51" i="2" l="1"/>
  <c r="H52" i="2"/>
  <c r="B52" i="2"/>
  <c r="D52" i="2"/>
  <c r="E52" i="2"/>
  <c r="F52" i="2"/>
  <c r="G52" i="2"/>
  <c r="I52" i="2"/>
  <c r="J52" i="2"/>
  <c r="K52" i="2"/>
  <c r="L52" i="2"/>
  <c r="M52" i="2"/>
  <c r="O52" i="2"/>
  <c r="P52" i="2"/>
  <c r="A51" i="2"/>
  <c r="B51" i="2"/>
  <c r="C51" i="2"/>
  <c r="Q51" i="2" s="1"/>
  <c r="R51" i="2" s="1"/>
  <c r="D51" i="2"/>
  <c r="E51" i="2"/>
  <c r="F51" i="2"/>
  <c r="G51" i="2"/>
  <c r="I51" i="2"/>
  <c r="J51" i="2"/>
  <c r="K51" i="2"/>
  <c r="L51" i="2"/>
  <c r="M51" i="2"/>
  <c r="N51" i="2"/>
  <c r="O51" i="2"/>
  <c r="P51" i="2"/>
  <c r="A50" i="2"/>
  <c r="B50" i="2"/>
  <c r="C50" i="2"/>
  <c r="D50" i="2"/>
  <c r="E50" i="2"/>
  <c r="F50" i="2"/>
  <c r="G50" i="2"/>
  <c r="H50" i="2"/>
  <c r="I50" i="2"/>
  <c r="J50" i="2"/>
  <c r="K50" i="2"/>
  <c r="L50" i="2"/>
  <c r="M50" i="2"/>
  <c r="N50" i="2"/>
  <c r="O50" i="2"/>
  <c r="P50" i="2"/>
  <c r="A49" i="2"/>
  <c r="B49" i="2"/>
  <c r="C49" i="2"/>
  <c r="D49" i="2"/>
  <c r="E49" i="2"/>
  <c r="F49" i="2"/>
  <c r="G49" i="2"/>
  <c r="H49" i="2"/>
  <c r="I49" i="2"/>
  <c r="J49" i="2"/>
  <c r="K49" i="2"/>
  <c r="L49" i="2"/>
  <c r="M49" i="2"/>
  <c r="N49" i="2"/>
  <c r="O49" i="2"/>
  <c r="P49"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3" i="2"/>
  <c r="T48" i="1"/>
  <c r="U48" i="1"/>
  <c r="T49" i="1"/>
  <c r="U49" i="1"/>
  <c r="T50" i="1"/>
  <c r="U50" i="1"/>
  <c r="T51" i="1"/>
  <c r="C52" i="2" s="1"/>
  <c r="U51" i="1"/>
  <c r="N52" i="2" s="1"/>
  <c r="T52" i="1"/>
  <c r="U52" i="1"/>
  <c r="T53" i="1"/>
  <c r="U53" i="1"/>
  <c r="T54" i="1"/>
  <c r="U54" i="1"/>
  <c r="T55" i="1"/>
  <c r="U55" i="1"/>
  <c r="T56" i="1"/>
  <c r="U56" i="1"/>
  <c r="T57" i="1"/>
  <c r="U57" i="1"/>
  <c r="T58" i="1"/>
  <c r="U58" i="1"/>
  <c r="T59" i="1"/>
  <c r="U59" i="1"/>
  <c r="T60" i="1"/>
  <c r="U60" i="1"/>
  <c r="T61" i="1"/>
  <c r="U61" i="1"/>
  <c r="T62" i="1"/>
  <c r="U62" i="1"/>
  <c r="T63" i="1"/>
  <c r="U63" i="1"/>
  <c r="T64" i="1"/>
  <c r="U64" i="1"/>
  <c r="T65" i="1"/>
  <c r="U65" i="1"/>
  <c r="T66" i="1"/>
  <c r="U66" i="1"/>
  <c r="T67" i="1"/>
  <c r="U67" i="1"/>
  <c r="T68" i="1"/>
  <c r="U68" i="1"/>
  <c r="T69" i="1"/>
  <c r="U69" i="1"/>
  <c r="T70" i="1"/>
  <c r="U70" i="1"/>
  <c r="T71" i="1"/>
  <c r="U71" i="1"/>
  <c r="T72" i="1"/>
  <c r="U72" i="1"/>
  <c r="T73" i="1"/>
  <c r="U73" i="1"/>
  <c r="T74" i="1"/>
  <c r="U74" i="1"/>
  <c r="T75" i="1"/>
  <c r="U75" i="1"/>
  <c r="T76" i="1"/>
  <c r="U76" i="1"/>
  <c r="T77" i="1"/>
  <c r="U77" i="1"/>
  <c r="T78" i="1"/>
  <c r="U78" i="1"/>
  <c r="T79" i="1"/>
  <c r="U79" i="1"/>
  <c r="T80" i="1"/>
  <c r="U80" i="1"/>
  <c r="T81" i="1"/>
  <c r="U81" i="1"/>
  <c r="T82" i="1"/>
  <c r="U82" i="1"/>
  <c r="T83" i="1"/>
  <c r="U83" i="1"/>
  <c r="T84" i="1"/>
  <c r="U84" i="1"/>
  <c r="T85" i="1"/>
  <c r="U85" i="1"/>
  <c r="T86" i="1"/>
  <c r="U86" i="1"/>
  <c r="T87" i="1"/>
  <c r="U87" i="1"/>
  <c r="T88" i="1"/>
  <c r="U88" i="1"/>
  <c r="T89" i="1"/>
  <c r="U89" i="1"/>
  <c r="T90" i="1"/>
  <c r="U90" i="1"/>
  <c r="T91" i="1"/>
  <c r="U91" i="1"/>
  <c r="T92" i="1"/>
  <c r="U92" i="1"/>
  <c r="T93" i="1"/>
  <c r="U93" i="1"/>
  <c r="T94" i="1"/>
  <c r="U94" i="1"/>
  <c r="T95" i="1"/>
  <c r="U95" i="1"/>
  <c r="T96" i="1"/>
  <c r="U96" i="1"/>
  <c r="T97" i="1"/>
  <c r="U97" i="1"/>
  <c r="T98" i="1"/>
  <c r="U98" i="1"/>
  <c r="T99" i="1"/>
  <c r="U99" i="1"/>
  <c r="T100" i="1"/>
  <c r="U100" i="1"/>
  <c r="T101" i="1"/>
  <c r="U101" i="1"/>
  <c r="T102" i="1"/>
  <c r="U102" i="1"/>
  <c r="T103" i="1"/>
  <c r="U103" i="1"/>
  <c r="T104" i="1"/>
  <c r="U104" i="1"/>
  <c r="T105" i="1"/>
  <c r="U105" i="1"/>
  <c r="T106" i="1"/>
  <c r="U106" i="1"/>
  <c r="T107" i="1"/>
  <c r="U107" i="1"/>
  <c r="T108" i="1"/>
  <c r="U108" i="1"/>
  <c r="T109" i="1"/>
  <c r="U109" i="1"/>
  <c r="T110" i="1"/>
  <c r="U110" i="1"/>
  <c r="T111" i="1"/>
  <c r="U111" i="1"/>
  <c r="T112" i="1"/>
  <c r="U112" i="1"/>
  <c r="T113" i="1"/>
  <c r="U113" i="1"/>
  <c r="T114" i="1"/>
  <c r="U114" i="1"/>
  <c r="T115" i="1"/>
  <c r="U115" i="1"/>
  <c r="T116" i="1"/>
  <c r="U116" i="1"/>
  <c r="T117" i="1"/>
  <c r="U117" i="1"/>
  <c r="T118" i="1"/>
  <c r="U118" i="1"/>
  <c r="T119" i="1"/>
  <c r="U119" i="1"/>
  <c r="T120" i="1"/>
  <c r="U120" i="1"/>
  <c r="T121" i="1"/>
  <c r="U121" i="1"/>
  <c r="T122" i="1"/>
  <c r="U122" i="1"/>
  <c r="T123" i="1"/>
  <c r="U123" i="1"/>
  <c r="T124" i="1"/>
  <c r="U124" i="1"/>
  <c r="T125" i="1"/>
  <c r="U125" i="1"/>
  <c r="T126" i="1"/>
  <c r="U126" i="1"/>
  <c r="T127" i="1"/>
  <c r="U127" i="1"/>
  <c r="T128" i="1"/>
  <c r="U128" i="1"/>
  <c r="T129" i="1"/>
  <c r="U129" i="1"/>
  <c r="T130" i="1"/>
  <c r="U130" i="1"/>
  <c r="T131" i="1"/>
  <c r="U131" i="1"/>
  <c r="T132" i="1"/>
  <c r="U132" i="1"/>
  <c r="T133" i="1"/>
  <c r="U133" i="1"/>
  <c r="T134" i="1"/>
  <c r="U134" i="1"/>
  <c r="T135" i="1"/>
  <c r="U135" i="1"/>
  <c r="T136" i="1"/>
  <c r="U136" i="1"/>
  <c r="T137" i="1"/>
  <c r="U137" i="1"/>
  <c r="T138" i="1"/>
  <c r="U138" i="1"/>
  <c r="T139" i="1"/>
  <c r="U139" i="1"/>
  <c r="T140" i="1"/>
  <c r="U140" i="1"/>
  <c r="T141" i="1"/>
  <c r="U141" i="1"/>
  <c r="T142" i="1"/>
  <c r="U142" i="1"/>
  <c r="T143" i="1"/>
  <c r="U143" i="1"/>
  <c r="T144" i="1"/>
  <c r="U144" i="1"/>
  <c r="T145" i="1"/>
  <c r="U145" i="1"/>
  <c r="T146" i="1"/>
  <c r="U146" i="1"/>
  <c r="T147" i="1"/>
  <c r="U147" i="1"/>
  <c r="T148" i="1"/>
  <c r="U148" i="1"/>
  <c r="T149" i="1"/>
  <c r="U149" i="1"/>
  <c r="T150" i="1"/>
  <c r="U150" i="1"/>
  <c r="T151" i="1"/>
  <c r="U151" i="1"/>
  <c r="T152" i="1"/>
  <c r="U152" i="1"/>
  <c r="T153" i="1"/>
  <c r="U153" i="1"/>
  <c r="T154" i="1"/>
  <c r="U154" i="1"/>
  <c r="T155" i="1"/>
  <c r="U155" i="1"/>
  <c r="T156" i="1"/>
  <c r="U156" i="1"/>
  <c r="T157" i="1"/>
  <c r="U157" i="1"/>
  <c r="T158" i="1"/>
  <c r="U158" i="1"/>
  <c r="T159" i="1"/>
  <c r="U159" i="1"/>
  <c r="T160" i="1"/>
  <c r="U160" i="1"/>
  <c r="T161" i="1"/>
  <c r="U161" i="1"/>
  <c r="T162" i="1"/>
  <c r="U162" i="1"/>
  <c r="T163" i="1"/>
  <c r="U163" i="1"/>
  <c r="T164" i="1"/>
  <c r="U164" i="1"/>
  <c r="T165" i="1"/>
  <c r="U165" i="1"/>
  <c r="T166" i="1"/>
  <c r="U166" i="1"/>
  <c r="T167" i="1"/>
  <c r="U167" i="1"/>
  <c r="T168" i="1"/>
  <c r="U168" i="1"/>
  <c r="T169" i="1"/>
  <c r="U169" i="1"/>
  <c r="T170" i="1"/>
  <c r="U170" i="1"/>
  <c r="T171" i="1"/>
  <c r="U171" i="1"/>
  <c r="T172" i="1"/>
  <c r="U172" i="1"/>
  <c r="T173" i="1"/>
  <c r="U173" i="1"/>
  <c r="T174" i="1"/>
  <c r="U174" i="1"/>
  <c r="T175" i="1"/>
  <c r="U175" i="1"/>
  <c r="T176" i="1"/>
  <c r="U176" i="1"/>
  <c r="T177" i="1"/>
  <c r="U177" i="1"/>
  <c r="T178" i="1"/>
  <c r="U178" i="1"/>
  <c r="T179" i="1"/>
  <c r="U179" i="1"/>
  <c r="T180" i="1"/>
  <c r="U180" i="1"/>
  <c r="T181" i="1"/>
  <c r="U181" i="1"/>
  <c r="T182" i="1"/>
  <c r="U182" i="1"/>
  <c r="T183" i="1"/>
  <c r="U183" i="1"/>
  <c r="T184" i="1"/>
  <c r="U184" i="1"/>
  <c r="T185" i="1"/>
  <c r="U185" i="1"/>
  <c r="T186" i="1"/>
  <c r="U186" i="1"/>
  <c r="T187" i="1"/>
  <c r="U187" i="1"/>
  <c r="T188" i="1"/>
  <c r="U188" i="1"/>
  <c r="T189" i="1"/>
  <c r="U189" i="1"/>
  <c r="T190" i="1"/>
  <c r="U190" i="1"/>
  <c r="T191" i="1"/>
  <c r="U191" i="1"/>
  <c r="T192" i="1"/>
  <c r="U192" i="1"/>
  <c r="T193" i="1"/>
  <c r="U193" i="1"/>
  <c r="T194" i="1"/>
  <c r="U194" i="1"/>
  <c r="T195" i="1"/>
  <c r="U195" i="1"/>
  <c r="T196" i="1"/>
  <c r="U196" i="1"/>
  <c r="T197" i="1"/>
  <c r="U197" i="1"/>
  <c r="T198" i="1"/>
  <c r="U198" i="1"/>
  <c r="T199" i="1"/>
  <c r="U199" i="1"/>
  <c r="T200" i="1"/>
  <c r="U200" i="1"/>
  <c r="A48" i="1"/>
  <c r="A49" i="1"/>
  <c r="A50" i="1"/>
  <c r="A51" i="1"/>
  <c r="A52" i="2" s="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C1" i="2"/>
  <c r="D1" i="2"/>
  <c r="E1" i="2"/>
  <c r="F1" i="2"/>
  <c r="G1" i="2"/>
  <c r="H1" i="2"/>
  <c r="I1" i="2"/>
  <c r="J1" i="2"/>
  <c r="K1" i="2"/>
  <c r="L1" i="2"/>
  <c r="M1" i="2"/>
  <c r="N1" i="2"/>
  <c r="O1" i="2"/>
  <c r="P1" i="2"/>
  <c r="B1"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3" i="2"/>
  <c r="U3" i="1"/>
  <c r="N4" i="2" s="1"/>
  <c r="U4" i="1"/>
  <c r="N5" i="2" s="1"/>
  <c r="U5" i="1"/>
  <c r="N6" i="2" s="1"/>
  <c r="U6" i="1"/>
  <c r="N7" i="2" s="1"/>
  <c r="U7" i="1"/>
  <c r="N8" i="2" s="1"/>
  <c r="U8" i="1"/>
  <c r="N9" i="2" s="1"/>
  <c r="U9" i="1"/>
  <c r="N10" i="2" s="1"/>
  <c r="U10" i="1"/>
  <c r="N11" i="2" s="1"/>
  <c r="U11" i="1"/>
  <c r="N12" i="2" s="1"/>
  <c r="U12" i="1"/>
  <c r="N13" i="2" s="1"/>
  <c r="U13" i="1"/>
  <c r="N14" i="2" s="1"/>
  <c r="U14" i="1"/>
  <c r="N15" i="2" s="1"/>
  <c r="U15" i="1"/>
  <c r="N16" i="2" s="1"/>
  <c r="U16" i="1"/>
  <c r="N17" i="2" s="1"/>
  <c r="U17" i="1"/>
  <c r="N18" i="2" s="1"/>
  <c r="U18" i="1"/>
  <c r="N19" i="2" s="1"/>
  <c r="U19" i="1"/>
  <c r="N20" i="2" s="1"/>
  <c r="U20" i="1"/>
  <c r="N21" i="2" s="1"/>
  <c r="U21" i="1"/>
  <c r="N22" i="2" s="1"/>
  <c r="U22" i="1"/>
  <c r="N23" i="2" s="1"/>
  <c r="U23" i="1"/>
  <c r="N24" i="2" s="1"/>
  <c r="U24" i="1"/>
  <c r="N25" i="2" s="1"/>
  <c r="U25" i="1"/>
  <c r="N26" i="2" s="1"/>
  <c r="U26" i="1"/>
  <c r="N27" i="2" s="1"/>
  <c r="U27" i="1"/>
  <c r="N28" i="2" s="1"/>
  <c r="U28" i="1"/>
  <c r="N29" i="2" s="1"/>
  <c r="U29" i="1"/>
  <c r="N30" i="2" s="1"/>
  <c r="U30" i="1"/>
  <c r="N31" i="2" s="1"/>
  <c r="U31" i="1"/>
  <c r="N32" i="2" s="1"/>
  <c r="U32" i="1"/>
  <c r="N33" i="2" s="1"/>
  <c r="U33" i="1"/>
  <c r="N34" i="2" s="1"/>
  <c r="U34" i="1"/>
  <c r="N35" i="2" s="1"/>
  <c r="U35" i="1"/>
  <c r="N36" i="2" s="1"/>
  <c r="U36" i="1"/>
  <c r="N37" i="2" s="1"/>
  <c r="U37" i="1"/>
  <c r="N38" i="2" s="1"/>
  <c r="U38" i="1"/>
  <c r="N39" i="2" s="1"/>
  <c r="U39" i="1"/>
  <c r="N40" i="2" s="1"/>
  <c r="U40" i="1"/>
  <c r="N41" i="2" s="1"/>
  <c r="U41" i="1"/>
  <c r="N42" i="2" s="1"/>
  <c r="U42" i="1"/>
  <c r="N43" i="2" s="1"/>
  <c r="U43" i="1"/>
  <c r="N44" i="2" s="1"/>
  <c r="U44" i="1"/>
  <c r="N45" i="2" s="1"/>
  <c r="U45" i="1"/>
  <c r="N46" i="2" s="1"/>
  <c r="U46" i="1"/>
  <c r="N47" i="2" s="1"/>
  <c r="U47" i="1"/>
  <c r="N48" i="2" s="1"/>
  <c r="U2" i="1"/>
  <c r="N3" i="2" s="1"/>
  <c r="T2" i="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G3" i="2"/>
  <c r="F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3" i="2"/>
  <c r="T3" i="1"/>
  <c r="C4" i="2" s="1"/>
  <c r="T4" i="1"/>
  <c r="T5" i="1"/>
  <c r="T6" i="1"/>
  <c r="T7" i="1"/>
  <c r="C8" i="2" s="1"/>
  <c r="T8" i="1"/>
  <c r="C9" i="2" s="1"/>
  <c r="T9" i="1"/>
  <c r="T10" i="1"/>
  <c r="T11" i="1"/>
  <c r="C12" i="2" s="1"/>
  <c r="T12" i="1"/>
  <c r="T13" i="1"/>
  <c r="T14" i="1"/>
  <c r="T15" i="1"/>
  <c r="C16" i="2" s="1"/>
  <c r="T16" i="1"/>
  <c r="C17" i="2" s="1"/>
  <c r="T17" i="1"/>
  <c r="T18" i="1"/>
  <c r="T19" i="1"/>
  <c r="T20" i="1"/>
  <c r="T21" i="1"/>
  <c r="T22" i="1"/>
  <c r="T23" i="1"/>
  <c r="T24" i="1"/>
  <c r="C25" i="2" s="1"/>
  <c r="T25" i="1"/>
  <c r="T26" i="1"/>
  <c r="T27" i="1"/>
  <c r="C28" i="2" s="1"/>
  <c r="T28" i="1"/>
  <c r="C29" i="2" s="1"/>
  <c r="T29" i="1"/>
  <c r="T30" i="1"/>
  <c r="T31" i="1"/>
  <c r="C32" i="2" s="1"/>
  <c r="T32" i="1"/>
  <c r="C33" i="2" s="1"/>
  <c r="T33" i="1"/>
  <c r="C34" i="2" s="1"/>
  <c r="T34" i="1"/>
  <c r="C35" i="2" s="1"/>
  <c r="T35" i="1"/>
  <c r="T36" i="1"/>
  <c r="T37" i="1"/>
  <c r="T38" i="1"/>
  <c r="T39" i="1"/>
  <c r="T40" i="1"/>
  <c r="T41" i="1"/>
  <c r="T42" i="1"/>
  <c r="T43" i="1"/>
  <c r="T44" i="1"/>
  <c r="T45" i="1"/>
  <c r="T46" i="1"/>
  <c r="T47" i="1"/>
  <c r="B3" i="5"/>
  <c r="B2" i="5"/>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3" i="2"/>
  <c r="Q52" i="2" l="1"/>
  <c r="R52" i="2" s="1"/>
  <c r="Q50" i="2"/>
  <c r="R50" i="2" s="1"/>
  <c r="Q49" i="2"/>
  <c r="R49" i="2" s="1"/>
  <c r="C41" i="2"/>
  <c r="C21" i="2"/>
  <c r="C42" i="2"/>
  <c r="Q42" i="2" s="1"/>
  <c r="R42" i="2" s="1"/>
  <c r="C30" i="2"/>
  <c r="Q30" i="2" s="1"/>
  <c r="R30" i="2" s="1"/>
  <c r="C43" i="2"/>
  <c r="Q43" i="2" s="1"/>
  <c r="R43" i="2" s="1"/>
  <c r="C18" i="2"/>
  <c r="Q18" i="2" s="1"/>
  <c r="R18" i="2" s="1"/>
  <c r="C20" i="2"/>
  <c r="Q20" i="2" s="1"/>
  <c r="R20" i="2" s="1"/>
  <c r="C36" i="2"/>
  <c r="Q36" i="2" s="1"/>
  <c r="R36" i="2" s="1"/>
  <c r="Q9" i="2"/>
  <c r="R9" i="2" s="1"/>
  <c r="Q35" i="2"/>
  <c r="R35" i="2" s="1"/>
  <c r="Q25" i="2"/>
  <c r="R25" i="2" s="1"/>
  <c r="Q33" i="2"/>
  <c r="R33" i="2" s="1"/>
  <c r="Q32" i="2"/>
  <c r="R32" i="2" s="1"/>
  <c r="Q16" i="2"/>
  <c r="R16" i="2" s="1"/>
  <c r="Q28" i="2"/>
  <c r="R28" i="2" s="1"/>
  <c r="Q21" i="2"/>
  <c r="R21" i="2" s="1"/>
  <c r="Q12" i="2"/>
  <c r="R12" i="2" s="1"/>
  <c r="Q8" i="2"/>
  <c r="R8" i="2" s="1"/>
  <c r="Q41" i="2"/>
  <c r="R41" i="2" s="1"/>
  <c r="Q29" i="2"/>
  <c r="R29" i="2" s="1"/>
  <c r="Q17" i="2"/>
  <c r="R17" i="2" s="1"/>
  <c r="Q4" i="2"/>
  <c r="R4" i="2" s="1"/>
  <c r="Q34" i="2"/>
  <c r="R34" i="2" s="1"/>
  <c r="C19" i="2"/>
  <c r="Q19" i="2" s="1"/>
  <c r="R19" i="2" s="1"/>
  <c r="C6" i="2"/>
  <c r="Q6" i="2" s="1"/>
  <c r="R6" i="2" s="1"/>
  <c r="C10" i="2"/>
  <c r="Q10" i="2" s="1"/>
  <c r="R10" i="2" s="1"/>
  <c r="C47" i="2"/>
  <c r="Q47" i="2" s="1"/>
  <c r="R47" i="2" s="1"/>
  <c r="C44" i="2"/>
  <c r="Q44" i="2" s="1"/>
  <c r="R44" i="2" s="1"/>
  <c r="C40" i="2"/>
  <c r="Q40" i="2" s="1"/>
  <c r="R40" i="2" s="1"/>
  <c r="C31" i="2"/>
  <c r="Q31" i="2" s="1"/>
  <c r="R31" i="2" s="1"/>
  <c r="C46" i="2"/>
  <c r="Q46" i="2" s="1"/>
  <c r="R46" i="2" s="1"/>
  <c r="C15" i="2"/>
  <c r="Q15" i="2" s="1"/>
  <c r="R15" i="2" s="1"/>
  <c r="C45" i="2"/>
  <c r="Q45" i="2" s="1"/>
  <c r="R45" i="2" s="1"/>
  <c r="C11" i="2"/>
  <c r="Q11" i="2" s="1"/>
  <c r="R11" i="2" s="1"/>
  <c r="C39" i="2"/>
  <c r="Q39" i="2" s="1"/>
  <c r="R39" i="2" s="1"/>
  <c r="C48" i="2"/>
  <c r="Q48" i="2" s="1"/>
  <c r="R48" i="2" s="1"/>
  <c r="C3" i="2"/>
  <c r="Q3" i="2" s="1"/>
  <c r="R3" i="2" s="1"/>
  <c r="C27" i="2"/>
  <c r="Q27" i="2" s="1"/>
  <c r="R27" i="2" s="1"/>
  <c r="C7" i="2"/>
  <c r="Q7" i="2" s="1"/>
  <c r="R7" i="2" s="1"/>
  <c r="C5" i="2"/>
  <c r="Q5" i="2" s="1"/>
  <c r="R5" i="2" s="1"/>
  <c r="C24" i="2"/>
  <c r="Q24" i="2" s="1"/>
  <c r="R24" i="2" s="1"/>
  <c r="C38" i="2"/>
  <c r="Q38" i="2" s="1"/>
  <c r="R38" i="2" s="1"/>
  <c r="C23" i="2"/>
  <c r="Q23" i="2" s="1"/>
  <c r="R23" i="2" s="1"/>
  <c r="C14" i="2"/>
  <c r="Q14" i="2" s="1"/>
  <c r="R14" i="2" s="1"/>
  <c r="C37" i="2"/>
  <c r="Q37" i="2" s="1"/>
  <c r="R37" i="2" s="1"/>
  <c r="C26" i="2"/>
  <c r="Q26" i="2" s="1"/>
  <c r="R26" i="2" s="1"/>
  <c r="C13" i="2"/>
  <c r="Q13" i="2" s="1"/>
  <c r="R13" i="2" s="1"/>
  <c r="C22" i="2"/>
  <c r="Q22" i="2" s="1"/>
  <c r="R22" i="2" s="1"/>
  <c r="B4" i="5"/>
  <c r="B6" i="5" s="1"/>
  <c r="B5" i="5" l="1"/>
  <c r="A3" i="1" l="1"/>
  <c r="A4" i="2" l="1"/>
  <c r="A4" i="1" l="1"/>
  <c r="A5" i="1" s="1"/>
  <c r="A6" i="1" s="1"/>
  <c r="A3" i="2" l="1"/>
  <c r="A7" i="1"/>
  <c r="A7" i="2"/>
  <c r="A8" i="1" l="1"/>
  <c r="A8" i="2"/>
  <c r="A9" i="2" l="1"/>
  <c r="A9" i="1"/>
  <c r="A10" i="1" l="1"/>
  <c r="A10" i="2"/>
  <c r="A11" i="1" l="1"/>
  <c r="A11" i="2"/>
  <c r="A12" i="1" l="1"/>
  <c r="A12" i="2"/>
  <c r="A13" i="1" l="1"/>
  <c r="A13" i="2"/>
  <c r="A14" i="1" l="1"/>
  <c r="A14" i="2"/>
  <c r="A15" i="1" l="1"/>
  <c r="A15" i="2"/>
  <c r="A16" i="2" l="1"/>
  <c r="A16" i="1"/>
  <c r="A17" i="1" l="1"/>
  <c r="A17" i="2"/>
  <c r="A18" i="1" l="1"/>
  <c r="A18" i="2"/>
  <c r="A19" i="1" l="1"/>
  <c r="A19" i="2"/>
  <c r="A20" i="1" l="1"/>
  <c r="A21" i="1" s="1"/>
  <c r="A20" i="2"/>
  <c r="A22" i="2" l="1"/>
  <c r="A22" i="1"/>
  <c r="A23" i="2" l="1"/>
  <c r="A23" i="1"/>
  <c r="A24" i="1" l="1"/>
  <c r="A24" i="2"/>
  <c r="A25" i="2" l="1"/>
  <c r="A25" i="1"/>
  <c r="A26" i="1" s="1"/>
  <c r="A27" i="1" s="1"/>
  <c r="A28" i="2" l="1"/>
  <c r="A28" i="1"/>
  <c r="A29" i="1" l="1"/>
  <c r="A29" i="2"/>
  <c r="A5" i="2" l="1"/>
  <c r="A30" i="1"/>
  <c r="A30" i="2"/>
  <c r="A26" i="2" l="1"/>
  <c r="A31" i="2"/>
  <c r="A31" i="1"/>
  <c r="A32" i="1" l="1"/>
  <c r="A32" i="2"/>
  <c r="A27" i="2" l="1"/>
  <c r="A33" i="2"/>
  <c r="A33" i="1"/>
  <c r="A34" i="2" l="1"/>
  <c r="A34" i="1"/>
  <c r="A35" i="2" l="1"/>
  <c r="A35" i="1"/>
  <c r="A36" i="1" l="1"/>
  <c r="A36" i="2"/>
  <c r="A37" i="2" l="1"/>
  <c r="A37" i="1"/>
  <c r="A38" i="2" l="1"/>
  <c r="A38" i="1"/>
  <c r="A39" i="1" l="1"/>
  <c r="A39" i="2"/>
  <c r="A6" i="2" l="1"/>
  <c r="A40" i="2"/>
  <c r="A40" i="1"/>
  <c r="A41" i="1" l="1"/>
  <c r="A41" i="2"/>
  <c r="A42" i="2" l="1"/>
  <c r="A42" i="1"/>
  <c r="A43" i="2" l="1"/>
  <c r="A43" i="1"/>
  <c r="A44" i="2" l="1"/>
  <c r="A44" i="1"/>
  <c r="A45" i="2" l="1"/>
  <c r="A45" i="1"/>
  <c r="A21" i="2" l="1"/>
  <c r="A46" i="1"/>
  <c r="A46" i="2"/>
  <c r="A47" i="1" l="1"/>
  <c r="A47" i="2"/>
  <c r="A48" i="2" l="1"/>
</calcChain>
</file>

<file path=xl/sharedStrings.xml><?xml version="1.0" encoding="utf-8"?>
<sst xmlns="http://schemas.openxmlformats.org/spreadsheetml/2006/main" count="822" uniqueCount="183">
  <si>
    <t>Unique ID</t>
  </si>
  <si>
    <t>What is your age?</t>
  </si>
  <si>
    <t>What was your sex at birth?</t>
  </si>
  <si>
    <t>About how much do you weigh without shoes (kg)?</t>
  </si>
  <si>
    <t>About how tall are you without shoes? [Feet]</t>
  </si>
  <si>
    <t>About how tall are you without shoes? [Inches]</t>
  </si>
  <si>
    <t>Would you say that in general your health is:</t>
  </si>
  <si>
    <t>Have you ever been told/had the following medical conditions?</t>
  </si>
  <si>
    <t>Have you been told/had diabetes?</t>
  </si>
  <si>
    <t>Do you have difficulty walking or climbing stairs?</t>
  </si>
  <si>
    <t xml:space="preserve"> Within the last 30 days, how often have you felt stress? (Stress means a situation in which a person feels tense, restless, nervous, or anxious, or is unable to sleep at night because his/her mind is troubled all the time)</t>
  </si>
  <si>
    <t>On average, how many days was your mental health status not good?</t>
  </si>
  <si>
    <t>During the past month, other than your regular job, did you participate in any physical activities or exercises such as running, calisthenics, golf, gardening, or walking for exercise, for atleast 15 days?</t>
  </si>
  <si>
    <t>On average, how many hours of sleep do you get in a 24-hour period?</t>
  </si>
  <si>
    <t>During the past 30 days, on how many days did you drink alcohol?</t>
  </si>
  <si>
    <t>On the days you drank alcohol, how many drinks did you take on an average? (One drink is equivalent to a 12-ounce/335ml beer, a 5-ounce/150ml glass of wine, or a drink with one shot of liquor.)</t>
  </si>
  <si>
    <t>During the past 30 days, did you smoke cigarettes or marijuana?</t>
  </si>
  <si>
    <t>Race</t>
  </si>
  <si>
    <t>BMI</t>
  </si>
  <si>
    <t>Alcohol status</t>
  </si>
  <si>
    <t>2023/11/28 12:54:12 pm GMT-5</t>
  </si>
  <si>
    <t>Age 25 to 34</t>
  </si>
  <si>
    <t>Female</t>
  </si>
  <si>
    <t>Good</t>
  </si>
  <si>
    <t>None</t>
  </si>
  <si>
    <t>No</t>
  </si>
  <si>
    <t>Sometimes</t>
  </si>
  <si>
    <t>1-13 days when mental health not good</t>
  </si>
  <si>
    <t>Yes</t>
  </si>
  <si>
    <t>Never smoked</t>
  </si>
  <si>
    <t>Asian</t>
  </si>
  <si>
    <t>2023/11/28 12:55:13 pm GMT-5</t>
  </si>
  <si>
    <t>Age 18 to 24</t>
  </si>
  <si>
    <t>Always</t>
  </si>
  <si>
    <t>14+ days when mental health not good</t>
  </si>
  <si>
    <t>Occasional smoker (less than 15 days)</t>
  </si>
  <si>
    <t>2023/11/28 12:56:55 pm GMT-5</t>
  </si>
  <si>
    <t>Usually</t>
  </si>
  <si>
    <t>2023/11/28 1:16:00 pm GMT-5</t>
  </si>
  <si>
    <t>Fair</t>
  </si>
  <si>
    <t>Depressive disorder (including depression, major depression, dysthymia, or minor depression)</t>
  </si>
  <si>
    <t>No, pre-diabetes or borderline diabetes</t>
  </si>
  <si>
    <t>2023/11/28 1:16:33 pm GMT-5</t>
  </si>
  <si>
    <t>Male</t>
  </si>
  <si>
    <t>Everyday smoker</t>
  </si>
  <si>
    <t>2023/11/28 1:17:30 pm GMT-5</t>
  </si>
  <si>
    <t>Excellent</t>
  </si>
  <si>
    <t>Zero days when mental health not good</t>
  </si>
  <si>
    <t>2023/11/28 1:19:12 pm GMT-5</t>
  </si>
  <si>
    <t>2023/11/28 1:19:53 pm GMT-5</t>
  </si>
  <si>
    <t>Very Good</t>
  </si>
  <si>
    <t>2023/11/28 1:20:45 pm GMT-5</t>
  </si>
  <si>
    <t>Multiracial</t>
  </si>
  <si>
    <t>2023/11/28 1:21:42 pm GMT-5</t>
  </si>
  <si>
    <t>Never</t>
  </si>
  <si>
    <t>2023/11/28 1:21:55 pm GMT-5</t>
  </si>
  <si>
    <t>2023/11/28 1:22:07 pm GMT-5</t>
  </si>
  <si>
    <t>2023/11/28 1:22:58 pm GMT-5</t>
  </si>
  <si>
    <t>2023/11/28 1:23:35 pm GMT-5</t>
  </si>
  <si>
    <t>Asthma</t>
  </si>
  <si>
    <t>2023/11/28 1:23:38 pm GMT-5</t>
  </si>
  <si>
    <t>Rarely</t>
  </si>
  <si>
    <t>2023/11/28 1:25:33 pm GMT-5</t>
  </si>
  <si>
    <t>2023/11/28 1:40:13 pm GMT-5</t>
  </si>
  <si>
    <t>2023/11/28 1:40:52 pm GMT-5</t>
  </si>
  <si>
    <t>Age 45 to 54</t>
  </si>
  <si>
    <t>2023/11/28 1:51:46 pm GMT-5</t>
  </si>
  <si>
    <t>2023/11/28 1:55:32 pm GMT-5</t>
  </si>
  <si>
    <t>2023/11/28 2:01:30 pm GMT-5</t>
  </si>
  <si>
    <t>2023/11/28 2:03:25 pm GMT-5</t>
  </si>
  <si>
    <t>2023/11/28 2:06:12 pm GMT-5</t>
  </si>
  <si>
    <t>2023/11/28 2:06:25 pm GMT-5</t>
  </si>
  <si>
    <t>2023/11/28 2:12:54 pm GMT-5</t>
  </si>
  <si>
    <t>2023/11/28 3:29:27 pm GMT-5</t>
  </si>
  <si>
    <t>Don't know/Not sure</t>
  </si>
  <si>
    <t>2023/11/28 3:47:30 pm GMT-5</t>
  </si>
  <si>
    <t>2023/11/28 5:07:18 pm GMT-5</t>
  </si>
  <si>
    <t>2023/11/28 5:10:28 pm GMT-5</t>
  </si>
  <si>
    <t>2023/11/28 5:12:08 pm GMT-5</t>
  </si>
  <si>
    <t>Age 65 or older</t>
  </si>
  <si>
    <t>Prefer not to say</t>
  </si>
  <si>
    <t>Dinosaur extent I am</t>
  </si>
  <si>
    <t>2023/11/28 5:18:37 pm GMT-5</t>
  </si>
  <si>
    <t>2023/11/28 6:11:54 pm GMT-5</t>
  </si>
  <si>
    <t>Age 35 to 44</t>
  </si>
  <si>
    <t>2023/11/28 6:28:53 pm GMT-5</t>
  </si>
  <si>
    <t>2023/11/28 6:31:12 pm GMT-5</t>
  </si>
  <si>
    <t>2023/11/28 6:47:30 pm GMT-5</t>
  </si>
  <si>
    <t>2023/11/28 7:55:03 pm GMT-5</t>
  </si>
  <si>
    <t>2023/11/28 9:02:51 pm GMT-5</t>
  </si>
  <si>
    <t>2023/11/29 1:53:41 am GMT-5</t>
  </si>
  <si>
    <t>2023/11/29 7:52:16 am GMT-5</t>
  </si>
  <si>
    <t>2023/11/29 9:11:24 am GMT-5</t>
  </si>
  <si>
    <t>Asthma;Depressive disorder (including depression, major depression, dysthymia, or minor depression)</t>
  </si>
  <si>
    <t>2023/11/29 1:35:46 pm GMT-5</t>
  </si>
  <si>
    <t>2023/11/29 9:22:06 pm GMT-5</t>
  </si>
  <si>
    <t>2023/11/29 9:27:37 pm GMT-5</t>
  </si>
  <si>
    <t>2023/12/02 9:18:51 pm GMT-5</t>
  </si>
  <si>
    <t>2023/12/02 9:48:06 pm GMT-5</t>
  </si>
  <si>
    <t>Poor</t>
  </si>
  <si>
    <t>Gut issues</t>
  </si>
  <si>
    <t>2023/12/04 3:24:59 pm GMT-5</t>
  </si>
  <si>
    <t>Importance score</t>
  </si>
  <si>
    <t>Age</t>
  </si>
  <si>
    <t>General Health</t>
  </si>
  <si>
    <t>Depressive disorder</t>
  </si>
  <si>
    <t>Heart disease</t>
  </si>
  <si>
    <t>Heart attack</t>
  </si>
  <si>
    <t>Diabetes</t>
  </si>
  <si>
    <t>Difficulty walking</t>
  </si>
  <si>
    <t>Stress</t>
  </si>
  <si>
    <t>Bad mental health</t>
  </si>
  <si>
    <t>Physical activity</t>
  </si>
  <si>
    <t>Sleep time</t>
  </si>
  <si>
    <t>Smoking status</t>
  </si>
  <si>
    <t>Computed risk score</t>
  </si>
  <si>
    <t>Risk Category</t>
  </si>
  <si>
    <t>Feature</t>
  </si>
  <si>
    <t>Column name</t>
  </si>
  <si>
    <t>Importance</t>
  </si>
  <si>
    <t>_BMI5</t>
  </si>
  <si>
    <t>_INCOMG1</t>
  </si>
  <si>
    <t>Income</t>
  </si>
  <si>
    <t>SLEPTIM1</t>
  </si>
  <si>
    <t>GENHLTH</t>
  </si>
  <si>
    <t>_AGE_G</t>
  </si>
  <si>
    <t>SDHSTRE1</t>
  </si>
  <si>
    <t>EMPLOY1</t>
  </si>
  <si>
    <t>Employment</t>
  </si>
  <si>
    <t>_EDUCAG</t>
  </si>
  <si>
    <t>Education</t>
  </si>
  <si>
    <t>_SMOKER3</t>
  </si>
  <si>
    <t>_PHYS14D</t>
  </si>
  <si>
    <t>Bad physical health</t>
  </si>
  <si>
    <t>_RACEPR1</t>
  </si>
  <si>
    <t>_MENT14D</t>
  </si>
  <si>
    <t>RENTHOM1</t>
  </si>
  <si>
    <t>Home rental</t>
  </si>
  <si>
    <t>ALCCALCCAT</t>
  </si>
  <si>
    <t>_ASTHMS1</t>
  </si>
  <si>
    <t>_SEX</t>
  </si>
  <si>
    <t>Sex</t>
  </si>
  <si>
    <t>_TOTINDA</t>
  </si>
  <si>
    <t>DIFFWALK</t>
  </si>
  <si>
    <t>ADDEPEV3</t>
  </si>
  <si>
    <t>_MICHD</t>
  </si>
  <si>
    <t>CVDINFR4</t>
  </si>
  <si>
    <t>PREGNANT</t>
  </si>
  <si>
    <t>Pregnant</t>
  </si>
  <si>
    <t>MEDCOST1</t>
  </si>
  <si>
    <t>Afford medical?</t>
  </si>
  <si>
    <t>_HLTHPLN</t>
  </si>
  <si>
    <t>Health insurance</t>
  </si>
  <si>
    <t>_METSTAT</t>
  </si>
  <si>
    <t>Metropolitan Status</t>
  </si>
  <si>
    <t>BMI Score</t>
  </si>
  <si>
    <t>BMI Category</t>
  </si>
  <si>
    <t>Age bucket</t>
  </si>
  <si>
    <t>Category</t>
  </si>
  <si>
    <t>General health</t>
  </si>
  <si>
    <t>Mental health</t>
  </si>
  <si>
    <t>American Indian or Alaskan Native only</t>
  </si>
  <si>
    <t>Hispanic</t>
  </si>
  <si>
    <t>White</t>
  </si>
  <si>
    <t>Low to moderate risk of diabetes (1-17% chance of diabetes over 10 years)</t>
  </si>
  <si>
    <t>Native Hawaiian or other Pacific Islander</t>
  </si>
  <si>
    <t>High risk of diabetes (33% chance of diabetes over 10 years)</t>
  </si>
  <si>
    <t>Very high risk of diabetes (50% chance of diabetes over 10 years)</t>
  </si>
  <si>
    <t>Weight</t>
  </si>
  <si>
    <t>Quartile 1</t>
  </si>
  <si>
    <t>Quartile 3</t>
  </si>
  <si>
    <t>IQR</t>
  </si>
  <si>
    <t>Upper fence</t>
  </si>
  <si>
    <t>Lower fence</t>
  </si>
  <si>
    <t>Which of the following best describes you?</t>
  </si>
  <si>
    <t>African American</t>
  </si>
  <si>
    <t>rishabhj2920@gmail.com</t>
  </si>
  <si>
    <t>Heart attack (myocardial infarction)</t>
  </si>
  <si>
    <t>Timestamp/Email</t>
  </si>
  <si>
    <t>himanshidua009@gmail.com</t>
  </si>
  <si>
    <t>Diabetes </t>
  </si>
  <si>
    <t>nangia.akanksha@gmail.com</t>
  </si>
  <si>
    <t>jazib.javaid96@gmail.com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</si>
</sst>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C8C8"/>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0" fontId="0" fillId="33" borderId="0" xfId="0" applyFill="1"/>
    <xf numFmtId="164" fontId="0" fillId="0" borderId="0" xfId="0" applyNumberFormat="1"/>
    <xf numFmtId="1" fontId="0" fillId="0" borderId="0" xfId="0" applyNumberFormat="1"/>
    <xf numFmtId="0" fontId="13" fillId="35" borderId="0" xfId="0" applyFont="1" applyFill="1"/>
    <xf numFmtId="0" fontId="13" fillId="35" borderId="0" xfId="0" applyFont="1" applyFill="1" applyAlignment="1">
      <alignment horizontal="center" vertical="center" wrapText="1"/>
    </xf>
    <xf numFmtId="0" fontId="16" fillId="34" borderId="0" xfId="0" applyFont="1" applyFill="1" applyAlignment="1">
      <alignment horizontal="center" vertical="center" wrapText="1"/>
    </xf>
    <xf numFmtId="0" fontId="13" fillId="36" borderId="0" xfId="0" applyFont="1" applyFill="1"/>
    <xf numFmtId="0" fontId="16" fillId="0" borderId="10" xfId="0" applyFont="1" applyBorder="1"/>
    <xf numFmtId="22" fontId="0" fillId="0" borderId="0" xfId="0" applyNumberFormat="1"/>
    <xf numFmtId="0" fontId="0" fillId="0" borderId="10" xfId="0" applyBorder="1" applyAlignment="1">
      <alignment horizontal="center" wrapText="1"/>
    </xf>
    <xf numFmtId="0" fontId="18" fillId="0" borderId="0" xfId="0" applyFont="1" applyBorder="1" applyAlignment="1">
      <alignment readingOrder="1"/>
    </xf>
    <xf numFmtId="0" fontId="0" fillId="0" borderId="0" xfId="0" applyBorder="1"/>
    <xf numFmtId="164"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CC8C8"/>
        </patternFill>
      </fill>
    </dxf>
    <dxf>
      <fill>
        <patternFill>
          <bgColor rgb="FFFCC8C8"/>
        </patternFill>
      </fill>
    </dxf>
    <dxf>
      <fill>
        <patternFill>
          <bgColor rgb="FFFCC8C8"/>
        </patternFill>
      </fill>
    </dxf>
  </dxfs>
  <tableStyles count="0" defaultTableStyle="TableStyleMedium2" defaultPivotStyle="PivotStyleLight16"/>
  <colors>
    <mruColors>
      <color rgb="FFFCC8C8"/>
      <color rgb="FFFFC5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
  <sheetViews>
    <sheetView workbookViewId="0">
      <pane xSplit="1" ySplit="1" topLeftCell="B46" activePane="bottomRight" state="frozen"/>
      <selection pane="topRight" activeCell="B1" sqref="B1"/>
      <selection pane="bottomLeft" activeCell="A2" sqref="A2"/>
      <selection pane="bottomRight" activeCell="B52" sqref="B52:S52"/>
    </sheetView>
  </sheetViews>
  <sheetFormatPr defaultRowHeight="14.5" x14ac:dyDescent="0.35"/>
  <cols>
    <col min="1" max="21" width="15.54296875" customWidth="1"/>
  </cols>
  <sheetData>
    <row r="1" spans="1:21" ht="70" customHeight="1" x14ac:dyDescent="0.35">
      <c r="A1" s="7" t="s">
        <v>0</v>
      </c>
      <c r="B1" s="6" t="s">
        <v>178</v>
      </c>
      <c r="C1" s="6" t="s">
        <v>1</v>
      </c>
      <c r="D1" s="6" t="s">
        <v>2</v>
      </c>
      <c r="E1" s="6" t="s">
        <v>174</v>
      </c>
      <c r="F1" s="6" t="s">
        <v>3</v>
      </c>
      <c r="G1" s="6" t="s">
        <v>4</v>
      </c>
      <c r="H1" s="6" t="s">
        <v>5</v>
      </c>
      <c r="I1" s="6" t="s">
        <v>6</v>
      </c>
      <c r="J1" s="6" t="s">
        <v>7</v>
      </c>
      <c r="K1" s="6" t="s">
        <v>8</v>
      </c>
      <c r="L1" s="6" t="s">
        <v>9</v>
      </c>
      <c r="M1" s="6" t="s">
        <v>10</v>
      </c>
      <c r="N1" s="6" t="s">
        <v>11</v>
      </c>
      <c r="O1" s="6" t="s">
        <v>12</v>
      </c>
      <c r="P1" s="6" t="s">
        <v>13</v>
      </c>
      <c r="Q1" s="6" t="s">
        <v>14</v>
      </c>
      <c r="R1" s="6" t="s">
        <v>15</v>
      </c>
      <c r="S1" s="6" t="s">
        <v>16</v>
      </c>
      <c r="T1" s="7" t="s">
        <v>18</v>
      </c>
      <c r="U1" s="7" t="s">
        <v>19</v>
      </c>
    </row>
    <row r="2" spans="1:21" x14ac:dyDescent="0.35">
      <c r="A2">
        <v>1</v>
      </c>
      <c r="B2" t="s">
        <v>20</v>
      </c>
      <c r="C2" t="s">
        <v>21</v>
      </c>
      <c r="D2" t="s">
        <v>22</v>
      </c>
      <c r="E2" t="s">
        <v>30</v>
      </c>
      <c r="F2">
        <v>50</v>
      </c>
      <c r="G2">
        <v>4</v>
      </c>
      <c r="H2">
        <v>10</v>
      </c>
      <c r="I2" t="s">
        <v>23</v>
      </c>
      <c r="J2" t="s">
        <v>24</v>
      </c>
      <c r="K2" t="s">
        <v>25</v>
      </c>
      <c r="L2" t="s">
        <v>25</v>
      </c>
      <c r="M2" t="s">
        <v>26</v>
      </c>
      <c r="N2" t="s">
        <v>27</v>
      </c>
      <c r="O2" t="s">
        <v>28</v>
      </c>
      <c r="P2">
        <v>7</v>
      </c>
      <c r="Q2">
        <v>5</v>
      </c>
      <c r="R2">
        <v>2</v>
      </c>
      <c r="S2" t="s">
        <v>29</v>
      </c>
      <c r="T2">
        <f t="shared" ref="T2:T33" si="0">IF(ISBLANK(F2)=TRUE,"",F2/(((G2*0.3048)+(H2*0.0254))*((G2*0.3048)+(H2*0.0254))))</f>
        <v>23.038096016738997</v>
      </c>
      <c r="U2" s="3">
        <f>IF(ISBLANK(F2)=TRUE,"",(Q2*R2)/30)</f>
        <v>0.33333333333333331</v>
      </c>
    </row>
    <row r="3" spans="1:21" x14ac:dyDescent="0.35">
      <c r="A3">
        <f t="shared" ref="A3:A34" si="1">IF(ISBLANK(S3)=TRUE,"",A2+1)</f>
        <v>2</v>
      </c>
      <c r="B3" t="s">
        <v>31</v>
      </c>
      <c r="C3" t="s">
        <v>32</v>
      </c>
      <c r="D3" t="s">
        <v>22</v>
      </c>
      <c r="E3" t="s">
        <v>30</v>
      </c>
      <c r="F3">
        <v>58</v>
      </c>
      <c r="G3">
        <v>5</v>
      </c>
      <c r="H3">
        <v>7</v>
      </c>
      <c r="I3" t="s">
        <v>23</v>
      </c>
      <c r="J3" t="s">
        <v>24</v>
      </c>
      <c r="K3" t="s">
        <v>28</v>
      </c>
      <c r="L3" t="s">
        <v>25</v>
      </c>
      <c r="M3" t="s">
        <v>33</v>
      </c>
      <c r="N3" t="s">
        <v>34</v>
      </c>
      <c r="O3" t="s">
        <v>28</v>
      </c>
      <c r="P3">
        <v>6</v>
      </c>
      <c r="Q3">
        <v>1</v>
      </c>
      <c r="R3">
        <v>2</v>
      </c>
      <c r="S3" t="s">
        <v>35</v>
      </c>
      <c r="T3">
        <f t="shared" si="0"/>
        <v>20.026772065128</v>
      </c>
      <c r="U3" s="3">
        <f t="shared" ref="U3:U47" si="2">IF(ISBLANK(F3)=TRUE,"",(Q3*R3)/30)</f>
        <v>6.6666666666666666E-2</v>
      </c>
    </row>
    <row r="4" spans="1:21" x14ac:dyDescent="0.35">
      <c r="A4">
        <f t="shared" si="1"/>
        <v>3</v>
      </c>
      <c r="B4" t="s">
        <v>36</v>
      </c>
      <c r="C4" t="s">
        <v>21</v>
      </c>
      <c r="D4" t="s">
        <v>22</v>
      </c>
      <c r="E4" t="s">
        <v>30</v>
      </c>
      <c r="F4">
        <v>65</v>
      </c>
      <c r="G4">
        <v>5</v>
      </c>
      <c r="H4">
        <v>7</v>
      </c>
      <c r="I4" t="s">
        <v>23</v>
      </c>
      <c r="J4" t="s">
        <v>24</v>
      </c>
      <c r="K4" t="s">
        <v>25</v>
      </c>
      <c r="L4" t="s">
        <v>25</v>
      </c>
      <c r="M4" t="s">
        <v>37</v>
      </c>
      <c r="N4" t="s">
        <v>27</v>
      </c>
      <c r="O4" t="s">
        <v>28</v>
      </c>
      <c r="P4">
        <v>12</v>
      </c>
      <c r="Q4">
        <v>15</v>
      </c>
      <c r="R4">
        <v>10</v>
      </c>
      <c r="S4" t="s">
        <v>29</v>
      </c>
      <c r="T4">
        <f t="shared" si="0"/>
        <v>22.443796279884829</v>
      </c>
      <c r="U4" s="3">
        <f t="shared" si="2"/>
        <v>5</v>
      </c>
    </row>
    <row r="5" spans="1:21" x14ac:dyDescent="0.35">
      <c r="A5">
        <f t="shared" si="1"/>
        <v>4</v>
      </c>
      <c r="B5" t="s">
        <v>38</v>
      </c>
      <c r="C5" t="s">
        <v>21</v>
      </c>
      <c r="D5" t="s">
        <v>22</v>
      </c>
      <c r="E5" t="s">
        <v>30</v>
      </c>
      <c r="F5">
        <v>65</v>
      </c>
      <c r="G5">
        <v>5</v>
      </c>
      <c r="H5">
        <v>3</v>
      </c>
      <c r="I5" t="s">
        <v>39</v>
      </c>
      <c r="J5" t="s">
        <v>40</v>
      </c>
      <c r="K5" t="s">
        <v>41</v>
      </c>
      <c r="L5" t="s">
        <v>25</v>
      </c>
      <c r="M5" t="s">
        <v>37</v>
      </c>
      <c r="N5" t="s">
        <v>27</v>
      </c>
      <c r="O5" t="s">
        <v>25</v>
      </c>
      <c r="P5">
        <v>6</v>
      </c>
      <c r="Q5">
        <v>10</v>
      </c>
      <c r="R5">
        <v>4</v>
      </c>
      <c r="S5" t="s">
        <v>35</v>
      </c>
      <c r="T5">
        <f t="shared" si="0"/>
        <v>25.384278533737213</v>
      </c>
      <c r="U5" s="3">
        <f t="shared" si="2"/>
        <v>1.3333333333333333</v>
      </c>
    </row>
    <row r="6" spans="1:21" x14ac:dyDescent="0.35">
      <c r="A6">
        <f t="shared" si="1"/>
        <v>5</v>
      </c>
      <c r="B6" t="s">
        <v>42</v>
      </c>
      <c r="C6" t="s">
        <v>32</v>
      </c>
      <c r="D6" t="s">
        <v>43</v>
      </c>
      <c r="E6" t="s">
        <v>30</v>
      </c>
      <c r="F6">
        <v>98</v>
      </c>
      <c r="G6">
        <v>6</v>
      </c>
      <c r="H6">
        <v>0</v>
      </c>
      <c r="I6" t="s">
        <v>39</v>
      </c>
      <c r="J6" t="s">
        <v>24</v>
      </c>
      <c r="K6" t="s">
        <v>25</v>
      </c>
      <c r="L6" t="s">
        <v>25</v>
      </c>
      <c r="M6" t="s">
        <v>26</v>
      </c>
      <c r="N6" t="s">
        <v>27</v>
      </c>
      <c r="O6" t="s">
        <v>28</v>
      </c>
      <c r="P6">
        <v>5</v>
      </c>
      <c r="Q6">
        <v>1</v>
      </c>
      <c r="R6">
        <v>1</v>
      </c>
      <c r="S6" t="s">
        <v>44</v>
      </c>
      <c r="T6">
        <f t="shared" si="0"/>
        <v>29.301756134376458</v>
      </c>
      <c r="U6" s="3">
        <f t="shared" si="2"/>
        <v>3.3333333333333333E-2</v>
      </c>
    </row>
    <row r="7" spans="1:21" x14ac:dyDescent="0.35">
      <c r="A7">
        <f t="shared" si="1"/>
        <v>6</v>
      </c>
      <c r="B7" t="s">
        <v>45</v>
      </c>
      <c r="C7" t="s">
        <v>21</v>
      </c>
      <c r="D7" t="s">
        <v>22</v>
      </c>
      <c r="E7" t="s">
        <v>30</v>
      </c>
      <c r="F7">
        <v>55</v>
      </c>
      <c r="G7">
        <v>5</v>
      </c>
      <c r="H7">
        <v>1</v>
      </c>
      <c r="I7" t="s">
        <v>46</v>
      </c>
      <c r="J7" t="s">
        <v>24</v>
      </c>
      <c r="K7" t="s">
        <v>25</v>
      </c>
      <c r="L7" t="s">
        <v>25</v>
      </c>
      <c r="M7" t="s">
        <v>37</v>
      </c>
      <c r="N7" t="s">
        <v>47</v>
      </c>
      <c r="O7" t="s">
        <v>28</v>
      </c>
      <c r="P7">
        <v>8</v>
      </c>
      <c r="Q7">
        <v>0</v>
      </c>
      <c r="R7">
        <v>0</v>
      </c>
      <c r="S7" t="s">
        <v>29</v>
      </c>
      <c r="T7">
        <f t="shared" si="0"/>
        <v>22.910553749083846</v>
      </c>
      <c r="U7" s="3">
        <f t="shared" si="2"/>
        <v>0</v>
      </c>
    </row>
    <row r="8" spans="1:21" x14ac:dyDescent="0.35">
      <c r="A8">
        <f t="shared" si="1"/>
        <v>7</v>
      </c>
      <c r="B8" t="s">
        <v>48</v>
      </c>
      <c r="C8" t="s">
        <v>32</v>
      </c>
      <c r="D8" t="s">
        <v>43</v>
      </c>
      <c r="E8" t="s">
        <v>30</v>
      </c>
      <c r="F8">
        <v>60</v>
      </c>
      <c r="G8">
        <v>6</v>
      </c>
      <c r="H8">
        <v>0</v>
      </c>
      <c r="I8" t="s">
        <v>23</v>
      </c>
      <c r="J8" t="s">
        <v>24</v>
      </c>
      <c r="K8" t="s">
        <v>25</v>
      </c>
      <c r="L8" t="s">
        <v>25</v>
      </c>
      <c r="M8" t="s">
        <v>26</v>
      </c>
      <c r="N8" t="s">
        <v>27</v>
      </c>
      <c r="O8" t="s">
        <v>28</v>
      </c>
      <c r="P8">
        <v>7</v>
      </c>
      <c r="Q8">
        <v>0</v>
      </c>
      <c r="R8">
        <v>0</v>
      </c>
      <c r="S8" t="s">
        <v>29</v>
      </c>
      <c r="T8">
        <f t="shared" si="0"/>
        <v>17.939850694516199</v>
      </c>
      <c r="U8" s="3">
        <f t="shared" si="2"/>
        <v>0</v>
      </c>
    </row>
    <row r="9" spans="1:21" x14ac:dyDescent="0.35">
      <c r="A9">
        <f t="shared" si="1"/>
        <v>8</v>
      </c>
      <c r="B9" t="s">
        <v>49</v>
      </c>
      <c r="C9" t="s">
        <v>21</v>
      </c>
      <c r="D9" t="s">
        <v>43</v>
      </c>
      <c r="E9" t="s">
        <v>30</v>
      </c>
      <c r="F9">
        <v>104</v>
      </c>
      <c r="G9">
        <v>6</v>
      </c>
      <c r="H9">
        <v>0</v>
      </c>
      <c r="I9" t="s">
        <v>50</v>
      </c>
      <c r="J9" t="s">
        <v>24</v>
      </c>
      <c r="K9" t="s">
        <v>25</v>
      </c>
      <c r="L9" t="s">
        <v>25</v>
      </c>
      <c r="M9" t="s">
        <v>26</v>
      </c>
      <c r="N9" t="s">
        <v>47</v>
      </c>
      <c r="O9" t="s">
        <v>28</v>
      </c>
      <c r="P9">
        <v>9</v>
      </c>
      <c r="Q9">
        <v>2</v>
      </c>
      <c r="R9">
        <v>4</v>
      </c>
      <c r="S9" t="s">
        <v>44</v>
      </c>
      <c r="T9">
        <f t="shared" si="0"/>
        <v>31.09574120382808</v>
      </c>
      <c r="U9" s="3">
        <f t="shared" si="2"/>
        <v>0.26666666666666666</v>
      </c>
    </row>
    <row r="10" spans="1:21" x14ac:dyDescent="0.35">
      <c r="A10">
        <f t="shared" si="1"/>
        <v>9</v>
      </c>
      <c r="B10" t="s">
        <v>51</v>
      </c>
      <c r="C10" t="s">
        <v>32</v>
      </c>
      <c r="D10" t="s">
        <v>22</v>
      </c>
      <c r="E10" t="s">
        <v>52</v>
      </c>
      <c r="F10">
        <v>54</v>
      </c>
      <c r="G10">
        <v>5</v>
      </c>
      <c r="H10">
        <v>4</v>
      </c>
      <c r="I10" t="s">
        <v>23</v>
      </c>
      <c r="J10" t="s">
        <v>24</v>
      </c>
      <c r="K10" t="s">
        <v>25</v>
      </c>
      <c r="L10" t="s">
        <v>25</v>
      </c>
      <c r="M10" t="s">
        <v>26</v>
      </c>
      <c r="N10" t="s">
        <v>27</v>
      </c>
      <c r="O10" t="s">
        <v>28</v>
      </c>
      <c r="P10">
        <v>8</v>
      </c>
      <c r="Q10">
        <v>0</v>
      </c>
      <c r="R10">
        <v>0</v>
      </c>
      <c r="S10" t="s">
        <v>29</v>
      </c>
      <c r="T10">
        <f t="shared" si="0"/>
        <v>20.434611181722364</v>
      </c>
      <c r="U10" s="3">
        <f t="shared" si="2"/>
        <v>0</v>
      </c>
    </row>
    <row r="11" spans="1:21" x14ac:dyDescent="0.35">
      <c r="A11">
        <f t="shared" si="1"/>
        <v>10</v>
      </c>
      <c r="B11" t="s">
        <v>53</v>
      </c>
      <c r="C11" t="s">
        <v>32</v>
      </c>
      <c r="D11" t="s">
        <v>43</v>
      </c>
      <c r="E11" t="s">
        <v>30</v>
      </c>
      <c r="F11">
        <v>64</v>
      </c>
      <c r="G11">
        <v>6</v>
      </c>
      <c r="H11">
        <v>1</v>
      </c>
      <c r="I11" t="s">
        <v>50</v>
      </c>
      <c r="J11" t="s">
        <v>24</v>
      </c>
      <c r="K11" t="s">
        <v>25</v>
      </c>
      <c r="L11" t="s">
        <v>25</v>
      </c>
      <c r="M11" t="s">
        <v>54</v>
      </c>
      <c r="N11" t="s">
        <v>47</v>
      </c>
      <c r="O11" t="s">
        <v>28</v>
      </c>
      <c r="P11">
        <v>8</v>
      </c>
      <c r="Q11">
        <v>0</v>
      </c>
      <c r="R11">
        <v>0</v>
      </c>
      <c r="S11" t="s">
        <v>29</v>
      </c>
      <c r="T11">
        <f t="shared" si="0"/>
        <v>18.615162019215006</v>
      </c>
      <c r="U11" s="3">
        <f t="shared" si="2"/>
        <v>0</v>
      </c>
    </row>
    <row r="12" spans="1:21" x14ac:dyDescent="0.35">
      <c r="A12">
        <f t="shared" si="1"/>
        <v>11</v>
      </c>
      <c r="B12" t="s">
        <v>55</v>
      </c>
      <c r="C12" t="s">
        <v>21</v>
      </c>
      <c r="D12" t="s">
        <v>43</v>
      </c>
      <c r="E12" t="s">
        <v>30</v>
      </c>
      <c r="F12">
        <v>50</v>
      </c>
      <c r="G12">
        <v>5</v>
      </c>
      <c r="H12">
        <v>6</v>
      </c>
      <c r="I12" t="s">
        <v>50</v>
      </c>
      <c r="J12" t="s">
        <v>24</v>
      </c>
      <c r="K12" t="s">
        <v>25</v>
      </c>
      <c r="L12" t="s">
        <v>25</v>
      </c>
      <c r="M12" t="s">
        <v>26</v>
      </c>
      <c r="N12" t="s">
        <v>27</v>
      </c>
      <c r="O12" t="s">
        <v>25</v>
      </c>
      <c r="P12">
        <v>6</v>
      </c>
      <c r="Q12">
        <v>0</v>
      </c>
      <c r="R12">
        <v>0</v>
      </c>
      <c r="S12" t="s">
        <v>29</v>
      </c>
      <c r="T12">
        <f t="shared" si="0"/>
        <v>17.791587465635903</v>
      </c>
      <c r="U12" s="3">
        <f t="shared" si="2"/>
        <v>0</v>
      </c>
    </row>
    <row r="13" spans="1:21" x14ac:dyDescent="0.35">
      <c r="A13">
        <f t="shared" si="1"/>
        <v>12</v>
      </c>
      <c r="B13" t="s">
        <v>56</v>
      </c>
      <c r="C13" t="s">
        <v>21</v>
      </c>
      <c r="D13" t="s">
        <v>43</v>
      </c>
      <c r="E13" t="s">
        <v>30</v>
      </c>
      <c r="F13">
        <v>90</v>
      </c>
      <c r="G13">
        <v>5</v>
      </c>
      <c r="H13">
        <v>10</v>
      </c>
      <c r="I13" t="s">
        <v>50</v>
      </c>
      <c r="J13" t="s">
        <v>24</v>
      </c>
      <c r="K13" t="s">
        <v>25</v>
      </c>
      <c r="L13" t="s">
        <v>25</v>
      </c>
      <c r="M13" t="s">
        <v>26</v>
      </c>
      <c r="N13" t="s">
        <v>27</v>
      </c>
      <c r="O13" t="s">
        <v>28</v>
      </c>
      <c r="P13">
        <v>8</v>
      </c>
      <c r="Q13">
        <v>5</v>
      </c>
      <c r="R13">
        <v>5</v>
      </c>
      <c r="S13" t="s">
        <v>44</v>
      </c>
      <c r="T13">
        <f t="shared" si="0"/>
        <v>28.469444693991427</v>
      </c>
      <c r="U13" s="3">
        <f t="shared" si="2"/>
        <v>0.83333333333333337</v>
      </c>
    </row>
    <row r="14" spans="1:21" x14ac:dyDescent="0.35">
      <c r="A14">
        <f t="shared" si="1"/>
        <v>13</v>
      </c>
      <c r="B14" t="s">
        <v>57</v>
      </c>
      <c r="C14" t="s">
        <v>32</v>
      </c>
      <c r="D14" t="s">
        <v>43</v>
      </c>
      <c r="E14" t="s">
        <v>30</v>
      </c>
      <c r="F14">
        <v>145</v>
      </c>
      <c r="G14">
        <v>5</v>
      </c>
      <c r="H14">
        <v>9</v>
      </c>
      <c r="I14" t="s">
        <v>23</v>
      </c>
      <c r="J14" t="s">
        <v>24</v>
      </c>
      <c r="K14" t="s">
        <v>25</v>
      </c>
      <c r="L14" t="s">
        <v>25</v>
      </c>
      <c r="M14" t="s">
        <v>26</v>
      </c>
      <c r="N14" t="s">
        <v>27</v>
      </c>
      <c r="O14" t="s">
        <v>28</v>
      </c>
      <c r="P14">
        <v>7</v>
      </c>
      <c r="Q14">
        <v>2</v>
      </c>
      <c r="R14">
        <v>2</v>
      </c>
      <c r="S14" t="s">
        <v>29</v>
      </c>
      <c r="T14">
        <f t="shared" si="0"/>
        <v>47.206563642280827</v>
      </c>
      <c r="U14" s="3">
        <f t="shared" si="2"/>
        <v>0.13333333333333333</v>
      </c>
    </row>
    <row r="15" spans="1:21" x14ac:dyDescent="0.35">
      <c r="A15">
        <f t="shared" si="1"/>
        <v>14</v>
      </c>
      <c r="B15" t="s">
        <v>58</v>
      </c>
      <c r="C15" t="s">
        <v>21</v>
      </c>
      <c r="D15" t="s">
        <v>43</v>
      </c>
      <c r="E15" t="s">
        <v>30</v>
      </c>
      <c r="F15">
        <v>109</v>
      </c>
      <c r="G15">
        <v>5</v>
      </c>
      <c r="H15">
        <v>10</v>
      </c>
      <c r="I15" t="s">
        <v>23</v>
      </c>
      <c r="J15" t="s">
        <v>59</v>
      </c>
      <c r="K15" t="s">
        <v>25</v>
      </c>
      <c r="L15" t="s">
        <v>25</v>
      </c>
      <c r="M15" t="s">
        <v>54</v>
      </c>
      <c r="N15" t="s">
        <v>47</v>
      </c>
      <c r="O15" t="s">
        <v>28</v>
      </c>
      <c r="P15">
        <v>8</v>
      </c>
      <c r="Q15">
        <v>1</v>
      </c>
      <c r="R15">
        <v>3</v>
      </c>
      <c r="S15" t="s">
        <v>29</v>
      </c>
      <c r="T15">
        <f t="shared" si="0"/>
        <v>34.479660796056287</v>
      </c>
      <c r="U15" s="3">
        <f t="shared" si="2"/>
        <v>0.1</v>
      </c>
    </row>
    <row r="16" spans="1:21" x14ac:dyDescent="0.35">
      <c r="A16">
        <f t="shared" si="1"/>
        <v>15</v>
      </c>
      <c r="B16" t="s">
        <v>60</v>
      </c>
      <c r="C16" t="s">
        <v>21</v>
      </c>
      <c r="D16" t="s">
        <v>22</v>
      </c>
      <c r="E16" t="s">
        <v>30</v>
      </c>
      <c r="F16">
        <v>47</v>
      </c>
      <c r="G16">
        <v>5</v>
      </c>
      <c r="H16">
        <v>3</v>
      </c>
      <c r="I16" t="s">
        <v>50</v>
      </c>
      <c r="J16" t="s">
        <v>24</v>
      </c>
      <c r="K16" t="s">
        <v>25</v>
      </c>
      <c r="L16" t="s">
        <v>25</v>
      </c>
      <c r="M16" t="s">
        <v>61</v>
      </c>
      <c r="N16" t="s">
        <v>47</v>
      </c>
      <c r="O16" t="s">
        <v>25</v>
      </c>
      <c r="P16">
        <v>9</v>
      </c>
      <c r="Q16">
        <v>1</v>
      </c>
      <c r="R16">
        <v>3</v>
      </c>
      <c r="S16" t="s">
        <v>29</v>
      </c>
      <c r="T16">
        <f t="shared" si="0"/>
        <v>18.354786016702292</v>
      </c>
      <c r="U16" s="3">
        <f t="shared" si="2"/>
        <v>0.1</v>
      </c>
    </row>
    <row r="17" spans="1:21" x14ac:dyDescent="0.35">
      <c r="A17">
        <f t="shared" si="1"/>
        <v>16</v>
      </c>
      <c r="B17" t="s">
        <v>62</v>
      </c>
      <c r="C17" t="s">
        <v>32</v>
      </c>
      <c r="D17" t="s">
        <v>22</v>
      </c>
      <c r="E17" t="s">
        <v>30</v>
      </c>
      <c r="F17">
        <v>64</v>
      </c>
      <c r="G17">
        <v>5</v>
      </c>
      <c r="H17">
        <v>5</v>
      </c>
      <c r="I17" t="s">
        <v>23</v>
      </c>
      <c r="J17" t="s">
        <v>24</v>
      </c>
      <c r="K17" t="s">
        <v>25</v>
      </c>
      <c r="L17" t="s">
        <v>25</v>
      </c>
      <c r="M17" t="s">
        <v>37</v>
      </c>
      <c r="N17" t="s">
        <v>27</v>
      </c>
      <c r="O17" t="s">
        <v>25</v>
      </c>
      <c r="P17">
        <v>8</v>
      </c>
      <c r="Q17">
        <v>3</v>
      </c>
      <c r="R17">
        <v>3</v>
      </c>
      <c r="S17" t="s">
        <v>29</v>
      </c>
      <c r="T17">
        <f t="shared" si="0"/>
        <v>23.479336899502201</v>
      </c>
      <c r="U17" s="3">
        <f t="shared" si="2"/>
        <v>0.3</v>
      </c>
    </row>
    <row r="18" spans="1:21" x14ac:dyDescent="0.35">
      <c r="A18">
        <f t="shared" si="1"/>
        <v>17</v>
      </c>
      <c r="B18" t="s">
        <v>63</v>
      </c>
      <c r="C18" t="s">
        <v>32</v>
      </c>
      <c r="D18" t="s">
        <v>43</v>
      </c>
      <c r="E18" t="s">
        <v>30</v>
      </c>
      <c r="F18">
        <v>63</v>
      </c>
      <c r="G18">
        <v>5</v>
      </c>
      <c r="H18">
        <v>5</v>
      </c>
      <c r="I18" t="s">
        <v>46</v>
      </c>
      <c r="J18" t="s">
        <v>24</v>
      </c>
      <c r="K18" t="s">
        <v>25</v>
      </c>
      <c r="L18" t="s">
        <v>25</v>
      </c>
      <c r="M18" t="s">
        <v>26</v>
      </c>
      <c r="N18" t="s">
        <v>47</v>
      </c>
      <c r="O18" t="s">
        <v>25</v>
      </c>
      <c r="P18">
        <v>8</v>
      </c>
      <c r="Q18">
        <v>1</v>
      </c>
      <c r="R18">
        <v>1</v>
      </c>
      <c r="S18" t="s">
        <v>29</v>
      </c>
      <c r="T18">
        <f t="shared" si="0"/>
        <v>23.112472260447479</v>
      </c>
      <c r="U18" s="3">
        <f t="shared" si="2"/>
        <v>3.3333333333333333E-2</v>
      </c>
    </row>
    <row r="19" spans="1:21" x14ac:dyDescent="0.35">
      <c r="A19">
        <f t="shared" si="1"/>
        <v>18</v>
      </c>
      <c r="B19" t="s">
        <v>64</v>
      </c>
      <c r="C19" t="s">
        <v>65</v>
      </c>
      <c r="D19" t="s">
        <v>22</v>
      </c>
      <c r="E19" t="s">
        <v>30</v>
      </c>
      <c r="F19">
        <v>89</v>
      </c>
      <c r="G19">
        <v>5</v>
      </c>
      <c r="H19">
        <v>5</v>
      </c>
      <c r="I19" t="s">
        <v>23</v>
      </c>
      <c r="J19" t="s">
        <v>24</v>
      </c>
      <c r="K19" t="s">
        <v>25</v>
      </c>
      <c r="L19" t="s">
        <v>28</v>
      </c>
      <c r="M19" t="s">
        <v>54</v>
      </c>
      <c r="N19" t="s">
        <v>47</v>
      </c>
      <c r="O19" t="s">
        <v>25</v>
      </c>
      <c r="P19">
        <v>5</v>
      </c>
      <c r="Q19">
        <v>0</v>
      </c>
      <c r="R19">
        <v>0</v>
      </c>
      <c r="S19" t="s">
        <v>29</v>
      </c>
      <c r="T19">
        <f t="shared" si="0"/>
        <v>32.650952875870246</v>
      </c>
      <c r="U19" s="3">
        <f t="shared" si="2"/>
        <v>0</v>
      </c>
    </row>
    <row r="20" spans="1:21" x14ac:dyDescent="0.35">
      <c r="A20">
        <f t="shared" si="1"/>
        <v>19</v>
      </c>
      <c r="B20" t="s">
        <v>66</v>
      </c>
      <c r="C20" t="s">
        <v>32</v>
      </c>
      <c r="D20" t="s">
        <v>43</v>
      </c>
      <c r="E20" t="s">
        <v>30</v>
      </c>
      <c r="F20">
        <v>75</v>
      </c>
      <c r="G20">
        <v>5</v>
      </c>
      <c r="H20">
        <v>11</v>
      </c>
      <c r="I20" t="s">
        <v>23</v>
      </c>
      <c r="J20" t="s">
        <v>24</v>
      </c>
      <c r="K20" t="s">
        <v>25</v>
      </c>
      <c r="L20" t="s">
        <v>25</v>
      </c>
      <c r="M20" t="s">
        <v>54</v>
      </c>
      <c r="N20" t="s">
        <v>27</v>
      </c>
      <c r="O20" t="s">
        <v>25</v>
      </c>
      <c r="P20">
        <v>8</v>
      </c>
      <c r="Q20">
        <v>0</v>
      </c>
      <c r="R20">
        <v>0</v>
      </c>
      <c r="S20" t="s">
        <v>29</v>
      </c>
      <c r="T20">
        <f t="shared" si="0"/>
        <v>23.060946736850827</v>
      </c>
      <c r="U20" s="3">
        <f t="shared" si="2"/>
        <v>0</v>
      </c>
    </row>
    <row r="21" spans="1:21" x14ac:dyDescent="0.35">
      <c r="A21">
        <f t="shared" si="1"/>
        <v>20</v>
      </c>
      <c r="B21" t="s">
        <v>67</v>
      </c>
      <c r="C21" t="s">
        <v>32</v>
      </c>
      <c r="D21" t="s">
        <v>22</v>
      </c>
      <c r="E21" t="s">
        <v>30</v>
      </c>
      <c r="F21">
        <v>42</v>
      </c>
      <c r="G21">
        <v>5</v>
      </c>
      <c r="H21">
        <v>2</v>
      </c>
      <c r="I21" t="s">
        <v>50</v>
      </c>
      <c r="J21" t="s">
        <v>24</v>
      </c>
      <c r="K21" t="s">
        <v>25</v>
      </c>
      <c r="L21" t="s">
        <v>25</v>
      </c>
      <c r="M21" t="s">
        <v>33</v>
      </c>
      <c r="N21" t="s">
        <v>27</v>
      </c>
      <c r="O21" t="s">
        <v>28</v>
      </c>
      <c r="P21">
        <v>8</v>
      </c>
      <c r="Q21">
        <v>3</v>
      </c>
      <c r="R21">
        <v>2</v>
      </c>
      <c r="S21" t="s">
        <v>29</v>
      </c>
      <c r="T21">
        <f t="shared" si="0"/>
        <v>16.935517742003228</v>
      </c>
      <c r="U21" s="3">
        <f t="shared" si="2"/>
        <v>0.2</v>
      </c>
    </row>
    <row r="22" spans="1:21" x14ac:dyDescent="0.35">
      <c r="A22">
        <f t="shared" si="1"/>
        <v>21</v>
      </c>
      <c r="B22" t="s">
        <v>68</v>
      </c>
      <c r="C22" t="s">
        <v>21</v>
      </c>
      <c r="D22" t="s">
        <v>43</v>
      </c>
      <c r="E22" t="s">
        <v>30</v>
      </c>
      <c r="F22">
        <v>84</v>
      </c>
      <c r="G22">
        <v>5</v>
      </c>
      <c r="H22">
        <v>11</v>
      </c>
      <c r="I22" t="s">
        <v>46</v>
      </c>
      <c r="J22" t="s">
        <v>24</v>
      </c>
      <c r="K22" t="s">
        <v>25</v>
      </c>
      <c r="L22" t="s">
        <v>25</v>
      </c>
      <c r="M22" t="s">
        <v>61</v>
      </c>
      <c r="N22" t="s">
        <v>47</v>
      </c>
      <c r="O22" t="s">
        <v>28</v>
      </c>
      <c r="P22">
        <v>8.5</v>
      </c>
      <c r="Q22">
        <v>3</v>
      </c>
      <c r="R22">
        <v>3</v>
      </c>
      <c r="S22" t="s">
        <v>35</v>
      </c>
      <c r="T22">
        <f t="shared" si="0"/>
        <v>25.828260345272927</v>
      </c>
      <c r="U22" s="3">
        <f t="shared" si="2"/>
        <v>0.3</v>
      </c>
    </row>
    <row r="23" spans="1:21" x14ac:dyDescent="0.35">
      <c r="A23">
        <f t="shared" si="1"/>
        <v>22</v>
      </c>
      <c r="B23" t="s">
        <v>69</v>
      </c>
      <c r="C23" t="s">
        <v>21</v>
      </c>
      <c r="D23" t="s">
        <v>43</v>
      </c>
      <c r="E23" t="s">
        <v>30</v>
      </c>
      <c r="F23">
        <v>152</v>
      </c>
      <c r="G23">
        <v>5</v>
      </c>
      <c r="H23">
        <v>5</v>
      </c>
      <c r="I23" t="s">
        <v>50</v>
      </c>
      <c r="J23" t="s">
        <v>24</v>
      </c>
      <c r="K23" t="s">
        <v>25</v>
      </c>
      <c r="L23" t="s">
        <v>25</v>
      </c>
      <c r="M23" t="s">
        <v>26</v>
      </c>
      <c r="N23" t="s">
        <v>27</v>
      </c>
      <c r="O23" t="s">
        <v>28</v>
      </c>
      <c r="P23">
        <v>9</v>
      </c>
      <c r="Q23">
        <v>0</v>
      </c>
      <c r="R23">
        <v>0</v>
      </c>
      <c r="S23" t="s">
        <v>29</v>
      </c>
      <c r="T23">
        <f t="shared" si="0"/>
        <v>55.763425136317728</v>
      </c>
      <c r="U23" s="3">
        <f t="shared" si="2"/>
        <v>0</v>
      </c>
    </row>
    <row r="24" spans="1:21" x14ac:dyDescent="0.35">
      <c r="A24">
        <f t="shared" si="1"/>
        <v>23</v>
      </c>
      <c r="B24" t="s">
        <v>70</v>
      </c>
      <c r="C24" t="s">
        <v>32</v>
      </c>
      <c r="D24" t="s">
        <v>43</v>
      </c>
      <c r="E24" t="s">
        <v>30</v>
      </c>
      <c r="F24">
        <v>105</v>
      </c>
      <c r="G24">
        <v>5</v>
      </c>
      <c r="H24">
        <v>8</v>
      </c>
      <c r="I24" t="s">
        <v>50</v>
      </c>
      <c r="J24" t="s">
        <v>24</v>
      </c>
      <c r="K24" t="s">
        <v>25</v>
      </c>
      <c r="L24" t="s">
        <v>25</v>
      </c>
      <c r="M24" t="s">
        <v>26</v>
      </c>
      <c r="N24" t="s">
        <v>27</v>
      </c>
      <c r="O24" t="s">
        <v>25</v>
      </c>
      <c r="P24">
        <v>7</v>
      </c>
      <c r="Q24">
        <v>12</v>
      </c>
      <c r="R24">
        <v>6</v>
      </c>
      <c r="S24" t="s">
        <v>44</v>
      </c>
      <c r="T24">
        <f t="shared" si="0"/>
        <v>35.196869701697878</v>
      </c>
      <c r="U24" s="3">
        <f t="shared" si="2"/>
        <v>2.4</v>
      </c>
    </row>
    <row r="25" spans="1:21" x14ac:dyDescent="0.35">
      <c r="A25">
        <f t="shared" si="1"/>
        <v>24</v>
      </c>
      <c r="B25" t="s">
        <v>71</v>
      </c>
      <c r="C25" t="s">
        <v>32</v>
      </c>
      <c r="D25" t="s">
        <v>43</v>
      </c>
      <c r="E25" t="s">
        <v>30</v>
      </c>
      <c r="F25">
        <v>78</v>
      </c>
      <c r="G25">
        <v>5</v>
      </c>
      <c r="H25">
        <v>10</v>
      </c>
      <c r="I25" t="s">
        <v>50</v>
      </c>
      <c r="J25" t="s">
        <v>24</v>
      </c>
      <c r="K25" t="s">
        <v>25</v>
      </c>
      <c r="L25" t="s">
        <v>25</v>
      </c>
      <c r="M25" t="s">
        <v>61</v>
      </c>
      <c r="N25" t="s">
        <v>27</v>
      </c>
      <c r="O25" t="s">
        <v>25</v>
      </c>
      <c r="P25">
        <v>6</v>
      </c>
      <c r="Q25">
        <v>5</v>
      </c>
      <c r="R25">
        <v>3</v>
      </c>
      <c r="S25" t="s">
        <v>44</v>
      </c>
      <c r="T25">
        <f t="shared" si="0"/>
        <v>24.67351873479257</v>
      </c>
      <c r="U25" s="3">
        <f t="shared" si="2"/>
        <v>0.5</v>
      </c>
    </row>
    <row r="26" spans="1:21" x14ac:dyDescent="0.35">
      <c r="A26">
        <f t="shared" si="1"/>
        <v>25</v>
      </c>
      <c r="B26" t="s">
        <v>72</v>
      </c>
      <c r="C26" t="s">
        <v>32</v>
      </c>
      <c r="D26" t="s">
        <v>22</v>
      </c>
      <c r="E26" t="s">
        <v>30</v>
      </c>
      <c r="F26">
        <v>45</v>
      </c>
      <c r="G26">
        <v>5</v>
      </c>
      <c r="H26">
        <v>3</v>
      </c>
      <c r="I26" t="s">
        <v>50</v>
      </c>
      <c r="J26" t="s">
        <v>24</v>
      </c>
      <c r="K26" t="s">
        <v>25</v>
      </c>
      <c r="L26" t="s">
        <v>25</v>
      </c>
      <c r="M26" t="s">
        <v>26</v>
      </c>
      <c r="N26" t="s">
        <v>27</v>
      </c>
      <c r="O26" t="s">
        <v>28</v>
      </c>
      <c r="P26">
        <v>6</v>
      </c>
      <c r="Q26">
        <v>8</v>
      </c>
      <c r="R26">
        <v>3</v>
      </c>
      <c r="S26" t="s">
        <v>29</v>
      </c>
      <c r="T26">
        <f t="shared" si="0"/>
        <v>17.573731292587301</v>
      </c>
      <c r="U26" s="3">
        <f t="shared" si="2"/>
        <v>0.8</v>
      </c>
    </row>
    <row r="27" spans="1:21" x14ac:dyDescent="0.35">
      <c r="A27">
        <f t="shared" si="1"/>
        <v>26</v>
      </c>
      <c r="B27" t="s">
        <v>73</v>
      </c>
      <c r="C27" t="s">
        <v>32</v>
      </c>
      <c r="D27" t="s">
        <v>22</v>
      </c>
      <c r="E27" t="s">
        <v>30</v>
      </c>
      <c r="F27">
        <v>65</v>
      </c>
      <c r="G27">
        <v>5</v>
      </c>
      <c r="H27">
        <v>6</v>
      </c>
      <c r="I27" t="s">
        <v>23</v>
      </c>
      <c r="J27" t="s">
        <v>24</v>
      </c>
      <c r="K27" t="s">
        <v>74</v>
      </c>
      <c r="L27" t="s">
        <v>25</v>
      </c>
      <c r="M27" t="s">
        <v>26</v>
      </c>
      <c r="N27" t="s">
        <v>27</v>
      </c>
      <c r="O27" t="s">
        <v>28</v>
      </c>
      <c r="P27">
        <v>6</v>
      </c>
      <c r="Q27">
        <v>0</v>
      </c>
      <c r="R27">
        <v>0</v>
      </c>
      <c r="S27" t="s">
        <v>29</v>
      </c>
      <c r="T27">
        <f t="shared" si="0"/>
        <v>23.129063705326676</v>
      </c>
      <c r="U27" s="3">
        <f t="shared" si="2"/>
        <v>0</v>
      </c>
    </row>
    <row r="28" spans="1:21" x14ac:dyDescent="0.35">
      <c r="A28">
        <f t="shared" si="1"/>
        <v>27</v>
      </c>
      <c r="B28" t="s">
        <v>75</v>
      </c>
      <c r="C28" t="s">
        <v>32</v>
      </c>
      <c r="D28" t="s">
        <v>43</v>
      </c>
      <c r="E28" t="s">
        <v>30</v>
      </c>
      <c r="F28">
        <v>64</v>
      </c>
      <c r="G28">
        <v>6</v>
      </c>
      <c r="H28">
        <v>1</v>
      </c>
      <c r="I28" t="s">
        <v>50</v>
      </c>
      <c r="J28" t="s">
        <v>24</v>
      </c>
      <c r="K28" t="s">
        <v>25</v>
      </c>
      <c r="L28" t="s">
        <v>25</v>
      </c>
      <c r="M28" t="s">
        <v>54</v>
      </c>
      <c r="N28" t="s">
        <v>47</v>
      </c>
      <c r="O28" t="s">
        <v>28</v>
      </c>
      <c r="P28">
        <v>8</v>
      </c>
      <c r="Q28">
        <v>0</v>
      </c>
      <c r="R28">
        <v>0</v>
      </c>
      <c r="S28" t="s">
        <v>29</v>
      </c>
      <c r="T28">
        <f t="shared" si="0"/>
        <v>18.615162019215006</v>
      </c>
      <c r="U28" s="3">
        <f t="shared" si="2"/>
        <v>0</v>
      </c>
    </row>
    <row r="29" spans="1:21" x14ac:dyDescent="0.35">
      <c r="A29">
        <f t="shared" si="1"/>
        <v>28</v>
      </c>
      <c r="B29" t="s">
        <v>76</v>
      </c>
      <c r="C29" t="s">
        <v>32</v>
      </c>
      <c r="D29" t="s">
        <v>43</v>
      </c>
      <c r="E29" t="s">
        <v>30</v>
      </c>
      <c r="F29">
        <v>80</v>
      </c>
      <c r="G29">
        <v>5</v>
      </c>
      <c r="H29">
        <v>6</v>
      </c>
      <c r="I29" t="s">
        <v>50</v>
      </c>
      <c r="J29" t="s">
        <v>24</v>
      </c>
      <c r="K29" t="s">
        <v>25</v>
      </c>
      <c r="L29" t="s">
        <v>25</v>
      </c>
      <c r="M29" t="s">
        <v>26</v>
      </c>
      <c r="N29" t="s">
        <v>27</v>
      </c>
      <c r="O29" t="s">
        <v>28</v>
      </c>
      <c r="P29">
        <v>5</v>
      </c>
      <c r="Q29">
        <v>0</v>
      </c>
      <c r="R29">
        <v>0</v>
      </c>
      <c r="S29" t="s">
        <v>29</v>
      </c>
      <c r="T29">
        <f t="shared" si="0"/>
        <v>28.466539945017445</v>
      </c>
      <c r="U29" s="3">
        <f t="shared" si="2"/>
        <v>0</v>
      </c>
    </row>
    <row r="30" spans="1:21" x14ac:dyDescent="0.35">
      <c r="A30">
        <f t="shared" si="1"/>
        <v>29</v>
      </c>
      <c r="B30" t="s">
        <v>77</v>
      </c>
      <c r="C30" t="s">
        <v>32</v>
      </c>
      <c r="D30" t="s">
        <v>22</v>
      </c>
      <c r="E30" t="s">
        <v>30</v>
      </c>
      <c r="F30">
        <v>58</v>
      </c>
      <c r="G30">
        <v>5</v>
      </c>
      <c r="H30">
        <v>4</v>
      </c>
      <c r="I30" t="s">
        <v>46</v>
      </c>
      <c r="J30" t="s">
        <v>24</v>
      </c>
      <c r="K30" t="s">
        <v>25</v>
      </c>
      <c r="L30" t="s">
        <v>25</v>
      </c>
      <c r="M30" t="s">
        <v>61</v>
      </c>
      <c r="N30" t="s">
        <v>27</v>
      </c>
      <c r="O30" t="s">
        <v>28</v>
      </c>
      <c r="P30">
        <v>7</v>
      </c>
      <c r="Q30">
        <v>5</v>
      </c>
      <c r="R30">
        <v>12</v>
      </c>
      <c r="S30" t="s">
        <v>29</v>
      </c>
      <c r="T30">
        <f t="shared" si="0"/>
        <v>21.948286084072169</v>
      </c>
      <c r="U30" s="3">
        <f t="shared" si="2"/>
        <v>2</v>
      </c>
    </row>
    <row r="31" spans="1:21" x14ac:dyDescent="0.35">
      <c r="A31">
        <f t="shared" si="1"/>
        <v>30</v>
      </c>
      <c r="B31" t="s">
        <v>78</v>
      </c>
      <c r="C31" t="s">
        <v>79</v>
      </c>
      <c r="D31" t="s">
        <v>80</v>
      </c>
      <c r="E31" t="s">
        <v>30</v>
      </c>
      <c r="F31">
        <v>80000</v>
      </c>
      <c r="G31">
        <v>11</v>
      </c>
      <c r="H31">
        <v>10</v>
      </c>
      <c r="I31" t="s">
        <v>46</v>
      </c>
      <c r="J31" s="2" t="s">
        <v>81</v>
      </c>
      <c r="K31" t="s">
        <v>25</v>
      </c>
      <c r="L31" t="s">
        <v>25</v>
      </c>
      <c r="M31" t="s">
        <v>54</v>
      </c>
      <c r="N31" t="s">
        <v>47</v>
      </c>
      <c r="O31" t="s">
        <v>25</v>
      </c>
      <c r="P31">
        <v>12</v>
      </c>
      <c r="Q31">
        <v>29</v>
      </c>
      <c r="R31">
        <v>10</v>
      </c>
      <c r="S31" t="s">
        <v>44</v>
      </c>
      <c r="T31">
        <f t="shared" si="0"/>
        <v>6149.5857964935522</v>
      </c>
      <c r="U31" s="3">
        <f t="shared" si="2"/>
        <v>9.6666666666666661</v>
      </c>
    </row>
    <row r="32" spans="1:21" x14ac:dyDescent="0.35">
      <c r="A32">
        <f t="shared" si="1"/>
        <v>31</v>
      </c>
      <c r="B32" t="s">
        <v>82</v>
      </c>
      <c r="C32" t="s">
        <v>21</v>
      </c>
      <c r="D32" t="s">
        <v>43</v>
      </c>
      <c r="E32" t="s">
        <v>30</v>
      </c>
      <c r="F32">
        <v>65</v>
      </c>
      <c r="G32">
        <v>5</v>
      </c>
      <c r="H32">
        <v>11</v>
      </c>
      <c r="I32" t="s">
        <v>23</v>
      </c>
      <c r="J32" t="s">
        <v>24</v>
      </c>
      <c r="K32" t="s">
        <v>25</v>
      </c>
      <c r="L32" t="s">
        <v>25</v>
      </c>
      <c r="M32" t="s">
        <v>26</v>
      </c>
      <c r="N32" t="s">
        <v>27</v>
      </c>
      <c r="O32" t="s">
        <v>28</v>
      </c>
      <c r="P32">
        <v>7</v>
      </c>
      <c r="Q32">
        <v>6</v>
      </c>
      <c r="R32">
        <v>3</v>
      </c>
      <c r="S32" t="s">
        <v>35</v>
      </c>
      <c r="T32">
        <f t="shared" si="0"/>
        <v>19.98615383860405</v>
      </c>
      <c r="U32" s="3">
        <f t="shared" si="2"/>
        <v>0.6</v>
      </c>
    </row>
    <row r="33" spans="1:21" x14ac:dyDescent="0.35">
      <c r="A33">
        <f t="shared" si="1"/>
        <v>32</v>
      </c>
      <c r="B33" t="s">
        <v>83</v>
      </c>
      <c r="C33" t="s">
        <v>84</v>
      </c>
      <c r="D33" t="s">
        <v>43</v>
      </c>
      <c r="E33" t="s">
        <v>30</v>
      </c>
      <c r="F33">
        <v>65</v>
      </c>
      <c r="G33">
        <v>5</v>
      </c>
      <c r="H33">
        <v>10</v>
      </c>
      <c r="I33" t="s">
        <v>50</v>
      </c>
      <c r="J33" t="s">
        <v>24</v>
      </c>
      <c r="K33" t="s">
        <v>41</v>
      </c>
      <c r="L33" t="s">
        <v>25</v>
      </c>
      <c r="M33" t="s">
        <v>37</v>
      </c>
      <c r="N33" t="s">
        <v>34</v>
      </c>
      <c r="O33" t="s">
        <v>28</v>
      </c>
      <c r="P33">
        <v>8</v>
      </c>
      <c r="Q33">
        <v>8</v>
      </c>
      <c r="R33">
        <v>3</v>
      </c>
      <c r="S33" t="s">
        <v>29</v>
      </c>
      <c r="T33">
        <f t="shared" si="0"/>
        <v>20.561265612327141</v>
      </c>
      <c r="U33" s="3">
        <f t="shared" si="2"/>
        <v>0.8</v>
      </c>
    </row>
    <row r="34" spans="1:21" x14ac:dyDescent="0.35">
      <c r="A34">
        <f t="shared" si="1"/>
        <v>33</v>
      </c>
      <c r="B34" t="s">
        <v>85</v>
      </c>
      <c r="C34" t="s">
        <v>84</v>
      </c>
      <c r="D34" t="s">
        <v>22</v>
      </c>
      <c r="E34" t="s">
        <v>30</v>
      </c>
      <c r="F34">
        <v>58</v>
      </c>
      <c r="G34">
        <v>5</v>
      </c>
      <c r="H34">
        <v>4</v>
      </c>
      <c r="I34" t="s">
        <v>50</v>
      </c>
      <c r="J34" t="s">
        <v>24</v>
      </c>
      <c r="K34" t="s">
        <v>25</v>
      </c>
      <c r="L34" t="s">
        <v>25</v>
      </c>
      <c r="M34" t="s">
        <v>33</v>
      </c>
      <c r="N34" t="s">
        <v>27</v>
      </c>
      <c r="O34" t="s">
        <v>25</v>
      </c>
      <c r="P34">
        <v>6</v>
      </c>
      <c r="Q34">
        <v>3</v>
      </c>
      <c r="R34">
        <v>2</v>
      </c>
      <c r="S34" t="s">
        <v>29</v>
      </c>
      <c r="T34">
        <f t="shared" ref="T34:T47" si="3">IF(ISBLANK(F34)=TRUE,"",F34/(((G34*0.3048)+(H34*0.0254))*((G34*0.3048)+(H34*0.0254))))</f>
        <v>21.948286084072169</v>
      </c>
      <c r="U34" s="3">
        <f t="shared" si="2"/>
        <v>0.2</v>
      </c>
    </row>
    <row r="35" spans="1:21" x14ac:dyDescent="0.35">
      <c r="A35">
        <f t="shared" ref="A35:A98" si="4">IF(ISBLANK(S35)=TRUE,"",A34+1)</f>
        <v>34</v>
      </c>
      <c r="B35" t="s">
        <v>86</v>
      </c>
      <c r="C35" t="s">
        <v>21</v>
      </c>
      <c r="D35" t="s">
        <v>43</v>
      </c>
      <c r="E35" t="s">
        <v>30</v>
      </c>
      <c r="F35">
        <v>82</v>
      </c>
      <c r="G35">
        <v>5</v>
      </c>
      <c r="H35">
        <v>10</v>
      </c>
      <c r="I35" t="s">
        <v>50</v>
      </c>
      <c r="J35" t="s">
        <v>24</v>
      </c>
      <c r="K35" t="s">
        <v>25</v>
      </c>
      <c r="L35" t="s">
        <v>25</v>
      </c>
      <c r="M35" t="s">
        <v>26</v>
      </c>
      <c r="N35" t="s">
        <v>27</v>
      </c>
      <c r="O35" t="s">
        <v>28</v>
      </c>
      <c r="P35">
        <v>6</v>
      </c>
      <c r="Q35">
        <v>6</v>
      </c>
      <c r="R35">
        <v>5</v>
      </c>
      <c r="S35" t="s">
        <v>29</v>
      </c>
      <c r="T35">
        <f t="shared" si="3"/>
        <v>25.938827387858854</v>
      </c>
      <c r="U35" s="3">
        <f t="shared" si="2"/>
        <v>1</v>
      </c>
    </row>
    <row r="36" spans="1:21" x14ac:dyDescent="0.35">
      <c r="A36">
        <f t="shared" si="4"/>
        <v>35</v>
      </c>
      <c r="B36" t="s">
        <v>87</v>
      </c>
      <c r="C36" t="s">
        <v>21</v>
      </c>
      <c r="D36" t="s">
        <v>22</v>
      </c>
      <c r="E36" t="s">
        <v>30</v>
      </c>
      <c r="F36">
        <v>98</v>
      </c>
      <c r="G36">
        <v>5</v>
      </c>
      <c r="H36">
        <v>5</v>
      </c>
      <c r="I36" t="s">
        <v>46</v>
      </c>
      <c r="J36" t="s">
        <v>24</v>
      </c>
      <c r="K36" t="s">
        <v>25</v>
      </c>
      <c r="L36" t="s">
        <v>25</v>
      </c>
      <c r="M36" t="s">
        <v>33</v>
      </c>
      <c r="N36" t="s">
        <v>47</v>
      </c>
      <c r="O36" t="s">
        <v>28</v>
      </c>
      <c r="P36">
        <v>7</v>
      </c>
      <c r="Q36">
        <v>0</v>
      </c>
      <c r="R36">
        <v>0</v>
      </c>
      <c r="S36" t="s">
        <v>29</v>
      </c>
      <c r="T36">
        <f t="shared" si="3"/>
        <v>35.952734627362744</v>
      </c>
      <c r="U36" s="3">
        <f t="shared" si="2"/>
        <v>0</v>
      </c>
    </row>
    <row r="37" spans="1:21" x14ac:dyDescent="0.35">
      <c r="A37">
        <f t="shared" si="4"/>
        <v>36</v>
      </c>
      <c r="B37" t="s">
        <v>88</v>
      </c>
      <c r="C37" t="s">
        <v>32</v>
      </c>
      <c r="D37" t="s">
        <v>43</v>
      </c>
      <c r="E37" t="s">
        <v>30</v>
      </c>
      <c r="F37">
        <v>71</v>
      </c>
      <c r="G37">
        <v>5</v>
      </c>
      <c r="H37">
        <v>4</v>
      </c>
      <c r="I37" t="s">
        <v>50</v>
      </c>
      <c r="J37" t="s">
        <v>24</v>
      </c>
      <c r="K37" t="s">
        <v>25</v>
      </c>
      <c r="L37" t="s">
        <v>25</v>
      </c>
      <c r="M37" t="s">
        <v>37</v>
      </c>
      <c r="N37" t="s">
        <v>34</v>
      </c>
      <c r="O37" t="s">
        <v>28</v>
      </c>
      <c r="P37">
        <v>6</v>
      </c>
      <c r="Q37">
        <v>0</v>
      </c>
      <c r="R37">
        <v>0</v>
      </c>
      <c r="S37" t="s">
        <v>29</v>
      </c>
      <c r="T37">
        <f t="shared" si="3"/>
        <v>26.867729516709034</v>
      </c>
      <c r="U37" s="3">
        <f t="shared" si="2"/>
        <v>0</v>
      </c>
    </row>
    <row r="38" spans="1:21" x14ac:dyDescent="0.35">
      <c r="A38">
        <f t="shared" si="4"/>
        <v>37</v>
      </c>
      <c r="B38" t="s">
        <v>89</v>
      </c>
      <c r="C38" t="s">
        <v>21</v>
      </c>
      <c r="D38" t="s">
        <v>43</v>
      </c>
      <c r="E38" t="s">
        <v>30</v>
      </c>
      <c r="F38">
        <v>101</v>
      </c>
      <c r="G38">
        <v>6</v>
      </c>
      <c r="H38">
        <v>2</v>
      </c>
      <c r="I38" t="s">
        <v>50</v>
      </c>
      <c r="J38" t="s">
        <v>24</v>
      </c>
      <c r="K38" t="s">
        <v>25</v>
      </c>
      <c r="L38" t="s">
        <v>25</v>
      </c>
      <c r="M38" t="s">
        <v>26</v>
      </c>
      <c r="N38" t="s">
        <v>27</v>
      </c>
      <c r="O38" t="s">
        <v>28</v>
      </c>
      <c r="P38">
        <v>8</v>
      </c>
      <c r="Q38">
        <v>10</v>
      </c>
      <c r="R38">
        <v>1</v>
      </c>
      <c r="S38" t="s">
        <v>29</v>
      </c>
      <c r="T38">
        <f t="shared" si="3"/>
        <v>28.588442859865996</v>
      </c>
      <c r="U38" s="3">
        <f t="shared" si="2"/>
        <v>0.33333333333333331</v>
      </c>
    </row>
    <row r="39" spans="1:21" x14ac:dyDescent="0.35">
      <c r="A39">
        <f t="shared" si="4"/>
        <v>38</v>
      </c>
      <c r="B39" t="s">
        <v>90</v>
      </c>
      <c r="C39" t="s">
        <v>32</v>
      </c>
      <c r="D39" t="s">
        <v>22</v>
      </c>
      <c r="E39" t="s">
        <v>30</v>
      </c>
      <c r="F39">
        <v>62</v>
      </c>
      <c r="G39">
        <v>5</v>
      </c>
      <c r="H39">
        <v>8</v>
      </c>
      <c r="I39" t="s">
        <v>39</v>
      </c>
      <c r="J39" t="s">
        <v>24</v>
      </c>
      <c r="K39" t="s">
        <v>25</v>
      </c>
      <c r="L39" t="s">
        <v>25</v>
      </c>
      <c r="M39" t="s">
        <v>33</v>
      </c>
      <c r="N39" t="s">
        <v>34</v>
      </c>
      <c r="O39" t="s">
        <v>28</v>
      </c>
      <c r="P39">
        <v>5</v>
      </c>
      <c r="Q39">
        <v>0</v>
      </c>
      <c r="R39">
        <v>0</v>
      </c>
      <c r="S39" t="s">
        <v>29</v>
      </c>
      <c r="T39">
        <f t="shared" si="3"/>
        <v>20.782913538145415</v>
      </c>
      <c r="U39" s="3">
        <f t="shared" si="2"/>
        <v>0</v>
      </c>
    </row>
    <row r="40" spans="1:21" x14ac:dyDescent="0.35">
      <c r="A40">
        <f t="shared" si="4"/>
        <v>39</v>
      </c>
      <c r="B40" t="s">
        <v>91</v>
      </c>
      <c r="C40" t="s">
        <v>32</v>
      </c>
      <c r="D40" t="s">
        <v>43</v>
      </c>
      <c r="E40" t="s">
        <v>30</v>
      </c>
      <c r="F40">
        <v>85</v>
      </c>
      <c r="G40">
        <v>5</v>
      </c>
      <c r="H40">
        <v>10</v>
      </c>
      <c r="I40" t="s">
        <v>23</v>
      </c>
      <c r="J40" t="s">
        <v>24</v>
      </c>
      <c r="K40" t="s">
        <v>74</v>
      </c>
      <c r="L40" t="s">
        <v>25</v>
      </c>
      <c r="M40" t="s">
        <v>61</v>
      </c>
      <c r="N40" t="s">
        <v>47</v>
      </c>
      <c r="O40" t="s">
        <v>25</v>
      </c>
      <c r="P40">
        <v>6</v>
      </c>
      <c r="Q40">
        <v>0</v>
      </c>
      <c r="R40">
        <v>0</v>
      </c>
      <c r="S40" t="s">
        <v>29</v>
      </c>
      <c r="T40">
        <f t="shared" si="3"/>
        <v>26.887808877658571</v>
      </c>
      <c r="U40" s="3">
        <f t="shared" si="2"/>
        <v>0</v>
      </c>
    </row>
    <row r="41" spans="1:21" x14ac:dyDescent="0.35">
      <c r="A41">
        <f t="shared" si="4"/>
        <v>40</v>
      </c>
      <c r="B41" t="s">
        <v>92</v>
      </c>
      <c r="C41" t="s">
        <v>65</v>
      </c>
      <c r="D41" t="s">
        <v>22</v>
      </c>
      <c r="E41" t="s">
        <v>30</v>
      </c>
      <c r="F41">
        <v>85</v>
      </c>
      <c r="G41">
        <v>5</v>
      </c>
      <c r="H41">
        <v>3</v>
      </c>
      <c r="I41" t="s">
        <v>23</v>
      </c>
      <c r="J41" t="s">
        <v>93</v>
      </c>
      <c r="K41" t="s">
        <v>25</v>
      </c>
      <c r="L41" t="s">
        <v>25</v>
      </c>
      <c r="M41" t="s">
        <v>26</v>
      </c>
      <c r="N41" t="s">
        <v>27</v>
      </c>
      <c r="O41" t="s">
        <v>28</v>
      </c>
      <c r="P41">
        <v>5.5</v>
      </c>
      <c r="Q41">
        <v>7</v>
      </c>
      <c r="R41">
        <v>2</v>
      </c>
      <c r="S41" t="s">
        <v>29</v>
      </c>
      <c r="T41">
        <f t="shared" si="3"/>
        <v>33.194825774887128</v>
      </c>
      <c r="U41" s="3">
        <f t="shared" si="2"/>
        <v>0.46666666666666667</v>
      </c>
    </row>
    <row r="42" spans="1:21" x14ac:dyDescent="0.35">
      <c r="A42">
        <f t="shared" si="4"/>
        <v>41</v>
      </c>
      <c r="B42" t="s">
        <v>94</v>
      </c>
      <c r="C42" t="s">
        <v>32</v>
      </c>
      <c r="D42" t="s">
        <v>43</v>
      </c>
      <c r="E42" t="s">
        <v>30</v>
      </c>
      <c r="F42">
        <v>55</v>
      </c>
      <c r="G42">
        <v>5</v>
      </c>
      <c r="H42">
        <v>6</v>
      </c>
      <c r="I42" t="s">
        <v>50</v>
      </c>
      <c r="J42" t="s">
        <v>24</v>
      </c>
      <c r="K42" t="s">
        <v>25</v>
      </c>
      <c r="L42" t="s">
        <v>25</v>
      </c>
      <c r="M42" t="s">
        <v>61</v>
      </c>
      <c r="N42" t="s">
        <v>47</v>
      </c>
      <c r="O42" t="s">
        <v>28</v>
      </c>
      <c r="P42">
        <v>6</v>
      </c>
      <c r="Q42">
        <v>0</v>
      </c>
      <c r="R42">
        <v>0</v>
      </c>
      <c r="S42" t="s">
        <v>29</v>
      </c>
      <c r="T42">
        <f t="shared" si="3"/>
        <v>19.570746212199495</v>
      </c>
      <c r="U42" s="3">
        <f t="shared" si="2"/>
        <v>0</v>
      </c>
    </row>
    <row r="43" spans="1:21" x14ac:dyDescent="0.35">
      <c r="A43">
        <f t="shared" si="4"/>
        <v>42</v>
      </c>
      <c r="B43" t="s">
        <v>95</v>
      </c>
      <c r="C43" t="s">
        <v>65</v>
      </c>
      <c r="D43" t="s">
        <v>22</v>
      </c>
      <c r="E43" t="s">
        <v>30</v>
      </c>
      <c r="F43">
        <v>67</v>
      </c>
      <c r="G43">
        <v>5</v>
      </c>
      <c r="H43">
        <v>0</v>
      </c>
      <c r="I43" t="s">
        <v>50</v>
      </c>
      <c r="J43" t="s">
        <v>24</v>
      </c>
      <c r="K43" t="s">
        <v>25</v>
      </c>
      <c r="L43" t="s">
        <v>25</v>
      </c>
      <c r="M43" t="s">
        <v>61</v>
      </c>
      <c r="N43" t="s">
        <v>47</v>
      </c>
      <c r="O43" t="s">
        <v>28</v>
      </c>
      <c r="P43">
        <v>6</v>
      </c>
      <c r="Q43">
        <v>0</v>
      </c>
      <c r="R43">
        <v>0</v>
      </c>
      <c r="S43" t="s">
        <v>29</v>
      </c>
      <c r="T43">
        <f t="shared" si="3"/>
        <v>28.847279916782053</v>
      </c>
      <c r="U43" s="3">
        <f t="shared" si="2"/>
        <v>0</v>
      </c>
    </row>
    <row r="44" spans="1:21" x14ac:dyDescent="0.35">
      <c r="A44">
        <f t="shared" si="4"/>
        <v>43</v>
      </c>
      <c r="B44" t="s">
        <v>96</v>
      </c>
      <c r="C44" t="s">
        <v>65</v>
      </c>
      <c r="D44" t="s">
        <v>43</v>
      </c>
      <c r="E44" t="s">
        <v>30</v>
      </c>
      <c r="F44">
        <v>101</v>
      </c>
      <c r="G44">
        <v>5</v>
      </c>
      <c r="H44">
        <v>10</v>
      </c>
      <c r="I44" t="s">
        <v>23</v>
      </c>
      <c r="J44" t="s">
        <v>24</v>
      </c>
      <c r="K44" t="s">
        <v>25</v>
      </c>
      <c r="L44" t="s">
        <v>28</v>
      </c>
      <c r="M44" t="s">
        <v>26</v>
      </c>
      <c r="N44" t="s">
        <v>47</v>
      </c>
      <c r="O44" t="s">
        <v>25</v>
      </c>
      <c r="P44">
        <v>6</v>
      </c>
      <c r="Q44">
        <v>5</v>
      </c>
      <c r="R44">
        <v>2</v>
      </c>
      <c r="S44" t="s">
        <v>29</v>
      </c>
      <c r="T44">
        <f t="shared" si="3"/>
        <v>31.949043489923714</v>
      </c>
      <c r="U44" s="3">
        <f t="shared" si="2"/>
        <v>0.33333333333333331</v>
      </c>
    </row>
    <row r="45" spans="1:21" x14ac:dyDescent="0.35">
      <c r="A45">
        <f t="shared" si="4"/>
        <v>44</v>
      </c>
      <c r="B45" t="s">
        <v>97</v>
      </c>
      <c r="C45" t="s">
        <v>32</v>
      </c>
      <c r="D45" t="s">
        <v>22</v>
      </c>
      <c r="E45" t="s">
        <v>30</v>
      </c>
      <c r="F45">
        <v>68</v>
      </c>
      <c r="G45">
        <v>5</v>
      </c>
      <c r="H45">
        <v>3</v>
      </c>
      <c r="I45" t="s">
        <v>39</v>
      </c>
      <c r="J45" t="s">
        <v>24</v>
      </c>
      <c r="K45" t="s">
        <v>25</v>
      </c>
      <c r="L45" t="s">
        <v>25</v>
      </c>
      <c r="M45" t="s">
        <v>26</v>
      </c>
      <c r="N45" t="s">
        <v>27</v>
      </c>
      <c r="O45" t="s">
        <v>25</v>
      </c>
      <c r="P45">
        <v>6</v>
      </c>
      <c r="Q45">
        <v>15</v>
      </c>
      <c r="R45">
        <v>4</v>
      </c>
      <c r="S45" t="s">
        <v>29</v>
      </c>
      <c r="T45">
        <f t="shared" si="3"/>
        <v>26.555860619909701</v>
      </c>
      <c r="U45" s="3">
        <f t="shared" si="2"/>
        <v>2</v>
      </c>
    </row>
    <row r="46" spans="1:21" x14ac:dyDescent="0.35">
      <c r="A46">
        <f t="shared" si="4"/>
        <v>45</v>
      </c>
      <c r="B46" t="s">
        <v>98</v>
      </c>
      <c r="C46" t="s">
        <v>32</v>
      </c>
      <c r="D46" t="s">
        <v>43</v>
      </c>
      <c r="E46" t="s">
        <v>30</v>
      </c>
      <c r="F46">
        <v>56</v>
      </c>
      <c r="G46">
        <v>5</v>
      </c>
      <c r="H46">
        <v>5</v>
      </c>
      <c r="I46" t="s">
        <v>99</v>
      </c>
      <c r="J46" t="s">
        <v>100</v>
      </c>
      <c r="K46" t="s">
        <v>25</v>
      </c>
      <c r="L46" t="s">
        <v>25</v>
      </c>
      <c r="M46" t="s">
        <v>37</v>
      </c>
      <c r="N46" t="s">
        <v>27</v>
      </c>
      <c r="O46" t="s">
        <v>28</v>
      </c>
      <c r="P46">
        <v>8</v>
      </c>
      <c r="Q46">
        <v>5</v>
      </c>
      <c r="R46">
        <v>1</v>
      </c>
      <c r="S46" t="s">
        <v>35</v>
      </c>
      <c r="T46">
        <f t="shared" si="3"/>
        <v>20.544419787064424</v>
      </c>
      <c r="U46" s="3">
        <f t="shared" si="2"/>
        <v>0.16666666666666666</v>
      </c>
    </row>
    <row r="47" spans="1:21" x14ac:dyDescent="0.35">
      <c r="A47">
        <f t="shared" si="4"/>
        <v>46</v>
      </c>
      <c r="B47" t="s">
        <v>101</v>
      </c>
      <c r="C47" t="s">
        <v>32</v>
      </c>
      <c r="D47" t="s">
        <v>43</v>
      </c>
      <c r="E47" t="s">
        <v>30</v>
      </c>
      <c r="F47">
        <v>98</v>
      </c>
      <c r="G47">
        <v>6</v>
      </c>
      <c r="H47">
        <v>0</v>
      </c>
      <c r="I47" t="s">
        <v>23</v>
      </c>
      <c r="J47" t="s">
        <v>59</v>
      </c>
      <c r="K47" t="s">
        <v>25</v>
      </c>
      <c r="L47" t="s">
        <v>28</v>
      </c>
      <c r="M47" t="s">
        <v>37</v>
      </c>
      <c r="N47" t="s">
        <v>34</v>
      </c>
      <c r="O47" t="s">
        <v>28</v>
      </c>
      <c r="P47">
        <v>9</v>
      </c>
      <c r="Q47">
        <v>9</v>
      </c>
      <c r="R47">
        <v>9</v>
      </c>
      <c r="S47" t="s">
        <v>44</v>
      </c>
      <c r="T47">
        <f t="shared" si="3"/>
        <v>29.301756134376458</v>
      </c>
      <c r="U47" s="3">
        <f t="shared" si="2"/>
        <v>2.7</v>
      </c>
    </row>
    <row r="48" spans="1:21" x14ac:dyDescent="0.35">
      <c r="A48">
        <f t="shared" si="4"/>
        <v>47</v>
      </c>
      <c r="B48" s="10">
        <v>45058.996527777781</v>
      </c>
      <c r="C48" t="s">
        <v>21</v>
      </c>
      <c r="D48" t="s">
        <v>22</v>
      </c>
      <c r="E48" t="s">
        <v>175</v>
      </c>
      <c r="F48">
        <v>65</v>
      </c>
      <c r="G48">
        <v>5</v>
      </c>
      <c r="H48">
        <v>7</v>
      </c>
      <c r="I48" t="s">
        <v>23</v>
      </c>
      <c r="J48" t="s">
        <v>24</v>
      </c>
      <c r="K48" t="s">
        <v>25</v>
      </c>
      <c r="L48" t="s">
        <v>25</v>
      </c>
      <c r="M48" t="s">
        <v>26</v>
      </c>
      <c r="N48" t="s">
        <v>27</v>
      </c>
      <c r="O48" t="s">
        <v>28</v>
      </c>
      <c r="P48">
        <v>8</v>
      </c>
      <c r="Q48">
        <v>20</v>
      </c>
      <c r="R48">
        <v>5</v>
      </c>
      <c r="S48" t="s">
        <v>29</v>
      </c>
      <c r="T48">
        <f t="shared" ref="T48:T111" si="5">IF(ISBLANK(F48)=TRUE,"",F48/(((G48*0.3048)+(H48*0.0254))*((G48*0.3048)+(H48*0.0254))))</f>
        <v>22.443796279884829</v>
      </c>
      <c r="U48" s="3">
        <f t="shared" ref="U48:U111" si="6">IF(ISBLANK(F48)=TRUE,"",(Q48*R48)/30)</f>
        <v>3.3333333333333335</v>
      </c>
    </row>
    <row r="49" spans="1:21" x14ac:dyDescent="0.35">
      <c r="A49">
        <f t="shared" si="4"/>
        <v>48</v>
      </c>
      <c r="B49" t="s">
        <v>176</v>
      </c>
      <c r="C49" t="s">
        <v>32</v>
      </c>
      <c r="D49" t="s">
        <v>43</v>
      </c>
      <c r="E49" t="s">
        <v>165</v>
      </c>
      <c r="F49">
        <v>98</v>
      </c>
      <c r="G49">
        <v>6</v>
      </c>
      <c r="H49">
        <v>0</v>
      </c>
      <c r="I49" t="s">
        <v>23</v>
      </c>
      <c r="J49" t="s">
        <v>177</v>
      </c>
      <c r="K49" t="s">
        <v>25</v>
      </c>
      <c r="L49" t="s">
        <v>25</v>
      </c>
      <c r="M49" t="s">
        <v>37</v>
      </c>
      <c r="N49" t="s">
        <v>27</v>
      </c>
      <c r="O49" t="s">
        <v>28</v>
      </c>
      <c r="P49">
        <v>7</v>
      </c>
      <c r="Q49">
        <v>5</v>
      </c>
      <c r="R49">
        <v>9</v>
      </c>
      <c r="S49" t="s">
        <v>44</v>
      </c>
      <c r="T49">
        <f t="shared" si="5"/>
        <v>29.301756134376458</v>
      </c>
      <c r="U49" s="3">
        <f t="shared" si="6"/>
        <v>1.5</v>
      </c>
    </row>
    <row r="50" spans="1:21" x14ac:dyDescent="0.35">
      <c r="A50">
        <f t="shared" si="4"/>
        <v>49</v>
      </c>
      <c r="B50" s="12" t="s">
        <v>179</v>
      </c>
      <c r="C50" s="12" t="s">
        <v>32</v>
      </c>
      <c r="D50" s="12" t="s">
        <v>22</v>
      </c>
      <c r="E50" s="12" t="s">
        <v>30</v>
      </c>
      <c r="F50" s="12">
        <v>58</v>
      </c>
      <c r="G50" s="12">
        <v>5</v>
      </c>
      <c r="H50" s="12">
        <v>7</v>
      </c>
      <c r="I50" s="12" t="s">
        <v>39</v>
      </c>
      <c r="J50" s="12" t="s">
        <v>180</v>
      </c>
      <c r="K50" s="12" t="s">
        <v>28</v>
      </c>
      <c r="L50" s="12" t="s">
        <v>25</v>
      </c>
      <c r="M50" s="12" t="s">
        <v>33</v>
      </c>
      <c r="N50" s="12" t="s">
        <v>34</v>
      </c>
      <c r="O50" s="12" t="s">
        <v>28</v>
      </c>
      <c r="P50" s="12">
        <v>7</v>
      </c>
      <c r="Q50" s="12">
        <v>10</v>
      </c>
      <c r="R50" s="12">
        <v>1</v>
      </c>
      <c r="S50" s="12" t="s">
        <v>35</v>
      </c>
      <c r="T50" s="13">
        <f t="shared" si="5"/>
        <v>20.026772065128</v>
      </c>
      <c r="U50" s="14">
        <f t="shared" si="6"/>
        <v>0.33333333333333331</v>
      </c>
    </row>
    <row r="51" spans="1:21" x14ac:dyDescent="0.35">
      <c r="A51">
        <f t="shared" si="4"/>
        <v>50</v>
      </c>
      <c r="B51" t="s">
        <v>181</v>
      </c>
      <c r="C51" t="s">
        <v>21</v>
      </c>
      <c r="D51" t="s">
        <v>22</v>
      </c>
      <c r="E51" t="s">
        <v>30</v>
      </c>
      <c r="F51">
        <v>65</v>
      </c>
      <c r="G51">
        <v>5</v>
      </c>
      <c r="H51">
        <v>7</v>
      </c>
      <c r="I51" t="s">
        <v>23</v>
      </c>
      <c r="J51" t="s">
        <v>24</v>
      </c>
      <c r="K51" t="s">
        <v>25</v>
      </c>
      <c r="L51" t="s">
        <v>25</v>
      </c>
      <c r="M51" t="s">
        <v>26</v>
      </c>
      <c r="N51" t="s">
        <v>27</v>
      </c>
      <c r="O51" t="s">
        <v>28</v>
      </c>
      <c r="P51">
        <v>7</v>
      </c>
      <c r="Q51">
        <v>20</v>
      </c>
      <c r="R51">
        <v>5</v>
      </c>
      <c r="S51" t="s">
        <v>29</v>
      </c>
      <c r="T51">
        <f t="shared" si="5"/>
        <v>22.443796279884829</v>
      </c>
      <c r="U51" s="3">
        <f t="shared" si="6"/>
        <v>3.3333333333333335</v>
      </c>
    </row>
    <row r="52" spans="1:21" x14ac:dyDescent="0.35">
      <c r="A52">
        <f t="shared" si="4"/>
        <v>51</v>
      </c>
      <c r="B52" t="s">
        <v>182</v>
      </c>
      <c r="C52" t="s">
        <v>21</v>
      </c>
      <c r="D52" t="s">
        <v>43</v>
      </c>
      <c r="E52" t="s">
        <v>30</v>
      </c>
      <c r="F52">
        <v>72</v>
      </c>
      <c r="G52">
        <v>5</v>
      </c>
      <c r="H52">
        <v>9</v>
      </c>
      <c r="I52" t="s">
        <v>46</v>
      </c>
      <c r="J52" t="s">
        <v>24</v>
      </c>
      <c r="K52" t="s">
        <v>25</v>
      </c>
      <c r="L52" t="s">
        <v>25</v>
      </c>
      <c r="M52" t="s">
        <v>26</v>
      </c>
      <c r="N52" t="s">
        <v>47</v>
      </c>
      <c r="O52" t="s">
        <v>28</v>
      </c>
      <c r="P52">
        <v>7</v>
      </c>
      <c r="Q52">
        <v>0</v>
      </c>
      <c r="R52">
        <v>0</v>
      </c>
      <c r="S52" t="s">
        <v>29</v>
      </c>
      <c r="T52">
        <f t="shared" si="5"/>
        <v>23.440500567201514</v>
      </c>
      <c r="U52" s="3">
        <f t="shared" si="6"/>
        <v>0</v>
      </c>
    </row>
    <row r="53" spans="1:21" x14ac:dyDescent="0.35">
      <c r="A53" t="str">
        <f t="shared" si="4"/>
        <v/>
      </c>
      <c r="T53" t="str">
        <f t="shared" si="5"/>
        <v/>
      </c>
      <c r="U53" s="3" t="str">
        <f t="shared" si="6"/>
        <v/>
      </c>
    </row>
    <row r="54" spans="1:21" x14ac:dyDescent="0.35">
      <c r="A54" t="str">
        <f t="shared" si="4"/>
        <v/>
      </c>
      <c r="T54" t="str">
        <f t="shared" si="5"/>
        <v/>
      </c>
      <c r="U54" s="3" t="str">
        <f t="shared" si="6"/>
        <v/>
      </c>
    </row>
    <row r="55" spans="1:21" x14ac:dyDescent="0.35">
      <c r="A55" t="str">
        <f t="shared" si="4"/>
        <v/>
      </c>
      <c r="T55" t="str">
        <f t="shared" si="5"/>
        <v/>
      </c>
      <c r="U55" s="3" t="str">
        <f t="shared" si="6"/>
        <v/>
      </c>
    </row>
    <row r="56" spans="1:21" x14ac:dyDescent="0.35">
      <c r="A56" t="str">
        <f t="shared" si="4"/>
        <v/>
      </c>
      <c r="T56" t="str">
        <f t="shared" si="5"/>
        <v/>
      </c>
      <c r="U56" s="3" t="str">
        <f t="shared" si="6"/>
        <v/>
      </c>
    </row>
    <row r="57" spans="1:21" x14ac:dyDescent="0.35">
      <c r="A57" t="str">
        <f t="shared" si="4"/>
        <v/>
      </c>
      <c r="T57" t="str">
        <f t="shared" si="5"/>
        <v/>
      </c>
      <c r="U57" s="3" t="str">
        <f t="shared" si="6"/>
        <v/>
      </c>
    </row>
    <row r="58" spans="1:21" x14ac:dyDescent="0.35">
      <c r="A58" t="str">
        <f t="shared" si="4"/>
        <v/>
      </c>
      <c r="T58" t="str">
        <f t="shared" si="5"/>
        <v/>
      </c>
      <c r="U58" s="3" t="str">
        <f t="shared" si="6"/>
        <v/>
      </c>
    </row>
    <row r="59" spans="1:21" x14ac:dyDescent="0.35">
      <c r="A59" t="str">
        <f t="shared" si="4"/>
        <v/>
      </c>
      <c r="T59" t="str">
        <f t="shared" si="5"/>
        <v/>
      </c>
      <c r="U59" s="3" t="str">
        <f t="shared" si="6"/>
        <v/>
      </c>
    </row>
    <row r="60" spans="1:21" x14ac:dyDescent="0.35">
      <c r="A60" t="str">
        <f t="shared" si="4"/>
        <v/>
      </c>
      <c r="T60" t="str">
        <f t="shared" si="5"/>
        <v/>
      </c>
      <c r="U60" s="3" t="str">
        <f t="shared" si="6"/>
        <v/>
      </c>
    </row>
    <row r="61" spans="1:21" x14ac:dyDescent="0.35">
      <c r="A61" t="str">
        <f t="shared" si="4"/>
        <v/>
      </c>
      <c r="T61" t="str">
        <f t="shared" si="5"/>
        <v/>
      </c>
      <c r="U61" s="3" t="str">
        <f t="shared" si="6"/>
        <v/>
      </c>
    </row>
    <row r="62" spans="1:21" x14ac:dyDescent="0.35">
      <c r="A62" t="str">
        <f t="shared" si="4"/>
        <v/>
      </c>
      <c r="T62" t="str">
        <f t="shared" si="5"/>
        <v/>
      </c>
      <c r="U62" s="3" t="str">
        <f t="shared" si="6"/>
        <v/>
      </c>
    </row>
    <row r="63" spans="1:21" x14ac:dyDescent="0.35">
      <c r="A63" t="str">
        <f t="shared" si="4"/>
        <v/>
      </c>
      <c r="T63" t="str">
        <f t="shared" si="5"/>
        <v/>
      </c>
      <c r="U63" s="3" t="str">
        <f t="shared" si="6"/>
        <v/>
      </c>
    </row>
    <row r="64" spans="1:21" x14ac:dyDescent="0.35">
      <c r="A64" t="str">
        <f t="shared" si="4"/>
        <v/>
      </c>
      <c r="T64" t="str">
        <f t="shared" si="5"/>
        <v/>
      </c>
      <c r="U64" s="3" t="str">
        <f t="shared" si="6"/>
        <v/>
      </c>
    </row>
    <row r="65" spans="1:21" x14ac:dyDescent="0.35">
      <c r="A65" t="str">
        <f t="shared" si="4"/>
        <v/>
      </c>
      <c r="T65" t="str">
        <f t="shared" si="5"/>
        <v/>
      </c>
      <c r="U65" s="3" t="str">
        <f t="shared" si="6"/>
        <v/>
      </c>
    </row>
    <row r="66" spans="1:21" x14ac:dyDescent="0.35">
      <c r="A66" t="str">
        <f t="shared" si="4"/>
        <v/>
      </c>
      <c r="T66" t="str">
        <f t="shared" si="5"/>
        <v/>
      </c>
      <c r="U66" s="3" t="str">
        <f t="shared" si="6"/>
        <v/>
      </c>
    </row>
    <row r="67" spans="1:21" x14ac:dyDescent="0.35">
      <c r="A67" t="str">
        <f t="shared" si="4"/>
        <v/>
      </c>
      <c r="T67" t="str">
        <f t="shared" si="5"/>
        <v/>
      </c>
      <c r="U67" s="3" t="str">
        <f t="shared" si="6"/>
        <v/>
      </c>
    </row>
    <row r="68" spans="1:21" x14ac:dyDescent="0.35">
      <c r="A68" t="str">
        <f t="shared" si="4"/>
        <v/>
      </c>
      <c r="T68" t="str">
        <f t="shared" si="5"/>
        <v/>
      </c>
      <c r="U68" s="3" t="str">
        <f t="shared" si="6"/>
        <v/>
      </c>
    </row>
    <row r="69" spans="1:21" x14ac:dyDescent="0.35">
      <c r="A69" t="str">
        <f t="shared" si="4"/>
        <v/>
      </c>
      <c r="T69" t="str">
        <f t="shared" si="5"/>
        <v/>
      </c>
      <c r="U69" s="3" t="str">
        <f t="shared" si="6"/>
        <v/>
      </c>
    </row>
    <row r="70" spans="1:21" x14ac:dyDescent="0.35">
      <c r="A70" t="str">
        <f t="shared" si="4"/>
        <v/>
      </c>
      <c r="T70" t="str">
        <f t="shared" si="5"/>
        <v/>
      </c>
      <c r="U70" s="3" t="str">
        <f t="shared" si="6"/>
        <v/>
      </c>
    </row>
    <row r="71" spans="1:21" x14ac:dyDescent="0.35">
      <c r="A71" t="str">
        <f t="shared" si="4"/>
        <v/>
      </c>
      <c r="T71" t="str">
        <f t="shared" si="5"/>
        <v/>
      </c>
      <c r="U71" s="3" t="str">
        <f t="shared" si="6"/>
        <v/>
      </c>
    </row>
    <row r="72" spans="1:21" x14ac:dyDescent="0.35">
      <c r="A72" t="str">
        <f t="shared" si="4"/>
        <v/>
      </c>
      <c r="T72" t="str">
        <f t="shared" si="5"/>
        <v/>
      </c>
      <c r="U72" s="3" t="str">
        <f t="shared" si="6"/>
        <v/>
      </c>
    </row>
    <row r="73" spans="1:21" x14ac:dyDescent="0.35">
      <c r="A73" t="str">
        <f t="shared" si="4"/>
        <v/>
      </c>
      <c r="T73" t="str">
        <f t="shared" si="5"/>
        <v/>
      </c>
      <c r="U73" s="3" t="str">
        <f t="shared" si="6"/>
        <v/>
      </c>
    </row>
    <row r="74" spans="1:21" x14ac:dyDescent="0.35">
      <c r="A74" t="str">
        <f t="shared" si="4"/>
        <v/>
      </c>
      <c r="T74" t="str">
        <f t="shared" si="5"/>
        <v/>
      </c>
      <c r="U74" s="3" t="str">
        <f t="shared" si="6"/>
        <v/>
      </c>
    </row>
    <row r="75" spans="1:21" x14ac:dyDescent="0.35">
      <c r="A75" t="str">
        <f t="shared" si="4"/>
        <v/>
      </c>
      <c r="T75" t="str">
        <f t="shared" si="5"/>
        <v/>
      </c>
      <c r="U75" s="3" t="str">
        <f t="shared" si="6"/>
        <v/>
      </c>
    </row>
    <row r="76" spans="1:21" x14ac:dyDescent="0.35">
      <c r="A76" t="str">
        <f t="shared" si="4"/>
        <v/>
      </c>
      <c r="T76" t="str">
        <f t="shared" si="5"/>
        <v/>
      </c>
      <c r="U76" s="3" t="str">
        <f t="shared" si="6"/>
        <v/>
      </c>
    </row>
    <row r="77" spans="1:21" x14ac:dyDescent="0.35">
      <c r="A77" t="str">
        <f t="shared" si="4"/>
        <v/>
      </c>
      <c r="T77" t="str">
        <f t="shared" si="5"/>
        <v/>
      </c>
      <c r="U77" s="3" t="str">
        <f t="shared" si="6"/>
        <v/>
      </c>
    </row>
    <row r="78" spans="1:21" x14ac:dyDescent="0.35">
      <c r="A78" t="str">
        <f t="shared" si="4"/>
        <v/>
      </c>
      <c r="T78" t="str">
        <f t="shared" si="5"/>
        <v/>
      </c>
      <c r="U78" s="3" t="str">
        <f t="shared" si="6"/>
        <v/>
      </c>
    </row>
    <row r="79" spans="1:21" x14ac:dyDescent="0.35">
      <c r="A79" t="str">
        <f t="shared" si="4"/>
        <v/>
      </c>
      <c r="T79" t="str">
        <f t="shared" si="5"/>
        <v/>
      </c>
      <c r="U79" s="3" t="str">
        <f t="shared" si="6"/>
        <v/>
      </c>
    </row>
    <row r="80" spans="1:21" x14ac:dyDescent="0.35">
      <c r="A80" t="str">
        <f t="shared" si="4"/>
        <v/>
      </c>
      <c r="T80" t="str">
        <f t="shared" si="5"/>
        <v/>
      </c>
      <c r="U80" s="3" t="str">
        <f t="shared" si="6"/>
        <v/>
      </c>
    </row>
    <row r="81" spans="1:21" x14ac:dyDescent="0.35">
      <c r="A81" t="str">
        <f t="shared" si="4"/>
        <v/>
      </c>
      <c r="T81" t="str">
        <f t="shared" si="5"/>
        <v/>
      </c>
      <c r="U81" s="3" t="str">
        <f t="shared" si="6"/>
        <v/>
      </c>
    </row>
    <row r="82" spans="1:21" x14ac:dyDescent="0.35">
      <c r="A82" t="str">
        <f t="shared" si="4"/>
        <v/>
      </c>
      <c r="T82" t="str">
        <f t="shared" si="5"/>
        <v/>
      </c>
      <c r="U82" s="3" t="str">
        <f t="shared" si="6"/>
        <v/>
      </c>
    </row>
    <row r="83" spans="1:21" x14ac:dyDescent="0.35">
      <c r="A83" t="str">
        <f t="shared" si="4"/>
        <v/>
      </c>
      <c r="T83" t="str">
        <f t="shared" si="5"/>
        <v/>
      </c>
      <c r="U83" s="3" t="str">
        <f t="shared" si="6"/>
        <v/>
      </c>
    </row>
    <row r="84" spans="1:21" x14ac:dyDescent="0.35">
      <c r="A84" t="str">
        <f t="shared" si="4"/>
        <v/>
      </c>
      <c r="T84" t="str">
        <f t="shared" si="5"/>
        <v/>
      </c>
      <c r="U84" s="3" t="str">
        <f t="shared" si="6"/>
        <v/>
      </c>
    </row>
    <row r="85" spans="1:21" x14ac:dyDescent="0.35">
      <c r="A85" t="str">
        <f t="shared" si="4"/>
        <v/>
      </c>
      <c r="T85" t="str">
        <f t="shared" si="5"/>
        <v/>
      </c>
      <c r="U85" s="3" t="str">
        <f t="shared" si="6"/>
        <v/>
      </c>
    </row>
    <row r="86" spans="1:21" x14ac:dyDescent="0.35">
      <c r="A86" t="str">
        <f t="shared" si="4"/>
        <v/>
      </c>
      <c r="T86" t="str">
        <f t="shared" si="5"/>
        <v/>
      </c>
      <c r="U86" s="3" t="str">
        <f t="shared" si="6"/>
        <v/>
      </c>
    </row>
    <row r="87" spans="1:21" x14ac:dyDescent="0.35">
      <c r="A87" t="str">
        <f t="shared" si="4"/>
        <v/>
      </c>
      <c r="T87" t="str">
        <f t="shared" si="5"/>
        <v/>
      </c>
      <c r="U87" s="3" t="str">
        <f t="shared" si="6"/>
        <v/>
      </c>
    </row>
    <row r="88" spans="1:21" x14ac:dyDescent="0.35">
      <c r="A88" t="str">
        <f t="shared" si="4"/>
        <v/>
      </c>
      <c r="T88" t="str">
        <f t="shared" si="5"/>
        <v/>
      </c>
      <c r="U88" s="3" t="str">
        <f t="shared" si="6"/>
        <v/>
      </c>
    </row>
    <row r="89" spans="1:21" x14ac:dyDescent="0.35">
      <c r="A89" t="str">
        <f t="shared" si="4"/>
        <v/>
      </c>
      <c r="T89" t="str">
        <f t="shared" si="5"/>
        <v/>
      </c>
      <c r="U89" s="3" t="str">
        <f t="shared" si="6"/>
        <v/>
      </c>
    </row>
    <row r="90" spans="1:21" x14ac:dyDescent="0.35">
      <c r="A90" t="str">
        <f t="shared" si="4"/>
        <v/>
      </c>
      <c r="T90" t="str">
        <f t="shared" si="5"/>
        <v/>
      </c>
      <c r="U90" s="3" t="str">
        <f t="shared" si="6"/>
        <v/>
      </c>
    </row>
    <row r="91" spans="1:21" x14ac:dyDescent="0.35">
      <c r="A91" t="str">
        <f t="shared" si="4"/>
        <v/>
      </c>
      <c r="T91" t="str">
        <f t="shared" si="5"/>
        <v/>
      </c>
      <c r="U91" s="3" t="str">
        <f t="shared" si="6"/>
        <v/>
      </c>
    </row>
    <row r="92" spans="1:21" x14ac:dyDescent="0.35">
      <c r="A92" t="str">
        <f t="shared" si="4"/>
        <v/>
      </c>
      <c r="T92" t="str">
        <f t="shared" si="5"/>
        <v/>
      </c>
      <c r="U92" s="3" t="str">
        <f t="shared" si="6"/>
        <v/>
      </c>
    </row>
    <row r="93" spans="1:21" x14ac:dyDescent="0.35">
      <c r="A93" t="str">
        <f t="shared" si="4"/>
        <v/>
      </c>
      <c r="T93" t="str">
        <f t="shared" si="5"/>
        <v/>
      </c>
      <c r="U93" s="3" t="str">
        <f t="shared" si="6"/>
        <v/>
      </c>
    </row>
    <row r="94" spans="1:21" x14ac:dyDescent="0.35">
      <c r="A94" t="str">
        <f t="shared" si="4"/>
        <v/>
      </c>
      <c r="T94" t="str">
        <f t="shared" si="5"/>
        <v/>
      </c>
      <c r="U94" s="3" t="str">
        <f t="shared" si="6"/>
        <v/>
      </c>
    </row>
    <row r="95" spans="1:21" x14ac:dyDescent="0.35">
      <c r="A95" t="str">
        <f t="shared" si="4"/>
        <v/>
      </c>
      <c r="T95" t="str">
        <f t="shared" si="5"/>
        <v/>
      </c>
      <c r="U95" s="3" t="str">
        <f t="shared" si="6"/>
        <v/>
      </c>
    </row>
    <row r="96" spans="1:21" x14ac:dyDescent="0.35">
      <c r="A96" t="str">
        <f t="shared" si="4"/>
        <v/>
      </c>
      <c r="T96" t="str">
        <f t="shared" si="5"/>
        <v/>
      </c>
      <c r="U96" s="3" t="str">
        <f t="shared" si="6"/>
        <v/>
      </c>
    </row>
    <row r="97" spans="1:21" x14ac:dyDescent="0.35">
      <c r="A97" t="str">
        <f t="shared" si="4"/>
        <v/>
      </c>
      <c r="T97" t="str">
        <f t="shared" si="5"/>
        <v/>
      </c>
      <c r="U97" s="3" t="str">
        <f t="shared" si="6"/>
        <v/>
      </c>
    </row>
    <row r="98" spans="1:21" x14ac:dyDescent="0.35">
      <c r="A98" t="str">
        <f t="shared" si="4"/>
        <v/>
      </c>
      <c r="T98" t="str">
        <f t="shared" si="5"/>
        <v/>
      </c>
      <c r="U98" s="3" t="str">
        <f t="shared" si="6"/>
        <v/>
      </c>
    </row>
    <row r="99" spans="1:21" x14ac:dyDescent="0.35">
      <c r="A99" t="str">
        <f t="shared" ref="A99:A162" si="7">IF(ISBLANK(S99)=TRUE,"",A98+1)</f>
        <v/>
      </c>
      <c r="T99" t="str">
        <f t="shared" si="5"/>
        <v/>
      </c>
      <c r="U99" s="3" t="str">
        <f t="shared" si="6"/>
        <v/>
      </c>
    </row>
    <row r="100" spans="1:21" x14ac:dyDescent="0.35">
      <c r="A100" t="str">
        <f t="shared" si="7"/>
        <v/>
      </c>
      <c r="T100" t="str">
        <f t="shared" si="5"/>
        <v/>
      </c>
      <c r="U100" s="3" t="str">
        <f t="shared" si="6"/>
        <v/>
      </c>
    </row>
    <row r="101" spans="1:21" x14ac:dyDescent="0.35">
      <c r="A101" t="str">
        <f t="shared" si="7"/>
        <v/>
      </c>
      <c r="T101" t="str">
        <f t="shared" si="5"/>
        <v/>
      </c>
      <c r="U101" s="3" t="str">
        <f t="shared" si="6"/>
        <v/>
      </c>
    </row>
    <row r="102" spans="1:21" x14ac:dyDescent="0.35">
      <c r="A102" t="str">
        <f t="shared" si="7"/>
        <v/>
      </c>
      <c r="T102" t="str">
        <f t="shared" si="5"/>
        <v/>
      </c>
      <c r="U102" s="3" t="str">
        <f t="shared" si="6"/>
        <v/>
      </c>
    </row>
    <row r="103" spans="1:21" x14ac:dyDescent="0.35">
      <c r="A103" t="str">
        <f t="shared" si="7"/>
        <v/>
      </c>
      <c r="T103" t="str">
        <f t="shared" si="5"/>
        <v/>
      </c>
      <c r="U103" s="3" t="str">
        <f t="shared" si="6"/>
        <v/>
      </c>
    </row>
    <row r="104" spans="1:21" x14ac:dyDescent="0.35">
      <c r="A104" t="str">
        <f t="shared" si="7"/>
        <v/>
      </c>
      <c r="T104" t="str">
        <f t="shared" si="5"/>
        <v/>
      </c>
      <c r="U104" s="3" t="str">
        <f t="shared" si="6"/>
        <v/>
      </c>
    </row>
    <row r="105" spans="1:21" x14ac:dyDescent="0.35">
      <c r="A105" t="str">
        <f t="shared" si="7"/>
        <v/>
      </c>
      <c r="T105" t="str">
        <f t="shared" si="5"/>
        <v/>
      </c>
      <c r="U105" s="3" t="str">
        <f t="shared" si="6"/>
        <v/>
      </c>
    </row>
    <row r="106" spans="1:21" x14ac:dyDescent="0.35">
      <c r="A106" t="str">
        <f t="shared" si="7"/>
        <v/>
      </c>
      <c r="T106" t="str">
        <f t="shared" si="5"/>
        <v/>
      </c>
      <c r="U106" s="3" t="str">
        <f t="shared" si="6"/>
        <v/>
      </c>
    </row>
    <row r="107" spans="1:21" x14ac:dyDescent="0.35">
      <c r="A107" t="str">
        <f t="shared" si="7"/>
        <v/>
      </c>
      <c r="T107" t="str">
        <f t="shared" si="5"/>
        <v/>
      </c>
      <c r="U107" s="3" t="str">
        <f t="shared" si="6"/>
        <v/>
      </c>
    </row>
    <row r="108" spans="1:21" x14ac:dyDescent="0.35">
      <c r="A108" t="str">
        <f t="shared" si="7"/>
        <v/>
      </c>
      <c r="T108" t="str">
        <f t="shared" si="5"/>
        <v/>
      </c>
      <c r="U108" s="3" t="str">
        <f t="shared" si="6"/>
        <v/>
      </c>
    </row>
    <row r="109" spans="1:21" x14ac:dyDescent="0.35">
      <c r="A109" t="str">
        <f t="shared" si="7"/>
        <v/>
      </c>
      <c r="T109" t="str">
        <f t="shared" si="5"/>
        <v/>
      </c>
      <c r="U109" s="3" t="str">
        <f t="shared" si="6"/>
        <v/>
      </c>
    </row>
    <row r="110" spans="1:21" x14ac:dyDescent="0.35">
      <c r="A110" t="str">
        <f t="shared" si="7"/>
        <v/>
      </c>
      <c r="T110" t="str">
        <f t="shared" si="5"/>
        <v/>
      </c>
      <c r="U110" s="3" t="str">
        <f t="shared" si="6"/>
        <v/>
      </c>
    </row>
    <row r="111" spans="1:21" x14ac:dyDescent="0.35">
      <c r="A111" t="str">
        <f t="shared" si="7"/>
        <v/>
      </c>
      <c r="T111" t="str">
        <f t="shared" si="5"/>
        <v/>
      </c>
      <c r="U111" s="3" t="str">
        <f t="shared" si="6"/>
        <v/>
      </c>
    </row>
    <row r="112" spans="1:21" x14ac:dyDescent="0.35">
      <c r="A112" t="str">
        <f t="shared" si="7"/>
        <v/>
      </c>
      <c r="T112" t="str">
        <f t="shared" ref="T112:T175" si="8">IF(ISBLANK(F112)=TRUE,"",F112/(((G112*0.3048)+(H112*0.0254))*((G112*0.3048)+(H112*0.0254))))</f>
        <v/>
      </c>
      <c r="U112" s="3" t="str">
        <f t="shared" ref="U112:U175" si="9">IF(ISBLANK(F112)=TRUE,"",(Q112*R112)/30)</f>
        <v/>
      </c>
    </row>
    <row r="113" spans="1:21" x14ac:dyDescent="0.35">
      <c r="A113" t="str">
        <f t="shared" si="7"/>
        <v/>
      </c>
      <c r="T113" t="str">
        <f t="shared" si="8"/>
        <v/>
      </c>
      <c r="U113" s="3" t="str">
        <f t="shared" si="9"/>
        <v/>
      </c>
    </row>
    <row r="114" spans="1:21" x14ac:dyDescent="0.35">
      <c r="A114" t="str">
        <f t="shared" si="7"/>
        <v/>
      </c>
      <c r="T114" t="str">
        <f t="shared" si="8"/>
        <v/>
      </c>
      <c r="U114" s="3" t="str">
        <f t="shared" si="9"/>
        <v/>
      </c>
    </row>
    <row r="115" spans="1:21" x14ac:dyDescent="0.35">
      <c r="A115" t="str">
        <f t="shared" si="7"/>
        <v/>
      </c>
      <c r="T115" t="str">
        <f t="shared" si="8"/>
        <v/>
      </c>
      <c r="U115" s="3" t="str">
        <f t="shared" si="9"/>
        <v/>
      </c>
    </row>
    <row r="116" spans="1:21" x14ac:dyDescent="0.35">
      <c r="A116" t="str">
        <f t="shared" si="7"/>
        <v/>
      </c>
      <c r="T116" t="str">
        <f t="shared" si="8"/>
        <v/>
      </c>
      <c r="U116" s="3" t="str">
        <f t="shared" si="9"/>
        <v/>
      </c>
    </row>
    <row r="117" spans="1:21" x14ac:dyDescent="0.35">
      <c r="A117" t="str">
        <f t="shared" si="7"/>
        <v/>
      </c>
      <c r="T117" t="str">
        <f t="shared" si="8"/>
        <v/>
      </c>
      <c r="U117" s="3" t="str">
        <f t="shared" si="9"/>
        <v/>
      </c>
    </row>
    <row r="118" spans="1:21" x14ac:dyDescent="0.35">
      <c r="A118" t="str">
        <f t="shared" si="7"/>
        <v/>
      </c>
      <c r="T118" t="str">
        <f t="shared" si="8"/>
        <v/>
      </c>
      <c r="U118" s="3" t="str">
        <f t="shared" si="9"/>
        <v/>
      </c>
    </row>
    <row r="119" spans="1:21" x14ac:dyDescent="0.35">
      <c r="A119" t="str">
        <f t="shared" si="7"/>
        <v/>
      </c>
      <c r="T119" t="str">
        <f t="shared" si="8"/>
        <v/>
      </c>
      <c r="U119" s="3" t="str">
        <f t="shared" si="9"/>
        <v/>
      </c>
    </row>
    <row r="120" spans="1:21" x14ac:dyDescent="0.35">
      <c r="A120" t="str">
        <f t="shared" si="7"/>
        <v/>
      </c>
      <c r="T120" t="str">
        <f t="shared" si="8"/>
        <v/>
      </c>
      <c r="U120" s="3" t="str">
        <f t="shared" si="9"/>
        <v/>
      </c>
    </row>
    <row r="121" spans="1:21" x14ac:dyDescent="0.35">
      <c r="A121" t="str">
        <f t="shared" si="7"/>
        <v/>
      </c>
      <c r="T121" t="str">
        <f t="shared" si="8"/>
        <v/>
      </c>
      <c r="U121" s="3" t="str">
        <f t="shared" si="9"/>
        <v/>
      </c>
    </row>
    <row r="122" spans="1:21" x14ac:dyDescent="0.35">
      <c r="A122" t="str">
        <f t="shared" si="7"/>
        <v/>
      </c>
      <c r="T122" t="str">
        <f t="shared" si="8"/>
        <v/>
      </c>
      <c r="U122" s="3" t="str">
        <f t="shared" si="9"/>
        <v/>
      </c>
    </row>
    <row r="123" spans="1:21" x14ac:dyDescent="0.35">
      <c r="A123" t="str">
        <f t="shared" si="7"/>
        <v/>
      </c>
      <c r="T123" t="str">
        <f t="shared" si="8"/>
        <v/>
      </c>
      <c r="U123" s="3" t="str">
        <f t="shared" si="9"/>
        <v/>
      </c>
    </row>
    <row r="124" spans="1:21" x14ac:dyDescent="0.35">
      <c r="A124" t="str">
        <f t="shared" si="7"/>
        <v/>
      </c>
      <c r="T124" t="str">
        <f t="shared" si="8"/>
        <v/>
      </c>
      <c r="U124" s="3" t="str">
        <f t="shared" si="9"/>
        <v/>
      </c>
    </row>
    <row r="125" spans="1:21" x14ac:dyDescent="0.35">
      <c r="A125" t="str">
        <f t="shared" si="7"/>
        <v/>
      </c>
      <c r="T125" t="str">
        <f t="shared" si="8"/>
        <v/>
      </c>
      <c r="U125" s="3" t="str">
        <f t="shared" si="9"/>
        <v/>
      </c>
    </row>
    <row r="126" spans="1:21" x14ac:dyDescent="0.35">
      <c r="A126" t="str">
        <f t="shared" si="7"/>
        <v/>
      </c>
      <c r="T126" t="str">
        <f t="shared" si="8"/>
        <v/>
      </c>
      <c r="U126" s="3" t="str">
        <f t="shared" si="9"/>
        <v/>
      </c>
    </row>
    <row r="127" spans="1:21" x14ac:dyDescent="0.35">
      <c r="A127" t="str">
        <f t="shared" si="7"/>
        <v/>
      </c>
      <c r="T127" t="str">
        <f t="shared" si="8"/>
        <v/>
      </c>
      <c r="U127" s="3" t="str">
        <f t="shared" si="9"/>
        <v/>
      </c>
    </row>
    <row r="128" spans="1:21" x14ac:dyDescent="0.35">
      <c r="A128" t="str">
        <f t="shared" si="7"/>
        <v/>
      </c>
      <c r="T128" t="str">
        <f t="shared" si="8"/>
        <v/>
      </c>
      <c r="U128" s="3" t="str">
        <f t="shared" si="9"/>
        <v/>
      </c>
    </row>
    <row r="129" spans="1:21" x14ac:dyDescent="0.35">
      <c r="A129" t="str">
        <f t="shared" si="7"/>
        <v/>
      </c>
      <c r="T129" t="str">
        <f t="shared" si="8"/>
        <v/>
      </c>
      <c r="U129" s="3" t="str">
        <f t="shared" si="9"/>
        <v/>
      </c>
    </row>
    <row r="130" spans="1:21" x14ac:dyDescent="0.35">
      <c r="A130" t="str">
        <f t="shared" si="7"/>
        <v/>
      </c>
      <c r="T130" t="str">
        <f t="shared" si="8"/>
        <v/>
      </c>
      <c r="U130" s="3" t="str">
        <f t="shared" si="9"/>
        <v/>
      </c>
    </row>
    <row r="131" spans="1:21" x14ac:dyDescent="0.35">
      <c r="A131" t="str">
        <f t="shared" si="7"/>
        <v/>
      </c>
      <c r="T131" t="str">
        <f t="shared" si="8"/>
        <v/>
      </c>
      <c r="U131" s="3" t="str">
        <f t="shared" si="9"/>
        <v/>
      </c>
    </row>
    <row r="132" spans="1:21" x14ac:dyDescent="0.35">
      <c r="A132" t="str">
        <f t="shared" si="7"/>
        <v/>
      </c>
      <c r="T132" t="str">
        <f t="shared" si="8"/>
        <v/>
      </c>
      <c r="U132" s="3" t="str">
        <f t="shared" si="9"/>
        <v/>
      </c>
    </row>
    <row r="133" spans="1:21" x14ac:dyDescent="0.35">
      <c r="A133" t="str">
        <f t="shared" si="7"/>
        <v/>
      </c>
      <c r="T133" t="str">
        <f t="shared" si="8"/>
        <v/>
      </c>
      <c r="U133" s="3" t="str">
        <f t="shared" si="9"/>
        <v/>
      </c>
    </row>
    <row r="134" spans="1:21" x14ac:dyDescent="0.35">
      <c r="A134" t="str">
        <f t="shared" si="7"/>
        <v/>
      </c>
      <c r="T134" t="str">
        <f t="shared" si="8"/>
        <v/>
      </c>
      <c r="U134" s="3" t="str">
        <f t="shared" si="9"/>
        <v/>
      </c>
    </row>
    <row r="135" spans="1:21" x14ac:dyDescent="0.35">
      <c r="A135" t="str">
        <f t="shared" si="7"/>
        <v/>
      </c>
      <c r="T135" t="str">
        <f t="shared" si="8"/>
        <v/>
      </c>
      <c r="U135" s="3" t="str">
        <f t="shared" si="9"/>
        <v/>
      </c>
    </row>
    <row r="136" spans="1:21" x14ac:dyDescent="0.35">
      <c r="A136" t="str">
        <f t="shared" si="7"/>
        <v/>
      </c>
      <c r="T136" t="str">
        <f t="shared" si="8"/>
        <v/>
      </c>
      <c r="U136" s="3" t="str">
        <f t="shared" si="9"/>
        <v/>
      </c>
    </row>
    <row r="137" spans="1:21" x14ac:dyDescent="0.35">
      <c r="A137" t="str">
        <f t="shared" si="7"/>
        <v/>
      </c>
      <c r="T137" t="str">
        <f t="shared" si="8"/>
        <v/>
      </c>
      <c r="U137" s="3" t="str">
        <f t="shared" si="9"/>
        <v/>
      </c>
    </row>
    <row r="138" spans="1:21" x14ac:dyDescent="0.35">
      <c r="A138" t="str">
        <f t="shared" si="7"/>
        <v/>
      </c>
      <c r="T138" t="str">
        <f t="shared" si="8"/>
        <v/>
      </c>
      <c r="U138" s="3" t="str">
        <f t="shared" si="9"/>
        <v/>
      </c>
    </row>
    <row r="139" spans="1:21" x14ac:dyDescent="0.35">
      <c r="A139" t="str">
        <f t="shared" si="7"/>
        <v/>
      </c>
      <c r="T139" t="str">
        <f t="shared" si="8"/>
        <v/>
      </c>
      <c r="U139" s="3" t="str">
        <f t="shared" si="9"/>
        <v/>
      </c>
    </row>
    <row r="140" spans="1:21" x14ac:dyDescent="0.35">
      <c r="A140" t="str">
        <f t="shared" si="7"/>
        <v/>
      </c>
      <c r="T140" t="str">
        <f t="shared" si="8"/>
        <v/>
      </c>
      <c r="U140" s="3" t="str">
        <f t="shared" si="9"/>
        <v/>
      </c>
    </row>
    <row r="141" spans="1:21" x14ac:dyDescent="0.35">
      <c r="A141" t="str">
        <f t="shared" si="7"/>
        <v/>
      </c>
      <c r="T141" t="str">
        <f t="shared" si="8"/>
        <v/>
      </c>
      <c r="U141" s="3" t="str">
        <f t="shared" si="9"/>
        <v/>
      </c>
    </row>
    <row r="142" spans="1:21" x14ac:dyDescent="0.35">
      <c r="A142" t="str">
        <f t="shared" si="7"/>
        <v/>
      </c>
      <c r="T142" t="str">
        <f t="shared" si="8"/>
        <v/>
      </c>
      <c r="U142" s="3" t="str">
        <f t="shared" si="9"/>
        <v/>
      </c>
    </row>
    <row r="143" spans="1:21" x14ac:dyDescent="0.35">
      <c r="A143" t="str">
        <f t="shared" si="7"/>
        <v/>
      </c>
      <c r="T143" t="str">
        <f t="shared" si="8"/>
        <v/>
      </c>
      <c r="U143" s="3" t="str">
        <f t="shared" si="9"/>
        <v/>
      </c>
    </row>
    <row r="144" spans="1:21" x14ac:dyDescent="0.35">
      <c r="A144" t="str">
        <f t="shared" si="7"/>
        <v/>
      </c>
      <c r="T144" t="str">
        <f t="shared" si="8"/>
        <v/>
      </c>
      <c r="U144" s="3" t="str">
        <f t="shared" si="9"/>
        <v/>
      </c>
    </row>
    <row r="145" spans="1:21" x14ac:dyDescent="0.35">
      <c r="A145" t="str">
        <f t="shared" si="7"/>
        <v/>
      </c>
      <c r="T145" t="str">
        <f t="shared" si="8"/>
        <v/>
      </c>
      <c r="U145" s="3" t="str">
        <f t="shared" si="9"/>
        <v/>
      </c>
    </row>
    <row r="146" spans="1:21" x14ac:dyDescent="0.35">
      <c r="A146" t="str">
        <f t="shared" si="7"/>
        <v/>
      </c>
      <c r="T146" t="str">
        <f t="shared" si="8"/>
        <v/>
      </c>
      <c r="U146" s="3" t="str">
        <f t="shared" si="9"/>
        <v/>
      </c>
    </row>
    <row r="147" spans="1:21" x14ac:dyDescent="0.35">
      <c r="A147" t="str">
        <f t="shared" si="7"/>
        <v/>
      </c>
      <c r="T147" t="str">
        <f t="shared" si="8"/>
        <v/>
      </c>
      <c r="U147" s="3" t="str">
        <f t="shared" si="9"/>
        <v/>
      </c>
    </row>
    <row r="148" spans="1:21" x14ac:dyDescent="0.35">
      <c r="A148" t="str">
        <f t="shared" si="7"/>
        <v/>
      </c>
      <c r="T148" t="str">
        <f t="shared" si="8"/>
        <v/>
      </c>
      <c r="U148" s="3" t="str">
        <f t="shared" si="9"/>
        <v/>
      </c>
    </row>
    <row r="149" spans="1:21" x14ac:dyDescent="0.35">
      <c r="A149" t="str">
        <f t="shared" si="7"/>
        <v/>
      </c>
      <c r="T149" t="str">
        <f t="shared" si="8"/>
        <v/>
      </c>
      <c r="U149" s="3" t="str">
        <f t="shared" si="9"/>
        <v/>
      </c>
    </row>
    <row r="150" spans="1:21" x14ac:dyDescent="0.35">
      <c r="A150" t="str">
        <f t="shared" si="7"/>
        <v/>
      </c>
      <c r="T150" t="str">
        <f t="shared" si="8"/>
        <v/>
      </c>
      <c r="U150" s="3" t="str">
        <f t="shared" si="9"/>
        <v/>
      </c>
    </row>
    <row r="151" spans="1:21" x14ac:dyDescent="0.35">
      <c r="A151" t="str">
        <f t="shared" si="7"/>
        <v/>
      </c>
      <c r="T151" t="str">
        <f t="shared" si="8"/>
        <v/>
      </c>
      <c r="U151" s="3" t="str">
        <f t="shared" si="9"/>
        <v/>
      </c>
    </row>
    <row r="152" spans="1:21" x14ac:dyDescent="0.35">
      <c r="A152" t="str">
        <f t="shared" si="7"/>
        <v/>
      </c>
      <c r="T152" t="str">
        <f t="shared" si="8"/>
        <v/>
      </c>
      <c r="U152" s="3" t="str">
        <f t="shared" si="9"/>
        <v/>
      </c>
    </row>
    <row r="153" spans="1:21" x14ac:dyDescent="0.35">
      <c r="A153" t="str">
        <f t="shared" si="7"/>
        <v/>
      </c>
      <c r="T153" t="str">
        <f t="shared" si="8"/>
        <v/>
      </c>
      <c r="U153" s="3" t="str">
        <f t="shared" si="9"/>
        <v/>
      </c>
    </row>
    <row r="154" spans="1:21" x14ac:dyDescent="0.35">
      <c r="A154" t="str">
        <f t="shared" si="7"/>
        <v/>
      </c>
      <c r="T154" t="str">
        <f t="shared" si="8"/>
        <v/>
      </c>
      <c r="U154" s="3" t="str">
        <f t="shared" si="9"/>
        <v/>
      </c>
    </row>
    <row r="155" spans="1:21" x14ac:dyDescent="0.35">
      <c r="A155" t="str">
        <f t="shared" si="7"/>
        <v/>
      </c>
      <c r="T155" t="str">
        <f t="shared" si="8"/>
        <v/>
      </c>
      <c r="U155" s="3" t="str">
        <f t="shared" si="9"/>
        <v/>
      </c>
    </row>
    <row r="156" spans="1:21" x14ac:dyDescent="0.35">
      <c r="A156" t="str">
        <f t="shared" si="7"/>
        <v/>
      </c>
      <c r="T156" t="str">
        <f t="shared" si="8"/>
        <v/>
      </c>
      <c r="U156" s="3" t="str">
        <f t="shared" si="9"/>
        <v/>
      </c>
    </row>
    <row r="157" spans="1:21" x14ac:dyDescent="0.35">
      <c r="A157" t="str">
        <f t="shared" si="7"/>
        <v/>
      </c>
      <c r="T157" t="str">
        <f t="shared" si="8"/>
        <v/>
      </c>
      <c r="U157" s="3" t="str">
        <f t="shared" si="9"/>
        <v/>
      </c>
    </row>
    <row r="158" spans="1:21" x14ac:dyDescent="0.35">
      <c r="A158" t="str">
        <f t="shared" si="7"/>
        <v/>
      </c>
      <c r="T158" t="str">
        <f t="shared" si="8"/>
        <v/>
      </c>
      <c r="U158" s="3" t="str">
        <f t="shared" si="9"/>
        <v/>
      </c>
    </row>
    <row r="159" spans="1:21" x14ac:dyDescent="0.35">
      <c r="A159" t="str">
        <f t="shared" si="7"/>
        <v/>
      </c>
      <c r="T159" t="str">
        <f t="shared" si="8"/>
        <v/>
      </c>
      <c r="U159" s="3" t="str">
        <f t="shared" si="9"/>
        <v/>
      </c>
    </row>
    <row r="160" spans="1:21" x14ac:dyDescent="0.35">
      <c r="A160" t="str">
        <f t="shared" si="7"/>
        <v/>
      </c>
      <c r="T160" t="str">
        <f t="shared" si="8"/>
        <v/>
      </c>
      <c r="U160" s="3" t="str">
        <f t="shared" si="9"/>
        <v/>
      </c>
    </row>
    <row r="161" spans="1:21" x14ac:dyDescent="0.35">
      <c r="A161" t="str">
        <f t="shared" si="7"/>
        <v/>
      </c>
      <c r="T161" t="str">
        <f t="shared" si="8"/>
        <v/>
      </c>
      <c r="U161" s="3" t="str">
        <f t="shared" si="9"/>
        <v/>
      </c>
    </row>
    <row r="162" spans="1:21" x14ac:dyDescent="0.35">
      <c r="A162" t="str">
        <f t="shared" si="7"/>
        <v/>
      </c>
      <c r="T162" t="str">
        <f t="shared" si="8"/>
        <v/>
      </c>
      <c r="U162" s="3" t="str">
        <f t="shared" si="9"/>
        <v/>
      </c>
    </row>
    <row r="163" spans="1:21" x14ac:dyDescent="0.35">
      <c r="A163" t="str">
        <f t="shared" ref="A163:A200" si="10">IF(ISBLANK(S163)=TRUE,"",A162+1)</f>
        <v/>
      </c>
      <c r="T163" t="str">
        <f t="shared" si="8"/>
        <v/>
      </c>
      <c r="U163" s="3" t="str">
        <f t="shared" si="9"/>
        <v/>
      </c>
    </row>
    <row r="164" spans="1:21" x14ac:dyDescent="0.35">
      <c r="A164" t="str">
        <f t="shared" si="10"/>
        <v/>
      </c>
      <c r="T164" t="str">
        <f t="shared" si="8"/>
        <v/>
      </c>
      <c r="U164" s="3" t="str">
        <f t="shared" si="9"/>
        <v/>
      </c>
    </row>
    <row r="165" spans="1:21" x14ac:dyDescent="0.35">
      <c r="A165" t="str">
        <f t="shared" si="10"/>
        <v/>
      </c>
      <c r="T165" t="str">
        <f t="shared" si="8"/>
        <v/>
      </c>
      <c r="U165" s="3" t="str">
        <f t="shared" si="9"/>
        <v/>
      </c>
    </row>
    <row r="166" spans="1:21" x14ac:dyDescent="0.35">
      <c r="A166" t="str">
        <f t="shared" si="10"/>
        <v/>
      </c>
      <c r="T166" t="str">
        <f t="shared" si="8"/>
        <v/>
      </c>
      <c r="U166" s="3" t="str">
        <f t="shared" si="9"/>
        <v/>
      </c>
    </row>
    <row r="167" spans="1:21" x14ac:dyDescent="0.35">
      <c r="A167" t="str">
        <f t="shared" si="10"/>
        <v/>
      </c>
      <c r="T167" t="str">
        <f t="shared" si="8"/>
        <v/>
      </c>
      <c r="U167" s="3" t="str">
        <f t="shared" si="9"/>
        <v/>
      </c>
    </row>
    <row r="168" spans="1:21" x14ac:dyDescent="0.35">
      <c r="A168" t="str">
        <f t="shared" si="10"/>
        <v/>
      </c>
      <c r="T168" t="str">
        <f t="shared" si="8"/>
        <v/>
      </c>
      <c r="U168" s="3" t="str">
        <f t="shared" si="9"/>
        <v/>
      </c>
    </row>
    <row r="169" spans="1:21" x14ac:dyDescent="0.35">
      <c r="A169" t="str">
        <f t="shared" si="10"/>
        <v/>
      </c>
      <c r="T169" t="str">
        <f t="shared" si="8"/>
        <v/>
      </c>
      <c r="U169" s="3" t="str">
        <f t="shared" si="9"/>
        <v/>
      </c>
    </row>
    <row r="170" spans="1:21" x14ac:dyDescent="0.35">
      <c r="A170" t="str">
        <f t="shared" si="10"/>
        <v/>
      </c>
      <c r="T170" t="str">
        <f t="shared" si="8"/>
        <v/>
      </c>
      <c r="U170" s="3" t="str">
        <f t="shared" si="9"/>
        <v/>
      </c>
    </row>
    <row r="171" spans="1:21" x14ac:dyDescent="0.35">
      <c r="A171" t="str">
        <f t="shared" si="10"/>
        <v/>
      </c>
      <c r="T171" t="str">
        <f t="shared" si="8"/>
        <v/>
      </c>
      <c r="U171" s="3" t="str">
        <f t="shared" si="9"/>
        <v/>
      </c>
    </row>
    <row r="172" spans="1:21" x14ac:dyDescent="0.35">
      <c r="A172" t="str">
        <f t="shared" si="10"/>
        <v/>
      </c>
      <c r="T172" t="str">
        <f t="shared" si="8"/>
        <v/>
      </c>
      <c r="U172" s="3" t="str">
        <f t="shared" si="9"/>
        <v/>
      </c>
    </row>
    <row r="173" spans="1:21" x14ac:dyDescent="0.35">
      <c r="A173" t="str">
        <f t="shared" si="10"/>
        <v/>
      </c>
      <c r="T173" t="str">
        <f t="shared" si="8"/>
        <v/>
      </c>
      <c r="U173" s="3" t="str">
        <f t="shared" si="9"/>
        <v/>
      </c>
    </row>
    <row r="174" spans="1:21" x14ac:dyDescent="0.35">
      <c r="A174" t="str">
        <f t="shared" si="10"/>
        <v/>
      </c>
      <c r="T174" t="str">
        <f t="shared" si="8"/>
        <v/>
      </c>
      <c r="U174" s="3" t="str">
        <f t="shared" si="9"/>
        <v/>
      </c>
    </row>
    <row r="175" spans="1:21" x14ac:dyDescent="0.35">
      <c r="A175" t="str">
        <f t="shared" si="10"/>
        <v/>
      </c>
      <c r="T175" t="str">
        <f t="shared" si="8"/>
        <v/>
      </c>
      <c r="U175" s="3" t="str">
        <f t="shared" si="9"/>
        <v/>
      </c>
    </row>
    <row r="176" spans="1:21" x14ac:dyDescent="0.35">
      <c r="A176" t="str">
        <f t="shared" si="10"/>
        <v/>
      </c>
      <c r="T176" t="str">
        <f t="shared" ref="T176:T200" si="11">IF(ISBLANK(F176)=TRUE,"",F176/(((G176*0.3048)+(H176*0.0254))*((G176*0.3048)+(H176*0.0254))))</f>
        <v/>
      </c>
      <c r="U176" s="3" t="str">
        <f t="shared" ref="U176:U200" si="12">IF(ISBLANK(F176)=TRUE,"",(Q176*R176)/30)</f>
        <v/>
      </c>
    </row>
    <row r="177" spans="1:21" x14ac:dyDescent="0.35">
      <c r="A177" t="str">
        <f t="shared" si="10"/>
        <v/>
      </c>
      <c r="T177" t="str">
        <f t="shared" si="11"/>
        <v/>
      </c>
      <c r="U177" s="3" t="str">
        <f t="shared" si="12"/>
        <v/>
      </c>
    </row>
    <row r="178" spans="1:21" x14ac:dyDescent="0.35">
      <c r="A178" t="str">
        <f t="shared" si="10"/>
        <v/>
      </c>
      <c r="T178" t="str">
        <f t="shared" si="11"/>
        <v/>
      </c>
      <c r="U178" s="3" t="str">
        <f t="shared" si="12"/>
        <v/>
      </c>
    </row>
    <row r="179" spans="1:21" x14ac:dyDescent="0.35">
      <c r="A179" t="str">
        <f t="shared" si="10"/>
        <v/>
      </c>
      <c r="T179" t="str">
        <f t="shared" si="11"/>
        <v/>
      </c>
      <c r="U179" s="3" t="str">
        <f t="shared" si="12"/>
        <v/>
      </c>
    </row>
    <row r="180" spans="1:21" x14ac:dyDescent="0.35">
      <c r="A180" t="str">
        <f t="shared" si="10"/>
        <v/>
      </c>
      <c r="T180" t="str">
        <f t="shared" si="11"/>
        <v/>
      </c>
      <c r="U180" s="3" t="str">
        <f t="shared" si="12"/>
        <v/>
      </c>
    </row>
    <row r="181" spans="1:21" x14ac:dyDescent="0.35">
      <c r="A181" t="str">
        <f t="shared" si="10"/>
        <v/>
      </c>
      <c r="T181" t="str">
        <f t="shared" si="11"/>
        <v/>
      </c>
      <c r="U181" s="3" t="str">
        <f t="shared" si="12"/>
        <v/>
      </c>
    </row>
    <row r="182" spans="1:21" x14ac:dyDescent="0.35">
      <c r="A182" t="str">
        <f t="shared" si="10"/>
        <v/>
      </c>
      <c r="T182" t="str">
        <f t="shared" si="11"/>
        <v/>
      </c>
      <c r="U182" s="3" t="str">
        <f t="shared" si="12"/>
        <v/>
      </c>
    </row>
    <row r="183" spans="1:21" x14ac:dyDescent="0.35">
      <c r="A183" t="str">
        <f t="shared" si="10"/>
        <v/>
      </c>
      <c r="T183" t="str">
        <f t="shared" si="11"/>
        <v/>
      </c>
      <c r="U183" s="3" t="str">
        <f t="shared" si="12"/>
        <v/>
      </c>
    </row>
    <row r="184" spans="1:21" x14ac:dyDescent="0.35">
      <c r="A184" t="str">
        <f t="shared" si="10"/>
        <v/>
      </c>
      <c r="T184" t="str">
        <f t="shared" si="11"/>
        <v/>
      </c>
      <c r="U184" s="3" t="str">
        <f t="shared" si="12"/>
        <v/>
      </c>
    </row>
    <row r="185" spans="1:21" x14ac:dyDescent="0.35">
      <c r="A185" t="str">
        <f t="shared" si="10"/>
        <v/>
      </c>
      <c r="T185" t="str">
        <f t="shared" si="11"/>
        <v/>
      </c>
      <c r="U185" s="3" t="str">
        <f t="shared" si="12"/>
        <v/>
      </c>
    </row>
    <row r="186" spans="1:21" x14ac:dyDescent="0.35">
      <c r="A186" t="str">
        <f t="shared" si="10"/>
        <v/>
      </c>
      <c r="T186" t="str">
        <f t="shared" si="11"/>
        <v/>
      </c>
      <c r="U186" s="3" t="str">
        <f t="shared" si="12"/>
        <v/>
      </c>
    </row>
    <row r="187" spans="1:21" x14ac:dyDescent="0.35">
      <c r="A187" t="str">
        <f t="shared" si="10"/>
        <v/>
      </c>
      <c r="T187" t="str">
        <f t="shared" si="11"/>
        <v/>
      </c>
      <c r="U187" s="3" t="str">
        <f t="shared" si="12"/>
        <v/>
      </c>
    </row>
    <row r="188" spans="1:21" x14ac:dyDescent="0.35">
      <c r="A188" t="str">
        <f t="shared" si="10"/>
        <v/>
      </c>
      <c r="T188" t="str">
        <f t="shared" si="11"/>
        <v/>
      </c>
      <c r="U188" s="3" t="str">
        <f t="shared" si="12"/>
        <v/>
      </c>
    </row>
    <row r="189" spans="1:21" x14ac:dyDescent="0.35">
      <c r="A189" t="str">
        <f t="shared" si="10"/>
        <v/>
      </c>
      <c r="T189" t="str">
        <f t="shared" si="11"/>
        <v/>
      </c>
      <c r="U189" s="3" t="str">
        <f t="shared" si="12"/>
        <v/>
      </c>
    </row>
    <row r="190" spans="1:21" x14ac:dyDescent="0.35">
      <c r="A190" t="str">
        <f t="shared" si="10"/>
        <v/>
      </c>
      <c r="T190" t="str">
        <f t="shared" si="11"/>
        <v/>
      </c>
      <c r="U190" s="3" t="str">
        <f t="shared" si="12"/>
        <v/>
      </c>
    </row>
    <row r="191" spans="1:21" x14ac:dyDescent="0.35">
      <c r="A191" t="str">
        <f t="shared" si="10"/>
        <v/>
      </c>
      <c r="T191" t="str">
        <f t="shared" si="11"/>
        <v/>
      </c>
      <c r="U191" s="3" t="str">
        <f t="shared" si="12"/>
        <v/>
      </c>
    </row>
    <row r="192" spans="1:21" x14ac:dyDescent="0.35">
      <c r="A192" t="str">
        <f t="shared" si="10"/>
        <v/>
      </c>
      <c r="T192" t="str">
        <f t="shared" si="11"/>
        <v/>
      </c>
      <c r="U192" s="3" t="str">
        <f t="shared" si="12"/>
        <v/>
      </c>
    </row>
    <row r="193" spans="1:21" x14ac:dyDescent="0.35">
      <c r="A193" t="str">
        <f t="shared" si="10"/>
        <v/>
      </c>
      <c r="T193" t="str">
        <f t="shared" si="11"/>
        <v/>
      </c>
      <c r="U193" s="3" t="str">
        <f t="shared" si="12"/>
        <v/>
      </c>
    </row>
    <row r="194" spans="1:21" x14ac:dyDescent="0.35">
      <c r="A194" t="str">
        <f t="shared" si="10"/>
        <v/>
      </c>
      <c r="T194" t="str">
        <f t="shared" si="11"/>
        <v/>
      </c>
      <c r="U194" s="3" t="str">
        <f t="shared" si="12"/>
        <v/>
      </c>
    </row>
    <row r="195" spans="1:21" x14ac:dyDescent="0.35">
      <c r="A195" t="str">
        <f t="shared" si="10"/>
        <v/>
      </c>
      <c r="T195" t="str">
        <f t="shared" si="11"/>
        <v/>
      </c>
      <c r="U195" s="3" t="str">
        <f t="shared" si="12"/>
        <v/>
      </c>
    </row>
    <row r="196" spans="1:21" x14ac:dyDescent="0.35">
      <c r="A196" t="str">
        <f t="shared" si="10"/>
        <v/>
      </c>
      <c r="T196" t="str">
        <f t="shared" si="11"/>
        <v/>
      </c>
      <c r="U196" s="3" t="str">
        <f t="shared" si="12"/>
        <v/>
      </c>
    </row>
    <row r="197" spans="1:21" x14ac:dyDescent="0.35">
      <c r="A197" t="str">
        <f t="shared" si="10"/>
        <v/>
      </c>
      <c r="T197" t="str">
        <f t="shared" si="11"/>
        <v/>
      </c>
      <c r="U197" s="3" t="str">
        <f t="shared" si="12"/>
        <v/>
      </c>
    </row>
    <row r="198" spans="1:21" x14ac:dyDescent="0.35">
      <c r="A198" t="str">
        <f t="shared" si="10"/>
        <v/>
      </c>
      <c r="T198" t="str">
        <f t="shared" si="11"/>
        <v/>
      </c>
      <c r="U198" s="3" t="str">
        <f t="shared" si="12"/>
        <v/>
      </c>
    </row>
    <row r="199" spans="1:21" x14ac:dyDescent="0.35">
      <c r="A199" t="str">
        <f t="shared" si="10"/>
        <v/>
      </c>
      <c r="T199" t="str">
        <f t="shared" si="11"/>
        <v/>
      </c>
      <c r="U199" s="3" t="str">
        <f t="shared" si="12"/>
        <v/>
      </c>
    </row>
    <row r="200" spans="1:21" x14ac:dyDescent="0.35">
      <c r="A200" t="str">
        <f t="shared" si="10"/>
        <v/>
      </c>
      <c r="T200" t="str">
        <f t="shared" si="11"/>
        <v/>
      </c>
      <c r="U200" s="3" t="str">
        <f t="shared" si="12"/>
        <v/>
      </c>
    </row>
  </sheetData>
  <conditionalFormatting sqref="A2:A200">
    <cfRule type="expression" dxfId="2" priority="3">
      <formula>ABS(F2-MEDIAN($F$2:$F$99))&gt;1.5*STDEV($F$2:$F$99)</formula>
    </cfRule>
  </conditionalFormatting>
  <conditionalFormatting sqref="A201:A1048576">
    <cfRule type="expression" dxfId="1" priority="4">
      <formula>ABS(F200-MEDIAN($F$2:$F$99))&gt;1.5*STDEV($F$2:$F$99)</formula>
    </cfRule>
  </conditionalFormatting>
  <conditionalFormatting sqref="F2:F49 F51:F1048576">
    <cfRule type="expression" dxfId="0" priority="6">
      <formula>ABS(F2-MEDIAN($F$2:$F$99))&gt;1.5*STDEV($F$2:$F$99)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4"/>
  <sheetViews>
    <sheetView tabSelected="1" zoomScale="90" zoomScaleNormal="90" workbookViewId="0">
      <pane xSplit="1" ySplit="2" topLeftCell="H47" activePane="bottomRight" state="frozen"/>
      <selection pane="topRight" activeCell="B1" sqref="B1"/>
      <selection pane="bottomLeft" activeCell="A3" sqref="A3"/>
      <selection pane="bottomRight" activeCell="Q53" sqref="Q53"/>
    </sheetView>
  </sheetViews>
  <sheetFormatPr defaultRowHeight="14.5" x14ac:dyDescent="0.35"/>
  <cols>
    <col min="1" max="17" width="10.54296875" customWidth="1"/>
    <col min="18" max="18" width="64.81640625" bestFit="1" customWidth="1"/>
  </cols>
  <sheetData>
    <row r="1" spans="1:18" x14ac:dyDescent="0.35">
      <c r="A1" s="5" t="s">
        <v>102</v>
      </c>
      <c r="B1">
        <f>VLOOKUP(B2,'Importance score'!$B$1:$C$27,2,FALSE)</f>
        <v>6.2081395256909797E-2</v>
      </c>
      <c r="C1">
        <f>VLOOKUP(C2,'Importance score'!$B$1:$C$27,2,FALSE)</f>
        <v>0.18471387455042501</v>
      </c>
      <c r="D1">
        <f>VLOOKUP(D2,'Importance score'!$B$1:$C$27,2,FALSE)</f>
        <v>6.2165578124887703E-2</v>
      </c>
      <c r="E1">
        <f>VLOOKUP(E2,'Importance score'!$B$1:$C$27,2,FALSE)</f>
        <v>1.9059492574327101E-2</v>
      </c>
      <c r="F1">
        <f>VLOOKUP(F2,'Importance score'!$B$1:$C$27,2,FALSE)</f>
        <v>1.6566019657709999E-2</v>
      </c>
      <c r="G1">
        <f>VLOOKUP(G2,'Importance score'!$B$1:$C$27,2,FALSE)</f>
        <v>1.2682486183406101E-2</v>
      </c>
      <c r="H1">
        <f>VLOOKUP(H2,'Importance score'!$B$1:$C$27,2,FALSE)</f>
        <v>0.2</v>
      </c>
      <c r="I1">
        <f>VLOOKUP(I2,'Importance score'!$B$1:$C$27,2,FALSE)</f>
        <v>1.9566331086900101E-2</v>
      </c>
      <c r="J1">
        <f>VLOOKUP(J2,'Importance score'!$B$1:$C$27,2,FALSE)</f>
        <v>6.1875015168808799E-2</v>
      </c>
      <c r="K1">
        <f>VLOOKUP(K2,'Importance score'!$B$1:$C$27,2,FALSE)</f>
        <v>3.6600880925586998E-2</v>
      </c>
      <c r="L1">
        <f>VLOOKUP(L2,'Importance score'!$B$1:$C$27,2,FALSE)</f>
        <v>2.3813246969878601E-2</v>
      </c>
      <c r="M1">
        <f>VLOOKUP(M2,'Importance score'!$B$1:$C$27,2,FALSE)</f>
        <v>6.9162906711578306E-2</v>
      </c>
      <c r="N1">
        <f>VLOOKUP(N2,'Importance score'!$B$1:$C$27,2,FALSE)</f>
        <v>2.8193975767505701E-2</v>
      </c>
      <c r="O1">
        <f>VLOOKUP(O2,'Importance score'!$B$1:$C$27,2,FALSE)</f>
        <v>3.9981635925475399E-2</v>
      </c>
      <c r="P1">
        <f>VLOOKUP(P2,'Importance score'!$B$1:$C$27,2,FALSE)</f>
        <v>3.7300362451868303E-2</v>
      </c>
    </row>
    <row r="2" spans="1:18" ht="31" customHeight="1" x14ac:dyDescent="0.35">
      <c r="A2" s="6" t="s">
        <v>0</v>
      </c>
      <c r="B2" s="6" t="s">
        <v>103</v>
      </c>
      <c r="C2" s="6" t="s">
        <v>18</v>
      </c>
      <c r="D2" s="6" t="s">
        <v>104</v>
      </c>
      <c r="E2" s="6" t="s">
        <v>105</v>
      </c>
      <c r="F2" s="6" t="s">
        <v>106</v>
      </c>
      <c r="G2" s="6" t="s">
        <v>107</v>
      </c>
      <c r="H2" s="6" t="s">
        <v>108</v>
      </c>
      <c r="I2" s="6" t="s">
        <v>109</v>
      </c>
      <c r="J2" s="6" t="s">
        <v>110</v>
      </c>
      <c r="K2" s="6" t="s">
        <v>111</v>
      </c>
      <c r="L2" s="6" t="s">
        <v>112</v>
      </c>
      <c r="M2" s="6" t="s">
        <v>113</v>
      </c>
      <c r="N2" s="6" t="s">
        <v>19</v>
      </c>
      <c r="O2" s="6" t="s">
        <v>114</v>
      </c>
      <c r="P2" s="6" t="s">
        <v>17</v>
      </c>
      <c r="Q2" s="7" t="s">
        <v>115</v>
      </c>
      <c r="R2" s="7" t="s">
        <v>116</v>
      </c>
    </row>
    <row r="3" spans="1:18" x14ac:dyDescent="0.35">
      <c r="A3">
        <f>'Health Information'!A2</f>
        <v>1</v>
      </c>
      <c r="B3">
        <f>IFERROR(VLOOKUP('Health Information'!C2,'Bucket calculations'!$D$1:$E$6,2,FALSE),"")</f>
        <v>1</v>
      </c>
      <c r="C3">
        <f>VLOOKUP('Health Information'!T2,'Bucket calculations'!$A$1:$B$5,2,TRUE)</f>
        <v>1</v>
      </c>
      <c r="D3">
        <f>VLOOKUP('Health Information'!I2,'Bucket calculations'!$G$1:$H$6,2,FALSE)</f>
        <v>2</v>
      </c>
      <c r="E3">
        <f>IF(ISERROR(FIND("Depressive",'Health Information'!J2,1))=TRUE,0,1)</f>
        <v>0</v>
      </c>
      <c r="F3">
        <f>IF(ISERROR(FIND("CHD",'Health Information'!J2,1))=TRUE,0,1)</f>
        <v>0</v>
      </c>
      <c r="G3">
        <f>IF(ISERROR(FIND("Heart",'Health Information'!J2,1))=TRUE,0,1)</f>
        <v>0</v>
      </c>
      <c r="H3">
        <f>VLOOKUP('Health Information'!K2,'Bucket calculations'!$M$1:$N$5,2,FALSE)</f>
        <v>0</v>
      </c>
      <c r="I3">
        <f>IF('Health Information'!L2="No",0,1)</f>
        <v>0</v>
      </c>
      <c r="J3">
        <f>VLOOKUP('Health Information'!M2,'Bucket calculations'!$A$9:$B$14,2,FALSE)</f>
        <v>2</v>
      </c>
      <c r="K3">
        <f>VLOOKUP('Health Information'!N2,'Bucket calculations'!$D$9:$E$12,2,FALSE)</f>
        <v>1</v>
      </c>
      <c r="L3">
        <f>IF('Health Information'!O2="Yes",0,1)</f>
        <v>0</v>
      </c>
      <c r="M3">
        <f>VLOOKUP('Health Information'!P2,'Bucket calculations'!$J$1:$K$5,2,TRUE)</f>
        <v>0</v>
      </c>
      <c r="N3">
        <f>VLOOKUP('Health Information'!U2,'Bucket calculations'!$G$9:$H$13,2,TRUE)</f>
        <v>0</v>
      </c>
      <c r="O3">
        <f>VLOOKUP('Health Information'!S2,'Bucket calculations'!$J$9:$K$12,2,FALSE)</f>
        <v>0</v>
      </c>
      <c r="P3">
        <f>VLOOKUP('Health Information'!E2,'Bucket calculations'!$M$9:$N$17,2,FALSE)</f>
        <v>0</v>
      </c>
      <c r="Q3" s="4">
        <f>ROUND(((SUMPRODUCT(B3:P3,$B$1:$P$1))*40/2.670086403),0)</f>
        <v>8</v>
      </c>
      <c r="R3" s="4" t="str">
        <f>VLOOKUP(Q3,'Bucket calculations'!$D$15:$E$18,2,TRUE)</f>
        <v>Low to moderate risk of diabetes (1-17% chance of diabetes over 10 years)</v>
      </c>
    </row>
    <row r="4" spans="1:18" x14ac:dyDescent="0.35">
      <c r="A4">
        <f>'Health Information'!A3</f>
        <v>2</v>
      </c>
      <c r="B4">
        <f>IFERROR(VLOOKUP('Health Information'!C3,'Bucket calculations'!$D$1:$E$6,2,FALSE),"")</f>
        <v>0</v>
      </c>
      <c r="C4">
        <f>VLOOKUP('Health Information'!T3,'Bucket calculations'!$A$1:$B$5,2,TRUE)</f>
        <v>1</v>
      </c>
      <c r="D4">
        <f>VLOOKUP('Health Information'!I3,'Bucket calculations'!$G$1:$H$6,2,FALSE)</f>
        <v>2</v>
      </c>
      <c r="E4">
        <f>IF(ISERROR(FIND("Depressive",'Health Information'!J3,1))=TRUE,0,1)</f>
        <v>0</v>
      </c>
      <c r="F4">
        <f>IF(ISERROR(FIND("CHD",'Health Information'!J3,1))=TRUE,0,1)</f>
        <v>0</v>
      </c>
      <c r="G4">
        <f>IF(ISERROR(FIND("Heart",'Health Information'!J3,1))=TRUE,0,1)</f>
        <v>0</v>
      </c>
      <c r="H4">
        <f>VLOOKUP('Health Information'!K3,'Bucket calculations'!$M$1:$N$5,2,FALSE)</f>
        <v>3</v>
      </c>
      <c r="I4">
        <f>IF('Health Information'!L3="No",0,1)</f>
        <v>0</v>
      </c>
      <c r="J4">
        <f>VLOOKUP('Health Information'!M3,'Bucket calculations'!$A$9:$B$14,2,FALSE)</f>
        <v>4</v>
      </c>
      <c r="K4">
        <f>VLOOKUP('Health Information'!N3,'Bucket calculations'!$D$9:$E$12,2,FALSE)</f>
        <v>2</v>
      </c>
      <c r="L4">
        <f>IF('Health Information'!O3="Yes",0,1)</f>
        <v>0</v>
      </c>
      <c r="M4">
        <f>VLOOKUP('Health Information'!P3,'Bucket calculations'!$J$1:$K$5,2,TRUE)</f>
        <v>0</v>
      </c>
      <c r="N4">
        <f>VLOOKUP('Health Information'!U3,'Bucket calculations'!$G$9:$H$13,2,TRUE)</f>
        <v>0</v>
      </c>
      <c r="O4">
        <f>VLOOKUP('Health Information'!S3,'Bucket calculations'!$J$9:$K$12,2,FALSE)</f>
        <v>1</v>
      </c>
      <c r="P4">
        <f>VLOOKUP('Health Information'!E3,'Bucket calculations'!$M$9:$N$17,2,FALSE)</f>
        <v>0</v>
      </c>
      <c r="Q4" s="4">
        <f t="shared" ref="Q4:Q48" si="0">ROUND(((SUMPRODUCT(B4:P4,$B$1:$P$1))*40/2.670086403),0)</f>
        <v>19</v>
      </c>
      <c r="R4" s="4" t="str">
        <f>VLOOKUP(Q4,'Bucket calculations'!$D$15:$E$18,2,TRUE)</f>
        <v>High risk of diabetes (33% chance of diabetes over 10 years)</v>
      </c>
    </row>
    <row r="5" spans="1:18" x14ac:dyDescent="0.35">
      <c r="A5">
        <f>'Health Information'!A4</f>
        <v>3</v>
      </c>
      <c r="B5">
        <f>IFERROR(VLOOKUP('Health Information'!C4,'Bucket calculations'!$D$1:$E$6,2,FALSE),"")</f>
        <v>1</v>
      </c>
      <c r="C5">
        <f>VLOOKUP('Health Information'!T4,'Bucket calculations'!$A$1:$B$5,2,TRUE)</f>
        <v>1</v>
      </c>
      <c r="D5">
        <f>VLOOKUP('Health Information'!I4,'Bucket calculations'!$G$1:$H$6,2,FALSE)</f>
        <v>2</v>
      </c>
      <c r="E5">
        <f>IF(ISERROR(FIND("Depressive",'Health Information'!J4,1))=TRUE,0,1)</f>
        <v>0</v>
      </c>
      <c r="F5">
        <f>IF(ISERROR(FIND("CHD",'Health Information'!J4,1))=TRUE,0,1)</f>
        <v>0</v>
      </c>
      <c r="G5">
        <f>IF(ISERROR(FIND("Heart",'Health Information'!J4,1))=TRUE,0,1)</f>
        <v>0</v>
      </c>
      <c r="H5">
        <f>VLOOKUP('Health Information'!K4,'Bucket calculations'!$M$1:$N$5,2,FALSE)</f>
        <v>0</v>
      </c>
      <c r="I5">
        <f>IF('Health Information'!L4="No",0,1)</f>
        <v>0</v>
      </c>
      <c r="J5">
        <f>VLOOKUP('Health Information'!M4,'Bucket calculations'!$A$9:$B$14,2,FALSE)</f>
        <v>3</v>
      </c>
      <c r="K5">
        <f>VLOOKUP('Health Information'!N4,'Bucket calculations'!$D$9:$E$12,2,FALSE)</f>
        <v>1</v>
      </c>
      <c r="L5">
        <f>IF('Health Information'!O4="Yes",0,1)</f>
        <v>0</v>
      </c>
      <c r="M5">
        <f>VLOOKUP('Health Information'!P4,'Bucket calculations'!$J$1:$K$5,2,TRUE)</f>
        <v>0</v>
      </c>
      <c r="N5">
        <f>VLOOKUP('Health Information'!U4,'Bucket calculations'!$G$9:$H$13,2,TRUE)</f>
        <v>3</v>
      </c>
      <c r="O5">
        <f>VLOOKUP('Health Information'!S4,'Bucket calculations'!$J$9:$K$12,2,FALSE)</f>
        <v>0</v>
      </c>
      <c r="P5">
        <f>VLOOKUP('Health Information'!E4,'Bucket calculations'!$M$9:$N$17,2,FALSE)</f>
        <v>0</v>
      </c>
      <c r="Q5" s="4">
        <f t="shared" si="0"/>
        <v>10</v>
      </c>
      <c r="R5" s="4" t="str">
        <f>VLOOKUP(Q5,'Bucket calculations'!$D$15:$E$18,2,TRUE)</f>
        <v>Low to moderate risk of diabetes (1-17% chance of diabetes over 10 years)</v>
      </c>
    </row>
    <row r="6" spans="1:18" x14ac:dyDescent="0.35">
      <c r="A6">
        <f>'Health Information'!A5</f>
        <v>4</v>
      </c>
      <c r="B6">
        <f>IFERROR(VLOOKUP('Health Information'!C5,'Bucket calculations'!$D$1:$E$6,2,FALSE),"")</f>
        <v>1</v>
      </c>
      <c r="C6">
        <f>VLOOKUP('Health Information'!T5,'Bucket calculations'!$A$1:$B$5,2,TRUE)</f>
        <v>1</v>
      </c>
      <c r="D6">
        <f>VLOOKUP('Health Information'!I5,'Bucket calculations'!$G$1:$H$6,2,FALSE)</f>
        <v>3</v>
      </c>
      <c r="E6">
        <f>IF(ISERROR(FIND("Depressive",'Health Information'!J5,1))=TRUE,0,1)</f>
        <v>1</v>
      </c>
      <c r="F6">
        <f>IF(ISERROR(FIND("CHD",'Health Information'!J5,1))=TRUE,0,1)</f>
        <v>0</v>
      </c>
      <c r="G6">
        <f>IF(ISERROR(FIND("Heart",'Health Information'!J5,1))=TRUE,0,1)</f>
        <v>0</v>
      </c>
      <c r="H6">
        <f>VLOOKUP('Health Information'!K5,'Bucket calculations'!$M$1:$N$5,2,FALSE)</f>
        <v>2</v>
      </c>
      <c r="I6">
        <f>IF('Health Information'!L5="No",0,1)</f>
        <v>0</v>
      </c>
      <c r="J6">
        <f>VLOOKUP('Health Information'!M5,'Bucket calculations'!$A$9:$B$14,2,FALSE)</f>
        <v>3</v>
      </c>
      <c r="K6">
        <f>VLOOKUP('Health Information'!N5,'Bucket calculations'!$D$9:$E$12,2,FALSE)</f>
        <v>1</v>
      </c>
      <c r="L6">
        <f>IF('Health Information'!O5="Yes",0,1)</f>
        <v>1</v>
      </c>
      <c r="M6">
        <f>VLOOKUP('Health Information'!P5,'Bucket calculations'!$J$1:$K$5,2,TRUE)</f>
        <v>0</v>
      </c>
      <c r="N6">
        <f>VLOOKUP('Health Information'!U5,'Bucket calculations'!$G$9:$H$13,2,TRUE)</f>
        <v>1</v>
      </c>
      <c r="O6">
        <f>VLOOKUP('Health Information'!S5,'Bucket calculations'!$J$9:$K$12,2,FALSE)</f>
        <v>1</v>
      </c>
      <c r="P6">
        <f>VLOOKUP('Health Information'!E5,'Bucket calculations'!$M$9:$N$17,2,FALSE)</f>
        <v>0</v>
      </c>
      <c r="Q6" s="4">
        <f t="shared" si="0"/>
        <v>17</v>
      </c>
      <c r="R6" s="4" t="str">
        <f>VLOOKUP(Q6,'Bucket calculations'!$D$15:$E$18,2,TRUE)</f>
        <v>High risk of diabetes (33% chance of diabetes over 10 years)</v>
      </c>
    </row>
    <row r="7" spans="1:18" x14ac:dyDescent="0.35">
      <c r="A7">
        <f>'Health Information'!A6</f>
        <v>5</v>
      </c>
      <c r="B7">
        <f>IFERROR(VLOOKUP('Health Information'!C6,'Bucket calculations'!$D$1:$E$6,2,FALSE),"")</f>
        <v>0</v>
      </c>
      <c r="C7">
        <f>VLOOKUP('Health Information'!T6,'Bucket calculations'!$A$1:$B$5,2,TRUE)</f>
        <v>2</v>
      </c>
      <c r="D7">
        <f>VLOOKUP('Health Information'!I6,'Bucket calculations'!$G$1:$H$6,2,FALSE)</f>
        <v>3</v>
      </c>
      <c r="E7">
        <f>IF(ISERROR(FIND("Depressive",'Health Information'!J6,1))=TRUE,0,1)</f>
        <v>0</v>
      </c>
      <c r="F7">
        <f>IF(ISERROR(FIND("CHD",'Health Information'!J6,1))=TRUE,0,1)</f>
        <v>0</v>
      </c>
      <c r="G7">
        <f>IF(ISERROR(FIND("Heart",'Health Information'!J6,1))=TRUE,0,1)</f>
        <v>0</v>
      </c>
      <c r="H7">
        <f>VLOOKUP('Health Information'!K6,'Bucket calculations'!$M$1:$N$5,2,FALSE)</f>
        <v>0</v>
      </c>
      <c r="I7">
        <f>IF('Health Information'!L6="No",0,1)</f>
        <v>0</v>
      </c>
      <c r="J7">
        <f>VLOOKUP('Health Information'!M6,'Bucket calculations'!$A$9:$B$14,2,FALSE)</f>
        <v>2</v>
      </c>
      <c r="K7">
        <f>VLOOKUP('Health Information'!N6,'Bucket calculations'!$D$9:$E$12,2,FALSE)</f>
        <v>1</v>
      </c>
      <c r="L7">
        <f>IF('Health Information'!O6="Yes",0,1)</f>
        <v>0</v>
      </c>
      <c r="M7">
        <f>VLOOKUP('Health Information'!P6,'Bucket calculations'!$J$1:$K$5,2,TRUE)</f>
        <v>1</v>
      </c>
      <c r="N7">
        <f>VLOOKUP('Health Information'!U6,'Bucket calculations'!$G$9:$H$13,2,TRUE)</f>
        <v>0</v>
      </c>
      <c r="O7">
        <f>VLOOKUP('Health Information'!S6,'Bucket calculations'!$J$9:$K$12,2,FALSE)</f>
        <v>2</v>
      </c>
      <c r="P7">
        <f>VLOOKUP('Health Information'!E6,'Bucket calculations'!$M$9:$N$17,2,FALSE)</f>
        <v>0</v>
      </c>
      <c r="Q7" s="4">
        <f t="shared" si="0"/>
        <v>13</v>
      </c>
      <c r="R7" s="4" t="str">
        <f>VLOOKUP(Q7,'Bucket calculations'!$D$15:$E$18,2,TRUE)</f>
        <v>Low to moderate risk of diabetes (1-17% chance of diabetes over 10 years)</v>
      </c>
    </row>
    <row r="8" spans="1:18" x14ac:dyDescent="0.35">
      <c r="A8">
        <f>'Health Information'!A7</f>
        <v>6</v>
      </c>
      <c r="B8">
        <f>IFERROR(VLOOKUP('Health Information'!C7,'Bucket calculations'!$D$1:$E$6,2,FALSE),"")</f>
        <v>1</v>
      </c>
      <c r="C8">
        <f>VLOOKUP('Health Information'!T7,'Bucket calculations'!$A$1:$B$5,2,TRUE)</f>
        <v>1</v>
      </c>
      <c r="D8">
        <f>VLOOKUP('Health Information'!I7,'Bucket calculations'!$G$1:$H$6,2,FALSE)</f>
        <v>0</v>
      </c>
      <c r="E8">
        <f>IF(ISERROR(FIND("Depressive",'Health Information'!J7,1))=TRUE,0,1)</f>
        <v>0</v>
      </c>
      <c r="F8">
        <f>IF(ISERROR(FIND("CHD",'Health Information'!J7,1))=TRUE,0,1)</f>
        <v>0</v>
      </c>
      <c r="G8">
        <f>IF(ISERROR(FIND("Heart",'Health Information'!J7,1))=TRUE,0,1)</f>
        <v>0</v>
      </c>
      <c r="H8">
        <f>VLOOKUP('Health Information'!K7,'Bucket calculations'!$M$1:$N$5,2,FALSE)</f>
        <v>0</v>
      </c>
      <c r="I8">
        <f>IF('Health Information'!L7="No",0,1)</f>
        <v>0</v>
      </c>
      <c r="J8">
        <f>VLOOKUP('Health Information'!M7,'Bucket calculations'!$A$9:$B$14,2,FALSE)</f>
        <v>3</v>
      </c>
      <c r="K8">
        <f>VLOOKUP('Health Information'!N7,'Bucket calculations'!$D$9:$E$12,2,FALSE)</f>
        <v>0</v>
      </c>
      <c r="L8">
        <f>IF('Health Information'!O7="Yes",0,1)</f>
        <v>0</v>
      </c>
      <c r="M8">
        <f>VLOOKUP('Health Information'!P7,'Bucket calculations'!$J$1:$K$5,2,TRUE)</f>
        <v>0</v>
      </c>
      <c r="N8">
        <f>VLOOKUP('Health Information'!U7,'Bucket calculations'!$G$9:$H$13,2,TRUE)</f>
        <v>0</v>
      </c>
      <c r="O8">
        <f>VLOOKUP('Health Information'!S7,'Bucket calculations'!$J$9:$K$12,2,FALSE)</f>
        <v>0</v>
      </c>
      <c r="P8">
        <f>VLOOKUP('Health Information'!E7,'Bucket calculations'!$M$9:$N$17,2,FALSE)</f>
        <v>0</v>
      </c>
      <c r="Q8" s="4">
        <f t="shared" si="0"/>
        <v>6</v>
      </c>
      <c r="R8" s="4" t="str">
        <f>VLOOKUP(Q8,'Bucket calculations'!$D$15:$E$18,2,TRUE)</f>
        <v>Low to moderate risk of diabetes (1-17% chance of diabetes over 10 years)</v>
      </c>
    </row>
    <row r="9" spans="1:18" x14ac:dyDescent="0.35">
      <c r="A9">
        <f>'Health Information'!A8</f>
        <v>7</v>
      </c>
      <c r="B9">
        <f>IFERROR(VLOOKUP('Health Information'!C8,'Bucket calculations'!$D$1:$E$6,2,FALSE),"")</f>
        <v>0</v>
      </c>
      <c r="C9">
        <f>VLOOKUP('Health Information'!T8,'Bucket calculations'!$A$1:$B$5,2,TRUE)</f>
        <v>0</v>
      </c>
      <c r="D9">
        <f>VLOOKUP('Health Information'!I8,'Bucket calculations'!$G$1:$H$6,2,FALSE)</f>
        <v>2</v>
      </c>
      <c r="E9">
        <f>IF(ISERROR(FIND("Depressive",'Health Information'!J8,1))=TRUE,0,1)</f>
        <v>0</v>
      </c>
      <c r="F9">
        <f>IF(ISERROR(FIND("CHD",'Health Information'!J8,1))=TRUE,0,1)</f>
        <v>0</v>
      </c>
      <c r="G9">
        <f>IF(ISERROR(FIND("Heart",'Health Information'!J8,1))=TRUE,0,1)</f>
        <v>0</v>
      </c>
      <c r="H9">
        <f>VLOOKUP('Health Information'!K8,'Bucket calculations'!$M$1:$N$5,2,FALSE)</f>
        <v>0</v>
      </c>
      <c r="I9">
        <f>IF('Health Information'!L8="No",0,1)</f>
        <v>0</v>
      </c>
      <c r="J9">
        <f>VLOOKUP('Health Information'!M8,'Bucket calculations'!$A$9:$B$14,2,FALSE)</f>
        <v>2</v>
      </c>
      <c r="K9">
        <f>VLOOKUP('Health Information'!N8,'Bucket calculations'!$D$9:$E$12,2,FALSE)</f>
        <v>1</v>
      </c>
      <c r="L9">
        <f>IF('Health Information'!O8="Yes",0,1)</f>
        <v>0</v>
      </c>
      <c r="M9">
        <f>VLOOKUP('Health Information'!P8,'Bucket calculations'!$J$1:$K$5,2,TRUE)</f>
        <v>0</v>
      </c>
      <c r="N9">
        <f>VLOOKUP('Health Information'!U8,'Bucket calculations'!$G$9:$H$13,2,TRUE)</f>
        <v>0</v>
      </c>
      <c r="O9">
        <f>VLOOKUP('Health Information'!S8,'Bucket calculations'!$J$9:$K$12,2,FALSE)</f>
        <v>0</v>
      </c>
      <c r="P9">
        <f>VLOOKUP('Health Information'!E8,'Bucket calculations'!$M$9:$N$17,2,FALSE)</f>
        <v>0</v>
      </c>
      <c r="Q9" s="4">
        <f t="shared" si="0"/>
        <v>4</v>
      </c>
      <c r="R9" s="4" t="str">
        <f>VLOOKUP(Q9,'Bucket calculations'!$D$15:$E$18,2,TRUE)</f>
        <v>Low to moderate risk of diabetes (1-17% chance of diabetes over 10 years)</v>
      </c>
    </row>
    <row r="10" spans="1:18" x14ac:dyDescent="0.35">
      <c r="A10">
        <f>'Health Information'!A9</f>
        <v>8</v>
      </c>
      <c r="B10">
        <f>IFERROR(VLOOKUP('Health Information'!C9,'Bucket calculations'!$D$1:$E$6,2,FALSE),"")</f>
        <v>1</v>
      </c>
      <c r="C10">
        <f>VLOOKUP('Health Information'!T9,'Bucket calculations'!$A$1:$B$5,2,TRUE)</f>
        <v>3</v>
      </c>
      <c r="D10">
        <f>VLOOKUP('Health Information'!I9,'Bucket calculations'!$G$1:$H$6,2,FALSE)</f>
        <v>1</v>
      </c>
      <c r="E10">
        <f>IF(ISERROR(FIND("Depressive",'Health Information'!J9,1))=TRUE,0,1)</f>
        <v>0</v>
      </c>
      <c r="F10">
        <f>IF(ISERROR(FIND("CHD",'Health Information'!J9,1))=TRUE,0,1)</f>
        <v>0</v>
      </c>
      <c r="G10">
        <f>IF(ISERROR(FIND("Heart",'Health Information'!J9,1))=TRUE,0,1)</f>
        <v>0</v>
      </c>
      <c r="H10">
        <f>VLOOKUP('Health Information'!K9,'Bucket calculations'!$M$1:$N$5,2,FALSE)</f>
        <v>0</v>
      </c>
      <c r="I10">
        <f>IF('Health Information'!L9="No",0,1)</f>
        <v>0</v>
      </c>
      <c r="J10">
        <f>VLOOKUP('Health Information'!M9,'Bucket calculations'!$A$9:$B$14,2,FALSE)</f>
        <v>2</v>
      </c>
      <c r="K10">
        <f>VLOOKUP('Health Information'!N9,'Bucket calculations'!$D$9:$E$12,2,FALSE)</f>
        <v>0</v>
      </c>
      <c r="L10">
        <f>IF('Health Information'!O9="Yes",0,1)</f>
        <v>0</v>
      </c>
      <c r="M10">
        <f>VLOOKUP('Health Information'!P9,'Bucket calculations'!$J$1:$K$5,2,TRUE)</f>
        <v>0</v>
      </c>
      <c r="N10">
        <f>VLOOKUP('Health Information'!U9,'Bucket calculations'!$G$9:$H$13,2,TRUE)</f>
        <v>0</v>
      </c>
      <c r="O10">
        <f>VLOOKUP('Health Information'!S9,'Bucket calculations'!$J$9:$K$12,2,FALSE)</f>
        <v>2</v>
      </c>
      <c r="P10">
        <f>VLOOKUP('Health Information'!E9,'Bucket calculations'!$M$9:$N$17,2,FALSE)</f>
        <v>0</v>
      </c>
      <c r="Q10" s="4">
        <f t="shared" si="0"/>
        <v>13</v>
      </c>
      <c r="R10" s="4" t="str">
        <f>VLOOKUP(Q10,'Bucket calculations'!$D$15:$E$18,2,TRUE)</f>
        <v>Low to moderate risk of diabetes (1-17% chance of diabetes over 10 years)</v>
      </c>
    </row>
    <row r="11" spans="1:18" x14ac:dyDescent="0.35">
      <c r="A11">
        <f>'Health Information'!A10</f>
        <v>9</v>
      </c>
      <c r="B11">
        <f>IFERROR(VLOOKUP('Health Information'!C10,'Bucket calculations'!$D$1:$E$6,2,FALSE),"")</f>
        <v>0</v>
      </c>
      <c r="C11">
        <f>VLOOKUP('Health Information'!T10,'Bucket calculations'!$A$1:$B$5,2,TRUE)</f>
        <v>1</v>
      </c>
      <c r="D11">
        <f>VLOOKUP('Health Information'!I10,'Bucket calculations'!$G$1:$H$6,2,FALSE)</f>
        <v>2</v>
      </c>
      <c r="E11">
        <f>IF(ISERROR(FIND("Depressive",'Health Information'!J10,1))=TRUE,0,1)</f>
        <v>0</v>
      </c>
      <c r="F11">
        <f>IF(ISERROR(FIND("CHD",'Health Information'!J10,1))=TRUE,0,1)</f>
        <v>0</v>
      </c>
      <c r="G11">
        <f>IF(ISERROR(FIND("Heart",'Health Information'!J10,1))=TRUE,0,1)</f>
        <v>0</v>
      </c>
      <c r="H11">
        <f>VLOOKUP('Health Information'!K10,'Bucket calculations'!$M$1:$N$5,2,FALSE)</f>
        <v>0</v>
      </c>
      <c r="I11">
        <f>IF('Health Information'!L10="No",0,1)</f>
        <v>0</v>
      </c>
      <c r="J11">
        <f>VLOOKUP('Health Information'!M10,'Bucket calculations'!$A$9:$B$14,2,FALSE)</f>
        <v>2</v>
      </c>
      <c r="K11">
        <f>VLOOKUP('Health Information'!N10,'Bucket calculations'!$D$9:$E$12,2,FALSE)</f>
        <v>1</v>
      </c>
      <c r="L11">
        <f>IF('Health Information'!O10="Yes",0,1)</f>
        <v>0</v>
      </c>
      <c r="M11">
        <f>VLOOKUP('Health Information'!P10,'Bucket calculations'!$J$1:$K$5,2,TRUE)</f>
        <v>0</v>
      </c>
      <c r="N11">
        <f>VLOOKUP('Health Information'!U10,'Bucket calculations'!$G$9:$H$13,2,TRUE)</f>
        <v>0</v>
      </c>
      <c r="O11">
        <f>VLOOKUP('Health Information'!S10,'Bucket calculations'!$J$9:$K$12,2,FALSE)</f>
        <v>0</v>
      </c>
      <c r="P11">
        <f>VLOOKUP('Health Information'!E10,'Bucket calculations'!$M$9:$N$17,2,FALSE)</f>
        <v>1</v>
      </c>
      <c r="Q11" s="4">
        <f t="shared" si="0"/>
        <v>8</v>
      </c>
      <c r="R11" s="4" t="str">
        <f>VLOOKUP(Q11,'Bucket calculations'!$D$15:$E$18,2,TRUE)</f>
        <v>Low to moderate risk of diabetes (1-17% chance of diabetes over 10 years)</v>
      </c>
    </row>
    <row r="12" spans="1:18" x14ac:dyDescent="0.35">
      <c r="A12">
        <f>'Health Information'!A11</f>
        <v>10</v>
      </c>
      <c r="B12">
        <f>IFERROR(VLOOKUP('Health Information'!C11,'Bucket calculations'!$D$1:$E$6,2,FALSE),"")</f>
        <v>0</v>
      </c>
      <c r="C12">
        <f>VLOOKUP('Health Information'!T11,'Bucket calculations'!$A$1:$B$5,2,TRUE)</f>
        <v>1</v>
      </c>
      <c r="D12">
        <f>VLOOKUP('Health Information'!I11,'Bucket calculations'!$G$1:$H$6,2,FALSE)</f>
        <v>1</v>
      </c>
      <c r="E12">
        <f>IF(ISERROR(FIND("Depressive",'Health Information'!J11,1))=TRUE,0,1)</f>
        <v>0</v>
      </c>
      <c r="F12">
        <f>IF(ISERROR(FIND("CHD",'Health Information'!J11,1))=TRUE,0,1)</f>
        <v>0</v>
      </c>
      <c r="G12">
        <f>IF(ISERROR(FIND("Heart",'Health Information'!J11,1))=TRUE,0,1)</f>
        <v>0</v>
      </c>
      <c r="H12">
        <f>VLOOKUP('Health Information'!K11,'Bucket calculations'!$M$1:$N$5,2,FALSE)</f>
        <v>0</v>
      </c>
      <c r="I12">
        <f>IF('Health Information'!L11="No",0,1)</f>
        <v>0</v>
      </c>
      <c r="J12">
        <f>VLOOKUP('Health Information'!M11,'Bucket calculations'!$A$9:$B$14,2,FALSE)</f>
        <v>0</v>
      </c>
      <c r="K12">
        <f>VLOOKUP('Health Information'!N11,'Bucket calculations'!$D$9:$E$12,2,FALSE)</f>
        <v>0</v>
      </c>
      <c r="L12">
        <f>IF('Health Information'!O11="Yes",0,1)</f>
        <v>0</v>
      </c>
      <c r="M12">
        <f>VLOOKUP('Health Information'!P11,'Bucket calculations'!$J$1:$K$5,2,TRUE)</f>
        <v>0</v>
      </c>
      <c r="N12">
        <f>VLOOKUP('Health Information'!U11,'Bucket calculations'!$G$9:$H$13,2,TRUE)</f>
        <v>0</v>
      </c>
      <c r="O12">
        <f>VLOOKUP('Health Information'!S11,'Bucket calculations'!$J$9:$K$12,2,FALSE)</f>
        <v>0</v>
      </c>
      <c r="P12">
        <f>VLOOKUP('Health Information'!E11,'Bucket calculations'!$M$9:$N$17,2,FALSE)</f>
        <v>0</v>
      </c>
      <c r="Q12" s="4">
        <f t="shared" si="0"/>
        <v>4</v>
      </c>
      <c r="R12" s="4" t="str">
        <f>VLOOKUP(Q12,'Bucket calculations'!$D$15:$E$18,2,TRUE)</f>
        <v>Low to moderate risk of diabetes (1-17% chance of diabetes over 10 years)</v>
      </c>
    </row>
    <row r="13" spans="1:18" x14ac:dyDescent="0.35">
      <c r="A13">
        <f>'Health Information'!A12</f>
        <v>11</v>
      </c>
      <c r="B13">
        <f>IFERROR(VLOOKUP('Health Information'!C12,'Bucket calculations'!$D$1:$E$6,2,FALSE),"")</f>
        <v>1</v>
      </c>
      <c r="C13">
        <f>VLOOKUP('Health Information'!T12,'Bucket calculations'!$A$1:$B$5,2,TRUE)</f>
        <v>0</v>
      </c>
      <c r="D13">
        <f>VLOOKUP('Health Information'!I12,'Bucket calculations'!$G$1:$H$6,2,FALSE)</f>
        <v>1</v>
      </c>
      <c r="E13">
        <f>IF(ISERROR(FIND("Depressive",'Health Information'!J12,1))=TRUE,0,1)</f>
        <v>0</v>
      </c>
      <c r="F13">
        <f>IF(ISERROR(FIND("CHD",'Health Information'!J12,1))=TRUE,0,1)</f>
        <v>0</v>
      </c>
      <c r="G13">
        <f>IF(ISERROR(FIND("Heart",'Health Information'!J12,1))=TRUE,0,1)</f>
        <v>0</v>
      </c>
      <c r="H13">
        <f>VLOOKUP('Health Information'!K12,'Bucket calculations'!$M$1:$N$5,2,FALSE)</f>
        <v>0</v>
      </c>
      <c r="I13">
        <f>IF('Health Information'!L12="No",0,1)</f>
        <v>0</v>
      </c>
      <c r="J13">
        <f>VLOOKUP('Health Information'!M12,'Bucket calculations'!$A$9:$B$14,2,FALSE)</f>
        <v>2</v>
      </c>
      <c r="K13">
        <f>VLOOKUP('Health Information'!N12,'Bucket calculations'!$D$9:$E$12,2,FALSE)</f>
        <v>1</v>
      </c>
      <c r="L13">
        <f>IF('Health Information'!O12="Yes",0,1)</f>
        <v>1</v>
      </c>
      <c r="M13">
        <f>VLOOKUP('Health Information'!P12,'Bucket calculations'!$J$1:$K$5,2,TRUE)</f>
        <v>0</v>
      </c>
      <c r="N13">
        <f>VLOOKUP('Health Information'!U12,'Bucket calculations'!$G$9:$H$13,2,TRUE)</f>
        <v>0</v>
      </c>
      <c r="O13">
        <f>VLOOKUP('Health Information'!S12,'Bucket calculations'!$J$9:$K$12,2,FALSE)</f>
        <v>0</v>
      </c>
      <c r="P13">
        <f>VLOOKUP('Health Information'!E12,'Bucket calculations'!$M$9:$N$17,2,FALSE)</f>
        <v>0</v>
      </c>
      <c r="Q13" s="4">
        <f t="shared" si="0"/>
        <v>5</v>
      </c>
      <c r="R13" s="4" t="str">
        <f>VLOOKUP(Q13,'Bucket calculations'!$D$15:$E$18,2,TRUE)</f>
        <v>Low to moderate risk of diabetes (1-17% chance of diabetes over 10 years)</v>
      </c>
    </row>
    <row r="14" spans="1:18" x14ac:dyDescent="0.35">
      <c r="A14">
        <f>'Health Information'!A13</f>
        <v>12</v>
      </c>
      <c r="B14">
        <f>IFERROR(VLOOKUP('Health Information'!C13,'Bucket calculations'!$D$1:$E$6,2,FALSE),"")</f>
        <v>1</v>
      </c>
      <c r="C14">
        <f>VLOOKUP('Health Information'!T13,'Bucket calculations'!$A$1:$B$5,2,TRUE)</f>
        <v>2</v>
      </c>
      <c r="D14">
        <f>VLOOKUP('Health Information'!I13,'Bucket calculations'!$G$1:$H$6,2,FALSE)</f>
        <v>1</v>
      </c>
      <c r="E14">
        <f>IF(ISERROR(FIND("Depressive",'Health Information'!J13,1))=TRUE,0,1)</f>
        <v>0</v>
      </c>
      <c r="F14">
        <f>IF(ISERROR(FIND("CHD",'Health Information'!J13,1))=TRUE,0,1)</f>
        <v>0</v>
      </c>
      <c r="G14">
        <f>IF(ISERROR(FIND("Heart",'Health Information'!J13,1))=TRUE,0,1)</f>
        <v>0</v>
      </c>
      <c r="H14">
        <f>VLOOKUP('Health Information'!K13,'Bucket calculations'!$M$1:$N$5,2,FALSE)</f>
        <v>0</v>
      </c>
      <c r="I14">
        <f>IF('Health Information'!L13="No",0,1)</f>
        <v>0</v>
      </c>
      <c r="J14">
        <f>VLOOKUP('Health Information'!M13,'Bucket calculations'!$A$9:$B$14,2,FALSE)</f>
        <v>2</v>
      </c>
      <c r="K14">
        <f>VLOOKUP('Health Information'!N13,'Bucket calculations'!$D$9:$E$12,2,FALSE)</f>
        <v>1</v>
      </c>
      <c r="L14">
        <f>IF('Health Information'!O13="Yes",0,1)</f>
        <v>0</v>
      </c>
      <c r="M14">
        <f>VLOOKUP('Health Information'!P13,'Bucket calculations'!$J$1:$K$5,2,TRUE)</f>
        <v>0</v>
      </c>
      <c r="N14">
        <f>VLOOKUP('Health Information'!U13,'Bucket calculations'!$G$9:$H$13,2,TRUE)</f>
        <v>0</v>
      </c>
      <c r="O14">
        <f>VLOOKUP('Health Information'!S13,'Bucket calculations'!$J$9:$K$12,2,FALSE)</f>
        <v>2</v>
      </c>
      <c r="P14">
        <f>VLOOKUP('Health Information'!E13,'Bucket calculations'!$M$9:$N$17,2,FALSE)</f>
        <v>0</v>
      </c>
      <c r="Q14" s="4">
        <f t="shared" si="0"/>
        <v>11</v>
      </c>
      <c r="R14" s="4" t="str">
        <f>VLOOKUP(Q14,'Bucket calculations'!$D$15:$E$18,2,TRUE)</f>
        <v>Low to moderate risk of diabetes (1-17% chance of diabetes over 10 years)</v>
      </c>
    </row>
    <row r="15" spans="1:18" x14ac:dyDescent="0.35">
      <c r="A15">
        <f>'Health Information'!A14</f>
        <v>13</v>
      </c>
      <c r="B15">
        <f>IFERROR(VLOOKUP('Health Information'!C14,'Bucket calculations'!$D$1:$E$6,2,FALSE),"")</f>
        <v>0</v>
      </c>
      <c r="C15">
        <f>VLOOKUP('Health Information'!T14,'Bucket calculations'!$A$1:$B$5,2,TRUE)</f>
        <v>3</v>
      </c>
      <c r="D15">
        <f>VLOOKUP('Health Information'!I14,'Bucket calculations'!$G$1:$H$6,2,FALSE)</f>
        <v>2</v>
      </c>
      <c r="E15">
        <f>IF(ISERROR(FIND("Depressive",'Health Information'!J14,1))=TRUE,0,1)</f>
        <v>0</v>
      </c>
      <c r="F15">
        <f>IF(ISERROR(FIND("CHD",'Health Information'!J14,1))=TRUE,0,1)</f>
        <v>0</v>
      </c>
      <c r="G15">
        <f>IF(ISERROR(FIND("Heart",'Health Information'!J14,1))=TRUE,0,1)</f>
        <v>0</v>
      </c>
      <c r="H15">
        <f>VLOOKUP('Health Information'!K14,'Bucket calculations'!$M$1:$N$5,2,FALSE)</f>
        <v>0</v>
      </c>
      <c r="I15">
        <f>IF('Health Information'!L14="No",0,1)</f>
        <v>0</v>
      </c>
      <c r="J15">
        <f>VLOOKUP('Health Information'!M14,'Bucket calculations'!$A$9:$B$14,2,FALSE)</f>
        <v>2</v>
      </c>
      <c r="K15">
        <f>VLOOKUP('Health Information'!N14,'Bucket calculations'!$D$9:$E$12,2,FALSE)</f>
        <v>1</v>
      </c>
      <c r="L15">
        <f>IF('Health Information'!O14="Yes",0,1)</f>
        <v>0</v>
      </c>
      <c r="M15">
        <f>VLOOKUP('Health Information'!P14,'Bucket calculations'!$J$1:$K$5,2,TRUE)</f>
        <v>0</v>
      </c>
      <c r="N15">
        <f>VLOOKUP('Health Information'!U14,'Bucket calculations'!$G$9:$H$13,2,TRUE)</f>
        <v>0</v>
      </c>
      <c r="O15">
        <f>VLOOKUP('Health Information'!S14,'Bucket calculations'!$J$9:$K$12,2,FALSE)</f>
        <v>0</v>
      </c>
      <c r="P15">
        <f>VLOOKUP('Health Information'!E14,'Bucket calculations'!$M$9:$N$17,2,FALSE)</f>
        <v>0</v>
      </c>
      <c r="Q15" s="4">
        <f t="shared" si="0"/>
        <v>13</v>
      </c>
      <c r="R15" s="4" t="str">
        <f>VLOOKUP(Q15,'Bucket calculations'!$D$15:$E$18,2,TRUE)</f>
        <v>Low to moderate risk of diabetes (1-17% chance of diabetes over 10 years)</v>
      </c>
    </row>
    <row r="16" spans="1:18" x14ac:dyDescent="0.35">
      <c r="A16">
        <f>'Health Information'!A15</f>
        <v>14</v>
      </c>
      <c r="B16">
        <f>IFERROR(VLOOKUP('Health Information'!C15,'Bucket calculations'!$D$1:$E$6,2,FALSE),"")</f>
        <v>1</v>
      </c>
      <c r="C16">
        <f>VLOOKUP('Health Information'!T15,'Bucket calculations'!$A$1:$B$5,2,TRUE)</f>
        <v>3</v>
      </c>
      <c r="D16">
        <f>VLOOKUP('Health Information'!I15,'Bucket calculations'!$G$1:$H$6,2,FALSE)</f>
        <v>2</v>
      </c>
      <c r="E16">
        <f>IF(ISERROR(FIND("Depressive",'Health Information'!J15,1))=TRUE,0,1)</f>
        <v>0</v>
      </c>
      <c r="F16">
        <f>IF(ISERROR(FIND("CHD",'Health Information'!J15,1))=TRUE,0,1)</f>
        <v>0</v>
      </c>
      <c r="G16">
        <f>IF(ISERROR(FIND("Heart",'Health Information'!J15,1))=TRUE,0,1)</f>
        <v>0</v>
      </c>
      <c r="H16">
        <f>VLOOKUP('Health Information'!K15,'Bucket calculations'!$M$1:$N$5,2,FALSE)</f>
        <v>0</v>
      </c>
      <c r="I16">
        <f>IF('Health Information'!L15="No",0,1)</f>
        <v>0</v>
      </c>
      <c r="J16">
        <f>VLOOKUP('Health Information'!M15,'Bucket calculations'!$A$9:$B$14,2,FALSE)</f>
        <v>0</v>
      </c>
      <c r="K16">
        <f>VLOOKUP('Health Information'!N15,'Bucket calculations'!$D$9:$E$12,2,FALSE)</f>
        <v>0</v>
      </c>
      <c r="L16">
        <f>IF('Health Information'!O15="Yes",0,1)</f>
        <v>0</v>
      </c>
      <c r="M16">
        <f>VLOOKUP('Health Information'!P15,'Bucket calculations'!$J$1:$K$5,2,TRUE)</f>
        <v>0</v>
      </c>
      <c r="N16">
        <f>VLOOKUP('Health Information'!U15,'Bucket calculations'!$G$9:$H$13,2,TRUE)</f>
        <v>0</v>
      </c>
      <c r="O16">
        <f>VLOOKUP('Health Information'!S15,'Bucket calculations'!$J$9:$K$12,2,FALSE)</f>
        <v>0</v>
      </c>
      <c r="P16">
        <f>VLOOKUP('Health Information'!E15,'Bucket calculations'!$M$9:$N$17,2,FALSE)</f>
        <v>0</v>
      </c>
      <c r="Q16" s="4">
        <f t="shared" si="0"/>
        <v>11</v>
      </c>
      <c r="R16" s="4" t="str">
        <f>VLOOKUP(Q16,'Bucket calculations'!$D$15:$E$18,2,TRUE)</f>
        <v>Low to moderate risk of diabetes (1-17% chance of diabetes over 10 years)</v>
      </c>
    </row>
    <row r="17" spans="1:18" x14ac:dyDescent="0.35">
      <c r="A17">
        <f>'Health Information'!A16</f>
        <v>15</v>
      </c>
      <c r="B17">
        <f>IFERROR(VLOOKUP('Health Information'!C16,'Bucket calculations'!$D$1:$E$6,2,FALSE),"")</f>
        <v>1</v>
      </c>
      <c r="C17">
        <f>VLOOKUP('Health Information'!T16,'Bucket calculations'!$A$1:$B$5,2,TRUE)</f>
        <v>0</v>
      </c>
      <c r="D17">
        <f>VLOOKUP('Health Information'!I16,'Bucket calculations'!$G$1:$H$6,2,FALSE)</f>
        <v>1</v>
      </c>
      <c r="E17">
        <f>IF(ISERROR(FIND("Depressive",'Health Information'!J16,1))=TRUE,0,1)</f>
        <v>0</v>
      </c>
      <c r="F17">
        <f>IF(ISERROR(FIND("CHD",'Health Information'!J16,1))=TRUE,0,1)</f>
        <v>0</v>
      </c>
      <c r="G17">
        <f>IF(ISERROR(FIND("Heart",'Health Information'!J16,1))=TRUE,0,1)</f>
        <v>0</v>
      </c>
      <c r="H17">
        <f>VLOOKUP('Health Information'!K16,'Bucket calculations'!$M$1:$N$5,2,FALSE)</f>
        <v>0</v>
      </c>
      <c r="I17">
        <f>IF('Health Information'!L16="No",0,1)</f>
        <v>0</v>
      </c>
      <c r="J17">
        <f>VLOOKUP('Health Information'!M16,'Bucket calculations'!$A$9:$B$14,2,FALSE)</f>
        <v>1</v>
      </c>
      <c r="K17">
        <f>VLOOKUP('Health Information'!N16,'Bucket calculations'!$D$9:$E$12,2,FALSE)</f>
        <v>0</v>
      </c>
      <c r="L17">
        <f>IF('Health Information'!O16="Yes",0,1)</f>
        <v>1</v>
      </c>
      <c r="M17">
        <f>VLOOKUP('Health Information'!P16,'Bucket calculations'!$J$1:$K$5,2,TRUE)</f>
        <v>0</v>
      </c>
      <c r="N17">
        <f>VLOOKUP('Health Information'!U16,'Bucket calculations'!$G$9:$H$13,2,TRUE)</f>
        <v>0</v>
      </c>
      <c r="O17">
        <f>VLOOKUP('Health Information'!S16,'Bucket calculations'!$J$9:$K$12,2,FALSE)</f>
        <v>0</v>
      </c>
      <c r="P17">
        <f>VLOOKUP('Health Information'!E16,'Bucket calculations'!$M$9:$N$17,2,FALSE)</f>
        <v>0</v>
      </c>
      <c r="Q17" s="4">
        <f t="shared" si="0"/>
        <v>3</v>
      </c>
      <c r="R17" s="4" t="str">
        <f>VLOOKUP(Q17,'Bucket calculations'!$D$15:$E$18,2,TRUE)</f>
        <v>Low to moderate risk of diabetes (1-17% chance of diabetes over 10 years)</v>
      </c>
    </row>
    <row r="18" spans="1:18" x14ac:dyDescent="0.35">
      <c r="A18">
        <f>'Health Information'!A17</f>
        <v>16</v>
      </c>
      <c r="B18">
        <f>IFERROR(VLOOKUP('Health Information'!C17,'Bucket calculations'!$D$1:$E$6,2,FALSE),"")</f>
        <v>0</v>
      </c>
      <c r="C18">
        <f>VLOOKUP('Health Information'!T17,'Bucket calculations'!$A$1:$B$5,2,TRUE)</f>
        <v>1</v>
      </c>
      <c r="D18">
        <f>VLOOKUP('Health Information'!I17,'Bucket calculations'!$G$1:$H$6,2,FALSE)</f>
        <v>2</v>
      </c>
      <c r="E18">
        <f>IF(ISERROR(FIND("Depressive",'Health Information'!J17,1))=TRUE,0,1)</f>
        <v>0</v>
      </c>
      <c r="F18">
        <f>IF(ISERROR(FIND("CHD",'Health Information'!J17,1))=TRUE,0,1)</f>
        <v>0</v>
      </c>
      <c r="G18">
        <f>IF(ISERROR(FIND("Heart",'Health Information'!J17,1))=TRUE,0,1)</f>
        <v>0</v>
      </c>
      <c r="H18">
        <f>VLOOKUP('Health Information'!K17,'Bucket calculations'!$M$1:$N$5,2,FALSE)</f>
        <v>0</v>
      </c>
      <c r="I18">
        <f>IF('Health Information'!L17="No",0,1)</f>
        <v>0</v>
      </c>
      <c r="J18">
        <f>VLOOKUP('Health Information'!M17,'Bucket calculations'!$A$9:$B$14,2,FALSE)</f>
        <v>3</v>
      </c>
      <c r="K18">
        <f>VLOOKUP('Health Information'!N17,'Bucket calculations'!$D$9:$E$12,2,FALSE)</f>
        <v>1</v>
      </c>
      <c r="L18">
        <f>IF('Health Information'!O17="Yes",0,1)</f>
        <v>1</v>
      </c>
      <c r="M18">
        <f>VLOOKUP('Health Information'!P17,'Bucket calculations'!$J$1:$K$5,2,TRUE)</f>
        <v>0</v>
      </c>
      <c r="N18">
        <f>VLOOKUP('Health Information'!U17,'Bucket calculations'!$G$9:$H$13,2,TRUE)</f>
        <v>0</v>
      </c>
      <c r="O18">
        <f>VLOOKUP('Health Information'!S17,'Bucket calculations'!$J$9:$K$12,2,FALSE)</f>
        <v>0</v>
      </c>
      <c r="P18">
        <f>VLOOKUP('Health Information'!E17,'Bucket calculations'!$M$9:$N$17,2,FALSE)</f>
        <v>0</v>
      </c>
      <c r="Q18" s="4">
        <f t="shared" si="0"/>
        <v>8</v>
      </c>
      <c r="R18" s="4" t="str">
        <f>VLOOKUP(Q18,'Bucket calculations'!$D$15:$E$18,2,TRUE)</f>
        <v>Low to moderate risk of diabetes (1-17% chance of diabetes over 10 years)</v>
      </c>
    </row>
    <row r="19" spans="1:18" x14ac:dyDescent="0.35">
      <c r="A19">
        <f>'Health Information'!A18</f>
        <v>17</v>
      </c>
      <c r="B19">
        <f>IFERROR(VLOOKUP('Health Information'!C18,'Bucket calculations'!$D$1:$E$6,2,FALSE),"")</f>
        <v>0</v>
      </c>
      <c r="C19">
        <f>VLOOKUP('Health Information'!T18,'Bucket calculations'!$A$1:$B$5,2,TRUE)</f>
        <v>1</v>
      </c>
      <c r="D19">
        <f>VLOOKUP('Health Information'!I18,'Bucket calculations'!$G$1:$H$6,2,FALSE)</f>
        <v>0</v>
      </c>
      <c r="E19">
        <f>IF(ISERROR(FIND("Depressive",'Health Information'!J18,1))=TRUE,0,1)</f>
        <v>0</v>
      </c>
      <c r="F19">
        <f>IF(ISERROR(FIND("CHD",'Health Information'!J18,1))=TRUE,0,1)</f>
        <v>0</v>
      </c>
      <c r="G19">
        <f>IF(ISERROR(FIND("Heart",'Health Information'!J18,1))=TRUE,0,1)</f>
        <v>0</v>
      </c>
      <c r="H19">
        <f>VLOOKUP('Health Information'!K18,'Bucket calculations'!$M$1:$N$5,2,FALSE)</f>
        <v>0</v>
      </c>
      <c r="I19">
        <f>IF('Health Information'!L18="No",0,1)</f>
        <v>0</v>
      </c>
      <c r="J19">
        <f>VLOOKUP('Health Information'!M18,'Bucket calculations'!$A$9:$B$14,2,FALSE)</f>
        <v>2</v>
      </c>
      <c r="K19">
        <f>VLOOKUP('Health Information'!N18,'Bucket calculations'!$D$9:$E$12,2,FALSE)</f>
        <v>0</v>
      </c>
      <c r="L19">
        <f>IF('Health Information'!O18="Yes",0,1)</f>
        <v>1</v>
      </c>
      <c r="M19">
        <f>VLOOKUP('Health Information'!P18,'Bucket calculations'!$J$1:$K$5,2,TRUE)</f>
        <v>0</v>
      </c>
      <c r="N19">
        <f>VLOOKUP('Health Information'!U18,'Bucket calculations'!$G$9:$H$13,2,TRUE)</f>
        <v>0</v>
      </c>
      <c r="O19">
        <f>VLOOKUP('Health Information'!S18,'Bucket calculations'!$J$9:$K$12,2,FALSE)</f>
        <v>0</v>
      </c>
      <c r="P19">
        <f>VLOOKUP('Health Information'!E18,'Bucket calculations'!$M$9:$N$17,2,FALSE)</f>
        <v>0</v>
      </c>
      <c r="Q19" s="4">
        <f t="shared" si="0"/>
        <v>5</v>
      </c>
      <c r="R19" s="4" t="str">
        <f>VLOOKUP(Q19,'Bucket calculations'!$D$15:$E$18,2,TRUE)</f>
        <v>Low to moderate risk of diabetes (1-17% chance of diabetes over 10 years)</v>
      </c>
    </row>
    <row r="20" spans="1:18" x14ac:dyDescent="0.35">
      <c r="A20">
        <f>'Health Information'!A19</f>
        <v>18</v>
      </c>
      <c r="B20">
        <f>IFERROR(VLOOKUP('Health Information'!C19,'Bucket calculations'!$D$1:$E$6,2,FALSE),"")</f>
        <v>3</v>
      </c>
      <c r="C20">
        <f>VLOOKUP('Health Information'!T19,'Bucket calculations'!$A$1:$B$5,2,TRUE)</f>
        <v>3</v>
      </c>
      <c r="D20">
        <f>VLOOKUP('Health Information'!I19,'Bucket calculations'!$G$1:$H$6,2,FALSE)</f>
        <v>2</v>
      </c>
      <c r="E20">
        <f>IF(ISERROR(FIND("Depressive",'Health Information'!J19,1))=TRUE,0,1)</f>
        <v>0</v>
      </c>
      <c r="F20">
        <f>IF(ISERROR(FIND("CHD",'Health Information'!J19,1))=TRUE,0,1)</f>
        <v>0</v>
      </c>
      <c r="G20">
        <f>IF(ISERROR(FIND("Heart",'Health Information'!J19,1))=TRUE,0,1)</f>
        <v>0</v>
      </c>
      <c r="H20">
        <f>VLOOKUP('Health Information'!K19,'Bucket calculations'!$M$1:$N$5,2,FALSE)</f>
        <v>0</v>
      </c>
      <c r="I20">
        <f>IF('Health Information'!L19="No",0,1)</f>
        <v>1</v>
      </c>
      <c r="J20">
        <f>VLOOKUP('Health Information'!M19,'Bucket calculations'!$A$9:$B$14,2,FALSE)</f>
        <v>0</v>
      </c>
      <c r="K20">
        <f>VLOOKUP('Health Information'!N19,'Bucket calculations'!$D$9:$E$12,2,FALSE)</f>
        <v>0</v>
      </c>
      <c r="L20">
        <f>IF('Health Information'!O19="Yes",0,1)</f>
        <v>1</v>
      </c>
      <c r="M20">
        <f>VLOOKUP('Health Information'!P19,'Bucket calculations'!$J$1:$K$5,2,TRUE)</f>
        <v>1</v>
      </c>
      <c r="N20">
        <f>VLOOKUP('Health Information'!U19,'Bucket calculations'!$G$9:$H$13,2,TRUE)</f>
        <v>0</v>
      </c>
      <c r="O20">
        <f>VLOOKUP('Health Information'!S19,'Bucket calculations'!$J$9:$K$12,2,FALSE)</f>
        <v>0</v>
      </c>
      <c r="P20">
        <f>VLOOKUP('Health Information'!E19,'Bucket calculations'!$M$9:$N$17,2,FALSE)</f>
        <v>0</v>
      </c>
      <c r="Q20" s="4">
        <f t="shared" si="0"/>
        <v>15</v>
      </c>
      <c r="R20" s="4" t="str">
        <f>VLOOKUP(Q20,'Bucket calculations'!$D$15:$E$18,2,TRUE)</f>
        <v>High risk of diabetes (33% chance of diabetes over 10 years)</v>
      </c>
    </row>
    <row r="21" spans="1:18" x14ac:dyDescent="0.35">
      <c r="A21">
        <f>'Health Information'!A20</f>
        <v>19</v>
      </c>
      <c r="B21">
        <f>IFERROR(VLOOKUP('Health Information'!C20,'Bucket calculations'!$D$1:$E$6,2,FALSE),"")</f>
        <v>0</v>
      </c>
      <c r="C21">
        <f>VLOOKUP('Health Information'!T20,'Bucket calculations'!$A$1:$B$5,2,TRUE)</f>
        <v>1</v>
      </c>
      <c r="D21">
        <f>VLOOKUP('Health Information'!I20,'Bucket calculations'!$G$1:$H$6,2,FALSE)</f>
        <v>2</v>
      </c>
      <c r="E21">
        <f>IF(ISERROR(FIND("Depressive",'Health Information'!J20,1))=TRUE,0,1)</f>
        <v>0</v>
      </c>
      <c r="F21">
        <f>IF(ISERROR(FIND("CHD",'Health Information'!J20,1))=TRUE,0,1)</f>
        <v>0</v>
      </c>
      <c r="G21">
        <f>IF(ISERROR(FIND("Heart",'Health Information'!J20,1))=TRUE,0,1)</f>
        <v>0</v>
      </c>
      <c r="H21">
        <f>VLOOKUP('Health Information'!K20,'Bucket calculations'!$M$1:$N$5,2,FALSE)</f>
        <v>0</v>
      </c>
      <c r="I21">
        <f>IF('Health Information'!L20="No",0,1)</f>
        <v>0</v>
      </c>
      <c r="J21">
        <f>VLOOKUP('Health Information'!M20,'Bucket calculations'!$A$9:$B$14,2,FALSE)</f>
        <v>0</v>
      </c>
      <c r="K21">
        <f>VLOOKUP('Health Information'!N20,'Bucket calculations'!$D$9:$E$12,2,FALSE)</f>
        <v>1</v>
      </c>
      <c r="L21">
        <f>IF('Health Information'!O20="Yes",0,1)</f>
        <v>1</v>
      </c>
      <c r="M21">
        <f>VLOOKUP('Health Information'!P20,'Bucket calculations'!$J$1:$K$5,2,TRUE)</f>
        <v>0</v>
      </c>
      <c r="N21">
        <f>VLOOKUP('Health Information'!U20,'Bucket calculations'!$G$9:$H$13,2,TRUE)</f>
        <v>0</v>
      </c>
      <c r="O21">
        <f>VLOOKUP('Health Information'!S20,'Bucket calculations'!$J$9:$K$12,2,FALSE)</f>
        <v>0</v>
      </c>
      <c r="P21">
        <f>VLOOKUP('Health Information'!E20,'Bucket calculations'!$M$9:$N$17,2,FALSE)</f>
        <v>0</v>
      </c>
      <c r="Q21" s="4">
        <f t="shared" si="0"/>
        <v>6</v>
      </c>
      <c r="R21" s="4" t="str">
        <f>VLOOKUP(Q21,'Bucket calculations'!$D$15:$E$18,2,TRUE)</f>
        <v>Low to moderate risk of diabetes (1-17% chance of diabetes over 10 years)</v>
      </c>
    </row>
    <row r="22" spans="1:18" x14ac:dyDescent="0.35">
      <c r="A22">
        <f>'Health Information'!A21</f>
        <v>20</v>
      </c>
      <c r="B22">
        <f>IFERROR(VLOOKUP('Health Information'!C21,'Bucket calculations'!$D$1:$E$6,2,FALSE),"")</f>
        <v>0</v>
      </c>
      <c r="C22">
        <f>VLOOKUP('Health Information'!T21,'Bucket calculations'!$A$1:$B$5,2,TRUE)</f>
        <v>0</v>
      </c>
      <c r="D22">
        <f>VLOOKUP('Health Information'!I21,'Bucket calculations'!$G$1:$H$6,2,FALSE)</f>
        <v>1</v>
      </c>
      <c r="E22">
        <f>IF(ISERROR(FIND("Depressive",'Health Information'!J21,1))=TRUE,0,1)</f>
        <v>0</v>
      </c>
      <c r="F22">
        <f>IF(ISERROR(FIND("CHD",'Health Information'!J21,1))=TRUE,0,1)</f>
        <v>0</v>
      </c>
      <c r="G22">
        <f>IF(ISERROR(FIND("Heart",'Health Information'!J21,1))=TRUE,0,1)</f>
        <v>0</v>
      </c>
      <c r="H22">
        <f>VLOOKUP('Health Information'!K21,'Bucket calculations'!$M$1:$N$5,2,FALSE)</f>
        <v>0</v>
      </c>
      <c r="I22">
        <f>IF('Health Information'!L21="No",0,1)</f>
        <v>0</v>
      </c>
      <c r="J22">
        <f>VLOOKUP('Health Information'!M21,'Bucket calculations'!$A$9:$B$14,2,FALSE)</f>
        <v>4</v>
      </c>
      <c r="K22">
        <f>VLOOKUP('Health Information'!N21,'Bucket calculations'!$D$9:$E$12,2,FALSE)</f>
        <v>1</v>
      </c>
      <c r="L22">
        <f>IF('Health Information'!O21="Yes",0,1)</f>
        <v>0</v>
      </c>
      <c r="M22">
        <f>VLOOKUP('Health Information'!P21,'Bucket calculations'!$J$1:$K$5,2,TRUE)</f>
        <v>0</v>
      </c>
      <c r="N22">
        <f>VLOOKUP('Health Information'!U21,'Bucket calculations'!$G$9:$H$13,2,TRUE)</f>
        <v>0</v>
      </c>
      <c r="O22">
        <f>VLOOKUP('Health Information'!S21,'Bucket calculations'!$J$9:$K$12,2,FALSE)</f>
        <v>0</v>
      </c>
      <c r="P22">
        <f>VLOOKUP('Health Information'!E21,'Bucket calculations'!$M$9:$N$17,2,FALSE)</f>
        <v>0</v>
      </c>
      <c r="Q22" s="4">
        <f t="shared" si="0"/>
        <v>5</v>
      </c>
      <c r="R22" s="4" t="str">
        <f>VLOOKUP(Q22,'Bucket calculations'!$D$15:$E$18,2,TRUE)</f>
        <v>Low to moderate risk of diabetes (1-17% chance of diabetes over 10 years)</v>
      </c>
    </row>
    <row r="23" spans="1:18" x14ac:dyDescent="0.35">
      <c r="A23">
        <f>'Health Information'!A22</f>
        <v>21</v>
      </c>
      <c r="B23">
        <f>IFERROR(VLOOKUP('Health Information'!C22,'Bucket calculations'!$D$1:$E$6,2,FALSE),"")</f>
        <v>1</v>
      </c>
      <c r="C23">
        <f>VLOOKUP('Health Information'!T22,'Bucket calculations'!$A$1:$B$5,2,TRUE)</f>
        <v>2</v>
      </c>
      <c r="D23">
        <f>VLOOKUP('Health Information'!I22,'Bucket calculations'!$G$1:$H$6,2,FALSE)</f>
        <v>0</v>
      </c>
      <c r="E23">
        <f>IF(ISERROR(FIND("Depressive",'Health Information'!J22,1))=TRUE,0,1)</f>
        <v>0</v>
      </c>
      <c r="F23">
        <f>IF(ISERROR(FIND("CHD",'Health Information'!J22,1))=TRUE,0,1)</f>
        <v>0</v>
      </c>
      <c r="G23">
        <f>IF(ISERROR(FIND("Heart",'Health Information'!J22,1))=TRUE,0,1)</f>
        <v>0</v>
      </c>
      <c r="H23">
        <f>VLOOKUP('Health Information'!K22,'Bucket calculations'!$M$1:$N$5,2,FALSE)</f>
        <v>0</v>
      </c>
      <c r="I23">
        <f>IF('Health Information'!L22="No",0,1)</f>
        <v>0</v>
      </c>
      <c r="J23">
        <f>VLOOKUP('Health Information'!M22,'Bucket calculations'!$A$9:$B$14,2,FALSE)</f>
        <v>1</v>
      </c>
      <c r="K23">
        <f>VLOOKUP('Health Information'!N22,'Bucket calculations'!$D$9:$E$12,2,FALSE)</f>
        <v>0</v>
      </c>
      <c r="L23">
        <f>IF('Health Information'!O22="Yes",0,1)</f>
        <v>0</v>
      </c>
      <c r="M23">
        <f>VLOOKUP('Health Information'!P22,'Bucket calculations'!$J$1:$K$5,2,TRUE)</f>
        <v>0</v>
      </c>
      <c r="N23">
        <f>VLOOKUP('Health Information'!U22,'Bucket calculations'!$G$9:$H$13,2,TRUE)</f>
        <v>0</v>
      </c>
      <c r="O23">
        <f>VLOOKUP('Health Information'!S22,'Bucket calculations'!$J$9:$K$12,2,FALSE)</f>
        <v>1</v>
      </c>
      <c r="P23">
        <f>VLOOKUP('Health Information'!E22,'Bucket calculations'!$M$9:$N$17,2,FALSE)</f>
        <v>0</v>
      </c>
      <c r="Q23" s="4">
        <f t="shared" si="0"/>
        <v>8</v>
      </c>
      <c r="R23" s="4" t="str">
        <f>VLOOKUP(Q23,'Bucket calculations'!$D$15:$E$18,2,TRUE)</f>
        <v>Low to moderate risk of diabetes (1-17% chance of diabetes over 10 years)</v>
      </c>
    </row>
    <row r="24" spans="1:18" x14ac:dyDescent="0.35">
      <c r="A24">
        <f>'Health Information'!A23</f>
        <v>22</v>
      </c>
      <c r="B24">
        <f>IFERROR(VLOOKUP('Health Information'!C23,'Bucket calculations'!$D$1:$E$6,2,FALSE),"")</f>
        <v>1</v>
      </c>
      <c r="C24">
        <f>VLOOKUP('Health Information'!T23,'Bucket calculations'!$A$1:$B$5,2,TRUE)</f>
        <v>3</v>
      </c>
      <c r="D24">
        <f>VLOOKUP('Health Information'!I23,'Bucket calculations'!$G$1:$H$6,2,FALSE)</f>
        <v>1</v>
      </c>
      <c r="E24">
        <f>IF(ISERROR(FIND("Depressive",'Health Information'!J23,1))=TRUE,0,1)</f>
        <v>0</v>
      </c>
      <c r="F24">
        <f>IF(ISERROR(FIND("CHD",'Health Information'!J23,1))=TRUE,0,1)</f>
        <v>0</v>
      </c>
      <c r="G24">
        <f>IF(ISERROR(FIND("Heart",'Health Information'!J23,1))=TRUE,0,1)</f>
        <v>0</v>
      </c>
      <c r="H24">
        <f>VLOOKUP('Health Information'!K23,'Bucket calculations'!$M$1:$N$5,2,FALSE)</f>
        <v>0</v>
      </c>
      <c r="I24">
        <f>IF('Health Information'!L23="No",0,1)</f>
        <v>0</v>
      </c>
      <c r="J24">
        <f>VLOOKUP('Health Information'!M23,'Bucket calculations'!$A$9:$B$14,2,FALSE)</f>
        <v>2</v>
      </c>
      <c r="K24">
        <f>VLOOKUP('Health Information'!N23,'Bucket calculations'!$D$9:$E$12,2,FALSE)</f>
        <v>1</v>
      </c>
      <c r="L24">
        <f>IF('Health Information'!O23="Yes",0,1)</f>
        <v>0</v>
      </c>
      <c r="M24">
        <f>VLOOKUP('Health Information'!P23,'Bucket calculations'!$J$1:$K$5,2,TRUE)</f>
        <v>0</v>
      </c>
      <c r="N24">
        <f>VLOOKUP('Health Information'!U23,'Bucket calculations'!$G$9:$H$13,2,TRUE)</f>
        <v>0</v>
      </c>
      <c r="O24">
        <f>VLOOKUP('Health Information'!S23,'Bucket calculations'!$J$9:$K$12,2,FALSE)</f>
        <v>0</v>
      </c>
      <c r="P24">
        <f>VLOOKUP('Health Information'!E23,'Bucket calculations'!$M$9:$N$17,2,FALSE)</f>
        <v>0</v>
      </c>
      <c r="Q24" s="4">
        <f t="shared" si="0"/>
        <v>13</v>
      </c>
      <c r="R24" s="4" t="str">
        <f>VLOOKUP(Q24,'Bucket calculations'!$D$15:$E$18,2,TRUE)</f>
        <v>Low to moderate risk of diabetes (1-17% chance of diabetes over 10 years)</v>
      </c>
    </row>
    <row r="25" spans="1:18" x14ac:dyDescent="0.35">
      <c r="A25">
        <f>'Health Information'!A24</f>
        <v>23</v>
      </c>
      <c r="B25">
        <f>IFERROR(VLOOKUP('Health Information'!C24,'Bucket calculations'!$D$1:$E$6,2,FALSE),"")</f>
        <v>0</v>
      </c>
      <c r="C25">
        <f>VLOOKUP('Health Information'!T24,'Bucket calculations'!$A$1:$B$5,2,TRUE)</f>
        <v>3</v>
      </c>
      <c r="D25">
        <f>VLOOKUP('Health Information'!I24,'Bucket calculations'!$G$1:$H$6,2,FALSE)</f>
        <v>1</v>
      </c>
      <c r="E25">
        <f>IF(ISERROR(FIND("Depressive",'Health Information'!J24,1))=TRUE,0,1)</f>
        <v>0</v>
      </c>
      <c r="F25">
        <f>IF(ISERROR(FIND("CHD",'Health Information'!J24,1))=TRUE,0,1)</f>
        <v>0</v>
      </c>
      <c r="G25">
        <f>IF(ISERROR(FIND("Heart",'Health Information'!J24,1))=TRUE,0,1)</f>
        <v>0</v>
      </c>
      <c r="H25">
        <f>VLOOKUP('Health Information'!K24,'Bucket calculations'!$M$1:$N$5,2,FALSE)</f>
        <v>0</v>
      </c>
      <c r="I25">
        <f>IF('Health Information'!L24="No",0,1)</f>
        <v>0</v>
      </c>
      <c r="J25">
        <f>VLOOKUP('Health Information'!M24,'Bucket calculations'!$A$9:$B$14,2,FALSE)</f>
        <v>2</v>
      </c>
      <c r="K25">
        <f>VLOOKUP('Health Information'!N24,'Bucket calculations'!$D$9:$E$12,2,FALSE)</f>
        <v>1</v>
      </c>
      <c r="L25">
        <f>IF('Health Information'!O24="Yes",0,1)</f>
        <v>1</v>
      </c>
      <c r="M25">
        <f>VLOOKUP('Health Information'!P24,'Bucket calculations'!$J$1:$K$5,2,TRUE)</f>
        <v>0</v>
      </c>
      <c r="N25">
        <f>VLOOKUP('Health Information'!U24,'Bucket calculations'!$G$9:$H$13,2,TRUE)</f>
        <v>1</v>
      </c>
      <c r="O25">
        <f>VLOOKUP('Health Information'!S24,'Bucket calculations'!$J$9:$K$12,2,FALSE)</f>
        <v>2</v>
      </c>
      <c r="P25">
        <f>VLOOKUP('Health Information'!E24,'Bucket calculations'!$M$9:$N$17,2,FALSE)</f>
        <v>0</v>
      </c>
      <c r="Q25" s="4">
        <f t="shared" si="0"/>
        <v>14</v>
      </c>
      <c r="R25" s="4" t="str">
        <f>VLOOKUP(Q25,'Bucket calculations'!$D$15:$E$18,2,TRUE)</f>
        <v>Low to moderate risk of diabetes (1-17% chance of diabetes over 10 years)</v>
      </c>
    </row>
    <row r="26" spans="1:18" x14ac:dyDescent="0.35">
      <c r="A26">
        <f>'Health Information'!A25</f>
        <v>24</v>
      </c>
      <c r="B26">
        <f>IFERROR(VLOOKUP('Health Information'!C25,'Bucket calculations'!$D$1:$E$6,2,FALSE),"")</f>
        <v>0</v>
      </c>
      <c r="C26">
        <f>VLOOKUP('Health Information'!T25,'Bucket calculations'!$A$1:$B$5,2,TRUE)</f>
        <v>1</v>
      </c>
      <c r="D26">
        <f>VLOOKUP('Health Information'!I25,'Bucket calculations'!$G$1:$H$6,2,FALSE)</f>
        <v>1</v>
      </c>
      <c r="E26">
        <f>IF(ISERROR(FIND("Depressive",'Health Information'!J25,1))=TRUE,0,1)</f>
        <v>0</v>
      </c>
      <c r="F26">
        <f>IF(ISERROR(FIND("CHD",'Health Information'!J25,1))=TRUE,0,1)</f>
        <v>0</v>
      </c>
      <c r="G26">
        <f>IF(ISERROR(FIND("Heart",'Health Information'!J25,1))=TRUE,0,1)</f>
        <v>0</v>
      </c>
      <c r="H26">
        <f>VLOOKUP('Health Information'!K25,'Bucket calculations'!$M$1:$N$5,2,FALSE)</f>
        <v>0</v>
      </c>
      <c r="I26">
        <f>IF('Health Information'!L25="No",0,1)</f>
        <v>0</v>
      </c>
      <c r="J26">
        <f>VLOOKUP('Health Information'!M25,'Bucket calculations'!$A$9:$B$14,2,FALSE)</f>
        <v>1</v>
      </c>
      <c r="K26">
        <f>VLOOKUP('Health Information'!N25,'Bucket calculations'!$D$9:$E$12,2,FALSE)</f>
        <v>1</v>
      </c>
      <c r="L26">
        <f>IF('Health Information'!O25="Yes",0,1)</f>
        <v>1</v>
      </c>
      <c r="M26">
        <f>VLOOKUP('Health Information'!P25,'Bucket calculations'!$J$1:$K$5,2,TRUE)</f>
        <v>0</v>
      </c>
      <c r="N26">
        <f>VLOOKUP('Health Information'!U25,'Bucket calculations'!$G$9:$H$13,2,TRUE)</f>
        <v>0</v>
      </c>
      <c r="O26">
        <f>VLOOKUP('Health Information'!S25,'Bucket calculations'!$J$9:$K$12,2,FALSE)</f>
        <v>2</v>
      </c>
      <c r="P26">
        <f>VLOOKUP('Health Information'!E25,'Bucket calculations'!$M$9:$N$17,2,FALSE)</f>
        <v>0</v>
      </c>
      <c r="Q26" s="4">
        <f t="shared" si="0"/>
        <v>7</v>
      </c>
      <c r="R26" s="4" t="str">
        <f>VLOOKUP(Q26,'Bucket calculations'!$D$15:$E$18,2,TRUE)</f>
        <v>Low to moderate risk of diabetes (1-17% chance of diabetes over 10 years)</v>
      </c>
    </row>
    <row r="27" spans="1:18" x14ac:dyDescent="0.35">
      <c r="A27">
        <f>'Health Information'!A26</f>
        <v>25</v>
      </c>
      <c r="B27">
        <f>IFERROR(VLOOKUP('Health Information'!C26,'Bucket calculations'!$D$1:$E$6,2,FALSE),"")</f>
        <v>0</v>
      </c>
      <c r="C27">
        <f>VLOOKUP('Health Information'!T26,'Bucket calculations'!$A$1:$B$5,2,TRUE)</f>
        <v>0</v>
      </c>
      <c r="D27">
        <f>VLOOKUP('Health Information'!I26,'Bucket calculations'!$G$1:$H$6,2,FALSE)</f>
        <v>1</v>
      </c>
      <c r="E27">
        <f>IF(ISERROR(FIND("Depressive",'Health Information'!J26,1))=TRUE,0,1)</f>
        <v>0</v>
      </c>
      <c r="F27">
        <f>IF(ISERROR(FIND("CHD",'Health Information'!J26,1))=TRUE,0,1)</f>
        <v>0</v>
      </c>
      <c r="G27">
        <f>IF(ISERROR(FIND("Heart",'Health Information'!J26,1))=TRUE,0,1)</f>
        <v>0</v>
      </c>
      <c r="H27">
        <f>VLOOKUP('Health Information'!K26,'Bucket calculations'!$M$1:$N$5,2,FALSE)</f>
        <v>0</v>
      </c>
      <c r="I27">
        <f>IF('Health Information'!L26="No",0,1)</f>
        <v>0</v>
      </c>
      <c r="J27">
        <f>VLOOKUP('Health Information'!M26,'Bucket calculations'!$A$9:$B$14,2,FALSE)</f>
        <v>2</v>
      </c>
      <c r="K27">
        <f>VLOOKUP('Health Information'!N26,'Bucket calculations'!$D$9:$E$12,2,FALSE)</f>
        <v>1</v>
      </c>
      <c r="L27">
        <f>IF('Health Information'!O26="Yes",0,1)</f>
        <v>0</v>
      </c>
      <c r="M27">
        <f>VLOOKUP('Health Information'!P26,'Bucket calculations'!$J$1:$K$5,2,TRUE)</f>
        <v>0</v>
      </c>
      <c r="N27">
        <f>VLOOKUP('Health Information'!U26,'Bucket calculations'!$G$9:$H$13,2,TRUE)</f>
        <v>0</v>
      </c>
      <c r="O27">
        <f>VLOOKUP('Health Information'!S26,'Bucket calculations'!$J$9:$K$12,2,FALSE)</f>
        <v>0</v>
      </c>
      <c r="P27">
        <f>VLOOKUP('Health Information'!E26,'Bucket calculations'!$M$9:$N$17,2,FALSE)</f>
        <v>0</v>
      </c>
      <c r="Q27" s="4">
        <f t="shared" si="0"/>
        <v>3</v>
      </c>
      <c r="R27" s="4" t="str">
        <f>VLOOKUP(Q27,'Bucket calculations'!$D$15:$E$18,2,TRUE)</f>
        <v>Low to moderate risk of diabetes (1-17% chance of diabetes over 10 years)</v>
      </c>
    </row>
    <row r="28" spans="1:18" x14ac:dyDescent="0.35">
      <c r="A28">
        <f>'Health Information'!A27</f>
        <v>26</v>
      </c>
      <c r="B28">
        <f>IFERROR(VLOOKUP('Health Information'!C27,'Bucket calculations'!$D$1:$E$6,2,FALSE),"")</f>
        <v>0</v>
      </c>
      <c r="C28">
        <f>VLOOKUP('Health Information'!T27,'Bucket calculations'!$A$1:$B$5,2,TRUE)</f>
        <v>1</v>
      </c>
      <c r="D28">
        <f>VLOOKUP('Health Information'!I27,'Bucket calculations'!$G$1:$H$6,2,FALSE)</f>
        <v>2</v>
      </c>
      <c r="E28">
        <f>IF(ISERROR(FIND("Depressive",'Health Information'!J27,1))=TRUE,0,1)</f>
        <v>0</v>
      </c>
      <c r="F28">
        <f>IF(ISERROR(FIND("CHD",'Health Information'!J27,1))=TRUE,0,1)</f>
        <v>0</v>
      </c>
      <c r="G28">
        <f>IF(ISERROR(FIND("Heart",'Health Information'!J27,1))=TRUE,0,1)</f>
        <v>0</v>
      </c>
      <c r="H28">
        <f>VLOOKUP('Health Information'!K27,'Bucket calculations'!$M$1:$N$5,2,FALSE)</f>
        <v>1</v>
      </c>
      <c r="I28">
        <f>IF('Health Information'!L27="No",0,1)</f>
        <v>0</v>
      </c>
      <c r="J28">
        <f>VLOOKUP('Health Information'!M27,'Bucket calculations'!$A$9:$B$14,2,FALSE)</f>
        <v>2</v>
      </c>
      <c r="K28">
        <f>VLOOKUP('Health Information'!N27,'Bucket calculations'!$D$9:$E$12,2,FALSE)</f>
        <v>1</v>
      </c>
      <c r="L28">
        <f>IF('Health Information'!O27="Yes",0,1)</f>
        <v>0</v>
      </c>
      <c r="M28">
        <f>VLOOKUP('Health Information'!P27,'Bucket calculations'!$J$1:$K$5,2,TRUE)</f>
        <v>0</v>
      </c>
      <c r="N28">
        <f>VLOOKUP('Health Information'!U27,'Bucket calculations'!$G$9:$H$13,2,TRUE)</f>
        <v>0</v>
      </c>
      <c r="O28">
        <f>VLOOKUP('Health Information'!S27,'Bucket calculations'!$J$9:$K$12,2,FALSE)</f>
        <v>0</v>
      </c>
      <c r="P28">
        <f>VLOOKUP('Health Information'!E27,'Bucket calculations'!$M$9:$N$17,2,FALSE)</f>
        <v>0</v>
      </c>
      <c r="Q28" s="4">
        <f t="shared" si="0"/>
        <v>10</v>
      </c>
      <c r="R28" s="4" t="str">
        <f>VLOOKUP(Q28,'Bucket calculations'!$D$15:$E$18,2,TRUE)</f>
        <v>Low to moderate risk of diabetes (1-17% chance of diabetes over 10 years)</v>
      </c>
    </row>
    <row r="29" spans="1:18" x14ac:dyDescent="0.35">
      <c r="A29">
        <f>'Health Information'!A28</f>
        <v>27</v>
      </c>
      <c r="B29">
        <f>IFERROR(VLOOKUP('Health Information'!C28,'Bucket calculations'!$D$1:$E$6,2,FALSE),"")</f>
        <v>0</v>
      </c>
      <c r="C29">
        <f>VLOOKUP('Health Information'!T28,'Bucket calculations'!$A$1:$B$5,2,TRUE)</f>
        <v>1</v>
      </c>
      <c r="D29">
        <f>VLOOKUP('Health Information'!I28,'Bucket calculations'!$G$1:$H$6,2,FALSE)</f>
        <v>1</v>
      </c>
      <c r="E29">
        <f>IF(ISERROR(FIND("Depressive",'Health Information'!J28,1))=TRUE,0,1)</f>
        <v>0</v>
      </c>
      <c r="F29">
        <f>IF(ISERROR(FIND("CHD",'Health Information'!J28,1))=TRUE,0,1)</f>
        <v>0</v>
      </c>
      <c r="G29">
        <f>IF(ISERROR(FIND("Heart",'Health Information'!J28,1))=TRUE,0,1)</f>
        <v>0</v>
      </c>
      <c r="H29">
        <f>VLOOKUP('Health Information'!K28,'Bucket calculations'!$M$1:$N$5,2,FALSE)</f>
        <v>0</v>
      </c>
      <c r="I29">
        <f>IF('Health Information'!L28="No",0,1)</f>
        <v>0</v>
      </c>
      <c r="J29">
        <f>VLOOKUP('Health Information'!M28,'Bucket calculations'!$A$9:$B$14,2,FALSE)</f>
        <v>0</v>
      </c>
      <c r="K29">
        <f>VLOOKUP('Health Information'!N28,'Bucket calculations'!$D$9:$E$12,2,FALSE)</f>
        <v>0</v>
      </c>
      <c r="L29">
        <f>IF('Health Information'!O28="Yes",0,1)</f>
        <v>0</v>
      </c>
      <c r="M29">
        <f>VLOOKUP('Health Information'!P28,'Bucket calculations'!$J$1:$K$5,2,TRUE)</f>
        <v>0</v>
      </c>
      <c r="N29">
        <f>VLOOKUP('Health Information'!U28,'Bucket calculations'!$G$9:$H$13,2,TRUE)</f>
        <v>0</v>
      </c>
      <c r="O29">
        <f>VLOOKUP('Health Information'!S28,'Bucket calculations'!$J$9:$K$12,2,FALSE)</f>
        <v>0</v>
      </c>
      <c r="P29">
        <f>VLOOKUP('Health Information'!E28,'Bucket calculations'!$M$9:$N$17,2,FALSE)</f>
        <v>0</v>
      </c>
      <c r="Q29" s="4">
        <f t="shared" si="0"/>
        <v>4</v>
      </c>
      <c r="R29" s="4" t="str">
        <f>VLOOKUP(Q29,'Bucket calculations'!$D$15:$E$18,2,TRUE)</f>
        <v>Low to moderate risk of diabetes (1-17% chance of diabetes over 10 years)</v>
      </c>
    </row>
    <row r="30" spans="1:18" x14ac:dyDescent="0.35">
      <c r="A30">
        <f>'Health Information'!A29</f>
        <v>28</v>
      </c>
      <c r="B30">
        <f>IFERROR(VLOOKUP('Health Information'!C29,'Bucket calculations'!$D$1:$E$6,2,FALSE),"")</f>
        <v>0</v>
      </c>
      <c r="C30">
        <f>VLOOKUP('Health Information'!T29,'Bucket calculations'!$A$1:$B$5,2,TRUE)</f>
        <v>2</v>
      </c>
      <c r="D30">
        <f>VLOOKUP('Health Information'!I29,'Bucket calculations'!$G$1:$H$6,2,FALSE)</f>
        <v>1</v>
      </c>
      <c r="E30">
        <f>IF(ISERROR(FIND("Depressive",'Health Information'!J29,1))=TRUE,0,1)</f>
        <v>0</v>
      </c>
      <c r="F30">
        <f>IF(ISERROR(FIND("CHD",'Health Information'!J29,1))=TRUE,0,1)</f>
        <v>0</v>
      </c>
      <c r="G30">
        <f>IF(ISERROR(FIND("Heart",'Health Information'!J29,1))=TRUE,0,1)</f>
        <v>0</v>
      </c>
      <c r="H30">
        <f>VLOOKUP('Health Information'!K29,'Bucket calculations'!$M$1:$N$5,2,FALSE)</f>
        <v>0</v>
      </c>
      <c r="I30">
        <f>IF('Health Information'!L29="No",0,1)</f>
        <v>0</v>
      </c>
      <c r="J30">
        <f>VLOOKUP('Health Information'!M29,'Bucket calculations'!$A$9:$B$14,2,FALSE)</f>
        <v>2</v>
      </c>
      <c r="K30">
        <f>VLOOKUP('Health Information'!N29,'Bucket calculations'!$D$9:$E$12,2,FALSE)</f>
        <v>1</v>
      </c>
      <c r="L30">
        <f>IF('Health Information'!O29="Yes",0,1)</f>
        <v>0</v>
      </c>
      <c r="M30">
        <f>VLOOKUP('Health Information'!P29,'Bucket calculations'!$J$1:$K$5,2,TRUE)</f>
        <v>1</v>
      </c>
      <c r="N30">
        <f>VLOOKUP('Health Information'!U29,'Bucket calculations'!$G$9:$H$13,2,TRUE)</f>
        <v>0</v>
      </c>
      <c r="O30">
        <f>VLOOKUP('Health Information'!S29,'Bucket calculations'!$J$9:$K$12,2,FALSE)</f>
        <v>0</v>
      </c>
      <c r="P30">
        <f>VLOOKUP('Health Information'!E29,'Bucket calculations'!$M$9:$N$17,2,FALSE)</f>
        <v>0</v>
      </c>
      <c r="Q30" s="4">
        <f t="shared" si="0"/>
        <v>10</v>
      </c>
      <c r="R30" s="4" t="str">
        <f>VLOOKUP(Q30,'Bucket calculations'!$D$15:$E$18,2,TRUE)</f>
        <v>Low to moderate risk of diabetes (1-17% chance of diabetes over 10 years)</v>
      </c>
    </row>
    <row r="31" spans="1:18" x14ac:dyDescent="0.35">
      <c r="A31">
        <f>'Health Information'!A30</f>
        <v>29</v>
      </c>
      <c r="B31">
        <f>IFERROR(VLOOKUP('Health Information'!C30,'Bucket calculations'!$D$1:$E$6,2,FALSE),"")</f>
        <v>0</v>
      </c>
      <c r="C31">
        <f>VLOOKUP('Health Information'!T30,'Bucket calculations'!$A$1:$B$5,2,TRUE)</f>
        <v>1</v>
      </c>
      <c r="D31">
        <f>VLOOKUP('Health Information'!I30,'Bucket calculations'!$G$1:$H$6,2,FALSE)</f>
        <v>0</v>
      </c>
      <c r="E31">
        <f>IF(ISERROR(FIND("Depressive",'Health Information'!J30,1))=TRUE,0,1)</f>
        <v>0</v>
      </c>
      <c r="F31">
        <f>IF(ISERROR(FIND("CHD",'Health Information'!J30,1))=TRUE,0,1)</f>
        <v>0</v>
      </c>
      <c r="G31">
        <f>IF(ISERROR(FIND("Heart",'Health Information'!J30,1))=TRUE,0,1)</f>
        <v>0</v>
      </c>
      <c r="H31">
        <f>VLOOKUP('Health Information'!K30,'Bucket calculations'!$M$1:$N$5,2,FALSE)</f>
        <v>0</v>
      </c>
      <c r="I31">
        <f>IF('Health Information'!L30="No",0,1)</f>
        <v>0</v>
      </c>
      <c r="J31">
        <f>VLOOKUP('Health Information'!M30,'Bucket calculations'!$A$9:$B$14,2,FALSE)</f>
        <v>1</v>
      </c>
      <c r="K31">
        <f>VLOOKUP('Health Information'!N30,'Bucket calculations'!$D$9:$E$12,2,FALSE)</f>
        <v>1</v>
      </c>
      <c r="L31">
        <f>IF('Health Information'!O30="Yes",0,1)</f>
        <v>0</v>
      </c>
      <c r="M31">
        <f>VLOOKUP('Health Information'!P30,'Bucket calculations'!$J$1:$K$5,2,TRUE)</f>
        <v>0</v>
      </c>
      <c r="N31">
        <f>VLOOKUP('Health Information'!U30,'Bucket calculations'!$G$9:$H$13,2,TRUE)</f>
        <v>1</v>
      </c>
      <c r="O31">
        <f>VLOOKUP('Health Information'!S30,'Bucket calculations'!$J$9:$K$12,2,FALSE)</f>
        <v>0</v>
      </c>
      <c r="P31">
        <f>VLOOKUP('Health Information'!E30,'Bucket calculations'!$M$9:$N$17,2,FALSE)</f>
        <v>0</v>
      </c>
      <c r="Q31" s="4">
        <f t="shared" si="0"/>
        <v>5</v>
      </c>
      <c r="R31" s="4" t="str">
        <f>VLOOKUP(Q31,'Bucket calculations'!$D$15:$E$18,2,TRUE)</f>
        <v>Low to moderate risk of diabetes (1-17% chance of diabetes over 10 years)</v>
      </c>
    </row>
    <row r="32" spans="1:18" x14ac:dyDescent="0.35">
      <c r="A32">
        <f>'Health Information'!A31</f>
        <v>30</v>
      </c>
      <c r="B32">
        <f>IFERROR(VLOOKUP('Health Information'!C31,'Bucket calculations'!$D$1:$E$6,2,FALSE),"")</f>
        <v>4</v>
      </c>
      <c r="C32">
        <f>VLOOKUP('Health Information'!T31,'Bucket calculations'!$A$1:$B$5,2,TRUE)</f>
        <v>3</v>
      </c>
      <c r="D32">
        <f>VLOOKUP('Health Information'!I31,'Bucket calculations'!$G$1:$H$6,2,FALSE)</f>
        <v>0</v>
      </c>
      <c r="E32">
        <f>IF(ISERROR(FIND("Depressive",'Health Information'!J31,1))=TRUE,0,1)</f>
        <v>0</v>
      </c>
      <c r="F32">
        <f>IF(ISERROR(FIND("CHD",'Health Information'!J31,1))=TRUE,0,1)</f>
        <v>0</v>
      </c>
      <c r="G32">
        <f>IF(ISERROR(FIND("Heart",'Health Information'!J31,1))=TRUE,0,1)</f>
        <v>0</v>
      </c>
      <c r="H32">
        <f>VLOOKUP('Health Information'!K31,'Bucket calculations'!$M$1:$N$5,2,FALSE)</f>
        <v>0</v>
      </c>
      <c r="I32">
        <f>IF('Health Information'!L31="No",0,1)</f>
        <v>0</v>
      </c>
      <c r="J32">
        <f>VLOOKUP('Health Information'!M31,'Bucket calculations'!$A$9:$B$14,2,FALSE)</f>
        <v>0</v>
      </c>
      <c r="K32">
        <f>VLOOKUP('Health Information'!N31,'Bucket calculations'!$D$9:$E$12,2,FALSE)</f>
        <v>0</v>
      </c>
      <c r="L32">
        <f>IF('Health Information'!O31="Yes",0,1)</f>
        <v>1</v>
      </c>
      <c r="M32">
        <f>VLOOKUP('Health Information'!P31,'Bucket calculations'!$J$1:$K$5,2,TRUE)</f>
        <v>0</v>
      </c>
      <c r="N32">
        <f>VLOOKUP('Health Information'!U31,'Bucket calculations'!$G$9:$H$13,2,TRUE)</f>
        <v>3</v>
      </c>
      <c r="O32">
        <f>VLOOKUP('Health Information'!S31,'Bucket calculations'!$J$9:$K$12,2,FALSE)</f>
        <v>2</v>
      </c>
      <c r="P32">
        <f>VLOOKUP('Health Information'!E31,'Bucket calculations'!$M$9:$N$17,2,FALSE)</f>
        <v>0</v>
      </c>
      <c r="Q32" s="4">
        <f t="shared" si="0"/>
        <v>15</v>
      </c>
      <c r="R32" s="4" t="str">
        <f>VLOOKUP(Q32,'Bucket calculations'!$D$15:$E$18,2,TRUE)</f>
        <v>High risk of diabetes (33% chance of diabetes over 10 years)</v>
      </c>
    </row>
    <row r="33" spans="1:18" x14ac:dyDescent="0.35">
      <c r="A33">
        <f>'Health Information'!A32</f>
        <v>31</v>
      </c>
      <c r="B33">
        <f>IFERROR(VLOOKUP('Health Information'!C32,'Bucket calculations'!$D$1:$E$6,2,FALSE),"")</f>
        <v>1</v>
      </c>
      <c r="C33">
        <f>VLOOKUP('Health Information'!T32,'Bucket calculations'!$A$1:$B$5,2,TRUE)</f>
        <v>1</v>
      </c>
      <c r="D33">
        <f>VLOOKUP('Health Information'!I32,'Bucket calculations'!$G$1:$H$6,2,FALSE)</f>
        <v>2</v>
      </c>
      <c r="E33">
        <f>IF(ISERROR(FIND("Depressive",'Health Information'!J32,1))=TRUE,0,1)</f>
        <v>0</v>
      </c>
      <c r="F33">
        <f>IF(ISERROR(FIND("CHD",'Health Information'!J32,1))=TRUE,0,1)</f>
        <v>0</v>
      </c>
      <c r="G33">
        <f>IF(ISERROR(FIND("Heart",'Health Information'!J32,1))=TRUE,0,1)</f>
        <v>0</v>
      </c>
      <c r="H33">
        <f>VLOOKUP('Health Information'!K32,'Bucket calculations'!$M$1:$N$5,2,FALSE)</f>
        <v>0</v>
      </c>
      <c r="I33">
        <f>IF('Health Information'!L32="No",0,1)</f>
        <v>0</v>
      </c>
      <c r="J33">
        <f>VLOOKUP('Health Information'!M32,'Bucket calculations'!$A$9:$B$14,2,FALSE)</f>
        <v>2</v>
      </c>
      <c r="K33">
        <f>VLOOKUP('Health Information'!N32,'Bucket calculations'!$D$9:$E$12,2,FALSE)</f>
        <v>1</v>
      </c>
      <c r="L33">
        <f>IF('Health Information'!O32="Yes",0,1)</f>
        <v>0</v>
      </c>
      <c r="M33">
        <f>VLOOKUP('Health Information'!P32,'Bucket calculations'!$J$1:$K$5,2,TRUE)</f>
        <v>0</v>
      </c>
      <c r="N33">
        <f>VLOOKUP('Health Information'!U32,'Bucket calculations'!$G$9:$H$13,2,TRUE)</f>
        <v>0</v>
      </c>
      <c r="O33">
        <f>VLOOKUP('Health Information'!S32,'Bucket calculations'!$J$9:$K$12,2,FALSE)</f>
        <v>1</v>
      </c>
      <c r="P33">
        <f>VLOOKUP('Health Information'!E32,'Bucket calculations'!$M$9:$N$17,2,FALSE)</f>
        <v>0</v>
      </c>
      <c r="Q33" s="4">
        <f t="shared" si="0"/>
        <v>9</v>
      </c>
      <c r="R33" s="4" t="str">
        <f>VLOOKUP(Q33,'Bucket calculations'!$D$15:$E$18,2,TRUE)</f>
        <v>Low to moderate risk of diabetes (1-17% chance of diabetes over 10 years)</v>
      </c>
    </row>
    <row r="34" spans="1:18" x14ac:dyDescent="0.35">
      <c r="A34">
        <f>'Health Information'!A33</f>
        <v>32</v>
      </c>
      <c r="B34">
        <f>IFERROR(VLOOKUP('Health Information'!C33,'Bucket calculations'!$D$1:$E$6,2,FALSE),"")</f>
        <v>2</v>
      </c>
      <c r="C34">
        <f>VLOOKUP('Health Information'!T33,'Bucket calculations'!$A$1:$B$5,2,TRUE)</f>
        <v>1</v>
      </c>
      <c r="D34">
        <f>VLOOKUP('Health Information'!I33,'Bucket calculations'!$G$1:$H$6,2,FALSE)</f>
        <v>1</v>
      </c>
      <c r="E34">
        <f>IF(ISERROR(FIND("Depressive",'Health Information'!J33,1))=TRUE,0,1)</f>
        <v>0</v>
      </c>
      <c r="F34">
        <f>IF(ISERROR(FIND("CHD",'Health Information'!J33,1))=TRUE,0,1)</f>
        <v>0</v>
      </c>
      <c r="G34">
        <f>IF(ISERROR(FIND("Heart",'Health Information'!J33,1))=TRUE,0,1)</f>
        <v>0</v>
      </c>
      <c r="H34">
        <f>VLOOKUP('Health Information'!K33,'Bucket calculations'!$M$1:$N$5,2,FALSE)</f>
        <v>2</v>
      </c>
      <c r="I34">
        <f>IF('Health Information'!L33="No",0,1)</f>
        <v>0</v>
      </c>
      <c r="J34">
        <f>VLOOKUP('Health Information'!M33,'Bucket calculations'!$A$9:$B$14,2,FALSE)</f>
        <v>3</v>
      </c>
      <c r="K34">
        <f>VLOOKUP('Health Information'!N33,'Bucket calculations'!$D$9:$E$12,2,FALSE)</f>
        <v>2</v>
      </c>
      <c r="L34">
        <f>IF('Health Information'!O33="Yes",0,1)</f>
        <v>0</v>
      </c>
      <c r="M34">
        <f>VLOOKUP('Health Information'!P33,'Bucket calculations'!$J$1:$K$5,2,TRUE)</f>
        <v>0</v>
      </c>
      <c r="N34">
        <f>VLOOKUP('Health Information'!U33,'Bucket calculations'!$G$9:$H$13,2,TRUE)</f>
        <v>0</v>
      </c>
      <c r="O34">
        <f>VLOOKUP('Health Information'!S33,'Bucket calculations'!$J$9:$K$12,2,FALSE)</f>
        <v>0</v>
      </c>
      <c r="P34">
        <f>VLOOKUP('Health Information'!E33,'Bucket calculations'!$M$9:$N$17,2,FALSE)</f>
        <v>0</v>
      </c>
      <c r="Q34" s="4">
        <f t="shared" si="0"/>
        <v>15</v>
      </c>
      <c r="R34" s="4" t="str">
        <f>VLOOKUP(Q34,'Bucket calculations'!$D$15:$E$18,2,TRUE)</f>
        <v>High risk of diabetes (33% chance of diabetes over 10 years)</v>
      </c>
    </row>
    <row r="35" spans="1:18" x14ac:dyDescent="0.35">
      <c r="A35">
        <f>'Health Information'!A34</f>
        <v>33</v>
      </c>
      <c r="B35">
        <f>IFERROR(VLOOKUP('Health Information'!C34,'Bucket calculations'!$D$1:$E$6,2,FALSE),"")</f>
        <v>2</v>
      </c>
      <c r="C35">
        <f>VLOOKUP('Health Information'!T34,'Bucket calculations'!$A$1:$B$5,2,TRUE)</f>
        <v>1</v>
      </c>
      <c r="D35">
        <f>VLOOKUP('Health Information'!I34,'Bucket calculations'!$G$1:$H$6,2,FALSE)</f>
        <v>1</v>
      </c>
      <c r="E35">
        <f>IF(ISERROR(FIND("Depressive",'Health Information'!J34,1))=TRUE,0,1)</f>
        <v>0</v>
      </c>
      <c r="F35">
        <f>IF(ISERROR(FIND("CHD",'Health Information'!J34,1))=TRUE,0,1)</f>
        <v>0</v>
      </c>
      <c r="G35">
        <f>IF(ISERROR(FIND("Heart",'Health Information'!J34,1))=TRUE,0,1)</f>
        <v>0</v>
      </c>
      <c r="H35">
        <f>VLOOKUP('Health Information'!K34,'Bucket calculations'!$M$1:$N$5,2,FALSE)</f>
        <v>0</v>
      </c>
      <c r="I35">
        <f>IF('Health Information'!L34="No",0,1)</f>
        <v>0</v>
      </c>
      <c r="J35">
        <f>VLOOKUP('Health Information'!M34,'Bucket calculations'!$A$9:$B$14,2,FALSE)</f>
        <v>4</v>
      </c>
      <c r="K35">
        <f>VLOOKUP('Health Information'!N34,'Bucket calculations'!$D$9:$E$12,2,FALSE)</f>
        <v>1</v>
      </c>
      <c r="L35">
        <f>IF('Health Information'!O34="Yes",0,1)</f>
        <v>1</v>
      </c>
      <c r="M35">
        <f>VLOOKUP('Health Information'!P34,'Bucket calculations'!$J$1:$K$5,2,TRUE)</f>
        <v>0</v>
      </c>
      <c r="N35">
        <f>VLOOKUP('Health Information'!U34,'Bucket calculations'!$G$9:$H$13,2,TRUE)</f>
        <v>0</v>
      </c>
      <c r="O35">
        <f>VLOOKUP('Health Information'!S34,'Bucket calculations'!$J$9:$K$12,2,FALSE)</f>
        <v>0</v>
      </c>
      <c r="P35">
        <f>VLOOKUP('Health Information'!E34,'Bucket calculations'!$M$9:$N$17,2,FALSE)</f>
        <v>0</v>
      </c>
      <c r="Q35" s="4">
        <f t="shared" si="0"/>
        <v>10</v>
      </c>
      <c r="R35" s="4" t="str">
        <f>VLOOKUP(Q35,'Bucket calculations'!$D$15:$E$18,2,TRUE)</f>
        <v>Low to moderate risk of diabetes (1-17% chance of diabetes over 10 years)</v>
      </c>
    </row>
    <row r="36" spans="1:18" x14ac:dyDescent="0.35">
      <c r="A36">
        <f>'Health Information'!A35</f>
        <v>34</v>
      </c>
      <c r="B36">
        <f>IFERROR(VLOOKUP('Health Information'!C35,'Bucket calculations'!$D$1:$E$6,2,FALSE),"")</f>
        <v>1</v>
      </c>
      <c r="C36">
        <f>VLOOKUP('Health Information'!T35,'Bucket calculations'!$A$1:$B$5,2,TRUE)</f>
        <v>2</v>
      </c>
      <c r="D36">
        <f>VLOOKUP('Health Information'!I35,'Bucket calculations'!$G$1:$H$6,2,FALSE)</f>
        <v>1</v>
      </c>
      <c r="E36">
        <f>IF(ISERROR(FIND("Depressive",'Health Information'!J35,1))=TRUE,0,1)</f>
        <v>0</v>
      </c>
      <c r="F36">
        <f>IF(ISERROR(FIND("CHD",'Health Information'!J35,1))=TRUE,0,1)</f>
        <v>0</v>
      </c>
      <c r="G36">
        <f>IF(ISERROR(FIND("Heart",'Health Information'!J35,1))=TRUE,0,1)</f>
        <v>0</v>
      </c>
      <c r="H36">
        <f>VLOOKUP('Health Information'!K35,'Bucket calculations'!$M$1:$N$5,2,FALSE)</f>
        <v>0</v>
      </c>
      <c r="I36">
        <f>IF('Health Information'!L35="No",0,1)</f>
        <v>0</v>
      </c>
      <c r="J36">
        <f>VLOOKUP('Health Information'!M35,'Bucket calculations'!$A$9:$B$14,2,FALSE)</f>
        <v>2</v>
      </c>
      <c r="K36">
        <f>VLOOKUP('Health Information'!N35,'Bucket calculations'!$D$9:$E$12,2,FALSE)</f>
        <v>1</v>
      </c>
      <c r="L36">
        <f>IF('Health Information'!O35="Yes",0,1)</f>
        <v>0</v>
      </c>
      <c r="M36">
        <f>VLOOKUP('Health Information'!P35,'Bucket calculations'!$J$1:$K$5,2,TRUE)</f>
        <v>0</v>
      </c>
      <c r="N36">
        <f>VLOOKUP('Health Information'!U35,'Bucket calculations'!$G$9:$H$13,2,TRUE)</f>
        <v>1</v>
      </c>
      <c r="O36">
        <f>VLOOKUP('Health Information'!S35,'Bucket calculations'!$J$9:$K$12,2,FALSE)</f>
        <v>0</v>
      </c>
      <c r="P36">
        <f>VLOOKUP('Health Information'!E35,'Bucket calculations'!$M$9:$N$17,2,FALSE)</f>
        <v>0</v>
      </c>
      <c r="Q36" s="4">
        <f t="shared" si="0"/>
        <v>10</v>
      </c>
      <c r="R36" s="4" t="str">
        <f>VLOOKUP(Q36,'Bucket calculations'!$D$15:$E$18,2,TRUE)</f>
        <v>Low to moderate risk of diabetes (1-17% chance of diabetes over 10 years)</v>
      </c>
    </row>
    <row r="37" spans="1:18" x14ac:dyDescent="0.35">
      <c r="A37">
        <f>'Health Information'!A36</f>
        <v>35</v>
      </c>
      <c r="B37">
        <f>IFERROR(VLOOKUP('Health Information'!C36,'Bucket calculations'!$D$1:$E$6,2,FALSE),"")</f>
        <v>1</v>
      </c>
      <c r="C37">
        <f>VLOOKUP('Health Information'!T36,'Bucket calculations'!$A$1:$B$5,2,TRUE)</f>
        <v>3</v>
      </c>
      <c r="D37">
        <f>VLOOKUP('Health Information'!I36,'Bucket calculations'!$G$1:$H$6,2,FALSE)</f>
        <v>0</v>
      </c>
      <c r="E37">
        <f>IF(ISERROR(FIND("Depressive",'Health Information'!J36,1))=TRUE,0,1)</f>
        <v>0</v>
      </c>
      <c r="F37">
        <f>IF(ISERROR(FIND("CHD",'Health Information'!J36,1))=TRUE,0,1)</f>
        <v>0</v>
      </c>
      <c r="G37">
        <f>IF(ISERROR(FIND("Heart",'Health Information'!J36,1))=TRUE,0,1)</f>
        <v>0</v>
      </c>
      <c r="H37">
        <f>VLOOKUP('Health Information'!K36,'Bucket calculations'!$M$1:$N$5,2,FALSE)</f>
        <v>0</v>
      </c>
      <c r="I37">
        <f>IF('Health Information'!L36="No",0,1)</f>
        <v>0</v>
      </c>
      <c r="J37">
        <f>VLOOKUP('Health Information'!M36,'Bucket calculations'!$A$9:$B$14,2,FALSE)</f>
        <v>4</v>
      </c>
      <c r="K37">
        <f>VLOOKUP('Health Information'!N36,'Bucket calculations'!$D$9:$E$12,2,FALSE)</f>
        <v>0</v>
      </c>
      <c r="L37">
        <f>IF('Health Information'!O36="Yes",0,1)</f>
        <v>0</v>
      </c>
      <c r="M37">
        <f>VLOOKUP('Health Information'!P36,'Bucket calculations'!$J$1:$K$5,2,TRUE)</f>
        <v>0</v>
      </c>
      <c r="N37">
        <f>VLOOKUP('Health Information'!U36,'Bucket calculations'!$G$9:$H$13,2,TRUE)</f>
        <v>0</v>
      </c>
      <c r="O37">
        <f>VLOOKUP('Health Information'!S36,'Bucket calculations'!$J$9:$K$12,2,FALSE)</f>
        <v>0</v>
      </c>
      <c r="P37">
        <f>VLOOKUP('Health Information'!E36,'Bucket calculations'!$M$9:$N$17,2,FALSE)</f>
        <v>0</v>
      </c>
      <c r="Q37" s="4">
        <f t="shared" si="0"/>
        <v>13</v>
      </c>
      <c r="R37" s="4" t="str">
        <f>VLOOKUP(Q37,'Bucket calculations'!$D$15:$E$18,2,TRUE)</f>
        <v>Low to moderate risk of diabetes (1-17% chance of diabetes over 10 years)</v>
      </c>
    </row>
    <row r="38" spans="1:18" x14ac:dyDescent="0.35">
      <c r="A38">
        <f>'Health Information'!A37</f>
        <v>36</v>
      </c>
      <c r="B38">
        <f>IFERROR(VLOOKUP('Health Information'!C37,'Bucket calculations'!$D$1:$E$6,2,FALSE),"")</f>
        <v>0</v>
      </c>
      <c r="C38">
        <f>VLOOKUP('Health Information'!T37,'Bucket calculations'!$A$1:$B$5,2,TRUE)</f>
        <v>2</v>
      </c>
      <c r="D38">
        <f>VLOOKUP('Health Information'!I37,'Bucket calculations'!$G$1:$H$6,2,FALSE)</f>
        <v>1</v>
      </c>
      <c r="E38">
        <f>IF(ISERROR(FIND("Depressive",'Health Information'!J37,1))=TRUE,0,1)</f>
        <v>0</v>
      </c>
      <c r="F38">
        <f>IF(ISERROR(FIND("CHD",'Health Information'!J37,1))=TRUE,0,1)</f>
        <v>0</v>
      </c>
      <c r="G38">
        <f>IF(ISERROR(FIND("Heart",'Health Information'!J37,1))=TRUE,0,1)</f>
        <v>0</v>
      </c>
      <c r="H38">
        <f>VLOOKUP('Health Information'!K37,'Bucket calculations'!$M$1:$N$5,2,FALSE)</f>
        <v>0</v>
      </c>
      <c r="I38">
        <f>IF('Health Information'!L37="No",0,1)</f>
        <v>0</v>
      </c>
      <c r="J38">
        <f>VLOOKUP('Health Information'!M37,'Bucket calculations'!$A$9:$B$14,2,FALSE)</f>
        <v>3</v>
      </c>
      <c r="K38">
        <f>VLOOKUP('Health Information'!N37,'Bucket calculations'!$D$9:$E$12,2,FALSE)</f>
        <v>2</v>
      </c>
      <c r="L38">
        <f>IF('Health Information'!O37="Yes",0,1)</f>
        <v>0</v>
      </c>
      <c r="M38">
        <f>VLOOKUP('Health Information'!P37,'Bucket calculations'!$J$1:$K$5,2,TRUE)</f>
        <v>0</v>
      </c>
      <c r="N38">
        <f>VLOOKUP('Health Information'!U37,'Bucket calculations'!$G$9:$H$13,2,TRUE)</f>
        <v>0</v>
      </c>
      <c r="O38">
        <f>VLOOKUP('Health Information'!S37,'Bucket calculations'!$J$9:$K$12,2,FALSE)</f>
        <v>0</v>
      </c>
      <c r="P38">
        <f>VLOOKUP('Health Information'!E37,'Bucket calculations'!$M$9:$N$17,2,FALSE)</f>
        <v>0</v>
      </c>
      <c r="Q38" s="4">
        <f t="shared" si="0"/>
        <v>10</v>
      </c>
      <c r="R38" s="4" t="str">
        <f>VLOOKUP(Q38,'Bucket calculations'!$D$15:$E$18,2,TRUE)</f>
        <v>Low to moderate risk of diabetes (1-17% chance of diabetes over 10 years)</v>
      </c>
    </row>
    <row r="39" spans="1:18" x14ac:dyDescent="0.35">
      <c r="A39">
        <f>'Health Information'!A38</f>
        <v>37</v>
      </c>
      <c r="B39">
        <f>IFERROR(VLOOKUP('Health Information'!C38,'Bucket calculations'!$D$1:$E$6,2,FALSE),"")</f>
        <v>1</v>
      </c>
      <c r="C39">
        <f>VLOOKUP('Health Information'!T38,'Bucket calculations'!$A$1:$B$5,2,TRUE)</f>
        <v>2</v>
      </c>
      <c r="D39">
        <f>VLOOKUP('Health Information'!I38,'Bucket calculations'!$G$1:$H$6,2,FALSE)</f>
        <v>1</v>
      </c>
      <c r="E39">
        <f>IF(ISERROR(FIND("Depressive",'Health Information'!J38,1))=TRUE,0,1)</f>
        <v>0</v>
      </c>
      <c r="F39">
        <f>IF(ISERROR(FIND("CHD",'Health Information'!J38,1))=TRUE,0,1)</f>
        <v>0</v>
      </c>
      <c r="G39">
        <f>IF(ISERROR(FIND("Heart",'Health Information'!J38,1))=TRUE,0,1)</f>
        <v>0</v>
      </c>
      <c r="H39">
        <f>VLOOKUP('Health Information'!K38,'Bucket calculations'!$M$1:$N$5,2,FALSE)</f>
        <v>0</v>
      </c>
      <c r="I39">
        <f>IF('Health Information'!L38="No",0,1)</f>
        <v>0</v>
      </c>
      <c r="J39">
        <f>VLOOKUP('Health Information'!M38,'Bucket calculations'!$A$9:$B$14,2,FALSE)</f>
        <v>2</v>
      </c>
      <c r="K39">
        <f>VLOOKUP('Health Information'!N38,'Bucket calculations'!$D$9:$E$12,2,FALSE)</f>
        <v>1</v>
      </c>
      <c r="L39">
        <f>IF('Health Information'!O38="Yes",0,1)</f>
        <v>0</v>
      </c>
      <c r="M39">
        <f>VLOOKUP('Health Information'!P38,'Bucket calculations'!$J$1:$K$5,2,TRUE)</f>
        <v>0</v>
      </c>
      <c r="N39">
        <f>VLOOKUP('Health Information'!U38,'Bucket calculations'!$G$9:$H$13,2,TRUE)</f>
        <v>0</v>
      </c>
      <c r="O39">
        <f>VLOOKUP('Health Information'!S38,'Bucket calculations'!$J$9:$K$12,2,FALSE)</f>
        <v>0</v>
      </c>
      <c r="P39">
        <f>VLOOKUP('Health Information'!E38,'Bucket calculations'!$M$9:$N$17,2,FALSE)</f>
        <v>0</v>
      </c>
      <c r="Q39" s="4">
        <f t="shared" si="0"/>
        <v>10</v>
      </c>
      <c r="R39" s="4" t="str">
        <f>VLOOKUP(Q39,'Bucket calculations'!$D$15:$E$18,2,TRUE)</f>
        <v>Low to moderate risk of diabetes (1-17% chance of diabetes over 10 years)</v>
      </c>
    </row>
    <row r="40" spans="1:18" x14ac:dyDescent="0.35">
      <c r="A40">
        <f>'Health Information'!A39</f>
        <v>38</v>
      </c>
      <c r="B40">
        <f>IFERROR(VLOOKUP('Health Information'!C39,'Bucket calculations'!$D$1:$E$6,2,FALSE),"")</f>
        <v>0</v>
      </c>
      <c r="C40">
        <f>VLOOKUP('Health Information'!T39,'Bucket calculations'!$A$1:$B$5,2,TRUE)</f>
        <v>1</v>
      </c>
      <c r="D40">
        <f>VLOOKUP('Health Information'!I39,'Bucket calculations'!$G$1:$H$6,2,FALSE)</f>
        <v>3</v>
      </c>
      <c r="E40">
        <f>IF(ISERROR(FIND("Depressive",'Health Information'!J39,1))=TRUE,0,1)</f>
        <v>0</v>
      </c>
      <c r="F40">
        <f>IF(ISERROR(FIND("CHD",'Health Information'!J39,1))=TRUE,0,1)</f>
        <v>0</v>
      </c>
      <c r="G40">
        <f>IF(ISERROR(FIND("Heart",'Health Information'!J39,1))=TRUE,0,1)</f>
        <v>0</v>
      </c>
      <c r="H40">
        <f>VLOOKUP('Health Information'!K39,'Bucket calculations'!$M$1:$N$5,2,FALSE)</f>
        <v>0</v>
      </c>
      <c r="I40">
        <f>IF('Health Information'!L39="No",0,1)</f>
        <v>0</v>
      </c>
      <c r="J40">
        <f>VLOOKUP('Health Information'!M39,'Bucket calculations'!$A$9:$B$14,2,FALSE)</f>
        <v>4</v>
      </c>
      <c r="K40">
        <f>VLOOKUP('Health Information'!N39,'Bucket calculations'!$D$9:$E$12,2,FALSE)</f>
        <v>2</v>
      </c>
      <c r="L40">
        <f>IF('Health Information'!O39="Yes",0,1)</f>
        <v>0</v>
      </c>
      <c r="M40">
        <f>VLOOKUP('Health Information'!P39,'Bucket calculations'!$J$1:$K$5,2,TRUE)</f>
        <v>1</v>
      </c>
      <c r="N40">
        <f>VLOOKUP('Health Information'!U39,'Bucket calculations'!$G$9:$H$13,2,TRUE)</f>
        <v>0</v>
      </c>
      <c r="O40">
        <f>VLOOKUP('Health Information'!S39,'Bucket calculations'!$J$9:$K$12,2,FALSE)</f>
        <v>0</v>
      </c>
      <c r="P40">
        <f>VLOOKUP('Health Information'!E39,'Bucket calculations'!$M$9:$N$17,2,FALSE)</f>
        <v>0</v>
      </c>
      <c r="Q40" s="4">
        <f t="shared" si="0"/>
        <v>11</v>
      </c>
      <c r="R40" s="4" t="str">
        <f>VLOOKUP(Q40,'Bucket calculations'!$D$15:$E$18,2,TRUE)</f>
        <v>Low to moderate risk of diabetes (1-17% chance of diabetes over 10 years)</v>
      </c>
    </row>
    <row r="41" spans="1:18" x14ac:dyDescent="0.35">
      <c r="A41">
        <f>'Health Information'!A40</f>
        <v>39</v>
      </c>
      <c r="B41">
        <f>IFERROR(VLOOKUP('Health Information'!C40,'Bucket calculations'!$D$1:$E$6,2,FALSE),"")</f>
        <v>0</v>
      </c>
      <c r="C41">
        <f>VLOOKUP('Health Information'!T40,'Bucket calculations'!$A$1:$B$5,2,TRUE)</f>
        <v>2</v>
      </c>
      <c r="D41">
        <f>VLOOKUP('Health Information'!I40,'Bucket calculations'!$G$1:$H$6,2,FALSE)</f>
        <v>2</v>
      </c>
      <c r="E41">
        <f>IF(ISERROR(FIND("Depressive",'Health Information'!J40,1))=TRUE,0,1)</f>
        <v>0</v>
      </c>
      <c r="F41">
        <f>IF(ISERROR(FIND("CHD",'Health Information'!J40,1))=TRUE,0,1)</f>
        <v>0</v>
      </c>
      <c r="G41">
        <f>IF(ISERROR(FIND("Heart",'Health Information'!J40,1))=TRUE,0,1)</f>
        <v>0</v>
      </c>
      <c r="H41">
        <f>VLOOKUP('Health Information'!K40,'Bucket calculations'!$M$1:$N$5,2,FALSE)</f>
        <v>1</v>
      </c>
      <c r="I41">
        <f>IF('Health Information'!L40="No",0,1)</f>
        <v>0</v>
      </c>
      <c r="J41">
        <f>VLOOKUP('Health Information'!M40,'Bucket calculations'!$A$9:$B$14,2,FALSE)</f>
        <v>1</v>
      </c>
      <c r="K41">
        <f>VLOOKUP('Health Information'!N40,'Bucket calculations'!$D$9:$E$12,2,FALSE)</f>
        <v>0</v>
      </c>
      <c r="L41">
        <f>IF('Health Information'!O40="Yes",0,1)</f>
        <v>1</v>
      </c>
      <c r="M41">
        <f>VLOOKUP('Health Information'!P40,'Bucket calculations'!$J$1:$K$5,2,TRUE)</f>
        <v>0</v>
      </c>
      <c r="N41">
        <f>VLOOKUP('Health Information'!U40,'Bucket calculations'!$G$9:$H$13,2,TRUE)</f>
        <v>0</v>
      </c>
      <c r="O41">
        <f>VLOOKUP('Health Information'!S40,'Bucket calculations'!$J$9:$K$12,2,FALSE)</f>
        <v>0</v>
      </c>
      <c r="P41">
        <f>VLOOKUP('Health Information'!E40,'Bucket calculations'!$M$9:$N$17,2,FALSE)</f>
        <v>0</v>
      </c>
      <c r="Q41" s="4">
        <f t="shared" si="0"/>
        <v>12</v>
      </c>
      <c r="R41" s="4" t="str">
        <f>VLOOKUP(Q41,'Bucket calculations'!$D$15:$E$18,2,TRUE)</f>
        <v>Low to moderate risk of diabetes (1-17% chance of diabetes over 10 years)</v>
      </c>
    </row>
    <row r="42" spans="1:18" x14ac:dyDescent="0.35">
      <c r="A42">
        <f>'Health Information'!A41</f>
        <v>40</v>
      </c>
      <c r="B42">
        <f>IFERROR(VLOOKUP('Health Information'!C41,'Bucket calculations'!$D$1:$E$6,2,FALSE),"")</f>
        <v>3</v>
      </c>
      <c r="C42">
        <f>VLOOKUP('Health Information'!T41,'Bucket calculations'!$A$1:$B$5,2,TRUE)</f>
        <v>3</v>
      </c>
      <c r="D42">
        <f>VLOOKUP('Health Information'!I41,'Bucket calculations'!$G$1:$H$6,2,FALSE)</f>
        <v>2</v>
      </c>
      <c r="E42">
        <f>IF(ISERROR(FIND("Depressive",'Health Information'!J41,1))=TRUE,0,1)</f>
        <v>1</v>
      </c>
      <c r="F42">
        <f>IF(ISERROR(FIND("CHD",'Health Information'!J41,1))=TRUE,0,1)</f>
        <v>0</v>
      </c>
      <c r="G42">
        <f>IF(ISERROR(FIND("Heart",'Health Information'!J41,1))=TRUE,0,1)</f>
        <v>0</v>
      </c>
      <c r="H42">
        <f>VLOOKUP('Health Information'!K41,'Bucket calculations'!$M$1:$N$5,2,FALSE)</f>
        <v>0</v>
      </c>
      <c r="I42">
        <f>IF('Health Information'!L41="No",0,1)</f>
        <v>0</v>
      </c>
      <c r="J42">
        <f>VLOOKUP('Health Information'!M41,'Bucket calculations'!$A$9:$B$14,2,FALSE)</f>
        <v>2</v>
      </c>
      <c r="K42">
        <f>VLOOKUP('Health Information'!N41,'Bucket calculations'!$D$9:$E$12,2,FALSE)</f>
        <v>1</v>
      </c>
      <c r="L42">
        <f>IF('Health Information'!O41="Yes",0,1)</f>
        <v>0</v>
      </c>
      <c r="M42">
        <f>VLOOKUP('Health Information'!P41,'Bucket calculations'!$J$1:$K$5,2,TRUE)</f>
        <v>1</v>
      </c>
      <c r="N42">
        <f>VLOOKUP('Health Information'!U41,'Bucket calculations'!$G$9:$H$13,2,TRUE)</f>
        <v>0</v>
      </c>
      <c r="O42">
        <f>VLOOKUP('Health Information'!S41,'Bucket calculations'!$J$9:$K$12,2,FALSE)</f>
        <v>0</v>
      </c>
      <c r="P42">
        <f>VLOOKUP('Health Information'!E41,'Bucket calculations'!$M$9:$N$17,2,FALSE)</f>
        <v>0</v>
      </c>
      <c r="Q42" s="4">
        <f t="shared" si="0"/>
        <v>17</v>
      </c>
      <c r="R42" s="4" t="str">
        <f>VLOOKUP(Q42,'Bucket calculations'!$D$15:$E$18,2,TRUE)</f>
        <v>High risk of diabetes (33% chance of diabetes over 10 years)</v>
      </c>
    </row>
    <row r="43" spans="1:18" x14ac:dyDescent="0.35">
      <c r="A43">
        <f>'Health Information'!A42</f>
        <v>41</v>
      </c>
      <c r="B43">
        <f>IFERROR(VLOOKUP('Health Information'!C42,'Bucket calculations'!$D$1:$E$6,2,FALSE),"")</f>
        <v>0</v>
      </c>
      <c r="C43">
        <f>VLOOKUP('Health Information'!T42,'Bucket calculations'!$A$1:$B$5,2,TRUE)</f>
        <v>1</v>
      </c>
      <c r="D43">
        <f>VLOOKUP('Health Information'!I42,'Bucket calculations'!$G$1:$H$6,2,FALSE)</f>
        <v>1</v>
      </c>
      <c r="E43">
        <f>IF(ISERROR(FIND("Depressive",'Health Information'!J42,1))=TRUE,0,1)</f>
        <v>0</v>
      </c>
      <c r="F43">
        <f>IF(ISERROR(FIND("CHD",'Health Information'!J42,1))=TRUE,0,1)</f>
        <v>0</v>
      </c>
      <c r="G43">
        <f>IF(ISERROR(FIND("Heart",'Health Information'!J42,1))=TRUE,0,1)</f>
        <v>0</v>
      </c>
      <c r="H43">
        <f>VLOOKUP('Health Information'!K42,'Bucket calculations'!$M$1:$N$5,2,FALSE)</f>
        <v>0</v>
      </c>
      <c r="I43">
        <f>IF('Health Information'!L42="No",0,1)</f>
        <v>0</v>
      </c>
      <c r="J43">
        <f>VLOOKUP('Health Information'!M42,'Bucket calculations'!$A$9:$B$14,2,FALSE)</f>
        <v>1</v>
      </c>
      <c r="K43">
        <f>VLOOKUP('Health Information'!N42,'Bucket calculations'!$D$9:$E$12,2,FALSE)</f>
        <v>0</v>
      </c>
      <c r="L43">
        <f>IF('Health Information'!O42="Yes",0,1)</f>
        <v>0</v>
      </c>
      <c r="M43">
        <f>VLOOKUP('Health Information'!P42,'Bucket calculations'!$J$1:$K$5,2,TRUE)</f>
        <v>0</v>
      </c>
      <c r="N43">
        <f>VLOOKUP('Health Information'!U42,'Bucket calculations'!$G$9:$H$13,2,TRUE)</f>
        <v>0</v>
      </c>
      <c r="O43">
        <f>VLOOKUP('Health Information'!S42,'Bucket calculations'!$J$9:$K$12,2,FALSE)</f>
        <v>0</v>
      </c>
      <c r="P43">
        <f>VLOOKUP('Health Information'!E42,'Bucket calculations'!$M$9:$N$17,2,FALSE)</f>
        <v>0</v>
      </c>
      <c r="Q43" s="4">
        <f t="shared" si="0"/>
        <v>5</v>
      </c>
      <c r="R43" s="4" t="str">
        <f>VLOOKUP(Q43,'Bucket calculations'!$D$15:$E$18,2,TRUE)</f>
        <v>Low to moderate risk of diabetes (1-17% chance of diabetes over 10 years)</v>
      </c>
    </row>
    <row r="44" spans="1:18" x14ac:dyDescent="0.35">
      <c r="A44">
        <f>'Health Information'!A43</f>
        <v>42</v>
      </c>
      <c r="B44">
        <f>IFERROR(VLOOKUP('Health Information'!C43,'Bucket calculations'!$D$1:$E$6,2,FALSE),"")</f>
        <v>3</v>
      </c>
      <c r="C44">
        <f>VLOOKUP('Health Information'!T43,'Bucket calculations'!$A$1:$B$5,2,TRUE)</f>
        <v>2</v>
      </c>
      <c r="D44">
        <f>VLOOKUP('Health Information'!I43,'Bucket calculations'!$G$1:$H$6,2,FALSE)</f>
        <v>1</v>
      </c>
      <c r="E44">
        <f>IF(ISERROR(FIND("Depressive",'Health Information'!J43,1))=TRUE,0,1)</f>
        <v>0</v>
      </c>
      <c r="F44">
        <f>IF(ISERROR(FIND("CHD",'Health Information'!J43,1))=TRUE,0,1)</f>
        <v>0</v>
      </c>
      <c r="G44">
        <f>IF(ISERROR(FIND("Heart",'Health Information'!J43,1))=TRUE,0,1)</f>
        <v>0</v>
      </c>
      <c r="H44">
        <f>VLOOKUP('Health Information'!K43,'Bucket calculations'!$M$1:$N$5,2,FALSE)</f>
        <v>0</v>
      </c>
      <c r="I44">
        <f>IF('Health Information'!L43="No",0,1)</f>
        <v>0</v>
      </c>
      <c r="J44">
        <f>VLOOKUP('Health Information'!M43,'Bucket calculations'!$A$9:$B$14,2,FALSE)</f>
        <v>1</v>
      </c>
      <c r="K44">
        <f>VLOOKUP('Health Information'!N43,'Bucket calculations'!$D$9:$E$12,2,FALSE)</f>
        <v>0</v>
      </c>
      <c r="L44">
        <f>IF('Health Information'!O43="Yes",0,1)</f>
        <v>0</v>
      </c>
      <c r="M44">
        <f>VLOOKUP('Health Information'!P43,'Bucket calculations'!$J$1:$K$5,2,TRUE)</f>
        <v>0</v>
      </c>
      <c r="N44">
        <f>VLOOKUP('Health Information'!U43,'Bucket calculations'!$G$9:$H$13,2,TRUE)</f>
        <v>0</v>
      </c>
      <c r="O44">
        <f>VLOOKUP('Health Information'!S43,'Bucket calculations'!$J$9:$K$12,2,FALSE)</f>
        <v>0</v>
      </c>
      <c r="P44">
        <f>VLOOKUP('Health Information'!E43,'Bucket calculations'!$M$9:$N$17,2,FALSE)</f>
        <v>0</v>
      </c>
      <c r="Q44" s="4">
        <f t="shared" si="0"/>
        <v>10</v>
      </c>
      <c r="R44" s="4" t="str">
        <f>VLOOKUP(Q44,'Bucket calculations'!$D$15:$E$18,2,TRUE)</f>
        <v>Low to moderate risk of diabetes (1-17% chance of diabetes over 10 years)</v>
      </c>
    </row>
    <row r="45" spans="1:18" x14ac:dyDescent="0.35">
      <c r="A45">
        <f>'Health Information'!A44</f>
        <v>43</v>
      </c>
      <c r="B45">
        <f>IFERROR(VLOOKUP('Health Information'!C44,'Bucket calculations'!$D$1:$E$6,2,FALSE),"")</f>
        <v>3</v>
      </c>
      <c r="C45">
        <f>VLOOKUP('Health Information'!T44,'Bucket calculations'!$A$1:$B$5,2,TRUE)</f>
        <v>3</v>
      </c>
      <c r="D45">
        <f>VLOOKUP('Health Information'!I44,'Bucket calculations'!$G$1:$H$6,2,FALSE)</f>
        <v>2</v>
      </c>
      <c r="E45">
        <f>IF(ISERROR(FIND("Depressive",'Health Information'!J44,1))=TRUE,0,1)</f>
        <v>0</v>
      </c>
      <c r="F45">
        <f>IF(ISERROR(FIND("CHD",'Health Information'!J44,1))=TRUE,0,1)</f>
        <v>0</v>
      </c>
      <c r="G45">
        <f>IF(ISERROR(FIND("Heart",'Health Information'!J44,1))=TRUE,0,1)</f>
        <v>0</v>
      </c>
      <c r="H45">
        <f>VLOOKUP('Health Information'!K44,'Bucket calculations'!$M$1:$N$5,2,FALSE)</f>
        <v>0</v>
      </c>
      <c r="I45">
        <f>IF('Health Information'!L44="No",0,1)</f>
        <v>1</v>
      </c>
      <c r="J45">
        <f>VLOOKUP('Health Information'!M44,'Bucket calculations'!$A$9:$B$14,2,FALSE)</f>
        <v>2</v>
      </c>
      <c r="K45">
        <f>VLOOKUP('Health Information'!N44,'Bucket calculations'!$D$9:$E$12,2,FALSE)</f>
        <v>0</v>
      </c>
      <c r="L45">
        <f>IF('Health Information'!O44="Yes",0,1)</f>
        <v>1</v>
      </c>
      <c r="M45">
        <f>VLOOKUP('Health Information'!P44,'Bucket calculations'!$J$1:$K$5,2,TRUE)</f>
        <v>0</v>
      </c>
      <c r="N45">
        <f>VLOOKUP('Health Information'!U44,'Bucket calculations'!$G$9:$H$13,2,TRUE)</f>
        <v>0</v>
      </c>
      <c r="O45">
        <f>VLOOKUP('Health Information'!S44,'Bucket calculations'!$J$9:$K$12,2,FALSE)</f>
        <v>0</v>
      </c>
      <c r="P45">
        <f>VLOOKUP('Health Information'!E44,'Bucket calculations'!$M$9:$N$17,2,FALSE)</f>
        <v>0</v>
      </c>
      <c r="Q45" s="4">
        <f t="shared" si="0"/>
        <v>15</v>
      </c>
      <c r="R45" s="4" t="str">
        <f>VLOOKUP(Q45,'Bucket calculations'!$D$15:$E$18,2,TRUE)</f>
        <v>High risk of diabetes (33% chance of diabetes over 10 years)</v>
      </c>
    </row>
    <row r="46" spans="1:18" x14ac:dyDescent="0.35">
      <c r="A46">
        <f>'Health Information'!A45</f>
        <v>44</v>
      </c>
      <c r="B46">
        <f>IFERROR(VLOOKUP('Health Information'!C45,'Bucket calculations'!$D$1:$E$6,2,FALSE),"")</f>
        <v>0</v>
      </c>
      <c r="C46">
        <f>VLOOKUP('Health Information'!T45,'Bucket calculations'!$A$1:$B$5,2,TRUE)</f>
        <v>2</v>
      </c>
      <c r="D46">
        <f>VLOOKUP('Health Information'!I45,'Bucket calculations'!$G$1:$H$6,2,FALSE)</f>
        <v>3</v>
      </c>
      <c r="E46">
        <f>IF(ISERROR(FIND("Depressive",'Health Information'!J45,1))=TRUE,0,1)</f>
        <v>0</v>
      </c>
      <c r="F46">
        <f>IF(ISERROR(FIND("CHD",'Health Information'!J45,1))=TRUE,0,1)</f>
        <v>0</v>
      </c>
      <c r="G46">
        <f>IF(ISERROR(FIND("Heart",'Health Information'!J45,1))=TRUE,0,1)</f>
        <v>0</v>
      </c>
      <c r="H46">
        <f>VLOOKUP('Health Information'!K45,'Bucket calculations'!$M$1:$N$5,2,FALSE)</f>
        <v>0</v>
      </c>
      <c r="I46">
        <f>IF('Health Information'!L45="No",0,1)</f>
        <v>0</v>
      </c>
      <c r="J46">
        <f>VLOOKUP('Health Information'!M45,'Bucket calculations'!$A$9:$B$14,2,FALSE)</f>
        <v>2</v>
      </c>
      <c r="K46">
        <f>VLOOKUP('Health Information'!N45,'Bucket calculations'!$D$9:$E$12,2,FALSE)</f>
        <v>1</v>
      </c>
      <c r="L46">
        <f>IF('Health Information'!O45="Yes",0,1)</f>
        <v>1</v>
      </c>
      <c r="M46">
        <f>VLOOKUP('Health Information'!P45,'Bucket calculations'!$J$1:$K$5,2,TRUE)</f>
        <v>0</v>
      </c>
      <c r="N46">
        <f>VLOOKUP('Health Information'!U45,'Bucket calculations'!$G$9:$H$13,2,TRUE)</f>
        <v>1</v>
      </c>
      <c r="O46">
        <f>VLOOKUP('Health Information'!S45,'Bucket calculations'!$J$9:$K$12,2,FALSE)</f>
        <v>0</v>
      </c>
      <c r="P46">
        <f>VLOOKUP('Health Information'!E45,'Bucket calculations'!$M$9:$N$17,2,FALSE)</f>
        <v>0</v>
      </c>
      <c r="Q46" s="4">
        <f t="shared" si="0"/>
        <v>12</v>
      </c>
      <c r="R46" s="4" t="str">
        <f>VLOOKUP(Q46,'Bucket calculations'!$D$15:$E$18,2,TRUE)</f>
        <v>Low to moderate risk of diabetes (1-17% chance of diabetes over 10 years)</v>
      </c>
    </row>
    <row r="47" spans="1:18" x14ac:dyDescent="0.35">
      <c r="A47">
        <f>'Health Information'!A46</f>
        <v>45</v>
      </c>
      <c r="B47">
        <f>IFERROR(VLOOKUP('Health Information'!C46,'Bucket calculations'!$D$1:$E$6,2,FALSE),"")</f>
        <v>0</v>
      </c>
      <c r="C47">
        <f>VLOOKUP('Health Information'!T46,'Bucket calculations'!$A$1:$B$5,2,TRUE)</f>
        <v>1</v>
      </c>
      <c r="D47">
        <f>VLOOKUP('Health Information'!I46,'Bucket calculations'!$G$1:$H$6,2,FALSE)</f>
        <v>4</v>
      </c>
      <c r="E47">
        <f>IF(ISERROR(FIND("Depressive",'Health Information'!J46,1))=TRUE,0,1)</f>
        <v>0</v>
      </c>
      <c r="F47">
        <f>IF(ISERROR(FIND("CHD",'Health Information'!J46,1))=TRUE,0,1)</f>
        <v>0</v>
      </c>
      <c r="G47">
        <f>IF(ISERROR(FIND("Heart",'Health Information'!J46,1))=TRUE,0,1)</f>
        <v>0</v>
      </c>
      <c r="H47">
        <f>VLOOKUP('Health Information'!K46,'Bucket calculations'!$M$1:$N$5,2,FALSE)</f>
        <v>0</v>
      </c>
      <c r="I47">
        <f>IF('Health Information'!L46="No",0,1)</f>
        <v>0</v>
      </c>
      <c r="J47">
        <f>VLOOKUP('Health Information'!M46,'Bucket calculations'!$A$9:$B$14,2,FALSE)</f>
        <v>3</v>
      </c>
      <c r="K47">
        <f>VLOOKUP('Health Information'!N46,'Bucket calculations'!$D$9:$E$12,2,FALSE)</f>
        <v>1</v>
      </c>
      <c r="L47">
        <f>IF('Health Information'!O46="Yes",0,1)</f>
        <v>0</v>
      </c>
      <c r="M47">
        <f>VLOOKUP('Health Information'!P46,'Bucket calculations'!$J$1:$K$5,2,TRUE)</f>
        <v>0</v>
      </c>
      <c r="N47">
        <f>VLOOKUP('Health Information'!U46,'Bucket calculations'!$G$9:$H$13,2,TRUE)</f>
        <v>0</v>
      </c>
      <c r="O47">
        <f>VLOOKUP('Health Information'!S46,'Bucket calculations'!$J$9:$K$12,2,FALSE)</f>
        <v>1</v>
      </c>
      <c r="P47">
        <f>VLOOKUP('Health Information'!E46,'Bucket calculations'!$M$9:$N$17,2,FALSE)</f>
        <v>0</v>
      </c>
      <c r="Q47" s="4">
        <f t="shared" si="0"/>
        <v>10</v>
      </c>
      <c r="R47" s="4" t="str">
        <f>VLOOKUP(Q47,'Bucket calculations'!$D$15:$E$18,2,TRUE)</f>
        <v>Low to moderate risk of diabetes (1-17% chance of diabetes over 10 years)</v>
      </c>
    </row>
    <row r="48" spans="1:18" x14ac:dyDescent="0.35">
      <c r="A48">
        <f>'Health Information'!A47</f>
        <v>46</v>
      </c>
      <c r="B48">
        <f>IFERROR(VLOOKUP('Health Information'!C47,'Bucket calculations'!$D$1:$E$6,2,FALSE),"")</f>
        <v>0</v>
      </c>
      <c r="C48">
        <f>VLOOKUP('Health Information'!T47,'Bucket calculations'!$A$1:$B$5,2,TRUE)</f>
        <v>2</v>
      </c>
      <c r="D48">
        <f>VLOOKUP('Health Information'!I47,'Bucket calculations'!$G$1:$H$6,2,FALSE)</f>
        <v>2</v>
      </c>
      <c r="E48">
        <f>IF(ISERROR(FIND("Depressive",'Health Information'!J47,1))=TRUE,0,1)</f>
        <v>0</v>
      </c>
      <c r="F48">
        <f>IF(ISERROR(FIND("CHD",'Health Information'!J47,1))=TRUE,0,1)</f>
        <v>0</v>
      </c>
      <c r="G48">
        <f>IF(ISERROR(FIND("Heart",'Health Information'!J47,1))=TRUE,0,1)</f>
        <v>0</v>
      </c>
      <c r="H48">
        <f>VLOOKUP('Health Information'!K47,'Bucket calculations'!$M$1:$N$5,2,FALSE)</f>
        <v>0</v>
      </c>
      <c r="I48">
        <f>IF('Health Information'!L47="No",0,1)</f>
        <v>1</v>
      </c>
      <c r="J48">
        <f>VLOOKUP('Health Information'!M47,'Bucket calculations'!$A$9:$B$14,2,FALSE)</f>
        <v>3</v>
      </c>
      <c r="K48">
        <f>VLOOKUP('Health Information'!N47,'Bucket calculations'!$D$9:$E$12,2,FALSE)</f>
        <v>2</v>
      </c>
      <c r="L48">
        <f>IF('Health Information'!O47="Yes",0,1)</f>
        <v>0</v>
      </c>
      <c r="M48">
        <f>VLOOKUP('Health Information'!P47,'Bucket calculations'!$J$1:$K$5,2,TRUE)</f>
        <v>0</v>
      </c>
      <c r="N48">
        <f>VLOOKUP('Health Information'!U47,'Bucket calculations'!$G$9:$H$13,2,TRUE)</f>
        <v>1</v>
      </c>
      <c r="O48">
        <f>VLOOKUP('Health Information'!S47,'Bucket calculations'!$J$9:$K$12,2,FALSE)</f>
        <v>2</v>
      </c>
      <c r="P48">
        <f>VLOOKUP('Health Information'!E47,'Bucket calculations'!$M$9:$N$17,2,FALSE)</f>
        <v>0</v>
      </c>
      <c r="Q48" s="4">
        <f t="shared" si="0"/>
        <v>13</v>
      </c>
      <c r="R48" s="4" t="str">
        <f>VLOOKUP(Q48,'Bucket calculations'!$D$15:$E$18,2,TRUE)</f>
        <v>Low to moderate risk of diabetes (1-17% chance of diabetes over 10 years)</v>
      </c>
    </row>
    <row r="49" spans="1:18" x14ac:dyDescent="0.35">
      <c r="A49">
        <f>'Health Information'!A48</f>
        <v>47</v>
      </c>
      <c r="B49">
        <f>IFERROR(VLOOKUP('Health Information'!C48,'Bucket calculations'!$D$1:$E$6,2,FALSE),"")</f>
        <v>1</v>
      </c>
      <c r="C49">
        <f>VLOOKUP('Health Information'!T48,'Bucket calculations'!$A$1:$B$5,2,TRUE)</f>
        <v>1</v>
      </c>
      <c r="D49">
        <f>VLOOKUP('Health Information'!I48,'Bucket calculations'!$G$1:$H$6,2,FALSE)</f>
        <v>2</v>
      </c>
      <c r="E49">
        <f>IF(ISERROR(FIND("Depressive",'Health Information'!J48,1))=TRUE,0,1)</f>
        <v>0</v>
      </c>
      <c r="F49">
        <f>IF(ISERROR(FIND("CHD",'Health Information'!J48,1))=TRUE,0,1)</f>
        <v>0</v>
      </c>
      <c r="G49">
        <f>IF(ISERROR(FIND("Heart",'Health Information'!J48,1))=TRUE,0,1)</f>
        <v>0</v>
      </c>
      <c r="H49">
        <f>VLOOKUP('Health Information'!K48,'Bucket calculations'!$M$1:$N$5,2,FALSE)</f>
        <v>0</v>
      </c>
      <c r="I49">
        <f>IF('Health Information'!L48="No",0,1)</f>
        <v>0</v>
      </c>
      <c r="J49">
        <f>VLOOKUP('Health Information'!M48,'Bucket calculations'!$A$9:$B$14,2,FALSE)</f>
        <v>2</v>
      </c>
      <c r="K49">
        <f>VLOOKUP('Health Information'!N48,'Bucket calculations'!$D$9:$E$12,2,FALSE)</f>
        <v>1</v>
      </c>
      <c r="L49">
        <f>IF('Health Information'!O48="Yes",0,1)</f>
        <v>0</v>
      </c>
      <c r="M49">
        <f>VLOOKUP('Health Information'!P48,'Bucket calculations'!$J$1:$K$5,2,TRUE)</f>
        <v>0</v>
      </c>
      <c r="N49">
        <f>VLOOKUP('Health Information'!U48,'Bucket calculations'!$G$9:$H$13,2,TRUE)</f>
        <v>2</v>
      </c>
      <c r="O49">
        <f>VLOOKUP('Health Information'!S48,'Bucket calculations'!$J$9:$K$12,2,FALSE)</f>
        <v>0</v>
      </c>
      <c r="P49">
        <f>VLOOKUP('Health Information'!E48,'Bucket calculations'!$M$9:$N$17,2,FALSE)</f>
        <v>2</v>
      </c>
      <c r="Q49" s="4">
        <f t="shared" ref="Q49" si="1">ROUND(((SUMPRODUCT(B49:P49,$B$1:$P$1))*40/2.670086403),0)</f>
        <v>10</v>
      </c>
      <c r="R49" s="4" t="str">
        <f>VLOOKUP(Q49,'Bucket calculations'!$D$15:$E$18,2,TRUE)</f>
        <v>Low to moderate risk of diabetes (1-17% chance of diabetes over 10 years)</v>
      </c>
    </row>
    <row r="50" spans="1:18" x14ac:dyDescent="0.35">
      <c r="A50">
        <f>'Health Information'!A49</f>
        <v>48</v>
      </c>
      <c r="B50">
        <f>IFERROR(VLOOKUP('Health Information'!C49,'Bucket calculations'!$D$1:$E$6,2,FALSE),"")</f>
        <v>0</v>
      </c>
      <c r="C50">
        <f>VLOOKUP('Health Information'!T49,'Bucket calculations'!$A$1:$B$5,2,TRUE)</f>
        <v>2</v>
      </c>
      <c r="D50">
        <f>VLOOKUP('Health Information'!I49,'Bucket calculations'!$G$1:$H$6,2,FALSE)</f>
        <v>2</v>
      </c>
      <c r="E50">
        <f>IF(ISERROR(FIND("Depressive",'Health Information'!J49,1))=TRUE,0,1)</f>
        <v>0</v>
      </c>
      <c r="F50">
        <f>IF(ISERROR(FIND("CHD",'Health Information'!J49,1))=TRUE,0,1)</f>
        <v>0</v>
      </c>
      <c r="G50">
        <f>IF(ISERROR(FIND("Heart",'Health Information'!J49,1))=TRUE,0,1)</f>
        <v>1</v>
      </c>
      <c r="H50">
        <f>VLOOKUP('Health Information'!K49,'Bucket calculations'!$M$1:$N$5,2,FALSE)</f>
        <v>0</v>
      </c>
      <c r="I50">
        <f>IF('Health Information'!L49="No",0,1)</f>
        <v>0</v>
      </c>
      <c r="J50">
        <f>VLOOKUP('Health Information'!M49,'Bucket calculations'!$A$9:$B$14,2,FALSE)</f>
        <v>3</v>
      </c>
      <c r="K50">
        <f>VLOOKUP('Health Information'!N49,'Bucket calculations'!$D$9:$E$12,2,FALSE)</f>
        <v>1</v>
      </c>
      <c r="L50">
        <f>IF('Health Information'!O49="Yes",0,1)</f>
        <v>0</v>
      </c>
      <c r="M50">
        <f>VLOOKUP('Health Information'!P49,'Bucket calculations'!$J$1:$K$5,2,TRUE)</f>
        <v>0</v>
      </c>
      <c r="N50">
        <f>VLOOKUP('Health Information'!U49,'Bucket calculations'!$G$9:$H$13,2,TRUE)</f>
        <v>1</v>
      </c>
      <c r="O50">
        <f>VLOOKUP('Health Information'!S49,'Bucket calculations'!$J$9:$K$12,2,FALSE)</f>
        <v>2</v>
      </c>
      <c r="P50">
        <f>VLOOKUP('Health Information'!E49,'Bucket calculations'!$M$9:$N$17,2,FALSE)</f>
        <v>0</v>
      </c>
      <c r="Q50" s="4">
        <f t="shared" ref="Q50" si="2">ROUND(((SUMPRODUCT(B50:P50,$B$1:$P$1))*40/2.670086403),0)</f>
        <v>13</v>
      </c>
      <c r="R50" s="4" t="str">
        <f>VLOOKUP(Q50,'Bucket calculations'!$D$15:$E$18,2,TRUE)</f>
        <v>Low to moderate risk of diabetes (1-17% chance of diabetes over 10 years)</v>
      </c>
    </row>
    <row r="51" spans="1:18" x14ac:dyDescent="0.35">
      <c r="A51">
        <f>'Health Information'!A50</f>
        <v>49</v>
      </c>
      <c r="B51">
        <f>IFERROR(VLOOKUP('Health Information'!C50,'Bucket calculations'!$D$1:$E$6,2,FALSE),"")</f>
        <v>0</v>
      </c>
      <c r="C51">
        <f>VLOOKUP('Health Information'!T50,'Bucket calculations'!$A$1:$B$5,2,TRUE)</f>
        <v>1</v>
      </c>
      <c r="D51">
        <f>VLOOKUP('Health Information'!I50,'Bucket calculations'!$G$1:$H$6,2,FALSE)</f>
        <v>3</v>
      </c>
      <c r="E51">
        <f>IF(ISERROR(FIND("Depressive",'Health Information'!J50,1))=TRUE,0,1)</f>
        <v>0</v>
      </c>
      <c r="F51">
        <f>IF(ISERROR(FIND("CHD",'Health Information'!J50,1))=TRUE,0,1)</f>
        <v>0</v>
      </c>
      <c r="G51">
        <f>IF(ISERROR(FIND("Heart",'Health Information'!J50,1))=TRUE,0,1)</f>
        <v>0</v>
      </c>
      <c r="H51">
        <f>VLOOKUP('Health Information'!K50,'Bucket calculations'!$M$1:$N$5,2,FALSE)</f>
        <v>3</v>
      </c>
      <c r="I51">
        <f>IF('Health Information'!L50="No",0,1)</f>
        <v>0</v>
      </c>
      <c r="J51">
        <f>VLOOKUP('Health Information'!M50,'Bucket calculations'!$A$9:$B$14,2,FALSE)</f>
        <v>4</v>
      </c>
      <c r="K51">
        <f>VLOOKUP('Health Information'!N50,'Bucket calculations'!$D$9:$E$12,2,FALSE)</f>
        <v>2</v>
      </c>
      <c r="L51">
        <f>IF('Health Information'!O50="Yes",0,1)</f>
        <v>0</v>
      </c>
      <c r="M51">
        <f>VLOOKUP('Health Information'!P50,'Bucket calculations'!$J$1:$K$5,2,TRUE)</f>
        <v>0</v>
      </c>
      <c r="N51">
        <f>VLOOKUP('Health Information'!U50,'Bucket calculations'!$G$9:$H$13,2,TRUE)</f>
        <v>0</v>
      </c>
      <c r="O51">
        <f>VLOOKUP('Health Information'!S50,'Bucket calculations'!$J$9:$K$12,2,FALSE)</f>
        <v>1</v>
      </c>
      <c r="P51">
        <f>VLOOKUP('Health Information'!E50,'Bucket calculations'!$M$9:$N$17,2,FALSE)</f>
        <v>0</v>
      </c>
      <c r="Q51" s="4">
        <f>ROUND(((SUMPRODUCT(B51:P51,$B$1:$P$1))*40/2.670086403),0)</f>
        <v>20</v>
      </c>
      <c r="R51" s="4" t="str">
        <f>VLOOKUP(Q51,'Bucket calculations'!$D$15:$E$18,2,TRUE)</f>
        <v>High risk of diabetes (33% chance of diabetes over 10 years)</v>
      </c>
    </row>
    <row r="52" spans="1:18" x14ac:dyDescent="0.35">
      <c r="A52">
        <f>'Health Information'!A51</f>
        <v>50</v>
      </c>
      <c r="B52">
        <f>IFERROR(VLOOKUP('Health Information'!C51,'Bucket calculations'!$D$1:$E$6,2,FALSE),"")</f>
        <v>1</v>
      </c>
      <c r="C52">
        <f>VLOOKUP('Health Information'!T51,'Bucket calculations'!$A$1:$B$5,2,TRUE)</f>
        <v>1</v>
      </c>
      <c r="D52">
        <f>VLOOKUP('Health Information'!I51,'Bucket calculations'!$G$1:$H$6,2,FALSE)</f>
        <v>2</v>
      </c>
      <c r="E52">
        <f>IF(ISERROR(FIND("Depressive",'Health Information'!J51,1))=TRUE,0,1)</f>
        <v>0</v>
      </c>
      <c r="F52">
        <f>IF(ISERROR(FIND("CHD",'Health Information'!J51,1))=TRUE,0,1)</f>
        <v>0</v>
      </c>
      <c r="G52">
        <f>IF(ISERROR(FIND("Heart",'Health Information'!J51,1))=TRUE,0,1)</f>
        <v>0</v>
      </c>
      <c r="H52">
        <f>VLOOKUP('Health Information'!K51,'Bucket calculations'!$M$1:$N$5,2,FALSE)</f>
        <v>0</v>
      </c>
      <c r="I52">
        <f>IF('Health Information'!L51="No",0,1)</f>
        <v>0</v>
      </c>
      <c r="J52">
        <f>VLOOKUP('Health Information'!M51,'Bucket calculations'!$A$9:$B$14,2,FALSE)</f>
        <v>2</v>
      </c>
      <c r="K52">
        <f>VLOOKUP('Health Information'!N51,'Bucket calculations'!$D$9:$E$12,2,FALSE)</f>
        <v>1</v>
      </c>
      <c r="L52">
        <f>IF('Health Information'!O51="Yes",0,1)</f>
        <v>0</v>
      </c>
      <c r="M52">
        <f>VLOOKUP('Health Information'!P51,'Bucket calculations'!$J$1:$K$5,2,TRUE)</f>
        <v>0</v>
      </c>
      <c r="N52">
        <f>VLOOKUP('Health Information'!U51,'Bucket calculations'!$G$9:$H$13,2,TRUE)</f>
        <v>2</v>
      </c>
      <c r="O52">
        <f>VLOOKUP('Health Information'!S51,'Bucket calculations'!$J$9:$K$12,2,FALSE)</f>
        <v>0</v>
      </c>
      <c r="P52">
        <f>VLOOKUP('Health Information'!E51,'Bucket calculations'!$M$9:$N$17,2,FALSE)</f>
        <v>0</v>
      </c>
      <c r="Q52" s="4">
        <f>ROUND(((SUMPRODUCT(B52:P52,$B$1:$P$1))*40/2.670086403),0)</f>
        <v>9</v>
      </c>
      <c r="R52" s="4" t="str">
        <f>VLOOKUP(Q52,'Bucket calculations'!$D$15:$E$18,2,TRUE)</f>
        <v>Low to moderate risk of diabetes (1-17% chance of diabetes over 10 years)</v>
      </c>
    </row>
    <row r="53" spans="1:18" x14ac:dyDescent="0.35">
      <c r="A53">
        <f>'Health Information'!A52</f>
        <v>51</v>
      </c>
      <c r="B53">
        <f>IFERROR(VLOOKUP('Health Information'!C52,'Bucket calculations'!$D$1:$E$6,2,FALSE),"")</f>
        <v>1</v>
      </c>
      <c r="C53">
        <f>VLOOKUP('Health Information'!T52,'Bucket calculations'!$A$1:$B$5,2,TRUE)</f>
        <v>1</v>
      </c>
      <c r="D53">
        <f>VLOOKUP('Health Information'!I52,'Bucket calculations'!$G$1:$H$6,2,FALSE)</f>
        <v>0</v>
      </c>
      <c r="E53">
        <f>IF(ISERROR(FIND("Depressive",'Health Information'!J52,1))=TRUE,0,1)</f>
        <v>0</v>
      </c>
      <c r="F53">
        <f>IF(ISERROR(FIND("CHD",'Health Information'!J52,1))=TRUE,0,1)</f>
        <v>0</v>
      </c>
      <c r="G53">
        <f>IF(ISERROR(FIND("Heart",'Health Information'!J52,1))=TRUE,0,1)</f>
        <v>0</v>
      </c>
      <c r="H53">
        <f>VLOOKUP('Health Information'!K52,'Bucket calculations'!$M$1:$N$5,2,FALSE)</f>
        <v>0</v>
      </c>
      <c r="I53">
        <f>IF('Health Information'!L52="No",0,1)</f>
        <v>0</v>
      </c>
      <c r="J53">
        <f>VLOOKUP('Health Information'!M52,'Bucket calculations'!$A$9:$B$14,2,FALSE)</f>
        <v>2</v>
      </c>
      <c r="K53">
        <f>VLOOKUP('Health Information'!N52,'Bucket calculations'!$D$9:$E$12,2,FALSE)</f>
        <v>0</v>
      </c>
      <c r="L53">
        <f>IF('Health Information'!O52="Yes",0,1)</f>
        <v>0</v>
      </c>
      <c r="M53">
        <f>VLOOKUP('Health Information'!P52,'Bucket calculations'!$J$1:$K$5,2,TRUE)</f>
        <v>0</v>
      </c>
      <c r="N53">
        <f>VLOOKUP('Health Information'!U52,'Bucket calculations'!$G$9:$H$13,2,TRUE)</f>
        <v>0</v>
      </c>
      <c r="O53">
        <f>VLOOKUP('Health Information'!S52,'Bucket calculations'!$J$9:$K$12,2,FALSE)</f>
        <v>0</v>
      </c>
      <c r="P53">
        <f>VLOOKUP('Health Information'!E52,'Bucket calculations'!$M$9:$N$17,2,FALSE)</f>
        <v>0</v>
      </c>
      <c r="Q53" s="4">
        <f>ROUND(((SUMPRODUCT(B53:P53,$B$1:$P$1))*40/2.670086403),0)</f>
        <v>6</v>
      </c>
      <c r="R53" s="4" t="str">
        <f>VLOOKUP(Q53,'Bucket calculations'!$D$15:$E$18,2,TRUE)</f>
        <v>Low to moderate risk of diabetes (1-17% chance of diabetes over 10 years)</v>
      </c>
    </row>
    <row r="54" spans="1:18" x14ac:dyDescent="0.35">
      <c r="Q54" s="4"/>
      <c r="R5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C27"/>
  <sheetViews>
    <sheetView workbookViewId="0">
      <selection activeCell="C2" sqref="C2"/>
    </sheetView>
  </sheetViews>
  <sheetFormatPr defaultRowHeight="14.5" x14ac:dyDescent="0.35"/>
  <cols>
    <col min="1" max="1" width="11.453125" bestFit="1" customWidth="1"/>
    <col min="2" max="2" width="17.54296875" bestFit="1" customWidth="1"/>
    <col min="3" max="3" width="11.81640625" bestFit="1" customWidth="1"/>
    <col min="5" max="5" width="11.36328125" bestFit="1" customWidth="1"/>
    <col min="6" max="6" width="11.81640625" bestFit="1" customWidth="1"/>
  </cols>
  <sheetData>
    <row r="1" spans="1:3" x14ac:dyDescent="0.35">
      <c r="A1" s="8" t="s">
        <v>117</v>
      </c>
      <c r="B1" s="8" t="s">
        <v>118</v>
      </c>
      <c r="C1" s="8" t="s">
        <v>119</v>
      </c>
    </row>
    <row r="2" spans="1:3" x14ac:dyDescent="0.35">
      <c r="A2" t="s">
        <v>120</v>
      </c>
      <c r="B2" t="s">
        <v>18</v>
      </c>
      <c r="C2">
        <v>0.18471387455042501</v>
      </c>
    </row>
    <row r="3" spans="1:3" x14ac:dyDescent="0.35">
      <c r="A3" t="s">
        <v>121</v>
      </c>
      <c r="B3" t="s">
        <v>122</v>
      </c>
      <c r="C3">
        <v>7.4173978262434603E-2</v>
      </c>
    </row>
    <row r="4" spans="1:3" x14ac:dyDescent="0.35">
      <c r="A4" t="s">
        <v>123</v>
      </c>
      <c r="B4" t="s">
        <v>113</v>
      </c>
      <c r="C4">
        <v>6.9162906711578306E-2</v>
      </c>
    </row>
    <row r="5" spans="1:3" x14ac:dyDescent="0.35">
      <c r="A5" t="s">
        <v>124</v>
      </c>
      <c r="B5" t="s">
        <v>104</v>
      </c>
      <c r="C5">
        <v>6.2165578124887703E-2</v>
      </c>
    </row>
    <row r="6" spans="1:3" x14ac:dyDescent="0.35">
      <c r="A6" t="s">
        <v>125</v>
      </c>
      <c r="B6" t="s">
        <v>103</v>
      </c>
      <c r="C6">
        <v>6.2081395256909797E-2</v>
      </c>
    </row>
    <row r="7" spans="1:3" x14ac:dyDescent="0.35">
      <c r="A7" t="s">
        <v>126</v>
      </c>
      <c r="B7" t="s">
        <v>110</v>
      </c>
      <c r="C7">
        <v>6.1875015168808799E-2</v>
      </c>
    </row>
    <row r="8" spans="1:3" x14ac:dyDescent="0.35">
      <c r="A8" t="s">
        <v>127</v>
      </c>
      <c r="B8" t="s">
        <v>128</v>
      </c>
      <c r="C8">
        <v>5.00125270817771E-2</v>
      </c>
    </row>
    <row r="9" spans="1:3" x14ac:dyDescent="0.35">
      <c r="A9" t="s">
        <v>129</v>
      </c>
      <c r="B9" t="s">
        <v>130</v>
      </c>
      <c r="C9">
        <v>4.7916221996249203E-2</v>
      </c>
    </row>
    <row r="10" spans="1:3" x14ac:dyDescent="0.35">
      <c r="A10" t="s">
        <v>131</v>
      </c>
      <c r="B10" t="s">
        <v>114</v>
      </c>
      <c r="C10">
        <v>3.9981635925475399E-2</v>
      </c>
    </row>
    <row r="11" spans="1:3" x14ac:dyDescent="0.35">
      <c r="A11" t="s">
        <v>132</v>
      </c>
      <c r="B11" t="s">
        <v>133</v>
      </c>
      <c r="C11">
        <v>3.8111617085258599E-2</v>
      </c>
    </row>
    <row r="12" spans="1:3" x14ac:dyDescent="0.35">
      <c r="A12" t="s">
        <v>134</v>
      </c>
      <c r="B12" t="s">
        <v>17</v>
      </c>
      <c r="C12">
        <v>3.7300362451868303E-2</v>
      </c>
    </row>
    <row r="13" spans="1:3" x14ac:dyDescent="0.35">
      <c r="A13" t="s">
        <v>135</v>
      </c>
      <c r="B13" t="s">
        <v>111</v>
      </c>
      <c r="C13">
        <v>3.6600880925586998E-2</v>
      </c>
    </row>
    <row r="14" spans="1:3" x14ac:dyDescent="0.35">
      <c r="A14" t="s">
        <v>136</v>
      </c>
      <c r="B14" t="s">
        <v>137</v>
      </c>
      <c r="C14">
        <v>3.29429770204916E-2</v>
      </c>
    </row>
    <row r="15" spans="1:3" x14ac:dyDescent="0.35">
      <c r="A15" t="s">
        <v>138</v>
      </c>
      <c r="B15" t="s">
        <v>19</v>
      </c>
      <c r="C15">
        <v>2.8193975767505701E-2</v>
      </c>
    </row>
    <row r="16" spans="1:3" x14ac:dyDescent="0.35">
      <c r="A16" t="s">
        <v>139</v>
      </c>
      <c r="B16" t="s">
        <v>59</v>
      </c>
      <c r="C16">
        <v>2.5096395683946601E-2</v>
      </c>
    </row>
    <row r="17" spans="1:3" x14ac:dyDescent="0.35">
      <c r="A17" t="s">
        <v>140</v>
      </c>
      <c r="B17" t="s">
        <v>141</v>
      </c>
      <c r="C17">
        <v>2.5036793645978401E-2</v>
      </c>
    </row>
    <row r="18" spans="1:3" x14ac:dyDescent="0.35">
      <c r="A18" t="s">
        <v>142</v>
      </c>
      <c r="B18" t="s">
        <v>112</v>
      </c>
      <c r="C18">
        <v>2.3813246969878601E-2</v>
      </c>
    </row>
    <row r="19" spans="1:3" x14ac:dyDescent="0.35">
      <c r="A19" t="s">
        <v>143</v>
      </c>
      <c r="B19" t="s">
        <v>109</v>
      </c>
      <c r="C19">
        <v>1.9566331086900101E-2</v>
      </c>
    </row>
    <row r="20" spans="1:3" x14ac:dyDescent="0.35">
      <c r="A20" t="s">
        <v>144</v>
      </c>
      <c r="B20" t="s">
        <v>105</v>
      </c>
      <c r="C20">
        <v>1.9059492574327101E-2</v>
      </c>
    </row>
    <row r="21" spans="1:3" x14ac:dyDescent="0.35">
      <c r="A21" t="s">
        <v>145</v>
      </c>
      <c r="B21" t="s">
        <v>106</v>
      </c>
      <c r="C21">
        <v>1.6566019657709999E-2</v>
      </c>
    </row>
    <row r="22" spans="1:3" x14ac:dyDescent="0.35">
      <c r="A22" t="s">
        <v>146</v>
      </c>
      <c r="B22" t="s">
        <v>107</v>
      </c>
      <c r="C22">
        <v>1.2682486183406101E-2</v>
      </c>
    </row>
    <row r="23" spans="1:3" x14ac:dyDescent="0.35">
      <c r="A23" t="s">
        <v>147</v>
      </c>
      <c r="B23" t="s">
        <v>148</v>
      </c>
      <c r="C23">
        <v>9.4645658161303502E-3</v>
      </c>
    </row>
    <row r="24" spans="1:3" x14ac:dyDescent="0.35">
      <c r="A24" t="s">
        <v>149</v>
      </c>
      <c r="B24" t="s">
        <v>150</v>
      </c>
      <c r="C24">
        <v>8.9857961255325799E-3</v>
      </c>
    </row>
    <row r="25" spans="1:3" x14ac:dyDescent="0.35">
      <c r="A25" t="s">
        <v>151</v>
      </c>
      <c r="B25" t="s">
        <v>152</v>
      </c>
      <c r="C25">
        <v>8.06293075831486E-3</v>
      </c>
    </row>
    <row r="26" spans="1:3" x14ac:dyDescent="0.35">
      <c r="A26" t="s">
        <v>153</v>
      </c>
      <c r="B26" t="s">
        <v>154</v>
      </c>
      <c r="C26">
        <v>6.4329951686175101E-3</v>
      </c>
    </row>
    <row r="27" spans="1:3" x14ac:dyDescent="0.35">
      <c r="A27" t="s">
        <v>108</v>
      </c>
      <c r="B27" t="s">
        <v>108</v>
      </c>
      <c r="C27">
        <v>0.2</v>
      </c>
    </row>
  </sheetData>
  <autoFilter ref="A1:C26"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N18"/>
  <sheetViews>
    <sheetView workbookViewId="0">
      <selection activeCell="M13" sqref="M13"/>
    </sheetView>
  </sheetViews>
  <sheetFormatPr defaultRowHeight="14.5" x14ac:dyDescent="0.35"/>
  <cols>
    <col min="1" max="1" width="9.1796875" bestFit="1" customWidth="1"/>
    <col min="2" max="2" width="12" bestFit="1" customWidth="1"/>
    <col min="4" max="4" width="13.54296875" bestFit="1" customWidth="1"/>
    <col min="7" max="7" width="13.1796875" bestFit="1" customWidth="1"/>
    <col min="10" max="10" width="32.54296875" bestFit="1" customWidth="1"/>
    <col min="13" max="13" width="34.81640625" bestFit="1" customWidth="1"/>
  </cols>
  <sheetData>
    <row r="1" spans="1:14" x14ac:dyDescent="0.35">
      <c r="A1" s="9" t="s">
        <v>155</v>
      </c>
      <c r="B1" s="9" t="s">
        <v>156</v>
      </c>
      <c r="D1" s="9" t="s">
        <v>157</v>
      </c>
      <c r="E1" s="9" t="s">
        <v>158</v>
      </c>
      <c r="G1" s="9" t="s">
        <v>159</v>
      </c>
      <c r="H1" s="9" t="s">
        <v>158</v>
      </c>
      <c r="J1" s="9" t="s">
        <v>113</v>
      </c>
      <c r="K1" s="9" t="s">
        <v>158</v>
      </c>
      <c r="M1" s="9" t="s">
        <v>108</v>
      </c>
      <c r="N1" s="9" t="s">
        <v>158</v>
      </c>
    </row>
    <row r="2" spans="1:14" x14ac:dyDescent="0.35">
      <c r="A2" s="1">
        <v>0</v>
      </c>
      <c r="B2" s="1">
        <v>0</v>
      </c>
      <c r="D2" s="1" t="s">
        <v>32</v>
      </c>
      <c r="E2" s="1">
        <v>0</v>
      </c>
      <c r="G2" s="1" t="s">
        <v>99</v>
      </c>
      <c r="H2" s="1">
        <v>4</v>
      </c>
      <c r="J2" s="1">
        <v>0</v>
      </c>
      <c r="K2" s="1">
        <v>3</v>
      </c>
      <c r="M2" s="1" t="s">
        <v>25</v>
      </c>
      <c r="N2" s="1">
        <v>0</v>
      </c>
    </row>
    <row r="3" spans="1:14" x14ac:dyDescent="0.35">
      <c r="A3" s="1">
        <v>18.510000000000002</v>
      </c>
      <c r="B3" s="1">
        <v>1</v>
      </c>
      <c r="D3" s="1" t="s">
        <v>21</v>
      </c>
      <c r="E3" s="1">
        <v>1</v>
      </c>
      <c r="G3" s="1" t="s">
        <v>39</v>
      </c>
      <c r="H3" s="1">
        <v>3</v>
      </c>
      <c r="J3" s="1">
        <v>4</v>
      </c>
      <c r="K3" s="1">
        <v>2</v>
      </c>
      <c r="M3" s="1" t="s">
        <v>28</v>
      </c>
      <c r="N3" s="1">
        <v>3</v>
      </c>
    </row>
    <row r="4" spans="1:14" x14ac:dyDescent="0.35">
      <c r="A4" s="1">
        <v>25.51</v>
      </c>
      <c r="B4" s="1">
        <v>2</v>
      </c>
      <c r="D4" s="1" t="s">
        <v>84</v>
      </c>
      <c r="E4" s="1">
        <v>2</v>
      </c>
      <c r="G4" s="1" t="s">
        <v>23</v>
      </c>
      <c r="H4" s="1">
        <v>2</v>
      </c>
      <c r="J4" s="1">
        <v>5</v>
      </c>
      <c r="K4" s="1">
        <v>1</v>
      </c>
      <c r="M4" s="1" t="s">
        <v>41</v>
      </c>
      <c r="N4" s="1">
        <v>2</v>
      </c>
    </row>
    <row r="5" spans="1:14" x14ac:dyDescent="0.35">
      <c r="A5" s="1">
        <v>30.01</v>
      </c>
      <c r="B5" s="1">
        <v>3</v>
      </c>
      <c r="D5" s="1" t="s">
        <v>65</v>
      </c>
      <c r="E5" s="1">
        <v>3</v>
      </c>
      <c r="G5" s="1" t="s">
        <v>50</v>
      </c>
      <c r="H5" s="1">
        <v>1</v>
      </c>
      <c r="J5" s="1">
        <v>6</v>
      </c>
      <c r="K5" s="1">
        <v>0</v>
      </c>
      <c r="M5" s="1" t="s">
        <v>74</v>
      </c>
      <c r="N5" s="1">
        <v>1</v>
      </c>
    </row>
    <row r="6" spans="1:14" x14ac:dyDescent="0.35">
      <c r="D6" s="1" t="s">
        <v>79</v>
      </c>
      <c r="E6" s="1">
        <v>4</v>
      </c>
      <c r="G6" s="1" t="s">
        <v>46</v>
      </c>
      <c r="H6" s="1">
        <v>0</v>
      </c>
    </row>
    <row r="9" spans="1:14" x14ac:dyDescent="0.35">
      <c r="A9" s="9" t="s">
        <v>110</v>
      </c>
      <c r="B9" s="9" t="s">
        <v>158</v>
      </c>
      <c r="D9" s="9" t="s">
        <v>160</v>
      </c>
      <c r="E9" s="9" t="s">
        <v>158</v>
      </c>
      <c r="G9" s="9" t="s">
        <v>19</v>
      </c>
      <c r="H9" s="9" t="s">
        <v>158</v>
      </c>
      <c r="J9" s="9" t="s">
        <v>114</v>
      </c>
      <c r="K9" s="9" t="s">
        <v>158</v>
      </c>
      <c r="M9" s="9" t="s">
        <v>17</v>
      </c>
      <c r="N9" s="9" t="s">
        <v>158</v>
      </c>
    </row>
    <row r="10" spans="1:14" x14ac:dyDescent="0.35">
      <c r="A10" s="1" t="s">
        <v>54</v>
      </c>
      <c r="B10" s="1">
        <v>0</v>
      </c>
      <c r="D10" s="1" t="s">
        <v>47</v>
      </c>
      <c r="E10" s="1">
        <v>0</v>
      </c>
      <c r="G10" s="1">
        <v>0</v>
      </c>
      <c r="H10" s="1">
        <v>0</v>
      </c>
      <c r="J10" s="1" t="s">
        <v>29</v>
      </c>
      <c r="K10" s="1">
        <v>0</v>
      </c>
      <c r="M10" s="1" t="s">
        <v>161</v>
      </c>
      <c r="N10" s="1">
        <v>3</v>
      </c>
    </row>
    <row r="11" spans="1:14" x14ac:dyDescent="0.35">
      <c r="A11" s="1" t="s">
        <v>61</v>
      </c>
      <c r="B11" s="1">
        <v>1</v>
      </c>
      <c r="D11" s="1" t="s">
        <v>27</v>
      </c>
      <c r="E11" s="1">
        <v>1</v>
      </c>
      <c r="G11" s="1">
        <v>0.9</v>
      </c>
      <c r="H11" s="1">
        <v>1</v>
      </c>
      <c r="J11" s="1" t="s">
        <v>35</v>
      </c>
      <c r="K11" s="1">
        <v>1</v>
      </c>
      <c r="M11" s="1" t="s">
        <v>162</v>
      </c>
      <c r="N11" s="1">
        <v>2</v>
      </c>
    </row>
    <row r="12" spans="1:14" x14ac:dyDescent="0.35">
      <c r="A12" s="1" t="s">
        <v>26</v>
      </c>
      <c r="B12" s="1">
        <v>2</v>
      </c>
      <c r="D12" s="1" t="s">
        <v>34</v>
      </c>
      <c r="E12" s="1">
        <v>2</v>
      </c>
      <c r="G12" s="1">
        <v>2.9</v>
      </c>
      <c r="H12" s="1">
        <v>2</v>
      </c>
      <c r="J12" s="1" t="s">
        <v>44</v>
      </c>
      <c r="K12" s="1">
        <v>2</v>
      </c>
      <c r="M12" s="1" t="s">
        <v>175</v>
      </c>
      <c r="N12" s="1">
        <v>2</v>
      </c>
    </row>
    <row r="13" spans="1:14" x14ac:dyDescent="0.35">
      <c r="A13" s="1" t="s">
        <v>37</v>
      </c>
      <c r="B13" s="1">
        <v>3</v>
      </c>
      <c r="G13" s="1">
        <v>4.9000000000000004</v>
      </c>
      <c r="H13" s="1">
        <v>3</v>
      </c>
      <c r="M13" s="1" t="s">
        <v>163</v>
      </c>
      <c r="N13" s="1">
        <v>1</v>
      </c>
    </row>
    <row r="14" spans="1:14" x14ac:dyDescent="0.35">
      <c r="A14" s="1" t="s">
        <v>33</v>
      </c>
      <c r="B14" s="1">
        <v>4</v>
      </c>
      <c r="M14" s="1" t="s">
        <v>52</v>
      </c>
      <c r="N14" s="1">
        <v>1</v>
      </c>
    </row>
    <row r="15" spans="1:14" x14ac:dyDescent="0.35">
      <c r="D15" s="9" t="s">
        <v>116</v>
      </c>
      <c r="E15" s="9" t="s">
        <v>158</v>
      </c>
      <c r="M15" s="1" t="s">
        <v>30</v>
      </c>
      <c r="N15" s="1">
        <v>0</v>
      </c>
    </row>
    <row r="16" spans="1:14" x14ac:dyDescent="0.35">
      <c r="D16" s="1">
        <v>0</v>
      </c>
      <c r="E16" s="1" t="s">
        <v>164</v>
      </c>
      <c r="M16" s="1" t="s">
        <v>165</v>
      </c>
      <c r="N16" s="1">
        <v>0</v>
      </c>
    </row>
    <row r="17" spans="4:14" x14ac:dyDescent="0.35">
      <c r="D17" s="1">
        <v>14.99</v>
      </c>
      <c r="E17" s="1" t="s">
        <v>166</v>
      </c>
      <c r="M17" s="1" t="s">
        <v>80</v>
      </c>
      <c r="N17" s="1">
        <v>0</v>
      </c>
    </row>
    <row r="18" spans="4:14" x14ac:dyDescent="0.35">
      <c r="D18" s="1">
        <v>20.010000000000002</v>
      </c>
      <c r="E18" s="1" t="s">
        <v>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F9A5-D8CA-45A0-8951-4843B459498D}">
  <dimension ref="A1:C50"/>
  <sheetViews>
    <sheetView workbookViewId="0">
      <selection activeCell="G7" sqref="G7"/>
    </sheetView>
  </sheetViews>
  <sheetFormatPr defaultRowHeight="14.5" x14ac:dyDescent="0.35"/>
  <cols>
    <col min="2" max="2" width="18" bestFit="1" customWidth="1"/>
    <col min="3" max="3" width="15.7265625" bestFit="1" customWidth="1"/>
  </cols>
  <sheetData>
    <row r="1" spans="1:3" x14ac:dyDescent="0.35">
      <c r="A1" t="s">
        <v>0</v>
      </c>
      <c r="B1" t="s">
        <v>115</v>
      </c>
      <c r="C1" t="s">
        <v>1</v>
      </c>
    </row>
    <row r="2" spans="1:3" x14ac:dyDescent="0.35">
      <c r="A2">
        <v>1</v>
      </c>
      <c r="B2">
        <v>8</v>
      </c>
      <c r="C2" t="s">
        <v>21</v>
      </c>
    </row>
    <row r="3" spans="1:3" x14ac:dyDescent="0.35">
      <c r="A3">
        <v>2</v>
      </c>
      <c r="B3">
        <v>19</v>
      </c>
      <c r="C3" t="s">
        <v>32</v>
      </c>
    </row>
    <row r="4" spans="1:3" x14ac:dyDescent="0.35">
      <c r="A4">
        <v>3</v>
      </c>
      <c r="B4">
        <v>10</v>
      </c>
      <c r="C4" t="s">
        <v>21</v>
      </c>
    </row>
    <row r="5" spans="1:3" x14ac:dyDescent="0.35">
      <c r="A5">
        <v>4</v>
      </c>
      <c r="B5">
        <v>17</v>
      </c>
      <c r="C5" t="s">
        <v>21</v>
      </c>
    </row>
    <row r="6" spans="1:3" x14ac:dyDescent="0.35">
      <c r="A6">
        <v>5</v>
      </c>
      <c r="B6">
        <v>13</v>
      </c>
      <c r="C6" t="s">
        <v>32</v>
      </c>
    </row>
    <row r="7" spans="1:3" x14ac:dyDescent="0.35">
      <c r="A7">
        <v>6</v>
      </c>
      <c r="B7">
        <v>6</v>
      </c>
      <c r="C7" t="s">
        <v>21</v>
      </c>
    </row>
    <row r="8" spans="1:3" x14ac:dyDescent="0.35">
      <c r="A8">
        <v>7</v>
      </c>
      <c r="B8">
        <v>4</v>
      </c>
      <c r="C8" t="s">
        <v>32</v>
      </c>
    </row>
    <row r="9" spans="1:3" x14ac:dyDescent="0.35">
      <c r="A9">
        <v>8</v>
      </c>
      <c r="B9">
        <v>13</v>
      </c>
      <c r="C9" t="s">
        <v>21</v>
      </c>
    </row>
    <row r="10" spans="1:3" x14ac:dyDescent="0.35">
      <c r="A10">
        <v>9</v>
      </c>
      <c r="B10">
        <v>8</v>
      </c>
      <c r="C10" t="s">
        <v>32</v>
      </c>
    </row>
    <row r="11" spans="1:3" x14ac:dyDescent="0.35">
      <c r="A11">
        <v>10</v>
      </c>
      <c r="B11">
        <v>4</v>
      </c>
      <c r="C11" t="s">
        <v>32</v>
      </c>
    </row>
    <row r="12" spans="1:3" x14ac:dyDescent="0.35">
      <c r="A12">
        <v>11</v>
      </c>
      <c r="B12">
        <v>5</v>
      </c>
      <c r="C12" t="s">
        <v>21</v>
      </c>
    </row>
    <row r="13" spans="1:3" x14ac:dyDescent="0.35">
      <c r="A13">
        <v>12</v>
      </c>
      <c r="B13">
        <v>11</v>
      </c>
      <c r="C13" t="s">
        <v>21</v>
      </c>
    </row>
    <row r="14" spans="1:3" x14ac:dyDescent="0.35">
      <c r="A14">
        <v>13</v>
      </c>
      <c r="B14">
        <v>13</v>
      </c>
      <c r="C14" t="s">
        <v>32</v>
      </c>
    </row>
    <row r="15" spans="1:3" x14ac:dyDescent="0.35">
      <c r="A15">
        <v>14</v>
      </c>
      <c r="B15">
        <v>11</v>
      </c>
      <c r="C15" t="s">
        <v>21</v>
      </c>
    </row>
    <row r="16" spans="1:3" x14ac:dyDescent="0.35">
      <c r="A16">
        <v>15</v>
      </c>
      <c r="B16">
        <v>3</v>
      </c>
      <c r="C16" t="s">
        <v>21</v>
      </c>
    </row>
    <row r="17" spans="1:3" x14ac:dyDescent="0.35">
      <c r="A17">
        <v>16</v>
      </c>
      <c r="B17">
        <v>8</v>
      </c>
      <c r="C17" t="s">
        <v>32</v>
      </c>
    </row>
    <row r="18" spans="1:3" x14ac:dyDescent="0.35">
      <c r="A18">
        <v>17</v>
      </c>
      <c r="B18">
        <v>5</v>
      </c>
      <c r="C18" t="s">
        <v>32</v>
      </c>
    </row>
    <row r="19" spans="1:3" x14ac:dyDescent="0.35">
      <c r="A19">
        <v>18</v>
      </c>
      <c r="B19">
        <v>15</v>
      </c>
      <c r="C19" t="s">
        <v>65</v>
      </c>
    </row>
    <row r="20" spans="1:3" x14ac:dyDescent="0.35">
      <c r="A20">
        <v>19</v>
      </c>
      <c r="B20">
        <v>6</v>
      </c>
      <c r="C20" t="s">
        <v>32</v>
      </c>
    </row>
    <row r="21" spans="1:3" x14ac:dyDescent="0.35">
      <c r="A21">
        <v>20</v>
      </c>
      <c r="B21">
        <v>5</v>
      </c>
      <c r="C21" t="s">
        <v>32</v>
      </c>
    </row>
    <row r="22" spans="1:3" x14ac:dyDescent="0.35">
      <c r="A22">
        <v>21</v>
      </c>
      <c r="B22">
        <v>8</v>
      </c>
      <c r="C22" t="s">
        <v>21</v>
      </c>
    </row>
    <row r="23" spans="1:3" x14ac:dyDescent="0.35">
      <c r="A23">
        <v>22</v>
      </c>
      <c r="B23">
        <v>13</v>
      </c>
      <c r="C23" t="s">
        <v>21</v>
      </c>
    </row>
    <row r="24" spans="1:3" x14ac:dyDescent="0.35">
      <c r="A24">
        <v>23</v>
      </c>
      <c r="B24">
        <v>14</v>
      </c>
      <c r="C24" t="s">
        <v>32</v>
      </c>
    </row>
    <row r="25" spans="1:3" x14ac:dyDescent="0.35">
      <c r="A25">
        <v>24</v>
      </c>
      <c r="B25">
        <v>7</v>
      </c>
      <c r="C25" t="s">
        <v>32</v>
      </c>
    </row>
    <row r="26" spans="1:3" x14ac:dyDescent="0.35">
      <c r="A26">
        <v>25</v>
      </c>
      <c r="B26">
        <v>3</v>
      </c>
      <c r="C26" t="s">
        <v>32</v>
      </c>
    </row>
    <row r="27" spans="1:3" x14ac:dyDescent="0.35">
      <c r="A27">
        <v>26</v>
      </c>
      <c r="B27">
        <v>10</v>
      </c>
      <c r="C27" t="s">
        <v>32</v>
      </c>
    </row>
    <row r="28" spans="1:3" x14ac:dyDescent="0.35">
      <c r="A28">
        <v>27</v>
      </c>
      <c r="B28">
        <v>4</v>
      </c>
      <c r="C28" t="s">
        <v>32</v>
      </c>
    </row>
    <row r="29" spans="1:3" x14ac:dyDescent="0.35">
      <c r="A29">
        <v>28</v>
      </c>
      <c r="B29">
        <v>10</v>
      </c>
      <c r="C29" t="s">
        <v>32</v>
      </c>
    </row>
    <row r="30" spans="1:3" x14ac:dyDescent="0.35">
      <c r="A30">
        <v>29</v>
      </c>
      <c r="B30">
        <v>5</v>
      </c>
      <c r="C30" t="s">
        <v>32</v>
      </c>
    </row>
    <row r="31" spans="1:3" x14ac:dyDescent="0.35">
      <c r="A31">
        <v>30</v>
      </c>
      <c r="B31">
        <v>15</v>
      </c>
      <c r="C31" t="s">
        <v>79</v>
      </c>
    </row>
    <row r="32" spans="1:3" x14ac:dyDescent="0.35">
      <c r="A32">
        <v>31</v>
      </c>
      <c r="B32">
        <v>9</v>
      </c>
      <c r="C32" t="s">
        <v>21</v>
      </c>
    </row>
    <row r="33" spans="1:3" x14ac:dyDescent="0.35">
      <c r="A33">
        <v>32</v>
      </c>
      <c r="B33">
        <v>15</v>
      </c>
      <c r="C33" t="s">
        <v>84</v>
      </c>
    </row>
    <row r="34" spans="1:3" x14ac:dyDescent="0.35">
      <c r="A34">
        <v>33</v>
      </c>
      <c r="B34">
        <v>10</v>
      </c>
      <c r="C34" t="s">
        <v>84</v>
      </c>
    </row>
    <row r="35" spans="1:3" x14ac:dyDescent="0.35">
      <c r="A35">
        <v>34</v>
      </c>
      <c r="B35">
        <v>10</v>
      </c>
      <c r="C35" t="s">
        <v>21</v>
      </c>
    </row>
    <row r="36" spans="1:3" x14ac:dyDescent="0.35">
      <c r="A36">
        <v>35</v>
      </c>
      <c r="B36">
        <v>13</v>
      </c>
      <c r="C36" t="s">
        <v>21</v>
      </c>
    </row>
    <row r="37" spans="1:3" x14ac:dyDescent="0.35">
      <c r="A37">
        <v>36</v>
      </c>
      <c r="B37">
        <v>10</v>
      </c>
      <c r="C37" t="s">
        <v>32</v>
      </c>
    </row>
    <row r="38" spans="1:3" x14ac:dyDescent="0.35">
      <c r="A38">
        <v>37</v>
      </c>
      <c r="B38">
        <v>10</v>
      </c>
      <c r="C38" t="s">
        <v>21</v>
      </c>
    </row>
    <row r="39" spans="1:3" x14ac:dyDescent="0.35">
      <c r="A39">
        <v>38</v>
      </c>
      <c r="B39">
        <v>11</v>
      </c>
      <c r="C39" t="s">
        <v>32</v>
      </c>
    </row>
    <row r="40" spans="1:3" x14ac:dyDescent="0.35">
      <c r="A40">
        <v>39</v>
      </c>
      <c r="B40">
        <v>12</v>
      </c>
      <c r="C40" t="s">
        <v>32</v>
      </c>
    </row>
    <row r="41" spans="1:3" x14ac:dyDescent="0.35">
      <c r="A41">
        <v>40</v>
      </c>
      <c r="B41">
        <v>17</v>
      </c>
      <c r="C41" t="s">
        <v>65</v>
      </c>
    </row>
    <row r="42" spans="1:3" x14ac:dyDescent="0.35">
      <c r="A42">
        <v>41</v>
      </c>
      <c r="B42">
        <v>5</v>
      </c>
      <c r="C42" t="s">
        <v>32</v>
      </c>
    </row>
    <row r="43" spans="1:3" x14ac:dyDescent="0.35">
      <c r="A43">
        <v>42</v>
      </c>
      <c r="B43">
        <v>10</v>
      </c>
      <c r="C43" t="s">
        <v>65</v>
      </c>
    </row>
    <row r="44" spans="1:3" x14ac:dyDescent="0.35">
      <c r="A44">
        <v>43</v>
      </c>
      <c r="B44">
        <v>15</v>
      </c>
      <c r="C44" t="s">
        <v>65</v>
      </c>
    </row>
    <row r="45" spans="1:3" x14ac:dyDescent="0.35">
      <c r="A45">
        <v>44</v>
      </c>
      <c r="B45">
        <v>12</v>
      </c>
      <c r="C45" t="s">
        <v>32</v>
      </c>
    </row>
    <row r="46" spans="1:3" x14ac:dyDescent="0.35">
      <c r="A46">
        <v>45</v>
      </c>
      <c r="B46">
        <v>10</v>
      </c>
      <c r="C46" t="s">
        <v>32</v>
      </c>
    </row>
    <row r="47" spans="1:3" x14ac:dyDescent="0.35">
      <c r="A47">
        <v>46</v>
      </c>
      <c r="B47">
        <v>13</v>
      </c>
      <c r="C47" t="s">
        <v>32</v>
      </c>
    </row>
    <row r="48" spans="1:3" x14ac:dyDescent="0.35">
      <c r="A48">
        <v>47</v>
      </c>
      <c r="B48">
        <v>10</v>
      </c>
      <c r="C48" t="s">
        <v>21</v>
      </c>
    </row>
    <row r="49" spans="1:3" x14ac:dyDescent="0.35">
      <c r="A49">
        <v>48</v>
      </c>
      <c r="B49">
        <v>13</v>
      </c>
      <c r="C49" t="s">
        <v>32</v>
      </c>
    </row>
    <row r="50" spans="1:3" x14ac:dyDescent="0.35">
      <c r="A50">
        <v>49</v>
      </c>
      <c r="B50">
        <v>20</v>
      </c>
      <c r="C50"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B6"/>
  <sheetViews>
    <sheetView workbookViewId="0">
      <selection sqref="A1:B6"/>
    </sheetView>
  </sheetViews>
  <sheetFormatPr defaultRowHeight="14.5" x14ac:dyDescent="0.35"/>
  <sheetData>
    <row r="1" spans="1:2" x14ac:dyDescent="0.35">
      <c r="A1" s="11" t="s">
        <v>168</v>
      </c>
      <c r="B1" s="11"/>
    </row>
    <row r="2" spans="1:2" x14ac:dyDescent="0.35">
      <c r="A2" s="1" t="s">
        <v>169</v>
      </c>
      <c r="B2" s="1">
        <f>QUARTILE('Health Information'!$F$2:$F$1048576,1)</f>
        <v>59</v>
      </c>
    </row>
    <row r="3" spans="1:2" x14ac:dyDescent="0.35">
      <c r="A3" s="1" t="s">
        <v>170</v>
      </c>
      <c r="B3" s="1">
        <f>QUARTILE('Health Information'!$F$2:$F$1048576,3)</f>
        <v>89.5</v>
      </c>
    </row>
    <row r="4" spans="1:2" x14ac:dyDescent="0.35">
      <c r="A4" s="1" t="s">
        <v>171</v>
      </c>
      <c r="B4" s="1">
        <f>B3-B2</f>
        <v>30.5</v>
      </c>
    </row>
    <row r="5" spans="1:2" x14ac:dyDescent="0.35">
      <c r="A5" s="1" t="s">
        <v>172</v>
      </c>
      <c r="B5" s="1">
        <f>B3+(1.5*B4)</f>
        <v>135.25</v>
      </c>
    </row>
    <row r="6" spans="1:2" x14ac:dyDescent="0.35">
      <c r="A6" s="1" t="s">
        <v>173</v>
      </c>
      <c r="B6" s="1">
        <f>B2-(1.5*B4)</f>
        <v>13.25</v>
      </c>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940FBE82DDCB44B7DB86078807883D" ma:contentTypeVersion="9" ma:contentTypeDescription="Create a new document." ma:contentTypeScope="" ma:versionID="b3b19d741c9a676199f15bcf179fc244">
  <xsd:schema xmlns:xsd="http://www.w3.org/2001/XMLSchema" xmlns:xs="http://www.w3.org/2001/XMLSchema" xmlns:p="http://schemas.microsoft.com/office/2006/metadata/properties" xmlns:ns2="356fb6ad-c09e-49f6-86ba-725cea85ef4e" xmlns:ns3="3e36c0a7-4161-4b3f-8e88-8c05afe4fad4" targetNamespace="http://schemas.microsoft.com/office/2006/metadata/properties" ma:root="true" ma:fieldsID="f41dc93c0f3cfd53d86c1162ead46a26" ns2:_="" ns3:_="">
    <xsd:import namespace="356fb6ad-c09e-49f6-86ba-725cea85ef4e"/>
    <xsd:import namespace="3e36c0a7-4161-4b3f-8e88-8c05afe4fa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6fb6ad-c09e-49f6-86ba-725cea85e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9a8f194-becd-4f93-a34b-b9b3045b787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36c0a7-4161-4b3f-8e88-8c05afe4fad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058b877-de54-4c77-9f34-f0acf5ca2345}" ma:internalName="TaxCatchAll" ma:showField="CatchAllData" ma:web="3e36c0a7-4161-4b3f-8e88-8c05afe4fa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56fb6ad-c09e-49f6-86ba-725cea85ef4e">
      <Terms xmlns="http://schemas.microsoft.com/office/infopath/2007/PartnerControls"/>
    </lcf76f155ced4ddcb4097134ff3c332f>
    <TaxCatchAll xmlns="3e36c0a7-4161-4b3f-8e88-8c05afe4fad4" xsi:nil="true"/>
  </documentManagement>
</p:properties>
</file>

<file path=customXml/itemProps1.xml><?xml version="1.0" encoding="utf-8"?>
<ds:datastoreItem xmlns:ds="http://schemas.openxmlformats.org/officeDocument/2006/customXml" ds:itemID="{3120B6D6-F0ED-467E-A765-6E9824F61311}"/>
</file>

<file path=customXml/itemProps2.xml><?xml version="1.0" encoding="utf-8"?>
<ds:datastoreItem xmlns:ds="http://schemas.openxmlformats.org/officeDocument/2006/customXml" ds:itemID="{6CFF7149-D84E-49B8-8709-A59F852148E4}">
  <ds:schemaRefs>
    <ds:schemaRef ds:uri="http://schemas.microsoft.com/sharepoint/v3/contenttype/forms"/>
  </ds:schemaRefs>
</ds:datastoreItem>
</file>

<file path=customXml/itemProps3.xml><?xml version="1.0" encoding="utf-8"?>
<ds:datastoreItem xmlns:ds="http://schemas.openxmlformats.org/officeDocument/2006/customXml" ds:itemID="{0CE17007-58D3-4CDE-9EE2-1B05C0B9CEB9}">
  <ds:schemaRefs>
    <ds:schemaRef ds:uri="http://purl.org/dc/terms/"/>
    <ds:schemaRef ds:uri="http://schemas.microsoft.com/office/2006/documentManagement/types"/>
    <ds:schemaRef ds:uri="http://schemas.microsoft.com/office/2006/metadata/properties"/>
    <ds:schemaRef ds:uri="356fb6ad-c09e-49f6-86ba-725cea85ef4e"/>
    <ds:schemaRef ds:uri="http://schemas.microsoft.com/office/infopath/2007/PartnerControls"/>
    <ds:schemaRef ds:uri="http://purl.org/dc/dcmitype/"/>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Health Information</vt:lpstr>
      <vt:lpstr>Risk score computation</vt:lpstr>
      <vt:lpstr>Importance score</vt:lpstr>
      <vt:lpstr>Bucket calculations</vt:lpstr>
      <vt:lpstr>Sheet1</vt:lpstr>
      <vt:lpstr>Oulier detection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Akanksha Nangia</cp:lastModifiedBy>
  <cp:revision/>
  <dcterms:created xsi:type="dcterms:W3CDTF">2023-12-04T23:58:07Z</dcterms:created>
  <dcterms:modified xsi:type="dcterms:W3CDTF">2023-12-07T17:17:21Z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0x0101001E940FBE82DDCB44B7DB86078807883D</vt:lpwstr>
  </property>
</Properties>
</file>