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shabh Docs\Harrisburg University\Course Material\Sem 6\ANLY 699-92- Applied Project in Analytics\"/>
    </mc:Choice>
  </mc:AlternateContent>
  <xr:revisionPtr revIDLastSave="0" documentId="13_ncr:1_{BA0FBA07-0369-4E91-8D37-3E82C4BE8801}" xr6:coauthVersionLast="43" xr6:coauthVersionMax="43" xr10:uidLastSave="{00000000-0000-0000-0000-000000000000}"/>
  <bookViews>
    <workbookView xWindow="-110" yWindow="-110" windowWidth="19420" windowHeight="10420" xr2:uid="{693CC673-8E16-4DDC-8EAE-43C43D91CB7C}"/>
  </bookViews>
  <sheets>
    <sheet name="Final" sheetId="15" r:id="rId1"/>
    <sheet name="Population Usage" sheetId="7" r:id="rId2"/>
    <sheet name="Internet Usage" sheetId="8" r:id="rId3"/>
    <sheet name="Instagram Usage" sheetId="9" r:id="rId4"/>
    <sheet name="Instagram Posts" sheetId="11" r:id="rId5"/>
    <sheet name="Obesity Rate" sheetId="12" r:id="rId6"/>
    <sheet name="Roug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0" i="15" l="1"/>
  <c r="K30" i="15"/>
  <c r="J30" i="15"/>
  <c r="I30" i="15"/>
  <c r="L29" i="15"/>
  <c r="K29" i="15"/>
  <c r="J29" i="15"/>
  <c r="I29" i="15"/>
  <c r="L28" i="15"/>
  <c r="K28" i="15"/>
  <c r="J28" i="15"/>
  <c r="I28" i="15"/>
  <c r="M28" i="15" s="1"/>
  <c r="L27" i="15"/>
  <c r="K27" i="15"/>
  <c r="J27" i="15"/>
  <c r="I27" i="15"/>
  <c r="L26" i="15"/>
  <c r="K26" i="15"/>
  <c r="J26" i="15"/>
  <c r="I26" i="15"/>
  <c r="M26" i="15" s="1"/>
  <c r="L25" i="15"/>
  <c r="K25" i="15"/>
  <c r="J25" i="15"/>
  <c r="I25" i="15"/>
  <c r="M25" i="15" s="1"/>
  <c r="L24" i="15"/>
  <c r="K24" i="15"/>
  <c r="J24" i="15"/>
  <c r="I24" i="15"/>
  <c r="M24" i="15" s="1"/>
  <c r="L23" i="15"/>
  <c r="K23" i="15"/>
  <c r="J23" i="15"/>
  <c r="I23" i="15"/>
  <c r="M23" i="15" s="1"/>
  <c r="L22" i="15"/>
  <c r="K22" i="15"/>
  <c r="J22" i="15"/>
  <c r="I22" i="15"/>
  <c r="M22" i="15" s="1"/>
  <c r="L21" i="15"/>
  <c r="K21" i="15"/>
  <c r="J21" i="15"/>
  <c r="I21" i="15"/>
  <c r="M21" i="15" s="1"/>
  <c r="G30" i="15"/>
  <c r="F30" i="15"/>
  <c r="E30" i="15"/>
  <c r="D30" i="15"/>
  <c r="H30" i="15" s="1"/>
  <c r="G29" i="15"/>
  <c r="F29" i="15"/>
  <c r="E29" i="15"/>
  <c r="D29" i="15"/>
  <c r="G28" i="15"/>
  <c r="F28" i="15"/>
  <c r="E28" i="15"/>
  <c r="D28" i="15"/>
  <c r="H28" i="15" s="1"/>
  <c r="G27" i="15"/>
  <c r="F27" i="15"/>
  <c r="E27" i="15"/>
  <c r="D27" i="15"/>
  <c r="G26" i="15"/>
  <c r="F26" i="15"/>
  <c r="E26" i="15"/>
  <c r="D26" i="15"/>
  <c r="H26" i="15" s="1"/>
  <c r="G25" i="15"/>
  <c r="F25" i="15"/>
  <c r="E25" i="15"/>
  <c r="D25" i="15"/>
  <c r="H25" i="15" s="1"/>
  <c r="G24" i="15"/>
  <c r="F24" i="15"/>
  <c r="E24" i="15"/>
  <c r="D24" i="15"/>
  <c r="H24" i="15" s="1"/>
  <c r="G23" i="15"/>
  <c r="F23" i="15"/>
  <c r="E23" i="15"/>
  <c r="D23" i="15"/>
  <c r="H23" i="15" s="1"/>
  <c r="G22" i="15"/>
  <c r="F22" i="15"/>
  <c r="E22" i="15"/>
  <c r="D22" i="15"/>
  <c r="H22" i="15" s="1"/>
  <c r="G21" i="15"/>
  <c r="F21" i="15"/>
  <c r="E21" i="15"/>
  <c r="D21" i="15"/>
  <c r="H21" i="15" s="1"/>
  <c r="M30" i="15" l="1"/>
  <c r="H29" i="15"/>
  <c r="H27" i="15"/>
  <c r="M27" i="15"/>
  <c r="M29" i="15"/>
  <c r="H35" i="7" l="1"/>
  <c r="H36" i="7"/>
  <c r="H37" i="7"/>
  <c r="H34" i="7"/>
  <c r="D35" i="7"/>
  <c r="D36" i="7"/>
  <c r="E36" i="7" s="1"/>
  <c r="D37" i="7"/>
  <c r="E37" i="7" s="1"/>
  <c r="E35" i="7"/>
  <c r="E34" i="7"/>
  <c r="D34" i="7"/>
  <c r="G37" i="7"/>
  <c r="I37" i="7" s="1"/>
  <c r="G36" i="7"/>
  <c r="I36" i="7" s="1"/>
  <c r="I35" i="7"/>
  <c r="G35" i="7"/>
  <c r="G34" i="7"/>
  <c r="I34" i="7" s="1"/>
  <c r="G29" i="7"/>
  <c r="G30" i="7"/>
  <c r="G31" i="7"/>
  <c r="H31" i="7" s="1"/>
  <c r="I31" i="7" s="1"/>
  <c r="G28" i="7"/>
  <c r="H28" i="7" s="1"/>
  <c r="I28" i="7" s="1"/>
  <c r="H30" i="7"/>
  <c r="I30" i="7" s="1"/>
  <c r="H29" i="7"/>
  <c r="I29" i="7" s="1"/>
  <c r="C37" i="7"/>
  <c r="C36" i="7"/>
  <c r="C35" i="7"/>
  <c r="C34" i="7"/>
  <c r="E29" i="7"/>
  <c r="E30" i="7"/>
  <c r="E31" i="7"/>
  <c r="E28" i="7"/>
  <c r="D29" i="7"/>
  <c r="D30" i="7"/>
  <c r="D31" i="7"/>
  <c r="D28" i="7"/>
  <c r="C29" i="7"/>
  <c r="C30" i="7"/>
  <c r="C31" i="7"/>
  <c r="C28" i="7"/>
  <c r="E22" i="7"/>
  <c r="E23" i="7"/>
  <c r="E24" i="7"/>
  <c r="E21" i="7"/>
  <c r="C22" i="7"/>
  <c r="C23" i="7"/>
  <c r="C24" i="7"/>
  <c r="C21" i="7"/>
  <c r="F15" i="7" l="1"/>
  <c r="F14" i="7"/>
  <c r="E15" i="7"/>
  <c r="E14" i="7"/>
  <c r="E13" i="7"/>
  <c r="D15" i="7"/>
  <c r="D14" i="7"/>
  <c r="C15" i="7"/>
  <c r="C14" i="7"/>
  <c r="D13" i="7"/>
  <c r="C9" i="7"/>
  <c r="B9" i="7"/>
</calcChain>
</file>

<file path=xl/sharedStrings.xml><?xml version="1.0" encoding="utf-8"?>
<sst xmlns="http://schemas.openxmlformats.org/spreadsheetml/2006/main" count="128" uniqueCount="53">
  <si>
    <t>javscript</t>
  </si>
  <si>
    <t>BUSLbi4Bhjf</t>
  </si>
  <si>
    <t>How do you like my new Website design? Sorry for being inactive #html #css #javscript</t>
  </si>
  <si>
    <t>luca_codes_web</t>
  </si>
  <si>
    <t>Y=X1+X2+X3</t>
  </si>
  <si>
    <t>Obesity=Image Posts+Weight+Height+Time</t>
  </si>
  <si>
    <t>T1</t>
  </si>
  <si>
    <t>T2</t>
  </si>
  <si>
    <t>Kevin</t>
  </si>
  <si>
    <t>http://www.pewinternet.org/fact-sheet/social-media/</t>
  </si>
  <si>
    <t>Population</t>
  </si>
  <si>
    <t>Male</t>
  </si>
  <si>
    <t>Female</t>
  </si>
  <si>
    <t>Obesity Rate</t>
  </si>
  <si>
    <t>Internet Usage</t>
  </si>
  <si>
    <t>Instagram Usage</t>
  </si>
  <si>
    <t>https://www.kff.org/other/state-indicator/distribution-by-gender/?dataView=1&amp;currentTimeframe=1&amp;sortModel=%7B%22colId%22:%22Location%22,%22sort%22:%22asc%22%7D</t>
  </si>
  <si>
    <t>Gender - 2017 and 2016</t>
  </si>
  <si>
    <t>https://www.statista.com/statistics/184415/percentage-of-us-adults-who-are-internet-users-by-gender/</t>
  </si>
  <si>
    <t>https://www.statista.com/statistics/266587/percentage-of-internet-users-by-age-groups-in-the-us/</t>
  </si>
  <si>
    <t>http://www.pewinternet.org/chart/internet-use-by-gender/</t>
  </si>
  <si>
    <t>https://www.emarketer.com/content/the-social-series-who-s-using-instagram</t>
  </si>
  <si>
    <t>https://www.statista.com/statistics/530498/instagram-users-in-the-us-by-gender/</t>
  </si>
  <si>
    <t>Pew found that 32% of women using the internet are on Instagram as opposed to 23% of men.</t>
  </si>
  <si>
    <t>http://mediakix.com/2016/09/13-impressive-instagram-demographics-user-statistics-to-see/#gs.YeICBg04</t>
  </si>
  <si>
    <t>95 million photos and videos are shared on Instagram per day.</t>
  </si>
  <si>
    <t>https://www.wordstream.com/blog/ws/2017/04/20/instagram-statistics</t>
  </si>
  <si>
    <t>100 million+</t>
  </si>
  <si>
    <t>https://www.omnicoreagency.com/instagram-statistics/</t>
  </si>
  <si>
    <t>https://www.kff.org/other/state-indicator/adult-overweightobesity-rate-by-gender/?currentTimeframe=0&amp;selectedDistributions=male--female&amp;sortModel=%7B%22colId%22:%22Location%22,%22sort%22:%22asc%22%7D</t>
  </si>
  <si>
    <t>https://stateofobesity.org/adult-obesity/</t>
  </si>
  <si>
    <t>https://www.americashealthrankings.org/explore/annual/measure/Obesity/state/ALL</t>
  </si>
  <si>
    <t>it has all</t>
  </si>
  <si>
    <t>https://www.statista.com/statistics/737923/us-population-by-gender/</t>
  </si>
  <si>
    <t>https://www.census.gov/quickfacts/fact/table/US/PST045218</t>
  </si>
  <si>
    <t>Use this</t>
  </si>
  <si>
    <t>Adult</t>
  </si>
  <si>
    <t>Adult Population</t>
  </si>
  <si>
    <t>*Assumption that it is same since data is not available for 2017</t>
  </si>
  <si>
    <t>Total</t>
  </si>
  <si>
    <t>different age groups vs their use</t>
  </si>
  <si>
    <t>Adult 18+</t>
  </si>
  <si>
    <t>motivations of SM use</t>
  </si>
  <si>
    <t>Study written in LR</t>
  </si>
  <si>
    <t>Obesity general trends</t>
  </si>
  <si>
    <t>United States</t>
  </si>
  <si>
    <t>Northeast</t>
  </si>
  <si>
    <t>Midwest</t>
  </si>
  <si>
    <t>South</t>
  </si>
  <si>
    <t>West</t>
  </si>
  <si>
    <t>Overall</t>
  </si>
  <si>
    <t>Total Population</t>
  </si>
  <si>
    <t>https://www2.census.gov/geo/pdfs/maps-data/maps/reference/us_regdiv.pdf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</si>
</sst>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71717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sz val="8"/>
      <color theme="0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quotePrefix="1"/>
    <xf numFmtId="0" fontId="1" fillId="0" borderId="0" xfId="1"/>
    <xf numFmtId="0" fontId="0" fillId="0" borderId="1" xfId="0" applyBorder="1"/>
    <xf numFmtId="0" fontId="0" fillId="2" borderId="0" xfId="0" applyFill="1"/>
    <xf numFmtId="0" fontId="2" fillId="0" borderId="0" xfId="0" applyFont="1"/>
    <xf numFmtId="3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43" fontId="0" fillId="0" borderId="0" xfId="0" applyNumberFormat="1"/>
    <xf numFmtId="9" fontId="0" fillId="0" borderId="0" xfId="0" applyNumberFormat="1"/>
    <xf numFmtId="9" fontId="0" fillId="0" borderId="0" xfId="3" applyFont="1"/>
    <xf numFmtId="10" fontId="0" fillId="0" borderId="1" xfId="0" applyNumberFormat="1" applyBorder="1"/>
    <xf numFmtId="3" fontId="0" fillId="0" borderId="1" xfId="0" applyNumberFormat="1" applyBorder="1"/>
    <xf numFmtId="164" fontId="0" fillId="0" borderId="1" xfId="2" applyNumberFormat="1" applyFont="1" applyBorder="1"/>
    <xf numFmtId="43" fontId="0" fillId="0" borderId="1" xfId="0" applyNumberFormat="1" applyBorder="1"/>
    <xf numFmtId="0" fontId="4" fillId="0" borderId="1" xfId="0" applyFont="1" applyBorder="1" applyAlignment="1" applyProtection="1">
      <alignment horizontal="left" indent="1"/>
      <protection locked="0"/>
    </xf>
    <xf numFmtId="3" fontId="5" fillId="0" borderId="1" xfId="0" applyNumberFormat="1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left" indent="1"/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4" fillId="0" borderId="5" xfId="0" applyFont="1" applyBorder="1" applyAlignment="1" applyProtection="1">
      <alignment horizontal="left" indent="1"/>
      <protection locked="0"/>
    </xf>
    <xf numFmtId="3" fontId="5" fillId="0" borderId="5" xfId="0" applyNumberFormat="1" applyFont="1" applyBorder="1" applyAlignment="1" applyProtection="1">
      <alignment horizontal="right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165" fontId="0" fillId="0" borderId="0" xfId="3" applyNumberFormat="1" applyFont="1"/>
    <xf numFmtId="0" fontId="5" fillId="0" borderId="1" xfId="0" applyFont="1" applyBorder="1" applyAlignment="1" applyProtection="1">
      <alignment horizontal="left" indent="1"/>
      <protection locked="0"/>
    </xf>
    <xf numFmtId="165" fontId="0" fillId="0" borderId="1" xfId="3" applyNumberFormat="1" applyFont="1" applyBorder="1"/>
    <xf numFmtId="0" fontId="6" fillId="3" borderId="8" xfId="0" applyFont="1" applyFill="1" applyBorder="1" applyAlignment="1">
      <alignment horizontal="center" vertical="center"/>
    </xf>
    <xf numFmtId="165" fontId="7" fillId="2" borderId="7" xfId="3" applyNumberFormat="1" applyFont="1" applyFill="1" applyBorder="1" applyAlignment="1">
      <alignment horizontal="center" vertical="center"/>
    </xf>
    <xf numFmtId="165" fontId="7" fillId="2" borderId="5" xfId="3" applyNumberFormat="1" applyFont="1" applyFill="1" applyBorder="1" applyAlignment="1">
      <alignment horizontal="center" vertical="center"/>
    </xf>
    <xf numFmtId="165" fontId="7" fillId="2" borderId="3" xfId="3" applyNumberFormat="1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165" fontId="7" fillId="2" borderId="6" xfId="3" applyNumberFormat="1" applyFont="1" applyFill="1" applyBorder="1" applyAlignment="1">
      <alignment horizontal="center" vertical="center"/>
    </xf>
    <xf numFmtId="165" fontId="7" fillId="2" borderId="2" xfId="3" applyNumberFormat="1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1" fontId="7" fillId="2" borderId="7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geo/pdfs/maps-data/maps/reference/us_regdiv.pdf" TargetMode="External"/><Relationship Id="rId2" Type="http://schemas.openxmlformats.org/officeDocument/2006/relationships/hyperlink" Target="https://www.census.gov/quickfacts/fact/table/US/PST045218" TargetMode="External"/><Relationship Id="rId1" Type="http://schemas.openxmlformats.org/officeDocument/2006/relationships/hyperlink" Target="https://www.kff.org/other/state-indicator/distribution-by-gender/?dataView=1&amp;currentTimeframe=1&amp;sortModel=%7B%22colId%22:%22Location%22,%22sort%22:%22asc%22%7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winternet.org/chart/internet-use-by-gender/" TargetMode="External"/><Relationship Id="rId2" Type="http://schemas.openxmlformats.org/officeDocument/2006/relationships/hyperlink" Target="https://www.statista.com/statistics/266587/percentage-of-internet-users-by-age-groups-in-the-us/" TargetMode="External"/><Relationship Id="rId1" Type="http://schemas.openxmlformats.org/officeDocument/2006/relationships/hyperlink" Target="https://www.statista.com/statistics/184415/percentage-of-us-adults-who-are-internet-users-by-gender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winternet.org/fact-sheet/social-media/" TargetMode="External"/><Relationship Id="rId2" Type="http://schemas.openxmlformats.org/officeDocument/2006/relationships/hyperlink" Target="https://www.statista.com/statistics/530498/instagram-users-in-the-us-by-gender/" TargetMode="External"/><Relationship Id="rId1" Type="http://schemas.openxmlformats.org/officeDocument/2006/relationships/hyperlink" Target="https://www.emarketer.com/content/the-social-series-who-s-using-instagram" TargetMode="External"/><Relationship Id="rId4" Type="http://schemas.openxmlformats.org/officeDocument/2006/relationships/hyperlink" Target="http://mediakix.com/2016/09/13-impressive-instagram-demographics-user-statistics-to-se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omnicoreagency.com/instagram-statistics/" TargetMode="External"/><Relationship Id="rId1" Type="http://schemas.openxmlformats.org/officeDocument/2006/relationships/hyperlink" Target="https://www.wordstream.com/blog/ws/2017/04/20/instagram-statist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ericashealthrankings.org/explore/annual/measure/Obesity/state/AL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EA5A-0B3E-42E8-8D4F-70CF588AE2C0}">
  <dimension ref="B3:M30"/>
  <sheetViews>
    <sheetView tabSelected="1" workbookViewId="0">
      <selection activeCell="F1" sqref="F1"/>
    </sheetView>
  </sheetViews>
  <sheetFormatPr defaultRowHeight="14.5" x14ac:dyDescent="0.35"/>
  <cols>
    <col min="1" max="1" width="2.54296875" style="4" customWidth="1"/>
    <col min="2" max="2" width="14.81640625" style="4" bestFit="1" customWidth="1"/>
    <col min="3" max="3" width="8.7265625" style="4"/>
    <col min="4" max="4" width="12" style="4" bestFit="1" customWidth="1"/>
    <col min="5" max="5" width="11.7265625" style="4" bestFit="1" customWidth="1"/>
    <col min="6" max="6" width="11.81640625" style="4" bestFit="1" customWidth="1"/>
    <col min="7" max="7" width="11.7265625" style="4" bestFit="1" customWidth="1"/>
    <col min="8" max="8" width="11.81640625" style="4" bestFit="1" customWidth="1"/>
    <col min="9" max="9" width="11.7265625" style="4" bestFit="1" customWidth="1"/>
    <col min="10" max="10" width="11.81640625" style="4" bestFit="1" customWidth="1"/>
    <col min="11" max="11" width="11.7265625" style="4" bestFit="1" customWidth="1"/>
    <col min="12" max="12" width="13" style="4" bestFit="1" customWidth="1"/>
    <col min="13" max="13" width="11.81640625" style="4" bestFit="1" customWidth="1"/>
    <col min="14" max="14" width="11.7265625" style="4" customWidth="1"/>
    <col min="15" max="15" width="12.90625" style="4" bestFit="1" customWidth="1"/>
    <col min="16" max="16" width="12.90625" style="4" customWidth="1"/>
    <col min="17" max="17" width="11.7265625" style="4" bestFit="1" customWidth="1"/>
    <col min="18" max="18" width="11.7265625" style="4" customWidth="1"/>
    <col min="19" max="19" width="11.7265625" style="4" bestFit="1" customWidth="1"/>
    <col min="20" max="20" width="11.7265625" style="4" customWidth="1"/>
    <col min="21" max="21" width="12.90625" style="4" bestFit="1" customWidth="1"/>
    <col min="22" max="16384" width="8.7265625" style="4"/>
  </cols>
  <sheetData>
    <row r="3" spans="2:13" x14ac:dyDescent="0.35">
      <c r="B3" s="36"/>
      <c r="C3" s="36"/>
      <c r="D3" s="50">
        <v>2017</v>
      </c>
      <c r="E3" s="36"/>
      <c r="F3" s="36"/>
      <c r="G3" s="36"/>
      <c r="H3" s="48" t="s">
        <v>39</v>
      </c>
      <c r="I3" s="36">
        <v>2018</v>
      </c>
      <c r="J3" s="36"/>
      <c r="K3" s="36"/>
      <c r="L3" s="36"/>
      <c r="M3" s="48" t="s">
        <v>39</v>
      </c>
    </row>
    <row r="4" spans="2:13" x14ac:dyDescent="0.35">
      <c r="B4" s="36"/>
      <c r="C4" s="36"/>
      <c r="D4" s="47" t="s">
        <v>46</v>
      </c>
      <c r="E4" s="32" t="s">
        <v>47</v>
      </c>
      <c r="F4" s="32" t="s">
        <v>48</v>
      </c>
      <c r="G4" s="32" t="s">
        <v>49</v>
      </c>
      <c r="H4" s="49"/>
      <c r="I4" s="32" t="s">
        <v>46</v>
      </c>
      <c r="J4" s="32" t="s">
        <v>47</v>
      </c>
      <c r="K4" s="32" t="s">
        <v>48</v>
      </c>
      <c r="L4" s="32" t="s">
        <v>49</v>
      </c>
      <c r="M4" s="49"/>
    </row>
    <row r="5" spans="2:13" x14ac:dyDescent="0.35">
      <c r="B5" s="48" t="s">
        <v>10</v>
      </c>
      <c r="C5" s="32" t="s">
        <v>11</v>
      </c>
      <c r="D5" s="51">
        <v>27636293.910196796</v>
      </c>
      <c r="E5" s="52">
        <v>33591766.068265758</v>
      </c>
      <c r="F5" s="52">
        <v>60917413.188932195</v>
      </c>
      <c r="G5" s="52">
        <v>38108362.408605248</v>
      </c>
      <c r="H5" s="52">
        <v>160253835.57600001</v>
      </c>
      <c r="I5" s="52">
        <v>27606650.868000001</v>
      </c>
      <c r="J5" s="52">
        <v>33607902.048</v>
      </c>
      <c r="K5" s="52">
        <v>61378942.416000009</v>
      </c>
      <c r="L5" s="52">
        <v>38372882.196000002</v>
      </c>
      <c r="M5" s="52">
        <v>160966377.52800003</v>
      </c>
    </row>
    <row r="6" spans="2:13" x14ac:dyDescent="0.35">
      <c r="B6" s="49"/>
      <c r="C6" s="32" t="s">
        <v>12</v>
      </c>
      <c r="D6" s="53">
        <v>28535035.17556905</v>
      </c>
      <c r="E6" s="54">
        <v>34684181.224957325</v>
      </c>
      <c r="F6" s="54">
        <v>62898467.276377141</v>
      </c>
      <c r="G6" s="54">
        <v>39347658.747096479</v>
      </c>
      <c r="H6" s="54">
        <v>165465342.42399999</v>
      </c>
      <c r="I6" s="54">
        <v>28504428.131999999</v>
      </c>
      <c r="J6" s="54">
        <v>34700841.952</v>
      </c>
      <c r="K6" s="54">
        <v>63375005.584000006</v>
      </c>
      <c r="L6" s="54">
        <v>39620780.803999998</v>
      </c>
      <c r="M6" s="54">
        <v>166201056.472</v>
      </c>
    </row>
    <row r="7" spans="2:13" x14ac:dyDescent="0.35">
      <c r="B7" s="48" t="s">
        <v>37</v>
      </c>
      <c r="C7" s="32" t="s">
        <v>11</v>
      </c>
      <c r="D7" s="53">
        <v>21390491.486492321</v>
      </c>
      <c r="E7" s="54">
        <v>26000026.936837699</v>
      </c>
      <c r="F7" s="54">
        <v>47150077.808233522</v>
      </c>
      <c r="G7" s="54">
        <v>29495872.504260462</v>
      </c>
      <c r="H7" s="54">
        <v>124036468.735824</v>
      </c>
      <c r="I7" s="54">
        <v>21367547.771832</v>
      </c>
      <c r="J7" s="54">
        <v>26012516.185152002</v>
      </c>
      <c r="K7" s="54">
        <v>47507301.429984011</v>
      </c>
      <c r="L7" s="54">
        <v>29700610.819704004</v>
      </c>
      <c r="M7" s="54">
        <v>124587976.20667201</v>
      </c>
    </row>
    <row r="8" spans="2:13" x14ac:dyDescent="0.35">
      <c r="B8" s="49"/>
      <c r="C8" s="32" t="s">
        <v>12</v>
      </c>
      <c r="D8" s="53">
        <v>22086117.225890446</v>
      </c>
      <c r="E8" s="54">
        <v>26845556.26811697</v>
      </c>
      <c r="F8" s="54">
        <v>48683413.671915911</v>
      </c>
      <c r="G8" s="54">
        <v>30455087.870252676</v>
      </c>
      <c r="H8" s="54">
        <v>128070175.036176</v>
      </c>
      <c r="I8" s="54">
        <v>22062427.374168001</v>
      </c>
      <c r="J8" s="54">
        <v>26858451.670848001</v>
      </c>
      <c r="K8" s="54">
        <v>49052254.322016008</v>
      </c>
      <c r="L8" s="54">
        <v>30666484.342296001</v>
      </c>
      <c r="M8" s="54">
        <v>128639617.70932803</v>
      </c>
    </row>
    <row r="9" spans="2:13" x14ac:dyDescent="0.35">
      <c r="B9" s="48" t="s">
        <v>14</v>
      </c>
      <c r="C9" s="32" t="s">
        <v>11</v>
      </c>
      <c r="D9" s="53">
        <v>19037537.422978166</v>
      </c>
      <c r="E9" s="54">
        <v>23140023.973785553</v>
      </c>
      <c r="F9" s="54">
        <v>41963569.249327838</v>
      </c>
      <c r="G9" s="54">
        <v>26251326.528791811</v>
      </c>
      <c r="H9" s="54">
        <v>110392457.17488337</v>
      </c>
      <c r="I9" s="54">
        <v>19017117.51693048</v>
      </c>
      <c r="J9" s="54">
        <v>23151139.404785283</v>
      </c>
      <c r="K9" s="54">
        <v>42281498.272685774</v>
      </c>
      <c r="L9" s="54">
        <v>26433543.629536565</v>
      </c>
      <c r="M9" s="54">
        <v>110883298.8239381</v>
      </c>
    </row>
    <row r="10" spans="2:13" x14ac:dyDescent="0.35">
      <c r="B10" s="49"/>
      <c r="C10" s="32" t="s">
        <v>12</v>
      </c>
      <c r="D10" s="53">
        <v>19435783.158783592</v>
      </c>
      <c r="E10" s="54">
        <v>23624089.515942935</v>
      </c>
      <c r="F10" s="54">
        <v>42841404.031286001</v>
      </c>
      <c r="G10" s="54">
        <v>26800477.325822357</v>
      </c>
      <c r="H10" s="54">
        <v>112701754.03183489</v>
      </c>
      <c r="I10" s="54">
        <v>19414936.089267842</v>
      </c>
      <c r="J10" s="54">
        <v>23635437.470346242</v>
      </c>
      <c r="K10" s="54">
        <v>43165983.803374089</v>
      </c>
      <c r="L10" s="54">
        <v>26986506.221220482</v>
      </c>
      <c r="M10" s="54">
        <v>113202863.58420865</v>
      </c>
    </row>
    <row r="11" spans="2:13" x14ac:dyDescent="0.35">
      <c r="B11" s="48" t="s">
        <v>15</v>
      </c>
      <c r="C11" s="32" t="s">
        <v>11</v>
      </c>
      <c r="D11" s="53">
        <v>4378633.607284978</v>
      </c>
      <c r="E11" s="54">
        <v>5322205.5139706777</v>
      </c>
      <c r="F11" s="54">
        <v>9651620.9273454025</v>
      </c>
      <c r="G11" s="54">
        <v>6037805.1016221168</v>
      </c>
      <c r="H11" s="54">
        <v>25390265.150223173</v>
      </c>
      <c r="I11" s="54">
        <v>5705135.2550791437</v>
      </c>
      <c r="J11" s="54">
        <v>6945341.8214355847</v>
      </c>
      <c r="K11" s="54">
        <v>12684449.481805732</v>
      </c>
      <c r="L11" s="54">
        <v>7930063.0888609691</v>
      </c>
      <c r="M11" s="54">
        <v>33264989.647181433</v>
      </c>
    </row>
    <row r="12" spans="2:13" x14ac:dyDescent="0.35">
      <c r="B12" s="49"/>
      <c r="C12" s="32" t="s">
        <v>12</v>
      </c>
      <c r="D12" s="53">
        <v>6219450.6108107492</v>
      </c>
      <c r="E12" s="54">
        <v>7559708.6451017391</v>
      </c>
      <c r="F12" s="54">
        <v>13709249.290011521</v>
      </c>
      <c r="G12" s="54">
        <v>8576152.7442631535</v>
      </c>
      <c r="H12" s="54">
        <v>36064561.290187165</v>
      </c>
      <c r="I12" s="54">
        <v>7571825.0748144584</v>
      </c>
      <c r="J12" s="54">
        <v>9217820.6134350356</v>
      </c>
      <c r="K12" s="54">
        <v>16834733.683315895</v>
      </c>
      <c r="L12" s="54">
        <v>10524737.426275989</v>
      </c>
      <c r="M12" s="54">
        <v>44149116.797841378</v>
      </c>
    </row>
    <row r="13" spans="2:13" x14ac:dyDescent="0.35">
      <c r="B13" s="48" t="s">
        <v>13</v>
      </c>
      <c r="C13" s="32" t="s">
        <v>11</v>
      </c>
      <c r="D13" s="53">
        <v>6331585.4800017271</v>
      </c>
      <c r="E13" s="54">
        <v>7696007.9733039588</v>
      </c>
      <c r="F13" s="54">
        <v>13956423.031237122</v>
      </c>
      <c r="G13" s="54">
        <v>8730778.2612610962</v>
      </c>
      <c r="H13" s="54">
        <v>36714794.745803908</v>
      </c>
      <c r="I13" s="54">
        <v>6452999.4270932637</v>
      </c>
      <c r="J13" s="54">
        <v>7855779.8879159046</v>
      </c>
      <c r="K13" s="54">
        <v>14347205.031855172</v>
      </c>
      <c r="L13" s="54">
        <v>8969584.4675506093</v>
      </c>
      <c r="M13" s="54">
        <v>37625568.814414948</v>
      </c>
    </row>
    <row r="14" spans="2:13" x14ac:dyDescent="0.35">
      <c r="B14" s="49"/>
      <c r="C14" s="32" t="s">
        <v>12</v>
      </c>
      <c r="D14" s="53">
        <v>6515404.5816376815</v>
      </c>
      <c r="E14" s="54">
        <v>7919439.0990945054</v>
      </c>
      <c r="F14" s="54">
        <v>14361607.033215193</v>
      </c>
      <c r="G14" s="54">
        <v>8984250.9217245393</v>
      </c>
      <c r="H14" s="54">
        <v>37780701.635671914</v>
      </c>
      <c r="I14" s="54">
        <v>6618728.2122504003</v>
      </c>
      <c r="J14" s="54">
        <v>8057535.5012544002</v>
      </c>
      <c r="K14" s="54">
        <v>14715676.296604803</v>
      </c>
      <c r="L14" s="54">
        <v>9199945.3026887998</v>
      </c>
      <c r="M14" s="54">
        <v>38591885.312798403</v>
      </c>
    </row>
    <row r="19" spans="2:13" x14ac:dyDescent="0.35">
      <c r="B19" s="33"/>
      <c r="C19" s="34"/>
      <c r="D19" s="34">
        <v>2017</v>
      </c>
      <c r="E19" s="34"/>
      <c r="F19" s="34"/>
      <c r="G19" s="43"/>
      <c r="H19" s="36" t="s">
        <v>39</v>
      </c>
      <c r="I19" s="36">
        <v>2018</v>
      </c>
      <c r="J19" s="36"/>
      <c r="K19" s="36"/>
      <c r="L19" s="36"/>
      <c r="M19" s="36" t="s">
        <v>39</v>
      </c>
    </row>
    <row r="20" spans="2:13" x14ac:dyDescent="0.35">
      <c r="B20" s="35"/>
      <c r="C20" s="36"/>
      <c r="D20" s="26" t="s">
        <v>46</v>
      </c>
      <c r="E20" s="26" t="s">
        <v>47</v>
      </c>
      <c r="F20" s="26" t="s">
        <v>48</v>
      </c>
      <c r="G20" s="44" t="s">
        <v>49</v>
      </c>
      <c r="H20" s="48"/>
      <c r="I20" s="32" t="s">
        <v>46</v>
      </c>
      <c r="J20" s="32" t="s">
        <v>47</v>
      </c>
      <c r="K20" s="32" t="s">
        <v>48</v>
      </c>
      <c r="L20" s="32" t="s">
        <v>49</v>
      </c>
      <c r="M20" s="48" t="s">
        <v>39</v>
      </c>
    </row>
    <row r="21" spans="2:13" x14ac:dyDescent="0.35">
      <c r="B21" s="37" t="s">
        <v>10</v>
      </c>
      <c r="C21" s="26" t="s">
        <v>11</v>
      </c>
      <c r="D21" s="27">
        <f>D5/SUM($H$5:$H$6)</f>
        <v>8.4846996360149224E-2</v>
      </c>
      <c r="E21" s="28">
        <f>E5/SUM($H$5:$H$6)</f>
        <v>0.10313106607516294</v>
      </c>
      <c r="F21" s="28">
        <f>F5/SUM($H$5:$H$6)</f>
        <v>0.18702433661714629</v>
      </c>
      <c r="G21" s="45">
        <f>G5/SUM($H$5:$H$6)</f>
        <v>0.11699760094754152</v>
      </c>
      <c r="H21" s="30">
        <f>SUM(D21:G21)</f>
        <v>0.49199999999999999</v>
      </c>
      <c r="I21" s="27">
        <f>I5/SUM($M$5:$M$6)</f>
        <v>8.4380803218941411E-2</v>
      </c>
      <c r="J21" s="28">
        <f>J5/SUM($M$5:$M$6)</f>
        <v>0.10272386110409755</v>
      </c>
      <c r="K21" s="28">
        <f>K5/SUM($M$5:$M$6)</f>
        <v>0.18760712723015094</v>
      </c>
      <c r="L21" s="28">
        <f>L5/SUM($M$5:$M$6)</f>
        <v>0.11728820844681015</v>
      </c>
      <c r="M21" s="30">
        <f>SUM(I21:L21)</f>
        <v>0.49200000000000005</v>
      </c>
    </row>
    <row r="22" spans="2:13" x14ac:dyDescent="0.35">
      <c r="B22" s="38"/>
      <c r="C22" s="26" t="s">
        <v>12</v>
      </c>
      <c r="D22" s="29">
        <f>D6/SUM($H$5:$H$6)</f>
        <v>8.7606248274300413E-2</v>
      </c>
      <c r="E22" s="30">
        <f>E6/SUM($H$5:$H$6)</f>
        <v>0.1064849218824853</v>
      </c>
      <c r="F22" s="30">
        <f>F6/SUM($H$5:$H$6)</f>
        <v>0.19310642886485838</v>
      </c>
      <c r="G22" s="46">
        <f>G6/SUM($H$5:$H$6)</f>
        <v>0.1208024009783559</v>
      </c>
      <c r="H22" s="30">
        <f t="shared" ref="H22:H30" si="0">SUM(D22:G22)</f>
        <v>0.50800000000000001</v>
      </c>
      <c r="I22" s="29">
        <f>I6/SUM($M$5:$M$6)</f>
        <v>8.7124894380532988E-2</v>
      </c>
      <c r="J22" s="30">
        <f>J6/SUM($M$5:$M$6)</f>
        <v>0.10606447447333649</v>
      </c>
      <c r="K22" s="30">
        <f>K6/SUM($M$5:$M$6)</f>
        <v>0.19370817201812332</v>
      </c>
      <c r="L22" s="30">
        <f>L6/SUM($M$5:$M$6)</f>
        <v>0.12110245912800721</v>
      </c>
      <c r="M22" s="30">
        <f t="shared" ref="M22:M30" si="1">SUM(I22:L22)</f>
        <v>0.50800000000000001</v>
      </c>
    </row>
    <row r="23" spans="2:13" x14ac:dyDescent="0.35">
      <c r="B23" s="37" t="s">
        <v>37</v>
      </c>
      <c r="C23" s="26" t="s">
        <v>11</v>
      </c>
      <c r="D23" s="29">
        <f>D7/SUM($H$5:$H$6)</f>
        <v>6.5671575182755501E-2</v>
      </c>
      <c r="E23" s="30">
        <f>E7/SUM($H$5:$H$6)</f>
        <v>7.9823445142176125E-2</v>
      </c>
      <c r="F23" s="30">
        <f>F7/SUM($H$5:$H$6)</f>
        <v>0.14475683654167124</v>
      </c>
      <c r="G23" s="46">
        <f>G7/SUM($H$5:$H$6)</f>
        <v>9.0556143133397146E-2</v>
      </c>
      <c r="H23" s="30">
        <f t="shared" si="0"/>
        <v>0.38080799999999998</v>
      </c>
      <c r="I23" s="29">
        <f>I7/SUM($M$5:$M$6)</f>
        <v>6.5310741691460644E-2</v>
      </c>
      <c r="J23" s="30">
        <f>J7/SUM($M$5:$M$6)</f>
        <v>7.9508268494571502E-2</v>
      </c>
      <c r="K23" s="30">
        <f>K7/SUM($M$5:$M$6)</f>
        <v>0.14520791647613684</v>
      </c>
      <c r="L23" s="30">
        <f>L7/SUM($M$5:$M$6)</f>
        <v>9.0781073337831059E-2</v>
      </c>
      <c r="M23" s="30">
        <f t="shared" si="1"/>
        <v>0.38080800000000004</v>
      </c>
    </row>
    <row r="24" spans="2:13" x14ac:dyDescent="0.35">
      <c r="B24" s="38"/>
      <c r="C24" s="26" t="s">
        <v>12</v>
      </c>
      <c r="D24" s="29">
        <f>D8/SUM($H$5:$H$6)</f>
        <v>6.7807236164308532E-2</v>
      </c>
      <c r="E24" s="30">
        <f>E8/SUM($H$5:$H$6)</f>
        <v>8.2419329537043617E-2</v>
      </c>
      <c r="F24" s="30">
        <f>F8/SUM($H$5:$H$6)</f>
        <v>0.14946437594140038</v>
      </c>
      <c r="G24" s="46">
        <f>G8/SUM($H$5:$H$6)</f>
        <v>9.3501058357247466E-2</v>
      </c>
      <c r="H24" s="30">
        <f t="shared" si="0"/>
        <v>0.39319200000000004</v>
      </c>
      <c r="I24" s="29">
        <f>I8/SUM($M$5:$M$6)</f>
        <v>6.7434668250532542E-2</v>
      </c>
      <c r="J24" s="30">
        <f>J8/SUM($M$5:$M$6)</f>
        <v>8.2093903242362445E-2</v>
      </c>
      <c r="K24" s="30">
        <f>K8/SUM($M$5:$M$6)</f>
        <v>0.14993012514202744</v>
      </c>
      <c r="L24" s="30">
        <f>L8/SUM($M$5:$M$6)</f>
        <v>9.3733303365077597E-2</v>
      </c>
      <c r="M24" s="30">
        <f t="shared" si="1"/>
        <v>0.39319199999999999</v>
      </c>
    </row>
    <row r="25" spans="2:13" x14ac:dyDescent="0.35">
      <c r="B25" s="37" t="s">
        <v>14</v>
      </c>
      <c r="C25" s="26" t="s">
        <v>11</v>
      </c>
      <c r="D25" s="29">
        <f>D9/SUM($H$5:$H$6)</f>
        <v>5.8447701912652396E-2</v>
      </c>
      <c r="E25" s="30">
        <f>E9/SUM($H$5:$H$6)</f>
        <v>7.1042866176536754E-2</v>
      </c>
      <c r="F25" s="30">
        <f>F9/SUM($H$5:$H$6)</f>
        <v>0.12883358452208743</v>
      </c>
      <c r="G25" s="46">
        <f>G9/SUM($H$5:$H$6)</f>
        <v>8.059496738872346E-2</v>
      </c>
      <c r="H25" s="30">
        <f t="shared" si="0"/>
        <v>0.33891912000000007</v>
      </c>
      <c r="I25" s="29">
        <f>I9/SUM($M$5:$M$6)</f>
        <v>5.8126560105399974E-2</v>
      </c>
      <c r="J25" s="30">
        <f>J9/SUM($M$5:$M$6)</f>
        <v>7.0762358960168636E-2</v>
      </c>
      <c r="K25" s="30">
        <f>K9/SUM($M$5:$M$6)</f>
        <v>0.12923504566376179</v>
      </c>
      <c r="L25" s="30">
        <f>L9/SUM($M$5:$M$6)</f>
        <v>8.0795155270669647E-2</v>
      </c>
      <c r="M25" s="30">
        <f t="shared" si="1"/>
        <v>0.33891912000000007</v>
      </c>
    </row>
    <row r="26" spans="2:13" x14ac:dyDescent="0.35">
      <c r="B26" s="38"/>
      <c r="C26" s="26" t="s">
        <v>12</v>
      </c>
      <c r="D26" s="29">
        <f>D10/SUM($H$5:$H$6)</f>
        <v>5.9670367824591501E-2</v>
      </c>
      <c r="E26" s="30">
        <f>E10/SUM($H$5:$H$6)</f>
        <v>7.2529009992598398E-2</v>
      </c>
      <c r="F26" s="30">
        <f>F10/SUM($H$5:$H$6)</f>
        <v>0.13152865082843235</v>
      </c>
      <c r="G26" s="46">
        <f>G10/SUM($H$5:$H$6)</f>
        <v>8.2280931354377779E-2</v>
      </c>
      <c r="H26" s="30">
        <f t="shared" si="0"/>
        <v>0.34600896000000003</v>
      </c>
      <c r="I26" s="29">
        <f>I10/SUM($M$5:$M$6)</f>
        <v>5.9342508060468639E-2</v>
      </c>
      <c r="J26" s="30">
        <f>J10/SUM($M$5:$M$6)</f>
        <v>7.2242634853278961E-2</v>
      </c>
      <c r="K26" s="30">
        <f>K10/SUM($M$5:$M$6)</f>
        <v>0.13193851012498417</v>
      </c>
      <c r="L26" s="30">
        <f>L10/SUM($M$5:$M$6)</f>
        <v>8.2485306961268282E-2</v>
      </c>
      <c r="M26" s="30">
        <f t="shared" si="1"/>
        <v>0.34600896000000003</v>
      </c>
    </row>
    <row r="27" spans="2:13" x14ac:dyDescent="0.35">
      <c r="B27" s="37" t="s">
        <v>15</v>
      </c>
      <c r="C27" s="26" t="s">
        <v>11</v>
      </c>
      <c r="D27" s="29">
        <f>D11/SUM($H$5:$H$6)</f>
        <v>1.3442971439910051E-2</v>
      </c>
      <c r="E27" s="30">
        <f>E11/SUM($H$5:$H$6)</f>
        <v>1.6339859220603454E-2</v>
      </c>
      <c r="F27" s="30">
        <f>F11/SUM($H$5:$H$6)</f>
        <v>2.9631724440080106E-2</v>
      </c>
      <c r="G27" s="46">
        <f>G11/SUM($H$5:$H$6)</f>
        <v>1.8536842499406396E-2</v>
      </c>
      <c r="H27" s="30">
        <f t="shared" si="0"/>
        <v>7.79513976E-2</v>
      </c>
      <c r="I27" s="29">
        <f>I11/SUM($M$5:$M$6)</f>
        <v>1.7437968031619993E-2</v>
      </c>
      <c r="J27" s="30">
        <f>J11/SUM($M$5:$M$6)</f>
        <v>2.1228707688050592E-2</v>
      </c>
      <c r="K27" s="30">
        <f>K11/SUM($M$5:$M$6)</f>
        <v>3.8770513699128539E-2</v>
      </c>
      <c r="L27" s="30">
        <f>L11/SUM($M$5:$M$6)</f>
        <v>2.4238546581200893E-2</v>
      </c>
      <c r="M27" s="30">
        <f t="shared" si="1"/>
        <v>0.10167573600000002</v>
      </c>
    </row>
    <row r="28" spans="2:13" x14ac:dyDescent="0.35">
      <c r="B28" s="38"/>
      <c r="C28" s="26" t="s">
        <v>12</v>
      </c>
      <c r="D28" s="29">
        <f>D12/SUM($H$5:$H$6)</f>
        <v>1.9094517703869281E-2</v>
      </c>
      <c r="E28" s="30">
        <f>E12/SUM($H$5:$H$6)</f>
        <v>2.3209283197631485E-2</v>
      </c>
      <c r="F28" s="30">
        <f>F12/SUM($H$5:$H$6)</f>
        <v>4.2089168265098349E-2</v>
      </c>
      <c r="G28" s="46">
        <f>G12/SUM($H$5:$H$6)</f>
        <v>2.6329898033400887E-2</v>
      </c>
      <c r="H28" s="30">
        <f t="shared" si="0"/>
        <v>0.11072286719999999</v>
      </c>
      <c r="I28" s="29">
        <f>I12/SUM($M$5:$M$6)</f>
        <v>2.3143578143582769E-2</v>
      </c>
      <c r="J28" s="30">
        <f>J12/SUM($M$5:$M$6)</f>
        <v>2.8174627592778795E-2</v>
      </c>
      <c r="K28" s="30">
        <f>K12/SUM($M$5:$M$6)</f>
        <v>5.1456018948743826E-2</v>
      </c>
      <c r="L28" s="30">
        <f>L12/SUM($M$5:$M$6)</f>
        <v>3.2169269714894637E-2</v>
      </c>
      <c r="M28" s="30">
        <f t="shared" si="1"/>
        <v>0.13494349440000003</v>
      </c>
    </row>
    <row r="29" spans="2:13" x14ac:dyDescent="0.35">
      <c r="B29" s="37" t="s">
        <v>13</v>
      </c>
      <c r="C29" s="26" t="s">
        <v>11</v>
      </c>
      <c r="D29" s="29">
        <f>D13/SUM($H$5:$H$6)</f>
        <v>1.943878625409563E-2</v>
      </c>
      <c r="E29" s="30">
        <f>E13/SUM($H$5:$H$6)</f>
        <v>2.362773976208413E-2</v>
      </c>
      <c r="F29" s="30">
        <f>F13/SUM($H$5:$H$6)</f>
        <v>4.2848023616334691E-2</v>
      </c>
      <c r="G29" s="46">
        <f>G13/SUM($H$5:$H$6)</f>
        <v>2.6804618367485551E-2</v>
      </c>
      <c r="H29" s="30">
        <f t="shared" si="0"/>
        <v>0.11271916800000001</v>
      </c>
      <c r="I29" s="29">
        <f>I13/SUM($M$5:$M$6)</f>
        <v>1.9723843990821114E-2</v>
      </c>
      <c r="J29" s="30">
        <f>J13/SUM($M$5:$M$6)</f>
        <v>2.4011497085360593E-2</v>
      </c>
      <c r="K29" s="30">
        <f>K13/SUM($M$5:$M$6)</f>
        <v>4.3852790775793328E-2</v>
      </c>
      <c r="L29" s="30">
        <f>L13/SUM($M$5:$M$6)</f>
        <v>2.7415884148024983E-2</v>
      </c>
      <c r="M29" s="30">
        <f t="shared" si="1"/>
        <v>0.11500401600000001</v>
      </c>
    </row>
    <row r="30" spans="2:13" x14ac:dyDescent="0.35">
      <c r="B30" s="39"/>
      <c r="C30" s="31" t="s">
        <v>12</v>
      </c>
      <c r="D30" s="29">
        <f>D14/SUM($H$5:$H$6)</f>
        <v>2.0003134668471013E-2</v>
      </c>
      <c r="E30" s="30">
        <f>E14/SUM($H$5:$H$6)</f>
        <v>2.4313702213427869E-2</v>
      </c>
      <c r="F30" s="30">
        <f>F14/SUM($H$5:$H$6)</f>
        <v>4.409199090271311E-2</v>
      </c>
      <c r="G30" s="46">
        <f>G14/SUM($H$5:$H$6)</f>
        <v>2.7582812215388004E-2</v>
      </c>
      <c r="H30" s="30">
        <f t="shared" si="0"/>
        <v>0.11599164000000001</v>
      </c>
      <c r="I30" s="29">
        <f>I14/SUM($M$5:$M$6)</f>
        <v>2.0230400475159761E-2</v>
      </c>
      <c r="J30" s="30">
        <f>J14/SUM($M$5:$M$6)</f>
        <v>2.4628170972708734E-2</v>
      </c>
      <c r="K30" s="30">
        <f>K14/SUM($M$5:$M$6)</f>
        <v>4.4979037542608236E-2</v>
      </c>
      <c r="L30" s="30">
        <f>L14/SUM($M$5:$M$6)</f>
        <v>2.8119991009523275E-2</v>
      </c>
      <c r="M30" s="30">
        <f t="shared" si="1"/>
        <v>0.1179576</v>
      </c>
    </row>
  </sheetData>
  <mergeCells count="20">
    <mergeCell ref="M19:M20"/>
    <mergeCell ref="B3:C4"/>
    <mergeCell ref="D3:G3"/>
    <mergeCell ref="I3:L3"/>
    <mergeCell ref="B5:B6"/>
    <mergeCell ref="B7:B8"/>
    <mergeCell ref="B9:B10"/>
    <mergeCell ref="B11:B12"/>
    <mergeCell ref="B13:B14"/>
    <mergeCell ref="H3:H4"/>
    <mergeCell ref="M3:M4"/>
    <mergeCell ref="B21:B22"/>
    <mergeCell ref="B23:B24"/>
    <mergeCell ref="B25:B26"/>
    <mergeCell ref="B27:B28"/>
    <mergeCell ref="B29:B30"/>
    <mergeCell ref="B19:C20"/>
    <mergeCell ref="I19:L19"/>
    <mergeCell ref="D19:G19"/>
    <mergeCell ref="H19:H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9074-5130-42AB-A7FC-634367721113}">
  <dimension ref="A3:K37"/>
  <sheetViews>
    <sheetView workbookViewId="0">
      <selection activeCell="C6" sqref="C6"/>
    </sheetView>
  </sheetViews>
  <sheetFormatPr defaultRowHeight="14.5" x14ac:dyDescent="0.35"/>
  <cols>
    <col min="1" max="1" width="20.81640625" bestFit="1" customWidth="1"/>
    <col min="2" max="2" width="10.7265625" bestFit="1" customWidth="1"/>
    <col min="3" max="6" width="14.6328125" bestFit="1" customWidth="1"/>
    <col min="7" max="7" width="14.54296875" bestFit="1" customWidth="1"/>
    <col min="8" max="9" width="13.6328125" bestFit="1" customWidth="1"/>
    <col min="10" max="10" width="11.81640625" bestFit="1" customWidth="1"/>
    <col min="11" max="11" width="12" bestFit="1" customWidth="1"/>
    <col min="12" max="12" width="10.81640625" bestFit="1" customWidth="1"/>
  </cols>
  <sheetData>
    <row r="3" spans="1:11" x14ac:dyDescent="0.35">
      <c r="A3" t="s">
        <v>17</v>
      </c>
      <c r="B3" s="2" t="s">
        <v>16</v>
      </c>
    </row>
    <row r="5" spans="1:11" x14ac:dyDescent="0.35">
      <c r="A5" t="s">
        <v>35</v>
      </c>
      <c r="B5" s="2" t="s">
        <v>34</v>
      </c>
    </row>
    <row r="6" spans="1:11" x14ac:dyDescent="0.35">
      <c r="B6" s="2" t="s">
        <v>52</v>
      </c>
    </row>
    <row r="7" spans="1:11" x14ac:dyDescent="0.35">
      <c r="B7">
        <v>167.5</v>
      </c>
      <c r="C7">
        <v>166.2</v>
      </c>
    </row>
    <row r="8" spans="1:11" x14ac:dyDescent="0.35">
      <c r="B8">
        <v>160.93</v>
      </c>
      <c r="C8">
        <v>159.68</v>
      </c>
    </row>
    <row r="9" spans="1:11" x14ac:dyDescent="0.35">
      <c r="B9">
        <f>SUM(B7:B8)</f>
        <v>328.43</v>
      </c>
      <c r="C9">
        <f>SUM(C7:C8)</f>
        <v>325.88</v>
      </c>
    </row>
    <row r="10" spans="1:11" x14ac:dyDescent="0.35">
      <c r="B10" t="s">
        <v>33</v>
      </c>
    </row>
    <row r="11" spans="1:11" x14ac:dyDescent="0.35">
      <c r="A11" s="40"/>
      <c r="B11" s="40"/>
      <c r="C11" s="40" t="s">
        <v>50</v>
      </c>
      <c r="D11" s="40"/>
      <c r="E11" s="40" t="s">
        <v>36</v>
      </c>
      <c r="F11" s="40"/>
    </row>
    <row r="12" spans="1:11" x14ac:dyDescent="0.35">
      <c r="A12" s="3"/>
      <c r="B12" s="3"/>
      <c r="C12" s="3" t="s">
        <v>12</v>
      </c>
      <c r="D12" s="3" t="s">
        <v>11</v>
      </c>
      <c r="E12" s="3" t="s">
        <v>12</v>
      </c>
      <c r="F12" s="3" t="s">
        <v>11</v>
      </c>
    </row>
    <row r="13" spans="1:11" x14ac:dyDescent="0.35">
      <c r="A13" s="3"/>
      <c r="B13" s="3"/>
      <c r="C13" s="12">
        <v>0.50800000000000001</v>
      </c>
      <c r="D13" s="12">
        <f>100%-C13</f>
        <v>0.49199999999999999</v>
      </c>
      <c r="E13" s="41">
        <f>100%-22.6%</f>
        <v>0.77400000000000002</v>
      </c>
      <c r="F13" s="42"/>
    </row>
    <row r="14" spans="1:11" x14ac:dyDescent="0.35">
      <c r="A14" s="3">
        <v>2018</v>
      </c>
      <c r="B14" s="13">
        <v>327167434</v>
      </c>
      <c r="C14" s="14">
        <f>B14*$C$13</f>
        <v>166201056.472</v>
      </c>
      <c r="D14" s="14">
        <f>B14*$D$13</f>
        <v>160966377.528</v>
      </c>
      <c r="E14" s="15">
        <f>C14*$E$13</f>
        <v>128639617.70932801</v>
      </c>
      <c r="F14" s="15">
        <f>D14*$E$13</f>
        <v>124587976.206672</v>
      </c>
      <c r="I14" s="6"/>
      <c r="K14" s="7"/>
    </row>
    <row r="15" spans="1:11" x14ac:dyDescent="0.35">
      <c r="A15" s="3">
        <v>2017</v>
      </c>
      <c r="B15" s="13">
        <v>325719178</v>
      </c>
      <c r="C15" s="14">
        <f>B15*$C$13</f>
        <v>165465342.42399999</v>
      </c>
      <c r="D15" s="14">
        <f>B15*$D$13</f>
        <v>160253835.57600001</v>
      </c>
      <c r="E15" s="15">
        <f>C15*$E$13</f>
        <v>128070175.036176</v>
      </c>
      <c r="F15" s="15">
        <f>D15*$E$13</f>
        <v>124036468.735824</v>
      </c>
    </row>
    <row r="16" spans="1:11" x14ac:dyDescent="0.35">
      <c r="C16" s="9"/>
    </row>
    <row r="18" spans="1:9" x14ac:dyDescent="0.35">
      <c r="B18" s="11"/>
    </row>
    <row r="19" spans="1:9" x14ac:dyDescent="0.35">
      <c r="B19" s="22">
        <v>2017</v>
      </c>
      <c r="D19" s="22">
        <v>2018</v>
      </c>
    </row>
    <row r="20" spans="1:9" x14ac:dyDescent="0.35">
      <c r="A20" s="16" t="s">
        <v>45</v>
      </c>
      <c r="B20" s="17">
        <v>325147121</v>
      </c>
      <c r="D20" s="17">
        <v>327167434</v>
      </c>
    </row>
    <row r="21" spans="1:9" x14ac:dyDescent="0.35">
      <c r="A21" s="18" t="s">
        <v>46</v>
      </c>
      <c r="B21" s="19">
        <v>56072676</v>
      </c>
      <c r="C21" s="23">
        <f>B21/$B$20</f>
        <v>0.17245324463444964</v>
      </c>
      <c r="D21" s="19">
        <v>56111079</v>
      </c>
      <c r="E21" s="23">
        <f>D21/$D$20</f>
        <v>0.1715056975994744</v>
      </c>
    </row>
    <row r="22" spans="1:9" x14ac:dyDescent="0.35">
      <c r="A22" s="18" t="s">
        <v>47</v>
      </c>
      <c r="B22" s="19">
        <v>68156035</v>
      </c>
      <c r="C22" s="23">
        <f>B22/$B$20</f>
        <v>0.20961598795764824</v>
      </c>
      <c r="D22" s="19">
        <v>68308744</v>
      </c>
      <c r="E22" s="23">
        <f>D22/$D$20</f>
        <v>0.20878833557743404</v>
      </c>
    </row>
    <row r="23" spans="1:9" x14ac:dyDescent="0.35">
      <c r="A23" s="18" t="s">
        <v>48</v>
      </c>
      <c r="B23" s="19">
        <v>123598424</v>
      </c>
      <c r="C23" s="23">
        <f>B23/$B$20</f>
        <v>0.3801307654820047</v>
      </c>
      <c r="D23" s="19">
        <v>124753948</v>
      </c>
      <c r="E23" s="23">
        <f>D23/$D$20</f>
        <v>0.38131529924827423</v>
      </c>
    </row>
    <row r="24" spans="1:9" x14ac:dyDescent="0.35">
      <c r="A24" s="20" t="s">
        <v>49</v>
      </c>
      <c r="B24" s="21">
        <v>77319986</v>
      </c>
      <c r="C24" s="23">
        <f>B24/$B$20</f>
        <v>0.23780000192589743</v>
      </c>
      <c r="D24" s="21">
        <v>77993663</v>
      </c>
      <c r="E24" s="23">
        <f>D24/$D$20</f>
        <v>0.23839066757481736</v>
      </c>
    </row>
    <row r="27" spans="1:9" x14ac:dyDescent="0.35">
      <c r="A27" s="16" t="s">
        <v>12</v>
      </c>
      <c r="B27" s="17">
        <v>2017</v>
      </c>
      <c r="C27" s="3" t="s">
        <v>51</v>
      </c>
      <c r="D27" s="3" t="s">
        <v>50</v>
      </c>
      <c r="E27" s="3" t="s">
        <v>36</v>
      </c>
      <c r="F27" s="17">
        <v>2018</v>
      </c>
      <c r="G27" s="3" t="s">
        <v>51</v>
      </c>
      <c r="H27" s="3" t="s">
        <v>50</v>
      </c>
      <c r="I27" s="3" t="s">
        <v>36</v>
      </c>
    </row>
    <row r="28" spans="1:9" x14ac:dyDescent="0.35">
      <c r="A28" s="24" t="s">
        <v>46</v>
      </c>
      <c r="B28" s="25">
        <v>0.17245324463444964</v>
      </c>
      <c r="C28" s="14">
        <f>B28*$B$15</f>
        <v>56171329.085765846</v>
      </c>
      <c r="D28" s="15">
        <f>C28*$C$13</f>
        <v>28535035.17556905</v>
      </c>
      <c r="E28" s="15">
        <f>D28*$E$13</f>
        <v>22086117.225890446</v>
      </c>
      <c r="F28" s="25">
        <v>0.1715056975994744</v>
      </c>
      <c r="G28" s="14">
        <f>F28*$B$14</f>
        <v>56111079</v>
      </c>
      <c r="H28" s="15">
        <f>G28*$C$13</f>
        <v>28504428.131999999</v>
      </c>
      <c r="I28" s="15">
        <f>H28*$E$13</f>
        <v>22062427.374168001</v>
      </c>
    </row>
    <row r="29" spans="1:9" x14ac:dyDescent="0.35">
      <c r="A29" s="24" t="s">
        <v>47</v>
      </c>
      <c r="B29" s="25">
        <v>0.20961598795764824</v>
      </c>
      <c r="C29" s="14">
        <f>B29*$B$15</f>
        <v>68275947.293223083</v>
      </c>
      <c r="D29" s="15">
        <f>C29*$C$13</f>
        <v>34684181.224957325</v>
      </c>
      <c r="E29" s="15">
        <f>D29*$E$13</f>
        <v>26845556.26811697</v>
      </c>
      <c r="F29" s="25">
        <v>0.20878833557743404</v>
      </c>
      <c r="G29" s="14">
        <f>F29*$B$14</f>
        <v>68308744</v>
      </c>
      <c r="H29" s="15">
        <f>G29*$C$13</f>
        <v>34700841.952</v>
      </c>
      <c r="I29" s="15">
        <f>H29*$E$13</f>
        <v>26858451.670848001</v>
      </c>
    </row>
    <row r="30" spans="1:9" x14ac:dyDescent="0.35">
      <c r="A30" s="24" t="s">
        <v>48</v>
      </c>
      <c r="B30" s="25">
        <v>0.3801307654820047</v>
      </c>
      <c r="C30" s="14">
        <f>B30*$B$15</f>
        <v>123815880.46530934</v>
      </c>
      <c r="D30" s="15">
        <f>C30*$C$13</f>
        <v>62898467.276377141</v>
      </c>
      <c r="E30" s="15">
        <f>D30*$E$13</f>
        <v>48683413.671915911</v>
      </c>
      <c r="F30" s="25">
        <v>0.38131529924827423</v>
      </c>
      <c r="G30" s="14">
        <f>F30*$B$14</f>
        <v>124753948.00000001</v>
      </c>
      <c r="H30" s="15">
        <f>G30*$C$13</f>
        <v>63375005.584000006</v>
      </c>
      <c r="I30" s="15">
        <f>H30*$E$13</f>
        <v>49052254.322016008</v>
      </c>
    </row>
    <row r="31" spans="1:9" x14ac:dyDescent="0.35">
      <c r="A31" s="24" t="s">
        <v>49</v>
      </c>
      <c r="B31" s="25">
        <v>0.23780000192589743</v>
      </c>
      <c r="C31" s="14">
        <f>B31*$B$15</f>
        <v>77456021.155701727</v>
      </c>
      <c r="D31" s="15">
        <f>C31*$C$13</f>
        <v>39347658.747096479</v>
      </c>
      <c r="E31" s="15">
        <f>D31*$E$13</f>
        <v>30455087.870252676</v>
      </c>
      <c r="F31" s="25">
        <v>0.23839066757481736</v>
      </c>
      <c r="G31" s="14">
        <f>F31*$B$14</f>
        <v>77993663</v>
      </c>
      <c r="H31" s="15">
        <f>G31*$C$13</f>
        <v>39620780.803999998</v>
      </c>
      <c r="I31" s="15">
        <f>H31*$E$13</f>
        <v>30666484.342296001</v>
      </c>
    </row>
    <row r="33" spans="1:9" x14ac:dyDescent="0.35">
      <c r="A33" s="16" t="s">
        <v>11</v>
      </c>
      <c r="B33" s="17">
        <v>2017</v>
      </c>
      <c r="C33" s="3" t="s">
        <v>51</v>
      </c>
      <c r="D33" s="3" t="s">
        <v>50</v>
      </c>
      <c r="E33" s="3" t="s">
        <v>36</v>
      </c>
      <c r="F33" s="17">
        <v>2018</v>
      </c>
      <c r="G33" s="3" t="s">
        <v>51</v>
      </c>
      <c r="H33" s="3" t="s">
        <v>50</v>
      </c>
      <c r="I33" s="3" t="s">
        <v>36</v>
      </c>
    </row>
    <row r="34" spans="1:9" x14ac:dyDescent="0.35">
      <c r="A34" s="24" t="s">
        <v>46</v>
      </c>
      <c r="B34" s="25">
        <v>0.17245324463444964</v>
      </c>
      <c r="C34" s="14">
        <f>B34*$B$15</f>
        <v>56171329.085765846</v>
      </c>
      <c r="D34" s="15">
        <f>C34*$D$13</f>
        <v>27636293.910196796</v>
      </c>
      <c r="E34" s="15">
        <f>D34*$E$13</f>
        <v>21390491.486492321</v>
      </c>
      <c r="F34" s="25">
        <v>0.1715056975994744</v>
      </c>
      <c r="G34" s="14">
        <f>F34*$B$14</f>
        <v>56111079</v>
      </c>
      <c r="H34" s="15">
        <f>G34*$D$13</f>
        <v>27606650.868000001</v>
      </c>
      <c r="I34" s="15">
        <f>H34*$E$13</f>
        <v>21367547.771832</v>
      </c>
    </row>
    <row r="35" spans="1:9" x14ac:dyDescent="0.35">
      <c r="A35" s="24" t="s">
        <v>47</v>
      </c>
      <c r="B35" s="25">
        <v>0.20961598795764824</v>
      </c>
      <c r="C35" s="14">
        <f>B35*$B$15</f>
        <v>68275947.293223083</v>
      </c>
      <c r="D35" s="15">
        <f>C35*$D$13</f>
        <v>33591766.068265758</v>
      </c>
      <c r="E35" s="15">
        <f>D35*$E$13</f>
        <v>26000026.936837699</v>
      </c>
      <c r="F35" s="25">
        <v>0.20878833557743404</v>
      </c>
      <c r="G35" s="14">
        <f>F35*$B$14</f>
        <v>68308744</v>
      </c>
      <c r="H35" s="15">
        <f>G35*$D$13</f>
        <v>33607902.048</v>
      </c>
      <c r="I35" s="15">
        <f>H35*$E$13</f>
        <v>26012516.185152002</v>
      </c>
    </row>
    <row r="36" spans="1:9" x14ac:dyDescent="0.35">
      <c r="A36" s="24" t="s">
        <v>48</v>
      </c>
      <c r="B36" s="25">
        <v>0.3801307654820047</v>
      </c>
      <c r="C36" s="14">
        <f>B36*$B$15</f>
        <v>123815880.46530934</v>
      </c>
      <c r="D36" s="15">
        <f>C36*$D$13</f>
        <v>60917413.188932195</v>
      </c>
      <c r="E36" s="15">
        <f>D36*$E$13</f>
        <v>47150077.808233522</v>
      </c>
      <c r="F36" s="25">
        <v>0.38131529924827423</v>
      </c>
      <c r="G36" s="14">
        <f>F36*$B$14</f>
        <v>124753948.00000001</v>
      </c>
      <c r="H36" s="15">
        <f>G36*$D$13</f>
        <v>61378942.416000009</v>
      </c>
      <c r="I36" s="15">
        <f>H36*$E$13</f>
        <v>47507301.429984011</v>
      </c>
    </row>
    <row r="37" spans="1:9" x14ac:dyDescent="0.35">
      <c r="A37" s="24" t="s">
        <v>49</v>
      </c>
      <c r="B37" s="25">
        <v>0.23780000192589743</v>
      </c>
      <c r="C37" s="14">
        <f>B37*$B$15</f>
        <v>77456021.155701727</v>
      </c>
      <c r="D37" s="15">
        <f>C37*$D$13</f>
        <v>38108362.408605248</v>
      </c>
      <c r="E37" s="15">
        <f>D37*$E$13</f>
        <v>29495872.504260462</v>
      </c>
      <c r="F37" s="25">
        <v>0.23839066757481736</v>
      </c>
      <c r="G37" s="14">
        <f>F37*$B$14</f>
        <v>77993663</v>
      </c>
      <c r="H37" s="15">
        <f>G37*$D$13</f>
        <v>38372882.196000002</v>
      </c>
      <c r="I37" s="15">
        <f>H37*$E$13</f>
        <v>29700610.819704004</v>
      </c>
    </row>
  </sheetData>
  <mergeCells count="4">
    <mergeCell ref="E11:F11"/>
    <mergeCell ref="C11:D11"/>
    <mergeCell ref="A11:B11"/>
    <mergeCell ref="E13:F13"/>
  </mergeCells>
  <hyperlinks>
    <hyperlink ref="B3" r:id="rId1" xr:uid="{7FAD346F-8FF4-4E43-82B4-FAC5A1D695C4}"/>
    <hyperlink ref="B5" r:id="rId2" xr:uid="{587748CC-4671-48DA-8389-EBE5631FEE4A}"/>
    <hyperlink ref="B6" r:id="rId3" xr:uid="{64178FC3-7F92-4D18-B627-586E52EEFDF4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714F-CF7B-4FA2-8C2E-FF62E5D3EBF6}">
  <dimension ref="B2:E12"/>
  <sheetViews>
    <sheetView workbookViewId="0">
      <selection activeCell="B2" sqref="B2"/>
    </sheetView>
  </sheetViews>
  <sheetFormatPr defaultRowHeight="14.5" x14ac:dyDescent="0.35"/>
  <sheetData>
    <row r="2" spans="2:5" x14ac:dyDescent="0.35">
      <c r="B2" s="2" t="s">
        <v>18</v>
      </c>
    </row>
    <row r="3" spans="2:5" x14ac:dyDescent="0.35">
      <c r="B3" s="2" t="s">
        <v>19</v>
      </c>
    </row>
    <row r="4" spans="2:5" x14ac:dyDescent="0.35">
      <c r="B4" s="2" t="s">
        <v>20</v>
      </c>
    </row>
    <row r="10" spans="2:5" x14ac:dyDescent="0.35">
      <c r="C10" t="s">
        <v>12</v>
      </c>
      <c r="D10" t="s">
        <v>11</v>
      </c>
    </row>
    <row r="11" spans="2:5" x14ac:dyDescent="0.35">
      <c r="B11">
        <v>2018</v>
      </c>
      <c r="C11" s="10">
        <v>0.88</v>
      </c>
      <c r="D11" s="10">
        <v>0.89</v>
      </c>
    </row>
    <row r="12" spans="2:5" x14ac:dyDescent="0.35">
      <c r="B12">
        <v>2017</v>
      </c>
      <c r="C12" s="10">
        <v>0.88</v>
      </c>
      <c r="D12" s="10">
        <v>0.89</v>
      </c>
      <c r="E12" t="s">
        <v>38</v>
      </c>
    </row>
  </sheetData>
  <hyperlinks>
    <hyperlink ref="B2" r:id="rId1" xr:uid="{6AA6A407-5450-47F7-B960-3BE38698EBBA}"/>
    <hyperlink ref="B3" r:id="rId2" xr:uid="{ED1A0B70-3E42-4A40-BB67-1A07CA45CA24}"/>
    <hyperlink ref="B4" r:id="rId3" xr:uid="{207B32D8-2188-455A-877D-898D203F49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85AB-0593-4645-99EA-844F5F00E5F8}">
  <dimension ref="B2:E11"/>
  <sheetViews>
    <sheetView workbookViewId="0">
      <selection activeCell="C9" sqref="C9:E11"/>
    </sheetView>
  </sheetViews>
  <sheetFormatPr defaultRowHeight="14.5" x14ac:dyDescent="0.35"/>
  <sheetData>
    <row r="2" spans="2:5" x14ac:dyDescent="0.35">
      <c r="C2" s="2" t="s">
        <v>21</v>
      </c>
    </row>
    <row r="3" spans="2:5" x14ac:dyDescent="0.35">
      <c r="C3" s="2" t="s">
        <v>22</v>
      </c>
    </row>
    <row r="4" spans="2:5" x14ac:dyDescent="0.35">
      <c r="C4" s="2" t="s">
        <v>9</v>
      </c>
    </row>
    <row r="5" spans="2:5" x14ac:dyDescent="0.35">
      <c r="B5" t="s">
        <v>23</v>
      </c>
      <c r="C5" s="2" t="s">
        <v>24</v>
      </c>
    </row>
    <row r="9" spans="2:5" x14ac:dyDescent="0.35">
      <c r="D9" t="s">
        <v>12</v>
      </c>
      <c r="E9" t="s">
        <v>11</v>
      </c>
    </row>
    <row r="10" spans="2:5" x14ac:dyDescent="0.35">
      <c r="C10">
        <v>2018</v>
      </c>
      <c r="D10" s="10">
        <v>0.39</v>
      </c>
      <c r="E10" s="10">
        <v>0.3</v>
      </c>
    </row>
    <row r="11" spans="2:5" x14ac:dyDescent="0.35">
      <c r="C11">
        <v>2017</v>
      </c>
      <c r="D11" s="10">
        <v>0.32</v>
      </c>
      <c r="E11" s="10">
        <v>0.23</v>
      </c>
    </row>
  </sheetData>
  <hyperlinks>
    <hyperlink ref="C2" r:id="rId1" xr:uid="{942FF41A-4499-4CB8-B21F-50383E3E99AF}"/>
    <hyperlink ref="C3" r:id="rId2" xr:uid="{FE9A373F-1EDE-4358-A579-3C6A920E5602}"/>
    <hyperlink ref="C4" r:id="rId3" xr:uid="{341F5736-FE0C-454F-B069-32DAD93384B9}"/>
    <hyperlink ref="C5" r:id="rId4" location="gs.YeICBg04" xr:uid="{37734EAC-4ECE-4EE0-B077-52F9E23A42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BF59-9F0F-40C8-9920-67EF01347DEA}">
  <dimension ref="B3:B7"/>
  <sheetViews>
    <sheetView workbookViewId="0">
      <selection activeCell="B4" sqref="B4"/>
    </sheetView>
  </sheetViews>
  <sheetFormatPr defaultRowHeight="14.5" x14ac:dyDescent="0.35"/>
  <sheetData>
    <row r="3" spans="2:2" x14ac:dyDescent="0.35">
      <c r="B3" t="s">
        <v>25</v>
      </c>
    </row>
    <row r="4" spans="2:2" x14ac:dyDescent="0.35">
      <c r="B4" s="2" t="s">
        <v>26</v>
      </c>
    </row>
    <row r="6" spans="2:2" x14ac:dyDescent="0.35">
      <c r="B6" s="5" t="s">
        <v>27</v>
      </c>
    </row>
    <row r="7" spans="2:2" x14ac:dyDescent="0.35">
      <c r="B7" s="2" t="s">
        <v>28</v>
      </c>
    </row>
  </sheetData>
  <hyperlinks>
    <hyperlink ref="B4" r:id="rId1" xr:uid="{1657B430-058A-495C-A064-2E164452D382}"/>
    <hyperlink ref="B7" r:id="rId2" xr:uid="{4D917747-7F8F-4562-B14B-FD034763311D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AA99-131F-4F98-AD07-2E0223D36DB7}">
  <dimension ref="B2:G12"/>
  <sheetViews>
    <sheetView workbookViewId="0">
      <selection activeCell="G12" sqref="G12"/>
    </sheetView>
  </sheetViews>
  <sheetFormatPr defaultRowHeight="14.5" x14ac:dyDescent="0.35"/>
  <sheetData>
    <row r="2" spans="2:7" x14ac:dyDescent="0.35">
      <c r="C2" t="s">
        <v>29</v>
      </c>
    </row>
    <row r="3" spans="2:7" x14ac:dyDescent="0.35">
      <c r="C3" t="s">
        <v>30</v>
      </c>
    </row>
    <row r="4" spans="2:7" x14ac:dyDescent="0.35">
      <c r="B4" t="s">
        <v>32</v>
      </c>
      <c r="C4" s="2" t="s">
        <v>31</v>
      </c>
    </row>
    <row r="10" spans="2:7" x14ac:dyDescent="0.35">
      <c r="F10" t="s">
        <v>12</v>
      </c>
      <c r="G10" t="s">
        <v>11</v>
      </c>
    </row>
    <row r="11" spans="2:7" x14ac:dyDescent="0.35">
      <c r="E11">
        <v>2018</v>
      </c>
      <c r="F11" s="8">
        <v>0.3</v>
      </c>
      <c r="G11" s="8">
        <v>0.30199999999999999</v>
      </c>
    </row>
    <row r="12" spans="2:7" x14ac:dyDescent="0.35">
      <c r="E12">
        <v>2017</v>
      </c>
      <c r="F12" s="8">
        <v>0.29499999999999998</v>
      </c>
      <c r="G12" s="8">
        <v>0.29599999999999999</v>
      </c>
    </row>
  </sheetData>
  <hyperlinks>
    <hyperlink ref="C4" r:id="rId1" xr:uid="{94BCAB47-C1F4-4B61-859C-E86092989B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84AB-A1B3-449A-BD69-0D09A67780E5}">
  <dimension ref="A1:O18"/>
  <sheetViews>
    <sheetView workbookViewId="0">
      <selection activeCell="N6" sqref="N6"/>
    </sheetView>
  </sheetViews>
  <sheetFormatPr defaultRowHeight="14.5" x14ac:dyDescent="0.35"/>
  <cols>
    <col min="4" max="4" width="10.81640625" customWidth="1"/>
    <col min="8" max="8" width="10.81640625" bestFit="1" customWidth="1"/>
    <col min="14" max="14" width="27.90625" bestFit="1" customWidth="1"/>
  </cols>
  <sheetData>
    <row r="1" spans="1:15" x14ac:dyDescent="0.35">
      <c r="A1">
        <v>1.51832629576191E+18</v>
      </c>
      <c r="B1" t="s">
        <v>1</v>
      </c>
      <c r="C1" t="s">
        <v>2</v>
      </c>
      <c r="D1">
        <v>1495218620</v>
      </c>
      <c r="E1">
        <v>0</v>
      </c>
      <c r="F1">
        <v>1</v>
      </c>
      <c r="G1" t="s">
        <v>0</v>
      </c>
      <c r="H1">
        <v>5341454668</v>
      </c>
      <c r="I1" t="s">
        <v>3</v>
      </c>
    </row>
    <row r="6" spans="1:15" x14ac:dyDescent="0.35">
      <c r="E6" s="1" t="s">
        <v>4</v>
      </c>
      <c r="N6" t="s">
        <v>40</v>
      </c>
      <c r="O6" t="s">
        <v>41</v>
      </c>
    </row>
    <row r="7" spans="1:15" x14ac:dyDescent="0.35">
      <c r="N7" t="s">
        <v>42</v>
      </c>
      <c r="O7" t="s">
        <v>43</v>
      </c>
    </row>
    <row r="8" spans="1:15" x14ac:dyDescent="0.35">
      <c r="N8" t="s">
        <v>44</v>
      </c>
    </row>
    <row r="9" spans="1:15" x14ac:dyDescent="0.35">
      <c r="F9" t="s">
        <v>6</v>
      </c>
    </row>
    <row r="10" spans="1:15" x14ac:dyDescent="0.35">
      <c r="F10" s="1" t="s">
        <v>5</v>
      </c>
    </row>
    <row r="11" spans="1:15" x14ac:dyDescent="0.35">
      <c r="F11" t="s">
        <v>7</v>
      </c>
    </row>
    <row r="12" spans="1:15" x14ac:dyDescent="0.35">
      <c r="F12" s="1" t="s">
        <v>5</v>
      </c>
    </row>
    <row r="18" spans="11:11" x14ac:dyDescent="0.35">
      <c r="K1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Population Usage</vt:lpstr>
      <vt:lpstr>Internet Usage</vt:lpstr>
      <vt:lpstr>Instagram Usage</vt:lpstr>
      <vt:lpstr>Instagram Posts</vt:lpstr>
      <vt:lpstr>Obesity Rate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2019-02-06T04:16:23Z</dcterms:created>
  <dcterms:modified xsi:type="dcterms:W3CDTF">2019-04-11T23:37:55Z</dcterms:modified>
</cp:coreProperties>
</file>