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208305-34D4-4927-9BDB-248766EC64E2}" xr6:coauthVersionLast="47" xr6:coauthVersionMax="47" xr10:uidLastSave="{00000000-0000-0000-0000-000000000000}"/>
  <bookViews>
    <workbookView xWindow="-108" yWindow="-108" windowWidth="23256" windowHeight="12456" xr2:uid="{4A41DABC-7213-4FC2-AC2C-955DB184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9" i="1" l="1"/>
  <c r="E156" i="1"/>
  <c r="D156" i="1"/>
  <c r="C156" i="1"/>
  <c r="E149" i="1"/>
  <c r="E150" i="1"/>
  <c r="E151" i="1"/>
  <c r="E152" i="1"/>
  <c r="E153" i="1"/>
  <c r="E154" i="1"/>
  <c r="E155" i="1"/>
  <c r="E148" i="1"/>
  <c r="D149" i="1"/>
  <c r="D150" i="1"/>
  <c r="D151" i="1"/>
  <c r="D152" i="1"/>
  <c r="D153" i="1"/>
  <c r="D154" i="1"/>
  <c r="D155" i="1"/>
  <c r="D148" i="1"/>
  <c r="C149" i="1"/>
  <c r="C150" i="1"/>
  <c r="C151" i="1"/>
  <c r="C152" i="1"/>
  <c r="C153" i="1"/>
  <c r="C154" i="1"/>
  <c r="C155" i="1"/>
  <c r="C148" i="1"/>
  <c r="E136" i="1"/>
  <c r="D136" i="1"/>
  <c r="C136" i="1"/>
  <c r="B136" i="1"/>
  <c r="A136" i="1"/>
  <c r="E127" i="1"/>
  <c r="E128" i="1"/>
  <c r="E129" i="1"/>
  <c r="E130" i="1"/>
  <c r="E131" i="1"/>
  <c r="E132" i="1"/>
  <c r="E133" i="1"/>
  <c r="E134" i="1"/>
  <c r="E126" i="1"/>
  <c r="D127" i="1"/>
  <c r="D128" i="1"/>
  <c r="D129" i="1"/>
  <c r="D130" i="1"/>
  <c r="D131" i="1"/>
  <c r="D132" i="1"/>
  <c r="D133" i="1"/>
  <c r="D134" i="1"/>
  <c r="D126" i="1"/>
  <c r="C127" i="1"/>
  <c r="C128" i="1"/>
  <c r="C129" i="1"/>
  <c r="C130" i="1"/>
  <c r="C131" i="1"/>
  <c r="C132" i="1"/>
  <c r="C133" i="1"/>
  <c r="C134" i="1"/>
  <c r="C126" i="1"/>
  <c r="C141" i="1"/>
  <c r="D106" i="1"/>
  <c r="E106" i="1" s="1"/>
  <c r="E107" i="1"/>
  <c r="E108" i="1"/>
  <c r="E109" i="1"/>
  <c r="E110" i="1"/>
  <c r="E111" i="1"/>
  <c r="E112" i="1"/>
  <c r="D107" i="1"/>
  <c r="D108" i="1"/>
  <c r="D109" i="1"/>
  <c r="D110" i="1"/>
  <c r="D111" i="1"/>
  <c r="D112" i="1"/>
  <c r="B115" i="1"/>
  <c r="C113" i="1"/>
  <c r="C107" i="1"/>
  <c r="C108" i="1"/>
  <c r="C109" i="1"/>
  <c r="C110" i="1"/>
  <c r="C111" i="1"/>
  <c r="C112" i="1"/>
  <c r="C106" i="1"/>
  <c r="B113" i="1"/>
  <c r="B95" i="1"/>
  <c r="E93" i="1"/>
  <c r="H93" i="1"/>
  <c r="H86" i="1"/>
  <c r="H87" i="1"/>
  <c r="H88" i="1"/>
  <c r="H89" i="1"/>
  <c r="H90" i="1"/>
  <c r="H91" i="1"/>
  <c r="H92" i="1"/>
  <c r="H85" i="1"/>
  <c r="B96" i="1"/>
  <c r="B97" i="1" s="1"/>
  <c r="B98" i="1" s="1"/>
  <c r="G93" i="1"/>
  <c r="F93" i="1"/>
  <c r="G86" i="1"/>
  <c r="G87" i="1"/>
  <c r="G88" i="1"/>
  <c r="G89" i="1"/>
  <c r="G90" i="1"/>
  <c r="G91" i="1"/>
  <c r="G92" i="1"/>
  <c r="G85" i="1"/>
  <c r="F86" i="1"/>
  <c r="F87" i="1"/>
  <c r="F88" i="1"/>
  <c r="F89" i="1"/>
  <c r="F90" i="1"/>
  <c r="F91" i="1"/>
  <c r="F92" i="1"/>
  <c r="F85" i="1"/>
  <c r="E86" i="1"/>
  <c r="E87" i="1"/>
  <c r="E88" i="1"/>
  <c r="E89" i="1"/>
  <c r="E90" i="1"/>
  <c r="E91" i="1"/>
  <c r="E92" i="1"/>
  <c r="E85" i="1"/>
  <c r="E8" i="1"/>
  <c r="E10" i="1"/>
  <c r="E60" i="1"/>
  <c r="E61" i="1"/>
  <c r="E62" i="1"/>
  <c r="E63" i="1"/>
  <c r="E64" i="1"/>
  <c r="E65" i="1"/>
  <c r="E59" i="1"/>
  <c r="D59" i="1"/>
  <c r="D66" i="1"/>
  <c r="D60" i="1"/>
  <c r="D61" i="1"/>
  <c r="D62" i="1"/>
  <c r="D63" i="1"/>
  <c r="D64" i="1"/>
  <c r="D65" i="1"/>
  <c r="B69" i="1"/>
  <c r="B67" i="1"/>
  <c r="C66" i="1"/>
  <c r="C60" i="1"/>
  <c r="C61" i="1"/>
  <c r="C62" i="1"/>
  <c r="C63" i="1"/>
  <c r="C64" i="1"/>
  <c r="C65" i="1"/>
  <c r="C59" i="1"/>
  <c r="B66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35" i="1"/>
  <c r="D36" i="1"/>
  <c r="D35" i="1"/>
  <c r="I2" i="1" a="1"/>
  <c r="I2" i="1" s="1"/>
  <c r="E7" i="1"/>
  <c r="E6" i="1"/>
  <c r="E5" i="1"/>
  <c r="E3" i="1"/>
  <c r="E2" i="1"/>
  <c r="E9" i="1" s="1"/>
  <c r="I9" i="1" l="1"/>
  <c r="I5" i="1"/>
  <c r="I12" i="1"/>
  <c r="I8" i="1"/>
  <c r="I4" i="1"/>
  <c r="I11" i="1"/>
  <c r="I7" i="1"/>
  <c r="I3" i="1"/>
  <c r="I10" i="1"/>
  <c r="I6" i="1"/>
</calcChain>
</file>

<file path=xl/sharedStrings.xml><?xml version="1.0" encoding="utf-8"?>
<sst xmlns="http://schemas.openxmlformats.org/spreadsheetml/2006/main" count="92" uniqueCount="71">
  <si>
    <t>S. NO.</t>
  </si>
  <si>
    <t>Height(m)</t>
  </si>
  <si>
    <t>MIN</t>
  </si>
  <si>
    <t>MAX</t>
  </si>
  <si>
    <t>MEAN</t>
  </si>
  <si>
    <t>MEDIAN</t>
  </si>
  <si>
    <t>MODE</t>
  </si>
  <si>
    <t>SD</t>
  </si>
  <si>
    <t>RANGE</t>
  </si>
  <si>
    <t>VAR</t>
  </si>
  <si>
    <t>Height</t>
  </si>
  <si>
    <t>Frequency</t>
  </si>
  <si>
    <t>Ages</t>
  </si>
  <si>
    <t>Stem</t>
  </si>
  <si>
    <t>Leaf</t>
  </si>
  <si>
    <t>STEM</t>
  </si>
  <si>
    <t>LEAF</t>
  </si>
  <si>
    <t>X</t>
  </si>
  <si>
    <t>F</t>
  </si>
  <si>
    <t>SUM</t>
  </si>
  <si>
    <t>N</t>
  </si>
  <si>
    <t>F*X</t>
  </si>
  <si>
    <t>PROB</t>
  </si>
  <si>
    <t>MEAN= {SUM OF (F*X)/SUM OF F}</t>
  </si>
  <si>
    <t>P(estimate)</t>
  </si>
  <si>
    <t>P(estimate)= MEAN/N</t>
  </si>
  <si>
    <t>E.F</t>
  </si>
  <si>
    <t>PROB = BINOM.DIST(SELECT X,N=7,P=0536646,FALSE)</t>
  </si>
  <si>
    <t>E.F(EXPECTED FREQUENCY) =PROB(eg 0.037176)*sum of F(115)</t>
  </si>
  <si>
    <t>CLASS</t>
  </si>
  <si>
    <t>below 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</si>
  <si>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</si>
  <si>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</si>
  <si>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</si>
  <si>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</si>
  <si>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</si>
  <si>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</si>
  <si>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</si>
  <si>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</si>
  <si>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 and over</t>
  </si>
  <si>
    <t>frequency</t>
  </si>
  <si>
    <t>lower class</t>
  </si>
  <si>
    <t>f</t>
  </si>
  <si>
    <t>L</t>
  </si>
  <si>
    <t>upper class</t>
  </si>
  <si>
    <t>U</t>
  </si>
  <si>
    <t xml:space="preserve">Mid </t>
  </si>
  <si>
    <t>X=(U+L)/2</t>
  </si>
  <si>
    <t>f*X</t>
  </si>
  <si>
    <t>f*X^2</t>
  </si>
  <si>
    <t>Mean(u)</t>
  </si>
  <si>
    <t>Var(v)</t>
  </si>
  <si>
    <t>S.D. (s)</t>
  </si>
  <si>
    <t>Z=(L-u)/s</t>
  </si>
  <si>
    <t>NORMAL DISTRIBUTION</t>
  </si>
  <si>
    <t>FITTING OF POISSION DISTRIBUTION</t>
  </si>
  <si>
    <t>X*F</t>
  </si>
  <si>
    <t>PROB(POISSON.DIST)</t>
  </si>
  <si>
    <t>REGRESSION LINE</t>
  </si>
  <si>
    <t>Y</t>
  </si>
  <si>
    <t>Slope m</t>
  </si>
  <si>
    <t>Intercept b</t>
  </si>
  <si>
    <r>
      <t>Coe. Of Determination R</t>
    </r>
    <r>
      <rPr>
        <vertAlign val="superscript"/>
        <sz val="11"/>
        <color theme="1"/>
        <rFont val="Calibri"/>
        <family val="2"/>
        <scheme val="minor"/>
      </rPr>
      <t>2</t>
    </r>
  </si>
  <si>
    <t>Coe. Of Correlation R</t>
  </si>
  <si>
    <t>Y=0.95x + 7.25</t>
  </si>
  <si>
    <t>X^2</t>
  </si>
  <si>
    <t>XY</t>
  </si>
  <si>
    <t>CALCULATING COEFICIENT OF CORRELATION</t>
  </si>
  <si>
    <t>Y^2</t>
  </si>
  <si>
    <t>R = (SUM OF XY)/SQRT OF{ (SUM(X^2)*(SUM(Y^2))}</t>
  </si>
  <si>
    <t>OR WE CAN JUST CALL  =CORREL(A148:A155,B148:B155)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</si>
</sst>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alpha val="88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Sheet1!$I$2:$I$12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6C4-490D-B189-0B18D55F2B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96C4-490D-B189-0B18D55F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8642160"/>
        <c:axId val="1818794880"/>
      </c:barChart>
      <c:catAx>
        <c:axId val="174864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94880"/>
        <c:crosses val="autoZero"/>
        <c:auto val="1"/>
        <c:lblAlgn val="ctr"/>
        <c:lblOffset val="100"/>
        <c:noMultiLvlLbl val="0"/>
      </c:catAx>
      <c:valAx>
        <c:axId val="181879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4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Graph</a:t>
            </a:r>
            <a:r>
              <a:rPr lang="en-IN" baseline="0"/>
              <a:t> Of Binomial Distribution</a:t>
            </a:r>
            <a:endParaRPr lang="en-IN"/>
          </a:p>
        </c:rich>
      </c:tx>
      <c:layout>
        <c:manualLayout>
          <c:xMode val="edge"/>
          <c:yMode val="edge"/>
          <c:x val="0.267826334208224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Sheet1!$A$58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Sheet1!$A$59:$A$65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3-4723-9E4E-5989E7F54602}"/>
            </c:ext>
          </c:extLst>
        </c:ser>
        <c:ser>
          <c:idx val="1"/>
          <c:order val="1"/>
          <c:tx>
            <c:strRef>
              <c:f>Sheet1!$B$58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Sheet1!$B$59:$B$65</c:f>
              <c:numCache>
                <c:formatCode>General</c:formatCode>
                <c:ptCount val="7"/>
                <c:pt idx="0">
                  <c:v>4</c:v>
                </c:pt>
                <c:pt idx="1">
                  <c:v>13</c:v>
                </c:pt>
                <c:pt idx="2">
                  <c:v>28</c:v>
                </c:pt>
                <c:pt idx="3">
                  <c:v>42</c:v>
                </c:pt>
                <c:pt idx="4">
                  <c:v>20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3-4723-9E4E-5989E7F54602}"/>
            </c:ext>
          </c:extLst>
        </c:ser>
        <c:ser>
          <c:idx val="2"/>
          <c:order val="2"/>
          <c:tx>
            <c:strRef>
              <c:f>Sheet1!$C$58</c:f>
              <c:strCache>
                <c:ptCount val="1"/>
                <c:pt idx="0">
                  <c:v>F*X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Sheet1!$C$59:$C$65</c:f>
              <c:numCache>
                <c:formatCode>General</c:formatCode>
                <c:ptCount val="7"/>
                <c:pt idx="0">
                  <c:v>4</c:v>
                </c:pt>
                <c:pt idx="1">
                  <c:v>26</c:v>
                </c:pt>
                <c:pt idx="2">
                  <c:v>84</c:v>
                </c:pt>
                <c:pt idx="3">
                  <c:v>168</c:v>
                </c:pt>
                <c:pt idx="4">
                  <c:v>100</c:v>
                </c:pt>
                <c:pt idx="5">
                  <c:v>36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3-4723-9E4E-5989E7F54602}"/>
            </c:ext>
          </c:extLst>
        </c:ser>
        <c:ser>
          <c:idx val="3"/>
          <c:order val="3"/>
          <c:tx>
            <c:strRef>
              <c:f>Sheet1!$D$58</c:f>
              <c:strCache>
                <c:ptCount val="1"/>
                <c:pt idx="0">
                  <c:v>PROB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Sheet1!$D$59:$D$65</c:f>
              <c:numCache>
                <c:formatCode>General</c:formatCode>
                <c:ptCount val="7"/>
                <c:pt idx="0">
                  <c:v>3.7176066444818218E-2</c:v>
                </c:pt>
                <c:pt idx="1">
                  <c:v>0.12916940840057003</c:v>
                </c:pt>
                <c:pt idx="2">
                  <c:v>0.24933508843681906</c:v>
                </c:pt>
                <c:pt idx="3">
                  <c:v>0.28877419396242437</c:v>
                </c:pt>
                <c:pt idx="4">
                  <c:v>0.20067099810489492</c:v>
                </c:pt>
                <c:pt idx="5">
                  <c:v>7.7470852702253151E-2</c:v>
                </c:pt>
                <c:pt idx="6">
                  <c:v>1.2817852693698969E-2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43-4723-9E4E-5989E7F54602}"/>
            </c:ext>
          </c:extLst>
        </c:ser>
        <c:ser>
          <c:idx val="4"/>
          <c:order val="4"/>
          <c:tx>
            <c:strRef>
              <c:f>Sheet1!$E$58</c:f>
              <c:strCache>
                <c:ptCount val="1"/>
                <c:pt idx="0">
                  <c:v>E.F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Sheet1!$E$59:$E$65</c:f>
              <c:numCache>
                <c:formatCode>General</c:formatCode>
                <c:ptCount val="7"/>
                <c:pt idx="0">
                  <c:v>4.2752476411540954</c:v>
                </c:pt>
                <c:pt idx="1">
                  <c:v>14.854481966065554</c:v>
                </c:pt>
                <c:pt idx="2">
                  <c:v>28.673535170234192</c:v>
                </c:pt>
                <c:pt idx="3">
                  <c:v>33.209032305678804</c:v>
                </c:pt>
                <c:pt idx="4">
                  <c:v>23.077164782062916</c:v>
                </c:pt>
                <c:pt idx="5">
                  <c:v>8.9091480607591116</c:v>
                </c:pt>
                <c:pt idx="6">
                  <c:v>1.4740530597753814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43-4723-9E4E-5989E7F5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61168"/>
        <c:axId val="1905187184"/>
      </c:barChart>
      <c:catAx>
        <c:axId val="198286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87184"/>
        <c:crosses val="autoZero"/>
        <c:auto val="1"/>
        <c:lblAlgn val="ctr"/>
        <c:lblOffset val="100"/>
        <c:noMultiLvlLbl val="0"/>
      </c:catAx>
      <c:valAx>
        <c:axId val="19051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 OF POISSION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Sheet1!$A$105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Sheet1!$A$106:$A$112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5-4C71-817C-EAF327737B1E}"/>
            </c:ext>
          </c:extLst>
        </c:ser>
        <c:ser>
          <c:idx val="1"/>
          <c:order val="1"/>
          <c:tx>
            <c:strRef>
              <c:f>Sheet1!$B$105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Sheet1!$B$106:$B$112</c:f>
              <c:numCache>
                <c:formatCode>General</c:formatCode>
                <c:ptCount val="7"/>
                <c:pt idx="0">
                  <c:v>153</c:v>
                </c:pt>
                <c:pt idx="1">
                  <c:v>169</c:v>
                </c:pt>
                <c:pt idx="2">
                  <c:v>72</c:v>
                </c:pt>
                <c:pt idx="3">
                  <c:v>31</c:v>
                </c:pt>
                <c:pt idx="4">
                  <c:v>12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5-4C71-817C-EAF327737B1E}"/>
            </c:ext>
          </c:extLst>
        </c:ser>
        <c:ser>
          <c:idx val="2"/>
          <c:order val="2"/>
          <c:tx>
            <c:strRef>
              <c:f>Sheet1!$C$105</c:f>
              <c:strCache>
                <c:ptCount val="1"/>
                <c:pt idx="0">
                  <c:v>X*F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Sheet1!$C$106:$C$112</c:f>
              <c:numCache>
                <c:formatCode>General</c:formatCode>
                <c:ptCount val="7"/>
                <c:pt idx="0">
                  <c:v>0</c:v>
                </c:pt>
                <c:pt idx="1">
                  <c:v>169</c:v>
                </c:pt>
                <c:pt idx="2">
                  <c:v>144</c:v>
                </c:pt>
                <c:pt idx="3">
                  <c:v>93</c:v>
                </c:pt>
                <c:pt idx="4">
                  <c:v>48</c:v>
                </c:pt>
                <c:pt idx="5">
                  <c:v>30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5-4C71-817C-EAF327737B1E}"/>
            </c:ext>
          </c:extLst>
        </c:ser>
        <c:ser>
          <c:idx val="3"/>
          <c:order val="3"/>
          <c:tx>
            <c:strRef>
              <c:f>Sheet1!$D$105</c:f>
              <c:strCache>
                <c:ptCount val="1"/>
                <c:pt idx="0">
                  <c:v>PROB(POISSON.DIST)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Sheet1!$D$106:$D$112</c:f>
              <c:numCache>
                <c:formatCode>General</c:formatCode>
                <c:ptCount val="7"/>
                <c:pt idx="0">
                  <c:v>0.32804417493060722</c:v>
                </c:pt>
                <c:pt idx="1">
                  <c:v>0.36564033368687932</c:v>
                </c:pt>
                <c:pt idx="2">
                  <c:v>0.20377263770486573</c:v>
                </c:pt>
                <c:pt idx="3">
                  <c:v>7.5708802798102395E-2</c:v>
                </c:pt>
                <c:pt idx="4">
                  <c:v>2.1096390390096129E-2</c:v>
                </c:pt>
                <c:pt idx="5">
                  <c:v>4.7028368807067794E-3</c:v>
                </c:pt>
                <c:pt idx="6">
                  <c:v>8.736358178489884E-4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B5-4C71-817C-EAF327737B1E}"/>
            </c:ext>
          </c:extLst>
        </c:ser>
        <c:ser>
          <c:idx val="4"/>
          <c:order val="4"/>
          <c:tx>
            <c:strRef>
              <c:f>Sheet1!$E$105</c:f>
              <c:strCache>
                <c:ptCount val="1"/>
                <c:pt idx="0">
                  <c:v>E.F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Sheet1!$E$106:$E$112</c:f>
              <c:numCache>
                <c:formatCode>General</c:formatCode>
                <c:ptCount val="7"/>
                <c:pt idx="0">
                  <c:v>145.97965784412023</c:v>
                </c:pt>
                <c:pt idx="1">
                  <c:v>162.7099484906613</c:v>
                </c:pt>
                <c:pt idx="2">
                  <c:v>90.678823778665247</c:v>
                </c:pt>
                <c:pt idx="3">
                  <c:v>33.690417245155565</c:v>
                </c:pt>
                <c:pt idx="4">
                  <c:v>9.3878937235927769</c:v>
                </c:pt>
                <c:pt idx="5">
                  <c:v>2.0927624119145167</c:v>
                </c:pt>
                <c:pt idx="6">
                  <c:v>0.38876793894279982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B5-4C71-817C-EAF32773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5333600"/>
        <c:axId val="1975415984"/>
      </c:barChart>
      <c:catAx>
        <c:axId val="190533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15984"/>
        <c:crosses val="autoZero"/>
        <c:auto val="1"/>
        <c:lblAlgn val="ctr"/>
        <c:lblOffset val="100"/>
        <c:noMultiLvlLbl val="0"/>
      </c:catAx>
      <c:valAx>
        <c:axId val="19754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3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713899902016275E-2"/>
                  <c:y val="-0.17454117647058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Sheet1!$A$126:$A$134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Sheet1!$B$126:$B$134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4-4DFB-8E81-27FEC030E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166672"/>
        <c:axId val="1975414000"/>
      </c:scatterChart>
      <c:valAx>
        <c:axId val="19791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14000"/>
        <c:crosses val="autoZero"/>
        <c:crossBetween val="midCat"/>
      </c:valAx>
      <c:valAx>
        <c:axId val="19754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6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Sheet1!$A$126:$A$134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Sheet1!$B$126:$B$134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48-40A8-B3BE-5F7B4E934796}"/>
            </c:ext>
          </c:extLst>
        </c:ser>
        <c:ser>
          <c:idx val="1"/>
          <c:order val="1"/>
          <c:tx>
            <c:strRef>
              <c:f>Sheet1!$C$125</c:f>
              <c:strCache>
                <c:ptCount val="1"/>
                <c:pt idx="0">
                  <c:v>Y=0.95x + 7.25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Sheet1!$A$126:$A$134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Sheet1!$C$126:$C$134</c:f>
              <c:numCache>
                <c:formatCode>General</c:formatCode>
                <c:ptCount val="9"/>
                <c:pt idx="0">
                  <c:v>8.1999999999999993</c:v>
                </c:pt>
                <c:pt idx="1">
                  <c:v>9.15</c:v>
                </c:pt>
                <c:pt idx="2">
                  <c:v>10.1</c:v>
                </c:pt>
                <c:pt idx="3">
                  <c:v>11.05</c:v>
                </c:pt>
                <c:pt idx="4">
                  <c:v>12</c:v>
                </c:pt>
                <c:pt idx="5">
                  <c:v>12.95</c:v>
                </c:pt>
                <c:pt idx="6">
                  <c:v>13.899999999999999</c:v>
                </c:pt>
                <c:pt idx="7">
                  <c:v>14.85</c:v>
                </c:pt>
                <c:pt idx="8">
                  <c:v>15.799999999999999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48-40A8-B3BE-5F7B4E934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54544"/>
        <c:axId val="1906771504"/>
      </c:scatterChart>
      <c:valAx>
        <c:axId val="1057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71504"/>
        <c:crosses val="autoZero"/>
        <c:crossBetween val="midCat"/>
      </c:valAx>
      <c:valAx>
        <c:axId val="19067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</xdr:row>
      <xdr:rowOff>53340</xdr:rowOff>
    </xdr:from>
    <xdr:to>
      <xdr:col>17</xdr:col>
      <xdr:colOff>419100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9E23D-D405-FBAC-6B77-457C2362E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64</xdr:row>
      <xdr:rowOff>114300</xdr:rowOff>
    </xdr:from>
    <xdr:to>
      <xdr:col>13</xdr:col>
      <xdr:colOff>266700</xdr:colOff>
      <xdr:row>79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A0CF3-E86E-2065-9AE0-E4C5876B0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91440</xdr:colOff>
      <xdr:row>103</xdr:row>
      <xdr:rowOff>167640</xdr:rowOff>
    </xdr:from>
    <xdr:to>
      <xdr:col>14</xdr:col>
      <xdr:colOff>396240</xdr:colOff>
      <xdr:row>118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B58FC-658F-81B6-5C08-FC0EBCC82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480060</xdr:colOff>
      <xdr:row>121</xdr:row>
      <xdr:rowOff>45720</xdr:rowOff>
    </xdr:from>
    <xdr:to>
      <xdr:col>15</xdr:col>
      <xdr:colOff>175260</xdr:colOff>
      <xdr:row>136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DC5F37-416F-5CE2-1DC0-E7B95C690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157655</xdr:colOff>
      <xdr:row>121</xdr:row>
      <xdr:rowOff>45752</xdr:rowOff>
    </xdr:from>
    <xdr:to>
      <xdr:col>23</xdr:col>
      <xdr:colOff>496150</xdr:colOff>
      <xdr:row>136</xdr:row>
      <xdr:rowOff>29985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944ADC-CAAA-76E3-CB17-3512DE4A3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0AF1-63D6-48D6-8B52-8E1895DEF92C}">
  <dimension ref="A1:K159"/>
  <sheetViews>
    <sheetView tabSelected="1" topLeftCell="A139" zoomScale="103" workbookViewId="0">
      <selection activeCell="I159" sqref="I159"/>
    </sheetView>
  </sheetViews>
  <sheetFormatPr defaultRowHeight="14.4" x14ac:dyDescent="0.3"/>
  <cols>
    <col min="2" max="2" width="22.33203125" bestFit="1" customWidth="1"/>
    <col min="3" max="3" width="17.109375" customWidth="1"/>
    <col min="4" max="4" width="18" customWidth="1"/>
  </cols>
  <sheetData>
    <row r="1" spans="1:9" x14ac:dyDescent="0.3">
      <c r="A1" t="s">
        <v>0</v>
      </c>
      <c r="B1" t="s">
        <v>1</v>
      </c>
      <c r="H1" t="s">
        <v>10</v>
      </c>
      <c r="I1" t="s">
        <v>11</v>
      </c>
    </row>
    <row r="2" spans="1:9" x14ac:dyDescent="0.3">
      <c r="A2">
        <v>1</v>
      </c>
      <c r="B2">
        <v>20.7</v>
      </c>
      <c r="D2" t="s">
        <v>2</v>
      </c>
      <c r="E2">
        <f>MIN(B2:B31)</f>
        <v>12</v>
      </c>
      <c r="H2">
        <v>12</v>
      </c>
      <c r="I2">
        <f t="array" ref="I2:I12">FREQUENCY(B2:B31,H2:H12)</f>
        <v>1</v>
      </c>
    </row>
    <row r="3" spans="1:9" x14ac:dyDescent="0.3">
      <c r="A3">
        <v>2</v>
      </c>
      <c r="B3">
        <v>19.899999999999999</v>
      </c>
      <c r="D3" t="s">
        <v>3</v>
      </c>
      <c r="E3">
        <f>MAX(B2:B31)</f>
        <v>24</v>
      </c>
      <c r="H3">
        <v>13.2</v>
      </c>
      <c r="I3">
        <v>2</v>
      </c>
    </row>
    <row r="4" spans="1:9" x14ac:dyDescent="0.3">
      <c r="A4">
        <v>3</v>
      </c>
      <c r="B4">
        <v>20.8</v>
      </c>
      <c r="H4">
        <v>14.4</v>
      </c>
      <c r="I4">
        <v>1</v>
      </c>
    </row>
    <row r="5" spans="1:9" x14ac:dyDescent="0.3">
      <c r="A5">
        <v>4</v>
      </c>
      <c r="B5">
        <v>21.9</v>
      </c>
      <c r="D5" t="s">
        <v>4</v>
      </c>
      <c r="E5">
        <f>AVERAGE(B2:B31)</f>
        <v>19.116666666666667</v>
      </c>
      <c r="H5">
        <v>15.6</v>
      </c>
      <c r="I5">
        <v>1</v>
      </c>
    </row>
    <row r="6" spans="1:9" x14ac:dyDescent="0.3">
      <c r="A6">
        <v>5</v>
      </c>
      <c r="B6">
        <v>20.2</v>
      </c>
      <c r="D6" t="s">
        <v>5</v>
      </c>
      <c r="E6">
        <f>MEDIAN(B2:B31)</f>
        <v>20</v>
      </c>
      <c r="H6">
        <v>16.8</v>
      </c>
      <c r="I6">
        <v>2</v>
      </c>
    </row>
    <row r="7" spans="1:9" x14ac:dyDescent="0.3">
      <c r="A7">
        <v>6</v>
      </c>
      <c r="B7">
        <v>20.8</v>
      </c>
      <c r="D7" t="s">
        <v>6</v>
      </c>
      <c r="E7">
        <f>_xlfn.MODE.SNGL(B2:B31)</f>
        <v>20.8</v>
      </c>
      <c r="H7">
        <v>18</v>
      </c>
      <c r="I7">
        <v>3</v>
      </c>
    </row>
    <row r="8" spans="1:9" x14ac:dyDescent="0.3">
      <c r="A8">
        <v>7</v>
      </c>
      <c r="B8">
        <v>19.5</v>
      </c>
      <c r="D8" t="s">
        <v>9</v>
      </c>
      <c r="E8">
        <f>_xlfn.VAR.S(B2:B31)</f>
        <v>10.832471264367808</v>
      </c>
      <c r="H8">
        <v>19.2</v>
      </c>
      <c r="I8">
        <v>2</v>
      </c>
    </row>
    <row r="9" spans="1:9" x14ac:dyDescent="0.3">
      <c r="A9">
        <v>8</v>
      </c>
      <c r="B9">
        <v>16.899999999999999</v>
      </c>
      <c r="D9" t="s">
        <v>8</v>
      </c>
      <c r="E9">
        <f>-E2+E3</f>
        <v>12</v>
      </c>
      <c r="H9">
        <v>20.399999999999999</v>
      </c>
      <c r="I9">
        <v>5</v>
      </c>
    </row>
    <row r="10" spans="1:9" x14ac:dyDescent="0.3">
      <c r="A10">
        <v>9</v>
      </c>
      <c r="B10">
        <v>22.9</v>
      </c>
      <c r="D10" t="s">
        <v>7</v>
      </c>
      <c r="E10">
        <f>_xlfn.STDEV.S(B2:B31)</f>
        <v>3.2912719827397745</v>
      </c>
      <c r="H10">
        <v>21.6</v>
      </c>
      <c r="I10">
        <v>6</v>
      </c>
    </row>
    <row r="11" spans="1:9" x14ac:dyDescent="0.3">
      <c r="A11">
        <v>10</v>
      </c>
      <c r="B11">
        <v>23.4</v>
      </c>
      <c r="H11">
        <v>22.8</v>
      </c>
      <c r="I11">
        <v>3</v>
      </c>
    </row>
    <row r="12" spans="1:9" x14ac:dyDescent="0.3">
      <c r="A12">
        <v>11</v>
      </c>
      <c r="B12">
        <v>21.2</v>
      </c>
      <c r="H12">
        <v>24</v>
      </c>
      <c r="I12">
        <v>4</v>
      </c>
    </row>
    <row r="13" spans="1:9" x14ac:dyDescent="0.3">
      <c r="A13">
        <v>12</v>
      </c>
      <c r="B13">
        <v>13.2</v>
      </c>
    </row>
    <row r="14" spans="1:9" x14ac:dyDescent="0.3">
      <c r="A14">
        <v>13</v>
      </c>
      <c r="B14">
        <v>21</v>
      </c>
    </row>
    <row r="15" spans="1:9" x14ac:dyDescent="0.3">
      <c r="A15">
        <v>14</v>
      </c>
      <c r="B15">
        <v>24</v>
      </c>
    </row>
    <row r="16" spans="1:9" x14ac:dyDescent="0.3">
      <c r="A16">
        <v>15</v>
      </c>
      <c r="B16">
        <v>13.1</v>
      </c>
    </row>
    <row r="17" spans="1:2" x14ac:dyDescent="0.3">
      <c r="A17">
        <v>16</v>
      </c>
      <c r="B17">
        <v>20</v>
      </c>
    </row>
    <row r="18" spans="1:2" x14ac:dyDescent="0.3">
      <c r="A18">
        <v>17</v>
      </c>
      <c r="B18">
        <v>22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16</v>
      </c>
    </row>
    <row r="21" spans="1:2" x14ac:dyDescent="0.3">
      <c r="A21">
        <v>20</v>
      </c>
      <c r="B21">
        <v>18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22</v>
      </c>
    </row>
    <row r="25" spans="1:2" x14ac:dyDescent="0.3">
      <c r="A25">
        <v>24</v>
      </c>
      <c r="B25">
        <v>23</v>
      </c>
    </row>
    <row r="26" spans="1:2" x14ac:dyDescent="0.3">
      <c r="A26">
        <v>25</v>
      </c>
      <c r="B26">
        <v>19</v>
      </c>
    </row>
    <row r="27" spans="1:2" x14ac:dyDescent="0.3">
      <c r="A27">
        <v>26</v>
      </c>
      <c r="B27">
        <v>20</v>
      </c>
    </row>
    <row r="28" spans="1:2" x14ac:dyDescent="0.3">
      <c r="A28">
        <v>27</v>
      </c>
      <c r="B28">
        <v>14</v>
      </c>
    </row>
    <row r="29" spans="1:2" x14ac:dyDescent="0.3">
      <c r="A29">
        <v>28</v>
      </c>
      <c r="B29">
        <v>15</v>
      </c>
    </row>
    <row r="30" spans="1:2" x14ac:dyDescent="0.3">
      <c r="A30">
        <v>29</v>
      </c>
      <c r="B30">
        <v>16</v>
      </c>
    </row>
    <row r="31" spans="1:2" x14ac:dyDescent="0.3">
      <c r="A31">
        <v>30</v>
      </c>
      <c r="B31">
        <v>12</v>
      </c>
    </row>
    <row r="34" spans="1:10" x14ac:dyDescent="0.3">
      <c r="A34" t="s">
        <v>12</v>
      </c>
      <c r="F34" t="s">
        <v>13</v>
      </c>
      <c r="G34" t="s">
        <v>14</v>
      </c>
      <c r="I34" t="s">
        <v>15</v>
      </c>
      <c r="J34" t="s">
        <v>16</v>
      </c>
    </row>
    <row r="35" spans="1:10" x14ac:dyDescent="0.3">
      <c r="A35">
        <v>10</v>
      </c>
      <c r="C35" t="s">
        <v>2</v>
      </c>
      <c r="D35">
        <f>MIN(A35:A53)</f>
        <v>10</v>
      </c>
      <c r="F35" s="1">
        <f>_xlfn.FLOOR.MATH(A35/10)</f>
        <v>1</v>
      </c>
      <c r="G35" s="1" t="str">
        <f>RIGHT(A35,1)</f>
        <v>0</v>
      </c>
      <c r="I35">
        <v>1</v>
      </c>
      <c r="J35">
        <v>34578</v>
      </c>
    </row>
    <row r="36" spans="1:10" x14ac:dyDescent="0.3">
      <c r="A36">
        <v>13</v>
      </c>
      <c r="C36" t="s">
        <v>3</v>
      </c>
      <c r="D36">
        <f>MAX(A35:A53)</f>
        <v>60</v>
      </c>
      <c r="F36" s="1">
        <f t="shared" ref="F36:F53" si="0">_xlfn.FLOOR.MATH(A36/10)</f>
        <v>1</v>
      </c>
      <c r="G36" s="1" t="str">
        <f t="shared" ref="G36:G53" si="1">RIGHT(A36,1)</f>
        <v>3</v>
      </c>
      <c r="I36">
        <v>2</v>
      </c>
      <c r="J36">
        <v>7</v>
      </c>
    </row>
    <row r="37" spans="1:10" x14ac:dyDescent="0.3">
      <c r="A37">
        <v>14</v>
      </c>
      <c r="F37" s="1">
        <f t="shared" si="0"/>
        <v>1</v>
      </c>
      <c r="G37" s="1" t="str">
        <f t="shared" si="1"/>
        <v>4</v>
      </c>
      <c r="I37">
        <v>3</v>
      </c>
      <c r="J37">
        <v>458</v>
      </c>
    </row>
    <row r="38" spans="1:10" x14ac:dyDescent="0.3">
      <c r="A38">
        <v>15</v>
      </c>
      <c r="F38" s="1">
        <f t="shared" si="0"/>
        <v>1</v>
      </c>
      <c r="G38" s="1" t="str">
        <f t="shared" si="1"/>
        <v>5</v>
      </c>
      <c r="I38">
        <v>4</v>
      </c>
      <c r="J38">
        <v>2337</v>
      </c>
    </row>
    <row r="39" spans="1:10" x14ac:dyDescent="0.3">
      <c r="A39">
        <v>17</v>
      </c>
      <c r="F39" s="1">
        <f t="shared" si="0"/>
        <v>1</v>
      </c>
      <c r="G39" s="1" t="str">
        <f t="shared" si="1"/>
        <v>7</v>
      </c>
      <c r="I39">
        <v>5</v>
      </c>
      <c r="J39">
        <v>5899</v>
      </c>
    </row>
    <row r="40" spans="1:10" x14ac:dyDescent="0.3">
      <c r="A40">
        <v>18</v>
      </c>
      <c r="F40" s="1">
        <f t="shared" si="0"/>
        <v>1</v>
      </c>
      <c r="G40" s="1" t="str">
        <f t="shared" si="1"/>
        <v>8</v>
      </c>
      <c r="I40">
        <v>6</v>
      </c>
      <c r="J40">
        <v>0</v>
      </c>
    </row>
    <row r="41" spans="1:10" x14ac:dyDescent="0.3">
      <c r="A41">
        <v>27</v>
      </c>
      <c r="F41" s="2">
        <f t="shared" si="0"/>
        <v>2</v>
      </c>
      <c r="G41" s="2" t="str">
        <f t="shared" si="1"/>
        <v>7</v>
      </c>
    </row>
    <row r="42" spans="1:10" x14ac:dyDescent="0.3">
      <c r="A42">
        <v>34</v>
      </c>
      <c r="F42" s="3">
        <f t="shared" si="0"/>
        <v>3</v>
      </c>
      <c r="G42" s="3" t="str">
        <f t="shared" si="1"/>
        <v>4</v>
      </c>
    </row>
    <row r="43" spans="1:10" x14ac:dyDescent="0.3">
      <c r="A43">
        <v>35</v>
      </c>
      <c r="F43" s="3">
        <f t="shared" si="0"/>
        <v>3</v>
      </c>
      <c r="G43" s="3" t="str">
        <f t="shared" si="1"/>
        <v>5</v>
      </c>
    </row>
    <row r="44" spans="1:10" x14ac:dyDescent="0.3">
      <c r="A44">
        <v>38</v>
      </c>
      <c r="F44" s="3">
        <f t="shared" si="0"/>
        <v>3</v>
      </c>
      <c r="G44" s="3" t="str">
        <f t="shared" si="1"/>
        <v>8</v>
      </c>
    </row>
    <row r="45" spans="1:10" x14ac:dyDescent="0.3">
      <c r="A45">
        <v>42</v>
      </c>
      <c r="F45" s="4">
        <f t="shared" si="0"/>
        <v>4</v>
      </c>
      <c r="G45" s="4" t="str">
        <f t="shared" si="1"/>
        <v>2</v>
      </c>
    </row>
    <row r="46" spans="1:10" x14ac:dyDescent="0.3">
      <c r="A46">
        <v>43</v>
      </c>
      <c r="F46" s="4">
        <f t="shared" si="0"/>
        <v>4</v>
      </c>
      <c r="G46" s="4" t="str">
        <f t="shared" si="1"/>
        <v>3</v>
      </c>
    </row>
    <row r="47" spans="1:10" x14ac:dyDescent="0.3">
      <c r="A47">
        <v>43</v>
      </c>
      <c r="F47" s="4">
        <f t="shared" si="0"/>
        <v>4</v>
      </c>
      <c r="G47" s="4" t="str">
        <f t="shared" si="1"/>
        <v>3</v>
      </c>
    </row>
    <row r="48" spans="1:10" x14ac:dyDescent="0.3">
      <c r="A48">
        <v>47</v>
      </c>
      <c r="F48" s="4">
        <f t="shared" si="0"/>
        <v>4</v>
      </c>
      <c r="G48" s="4" t="str">
        <f t="shared" si="1"/>
        <v>7</v>
      </c>
    </row>
    <row r="49" spans="1:11" x14ac:dyDescent="0.3">
      <c r="A49">
        <v>55</v>
      </c>
      <c r="F49" s="5">
        <f t="shared" si="0"/>
        <v>5</v>
      </c>
      <c r="G49" s="5" t="str">
        <f t="shared" si="1"/>
        <v>5</v>
      </c>
    </row>
    <row r="50" spans="1:11" x14ac:dyDescent="0.3">
      <c r="A50">
        <v>58</v>
      </c>
      <c r="F50" s="5">
        <f t="shared" si="0"/>
        <v>5</v>
      </c>
      <c r="G50" s="5" t="str">
        <f t="shared" si="1"/>
        <v>8</v>
      </c>
    </row>
    <row r="51" spans="1:11" x14ac:dyDescent="0.3">
      <c r="A51">
        <v>59</v>
      </c>
      <c r="F51" s="5">
        <f t="shared" si="0"/>
        <v>5</v>
      </c>
      <c r="G51" s="5" t="str">
        <f t="shared" si="1"/>
        <v>9</v>
      </c>
    </row>
    <row r="52" spans="1:11" x14ac:dyDescent="0.3">
      <c r="A52">
        <v>59</v>
      </c>
      <c r="F52" s="5">
        <f t="shared" si="0"/>
        <v>5</v>
      </c>
      <c r="G52" s="5" t="str">
        <f t="shared" si="1"/>
        <v>9</v>
      </c>
    </row>
    <row r="53" spans="1:11" x14ac:dyDescent="0.3">
      <c r="A53">
        <v>60</v>
      </c>
      <c r="F53" s="6">
        <f t="shared" si="0"/>
        <v>6</v>
      </c>
      <c r="G53" s="6" t="str">
        <f t="shared" si="1"/>
        <v>0</v>
      </c>
    </row>
    <row r="58" spans="1:11" x14ac:dyDescent="0.3">
      <c r="A58" t="s">
        <v>17</v>
      </c>
      <c r="B58" t="s">
        <v>18</v>
      </c>
      <c r="C58" t="s">
        <v>21</v>
      </c>
      <c r="D58" t="s">
        <v>22</v>
      </c>
      <c r="E58" t="s">
        <v>26</v>
      </c>
    </row>
    <row r="59" spans="1:11" x14ac:dyDescent="0.3">
      <c r="A59">
        <v>1</v>
      </c>
      <c r="B59">
        <v>4</v>
      </c>
      <c r="C59">
        <f>B59*A59</f>
        <v>4</v>
      </c>
      <c r="D59">
        <f>_xlfn.BINOM.DIST(A59,7,0.536646,FALSE)</f>
        <v>3.7176066444818218E-2</v>
      </c>
      <c r="E59">
        <f>D59*115</f>
        <v>4.2752476411540954</v>
      </c>
    </row>
    <row r="60" spans="1:11" x14ac:dyDescent="0.3">
      <c r="A60">
        <v>2</v>
      </c>
      <c r="B60">
        <v>13</v>
      </c>
      <c r="C60">
        <f t="shared" ref="C60:C65" si="2">B60*A60</f>
        <v>26</v>
      </c>
      <c r="D60">
        <f t="shared" ref="D60:D65" si="3">_xlfn.BINOM.DIST(A60,7,0.536646,FALSE)</f>
        <v>0.12916940840057003</v>
      </c>
      <c r="E60">
        <f t="shared" ref="E60:E65" si="4">D60*115</f>
        <v>14.854481966065554</v>
      </c>
      <c r="K60" t="s">
        <v>23</v>
      </c>
    </row>
    <row r="61" spans="1:11" x14ac:dyDescent="0.3">
      <c r="A61">
        <v>3</v>
      </c>
      <c r="B61">
        <v>28</v>
      </c>
      <c r="C61">
        <f t="shared" si="2"/>
        <v>84</v>
      </c>
      <c r="D61">
        <f t="shared" si="3"/>
        <v>0.24933508843681906</v>
      </c>
      <c r="E61">
        <f t="shared" si="4"/>
        <v>28.673535170234192</v>
      </c>
      <c r="K61" t="s">
        <v>25</v>
      </c>
    </row>
    <row r="62" spans="1:11" x14ac:dyDescent="0.3">
      <c r="A62">
        <v>4</v>
      </c>
      <c r="B62">
        <v>42</v>
      </c>
      <c r="C62">
        <f t="shared" si="2"/>
        <v>168</v>
      </c>
      <c r="D62">
        <f t="shared" si="3"/>
        <v>0.28877419396242437</v>
      </c>
      <c r="E62">
        <f t="shared" si="4"/>
        <v>33.209032305678804</v>
      </c>
      <c r="K62" t="s">
        <v>27</v>
      </c>
    </row>
    <row r="63" spans="1:11" x14ac:dyDescent="0.3">
      <c r="A63">
        <v>5</v>
      </c>
      <c r="B63">
        <v>20</v>
      </c>
      <c r="C63">
        <f t="shared" si="2"/>
        <v>100</v>
      </c>
      <c r="D63">
        <f t="shared" si="3"/>
        <v>0.20067099810489492</v>
      </c>
      <c r="E63">
        <f t="shared" si="4"/>
        <v>23.077164782062916</v>
      </c>
      <c r="K63" t="s">
        <v>28</v>
      </c>
    </row>
    <row r="64" spans="1:11" x14ac:dyDescent="0.3">
      <c r="A64">
        <v>6</v>
      </c>
      <c r="B64">
        <v>6</v>
      </c>
      <c r="C64">
        <f t="shared" si="2"/>
        <v>36</v>
      </c>
      <c r="D64">
        <f t="shared" si="3"/>
        <v>7.7470852702253151E-2</v>
      </c>
      <c r="E64">
        <f t="shared" si="4"/>
        <v>8.9091480607591116</v>
      </c>
    </row>
    <row r="65" spans="1:5" x14ac:dyDescent="0.3">
      <c r="A65">
        <v>7</v>
      </c>
      <c r="B65">
        <v>2</v>
      </c>
      <c r="C65">
        <f t="shared" si="2"/>
        <v>14</v>
      </c>
      <c r="D65">
        <f t="shared" si="3"/>
        <v>1.2817852693698969E-2</v>
      </c>
      <c r="E65">
        <f t="shared" si="4"/>
        <v>1.4740530597753814</v>
      </c>
    </row>
    <row r="66" spans="1:5" x14ac:dyDescent="0.3">
      <c r="A66" s="6" t="s">
        <v>19</v>
      </c>
      <c r="B66" s="6">
        <f>SUM(B59:B65)</f>
        <v>115</v>
      </c>
      <c r="C66" s="6">
        <f>SUM(C59:C65)</f>
        <v>432</v>
      </c>
      <c r="D66" s="6">
        <f>SUM(D59:D65)</f>
        <v>0.99541446074547879</v>
      </c>
    </row>
    <row r="67" spans="1:5" x14ac:dyDescent="0.3">
      <c r="A67" s="7" t="s">
        <v>4</v>
      </c>
      <c r="B67" s="7">
        <f>C66/B66</f>
        <v>3.7565217391304349</v>
      </c>
    </row>
    <row r="68" spans="1:5" x14ac:dyDescent="0.3">
      <c r="A68" s="8" t="s">
        <v>20</v>
      </c>
      <c r="B68" s="8">
        <v>7</v>
      </c>
    </row>
    <row r="69" spans="1:5" x14ac:dyDescent="0.3">
      <c r="A69" s="9" t="s">
        <v>24</v>
      </c>
      <c r="B69" s="9">
        <f>B67/B68</f>
        <v>0.53664596273291931</v>
      </c>
    </row>
    <row r="81" spans="1:8" x14ac:dyDescent="0.3">
      <c r="C81" t="s">
        <v>54</v>
      </c>
    </row>
    <row r="83" spans="1:8" x14ac:dyDescent="0.3">
      <c r="A83" t="s">
        <v>29</v>
      </c>
      <c r="B83" t="s">
        <v>40</v>
      </c>
      <c r="C83" t="s">
        <v>41</v>
      </c>
      <c r="D83" t="s">
        <v>44</v>
      </c>
      <c r="E83" t="s">
        <v>46</v>
      </c>
    </row>
    <row r="84" spans="1:8" x14ac:dyDescent="0.3">
      <c r="A84" t="s">
        <v>30</v>
      </c>
      <c r="B84" t="s">
        <v>42</v>
      </c>
      <c r="C84" t="s">
        <v>43</v>
      </c>
      <c r="D84" t="s">
        <v>45</v>
      </c>
      <c r="E84" t="s">
        <v>47</v>
      </c>
      <c r="F84" t="s">
        <v>48</v>
      </c>
      <c r="G84" t="s">
        <v>49</v>
      </c>
      <c r="H84" t="s">
        <v>53</v>
      </c>
    </row>
    <row r="85" spans="1:8" x14ac:dyDescent="0.3">
      <c r="A85" t="s">
        <v>31</v>
      </c>
      <c r="B85">
        <v>3</v>
      </c>
      <c r="C85">
        <v>60</v>
      </c>
      <c r="D85">
        <v>65</v>
      </c>
      <c r="E85">
        <f>(D85+C85)/2</f>
        <v>62.5</v>
      </c>
      <c r="F85">
        <f>B85*E85</f>
        <v>187.5</v>
      </c>
      <c r="G85">
        <f>F85*E85</f>
        <v>11718.75</v>
      </c>
      <c r="H85">
        <f>(C85-79.945)/5.444904</f>
        <v>-3.6630581549279828</v>
      </c>
    </row>
    <row r="86" spans="1:8" x14ac:dyDescent="0.3">
      <c r="A86" t="s">
        <v>32</v>
      </c>
      <c r="B86">
        <v>21</v>
      </c>
      <c r="C86">
        <v>65</v>
      </c>
      <c r="D86">
        <v>70</v>
      </c>
      <c r="E86">
        <f t="shared" ref="E86:E93" si="5">(D86+C86)/2</f>
        <v>67.5</v>
      </c>
      <c r="F86">
        <f t="shared" ref="F86:F92" si="6">B86*E86</f>
        <v>1417.5</v>
      </c>
      <c r="G86">
        <f t="shared" ref="G86:G92" si="7">F86*E86</f>
        <v>95681.25</v>
      </c>
      <c r="H86">
        <f t="shared" ref="H86:H93" si="8">(C86-79.945)/5.444904</f>
        <v>-2.7447683191475907</v>
      </c>
    </row>
    <row r="87" spans="1:8" x14ac:dyDescent="0.3">
      <c r="A87" t="s">
        <v>33</v>
      </c>
      <c r="B87">
        <v>150</v>
      </c>
      <c r="C87">
        <v>70</v>
      </c>
      <c r="D87">
        <v>75</v>
      </c>
      <c r="E87">
        <f t="shared" si="5"/>
        <v>72.5</v>
      </c>
      <c r="F87">
        <f t="shared" si="6"/>
        <v>10875</v>
      </c>
      <c r="G87">
        <f t="shared" si="7"/>
        <v>788437.5</v>
      </c>
      <c r="H87">
        <f t="shared" si="8"/>
        <v>-1.8264784833671985</v>
      </c>
    </row>
    <row r="88" spans="1:8" x14ac:dyDescent="0.3">
      <c r="A88" t="s">
        <v>34</v>
      </c>
      <c r="B88">
        <v>335</v>
      </c>
      <c r="C88">
        <v>75</v>
      </c>
      <c r="D88">
        <v>80</v>
      </c>
      <c r="E88">
        <f t="shared" si="5"/>
        <v>77.5</v>
      </c>
      <c r="F88">
        <f t="shared" si="6"/>
        <v>25962.5</v>
      </c>
      <c r="G88">
        <f t="shared" si="7"/>
        <v>2012093.75</v>
      </c>
      <c r="H88">
        <f t="shared" si="8"/>
        <v>-0.90818864758680651</v>
      </c>
    </row>
    <row r="89" spans="1:8" x14ac:dyDescent="0.3">
      <c r="A89" t="s">
        <v>35</v>
      </c>
      <c r="B89">
        <v>326</v>
      </c>
      <c r="C89">
        <v>80</v>
      </c>
      <c r="D89">
        <v>85</v>
      </c>
      <c r="E89">
        <f t="shared" si="5"/>
        <v>82.5</v>
      </c>
      <c r="F89">
        <f t="shared" si="6"/>
        <v>26895</v>
      </c>
      <c r="G89">
        <f t="shared" si="7"/>
        <v>2218837.5</v>
      </c>
      <c r="H89">
        <f t="shared" si="8"/>
        <v>1.0101188193585565E-2</v>
      </c>
    </row>
    <row r="90" spans="1:8" x14ac:dyDescent="0.3">
      <c r="A90" t="s">
        <v>36</v>
      </c>
      <c r="B90">
        <v>135</v>
      </c>
      <c r="C90">
        <v>85</v>
      </c>
      <c r="D90">
        <v>90</v>
      </c>
      <c r="E90">
        <f t="shared" si="5"/>
        <v>87.5</v>
      </c>
      <c r="F90">
        <f t="shared" si="6"/>
        <v>11812.5</v>
      </c>
      <c r="G90">
        <f t="shared" si="7"/>
        <v>1033593.75</v>
      </c>
      <c r="H90">
        <f t="shared" si="8"/>
        <v>0.92839102397397766</v>
      </c>
    </row>
    <row r="91" spans="1:8" x14ac:dyDescent="0.3">
      <c r="A91" t="s">
        <v>37</v>
      </c>
      <c r="B91">
        <v>26</v>
      </c>
      <c r="C91">
        <v>90</v>
      </c>
      <c r="D91">
        <v>95</v>
      </c>
      <c r="E91">
        <f t="shared" si="5"/>
        <v>92.5</v>
      </c>
      <c r="F91">
        <f t="shared" si="6"/>
        <v>2405</v>
      </c>
      <c r="G91">
        <f t="shared" si="7"/>
        <v>222462.5</v>
      </c>
      <c r="H91">
        <f t="shared" si="8"/>
        <v>1.8466808597543696</v>
      </c>
    </row>
    <row r="92" spans="1:8" x14ac:dyDescent="0.3">
      <c r="A92" t="s">
        <v>38</v>
      </c>
      <c r="B92">
        <v>4</v>
      </c>
      <c r="C92">
        <v>95</v>
      </c>
      <c r="D92">
        <v>100</v>
      </c>
      <c r="E92">
        <f t="shared" si="5"/>
        <v>97.5</v>
      </c>
      <c r="F92">
        <f t="shared" si="6"/>
        <v>390</v>
      </c>
      <c r="G92">
        <f t="shared" si="7"/>
        <v>38025</v>
      </c>
      <c r="H92">
        <f t="shared" si="8"/>
        <v>2.7649706955347617</v>
      </c>
    </row>
    <row r="93" spans="1:8" x14ac:dyDescent="0.3">
      <c r="A93" t="s">
        <v>39</v>
      </c>
      <c r="B93">
        <v>0</v>
      </c>
      <c r="C93">
        <v>100</v>
      </c>
      <c r="D93">
        <v>0</v>
      </c>
      <c r="E93">
        <f t="shared" si="5"/>
        <v>50</v>
      </c>
      <c r="F93">
        <f>SUM(F85:F92)</f>
        <v>79945</v>
      </c>
      <c r="G93">
        <f>SUM(G85:G92)</f>
        <v>6420850</v>
      </c>
      <c r="H93">
        <f t="shared" si="8"/>
        <v>3.6832605313151539</v>
      </c>
    </row>
    <row r="95" spans="1:8" x14ac:dyDescent="0.3">
      <c r="A95" t="s">
        <v>20</v>
      </c>
      <c r="B95">
        <f>SUM(B85:B93)</f>
        <v>1000</v>
      </c>
    </row>
    <row r="96" spans="1:8" x14ac:dyDescent="0.3">
      <c r="A96" t="s">
        <v>50</v>
      </c>
      <c r="B96">
        <f>F93/B95</f>
        <v>79.944999999999993</v>
      </c>
    </row>
    <row r="97" spans="1:7" x14ac:dyDescent="0.3">
      <c r="A97" t="s">
        <v>51</v>
      </c>
      <c r="B97">
        <f>(G93/B95)-(B96^2)</f>
        <v>29.646975000001476</v>
      </c>
    </row>
    <row r="98" spans="1:7" x14ac:dyDescent="0.3">
      <c r="A98" t="s">
        <v>52</v>
      </c>
      <c r="B98">
        <f>SQRT(B97)</f>
        <v>5.4449035804136585</v>
      </c>
    </row>
    <row r="103" spans="1:7" x14ac:dyDescent="0.3">
      <c r="D103" s="9" t="s">
        <v>55</v>
      </c>
      <c r="E103" s="9"/>
      <c r="F103" s="9"/>
      <c r="G103" s="9"/>
    </row>
    <row r="105" spans="1:7" x14ac:dyDescent="0.3">
      <c r="A105" t="s">
        <v>17</v>
      </c>
      <c r="B105" t="s">
        <v>18</v>
      </c>
      <c r="C105" t="s">
        <v>56</v>
      </c>
      <c r="D105" t="s">
        <v>57</v>
      </c>
      <c r="E105" t="s">
        <v>26</v>
      </c>
    </row>
    <row r="106" spans="1:7" x14ac:dyDescent="0.3">
      <c r="A106">
        <v>0</v>
      </c>
      <c r="B106">
        <v>153</v>
      </c>
      <c r="C106">
        <f>A106*B106</f>
        <v>0</v>
      </c>
      <c r="D106">
        <f>_xlfn.POISSON.DIST(A106,1.114607,)</f>
        <v>0.32804417493060722</v>
      </c>
      <c r="E106">
        <f>D106*445</f>
        <v>145.97965784412023</v>
      </c>
    </row>
    <row r="107" spans="1:7" x14ac:dyDescent="0.3">
      <c r="A107">
        <v>1</v>
      </c>
      <c r="B107">
        <v>169</v>
      </c>
      <c r="C107">
        <f t="shared" ref="C107:C112" si="9">A107*B107</f>
        <v>169</v>
      </c>
      <c r="D107">
        <f t="shared" ref="D107:D112" si="10">_xlfn.POISSON.DIST(A107,1.114607,)</f>
        <v>0.36564033368687932</v>
      </c>
      <c r="E107">
        <f t="shared" ref="E107:E112" si="11">D107*445</f>
        <v>162.7099484906613</v>
      </c>
    </row>
    <row r="108" spans="1:7" x14ac:dyDescent="0.3">
      <c r="A108">
        <v>2</v>
      </c>
      <c r="B108">
        <v>72</v>
      </c>
      <c r="C108">
        <f t="shared" si="9"/>
        <v>144</v>
      </c>
      <c r="D108">
        <f t="shared" si="10"/>
        <v>0.20377263770486573</v>
      </c>
      <c r="E108">
        <f t="shared" si="11"/>
        <v>90.678823778665247</v>
      </c>
    </row>
    <row r="109" spans="1:7" x14ac:dyDescent="0.3">
      <c r="A109">
        <v>3</v>
      </c>
      <c r="B109">
        <v>31</v>
      </c>
      <c r="C109">
        <f t="shared" si="9"/>
        <v>93</v>
      </c>
      <c r="D109">
        <f t="shared" si="10"/>
        <v>7.5708802798102395E-2</v>
      </c>
      <c r="E109">
        <f t="shared" si="11"/>
        <v>33.690417245155565</v>
      </c>
    </row>
    <row r="110" spans="1:7" x14ac:dyDescent="0.3">
      <c r="A110">
        <v>4</v>
      </c>
      <c r="B110">
        <v>12</v>
      </c>
      <c r="C110">
        <f t="shared" si="9"/>
        <v>48</v>
      </c>
      <c r="D110">
        <f t="shared" si="10"/>
        <v>2.1096390390096129E-2</v>
      </c>
      <c r="E110">
        <f t="shared" si="11"/>
        <v>9.3878937235927769</v>
      </c>
    </row>
    <row r="111" spans="1:7" x14ac:dyDescent="0.3">
      <c r="A111">
        <v>5</v>
      </c>
      <c r="B111">
        <v>6</v>
      </c>
      <c r="C111">
        <f t="shared" si="9"/>
        <v>30</v>
      </c>
      <c r="D111">
        <f t="shared" si="10"/>
        <v>4.7028368807067794E-3</v>
      </c>
      <c r="E111">
        <f t="shared" si="11"/>
        <v>2.0927624119145167</v>
      </c>
    </row>
    <row r="112" spans="1:7" x14ac:dyDescent="0.3">
      <c r="A112">
        <v>6</v>
      </c>
      <c r="B112">
        <v>2</v>
      </c>
      <c r="C112">
        <f t="shared" si="9"/>
        <v>12</v>
      </c>
      <c r="D112">
        <f t="shared" si="10"/>
        <v>8.736358178489884E-4</v>
      </c>
      <c r="E112">
        <f t="shared" si="11"/>
        <v>0.38876793894279982</v>
      </c>
    </row>
    <row r="113" spans="1:5" x14ac:dyDescent="0.3">
      <c r="A113" t="s">
        <v>19</v>
      </c>
      <c r="B113">
        <f>SUM(B106:B112)</f>
        <v>445</v>
      </c>
      <c r="C113">
        <f>SUM(C106:C112)</f>
        <v>496</v>
      </c>
    </row>
    <row r="115" spans="1:5" x14ac:dyDescent="0.3">
      <c r="A115" t="s">
        <v>4</v>
      </c>
      <c r="B115">
        <f>C113/B113</f>
        <v>1.1146067415730336</v>
      </c>
    </row>
    <row r="123" spans="1:5" x14ac:dyDescent="0.3">
      <c r="D123" s="9" t="s">
        <v>58</v>
      </c>
    </row>
    <row r="125" spans="1:5" x14ac:dyDescent="0.3">
      <c r="A125" t="s">
        <v>17</v>
      </c>
      <c r="B125" t="s">
        <v>59</v>
      </c>
      <c r="C125" t="s">
        <v>64</v>
      </c>
      <c r="D125" t="s">
        <v>65</v>
      </c>
      <c r="E125" t="s">
        <v>66</v>
      </c>
    </row>
    <row r="126" spans="1:5" x14ac:dyDescent="0.3">
      <c r="A126">
        <v>1</v>
      </c>
      <c r="B126">
        <v>9</v>
      </c>
      <c r="C126">
        <f>0.95*A126+7.25</f>
        <v>8.1999999999999993</v>
      </c>
      <c r="D126">
        <f>A126^2</f>
        <v>1</v>
      </c>
      <c r="E126">
        <f>A126*B126</f>
        <v>9</v>
      </c>
    </row>
    <row r="127" spans="1:5" x14ac:dyDescent="0.3">
      <c r="A127">
        <v>2</v>
      </c>
      <c r="B127">
        <v>8</v>
      </c>
      <c r="C127">
        <f t="shared" ref="C127:C134" si="12">0.95*A127+7.25</f>
        <v>9.15</v>
      </c>
      <c r="D127">
        <f t="shared" ref="D127:D134" si="13">A127^2</f>
        <v>4</v>
      </c>
      <c r="E127">
        <f t="shared" ref="E127:E134" si="14">A127*B127</f>
        <v>16</v>
      </c>
    </row>
    <row r="128" spans="1:5" x14ac:dyDescent="0.3">
      <c r="A128">
        <v>3</v>
      </c>
      <c r="B128">
        <v>10</v>
      </c>
      <c r="C128">
        <f t="shared" si="12"/>
        <v>10.1</v>
      </c>
      <c r="D128">
        <f t="shared" si="13"/>
        <v>9</v>
      </c>
      <c r="E128">
        <f t="shared" si="14"/>
        <v>30</v>
      </c>
    </row>
    <row r="129" spans="1:5" x14ac:dyDescent="0.3">
      <c r="A129">
        <v>4</v>
      </c>
      <c r="B129">
        <v>12</v>
      </c>
      <c r="C129">
        <f t="shared" si="12"/>
        <v>11.05</v>
      </c>
      <c r="D129">
        <f t="shared" si="13"/>
        <v>16</v>
      </c>
      <c r="E129">
        <f t="shared" si="14"/>
        <v>48</v>
      </c>
    </row>
    <row r="130" spans="1:5" x14ac:dyDescent="0.3">
      <c r="A130">
        <v>5</v>
      </c>
      <c r="B130">
        <v>11</v>
      </c>
      <c r="C130">
        <f t="shared" si="12"/>
        <v>12</v>
      </c>
      <c r="D130">
        <f t="shared" si="13"/>
        <v>25</v>
      </c>
      <c r="E130">
        <f t="shared" si="14"/>
        <v>55</v>
      </c>
    </row>
    <row r="131" spans="1:5" x14ac:dyDescent="0.3">
      <c r="A131">
        <v>6</v>
      </c>
      <c r="B131">
        <v>13</v>
      </c>
      <c r="C131">
        <f t="shared" si="12"/>
        <v>12.95</v>
      </c>
      <c r="D131">
        <f t="shared" si="13"/>
        <v>36</v>
      </c>
      <c r="E131">
        <f t="shared" si="14"/>
        <v>78</v>
      </c>
    </row>
    <row r="132" spans="1:5" x14ac:dyDescent="0.3">
      <c r="A132">
        <v>7</v>
      </c>
      <c r="B132">
        <v>14</v>
      </c>
      <c r="C132">
        <f t="shared" si="12"/>
        <v>13.899999999999999</v>
      </c>
      <c r="D132">
        <f t="shared" si="13"/>
        <v>49</v>
      </c>
      <c r="E132">
        <f t="shared" si="14"/>
        <v>98</v>
      </c>
    </row>
    <row r="133" spans="1:5" x14ac:dyDescent="0.3">
      <c r="A133">
        <v>8</v>
      </c>
      <c r="B133">
        <v>16</v>
      </c>
      <c r="C133">
        <f t="shared" si="12"/>
        <v>14.85</v>
      </c>
      <c r="D133">
        <f t="shared" si="13"/>
        <v>64</v>
      </c>
      <c r="E133">
        <f t="shared" si="14"/>
        <v>128</v>
      </c>
    </row>
    <row r="134" spans="1:5" x14ac:dyDescent="0.3">
      <c r="A134">
        <v>9</v>
      </c>
      <c r="B134">
        <v>15</v>
      </c>
      <c r="C134">
        <f t="shared" si="12"/>
        <v>15.799999999999999</v>
      </c>
      <c r="D134">
        <f t="shared" si="13"/>
        <v>81</v>
      </c>
      <c r="E134">
        <f t="shared" si="14"/>
        <v>135</v>
      </c>
    </row>
    <row r="135" spans="1:5" x14ac:dyDescent="0.3">
      <c r="A135" t="s">
        <v>19</v>
      </c>
      <c r="B135" t="s">
        <v>19</v>
      </c>
      <c r="C135" t="s">
        <v>19</v>
      </c>
      <c r="D135" t="s">
        <v>19</v>
      </c>
      <c r="E135" t="s">
        <v>19</v>
      </c>
    </row>
    <row r="136" spans="1:5" x14ac:dyDescent="0.3">
      <c r="A136">
        <f>SUM(A126:A134)</f>
        <v>45</v>
      </c>
      <c r="B136">
        <f>SUM(B126:B134)</f>
        <v>108</v>
      </c>
      <c r="C136">
        <f>SUM(C126:C134)</f>
        <v>107.99999999999999</v>
      </c>
      <c r="D136">
        <f>SUM(D126:D134)</f>
        <v>285</v>
      </c>
      <c r="E136">
        <f>SUM(E126:E134)</f>
        <v>597</v>
      </c>
    </row>
    <row r="138" spans="1:5" x14ac:dyDescent="0.3">
      <c r="B138" t="s">
        <v>60</v>
      </c>
      <c r="C138">
        <v>0.95</v>
      </c>
    </row>
    <row r="139" spans="1:5" x14ac:dyDescent="0.3">
      <c r="B139" t="s">
        <v>61</v>
      </c>
      <c r="C139">
        <v>7.25</v>
      </c>
    </row>
    <row r="140" spans="1:5" ht="16.2" x14ac:dyDescent="0.3">
      <c r="B140" t="s">
        <v>62</v>
      </c>
      <c r="C140">
        <v>0.90249999999999997</v>
      </c>
    </row>
    <row r="141" spans="1:5" x14ac:dyDescent="0.3">
      <c r="B141" t="s">
        <v>63</v>
      </c>
      <c r="C141">
        <f>SQRT(C140)</f>
        <v>0.95</v>
      </c>
    </row>
    <row r="145" spans="1:8" x14ac:dyDescent="0.3">
      <c r="B145" t="s">
        <v>67</v>
      </c>
    </row>
    <row r="147" spans="1:8" x14ac:dyDescent="0.3">
      <c r="A147" t="s">
        <v>17</v>
      </c>
      <c r="B147" t="s">
        <v>59</v>
      </c>
      <c r="C147" t="s">
        <v>65</v>
      </c>
      <c r="D147" t="s">
        <v>68</v>
      </c>
      <c r="E147" t="s">
        <v>66</v>
      </c>
    </row>
    <row r="148" spans="1:8" x14ac:dyDescent="0.3">
      <c r="A148">
        <v>66</v>
      </c>
      <c r="B148">
        <v>34</v>
      </c>
      <c r="C148">
        <f>A148^2</f>
        <v>4356</v>
      </c>
      <c r="D148">
        <f>B148^2</f>
        <v>1156</v>
      </c>
      <c r="E148">
        <f>A148*B148</f>
        <v>2244</v>
      </c>
      <c r="H148" t="s">
        <v>69</v>
      </c>
    </row>
    <row r="149" spans="1:8" x14ac:dyDescent="0.3">
      <c r="A149">
        <v>67</v>
      </c>
      <c r="B149">
        <v>43</v>
      </c>
      <c r="C149">
        <f t="shared" ref="C149:C155" si="15">A149^2</f>
        <v>4489</v>
      </c>
      <c r="D149">
        <f t="shared" ref="D149:D155" si="16">B149^2</f>
        <v>1849</v>
      </c>
      <c r="E149">
        <f t="shared" ref="E149:E155" si="17">A149*B149</f>
        <v>2881</v>
      </c>
    </row>
    <row r="150" spans="1:8" x14ac:dyDescent="0.3">
      <c r="A150">
        <v>68</v>
      </c>
      <c r="B150">
        <v>56</v>
      </c>
      <c r="C150">
        <f t="shared" si="15"/>
        <v>4624</v>
      </c>
      <c r="D150">
        <f t="shared" si="16"/>
        <v>3136</v>
      </c>
      <c r="E150">
        <f t="shared" si="17"/>
        <v>3808</v>
      </c>
      <c r="H150" t="s">
        <v>70</v>
      </c>
    </row>
    <row r="151" spans="1:8" x14ac:dyDescent="0.3">
      <c r="A151">
        <v>75</v>
      </c>
      <c r="B151">
        <v>67</v>
      </c>
      <c r="C151">
        <f t="shared" si="15"/>
        <v>5625</v>
      </c>
      <c r="D151">
        <f t="shared" si="16"/>
        <v>4489</v>
      </c>
      <c r="E151">
        <f t="shared" si="17"/>
        <v>5025</v>
      </c>
    </row>
    <row r="152" spans="1:8" x14ac:dyDescent="0.3">
      <c r="A152">
        <v>46</v>
      </c>
      <c r="B152">
        <v>97</v>
      </c>
      <c r="C152">
        <f t="shared" si="15"/>
        <v>2116</v>
      </c>
      <c r="D152">
        <f t="shared" si="16"/>
        <v>9409</v>
      </c>
      <c r="E152">
        <f t="shared" si="17"/>
        <v>4462</v>
      </c>
    </row>
    <row r="153" spans="1:8" x14ac:dyDescent="0.3">
      <c r="A153">
        <v>34</v>
      </c>
      <c r="B153">
        <v>34</v>
      </c>
      <c r="C153">
        <f t="shared" si="15"/>
        <v>1156</v>
      </c>
      <c r="D153">
        <f t="shared" si="16"/>
        <v>1156</v>
      </c>
      <c r="E153">
        <f t="shared" si="17"/>
        <v>1156</v>
      </c>
    </row>
    <row r="154" spans="1:8" x14ac:dyDescent="0.3">
      <c r="A154">
        <v>79</v>
      </c>
      <c r="B154">
        <v>23</v>
      </c>
      <c r="C154">
        <f t="shared" si="15"/>
        <v>6241</v>
      </c>
      <c r="D154">
        <f t="shared" si="16"/>
        <v>529</v>
      </c>
      <c r="E154">
        <f t="shared" si="17"/>
        <v>1817</v>
      </c>
    </row>
    <row r="155" spans="1:8" x14ac:dyDescent="0.3">
      <c r="A155">
        <v>72</v>
      </c>
      <c r="B155">
        <v>45</v>
      </c>
      <c r="C155">
        <f t="shared" si="15"/>
        <v>5184</v>
      </c>
      <c r="D155">
        <f t="shared" si="16"/>
        <v>2025</v>
      </c>
      <c r="E155">
        <f t="shared" si="17"/>
        <v>3240</v>
      </c>
    </row>
    <row r="156" spans="1:8" x14ac:dyDescent="0.3">
      <c r="A156" t="s">
        <v>19</v>
      </c>
      <c r="C156">
        <f>SUM(C148:C155)</f>
        <v>33791</v>
      </c>
      <c r="D156">
        <f>SUM(D148:D155)</f>
        <v>23749</v>
      </c>
      <c r="E156">
        <f>SUM(E148:E155)</f>
        <v>24633</v>
      </c>
    </row>
    <row r="159" spans="1:8" x14ac:dyDescent="0.3">
      <c r="B159" t="s">
        <v>63</v>
      </c>
      <c r="C159">
        <f>CORREL(A148:A155,B148:B155)</f>
        <v>-0.25859734370111087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RAJA</dc:creator>
  <cp:lastModifiedBy>RISHABH RAJA</cp:lastModifiedBy>
  <dcterms:created xsi:type="dcterms:W3CDTF">2023-12-13T16:15:36Z</dcterms:created>
  <dcterms:modified xsi:type="dcterms:W3CDTF">2023-12-14T13:06:19Z</dcterms:modified>
</cp:coreProperties>
</file>