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Football Data\"/>
    </mc:Choice>
  </mc:AlternateContent>
  <xr:revisionPtr revIDLastSave="0" documentId="13_ncr:1_{2E883750-95FB-44A9-939D-4CEFA98D6AC5}" xr6:coauthVersionLast="47" xr6:coauthVersionMax="47" xr10:uidLastSave="{00000000-0000-0000-0000-000000000000}"/>
  <bookViews>
    <workbookView xWindow="-120" yWindow="-120" windowWidth="29040" windowHeight="15720" xr2:uid="{BC3B1F37-48F3-48F5-8730-E4F15D27A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 a="1"/>
  <c r="B30" i="1" s="1"/>
  <c r="B27" i="1" a="1"/>
  <c r="B27" i="1" s="1"/>
  <c r="AJ4" i="1"/>
  <c r="AJ5" i="1"/>
  <c r="AJ6" i="1"/>
  <c r="AJ7" i="1"/>
  <c r="AJ8" i="1"/>
  <c r="B28" i="1" s="1" a="1"/>
  <c r="B28" i="1" s="1"/>
  <c r="AJ9" i="1"/>
  <c r="AJ10" i="1"/>
  <c r="AJ11" i="1"/>
  <c r="AJ12" i="1"/>
  <c r="AJ13" i="1"/>
  <c r="AJ14" i="1"/>
  <c r="AJ15" i="1"/>
  <c r="AJ3" i="1"/>
  <c r="AI3" i="1"/>
  <c r="AI4" i="1"/>
  <c r="AI5" i="1"/>
  <c r="AI6" i="1"/>
  <c r="AI7" i="1"/>
  <c r="AI8" i="1"/>
  <c r="B29" i="1" s="1" a="1"/>
  <c r="B29" i="1" s="1"/>
  <c r="AI9" i="1"/>
  <c r="AI10" i="1"/>
  <c r="AI11" i="1"/>
  <c r="AI12" i="1"/>
  <c r="AI13" i="1"/>
  <c r="AI14" i="1"/>
  <c r="AI15" i="1"/>
  <c r="X4" i="1"/>
  <c r="X5" i="1"/>
  <c r="X6" i="1"/>
  <c r="X7" i="1"/>
  <c r="X8" i="1"/>
  <c r="X9" i="1"/>
  <c r="X10" i="1"/>
  <c r="X11" i="1"/>
  <c r="X12" i="1"/>
  <c r="X13" i="1"/>
  <c r="X14" i="1"/>
  <c r="X15" i="1"/>
  <c r="X3" i="1"/>
  <c r="X17" i="1" s="1"/>
  <c r="W4" i="1"/>
  <c r="W5" i="1"/>
  <c r="W6" i="1"/>
  <c r="W7" i="1"/>
  <c r="W8" i="1"/>
  <c r="W9" i="1"/>
  <c r="W10" i="1"/>
  <c r="W11" i="1"/>
  <c r="W12" i="1"/>
  <c r="W13" i="1"/>
  <c r="W14" i="1"/>
  <c r="W15" i="1"/>
  <c r="W3" i="1"/>
  <c r="AI17" i="1" l="1"/>
  <c r="B26" i="1" s="1"/>
  <c r="E27" i="1" s="1"/>
  <c r="W17" i="1"/>
  <c r="B25" i="1" s="1"/>
  <c r="E25" i="1" s="1"/>
  <c r="E28" i="1"/>
  <c r="AJ17" i="1"/>
  <c r="B34" i="1" l="1"/>
  <c r="B12" i="1" s="1"/>
  <c r="E26" i="1"/>
  <c r="B33" i="1" s="1"/>
  <c r="G11" i="1" s="1"/>
  <c r="B14" i="1" l="1"/>
  <c r="G14" i="1" s="1"/>
  <c r="B17" i="1"/>
  <c r="G17" i="1" s="1"/>
  <c r="C5" i="1"/>
  <c r="B19" i="1"/>
  <c r="B18" i="1"/>
  <c r="B16" i="1"/>
  <c r="G16" i="1" s="1"/>
  <c r="B15" i="1"/>
  <c r="G15" i="1" s="1"/>
  <c r="B13" i="1"/>
  <c r="G13" i="1" s="1"/>
  <c r="H11" i="1"/>
  <c r="I11" i="1"/>
  <c r="I16" i="1" s="1"/>
  <c r="A5" i="1"/>
  <c r="B35" i="1"/>
  <c r="D11" i="1"/>
  <c r="E11" i="1"/>
  <c r="C11" i="1"/>
  <c r="C12" i="1" s="1"/>
  <c r="F11" i="1"/>
  <c r="F12" i="1" s="1"/>
  <c r="J11" i="1"/>
  <c r="G18" i="1"/>
  <c r="G12" i="1"/>
  <c r="G19" i="1"/>
  <c r="D14" i="1" l="1"/>
  <c r="E18" i="1"/>
  <c r="H14" i="1"/>
  <c r="J15" i="1"/>
  <c r="D19" i="1"/>
  <c r="F15" i="1"/>
  <c r="F16" i="1"/>
  <c r="D15" i="1"/>
  <c r="E16" i="1"/>
  <c r="C15" i="1"/>
  <c r="C16" i="1"/>
  <c r="E13" i="1"/>
  <c r="D13" i="1"/>
  <c r="D12" i="1"/>
  <c r="D17" i="1"/>
  <c r="I17" i="1"/>
  <c r="I19" i="1"/>
  <c r="I12" i="1"/>
  <c r="I14" i="1"/>
  <c r="I15" i="1"/>
  <c r="I13" i="1"/>
  <c r="I18" i="1"/>
  <c r="D16" i="1"/>
  <c r="C14" i="1"/>
  <c r="J17" i="1"/>
  <c r="C18" i="1"/>
  <c r="C17" i="1"/>
  <c r="F17" i="1"/>
  <c r="E17" i="1"/>
  <c r="E14" i="1"/>
  <c r="E19" i="1"/>
  <c r="F14" i="1"/>
  <c r="F19" i="1"/>
  <c r="C13" i="1"/>
  <c r="D18" i="1"/>
  <c r="C19" i="1"/>
  <c r="J16" i="1"/>
  <c r="H18" i="1"/>
  <c r="H12" i="1"/>
  <c r="F18" i="1"/>
  <c r="J19" i="1"/>
  <c r="H17" i="1"/>
  <c r="H16" i="1"/>
  <c r="H13" i="1"/>
  <c r="E15" i="1"/>
  <c r="J12" i="1"/>
  <c r="H15" i="1"/>
  <c r="J14" i="1"/>
  <c r="H19" i="1"/>
  <c r="F13" i="1"/>
  <c r="J18" i="1"/>
  <c r="E12" i="1"/>
  <c r="J13" i="1"/>
  <c r="C8" i="1" l="1"/>
  <c r="B8" i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<sst xmlns="http://schemas.openxmlformats.org/spreadsheetml/2006/main" count="78" uniqueCount="49">
  <si>
    <t>HOME</t>
  </si>
  <si>
    <t>No.</t>
  </si>
  <si>
    <t>Team</t>
  </si>
  <si>
    <t>Matches</t>
  </si>
  <si>
    <t>Won</t>
  </si>
  <si>
    <t>Drawn</t>
  </si>
  <si>
    <t>Lost</t>
  </si>
  <si>
    <t>Goals Scored</t>
  </si>
  <si>
    <t>Goals Againts</t>
  </si>
  <si>
    <t>Points</t>
  </si>
  <si>
    <t>GPG Scored</t>
  </si>
  <si>
    <t>GPG Conceded</t>
  </si>
  <si>
    <t>AWAY</t>
  </si>
  <si>
    <t>Bengaluru FC</t>
  </si>
  <si>
    <t>Chennaiyin FC</t>
  </si>
  <si>
    <t>FC Goa</t>
  </si>
  <si>
    <t>East Bengal FC</t>
  </si>
  <si>
    <t>Mohun Bagan SG</t>
  </si>
  <si>
    <t>Jamshedpur FC</t>
  </si>
  <si>
    <t>Mumbai City FC</t>
  </si>
  <si>
    <t>Punjab FC</t>
  </si>
  <si>
    <t>Odisha FC</t>
  </si>
  <si>
    <t>Kerala Blasters FC</t>
  </si>
  <si>
    <t>Mohammedan FC</t>
  </si>
  <si>
    <t>Hyderabad FC</t>
  </si>
  <si>
    <t>Northeast United FC</t>
  </si>
  <si>
    <t>Home Team</t>
  </si>
  <si>
    <t>Away Team</t>
  </si>
  <si>
    <t>Projected Home Goals</t>
  </si>
  <si>
    <t>Projected Away Goals</t>
  </si>
  <si>
    <t>Home Win</t>
  </si>
  <si>
    <t>Draw</t>
  </si>
  <si>
    <t>Away Win</t>
  </si>
  <si>
    <t>% Chance</t>
  </si>
  <si>
    <t>AVERAGE</t>
  </si>
  <si>
    <t>Total Average Home GPG Scored</t>
  </si>
  <si>
    <t>Total Average Away GPG Scored</t>
  </si>
  <si>
    <t>Average Home Team GPG Scored at Home</t>
  </si>
  <si>
    <t>Average Away Team GPG Conceded Away</t>
  </si>
  <si>
    <t>Average Away Team GPG Scored Away</t>
  </si>
  <si>
    <t>Average Home Team GPG Conceded at Home</t>
  </si>
  <si>
    <t>Home Attack</t>
  </si>
  <si>
    <t>Away Defence</t>
  </si>
  <si>
    <t>Away Attack</t>
  </si>
  <si>
    <t>Home Defence</t>
  </si>
  <si>
    <t>Projected Total Goals</t>
  </si>
  <si>
    <t>Away Goals</t>
  </si>
  <si>
    <t>Probability</t>
  </si>
  <si>
    <t>Home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</si>
</sst>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10" fontId="6" fillId="2" borderId="2" xfId="1" applyNumberFormat="1" applyFont="1" applyBorder="1" applyAlignment="1">
      <alignment horizontal="center"/>
    </xf>
    <xf numFmtId="10" fontId="15" fillId="4" borderId="2" xfId="3" applyNumberFormat="1" applyFont="1" applyBorder="1" applyAlignment="1">
      <alignment horizontal="center"/>
    </xf>
    <xf numFmtId="10" fontId="7" fillId="3" borderId="2" xfId="2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5" borderId="1" xfId="4" applyFont="1" applyBorder="1" applyAlignment="1">
      <alignment horizontal="center"/>
    </xf>
    <xf numFmtId="10" fontId="10" fillId="5" borderId="1" xfId="4" applyNumberFormat="1" applyFont="1" applyBorder="1" applyAlignment="1">
      <alignment horizontal="center"/>
    </xf>
    <xf numFmtId="10" fontId="12" fillId="4" borderId="1" xfId="3" applyNumberFormat="1" applyFont="1" applyBorder="1" applyAlignment="1">
      <alignment horizontal="center"/>
    </xf>
    <xf numFmtId="10" fontId="11" fillId="2" borderId="1" xfId="1" applyNumberFormat="1" applyFont="1" applyBorder="1" applyAlignment="1">
      <alignment horizontal="center"/>
    </xf>
    <xf numFmtId="10" fontId="13" fillId="3" borderId="1" xfId="2" applyNumberFormat="1" applyFont="1" applyBorder="1" applyAlignment="1">
      <alignment horizontal="center"/>
    </xf>
    <xf numFmtId="2" fontId="6" fillId="2" borderId="2" xfId="1" applyNumberFormat="1" applyFont="1" applyBorder="1" applyAlignment="1">
      <alignment horizontal="center"/>
    </xf>
    <xf numFmtId="2" fontId="7" fillId="3" borderId="2" xfId="2" applyNumberFormat="1" applyFont="1" applyBorder="1" applyAlignment="1">
      <alignment horizontal="center"/>
    </xf>
    <xf numFmtId="0" fontId="8" fillId="2" borderId="2" xfId="1" applyFont="1" applyBorder="1" applyAlignment="1">
      <alignment horizontal="center"/>
    </xf>
    <xf numFmtId="0" fontId="9" fillId="3" borderId="2" xfId="2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3B21-052F-4E8D-B24D-83912652ACDA}">
  <dimension ref="A1:AJ35"/>
  <sheetViews>
    <sheetView tabSelected="1" zoomScale="90" zoomScaleNormal="90" workbookViewId="0">
      <selection activeCell="M33" sqref="M33"/>
    </sheetView>
  </sheetViews>
  <sheetFormatPr defaultRowHeight="15" x14ac:dyDescent="0.25"/>
  <cols>
    <col min="1" max="4" width="12.7109375" customWidth="1"/>
    <col min="5" max="5" width="11.85546875" customWidth="1"/>
    <col min="6" max="6" width="9.140625" customWidth="1"/>
    <col min="15" max="15" width="16.5703125" customWidth="1"/>
  </cols>
  <sheetData>
    <row r="1" spans="1:36" ht="19.5" thickBot="1" x14ac:dyDescent="0.35">
      <c r="A1" s="15" t="s">
        <v>26</v>
      </c>
      <c r="B1" s="15"/>
      <c r="C1" s="16" t="s">
        <v>27</v>
      </c>
      <c r="D1" s="16"/>
      <c r="O1" t="s">
        <v>0</v>
      </c>
      <c r="AA1" t="s">
        <v>12</v>
      </c>
    </row>
    <row r="2" spans="1:36" ht="19.5" thickBot="1" x14ac:dyDescent="0.35">
      <c r="A2" s="15" t="s">
        <v>25</v>
      </c>
      <c r="B2" s="15"/>
      <c r="C2" s="16" t="s">
        <v>24</v>
      </c>
      <c r="D2" s="16"/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</row>
    <row r="3" spans="1:36" ht="19.5" thickBot="1" x14ac:dyDescent="0.35">
      <c r="A3" s="1"/>
      <c r="B3" s="1"/>
      <c r="C3" s="1"/>
      <c r="D3" s="1"/>
      <c r="N3">
        <v>3</v>
      </c>
      <c r="O3" t="s">
        <v>13</v>
      </c>
      <c r="P3">
        <v>8</v>
      </c>
      <c r="Q3">
        <v>5</v>
      </c>
      <c r="R3">
        <v>2</v>
      </c>
      <c r="S3">
        <v>2</v>
      </c>
      <c r="T3">
        <v>18</v>
      </c>
      <c r="U3">
        <v>10</v>
      </c>
      <c r="V3">
        <v>17</v>
      </c>
      <c r="W3">
        <f>T3/P3</f>
        <v>2.25</v>
      </c>
      <c r="X3">
        <f>U3/P3</f>
        <v>1.25</v>
      </c>
      <c r="Z3">
        <v>6</v>
      </c>
      <c r="AA3" t="s">
        <v>13</v>
      </c>
      <c r="AB3">
        <v>9</v>
      </c>
      <c r="AC3">
        <v>3</v>
      </c>
      <c r="AD3">
        <v>2</v>
      </c>
      <c r="AE3">
        <v>4</v>
      </c>
      <c r="AF3">
        <v>13</v>
      </c>
      <c r="AG3">
        <v>15</v>
      </c>
      <c r="AH3">
        <v>11</v>
      </c>
      <c r="AI3">
        <f>AF3/AB3</f>
        <v>1.4444444444444444</v>
      </c>
      <c r="AJ3">
        <f>AG3/AB3</f>
        <v>1.6666666666666667</v>
      </c>
    </row>
    <row r="4" spans="1:36" ht="16.5" thickBot="1" x14ac:dyDescent="0.3">
      <c r="A4" s="17" t="s">
        <v>28</v>
      </c>
      <c r="B4" s="17"/>
      <c r="C4" s="18" t="s">
        <v>29</v>
      </c>
      <c r="D4" s="18"/>
      <c r="N4">
        <v>11</v>
      </c>
      <c r="O4" t="s">
        <v>14</v>
      </c>
      <c r="P4">
        <v>8</v>
      </c>
      <c r="Q4">
        <v>1</v>
      </c>
      <c r="R4">
        <v>4</v>
      </c>
      <c r="S4">
        <v>3</v>
      </c>
      <c r="T4">
        <v>8</v>
      </c>
      <c r="U4">
        <v>12</v>
      </c>
      <c r="V4">
        <v>7</v>
      </c>
      <c r="W4">
        <f t="shared" ref="W4:W15" si="0">T4/P4</f>
        <v>1</v>
      </c>
      <c r="X4">
        <f t="shared" ref="X4:X15" si="1">U4/P4</f>
        <v>1.5</v>
      </c>
      <c r="Z4">
        <v>7</v>
      </c>
      <c r="AA4" t="s">
        <v>14</v>
      </c>
      <c r="AB4">
        <v>10</v>
      </c>
      <c r="AC4">
        <v>3</v>
      </c>
      <c r="AD4">
        <v>2</v>
      </c>
      <c r="AE4">
        <v>5</v>
      </c>
      <c r="AF4">
        <v>15</v>
      </c>
      <c r="AG4">
        <v>17</v>
      </c>
      <c r="AH4">
        <v>11</v>
      </c>
      <c r="AI4">
        <f t="shared" ref="AI4:AI15" si="2">AF4/AB4</f>
        <v>1.5</v>
      </c>
      <c r="AJ4">
        <f t="shared" ref="AJ4:AJ15" si="3">AG4/AB4</f>
        <v>1.7</v>
      </c>
    </row>
    <row r="5" spans="1:36" ht="16.5" thickBot="1" x14ac:dyDescent="0.3">
      <c r="A5" s="13">
        <f>B33</f>
        <v>1.67445152158528</v>
      </c>
      <c r="B5" s="13"/>
      <c r="C5" s="14">
        <f>B34</f>
        <v>0.80629084062465373</v>
      </c>
      <c r="D5" s="14"/>
      <c r="N5">
        <v>10</v>
      </c>
      <c r="O5" t="s">
        <v>16</v>
      </c>
      <c r="P5">
        <v>8</v>
      </c>
      <c r="Q5">
        <v>3</v>
      </c>
      <c r="R5">
        <v>1</v>
      </c>
      <c r="S5">
        <v>4</v>
      </c>
      <c r="T5">
        <v>11</v>
      </c>
      <c r="U5">
        <v>12</v>
      </c>
      <c r="V5">
        <v>10</v>
      </c>
      <c r="W5">
        <f t="shared" si="0"/>
        <v>1.375</v>
      </c>
      <c r="X5">
        <f t="shared" si="1"/>
        <v>1.5</v>
      </c>
      <c r="Z5">
        <v>13</v>
      </c>
      <c r="AA5" t="s">
        <v>16</v>
      </c>
      <c r="AB5">
        <v>8</v>
      </c>
      <c r="AC5">
        <v>1</v>
      </c>
      <c r="AD5">
        <v>1</v>
      </c>
      <c r="AE5">
        <v>6</v>
      </c>
      <c r="AF5">
        <v>5</v>
      </c>
      <c r="AG5">
        <v>10</v>
      </c>
      <c r="AH5">
        <v>4</v>
      </c>
      <c r="AI5">
        <f t="shared" si="2"/>
        <v>0.625</v>
      </c>
      <c r="AJ5">
        <f t="shared" si="3"/>
        <v>1.25</v>
      </c>
    </row>
    <row r="6" spans="1:36" ht="15.75" thickBot="1" x14ac:dyDescent="0.3">
      <c r="N6">
        <v>4</v>
      </c>
      <c r="O6" t="s">
        <v>15</v>
      </c>
      <c r="P6">
        <v>9</v>
      </c>
      <c r="Q6">
        <v>5</v>
      </c>
      <c r="R6">
        <v>2</v>
      </c>
      <c r="S6">
        <v>2</v>
      </c>
      <c r="T6">
        <v>16</v>
      </c>
      <c r="U6">
        <v>10</v>
      </c>
      <c r="V6">
        <v>17</v>
      </c>
      <c r="W6">
        <f t="shared" si="0"/>
        <v>1.7777777777777777</v>
      </c>
      <c r="X6">
        <f t="shared" si="1"/>
        <v>1.1111111111111112</v>
      </c>
      <c r="Z6">
        <v>1</v>
      </c>
      <c r="AA6" t="s">
        <v>15</v>
      </c>
      <c r="AB6">
        <v>8</v>
      </c>
      <c r="AC6">
        <v>4</v>
      </c>
      <c r="AD6">
        <v>4</v>
      </c>
      <c r="AE6">
        <v>0</v>
      </c>
      <c r="AF6">
        <v>16</v>
      </c>
      <c r="AG6">
        <v>10</v>
      </c>
      <c r="AH6">
        <v>16</v>
      </c>
      <c r="AI6">
        <f t="shared" si="2"/>
        <v>2</v>
      </c>
      <c r="AJ6">
        <f t="shared" si="3"/>
        <v>1.25</v>
      </c>
    </row>
    <row r="7" spans="1:36" ht="16.5" thickBot="1" x14ac:dyDescent="0.3">
      <c r="A7" s="2"/>
      <c r="B7" s="3" t="s">
        <v>30</v>
      </c>
      <c r="C7" s="3" t="s">
        <v>31</v>
      </c>
      <c r="D7" s="3" t="s">
        <v>32</v>
      </c>
      <c r="N7">
        <v>12</v>
      </c>
      <c r="O7" t="s">
        <v>24</v>
      </c>
      <c r="P7">
        <v>8</v>
      </c>
      <c r="Q7">
        <v>1</v>
      </c>
      <c r="R7">
        <v>3</v>
      </c>
      <c r="S7">
        <v>4</v>
      </c>
      <c r="T7">
        <v>7</v>
      </c>
      <c r="U7">
        <v>19</v>
      </c>
      <c r="V7">
        <v>6</v>
      </c>
      <c r="W7">
        <f t="shared" si="0"/>
        <v>0.875</v>
      </c>
      <c r="X7">
        <f t="shared" si="1"/>
        <v>2.375</v>
      </c>
      <c r="Z7">
        <v>11</v>
      </c>
      <c r="AA7" t="s">
        <v>24</v>
      </c>
      <c r="AB7">
        <v>9</v>
      </c>
      <c r="AC7">
        <v>2</v>
      </c>
      <c r="AD7">
        <v>1</v>
      </c>
      <c r="AE7">
        <v>6</v>
      </c>
      <c r="AF7">
        <v>8</v>
      </c>
      <c r="AG7">
        <v>14</v>
      </c>
      <c r="AH7">
        <v>7</v>
      </c>
      <c r="AI7">
        <f t="shared" si="2"/>
        <v>0.88888888888888884</v>
      </c>
      <c r="AJ7">
        <f t="shared" si="3"/>
        <v>1.5555555555555556</v>
      </c>
    </row>
    <row r="8" spans="1:36" ht="16.5" thickBot="1" x14ac:dyDescent="0.3">
      <c r="A8" s="3" t="s">
        <v>33</v>
      </c>
      <c r="B8" s="4">
        <f>SUM(D12,E12,F12:J12,E13:J13,F14:J14,G15:J15,H16:J16,I17:J17,J18)</f>
        <v>0.58002561393485164</v>
      </c>
      <c r="C8" s="5">
        <f>SUM(C12,D13,E14,F15,G16,H17,I18,J19)</f>
        <v>0.24102107749134596</v>
      </c>
      <c r="D8" s="6">
        <f>SUM(C13,C14:D14,C15:E15,C16:F16,C17:G17,C18:H18,C19:I19)</f>
        <v>0.13310706941254377</v>
      </c>
      <c r="N8">
        <v>2</v>
      </c>
      <c r="O8" t="s">
        <v>18</v>
      </c>
      <c r="P8">
        <v>9</v>
      </c>
      <c r="Q8">
        <v>7</v>
      </c>
      <c r="R8">
        <v>1</v>
      </c>
      <c r="S8">
        <v>1</v>
      </c>
      <c r="T8">
        <v>17</v>
      </c>
      <c r="U8">
        <v>12</v>
      </c>
      <c r="V8">
        <v>22</v>
      </c>
      <c r="W8">
        <f t="shared" si="0"/>
        <v>1.8888888888888888</v>
      </c>
      <c r="X8">
        <f t="shared" si="1"/>
        <v>1.3333333333333333</v>
      </c>
      <c r="Z8">
        <v>12</v>
      </c>
      <c r="AA8" t="s">
        <v>18</v>
      </c>
      <c r="AB8">
        <v>8</v>
      </c>
      <c r="AC8">
        <v>3</v>
      </c>
      <c r="AD8">
        <v>0</v>
      </c>
      <c r="AE8">
        <v>5</v>
      </c>
      <c r="AF8">
        <v>10</v>
      </c>
      <c r="AG8">
        <v>16</v>
      </c>
      <c r="AH8">
        <v>9</v>
      </c>
      <c r="AI8">
        <f t="shared" si="2"/>
        <v>1.25</v>
      </c>
      <c r="AJ8">
        <f t="shared" si="3"/>
        <v>2</v>
      </c>
    </row>
    <row r="9" spans="1:36" x14ac:dyDescent="0.25">
      <c r="N9">
        <v>6</v>
      </c>
      <c r="O9" t="s">
        <v>22</v>
      </c>
      <c r="P9">
        <v>9</v>
      </c>
      <c r="Q9">
        <v>4</v>
      </c>
      <c r="R9">
        <v>1</v>
      </c>
      <c r="S9">
        <v>4</v>
      </c>
      <c r="T9">
        <v>14</v>
      </c>
      <c r="U9">
        <v>11</v>
      </c>
      <c r="V9">
        <v>13</v>
      </c>
      <c r="W9">
        <f t="shared" si="0"/>
        <v>1.5555555555555556</v>
      </c>
      <c r="X9">
        <f t="shared" si="1"/>
        <v>1.2222222222222223</v>
      </c>
      <c r="Z9">
        <v>8</v>
      </c>
      <c r="AA9" t="s">
        <v>22</v>
      </c>
      <c r="AB9">
        <v>8</v>
      </c>
      <c r="AC9">
        <v>2</v>
      </c>
      <c r="AD9">
        <v>2</v>
      </c>
      <c r="AE9">
        <v>4</v>
      </c>
      <c r="AF9">
        <v>12</v>
      </c>
      <c r="AG9">
        <v>16</v>
      </c>
      <c r="AH9">
        <v>8</v>
      </c>
      <c r="AI9">
        <f t="shared" si="2"/>
        <v>1.5</v>
      </c>
      <c r="AJ9">
        <f t="shared" si="3"/>
        <v>2</v>
      </c>
    </row>
    <row r="10" spans="1:36" ht="15.75" x14ac:dyDescent="0.25">
      <c r="A10" s="7"/>
      <c r="B10" s="7" t="s">
        <v>48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N10">
        <v>13</v>
      </c>
      <c r="O10" t="s">
        <v>23</v>
      </c>
      <c r="P10">
        <v>8</v>
      </c>
      <c r="Q10">
        <v>0</v>
      </c>
      <c r="R10">
        <v>3</v>
      </c>
      <c r="S10">
        <v>5</v>
      </c>
      <c r="T10">
        <v>5</v>
      </c>
      <c r="U10">
        <v>13</v>
      </c>
      <c r="V10">
        <v>3</v>
      </c>
      <c r="W10">
        <f t="shared" si="0"/>
        <v>0.625</v>
      </c>
      <c r="X10">
        <f t="shared" si="1"/>
        <v>1.625</v>
      </c>
      <c r="Z10">
        <v>9</v>
      </c>
      <c r="AA10" t="s">
        <v>23</v>
      </c>
      <c r="AB10">
        <v>9</v>
      </c>
      <c r="AC10">
        <v>2</v>
      </c>
      <c r="AD10">
        <v>2</v>
      </c>
      <c r="AE10">
        <v>5</v>
      </c>
      <c r="AF10">
        <v>3</v>
      </c>
      <c r="AG10">
        <v>14</v>
      </c>
      <c r="AH10">
        <v>8</v>
      </c>
      <c r="AI10">
        <f t="shared" si="2"/>
        <v>0.33333333333333331</v>
      </c>
      <c r="AJ10">
        <f t="shared" si="3"/>
        <v>1.5555555555555556</v>
      </c>
    </row>
    <row r="11" spans="1:36" ht="15.75" x14ac:dyDescent="0.25">
      <c r="A11" s="7" t="s">
        <v>46</v>
      </c>
      <c r="B11" s="8" t="s">
        <v>47</v>
      </c>
      <c r="C11" s="9">
        <f t="shared" ref="C11:J11" si="4">(($B$33^C10)*EXP(-$B$33)/FACT(C10))</f>
        <v>0.18741094215428103</v>
      </c>
      <c r="D11" s="9">
        <f t="shared" si="4"/>
        <v>0.31381053725196678</v>
      </c>
      <c r="E11" s="9">
        <f t="shared" si="4"/>
        <v>0.26273026579552494</v>
      </c>
      <c r="F11" s="9">
        <f t="shared" si="4"/>
        <v>0.14664303110927393</v>
      </c>
      <c r="G11" s="9">
        <f t="shared" si="4"/>
        <v>6.1386661642700319E-2</v>
      </c>
      <c r="H11" s="9">
        <f t="shared" si="4"/>
        <v>2.0557797798532056E-2</v>
      </c>
      <c r="I11" s="9">
        <f t="shared" si="4"/>
        <v>5.737172634032419E-3</v>
      </c>
      <c r="J11" s="9">
        <f t="shared" si="4"/>
        <v>1.3723739209504308E-3</v>
      </c>
      <c r="N11">
        <v>1</v>
      </c>
      <c r="O11" t="s">
        <v>17</v>
      </c>
      <c r="P11">
        <v>9</v>
      </c>
      <c r="Q11">
        <v>8</v>
      </c>
      <c r="R11">
        <v>1</v>
      </c>
      <c r="S11">
        <v>0</v>
      </c>
      <c r="T11">
        <v>20</v>
      </c>
      <c r="U11">
        <v>6</v>
      </c>
      <c r="V11">
        <v>25</v>
      </c>
      <c r="W11">
        <f t="shared" si="0"/>
        <v>2.2222222222222223</v>
      </c>
      <c r="X11">
        <f t="shared" si="1"/>
        <v>0.66666666666666663</v>
      </c>
      <c r="Z11">
        <v>3</v>
      </c>
      <c r="AA11" t="s">
        <v>17</v>
      </c>
      <c r="AB11">
        <v>9</v>
      </c>
      <c r="AC11">
        <v>4</v>
      </c>
      <c r="AD11">
        <v>3</v>
      </c>
      <c r="AE11">
        <v>2</v>
      </c>
      <c r="AF11">
        <v>12</v>
      </c>
      <c r="AG11">
        <v>8</v>
      </c>
      <c r="AH11">
        <v>15</v>
      </c>
      <c r="AI11">
        <f t="shared" si="2"/>
        <v>1.3333333333333333</v>
      </c>
      <c r="AJ11">
        <f t="shared" si="3"/>
        <v>0.88888888888888884</v>
      </c>
    </row>
    <row r="12" spans="1:36" ht="15.75" x14ac:dyDescent="0.25">
      <c r="A12" s="7">
        <v>0</v>
      </c>
      <c r="B12" s="9">
        <f t="shared" ref="B12:B19" si="5">(($B$34^A12)*EXP(-$B$34)/FACT(A12))</f>
        <v>0.44651117962523246</v>
      </c>
      <c r="C12" s="10">
        <f>B12*C11</f>
        <v>8.3681080855984233E-2</v>
      </c>
      <c r="D12" s="11">
        <f>B12*D11</f>
        <v>0.14011991316720365</v>
      </c>
      <c r="E12" s="11">
        <f>B12*E11</f>
        <v>0.1173120009036107</v>
      </c>
      <c r="F12" s="11">
        <f>B12*F11</f>
        <v>6.5477752804421557E-2</v>
      </c>
      <c r="G12" s="11">
        <f>B12*G11</f>
        <v>2.7409830703337128E-2</v>
      </c>
      <c r="H12" s="11">
        <f>B12*H11</f>
        <v>9.1792865455195549E-3</v>
      </c>
      <c r="I12" s="11">
        <f>B12*I11</f>
        <v>2.5617117205354173E-3</v>
      </c>
      <c r="J12" s="11">
        <f>B12*J11</f>
        <v>6.1278029833048233E-4</v>
      </c>
      <c r="N12">
        <v>5</v>
      </c>
      <c r="O12" t="s">
        <v>19</v>
      </c>
      <c r="P12">
        <v>9</v>
      </c>
      <c r="Q12">
        <v>4</v>
      </c>
      <c r="R12">
        <v>2</v>
      </c>
      <c r="S12">
        <v>3</v>
      </c>
      <c r="T12">
        <v>10</v>
      </c>
      <c r="U12">
        <v>12</v>
      </c>
      <c r="V12">
        <v>14</v>
      </c>
      <c r="W12">
        <f t="shared" si="0"/>
        <v>1.1111111111111112</v>
      </c>
      <c r="X12">
        <f t="shared" si="1"/>
        <v>1.3333333333333333</v>
      </c>
      <c r="Z12">
        <v>4</v>
      </c>
      <c r="AA12" t="s">
        <v>19</v>
      </c>
      <c r="AB12">
        <v>8</v>
      </c>
      <c r="AC12">
        <v>3</v>
      </c>
      <c r="AD12">
        <v>4</v>
      </c>
      <c r="AE12">
        <v>1</v>
      </c>
      <c r="AF12">
        <v>12</v>
      </c>
      <c r="AG12">
        <v>10</v>
      </c>
      <c r="AH12">
        <v>13</v>
      </c>
      <c r="AI12">
        <f t="shared" si="2"/>
        <v>1.5</v>
      </c>
      <c r="AJ12">
        <f t="shared" si="3"/>
        <v>1.25</v>
      </c>
    </row>
    <row r="13" spans="1:36" ht="15.75" x14ac:dyDescent="0.25">
      <c r="A13" s="7">
        <v>1</v>
      </c>
      <c r="B13" s="9">
        <f t="shared" si="5"/>
        <v>0.36001787436833443</v>
      </c>
      <c r="C13" s="12">
        <f>B13*C11</f>
        <v>6.7471289027751138E-2</v>
      </c>
      <c r="D13" s="10">
        <f>B13*D11</f>
        <v>0.1129774025758381</v>
      </c>
      <c r="E13" s="11">
        <f>B13*E11</f>
        <v>9.4587591823932407E-2</v>
      </c>
      <c r="F13" s="11">
        <f>B13*F11</f>
        <v>5.2794112350890342E-2</v>
      </c>
      <c r="G13" s="11">
        <f>B13*G11</f>
        <v>2.2100295439173138E-2</v>
      </c>
      <c r="H13" s="11">
        <f>B13*H11</f>
        <v>7.4011746651215359E-3</v>
      </c>
      <c r="I13" s="11">
        <f>B13*I11</f>
        <v>2.0654846965885297E-3</v>
      </c>
      <c r="J13" s="11">
        <f>B13*J11</f>
        <v>4.9407914185911075E-4</v>
      </c>
      <c r="N13">
        <v>9</v>
      </c>
      <c r="O13" t="s">
        <v>25</v>
      </c>
      <c r="P13">
        <v>8</v>
      </c>
      <c r="Q13">
        <v>2</v>
      </c>
      <c r="R13">
        <v>4</v>
      </c>
      <c r="S13">
        <v>2</v>
      </c>
      <c r="T13">
        <v>13</v>
      </c>
      <c r="U13">
        <v>10</v>
      </c>
      <c r="V13">
        <v>10</v>
      </c>
      <c r="W13">
        <f t="shared" si="0"/>
        <v>1.625</v>
      </c>
      <c r="X13">
        <f t="shared" si="1"/>
        <v>1.25</v>
      </c>
      <c r="Z13">
        <v>2</v>
      </c>
      <c r="AA13" t="s">
        <v>25</v>
      </c>
      <c r="AB13">
        <v>9</v>
      </c>
      <c r="AC13">
        <v>4</v>
      </c>
      <c r="AD13">
        <v>3</v>
      </c>
      <c r="AE13">
        <v>2</v>
      </c>
      <c r="AF13">
        <v>18</v>
      </c>
      <c r="AG13">
        <v>12</v>
      </c>
      <c r="AH13">
        <v>15</v>
      </c>
      <c r="AI13">
        <f t="shared" si="2"/>
        <v>2</v>
      </c>
      <c r="AJ13">
        <f t="shared" si="3"/>
        <v>1.3333333333333333</v>
      </c>
    </row>
    <row r="14" spans="1:36" ht="15.75" x14ac:dyDescent="0.25">
      <c r="A14" s="7">
        <v>2</v>
      </c>
      <c r="B14" s="9">
        <f t="shared" si="5"/>
        <v>0.14513955728217268</v>
      </c>
      <c r="C14" s="12">
        <f>B14*C11</f>
        <v>2.7200741174107222E-2</v>
      </c>
      <c r="D14" s="12">
        <f>B15*D11</f>
        <v>1.224119420444653E-2</v>
      </c>
      <c r="E14" s="10">
        <f>B14*E11</f>
        <v>3.8132554462190042E-2</v>
      </c>
      <c r="F14" s="11">
        <f>B14*F11</f>
        <v>2.1283704613715895E-2</v>
      </c>
      <c r="G14" s="11">
        <f>B14*G11</f>
        <v>8.9096328938520555E-3</v>
      </c>
      <c r="H14" s="11">
        <f>B14*H11</f>
        <v>2.9837496711753665E-3</v>
      </c>
      <c r="I14" s="11">
        <f>B14*I11</f>
        <v>8.3269069615486181E-4</v>
      </c>
      <c r="J14" s="11">
        <f>B14*J11</f>
        <v>1.9918574331234497E-4</v>
      </c>
      <c r="N14">
        <v>8</v>
      </c>
      <c r="O14" t="s">
        <v>21</v>
      </c>
      <c r="P14">
        <v>8</v>
      </c>
      <c r="Q14">
        <v>3</v>
      </c>
      <c r="R14">
        <v>3</v>
      </c>
      <c r="S14">
        <v>2</v>
      </c>
      <c r="T14">
        <v>15</v>
      </c>
      <c r="U14">
        <v>14</v>
      </c>
      <c r="V14">
        <v>12</v>
      </c>
      <c r="W14">
        <f t="shared" si="0"/>
        <v>1.875</v>
      </c>
      <c r="X14">
        <f t="shared" si="1"/>
        <v>1.75</v>
      </c>
      <c r="Z14">
        <v>5</v>
      </c>
      <c r="AA14" t="s">
        <v>21</v>
      </c>
      <c r="AB14">
        <v>9</v>
      </c>
      <c r="AC14">
        <v>3</v>
      </c>
      <c r="AD14">
        <v>3</v>
      </c>
      <c r="AE14">
        <v>3</v>
      </c>
      <c r="AF14">
        <v>19</v>
      </c>
      <c r="AG14">
        <v>14</v>
      </c>
      <c r="AH14">
        <v>12</v>
      </c>
      <c r="AI14">
        <f t="shared" si="2"/>
        <v>2.1111111111111112</v>
      </c>
      <c r="AJ14">
        <f t="shared" si="3"/>
        <v>1.5555555555555556</v>
      </c>
    </row>
    <row r="15" spans="1:36" ht="15.75" x14ac:dyDescent="0.25">
      <c r="A15" s="7">
        <v>3</v>
      </c>
      <c r="B15" s="9">
        <f t="shared" si="5"/>
        <v>3.9008231882977695E-2</v>
      </c>
      <c r="C15" s="12">
        <f>B15*C11</f>
        <v>7.3105694889615139E-3</v>
      </c>
      <c r="D15" s="12">
        <f>B16*D11</f>
        <v>2.4674906913382086E-3</v>
      </c>
      <c r="E15" s="12">
        <f>B15*E11</f>
        <v>1.0248643130828201E-2</v>
      </c>
      <c r="F15" s="10">
        <f>B15*F11</f>
        <v>5.7202853615332698E-3</v>
      </c>
      <c r="G15" s="11">
        <f>B15*G11</f>
        <v>2.3945851318803463E-3</v>
      </c>
      <c r="H15" s="11">
        <f>B15*H11</f>
        <v>8.0192334352850681E-4</v>
      </c>
      <c r="I15" s="11">
        <f>B15*I11</f>
        <v>2.2379696046101054E-4</v>
      </c>
      <c r="J15" s="11">
        <f>B15*J11</f>
        <v>5.3533880138585708E-5</v>
      </c>
      <c r="N15">
        <v>7</v>
      </c>
      <c r="O15" t="s">
        <v>20</v>
      </c>
      <c r="P15">
        <v>9</v>
      </c>
      <c r="Q15">
        <v>4</v>
      </c>
      <c r="R15">
        <v>1</v>
      </c>
      <c r="S15">
        <v>4</v>
      </c>
      <c r="T15">
        <v>13</v>
      </c>
      <c r="U15">
        <v>12</v>
      </c>
      <c r="V15">
        <v>13</v>
      </c>
      <c r="W15">
        <f t="shared" si="0"/>
        <v>1.4444444444444444</v>
      </c>
      <c r="X15">
        <f t="shared" si="1"/>
        <v>1.3333333333333333</v>
      </c>
      <c r="Z15">
        <v>10</v>
      </c>
      <c r="AA15" t="s">
        <v>20</v>
      </c>
      <c r="AB15">
        <v>7</v>
      </c>
      <c r="AC15">
        <v>2</v>
      </c>
      <c r="AD15">
        <v>1</v>
      </c>
      <c r="AE15">
        <v>4</v>
      </c>
      <c r="AF15">
        <v>10</v>
      </c>
      <c r="AG15">
        <v>11</v>
      </c>
      <c r="AH15">
        <v>7</v>
      </c>
      <c r="AI15">
        <f t="shared" si="2"/>
        <v>1.4285714285714286</v>
      </c>
      <c r="AJ15">
        <f t="shared" si="3"/>
        <v>1.5714285714285714</v>
      </c>
    </row>
    <row r="16" spans="1:36" ht="15.75" x14ac:dyDescent="0.25">
      <c r="A16" s="7">
        <v>4</v>
      </c>
      <c r="B16" s="9">
        <f t="shared" si="5"/>
        <v>7.8629950190518775E-3</v>
      </c>
      <c r="C16" s="12">
        <f>B16*C11</f>
        <v>1.4736113046749312E-3</v>
      </c>
      <c r="D16" s="12">
        <f>B17*D11</f>
        <v>3.9790302875051837E-4</v>
      </c>
      <c r="E16" s="12">
        <f>B16*E11</f>
        <v>2.0658467713043885E-3</v>
      </c>
      <c r="F16" s="12">
        <f>B16*F11</f>
        <v>1.1530534231908903E-3</v>
      </c>
      <c r="G16" s="10">
        <f>B16*G11</f>
        <v>4.8268301473277557E-4</v>
      </c>
      <c r="H16" s="11">
        <f>B16*H11</f>
        <v>1.6164586169253319E-4</v>
      </c>
      <c r="I16" s="11">
        <f>B16*I11</f>
        <v>4.5111359844837652E-5</v>
      </c>
      <c r="J16" s="11">
        <f>B16*J11</f>
        <v>1.0790969304709932E-5</v>
      </c>
    </row>
    <row r="17" spans="1:36" ht="15.75" x14ac:dyDescent="0.25">
      <c r="A17" s="7">
        <v>5</v>
      </c>
      <c r="B17" s="9">
        <f t="shared" si="5"/>
        <v>1.2679721727477606E-3</v>
      </c>
      <c r="C17" s="12">
        <f>B17*C11</f>
        <v>2.3763185952006859E-4</v>
      </c>
      <c r="D17" s="12">
        <f>B18*D11</f>
        <v>5.3470927923058549E-5</v>
      </c>
      <c r="E17" s="12">
        <f>B17*E11</f>
        <v>3.3313466596734839E-4</v>
      </c>
      <c r="F17" s="12">
        <f>B17*F11</f>
        <v>1.8593928277394351E-4</v>
      </c>
      <c r="G17" s="12">
        <f>B17*G11</f>
        <v>7.7836578740826331E-5</v>
      </c>
      <c r="H17" s="10">
        <f>B17*H11</f>
        <v>2.6066715541513818E-5</v>
      </c>
      <c r="I17" s="11">
        <f>B17*I11</f>
        <v>7.2745752502030791E-6</v>
      </c>
      <c r="J17" s="11">
        <f>B17*J11</f>
        <v>1.7401319423698812E-6</v>
      </c>
      <c r="U17" t="s">
        <v>34</v>
      </c>
      <c r="W17">
        <f>AVERAGE(W3:W15)</f>
        <v>1.5096153846153844</v>
      </c>
      <c r="X17">
        <f>AVERAGE(X3:X15)</f>
        <v>1.4038461538461537</v>
      </c>
      <c r="AG17" t="s">
        <v>34</v>
      </c>
      <c r="AI17">
        <f>AVERAGE(AI3:AI15)</f>
        <v>1.3780525030525033</v>
      </c>
      <c r="AJ17">
        <f>AVERAGE(AJ3:AJ15)</f>
        <v>1.5059218559218561</v>
      </c>
    </row>
    <row r="18" spans="1:36" ht="15.75" x14ac:dyDescent="0.25">
      <c r="A18" s="7">
        <v>6</v>
      </c>
      <c r="B18" s="9">
        <f t="shared" si="5"/>
        <v>1.7039239150891012E-4</v>
      </c>
      <c r="C18" s="12">
        <f>B18*C11</f>
        <v>3.1933398628605962E-5</v>
      </c>
      <c r="D18" s="12">
        <f>B18*D11</f>
        <v>5.3470927923058549E-5</v>
      </c>
      <c r="E18" s="12">
        <f>B18*E11</f>
        <v>4.4767238310671103E-5</v>
      </c>
      <c r="F18" s="12">
        <f>B18*F11</f>
        <v>2.498685676882469E-5</v>
      </c>
      <c r="G18" s="12">
        <f>B18*G11</f>
        <v>1.0459820084047988E-5</v>
      </c>
      <c r="H18" s="12">
        <f>B18*H11</f>
        <v>3.5028923310484848E-6</v>
      </c>
      <c r="I18" s="10">
        <f>B18*I11</f>
        <v>9.7757056561225704E-7</v>
      </c>
      <c r="J18" s="11">
        <f>B18*J11</f>
        <v>2.3384207443520387E-7</v>
      </c>
    </row>
    <row r="19" spans="1:36" ht="15.75" x14ac:dyDescent="0.25">
      <c r="A19" s="7">
        <v>7</v>
      </c>
      <c r="B19" s="9">
        <f t="shared" si="5"/>
        <v>1.9626546369394888E-5</v>
      </c>
      <c r="C19" s="12">
        <f>B19*C11</f>
        <v>3.6782295463229796E-6</v>
      </c>
      <c r="D19" s="12">
        <f>B19*D11</f>
        <v>6.1590170605804483E-6</v>
      </c>
      <c r="E19" s="12">
        <f>B19*E11</f>
        <v>5.1564877442793143E-6</v>
      </c>
      <c r="F19" s="12">
        <f>B19*F11</f>
        <v>2.878096249814782E-6</v>
      </c>
      <c r="G19" s="12">
        <f>B19*G11</f>
        <v>1.2048081611928124E-6</v>
      </c>
      <c r="H19" s="12">
        <f>B19*H11</f>
        <v>4.0347857174553353E-7</v>
      </c>
      <c r="I19" s="12">
        <f>B19*I11</f>
        <v>1.1260088473106068E-7</v>
      </c>
      <c r="J19" s="10">
        <f>B19*J11</f>
        <v>2.6934960395681905E-8</v>
      </c>
    </row>
    <row r="25" spans="1:36" x14ac:dyDescent="0.25">
      <c r="A25" t="s">
        <v>35</v>
      </c>
      <c r="B25">
        <f>W17</f>
        <v>1.5096153846153844</v>
      </c>
      <c r="D25" t="s">
        <v>41</v>
      </c>
      <c r="E25">
        <f>B27/B25</f>
        <v>1.0764331210191085</v>
      </c>
    </row>
    <row r="26" spans="1:36" x14ac:dyDescent="0.25">
      <c r="A26" t="s">
        <v>36</v>
      </c>
      <c r="B26">
        <f>AI17</f>
        <v>1.3780525030525033</v>
      </c>
      <c r="D26" t="s">
        <v>42</v>
      </c>
      <c r="E26">
        <f>B28/B25</f>
        <v>1.0304317055909415</v>
      </c>
    </row>
    <row r="27" spans="1:36" x14ac:dyDescent="0.25">
      <c r="A27" t="s">
        <v>37</v>
      </c>
      <c r="B27" cm="1">
        <f t="array" ref="B27">_xlfn.IFS(A2="Bengaluru FC",W3,A2="Chennaiyin FC",W4,A2="East Bengal FC",W5,A2="FC Goa",W6,A2="Hyderabad FC",W7,A2="Jamshedpur FC",W8,A2="Kerala Blasters FC",W9,A2="Mohammedan FC",W10,A2="Mohun Bagan SG",W11,A2="Mumbai City FC",W12,A2="Northeast United FC",W13,A2="Odisha FC",W14,A2="Punjab FC",W15)</f>
        <v>1.625</v>
      </c>
      <c r="D27" t="s">
        <v>43</v>
      </c>
      <c r="E27">
        <f>B29/B26</f>
        <v>0.64503267249972296</v>
      </c>
    </row>
    <row r="28" spans="1:36" x14ac:dyDescent="0.25">
      <c r="A28" t="s">
        <v>38</v>
      </c>
      <c r="B28" cm="1">
        <f t="array" ref="B28">_xlfn.IFS(C2="Bengaluru FC",AJ3,C2="Chennaiyin FC",AJ4,C2="East Bengal FC",AJ5,C2="FC Goa",AJ6,C2="Hyderabad FC",AJ7,C2="Jamshedpur FC",AJ8,C2="Kerala Blasters FC",AJ9,C2="Mohammedan FC",AJ10,C2="Mohun Bagan SG",AJ11,C2="Mumbai City FC",AJ12,C2="Northeast United FC",AJ13,C2="Odisha FC",AJ14,C2="Punjab FC",AJ15)</f>
        <v>1.5555555555555556</v>
      </c>
      <c r="D28" t="s">
        <v>44</v>
      </c>
      <c r="E28">
        <f>B30/B26</f>
        <v>0.90707719570273548</v>
      </c>
    </row>
    <row r="29" spans="1:36" x14ac:dyDescent="0.25">
      <c r="A29" t="s">
        <v>39</v>
      </c>
      <c r="B29" cm="1">
        <f t="array" ref="B29">_xlfn.IFS(C2="Bengaluru FC",AI3,C2="Chennaiyin FC",AI4,C2="East Bengal FC",AI5,C2="FC Goa",AI6,C2="Hyderabad FC",AI7,C2="Jamshedpur FC",AI8,C2="Kerala Blasters FC",AI9,C2="Mohammedan FC",AI10,C2="Mohun Bagan SG",AI11,C2="Mumbai City FC",AI12,C2="Northeast United FC",AI13,C2="Odisha FC",AI14,C2="Punjab FC",AI15)</f>
        <v>0.88888888888888884</v>
      </c>
    </row>
    <row r="30" spans="1:36" x14ac:dyDescent="0.25">
      <c r="A30" t="s">
        <v>40</v>
      </c>
      <c r="B30" cm="1">
        <f t="array" ref="B30">_xlfn.IFS(A2="Bengaluru FC",X3,A2="Chennaiyin FC",X4,A2="East Bengal FC",X5,A2="FC Goa",X6,A2="Hyderabad FC",X7,A2="Jamshedpur FC",X8,A2="Kerala Blasters FC",X9,A2="Mohammedan FC",X10,A2="Mohun Bagan SG",X11,A2="Mumbai City FC",X12,A2="Northeast United FC",X13,A2="Odisha FC",X14,A2="Punjab FC",X15)</f>
        <v>1.25</v>
      </c>
    </row>
    <row r="33" spans="1:2" x14ac:dyDescent="0.25">
      <c r="A33" t="s">
        <v>28</v>
      </c>
      <c r="B33">
        <f>E25*E26*B25</f>
        <v>1.67445152158528</v>
      </c>
    </row>
    <row r="34" spans="1:2" x14ac:dyDescent="0.25">
      <c r="A34" t="s">
        <v>29</v>
      </c>
      <c r="B34">
        <f>E27*E28*B26</f>
        <v>0.80629084062465373</v>
      </c>
    </row>
    <row r="35" spans="1:2" x14ac:dyDescent="0.25">
      <c r="A35" t="s">
        <v>45</v>
      </c>
      <c r="B35">
        <f>B33+B34</f>
        <v>2.4807423622099338</v>
      </c>
    </row>
  </sheetData>
  <sortState xmlns:xlrd2="http://schemas.microsoft.com/office/spreadsheetml/2017/richdata2" ref="O3:O15">
    <sortCondition ref="O3:O15"/>
  </sortState>
  <mergeCells count="8">
    <mergeCell ref="A5:B5"/>
    <mergeCell ref="C5:D5"/>
    <mergeCell ref="A1:B1"/>
    <mergeCell ref="C1:D1"/>
    <mergeCell ref="A2:B2"/>
    <mergeCell ref="C2:D2"/>
    <mergeCell ref="A4:B4"/>
    <mergeCell ref="C4:D4"/>
  </mergeCells>
  <dataValidations count="2">
    <dataValidation type="list" allowBlank="1" showInputMessage="1" showErrorMessage="1" error="Entered Team Does Not Exist Here!" sqref="A2:B2" xr:uid="{FD9F5D21-5A0D-4EF2-89F0-C7D2C800BDC5}">
      <formula1>$O$3:$O$15</formula1>
    </dataValidation>
    <dataValidation type="list" allowBlank="1" showInputMessage="1" showErrorMessage="1" error="Entered Team Does Not Exist Here!" sqref="C2:D2" xr:uid="{9D2826D3-6A6D-4F2C-BC86-476830D215CE}">
      <formula1>$AA$3:$AA$15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Dey</dc:creator>
  <cp:lastModifiedBy>Rishav Dey</cp:lastModifiedBy>
  <dcterms:created xsi:type="dcterms:W3CDTF">2025-01-27T06:54:23Z</dcterms:created>
  <dcterms:modified xsi:type="dcterms:W3CDTF">2025-01-28T18:34:35Z</dcterms:modified>
</cp:coreProperties>
</file>