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Expense" sheetId="2" r:id="rId5"/>
    <sheet state="visible" name="Inventory" sheetId="3" r:id="rId6"/>
    <sheet state="visible" name="Assets" sheetId="4" r:id="rId7"/>
    <sheet state="visible" name="Cash Flow" sheetId="5" r:id="rId8"/>
    <sheet state="visible" name="Calendar" sheetId="6" r:id="rId9"/>
  </sheets>
  <definedNames>
    <definedName hidden="1" localSheetId="0" name="_xlnm._FilterDatabase">'Sales data'!$A$1:$D$94</definedName>
    <definedName hidden="1" localSheetId="1" name="_xlnm._FilterDatabase">Expense!$A$1:$E$93</definedName>
    <definedName hidden="1" localSheetId="2" name="_xlnm._FilterDatabase">Inventory!$A$1:$J$40</definedName>
    <definedName hidden="1" localSheetId="3" name="_xlnm._FilterDatabase">Assets!$A$1:$D$30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5">
      <text>
        <t xml:space="preserve">5pkt Ketchup Sachet = ₹300
	-TYCS47 RISHI</t>
      </text>
    </comment>
    <comment authorId="0" ref="B83">
      <text>
        <t xml:space="preserve">Vegetables = ₹580
	-TYCS47 RISHI</t>
      </text>
    </comment>
  </commentList>
</comments>
</file>

<file path=xl/sharedStrings.xml><?xml version="1.0" encoding="utf-8"?>
<sst xmlns="http://schemas.openxmlformats.org/spreadsheetml/2006/main" count="243" uniqueCount="122">
  <si>
    <t>Date</t>
  </si>
  <si>
    <t>Morning</t>
  </si>
  <si>
    <t>Evening</t>
  </si>
  <si>
    <t>Total Amount</t>
  </si>
  <si>
    <t>Amount</t>
  </si>
  <si>
    <t>Gas</t>
  </si>
  <si>
    <t>Petrol</t>
  </si>
  <si>
    <t>Total</t>
  </si>
  <si>
    <t>Material</t>
  </si>
  <si>
    <t>Opening Stock Qty</t>
  </si>
  <si>
    <t>Purchased Qty</t>
  </si>
  <si>
    <t>Total Available Qty</t>
  </si>
  <si>
    <t>Used Qty</t>
  </si>
  <si>
    <t>Wastage</t>
  </si>
  <si>
    <t>Closing Stock Qty</t>
  </si>
  <si>
    <t>Cost</t>
  </si>
  <si>
    <t>Unit</t>
  </si>
  <si>
    <t>Qty</t>
  </si>
  <si>
    <t>Rate</t>
  </si>
  <si>
    <t>In-Hand Stock Worth</t>
  </si>
  <si>
    <t>Bread</t>
  </si>
  <si>
    <t>2p/13n
1p/11.5n</t>
  </si>
  <si>
    <t>Silver Paper
Butter Paper</t>
  </si>
  <si>
    <t>1000 Silver Paper
500 Butter Paper</t>
  </si>
  <si>
    <t>Tomato</t>
  </si>
  <si>
    <t>kg</t>
  </si>
  <si>
    <t>Butter</t>
  </si>
  <si>
    <t>0.5kg/4b</t>
  </si>
  <si>
    <t>Bag</t>
  </si>
  <si>
    <t>Potato</t>
  </si>
  <si>
    <t>Cheese</t>
  </si>
  <si>
    <t>Water Bottle</t>
  </si>
  <si>
    <t>1 bottle</t>
  </si>
  <si>
    <t>Onion</t>
  </si>
  <si>
    <t>4p/11.5n</t>
  </si>
  <si>
    <t>Cotton Thread</t>
  </si>
  <si>
    <t>bundle</t>
  </si>
  <si>
    <t>Coriander</t>
  </si>
  <si>
    <t>0.5kg/1b</t>
  </si>
  <si>
    <t>Ketchup</t>
  </si>
  <si>
    <t>5 kg</t>
  </si>
  <si>
    <t>Mint</t>
  </si>
  <si>
    <t>nos</t>
  </si>
  <si>
    <t>Ketchup Sachet</t>
  </si>
  <si>
    <t>1pkt/100 sachet</t>
  </si>
  <si>
    <t>Cucumber</t>
  </si>
  <si>
    <t>5p/12n</t>
  </si>
  <si>
    <t>Mayonnaise</t>
  </si>
  <si>
    <t>1.1 kg</t>
  </si>
  <si>
    <t>0.5kg/2b</t>
  </si>
  <si>
    <t>Tandoori Sauce</t>
  </si>
  <si>
    <t>1 kg</t>
  </si>
  <si>
    <t>2kg/40c</t>
  </si>
  <si>
    <t>Schezwan</t>
  </si>
  <si>
    <t>6p/12n</t>
  </si>
  <si>
    <t>Chaat Masala</t>
  </si>
  <si>
    <t>100 gm</t>
  </si>
  <si>
    <t>Plate</t>
  </si>
  <si>
    <t>20 plate</t>
  </si>
  <si>
    <t>Vegetable</t>
  </si>
  <si>
    <t xml:space="preserve"> 4p/12.5n</t>
  </si>
  <si>
    <t>Oil</t>
  </si>
  <si>
    <t>1 lt</t>
  </si>
  <si>
    <t>Lemon</t>
  </si>
  <si>
    <t>Haldi Powder</t>
  </si>
  <si>
    <t>2p/12n</t>
  </si>
  <si>
    <t>1pkt/100 Sachet</t>
  </si>
  <si>
    <t>Chilli</t>
  </si>
  <si>
    <t>0.5kg/10b</t>
  </si>
  <si>
    <t>1kg/40c</t>
  </si>
  <si>
    <t>Daliya</t>
  </si>
  <si>
    <t>500 g</t>
  </si>
  <si>
    <t>3p/12n</t>
  </si>
  <si>
    <t>2p/12.5n</t>
  </si>
  <si>
    <t>1p/12n</t>
  </si>
  <si>
    <t>Asset Name</t>
  </si>
  <si>
    <t>Category</t>
  </si>
  <si>
    <t>Purchase Month</t>
  </si>
  <si>
    <t xml:space="preserve">Cost </t>
  </si>
  <si>
    <t>Lighter</t>
  </si>
  <si>
    <t>Cooking Equipment</t>
  </si>
  <si>
    <t>Knife</t>
  </si>
  <si>
    <t>Chain</t>
  </si>
  <si>
    <t>Security Equipment</t>
  </si>
  <si>
    <t>Cart</t>
  </si>
  <si>
    <t>Stall Infrastructure</t>
  </si>
  <si>
    <t>Sticker n Menu</t>
  </si>
  <si>
    <t>Marketing</t>
  </si>
  <si>
    <t>Bottle</t>
  </si>
  <si>
    <t>Storage &amp; Utility</t>
  </si>
  <si>
    <t>Butter knife</t>
  </si>
  <si>
    <t>Stove</t>
  </si>
  <si>
    <t>Cheese Slider</t>
  </si>
  <si>
    <t>Wood Board</t>
  </si>
  <si>
    <t>Lock</t>
  </si>
  <si>
    <t>Toaster</t>
  </si>
  <si>
    <t>Duster</t>
  </si>
  <si>
    <t>Cleaning Equipment</t>
  </si>
  <si>
    <t>Light</t>
  </si>
  <si>
    <t>Banner n Board</t>
  </si>
  <si>
    <t>Chair</t>
  </si>
  <si>
    <t>Steel Container</t>
  </si>
  <si>
    <t>Ketchup Bottle</t>
  </si>
  <si>
    <t>Battery</t>
  </si>
  <si>
    <t>Electrical Equipment</t>
  </si>
  <si>
    <t>Led, wire, clip</t>
  </si>
  <si>
    <t>Battery Charger</t>
  </si>
  <si>
    <t>Ice Box</t>
  </si>
  <si>
    <t>Banner</t>
  </si>
  <si>
    <t>Spoodle Spoon</t>
  </si>
  <si>
    <t>Vegetable Slicer</t>
  </si>
  <si>
    <t>Knife Sharpener</t>
  </si>
  <si>
    <t>Potato Slider</t>
  </si>
  <si>
    <t>Month</t>
  </si>
  <si>
    <t>Cash IN</t>
  </si>
  <si>
    <t>Cash OUT</t>
  </si>
  <si>
    <t>Cash Flow</t>
  </si>
  <si>
    <t>IRR</t>
  </si>
  <si>
    <t>Month #</t>
  </si>
  <si>
    <t>Year</t>
  </si>
  <si>
    <t>Weekday #</t>
  </si>
  <si>
    <t>Weekday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</si>
</sst>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mmm, yyyy"/>
    <numFmt numFmtId="166" formatCode="dd/mm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6" fillId="0" fontId="2" numFmtId="164" xfId="0" applyAlignment="1" applyBorder="1" applyFont="1" applyNumberForma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3" fillId="0" fontId="1" numFmtId="49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shrinkToFit="0" vertical="center" wrapText="0"/>
    </xf>
    <xf borderId="4" fillId="0" fontId="2" numFmtId="165" xfId="0" applyAlignment="1" applyBorder="1" applyFont="1" applyNumberFormat="1">
      <alignment readingOrder="0" shrinkToFit="0" vertical="center" wrapText="0"/>
    </xf>
    <xf borderId="4" fillId="0" fontId="2" numFmtId="166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7" fillId="0" fontId="2" numFmtId="165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7" fillId="0" fontId="2" numFmtId="166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9" fillId="0" fontId="2" numFmtId="165" xfId="0" applyAlignment="1" applyBorder="1" applyFont="1" applyNumberForma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7" fillId="0" fontId="2" numFmtId="166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166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22" fillId="0" fontId="2" numFmtId="166" xfId="0" applyAlignment="1" applyBorder="1" applyFont="1" applyNumberForma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22" fillId="0" fontId="2" numFmtId="165" xfId="0" applyAlignment="1" applyBorder="1" applyFont="1" applyNumberFormat="1">
      <alignment readingOrder="0" shrinkToFit="0" vertical="center" wrapText="0"/>
    </xf>
    <xf borderId="24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165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165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1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Sales data-style">
      <tableStyleElement dxfId="1" type="headerRow"/>
      <tableStyleElement dxfId="2" type="firstRowStripe"/>
      <tableStyleElement dxfId="3" type="secondRowStripe"/>
    </tableStyle>
    <tableStyle count="3" pivot="0" name="Expense-style">
      <tableStyleElement dxfId="1" type="headerRow"/>
      <tableStyleElement dxfId="2" type="firstRowStripe"/>
      <tableStyleElement dxfId="4" type="secondRowStripe"/>
    </tableStyle>
    <tableStyle count="3" pivot="0" name="Inventory-style">
      <tableStyleElement dxfId="1" type="headerRow"/>
      <tableStyleElement dxfId="2" type="firstRowStripe"/>
      <tableStyleElement dxfId="4" type="secondRowStripe"/>
    </tableStyle>
    <tableStyle count="3" pivot="0" name="Inventory-style 2">
      <tableStyleElement dxfId="1" type="headerRow"/>
      <tableStyleElement dxfId="2" type="firstRowStripe"/>
      <tableStyleElement dxfId="3" type="secondRowStripe"/>
    </tableStyle>
    <tableStyle count="3" pivot="0" name="Inventory-style 3">
      <tableStyleElement dxfId="1" type="headerRow"/>
      <tableStyleElement dxfId="2" type="firstRowStripe"/>
      <tableStyleElement dxfId="3" type="secondRowStripe"/>
    </tableStyle>
    <tableStyle count="3" pivot="0" name="Assets-style">
      <tableStyleElement dxfId="1" type="headerRow"/>
      <tableStyleElement dxfId="2" type="firstRowStripe"/>
      <tableStyleElement dxfId="4" type="secondRowStripe"/>
    </tableStyle>
    <tableStyle count="3" pivot="0" name="Cash Flow-style">
      <tableStyleElement dxfId="1" type="headerRow"/>
      <tableStyleElement dxfId="2" type="firstRowStripe"/>
      <tableStyleElement dxfId="4" type="secondRowStripe"/>
    </tableStyle>
    <tableStyle count="3" pivot="0" name="Calendar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94" displayName="Sales" name="Sales" id="1">
  <autoFilter ref="$A$1:$D$94"/>
  <tableColumns count="4">
    <tableColumn name="Date" id="1"/>
    <tableColumn name="Morning" id="2"/>
    <tableColumn name="Evening" id="3"/>
    <tableColumn name="Total Amount" id="4"/>
  </tableColumns>
  <tableStyleInfo name="Sales data-style" showColumnStripes="0" showFirstColumn="1" showLastColumn="1" showRowStripes="1"/>
</table>
</file>

<file path=xl/tables/table2.xml><?xml version="1.0" encoding="utf-8"?>
<table xmlns="http://schemas.openxmlformats.org/spreadsheetml/2006/main" ref="A1:E93" displayName="Expense" name="Expense" id="2">
  <autoFilter ref="$A$1:$E$93"/>
  <tableColumns count="5">
    <tableColumn name="Date" id="1"/>
    <tableColumn name="Amount" id="2"/>
    <tableColumn name="Gas" id="3"/>
    <tableColumn name="Petrol" id="4"/>
    <tableColumn name="Total" id="5"/>
  </tableColumns>
  <tableStyleInfo name="Expense-style" showColumnStripes="0" showFirstColumn="1" showLastColumn="1" showRowStripes="1"/>
</table>
</file>

<file path=xl/tables/table3.xml><?xml version="1.0" encoding="utf-8"?>
<table xmlns="http://schemas.openxmlformats.org/spreadsheetml/2006/main" ref="A1:J40" displayName="Inventory" name="Inventory" id="3">
  <autoFilter ref="$A$1:$J$40"/>
  <tableColumns count="10">
    <tableColumn name="Date" id="1"/>
    <tableColumn name="Material" id="2"/>
    <tableColumn name="Opening Stock Qty" id="3"/>
    <tableColumn name="Purchased Qty" id="4"/>
    <tableColumn name="Total Available Qty" id="5"/>
    <tableColumn name="Used Qty" id="6"/>
    <tableColumn name="Wastage" id="7"/>
    <tableColumn name="Closing Stock Qty" id="8"/>
    <tableColumn name="Cost" id="9"/>
    <tableColumn name="Unit" id="10"/>
  </tableColumns>
  <tableStyleInfo name="Inventory-style" showColumnStripes="0" showFirstColumn="1" showLastColumn="1" showRowStripes="1"/>
</table>
</file>

<file path=xl/tables/table4.xml><?xml version="1.0" encoding="utf-8"?>
<table xmlns="http://schemas.openxmlformats.org/spreadsheetml/2006/main" ref="L1:Q23" displayName="Other" name="Other" id="4">
  <tableColumns count="6">
    <tableColumn name="Date" id="1"/>
    <tableColumn name="Material" id="2"/>
    <tableColumn name="Qty" id="3"/>
    <tableColumn name="Rate" id="4"/>
    <tableColumn name="Unit" id="5"/>
    <tableColumn name="In-Hand Stock Worth" id="6"/>
  </tableColumns>
  <tableStyleInfo name="Inventory-style 2" showColumnStripes="0" showFirstColumn="1" showLastColumn="1" showRowStripes="1"/>
</table>
</file>

<file path=xl/tables/table5.xml><?xml version="1.0" encoding="utf-8"?>
<table xmlns="http://schemas.openxmlformats.org/spreadsheetml/2006/main" ref="S1:X21" displayName="Vegetable" name="Vegetable" id="5">
  <tableColumns count="6">
    <tableColumn name="Date" id="1"/>
    <tableColumn name="Material" id="2"/>
    <tableColumn name="Qty" id="3"/>
    <tableColumn name="Unit" id="4"/>
    <tableColumn name="Cost" id="5"/>
    <tableColumn name="Total Amount" id="6"/>
  </tableColumns>
  <tableStyleInfo name="Inventory-style 3" showColumnStripes="0" showFirstColumn="1" showLastColumn="1" showRowStripes="1"/>
</table>
</file>

<file path=xl/tables/table6.xml><?xml version="1.0" encoding="utf-8"?>
<table xmlns="http://schemas.openxmlformats.org/spreadsheetml/2006/main" ref="A1:D30" displayName="Asset" name="Asset" id="6">
  <autoFilter ref="$A$1:$D$30"/>
  <tableColumns count="4">
    <tableColumn name="Asset Name" id="1"/>
    <tableColumn name="Category" id="2"/>
    <tableColumn name="Purchase Month" id="3"/>
    <tableColumn name="Cost " id="4"/>
  </tableColumns>
  <tableStyleInfo name="Assets-style" showColumnStripes="0" showFirstColumn="1" showLastColumn="1" showRowStripes="1"/>
</table>
</file>

<file path=xl/tables/table7.xml><?xml version="1.0" encoding="utf-8"?>
<table xmlns="http://schemas.openxmlformats.org/spreadsheetml/2006/main" ref="A1:D6" displayName="Cash_Flow" name="Cash_Flow" id="7">
  <tableColumns count="4">
    <tableColumn name="Month" id="1"/>
    <tableColumn name="Cash IN" id="2"/>
    <tableColumn name="Cash OUT" id="3"/>
    <tableColumn name="Cash Flow" id="4"/>
  </tableColumns>
  <tableStyleInfo name="Cash Flow-style" showColumnStripes="0" showFirstColumn="1" showLastColumn="1" showRowStripes="1"/>
</table>
</file>

<file path=xl/tables/table8.xml><?xml version="1.0" encoding="utf-8"?>
<table xmlns="http://schemas.openxmlformats.org/spreadsheetml/2006/main" ref="A1:F300" displayName="Calendar" name="Calendar" id="8">
  <tableColumns count="6">
    <tableColumn name="Date" id="1"/>
    <tableColumn name="Month #" id="2"/>
    <tableColumn name="Month" id="3"/>
    <tableColumn name="Year" id="4"/>
    <tableColumn name="Weekday #" id="5"/>
    <tableColumn name="Weekday" id="6"/>
  </tableColumns>
  <tableStyleInfo name="Calend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4" width="1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45646.0</v>
      </c>
      <c r="B2" s="5">
        <v>95.0</v>
      </c>
      <c r="C2" s="5">
        <v>0.0</v>
      </c>
      <c r="D2" s="6">
        <f t="shared" ref="D2:D81" si="1">SUM(B2:C2)</f>
        <v>95</v>
      </c>
    </row>
    <row r="3">
      <c r="A3" s="7">
        <v>45648.0</v>
      </c>
      <c r="B3" s="8">
        <v>220.0</v>
      </c>
      <c r="C3" s="8">
        <v>230.0</v>
      </c>
      <c r="D3" s="9">
        <f t="shared" si="1"/>
        <v>450</v>
      </c>
    </row>
    <row r="4">
      <c r="A4" s="4">
        <v>45649.0</v>
      </c>
      <c r="B4" s="5">
        <v>415.0</v>
      </c>
      <c r="C4" s="5">
        <v>470.0</v>
      </c>
      <c r="D4" s="6">
        <f t="shared" si="1"/>
        <v>885</v>
      </c>
    </row>
    <row r="5">
      <c r="A5" s="7">
        <v>45650.0</v>
      </c>
      <c r="B5" s="8">
        <v>340.0</v>
      </c>
      <c r="C5" s="8">
        <v>65.0</v>
      </c>
      <c r="D5" s="9">
        <f t="shared" si="1"/>
        <v>405</v>
      </c>
    </row>
    <row r="6">
      <c r="A6" s="4">
        <v>45651.0</v>
      </c>
      <c r="B6" s="5">
        <v>95.0</v>
      </c>
      <c r="C6" s="5">
        <v>0.0</v>
      </c>
      <c r="D6" s="6">
        <f t="shared" si="1"/>
        <v>95</v>
      </c>
    </row>
    <row r="7">
      <c r="A7" s="7">
        <v>45652.0</v>
      </c>
      <c r="B7" s="8">
        <v>605.0</v>
      </c>
      <c r="C7" s="8">
        <v>180.0</v>
      </c>
      <c r="D7" s="9">
        <f t="shared" si="1"/>
        <v>785</v>
      </c>
    </row>
    <row r="8">
      <c r="A8" s="4">
        <v>45653.0</v>
      </c>
      <c r="B8" s="5">
        <v>80.0</v>
      </c>
      <c r="C8" s="5">
        <v>80.0</v>
      </c>
      <c r="D8" s="6">
        <f t="shared" si="1"/>
        <v>160</v>
      </c>
    </row>
    <row r="9">
      <c r="A9" s="7">
        <v>45654.0</v>
      </c>
      <c r="B9" s="8">
        <v>160.0</v>
      </c>
      <c r="C9" s="8">
        <v>0.0</v>
      </c>
      <c r="D9" s="9">
        <f t="shared" si="1"/>
        <v>160</v>
      </c>
    </row>
    <row r="10">
      <c r="A10" s="4">
        <v>45656.0</v>
      </c>
      <c r="B10" s="5">
        <v>300.0</v>
      </c>
      <c r="C10" s="5">
        <v>0.0</v>
      </c>
      <c r="D10" s="6">
        <f t="shared" si="1"/>
        <v>300</v>
      </c>
    </row>
    <row r="11">
      <c r="A11" s="7">
        <v>45657.0</v>
      </c>
      <c r="B11" s="8">
        <v>170.0</v>
      </c>
      <c r="C11" s="8">
        <v>143.0</v>
      </c>
      <c r="D11" s="9">
        <f t="shared" si="1"/>
        <v>313</v>
      </c>
    </row>
    <row r="12">
      <c r="A12" s="4">
        <v>45658.0</v>
      </c>
      <c r="B12" s="5">
        <v>300.0</v>
      </c>
      <c r="C12" s="5">
        <v>0.0</v>
      </c>
      <c r="D12" s="6">
        <f t="shared" si="1"/>
        <v>300</v>
      </c>
    </row>
    <row r="13">
      <c r="A13" s="7">
        <v>45665.0</v>
      </c>
      <c r="B13" s="8">
        <v>180.0</v>
      </c>
      <c r="C13" s="8">
        <v>0.0</v>
      </c>
      <c r="D13" s="9">
        <f t="shared" si="1"/>
        <v>180</v>
      </c>
    </row>
    <row r="14">
      <c r="A14" s="4">
        <v>45666.0</v>
      </c>
      <c r="B14" s="5">
        <v>680.0</v>
      </c>
      <c r="C14" s="5">
        <v>0.0</v>
      </c>
      <c r="D14" s="6">
        <f t="shared" si="1"/>
        <v>680</v>
      </c>
    </row>
    <row r="15">
      <c r="A15" s="7">
        <v>45667.0</v>
      </c>
      <c r="B15" s="8">
        <v>325.0</v>
      </c>
      <c r="C15" s="8">
        <v>300.0</v>
      </c>
      <c r="D15" s="9">
        <f t="shared" si="1"/>
        <v>625</v>
      </c>
    </row>
    <row r="16">
      <c r="A16" s="4">
        <v>45668.0</v>
      </c>
      <c r="B16" s="5">
        <v>405.0</v>
      </c>
      <c r="C16" s="5">
        <v>250.0</v>
      </c>
      <c r="D16" s="6">
        <f t="shared" si="1"/>
        <v>655</v>
      </c>
    </row>
    <row r="17">
      <c r="A17" s="7">
        <v>45669.0</v>
      </c>
      <c r="B17" s="8">
        <v>264.0</v>
      </c>
      <c r="C17" s="8">
        <v>40.0</v>
      </c>
      <c r="D17" s="9">
        <f t="shared" si="1"/>
        <v>304</v>
      </c>
    </row>
    <row r="18">
      <c r="A18" s="4">
        <v>45670.0</v>
      </c>
      <c r="B18" s="5">
        <v>215.0</v>
      </c>
      <c r="C18" s="5">
        <v>160.0</v>
      </c>
      <c r="D18" s="6">
        <f t="shared" si="1"/>
        <v>375</v>
      </c>
    </row>
    <row r="19">
      <c r="A19" s="7">
        <v>45671.0</v>
      </c>
      <c r="B19" s="8">
        <v>0.0</v>
      </c>
      <c r="C19" s="8">
        <v>0.0</v>
      </c>
      <c r="D19" s="9">
        <f t="shared" si="1"/>
        <v>0</v>
      </c>
    </row>
    <row r="20">
      <c r="A20" s="4">
        <v>45672.0</v>
      </c>
      <c r="B20" s="5">
        <v>440.0</v>
      </c>
      <c r="C20" s="5">
        <v>0.0</v>
      </c>
      <c r="D20" s="6">
        <f t="shared" si="1"/>
        <v>440</v>
      </c>
    </row>
    <row r="21">
      <c r="A21" s="7">
        <v>45673.0</v>
      </c>
      <c r="B21" s="8">
        <v>245.0</v>
      </c>
      <c r="C21" s="8">
        <v>190.0</v>
      </c>
      <c r="D21" s="9">
        <f t="shared" si="1"/>
        <v>435</v>
      </c>
    </row>
    <row r="22">
      <c r="A22" s="4">
        <v>45674.0</v>
      </c>
      <c r="B22" s="5">
        <v>300.0</v>
      </c>
      <c r="C22" s="5">
        <v>0.0</v>
      </c>
      <c r="D22" s="6">
        <f t="shared" si="1"/>
        <v>300</v>
      </c>
    </row>
    <row r="23">
      <c r="A23" s="7">
        <v>45675.0</v>
      </c>
      <c r="B23" s="8">
        <v>360.0</v>
      </c>
      <c r="C23" s="8">
        <v>370.0</v>
      </c>
      <c r="D23" s="9">
        <f t="shared" si="1"/>
        <v>730</v>
      </c>
    </row>
    <row r="24">
      <c r="A24" s="4">
        <v>45676.0</v>
      </c>
      <c r="B24" s="5">
        <v>570.0</v>
      </c>
      <c r="C24" s="5">
        <v>0.0</v>
      </c>
      <c r="D24" s="6">
        <f t="shared" si="1"/>
        <v>570</v>
      </c>
    </row>
    <row r="25">
      <c r="A25" s="7">
        <v>45677.0</v>
      </c>
      <c r="B25" s="8">
        <v>630.0</v>
      </c>
      <c r="C25" s="8">
        <v>592.0</v>
      </c>
      <c r="D25" s="9">
        <f t="shared" si="1"/>
        <v>1222</v>
      </c>
    </row>
    <row r="26">
      <c r="A26" s="4">
        <v>45678.0</v>
      </c>
      <c r="B26" s="5">
        <v>520.0</v>
      </c>
      <c r="C26" s="5">
        <v>731.0</v>
      </c>
      <c r="D26" s="6">
        <f t="shared" si="1"/>
        <v>1251</v>
      </c>
    </row>
    <row r="27">
      <c r="A27" s="7">
        <v>45679.0</v>
      </c>
      <c r="B27" s="8">
        <v>865.0</v>
      </c>
      <c r="C27" s="8">
        <v>630.0</v>
      </c>
      <c r="D27" s="9">
        <f t="shared" si="1"/>
        <v>1495</v>
      </c>
    </row>
    <row r="28">
      <c r="A28" s="4">
        <v>45680.0</v>
      </c>
      <c r="B28" s="5">
        <v>1065.0</v>
      </c>
      <c r="C28" s="5">
        <v>940.0</v>
      </c>
      <c r="D28" s="6">
        <f t="shared" si="1"/>
        <v>2005</v>
      </c>
    </row>
    <row r="29">
      <c r="A29" s="7">
        <v>45681.0</v>
      </c>
      <c r="B29" s="8">
        <v>580.0</v>
      </c>
      <c r="C29" s="8">
        <v>780.0</v>
      </c>
      <c r="D29" s="9">
        <f t="shared" si="1"/>
        <v>1360</v>
      </c>
    </row>
    <row r="30">
      <c r="A30" s="4">
        <v>45682.0</v>
      </c>
      <c r="B30" s="5">
        <v>775.0</v>
      </c>
      <c r="C30" s="5">
        <v>460.0</v>
      </c>
      <c r="D30" s="6">
        <f t="shared" si="1"/>
        <v>1235</v>
      </c>
    </row>
    <row r="31">
      <c r="A31" s="7">
        <v>45683.0</v>
      </c>
      <c r="B31" s="8">
        <v>475.0</v>
      </c>
      <c r="C31" s="8">
        <v>0.0</v>
      </c>
      <c r="D31" s="9">
        <f t="shared" si="1"/>
        <v>475</v>
      </c>
    </row>
    <row r="32">
      <c r="A32" s="4">
        <v>45684.0</v>
      </c>
      <c r="B32" s="5">
        <v>1155.0</v>
      </c>
      <c r="C32" s="5">
        <v>660.0</v>
      </c>
      <c r="D32" s="6">
        <f t="shared" si="1"/>
        <v>1815</v>
      </c>
    </row>
    <row r="33">
      <c r="A33" s="7">
        <v>45685.0</v>
      </c>
      <c r="B33" s="8">
        <v>1240.0</v>
      </c>
      <c r="C33" s="8">
        <v>1100.0</v>
      </c>
      <c r="D33" s="9">
        <f t="shared" si="1"/>
        <v>2340</v>
      </c>
    </row>
    <row r="34">
      <c r="A34" s="4">
        <v>45686.0</v>
      </c>
      <c r="B34" s="5">
        <v>1720.0</v>
      </c>
      <c r="C34" s="5">
        <v>600.0</v>
      </c>
      <c r="D34" s="6">
        <f t="shared" si="1"/>
        <v>2320</v>
      </c>
    </row>
    <row r="35">
      <c r="A35" s="7">
        <v>45687.0</v>
      </c>
      <c r="B35" s="8">
        <v>2200.0</v>
      </c>
      <c r="C35" s="8">
        <v>710.0</v>
      </c>
      <c r="D35" s="9">
        <f t="shared" si="1"/>
        <v>2910</v>
      </c>
    </row>
    <row r="36">
      <c r="A36" s="4">
        <v>45688.0</v>
      </c>
      <c r="B36" s="5">
        <v>1310.0</v>
      </c>
      <c r="C36" s="5">
        <v>785.0</v>
      </c>
      <c r="D36" s="6">
        <f t="shared" si="1"/>
        <v>2095</v>
      </c>
    </row>
    <row r="37">
      <c r="A37" s="7">
        <v>45689.0</v>
      </c>
      <c r="B37" s="8">
        <v>860.0</v>
      </c>
      <c r="C37" s="8">
        <v>625.0</v>
      </c>
      <c r="D37" s="9">
        <f t="shared" si="1"/>
        <v>1485</v>
      </c>
    </row>
    <row r="38">
      <c r="A38" s="4">
        <v>45690.0</v>
      </c>
      <c r="B38" s="10">
        <v>640.0</v>
      </c>
      <c r="C38" s="10">
        <v>0.0</v>
      </c>
      <c r="D38" s="6">
        <f t="shared" si="1"/>
        <v>640</v>
      </c>
    </row>
    <row r="39">
      <c r="A39" s="7">
        <v>45691.0</v>
      </c>
      <c r="B39" s="11">
        <v>1070.0</v>
      </c>
      <c r="C39" s="11">
        <v>710.0</v>
      </c>
      <c r="D39" s="9">
        <f t="shared" si="1"/>
        <v>1780</v>
      </c>
    </row>
    <row r="40">
      <c r="A40" s="4">
        <v>45692.0</v>
      </c>
      <c r="B40" s="10">
        <v>1360.0</v>
      </c>
      <c r="C40" s="10">
        <v>440.0</v>
      </c>
      <c r="D40" s="6">
        <f t="shared" si="1"/>
        <v>1800</v>
      </c>
    </row>
    <row r="41">
      <c r="A41" s="7">
        <v>45693.0</v>
      </c>
      <c r="B41" s="11">
        <v>1350.0</v>
      </c>
      <c r="C41" s="11">
        <v>710.0</v>
      </c>
      <c r="D41" s="9">
        <f t="shared" si="1"/>
        <v>2060</v>
      </c>
    </row>
    <row r="42">
      <c r="A42" s="4">
        <v>45694.0</v>
      </c>
      <c r="B42" s="10">
        <v>390.0</v>
      </c>
      <c r="C42" s="10">
        <v>805.0</v>
      </c>
      <c r="D42" s="6">
        <f t="shared" si="1"/>
        <v>1195</v>
      </c>
    </row>
    <row r="43">
      <c r="A43" s="7">
        <v>45695.0</v>
      </c>
      <c r="B43" s="11">
        <v>765.0</v>
      </c>
      <c r="C43" s="11">
        <v>665.0</v>
      </c>
      <c r="D43" s="9">
        <f t="shared" si="1"/>
        <v>1430</v>
      </c>
    </row>
    <row r="44">
      <c r="A44" s="4">
        <v>45696.0</v>
      </c>
      <c r="B44" s="10">
        <v>1020.0</v>
      </c>
      <c r="C44" s="10">
        <v>860.0</v>
      </c>
      <c r="D44" s="6">
        <f t="shared" si="1"/>
        <v>1880</v>
      </c>
    </row>
    <row r="45">
      <c r="A45" s="7">
        <v>45697.0</v>
      </c>
      <c r="B45" s="11">
        <v>745.0</v>
      </c>
      <c r="C45" s="11">
        <v>0.0</v>
      </c>
      <c r="D45" s="9">
        <f t="shared" si="1"/>
        <v>745</v>
      </c>
    </row>
    <row r="46">
      <c r="A46" s="4">
        <v>45698.0</v>
      </c>
      <c r="B46" s="10">
        <v>1245.0</v>
      </c>
      <c r="C46" s="10">
        <v>1095.0</v>
      </c>
      <c r="D46" s="6">
        <f t="shared" si="1"/>
        <v>2340</v>
      </c>
    </row>
    <row r="47">
      <c r="A47" s="7">
        <v>45699.0</v>
      </c>
      <c r="B47" s="11">
        <v>1290.0</v>
      </c>
      <c r="C47" s="11">
        <v>675.0</v>
      </c>
      <c r="D47" s="9">
        <f t="shared" si="1"/>
        <v>1965</v>
      </c>
    </row>
    <row r="48">
      <c r="A48" s="4">
        <v>45700.0</v>
      </c>
      <c r="B48" s="10">
        <v>605.0</v>
      </c>
      <c r="C48" s="10">
        <v>745.0</v>
      </c>
      <c r="D48" s="6">
        <f t="shared" si="1"/>
        <v>1350</v>
      </c>
    </row>
    <row r="49">
      <c r="A49" s="7">
        <v>45701.0</v>
      </c>
      <c r="B49" s="11">
        <v>950.0</v>
      </c>
      <c r="C49" s="11">
        <v>820.0</v>
      </c>
      <c r="D49" s="9">
        <f t="shared" si="1"/>
        <v>1770</v>
      </c>
    </row>
    <row r="50">
      <c r="A50" s="4">
        <v>45702.0</v>
      </c>
      <c r="B50" s="10">
        <v>1210.0</v>
      </c>
      <c r="C50" s="10">
        <v>670.0</v>
      </c>
      <c r="D50" s="6">
        <f t="shared" si="1"/>
        <v>1880</v>
      </c>
    </row>
    <row r="51">
      <c r="A51" s="7">
        <v>45703.0</v>
      </c>
      <c r="B51" s="11">
        <v>1075.0</v>
      </c>
      <c r="C51" s="11">
        <v>720.0</v>
      </c>
      <c r="D51" s="9">
        <f t="shared" si="1"/>
        <v>1795</v>
      </c>
    </row>
    <row r="52">
      <c r="A52" s="4">
        <v>45704.0</v>
      </c>
      <c r="B52" s="10">
        <v>995.0</v>
      </c>
      <c r="C52" s="10">
        <v>0.0</v>
      </c>
      <c r="D52" s="6">
        <f t="shared" si="1"/>
        <v>995</v>
      </c>
    </row>
    <row r="53">
      <c r="A53" s="7">
        <v>45705.0</v>
      </c>
      <c r="B53" s="11">
        <v>1065.0</v>
      </c>
      <c r="C53" s="11">
        <v>1220.0</v>
      </c>
      <c r="D53" s="9">
        <f t="shared" si="1"/>
        <v>2285</v>
      </c>
    </row>
    <row r="54">
      <c r="A54" s="4">
        <v>45706.0</v>
      </c>
      <c r="B54" s="10">
        <v>730.0</v>
      </c>
      <c r="C54" s="10">
        <v>795.0</v>
      </c>
      <c r="D54" s="6">
        <f t="shared" si="1"/>
        <v>1525</v>
      </c>
    </row>
    <row r="55">
      <c r="A55" s="7">
        <v>45707.0</v>
      </c>
      <c r="B55" s="11">
        <v>1075.0</v>
      </c>
      <c r="C55" s="11">
        <v>1155.0</v>
      </c>
      <c r="D55" s="9">
        <f t="shared" si="1"/>
        <v>2230</v>
      </c>
    </row>
    <row r="56">
      <c r="A56" s="4">
        <v>45708.0</v>
      </c>
      <c r="B56" s="10">
        <v>1240.0</v>
      </c>
      <c r="C56" s="10">
        <v>695.0</v>
      </c>
      <c r="D56" s="6">
        <f t="shared" si="1"/>
        <v>1935</v>
      </c>
    </row>
    <row r="57">
      <c r="A57" s="7">
        <v>45709.0</v>
      </c>
      <c r="B57" s="11">
        <v>1045.0</v>
      </c>
      <c r="C57" s="11">
        <v>1275.0</v>
      </c>
      <c r="D57" s="9">
        <f t="shared" si="1"/>
        <v>2320</v>
      </c>
    </row>
    <row r="58">
      <c r="A58" s="4">
        <v>45710.0</v>
      </c>
      <c r="B58" s="10">
        <v>1035.0</v>
      </c>
      <c r="C58" s="10">
        <v>1080.0</v>
      </c>
      <c r="D58" s="6">
        <f t="shared" si="1"/>
        <v>2115</v>
      </c>
    </row>
    <row r="59">
      <c r="A59" s="7">
        <v>45711.0</v>
      </c>
      <c r="B59" s="11">
        <v>1320.0</v>
      </c>
      <c r="C59" s="11">
        <v>0.0</v>
      </c>
      <c r="D59" s="9">
        <f t="shared" si="1"/>
        <v>1320</v>
      </c>
    </row>
    <row r="60">
      <c r="A60" s="4">
        <v>45712.0</v>
      </c>
      <c r="B60" s="10">
        <v>1375.0</v>
      </c>
      <c r="C60" s="10">
        <v>510.0</v>
      </c>
      <c r="D60" s="6">
        <f t="shared" si="1"/>
        <v>1885</v>
      </c>
    </row>
    <row r="61">
      <c r="A61" s="7">
        <v>45713.0</v>
      </c>
      <c r="B61" s="11">
        <v>1025.0</v>
      </c>
      <c r="C61" s="11">
        <v>1035.0</v>
      </c>
      <c r="D61" s="9">
        <f t="shared" si="1"/>
        <v>2060</v>
      </c>
    </row>
    <row r="62">
      <c r="A62" s="4">
        <v>45714.0</v>
      </c>
      <c r="B62" s="10">
        <v>30.0</v>
      </c>
      <c r="C62" s="10">
        <v>325.0</v>
      </c>
      <c r="D62" s="6">
        <f t="shared" si="1"/>
        <v>355</v>
      </c>
    </row>
    <row r="63">
      <c r="A63" s="7">
        <v>45715.0</v>
      </c>
      <c r="B63" s="11">
        <v>975.0</v>
      </c>
      <c r="C63" s="11">
        <v>1250.0</v>
      </c>
      <c r="D63" s="9">
        <f t="shared" si="1"/>
        <v>2225</v>
      </c>
    </row>
    <row r="64">
      <c r="A64" s="4">
        <v>45716.0</v>
      </c>
      <c r="B64" s="10">
        <v>790.0</v>
      </c>
      <c r="C64" s="10">
        <v>1045.0</v>
      </c>
      <c r="D64" s="6">
        <f t="shared" si="1"/>
        <v>1835</v>
      </c>
    </row>
    <row r="65">
      <c r="A65" s="7">
        <v>45717.0</v>
      </c>
      <c r="B65" s="11">
        <v>590.0</v>
      </c>
      <c r="C65" s="11">
        <v>825.0</v>
      </c>
      <c r="D65" s="9">
        <f t="shared" si="1"/>
        <v>1415</v>
      </c>
    </row>
    <row r="66">
      <c r="A66" s="4">
        <v>45718.0</v>
      </c>
      <c r="B66" s="10">
        <v>1335.0</v>
      </c>
      <c r="C66" s="10">
        <v>0.0</v>
      </c>
      <c r="D66" s="6">
        <f t="shared" si="1"/>
        <v>1335</v>
      </c>
    </row>
    <row r="67">
      <c r="A67" s="7">
        <v>45719.0</v>
      </c>
      <c r="B67" s="11">
        <v>775.0</v>
      </c>
      <c r="C67" s="11">
        <v>1445.0</v>
      </c>
      <c r="D67" s="9">
        <f t="shared" si="1"/>
        <v>2220</v>
      </c>
    </row>
    <row r="68">
      <c r="A68" s="4">
        <v>45720.0</v>
      </c>
      <c r="B68" s="10">
        <v>885.0</v>
      </c>
      <c r="C68" s="10">
        <v>875.0</v>
      </c>
      <c r="D68" s="6">
        <f t="shared" si="1"/>
        <v>1760</v>
      </c>
    </row>
    <row r="69">
      <c r="A69" s="7">
        <v>45721.0</v>
      </c>
      <c r="B69" s="11">
        <v>1080.0</v>
      </c>
      <c r="C69" s="11">
        <v>1515.0</v>
      </c>
      <c r="D69" s="9">
        <f t="shared" si="1"/>
        <v>2595</v>
      </c>
    </row>
    <row r="70">
      <c r="A70" s="4">
        <v>45722.0</v>
      </c>
      <c r="B70" s="10">
        <v>1070.0</v>
      </c>
      <c r="C70" s="10">
        <v>1135.0</v>
      </c>
      <c r="D70" s="6">
        <f t="shared" si="1"/>
        <v>2205</v>
      </c>
    </row>
    <row r="71">
      <c r="A71" s="7">
        <v>45723.0</v>
      </c>
      <c r="B71" s="11">
        <v>905.0</v>
      </c>
      <c r="C71" s="11">
        <v>950.0</v>
      </c>
      <c r="D71" s="9">
        <f t="shared" si="1"/>
        <v>1855</v>
      </c>
    </row>
    <row r="72">
      <c r="A72" s="4">
        <v>45724.0</v>
      </c>
      <c r="B72" s="10">
        <v>810.0</v>
      </c>
      <c r="C72" s="10">
        <v>0.0</v>
      </c>
      <c r="D72" s="6">
        <f t="shared" si="1"/>
        <v>810</v>
      </c>
    </row>
    <row r="73">
      <c r="A73" s="7">
        <v>45725.0</v>
      </c>
      <c r="B73" s="11">
        <v>1150.0</v>
      </c>
      <c r="C73" s="11">
        <v>0.0</v>
      </c>
      <c r="D73" s="9">
        <f t="shared" si="1"/>
        <v>1150</v>
      </c>
    </row>
    <row r="74">
      <c r="A74" s="4">
        <v>45726.0</v>
      </c>
      <c r="B74" s="10">
        <v>1245.0</v>
      </c>
      <c r="C74" s="10">
        <v>710.0</v>
      </c>
      <c r="D74" s="6">
        <f t="shared" si="1"/>
        <v>1955</v>
      </c>
    </row>
    <row r="75">
      <c r="A75" s="7">
        <v>45727.0</v>
      </c>
      <c r="B75" s="11">
        <v>575.0</v>
      </c>
      <c r="C75" s="11">
        <v>1000.0</v>
      </c>
      <c r="D75" s="9">
        <f t="shared" si="1"/>
        <v>1575</v>
      </c>
    </row>
    <row r="76">
      <c r="A76" s="4">
        <v>45728.0</v>
      </c>
      <c r="B76" s="10">
        <v>390.0</v>
      </c>
      <c r="C76" s="10">
        <v>0.0</v>
      </c>
      <c r="D76" s="6">
        <f t="shared" si="1"/>
        <v>390</v>
      </c>
    </row>
    <row r="77">
      <c r="A77" s="7">
        <v>45729.0</v>
      </c>
      <c r="B77" s="11">
        <v>340.0</v>
      </c>
      <c r="C77" s="11">
        <v>735.0</v>
      </c>
      <c r="D77" s="9">
        <f t="shared" si="1"/>
        <v>1075</v>
      </c>
    </row>
    <row r="78">
      <c r="A78" s="4">
        <v>45730.0</v>
      </c>
      <c r="B78" s="10">
        <v>1080.0</v>
      </c>
      <c r="C78" s="10">
        <v>0.0</v>
      </c>
      <c r="D78" s="6">
        <f t="shared" si="1"/>
        <v>1080</v>
      </c>
    </row>
    <row r="79">
      <c r="A79" s="7">
        <v>45731.0</v>
      </c>
      <c r="B79" s="11">
        <v>685.0</v>
      </c>
      <c r="C79" s="11">
        <v>725.0</v>
      </c>
      <c r="D79" s="9">
        <f t="shared" si="1"/>
        <v>1410</v>
      </c>
    </row>
    <row r="80">
      <c r="A80" s="4">
        <v>45732.0</v>
      </c>
      <c r="B80" s="10">
        <v>630.0</v>
      </c>
      <c r="C80" s="10">
        <v>0.0</v>
      </c>
      <c r="D80" s="6">
        <f t="shared" si="1"/>
        <v>630</v>
      </c>
    </row>
    <row r="81">
      <c r="A81" s="7">
        <v>45733.0</v>
      </c>
      <c r="B81" s="11">
        <v>590.0</v>
      </c>
      <c r="C81" s="11">
        <v>865.0</v>
      </c>
      <c r="D81" s="9">
        <f t="shared" si="1"/>
        <v>1455</v>
      </c>
    </row>
    <row r="82">
      <c r="A82" s="4">
        <v>45734.0</v>
      </c>
      <c r="B82" s="10">
        <v>720.0</v>
      </c>
      <c r="C82" s="10">
        <f>2010-720</f>
        <v>1290</v>
      </c>
      <c r="D82" s="6">
        <v>2010.0</v>
      </c>
    </row>
    <row r="83">
      <c r="A83" s="7">
        <v>45735.0</v>
      </c>
      <c r="B83" s="11">
        <v>910.0</v>
      </c>
      <c r="C83" s="11">
        <v>920.0</v>
      </c>
      <c r="D83" s="12">
        <f t="shared" ref="D83:D94" si="2">SUM(B83:C83)</f>
        <v>1830</v>
      </c>
    </row>
    <row r="84">
      <c r="A84" s="4">
        <v>45736.0</v>
      </c>
      <c r="B84" s="10">
        <v>1090.0</v>
      </c>
      <c r="C84" s="10">
        <v>1240.0</v>
      </c>
      <c r="D84" s="13">
        <f t="shared" si="2"/>
        <v>2330</v>
      </c>
    </row>
    <row r="85">
      <c r="A85" s="7">
        <v>45737.0</v>
      </c>
      <c r="B85" s="11">
        <v>875.0</v>
      </c>
      <c r="C85" s="11">
        <v>1095.0</v>
      </c>
      <c r="D85" s="12">
        <f t="shared" si="2"/>
        <v>1970</v>
      </c>
    </row>
    <row r="86">
      <c r="A86" s="4">
        <v>45738.0</v>
      </c>
      <c r="B86" s="10">
        <v>875.0</v>
      </c>
      <c r="C86" s="10">
        <v>885.0</v>
      </c>
      <c r="D86" s="13">
        <f t="shared" si="2"/>
        <v>1760</v>
      </c>
    </row>
    <row r="87">
      <c r="A87" s="7">
        <v>45739.0</v>
      </c>
      <c r="B87" s="11">
        <v>0.0</v>
      </c>
      <c r="C87" s="11">
        <v>1040.0</v>
      </c>
      <c r="D87" s="12">
        <f t="shared" si="2"/>
        <v>1040</v>
      </c>
    </row>
    <row r="88">
      <c r="A88" s="4">
        <v>45740.0</v>
      </c>
      <c r="B88" s="10">
        <v>420.0</v>
      </c>
      <c r="C88" s="10">
        <v>1170.0</v>
      </c>
      <c r="D88" s="13">
        <f t="shared" si="2"/>
        <v>1590</v>
      </c>
    </row>
    <row r="89">
      <c r="A89" s="7">
        <v>45741.0</v>
      </c>
      <c r="B89" s="11">
        <v>820.0</v>
      </c>
      <c r="C89" s="11">
        <v>715.0</v>
      </c>
      <c r="D89" s="12">
        <f t="shared" si="2"/>
        <v>1535</v>
      </c>
    </row>
    <row r="90">
      <c r="A90" s="4">
        <v>45742.0</v>
      </c>
      <c r="B90" s="10">
        <v>80.0</v>
      </c>
      <c r="C90" s="10">
        <v>0.0</v>
      </c>
      <c r="D90" s="13">
        <f t="shared" si="2"/>
        <v>80</v>
      </c>
    </row>
    <row r="91">
      <c r="A91" s="7">
        <v>45743.0</v>
      </c>
      <c r="B91" s="11">
        <v>510.0</v>
      </c>
      <c r="C91" s="11">
        <v>1205.0</v>
      </c>
      <c r="D91" s="12">
        <f t="shared" si="2"/>
        <v>1715</v>
      </c>
    </row>
    <row r="92">
      <c r="A92" s="4">
        <v>45744.0</v>
      </c>
      <c r="B92" s="10">
        <v>295.0</v>
      </c>
      <c r="C92" s="10">
        <v>830.0</v>
      </c>
      <c r="D92" s="13">
        <f t="shared" si="2"/>
        <v>1125</v>
      </c>
    </row>
    <row r="93">
      <c r="A93" s="7">
        <v>45745.0</v>
      </c>
      <c r="B93" s="11">
        <v>785.0</v>
      </c>
      <c r="C93" s="11">
        <v>750.0</v>
      </c>
      <c r="D93" s="12">
        <f t="shared" si="2"/>
        <v>1535</v>
      </c>
    </row>
    <row r="94">
      <c r="A94" s="14">
        <v>45746.0</v>
      </c>
      <c r="B94" s="15">
        <v>0.0</v>
      </c>
      <c r="C94" s="15">
        <v>1165.0</v>
      </c>
      <c r="D94" s="16">
        <f t="shared" si="2"/>
        <v>1165</v>
      </c>
    </row>
  </sheetData>
  <dataValidations>
    <dataValidation type="custom" allowBlank="1" showDropDown="1" sqref="A2:A94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13"/>
  </cols>
  <sheetData>
    <row r="1">
      <c r="A1" s="17" t="s">
        <v>0</v>
      </c>
      <c r="B1" s="18" t="s">
        <v>4</v>
      </c>
      <c r="C1" s="19" t="s">
        <v>5</v>
      </c>
      <c r="D1" s="20" t="s">
        <v>6</v>
      </c>
      <c r="E1" s="21" t="s">
        <v>7</v>
      </c>
    </row>
    <row r="2">
      <c r="A2" s="4">
        <v>45648.0</v>
      </c>
      <c r="B2" s="22">
        <f>590+400</f>
        <v>990</v>
      </c>
      <c r="C2" s="10">
        <v>400.0</v>
      </c>
      <c r="D2" s="10">
        <v>0.0</v>
      </c>
      <c r="E2" s="23">
        <f t="shared" ref="E2:E93" si="1">SUM(B2:D2)</f>
        <v>1390</v>
      </c>
    </row>
    <row r="3">
      <c r="A3" s="24">
        <v>45649.0</v>
      </c>
      <c r="B3" s="25">
        <f>455+10+30+15</f>
        <v>510</v>
      </c>
      <c r="C3" s="26">
        <v>0.0</v>
      </c>
      <c r="D3" s="26">
        <v>0.0</v>
      </c>
      <c r="E3" s="27">
        <f t="shared" si="1"/>
        <v>510</v>
      </c>
    </row>
    <row r="4">
      <c r="A4" s="4">
        <v>45650.0</v>
      </c>
      <c r="B4" s="22">
        <f>30+120</f>
        <v>150</v>
      </c>
      <c r="C4" s="10">
        <v>0.0</v>
      </c>
      <c r="D4" s="10">
        <v>0.0</v>
      </c>
      <c r="E4" s="23">
        <f t="shared" si="1"/>
        <v>150</v>
      </c>
    </row>
    <row r="5">
      <c r="A5" s="24">
        <v>45651.0</v>
      </c>
      <c r="B5" s="28">
        <v>99.0</v>
      </c>
      <c r="C5" s="26">
        <v>0.0</v>
      </c>
      <c r="D5" s="26">
        <v>0.0</v>
      </c>
      <c r="E5" s="27">
        <f t="shared" si="1"/>
        <v>99</v>
      </c>
    </row>
    <row r="6">
      <c r="A6" s="4">
        <v>45652.0</v>
      </c>
      <c r="B6" s="22">
        <f>180+216</f>
        <v>396</v>
      </c>
      <c r="C6" s="10">
        <v>0.0</v>
      </c>
      <c r="D6" s="10">
        <v>0.0</v>
      </c>
      <c r="E6" s="23">
        <f t="shared" si="1"/>
        <v>396</v>
      </c>
    </row>
    <row r="7">
      <c r="A7" s="24">
        <v>45653.0</v>
      </c>
      <c r="B7" s="28">
        <v>180.0</v>
      </c>
      <c r="C7" s="26">
        <v>0.0</v>
      </c>
      <c r="D7" s="26">
        <v>200.0</v>
      </c>
      <c r="E7" s="27">
        <f t="shared" si="1"/>
        <v>380</v>
      </c>
    </row>
    <row r="8">
      <c r="A8" s="4">
        <v>45654.0</v>
      </c>
      <c r="B8" s="29">
        <v>0.0</v>
      </c>
      <c r="C8" s="10">
        <v>0.0</v>
      </c>
      <c r="D8" s="10">
        <v>0.0</v>
      </c>
      <c r="E8" s="23">
        <f t="shared" si="1"/>
        <v>0</v>
      </c>
    </row>
    <row r="9">
      <c r="A9" s="24">
        <v>45656.0</v>
      </c>
      <c r="B9" s="25">
        <f>152+144</f>
        <v>296</v>
      </c>
      <c r="C9" s="26">
        <v>0.0</v>
      </c>
      <c r="D9" s="26">
        <v>0.0</v>
      </c>
      <c r="E9" s="27">
        <f t="shared" si="1"/>
        <v>296</v>
      </c>
    </row>
    <row r="10">
      <c r="A10" s="4">
        <v>45657.0</v>
      </c>
      <c r="B10" s="29">
        <v>50.0</v>
      </c>
      <c r="C10" s="10">
        <v>0.0</v>
      </c>
      <c r="D10" s="10">
        <v>0.0</v>
      </c>
      <c r="E10" s="23">
        <f t="shared" si="1"/>
        <v>50</v>
      </c>
    </row>
    <row r="11">
      <c r="A11" s="24">
        <v>45658.0</v>
      </c>
      <c r="B11" s="28">
        <v>280.0</v>
      </c>
      <c r="C11" s="26">
        <v>0.0</v>
      </c>
      <c r="D11" s="26">
        <v>200.0</v>
      </c>
      <c r="E11" s="27">
        <f t="shared" si="1"/>
        <v>480</v>
      </c>
    </row>
    <row r="12">
      <c r="A12" s="4">
        <v>45665.0</v>
      </c>
      <c r="B12" s="29">
        <f>16+190+174</f>
        <v>380</v>
      </c>
      <c r="C12" s="10">
        <v>0.0</v>
      </c>
      <c r="D12" s="10">
        <v>0.0</v>
      </c>
      <c r="E12" s="23">
        <f t="shared" si="1"/>
        <v>380</v>
      </c>
    </row>
    <row r="13">
      <c r="A13" s="24">
        <v>45666.0</v>
      </c>
      <c r="B13" s="25">
        <f>220+144+180</f>
        <v>544</v>
      </c>
      <c r="C13" s="26">
        <v>0.0</v>
      </c>
      <c r="D13" s="26">
        <v>0.0</v>
      </c>
      <c r="E13" s="27">
        <f t="shared" si="1"/>
        <v>544</v>
      </c>
    </row>
    <row r="14">
      <c r="A14" s="4">
        <v>45667.0</v>
      </c>
      <c r="B14" s="22">
        <f>98</f>
        <v>98</v>
      </c>
      <c r="C14" s="10">
        <v>0.0</v>
      </c>
      <c r="D14" s="10">
        <v>200.0</v>
      </c>
      <c r="E14" s="23">
        <f t="shared" si="1"/>
        <v>298</v>
      </c>
    </row>
    <row r="15">
      <c r="A15" s="24">
        <v>45668.0</v>
      </c>
      <c r="B15" s="25">
        <f>230+597</f>
        <v>827</v>
      </c>
      <c r="C15" s="26">
        <v>0.0</v>
      </c>
      <c r="D15" s="26">
        <v>0.0</v>
      </c>
      <c r="E15" s="27">
        <f t="shared" si="1"/>
        <v>827</v>
      </c>
    </row>
    <row r="16">
      <c r="A16" s="4">
        <v>45669.0</v>
      </c>
      <c r="B16" s="22">
        <f>285</f>
        <v>285</v>
      </c>
      <c r="C16" s="10">
        <v>0.0</v>
      </c>
      <c r="D16" s="10">
        <v>0.0</v>
      </c>
      <c r="E16" s="23">
        <f t="shared" si="1"/>
        <v>285</v>
      </c>
    </row>
    <row r="17">
      <c r="A17" s="24">
        <v>45670.0</v>
      </c>
      <c r="B17" s="25">
        <f>0</f>
        <v>0</v>
      </c>
      <c r="C17" s="26">
        <v>0.0</v>
      </c>
      <c r="D17" s="26">
        <v>0.0</v>
      </c>
      <c r="E17" s="27">
        <f t="shared" si="1"/>
        <v>0</v>
      </c>
    </row>
    <row r="18">
      <c r="A18" s="4">
        <v>45671.0</v>
      </c>
      <c r="B18" s="29">
        <v>220.0</v>
      </c>
      <c r="C18" s="10">
        <v>0.0</v>
      </c>
      <c r="D18" s="10">
        <v>200.0</v>
      </c>
      <c r="E18" s="23">
        <f t="shared" si="1"/>
        <v>420</v>
      </c>
    </row>
    <row r="19">
      <c r="A19" s="24">
        <v>45672.0</v>
      </c>
      <c r="B19" s="28">
        <v>144.0</v>
      </c>
      <c r="C19" s="26">
        <v>0.0</v>
      </c>
      <c r="D19" s="26">
        <v>0.0</v>
      </c>
      <c r="E19" s="27">
        <f t="shared" si="1"/>
        <v>144</v>
      </c>
    </row>
    <row r="20">
      <c r="A20" s="4">
        <v>45673.0</v>
      </c>
      <c r="B20" s="29">
        <v>147.0</v>
      </c>
      <c r="C20" s="10">
        <v>0.0</v>
      </c>
      <c r="D20" s="10">
        <v>200.0</v>
      </c>
      <c r="E20" s="23">
        <f t="shared" si="1"/>
        <v>347</v>
      </c>
    </row>
    <row r="21">
      <c r="A21" s="24">
        <v>45674.0</v>
      </c>
      <c r="B21" s="25">
        <f>40+67</f>
        <v>107</v>
      </c>
      <c r="C21" s="26">
        <v>0.0</v>
      </c>
      <c r="D21" s="26">
        <v>0.0</v>
      </c>
      <c r="E21" s="27">
        <f t="shared" si="1"/>
        <v>107</v>
      </c>
    </row>
    <row r="22">
      <c r="A22" s="4">
        <v>45675.0</v>
      </c>
      <c r="B22" s="29">
        <v>310.0</v>
      </c>
      <c r="C22" s="10">
        <v>0.0</v>
      </c>
      <c r="D22" s="10">
        <v>0.0</v>
      </c>
      <c r="E22" s="23">
        <f t="shared" si="1"/>
        <v>310</v>
      </c>
    </row>
    <row r="23">
      <c r="A23" s="24">
        <v>45676.0</v>
      </c>
      <c r="B23" s="25">
        <f>75+65+241</f>
        <v>381</v>
      </c>
      <c r="C23" s="26">
        <v>0.0</v>
      </c>
      <c r="D23" s="26">
        <v>0.0</v>
      </c>
      <c r="E23" s="27">
        <f t="shared" si="1"/>
        <v>381</v>
      </c>
    </row>
    <row r="24">
      <c r="A24" s="4">
        <v>45677.0</v>
      </c>
      <c r="B24" s="22">
        <f>260+140+72+240+241</f>
        <v>953</v>
      </c>
      <c r="C24" s="10">
        <v>0.0</v>
      </c>
      <c r="D24" s="10">
        <v>200.0</v>
      </c>
      <c r="E24" s="23">
        <f t="shared" si="1"/>
        <v>1153</v>
      </c>
    </row>
    <row r="25">
      <c r="A25" s="24">
        <v>45678.0</v>
      </c>
      <c r="B25" s="25">
        <f>174+369+30+70</f>
        <v>643</v>
      </c>
      <c r="C25" s="26">
        <v>0.0</v>
      </c>
      <c r="D25" s="26">
        <v>0.0</v>
      </c>
      <c r="E25" s="27">
        <f t="shared" si="1"/>
        <v>643</v>
      </c>
    </row>
    <row r="26">
      <c r="A26" s="4">
        <v>45679.0</v>
      </c>
      <c r="B26" s="22">
        <f>130+600+450+140</f>
        <v>1320</v>
      </c>
      <c r="C26" s="10">
        <v>0.0</v>
      </c>
      <c r="D26" s="10">
        <v>0.0</v>
      </c>
      <c r="E26" s="23">
        <f t="shared" si="1"/>
        <v>1320</v>
      </c>
    </row>
    <row r="27">
      <c r="A27" s="24">
        <v>45680.0</v>
      </c>
      <c r="B27" s="25">
        <f>413+598+210+113+40+10</f>
        <v>1384</v>
      </c>
      <c r="C27" s="26">
        <v>0.0</v>
      </c>
      <c r="D27" s="26">
        <v>0.0</v>
      </c>
      <c r="E27" s="27">
        <f t="shared" si="1"/>
        <v>1384</v>
      </c>
    </row>
    <row r="28">
      <c r="A28" s="4">
        <v>45681.0</v>
      </c>
      <c r="B28" s="22">
        <f>0</f>
        <v>0</v>
      </c>
      <c r="C28" s="10">
        <v>0.0</v>
      </c>
      <c r="D28" s="10">
        <v>200.0</v>
      </c>
      <c r="E28" s="23">
        <f t="shared" si="1"/>
        <v>200</v>
      </c>
    </row>
    <row r="29">
      <c r="A29" s="24">
        <v>45682.0</v>
      </c>
      <c r="B29" s="25">
        <f>54+602+120+75</f>
        <v>851</v>
      </c>
      <c r="C29" s="26">
        <v>0.0</v>
      </c>
      <c r="D29" s="26">
        <v>0.0</v>
      </c>
      <c r="E29" s="27">
        <f t="shared" si="1"/>
        <v>851</v>
      </c>
    </row>
    <row r="30">
      <c r="A30" s="4">
        <v>45683.0</v>
      </c>
      <c r="B30" s="22">
        <f>137</f>
        <v>137</v>
      </c>
      <c r="C30" s="10">
        <v>0.0</v>
      </c>
      <c r="D30" s="10">
        <v>0.0</v>
      </c>
      <c r="E30" s="23">
        <f t="shared" si="1"/>
        <v>137</v>
      </c>
    </row>
    <row r="31">
      <c r="A31" s="24">
        <v>45684.0</v>
      </c>
      <c r="B31" s="25">
        <f>290+1066+59+35</f>
        <v>1450</v>
      </c>
      <c r="C31" s="26">
        <v>850.0</v>
      </c>
      <c r="D31" s="26">
        <v>0.0</v>
      </c>
      <c r="E31" s="27">
        <f t="shared" si="1"/>
        <v>2300</v>
      </c>
    </row>
    <row r="32">
      <c r="A32" s="4">
        <v>45685.0</v>
      </c>
      <c r="B32" s="30">
        <f>30+454</f>
        <v>484</v>
      </c>
      <c r="C32" s="10">
        <v>0.0</v>
      </c>
      <c r="D32" s="10">
        <v>0.0</v>
      </c>
      <c r="E32" s="23">
        <f t="shared" si="1"/>
        <v>484</v>
      </c>
    </row>
    <row r="33">
      <c r="A33" s="24">
        <v>45686.0</v>
      </c>
      <c r="B33" s="31">
        <f>580+90+450+10</f>
        <v>1130</v>
      </c>
      <c r="C33" s="26">
        <v>0.0</v>
      </c>
      <c r="D33" s="26">
        <v>200.0</v>
      </c>
      <c r="E33" s="27">
        <f t="shared" si="1"/>
        <v>1330</v>
      </c>
    </row>
    <row r="34">
      <c r="A34" s="4">
        <v>45687.0</v>
      </c>
      <c r="B34" s="30">
        <f>900+980</f>
        <v>1880</v>
      </c>
      <c r="C34" s="10">
        <v>0.0</v>
      </c>
      <c r="D34" s="10">
        <v>0.0</v>
      </c>
      <c r="E34" s="23">
        <f t="shared" si="1"/>
        <v>1880</v>
      </c>
    </row>
    <row r="35">
      <c r="A35" s="24">
        <v>45688.0</v>
      </c>
      <c r="B35" s="31">
        <f>550+35+70</f>
        <v>655</v>
      </c>
      <c r="C35" s="26">
        <v>0.0</v>
      </c>
      <c r="D35" s="26">
        <v>0.0</v>
      </c>
      <c r="E35" s="27">
        <f t="shared" si="1"/>
        <v>655</v>
      </c>
    </row>
    <row r="36">
      <c r="A36" s="4">
        <v>45689.0</v>
      </c>
      <c r="B36" s="32">
        <v>650.0</v>
      </c>
      <c r="C36" s="10">
        <v>0.0</v>
      </c>
      <c r="D36" s="10">
        <v>0.0</v>
      </c>
      <c r="E36" s="23">
        <f t="shared" si="1"/>
        <v>650</v>
      </c>
    </row>
    <row r="37">
      <c r="A37" s="24">
        <v>45690.0</v>
      </c>
      <c r="B37" s="33">
        <v>210.0</v>
      </c>
      <c r="C37" s="26">
        <v>0.0</v>
      </c>
      <c r="D37" s="26">
        <v>200.0</v>
      </c>
      <c r="E37" s="27">
        <f t="shared" si="1"/>
        <v>410</v>
      </c>
    </row>
    <row r="38">
      <c r="A38" s="4">
        <v>45691.0</v>
      </c>
      <c r="B38" s="32">
        <v>526.0</v>
      </c>
      <c r="C38" s="10">
        <v>0.0</v>
      </c>
      <c r="D38" s="10">
        <v>0.0</v>
      </c>
      <c r="E38" s="23">
        <f t="shared" si="1"/>
        <v>526</v>
      </c>
    </row>
    <row r="39">
      <c r="A39" s="24">
        <v>45692.0</v>
      </c>
      <c r="B39" s="33">
        <f>621+600</f>
        <v>1221</v>
      </c>
      <c r="C39" s="26">
        <v>0.0</v>
      </c>
      <c r="D39" s="26">
        <v>0.0</v>
      </c>
      <c r="E39" s="27">
        <f t="shared" si="1"/>
        <v>1221</v>
      </c>
    </row>
    <row r="40">
      <c r="A40" s="4">
        <v>45693.0</v>
      </c>
      <c r="B40" s="30">
        <f>620+695+10</f>
        <v>1325</v>
      </c>
      <c r="C40" s="10">
        <v>0.0</v>
      </c>
      <c r="D40" s="10">
        <v>0.0</v>
      </c>
      <c r="E40" s="23">
        <f t="shared" si="1"/>
        <v>1325</v>
      </c>
    </row>
    <row r="41">
      <c r="A41" s="24">
        <v>45694.0</v>
      </c>
      <c r="B41" s="33">
        <v>0.0</v>
      </c>
      <c r="C41" s="26">
        <v>0.0</v>
      </c>
      <c r="D41" s="26">
        <v>0.0</v>
      </c>
      <c r="E41" s="27">
        <f t="shared" si="1"/>
        <v>0</v>
      </c>
    </row>
    <row r="42">
      <c r="A42" s="4">
        <v>45695.0</v>
      </c>
      <c r="B42" s="32">
        <v>233.0</v>
      </c>
      <c r="C42" s="10">
        <v>0.0</v>
      </c>
      <c r="D42" s="10">
        <v>0.0</v>
      </c>
      <c r="E42" s="23">
        <f t="shared" si="1"/>
        <v>233</v>
      </c>
    </row>
    <row r="43">
      <c r="A43" s="24">
        <v>45696.0</v>
      </c>
      <c r="B43" s="33">
        <v>769.0</v>
      </c>
      <c r="C43" s="26">
        <v>0.0</v>
      </c>
      <c r="D43" s="26">
        <v>200.0</v>
      </c>
      <c r="E43" s="27">
        <f t="shared" si="1"/>
        <v>969</v>
      </c>
    </row>
    <row r="44">
      <c r="A44" s="4">
        <v>45697.0</v>
      </c>
      <c r="B44" s="32">
        <v>30.0</v>
      </c>
      <c r="C44" s="10">
        <v>0.0</v>
      </c>
      <c r="D44" s="10">
        <v>0.0</v>
      </c>
      <c r="E44" s="23">
        <f t="shared" si="1"/>
        <v>30</v>
      </c>
    </row>
    <row r="45">
      <c r="A45" s="24">
        <v>45698.0</v>
      </c>
      <c r="B45" s="31">
        <f>540+768+140</f>
        <v>1448</v>
      </c>
      <c r="C45" s="26">
        <v>0.0</v>
      </c>
      <c r="D45" s="26">
        <v>0.0</v>
      </c>
      <c r="E45" s="27">
        <f t="shared" si="1"/>
        <v>1448</v>
      </c>
    </row>
    <row r="46">
      <c r="A46" s="4">
        <v>45699.0</v>
      </c>
      <c r="B46" s="30">
        <f>60+699+450</f>
        <v>1209</v>
      </c>
      <c r="C46" s="10">
        <v>0.0</v>
      </c>
      <c r="D46" s="10">
        <v>0.0</v>
      </c>
      <c r="E46" s="23">
        <f t="shared" si="1"/>
        <v>1209</v>
      </c>
    </row>
    <row r="47">
      <c r="A47" s="24">
        <v>45700.0</v>
      </c>
      <c r="B47" s="31">
        <f>153+10</f>
        <v>163</v>
      </c>
      <c r="C47" s="26">
        <v>0.0</v>
      </c>
      <c r="D47" s="26">
        <v>200.0</v>
      </c>
      <c r="E47" s="27">
        <f t="shared" si="1"/>
        <v>363</v>
      </c>
    </row>
    <row r="48">
      <c r="A48" s="4">
        <v>45701.0</v>
      </c>
      <c r="B48" s="30">
        <f>500+130+304</f>
        <v>934</v>
      </c>
      <c r="C48" s="10">
        <v>0.0</v>
      </c>
      <c r="D48" s="10">
        <v>0.0</v>
      </c>
      <c r="E48" s="23">
        <f t="shared" si="1"/>
        <v>934</v>
      </c>
    </row>
    <row r="49">
      <c r="A49" s="24">
        <v>45702.0</v>
      </c>
      <c r="B49" s="31">
        <f>80+155+67+351+210</f>
        <v>863</v>
      </c>
      <c r="C49" s="26">
        <v>0.0</v>
      </c>
      <c r="D49" s="26">
        <v>0.0</v>
      </c>
      <c r="E49" s="27">
        <f t="shared" si="1"/>
        <v>863</v>
      </c>
    </row>
    <row r="50">
      <c r="A50" s="4">
        <v>45703.0</v>
      </c>
      <c r="B50" s="30">
        <f>10+669</f>
        <v>679</v>
      </c>
      <c r="C50" s="10">
        <v>0.0</v>
      </c>
      <c r="D50" s="10">
        <v>0.0</v>
      </c>
      <c r="E50" s="23">
        <f t="shared" si="1"/>
        <v>679</v>
      </c>
    </row>
    <row r="51">
      <c r="A51" s="24">
        <v>45704.0</v>
      </c>
      <c r="B51" s="33">
        <v>67.0</v>
      </c>
      <c r="C51" s="26">
        <v>0.0</v>
      </c>
      <c r="D51" s="26">
        <v>0.0</v>
      </c>
      <c r="E51" s="27">
        <f t="shared" si="1"/>
        <v>67</v>
      </c>
    </row>
    <row r="52">
      <c r="A52" s="4">
        <v>45705.0</v>
      </c>
      <c r="B52" s="30">
        <f>540+570+741</f>
        <v>1851</v>
      </c>
      <c r="C52" s="10">
        <v>0.0</v>
      </c>
      <c r="D52" s="10">
        <v>200.0</v>
      </c>
      <c r="E52" s="23">
        <f t="shared" si="1"/>
        <v>2051</v>
      </c>
    </row>
    <row r="53">
      <c r="A53" s="24">
        <v>45706.0</v>
      </c>
      <c r="B53" s="33">
        <v>604.0</v>
      </c>
      <c r="C53" s="26">
        <v>0.0</v>
      </c>
      <c r="D53" s="26">
        <v>0.0</v>
      </c>
      <c r="E53" s="27">
        <f t="shared" si="1"/>
        <v>604</v>
      </c>
    </row>
    <row r="54">
      <c r="A54" s="4">
        <v>45707.0</v>
      </c>
      <c r="B54" s="32">
        <v>1127.0</v>
      </c>
      <c r="C54" s="10">
        <v>0.0</v>
      </c>
      <c r="D54" s="10">
        <v>0.0</v>
      </c>
      <c r="E54" s="23">
        <f t="shared" si="1"/>
        <v>1127</v>
      </c>
    </row>
    <row r="55">
      <c r="A55" s="24">
        <v>45708.0</v>
      </c>
      <c r="B55" s="33">
        <v>561.0</v>
      </c>
      <c r="C55" s="26">
        <v>0.0</v>
      </c>
      <c r="D55" s="26">
        <v>200.0</v>
      </c>
      <c r="E55" s="27">
        <f t="shared" si="1"/>
        <v>761</v>
      </c>
    </row>
    <row r="56">
      <c r="A56" s="4">
        <v>45709.0</v>
      </c>
      <c r="B56" s="30">
        <f>765+387</f>
        <v>1152</v>
      </c>
      <c r="C56" s="10">
        <v>0.0</v>
      </c>
      <c r="D56" s="10">
        <v>0.0</v>
      </c>
      <c r="E56" s="23">
        <f t="shared" si="1"/>
        <v>1152</v>
      </c>
    </row>
    <row r="57">
      <c r="A57" s="24">
        <v>45710.0</v>
      </c>
      <c r="B57" s="33">
        <v>813.0</v>
      </c>
      <c r="C57" s="26">
        <v>0.0</v>
      </c>
      <c r="D57" s="26">
        <v>0.0</v>
      </c>
      <c r="E57" s="27">
        <f t="shared" si="1"/>
        <v>813</v>
      </c>
    </row>
    <row r="58">
      <c r="A58" s="4">
        <v>45711.0</v>
      </c>
      <c r="B58" s="32">
        <v>522.0</v>
      </c>
      <c r="C58" s="10">
        <v>0.0</v>
      </c>
      <c r="D58" s="10">
        <v>200.0</v>
      </c>
      <c r="E58" s="23">
        <f t="shared" si="1"/>
        <v>722</v>
      </c>
    </row>
    <row r="59">
      <c r="A59" s="24">
        <v>45712.0</v>
      </c>
      <c r="B59" s="31">
        <f>600+180+939+210+55</f>
        <v>1984</v>
      </c>
      <c r="C59" s="26">
        <v>0.0</v>
      </c>
      <c r="D59" s="26">
        <v>0.0</v>
      </c>
      <c r="E59" s="27">
        <f t="shared" si="1"/>
        <v>1984</v>
      </c>
    </row>
    <row r="60">
      <c r="A60" s="4">
        <v>45713.0</v>
      </c>
      <c r="B60" s="32">
        <v>306.0</v>
      </c>
      <c r="C60" s="10">
        <v>0.0</v>
      </c>
      <c r="D60" s="10">
        <v>0.0</v>
      </c>
      <c r="E60" s="23">
        <f t="shared" si="1"/>
        <v>306</v>
      </c>
    </row>
    <row r="61">
      <c r="A61" s="24">
        <v>45714.0</v>
      </c>
      <c r="B61" s="33">
        <v>280.0</v>
      </c>
      <c r="C61" s="26">
        <v>850.0</v>
      </c>
      <c r="D61" s="26">
        <v>200.0</v>
      </c>
      <c r="E61" s="27">
        <f t="shared" si="1"/>
        <v>1330</v>
      </c>
    </row>
    <row r="62">
      <c r="A62" s="4">
        <v>45715.0</v>
      </c>
      <c r="B62" s="32">
        <v>626.0</v>
      </c>
      <c r="C62" s="10">
        <v>0.0</v>
      </c>
      <c r="D62" s="10">
        <v>0.0</v>
      </c>
      <c r="E62" s="23">
        <f t="shared" si="1"/>
        <v>626</v>
      </c>
    </row>
    <row r="63">
      <c r="A63" s="24">
        <v>45716.0</v>
      </c>
      <c r="B63" s="33">
        <v>450.0</v>
      </c>
      <c r="C63" s="26">
        <v>0.0</v>
      </c>
      <c r="D63" s="26">
        <v>0.0</v>
      </c>
      <c r="E63" s="27">
        <f t="shared" si="1"/>
        <v>450</v>
      </c>
    </row>
    <row r="64">
      <c r="A64" s="4">
        <v>45717.0</v>
      </c>
      <c r="B64" s="30">
        <f>720+592+380</f>
        <v>1692</v>
      </c>
      <c r="C64" s="10">
        <v>0.0</v>
      </c>
      <c r="D64" s="10">
        <v>0.0</v>
      </c>
      <c r="E64" s="23">
        <f t="shared" si="1"/>
        <v>1692</v>
      </c>
    </row>
    <row r="65">
      <c r="A65" s="24">
        <v>45718.0</v>
      </c>
      <c r="B65" s="33">
        <v>700.0</v>
      </c>
      <c r="C65" s="26">
        <v>0.0</v>
      </c>
      <c r="D65" s="26">
        <v>200.0</v>
      </c>
      <c r="E65" s="27">
        <f t="shared" si="1"/>
        <v>900</v>
      </c>
    </row>
    <row r="66">
      <c r="A66" s="4">
        <v>45719.0</v>
      </c>
      <c r="B66" s="32">
        <v>550.0</v>
      </c>
      <c r="C66" s="10">
        <v>0.0</v>
      </c>
      <c r="D66" s="10">
        <v>0.0</v>
      </c>
      <c r="E66" s="23">
        <f t="shared" si="1"/>
        <v>550</v>
      </c>
    </row>
    <row r="67">
      <c r="A67" s="24">
        <v>45720.0</v>
      </c>
      <c r="B67" s="33">
        <v>1255.0</v>
      </c>
      <c r="C67" s="26">
        <v>0.0</v>
      </c>
      <c r="D67" s="26">
        <v>0.0</v>
      </c>
      <c r="E67" s="27">
        <f t="shared" si="1"/>
        <v>1255</v>
      </c>
    </row>
    <row r="68">
      <c r="A68" s="4">
        <v>45721.0</v>
      </c>
      <c r="B68" s="32">
        <v>986.0</v>
      </c>
      <c r="C68" s="10">
        <v>0.0</v>
      </c>
      <c r="D68" s="10">
        <v>200.0</v>
      </c>
      <c r="E68" s="23">
        <f t="shared" si="1"/>
        <v>1186</v>
      </c>
    </row>
    <row r="69">
      <c r="A69" s="24">
        <v>45722.0</v>
      </c>
      <c r="B69" s="33">
        <v>1299.0</v>
      </c>
      <c r="C69" s="26">
        <v>0.0</v>
      </c>
      <c r="D69" s="26">
        <v>0.0</v>
      </c>
      <c r="E69" s="27">
        <f t="shared" si="1"/>
        <v>1299</v>
      </c>
    </row>
    <row r="70">
      <c r="A70" s="4">
        <v>45723.0</v>
      </c>
      <c r="B70" s="32">
        <v>190.0</v>
      </c>
      <c r="C70" s="10">
        <v>0.0</v>
      </c>
      <c r="D70" s="10">
        <v>0.0</v>
      </c>
      <c r="E70" s="23">
        <f t="shared" si="1"/>
        <v>190</v>
      </c>
    </row>
    <row r="71">
      <c r="A71" s="24">
        <v>45724.0</v>
      </c>
      <c r="B71" s="31">
        <f>530+598</f>
        <v>1128</v>
      </c>
      <c r="C71" s="26">
        <v>0.0</v>
      </c>
      <c r="D71" s="26">
        <v>200.0</v>
      </c>
      <c r="E71" s="27">
        <f t="shared" si="1"/>
        <v>1328</v>
      </c>
    </row>
    <row r="72">
      <c r="A72" s="4">
        <v>45725.0</v>
      </c>
      <c r="B72" s="32">
        <v>306.0</v>
      </c>
      <c r="C72" s="10">
        <v>0.0</v>
      </c>
      <c r="D72" s="10">
        <v>0.0</v>
      </c>
      <c r="E72" s="23">
        <f t="shared" si="1"/>
        <v>306</v>
      </c>
    </row>
    <row r="73">
      <c r="A73" s="24">
        <v>45726.0</v>
      </c>
      <c r="B73" s="31">
        <f>1020+517</f>
        <v>1537</v>
      </c>
      <c r="C73" s="26">
        <v>0.0</v>
      </c>
      <c r="D73" s="26">
        <v>0.0</v>
      </c>
      <c r="E73" s="27">
        <f t="shared" si="1"/>
        <v>1537</v>
      </c>
    </row>
    <row r="74">
      <c r="A74" s="4">
        <v>45727.0</v>
      </c>
      <c r="B74" s="32">
        <v>535.0</v>
      </c>
      <c r="C74" s="10">
        <v>0.0</v>
      </c>
      <c r="D74" s="10">
        <v>200.0</v>
      </c>
      <c r="E74" s="23">
        <f t="shared" si="1"/>
        <v>735</v>
      </c>
    </row>
    <row r="75">
      <c r="A75" s="24">
        <v>45728.0</v>
      </c>
      <c r="B75" s="33">
        <v>585.0</v>
      </c>
      <c r="C75" s="26">
        <v>0.0</v>
      </c>
      <c r="D75" s="26">
        <v>0.0</v>
      </c>
      <c r="E75" s="27">
        <f t="shared" si="1"/>
        <v>585</v>
      </c>
    </row>
    <row r="76">
      <c r="A76" s="4">
        <v>45729.0</v>
      </c>
      <c r="B76" s="32">
        <v>0.0</v>
      </c>
      <c r="C76" s="10">
        <v>0.0</v>
      </c>
      <c r="D76" s="10">
        <v>0.0</v>
      </c>
      <c r="E76" s="23">
        <f t="shared" si="1"/>
        <v>0</v>
      </c>
    </row>
    <row r="77">
      <c r="A77" s="24">
        <v>45730.0</v>
      </c>
      <c r="B77" s="33">
        <v>400.0</v>
      </c>
      <c r="C77" s="26">
        <v>0.0</v>
      </c>
      <c r="D77" s="26">
        <v>0.0</v>
      </c>
      <c r="E77" s="27">
        <f t="shared" si="1"/>
        <v>400</v>
      </c>
    </row>
    <row r="78">
      <c r="A78" s="4">
        <v>45731.0</v>
      </c>
      <c r="B78" s="32">
        <v>497.0</v>
      </c>
      <c r="C78" s="10">
        <v>0.0</v>
      </c>
      <c r="D78" s="10">
        <v>0.0</v>
      </c>
      <c r="E78" s="23">
        <f t="shared" si="1"/>
        <v>497</v>
      </c>
    </row>
    <row r="79">
      <c r="A79" s="24">
        <v>45732.0</v>
      </c>
      <c r="B79" s="31">
        <f>470+364</f>
        <v>834</v>
      </c>
      <c r="C79" s="26">
        <v>0.0</v>
      </c>
      <c r="D79" s="26">
        <v>200.0</v>
      </c>
      <c r="E79" s="27">
        <f t="shared" si="1"/>
        <v>1034</v>
      </c>
    </row>
    <row r="80">
      <c r="A80" s="4">
        <v>45733.0</v>
      </c>
      <c r="B80" s="32">
        <v>392.0</v>
      </c>
      <c r="C80" s="10">
        <v>0.0</v>
      </c>
      <c r="D80" s="10">
        <v>0.0</v>
      </c>
      <c r="E80" s="23">
        <f t="shared" si="1"/>
        <v>392</v>
      </c>
    </row>
    <row r="81">
      <c r="A81" s="24">
        <v>45734.0</v>
      </c>
      <c r="B81" s="31">
        <f>1135+65-59</f>
        <v>1141</v>
      </c>
      <c r="C81" s="26">
        <v>0.0</v>
      </c>
      <c r="D81" s="26">
        <v>0.0</v>
      </c>
      <c r="E81" s="27">
        <f t="shared" si="1"/>
        <v>1141</v>
      </c>
    </row>
    <row r="82">
      <c r="A82" s="4">
        <v>45735.0</v>
      </c>
      <c r="B82" s="32">
        <f>260+90+10</f>
        <v>360</v>
      </c>
      <c r="C82" s="10">
        <v>0.0</v>
      </c>
      <c r="D82" s="10">
        <v>0.0</v>
      </c>
      <c r="E82" s="23">
        <f t="shared" si="1"/>
        <v>360</v>
      </c>
    </row>
    <row r="83">
      <c r="A83" s="24">
        <v>45736.0</v>
      </c>
      <c r="B83" s="31">
        <f>580+(5*65)+180+870</f>
        <v>1955</v>
      </c>
      <c r="C83" s="26">
        <v>0.0</v>
      </c>
      <c r="D83" s="26">
        <v>200.0</v>
      </c>
      <c r="E83" s="27">
        <f t="shared" si="1"/>
        <v>2155</v>
      </c>
    </row>
    <row r="84">
      <c r="A84" s="4">
        <v>45737.0</v>
      </c>
      <c r="B84" s="32">
        <f>390</f>
        <v>390</v>
      </c>
      <c r="C84" s="10">
        <v>0.0</v>
      </c>
      <c r="D84" s="10">
        <v>0.0</v>
      </c>
      <c r="E84" s="23">
        <f t="shared" si="1"/>
        <v>390</v>
      </c>
    </row>
    <row r="85">
      <c r="A85" s="24">
        <v>45738.0</v>
      </c>
      <c r="B85" s="33">
        <f>260+300+10</f>
        <v>570</v>
      </c>
      <c r="C85" s="26">
        <v>0.0</v>
      </c>
      <c r="D85" s="26">
        <v>0.0</v>
      </c>
      <c r="E85" s="27">
        <f t="shared" si="1"/>
        <v>570</v>
      </c>
    </row>
    <row r="86">
      <c r="A86" s="4">
        <v>45739.0</v>
      </c>
      <c r="B86" s="32">
        <v>130.0</v>
      </c>
      <c r="C86" s="10">
        <v>0.0</v>
      </c>
      <c r="D86" s="10">
        <v>0.0</v>
      </c>
      <c r="E86" s="23">
        <f t="shared" si="1"/>
        <v>130</v>
      </c>
    </row>
    <row r="87">
      <c r="A87" s="24">
        <v>45740.0</v>
      </c>
      <c r="B87" s="33">
        <v>2246.0</v>
      </c>
      <c r="C87" s="26">
        <v>0.0</v>
      </c>
      <c r="D87" s="26">
        <v>0.0</v>
      </c>
      <c r="E87" s="27">
        <f t="shared" si="1"/>
        <v>2246</v>
      </c>
    </row>
    <row r="88">
      <c r="A88" s="4">
        <v>45741.0</v>
      </c>
      <c r="B88" s="32">
        <v>195.0</v>
      </c>
      <c r="C88" s="10">
        <v>0.0</v>
      </c>
      <c r="D88" s="10">
        <v>0.0</v>
      </c>
      <c r="E88" s="23">
        <f t="shared" si="1"/>
        <v>195</v>
      </c>
    </row>
    <row r="89">
      <c r="A89" s="24">
        <v>45742.0</v>
      </c>
      <c r="B89" s="33">
        <v>195.0</v>
      </c>
      <c r="C89" s="26">
        <v>0.0</v>
      </c>
      <c r="D89" s="26">
        <v>200.0</v>
      </c>
      <c r="E89" s="27">
        <f t="shared" si="1"/>
        <v>395</v>
      </c>
    </row>
    <row r="90">
      <c r="A90" s="4">
        <v>45743.0</v>
      </c>
      <c r="B90" s="32">
        <f>130+392</f>
        <v>522</v>
      </c>
      <c r="C90" s="10">
        <v>0.0</v>
      </c>
      <c r="D90" s="10">
        <v>0.0</v>
      </c>
      <c r="E90" s="23">
        <f t="shared" si="1"/>
        <v>522</v>
      </c>
    </row>
    <row r="91">
      <c r="A91" s="24">
        <v>45744.0</v>
      </c>
      <c r="B91" s="33">
        <f>325+10</f>
        <v>335</v>
      </c>
      <c r="C91" s="26">
        <v>0.0</v>
      </c>
      <c r="D91" s="26">
        <v>0.0</v>
      </c>
      <c r="E91" s="27">
        <f t="shared" si="1"/>
        <v>335</v>
      </c>
    </row>
    <row r="92">
      <c r="A92" s="4">
        <v>45745.0</v>
      </c>
      <c r="B92" s="32">
        <f>580+65</f>
        <v>645</v>
      </c>
      <c r="C92" s="10">
        <v>0.0</v>
      </c>
      <c r="D92" s="10">
        <v>0.0</v>
      </c>
      <c r="E92" s="23">
        <f t="shared" si="1"/>
        <v>645</v>
      </c>
    </row>
    <row r="93">
      <c r="A93" s="34">
        <v>45746.0</v>
      </c>
      <c r="B93" s="35">
        <f>420+130</f>
        <v>550</v>
      </c>
      <c r="C93" s="36">
        <v>0.0</v>
      </c>
      <c r="D93" s="36">
        <v>200.0</v>
      </c>
      <c r="E93" s="37">
        <f t="shared" si="1"/>
        <v>750</v>
      </c>
    </row>
  </sheetData>
  <dataValidations>
    <dataValidation type="custom" allowBlank="1" showDropDown="1" sqref="A2:A93">
      <formula1>OR(NOT(ISERROR(DATEVALUE(A2))), AND(ISNUMBER(A2), LEFT(CELL("format", A2))="D"))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8.25"/>
    <col customWidth="1" min="3" max="3" width="16.0"/>
    <col customWidth="1" min="4" max="5" width="15.75"/>
    <col customWidth="1" min="8" max="8" width="10.5"/>
    <col customWidth="1" min="9" max="9" width="9.13"/>
    <col customWidth="1" min="10" max="10" width="9.88"/>
    <col customWidth="1" min="13" max="13" width="13.88"/>
    <col customWidth="1" min="16" max="16" width="15.38"/>
    <col customWidth="1" min="24" max="24" width="14.63"/>
  </cols>
  <sheetData>
    <row r="1">
      <c r="A1" s="38" t="s">
        <v>0</v>
      </c>
      <c r="B1" s="39" t="s">
        <v>8</v>
      </c>
      <c r="C1" s="39" t="s">
        <v>9</v>
      </c>
      <c r="D1" s="40" t="s">
        <v>10</v>
      </c>
      <c r="E1" s="40" t="s">
        <v>11</v>
      </c>
      <c r="F1" s="40" t="s">
        <v>12</v>
      </c>
      <c r="G1" s="41" t="s">
        <v>13</v>
      </c>
      <c r="H1" s="40" t="s">
        <v>14</v>
      </c>
      <c r="I1" s="40" t="s">
        <v>15</v>
      </c>
      <c r="J1" s="42" t="s">
        <v>16</v>
      </c>
      <c r="K1" s="43"/>
      <c r="L1" s="44" t="s">
        <v>0</v>
      </c>
      <c r="M1" s="45" t="s">
        <v>8</v>
      </c>
      <c r="N1" s="46" t="s">
        <v>17</v>
      </c>
      <c r="O1" s="45" t="s">
        <v>18</v>
      </c>
      <c r="P1" s="45" t="s">
        <v>16</v>
      </c>
      <c r="Q1" s="47" t="s">
        <v>19</v>
      </c>
      <c r="R1" s="43"/>
      <c r="S1" s="44" t="s">
        <v>0</v>
      </c>
      <c r="T1" s="45" t="s">
        <v>8</v>
      </c>
      <c r="U1" s="45" t="s">
        <v>17</v>
      </c>
      <c r="V1" s="45" t="s">
        <v>16</v>
      </c>
      <c r="W1" s="45" t="s">
        <v>15</v>
      </c>
      <c r="X1" s="47" t="s">
        <v>3</v>
      </c>
      <c r="Y1" s="43"/>
      <c r="Z1" s="43"/>
      <c r="AA1" s="43"/>
      <c r="AB1" s="43"/>
      <c r="AC1" s="43"/>
      <c r="AD1" s="43"/>
      <c r="AE1" s="43"/>
      <c r="AF1" s="43"/>
      <c r="AG1" s="43"/>
    </row>
    <row r="2">
      <c r="A2" s="4">
        <v>45734.0</v>
      </c>
      <c r="B2" s="5" t="s">
        <v>20</v>
      </c>
      <c r="C2" s="5">
        <f>26+6</f>
        <v>32</v>
      </c>
      <c r="D2" s="5">
        <f>26+11.5</f>
        <v>37.5</v>
      </c>
      <c r="E2" s="48">
        <f t="shared" ref="E2:E40" si="1">C2+D2</f>
        <v>69.5</v>
      </c>
      <c r="F2" s="5">
        <f t="shared" ref="F2:F4" si="2">E2-C5</f>
        <v>58.5</v>
      </c>
      <c r="G2" s="10">
        <v>0.0</v>
      </c>
      <c r="H2" s="48">
        <f t="shared" ref="H2:H4" si="3">E2-F2</f>
        <v>11</v>
      </c>
      <c r="I2" s="5">
        <v>67.5</v>
      </c>
      <c r="J2" s="6" t="s">
        <v>21</v>
      </c>
      <c r="L2" s="49">
        <v>45717.0</v>
      </c>
      <c r="M2" s="5" t="s">
        <v>22</v>
      </c>
      <c r="N2" s="29">
        <v>0.0</v>
      </c>
      <c r="O2" s="5">
        <v>165.0</v>
      </c>
      <c r="P2" s="5" t="s">
        <v>23</v>
      </c>
      <c r="Q2" s="6">
        <v>230.0</v>
      </c>
      <c r="S2" s="50">
        <v>45736.0</v>
      </c>
      <c r="T2" s="51" t="s">
        <v>24</v>
      </c>
      <c r="U2" s="51">
        <v>2.5</v>
      </c>
      <c r="V2" s="51" t="s">
        <v>25</v>
      </c>
      <c r="W2" s="22">
        <f t="shared" ref="W2:W21" si="4">X2/U2</f>
        <v>16</v>
      </c>
      <c r="X2" s="6">
        <v>40.0</v>
      </c>
    </row>
    <row r="3">
      <c r="A3" s="24">
        <v>45734.0</v>
      </c>
      <c r="B3" s="52" t="s">
        <v>26</v>
      </c>
      <c r="C3" s="52">
        <v>3.6</v>
      </c>
      <c r="D3" s="52">
        <v>2.0</v>
      </c>
      <c r="E3" s="53">
        <f t="shared" si="1"/>
        <v>5.6</v>
      </c>
      <c r="F3" s="52">
        <f t="shared" si="2"/>
        <v>1.4</v>
      </c>
      <c r="G3" s="26">
        <v>0.0</v>
      </c>
      <c r="H3" s="53">
        <f t="shared" si="3"/>
        <v>4.2</v>
      </c>
      <c r="I3" s="52">
        <v>90.0</v>
      </c>
      <c r="J3" s="54" t="s">
        <v>27</v>
      </c>
      <c r="L3" s="55">
        <v>45717.0</v>
      </c>
      <c r="M3" s="8" t="s">
        <v>28</v>
      </c>
      <c r="N3" s="56">
        <v>0.0</v>
      </c>
      <c r="O3" s="56"/>
      <c r="P3" s="8"/>
      <c r="Q3" s="9">
        <v>100.0</v>
      </c>
      <c r="S3" s="57">
        <v>45736.0</v>
      </c>
      <c r="T3" s="58" t="s">
        <v>29</v>
      </c>
      <c r="U3" s="58">
        <v>10.0</v>
      </c>
      <c r="V3" s="58" t="s">
        <v>25</v>
      </c>
      <c r="W3" s="59">
        <f t="shared" si="4"/>
        <v>20</v>
      </c>
      <c r="X3" s="9">
        <v>200.0</v>
      </c>
    </row>
    <row r="4">
      <c r="A4" s="4">
        <v>45734.0</v>
      </c>
      <c r="B4" s="5" t="s">
        <v>30</v>
      </c>
      <c r="C4" s="5">
        <v>35.0</v>
      </c>
      <c r="D4" s="5">
        <v>0.0</v>
      </c>
      <c r="E4" s="48">
        <f t="shared" si="1"/>
        <v>35</v>
      </c>
      <c r="F4" s="5">
        <f t="shared" si="2"/>
        <v>6</v>
      </c>
      <c r="G4" s="10">
        <v>0.0</v>
      </c>
      <c r="H4" s="48">
        <f t="shared" si="3"/>
        <v>29</v>
      </c>
      <c r="I4" s="5">
        <v>0.0</v>
      </c>
      <c r="J4" s="6">
        <v>0.0</v>
      </c>
      <c r="L4" s="49">
        <v>45718.0</v>
      </c>
      <c r="M4" s="5" t="s">
        <v>31</v>
      </c>
      <c r="N4" s="29">
        <v>0.0</v>
      </c>
      <c r="O4" s="29">
        <v>4.5</v>
      </c>
      <c r="P4" s="5" t="s">
        <v>32</v>
      </c>
      <c r="Q4" s="6">
        <v>63.0</v>
      </c>
      <c r="S4" s="50">
        <v>45736.0</v>
      </c>
      <c r="T4" s="51" t="s">
        <v>33</v>
      </c>
      <c r="U4" s="51">
        <v>5.0</v>
      </c>
      <c r="V4" s="51" t="s">
        <v>25</v>
      </c>
      <c r="W4" s="22">
        <f t="shared" si="4"/>
        <v>36</v>
      </c>
      <c r="X4" s="6">
        <v>180.0</v>
      </c>
    </row>
    <row r="5">
      <c r="A5" s="24">
        <v>45735.0</v>
      </c>
      <c r="B5" s="26" t="s">
        <v>20</v>
      </c>
      <c r="C5" s="26">
        <v>11.0</v>
      </c>
      <c r="D5" s="26">
        <v>46.0</v>
      </c>
      <c r="E5" s="53">
        <f t="shared" si="1"/>
        <v>57</v>
      </c>
      <c r="F5" s="53">
        <f t="shared" ref="F5:F7" si="5">E5-H5</f>
        <v>51.5</v>
      </c>
      <c r="G5" s="26">
        <v>0.0</v>
      </c>
      <c r="H5" s="52">
        <v>5.5</v>
      </c>
      <c r="I5" s="52">
        <v>67.5</v>
      </c>
      <c r="J5" s="54" t="s">
        <v>34</v>
      </c>
      <c r="L5" s="55">
        <v>45719.0</v>
      </c>
      <c r="M5" s="8" t="s">
        <v>35</v>
      </c>
      <c r="N5" s="56">
        <v>0.0</v>
      </c>
      <c r="O5" s="56">
        <v>80.0</v>
      </c>
      <c r="P5" s="8" t="s">
        <v>36</v>
      </c>
      <c r="Q5" s="9">
        <v>50.0</v>
      </c>
      <c r="S5" s="57">
        <v>45736.0</v>
      </c>
      <c r="T5" s="58" t="s">
        <v>37</v>
      </c>
      <c r="U5" s="58">
        <v>2.0</v>
      </c>
      <c r="V5" s="58" t="s">
        <v>25</v>
      </c>
      <c r="W5" s="59">
        <f t="shared" si="4"/>
        <v>30</v>
      </c>
      <c r="X5" s="9">
        <v>60.0</v>
      </c>
    </row>
    <row r="6">
      <c r="A6" s="4">
        <v>45735.0</v>
      </c>
      <c r="B6" s="10" t="s">
        <v>26</v>
      </c>
      <c r="C6" s="10">
        <v>4.2</v>
      </c>
      <c r="D6" s="10">
        <v>0.5</v>
      </c>
      <c r="E6" s="48">
        <f t="shared" si="1"/>
        <v>4.7</v>
      </c>
      <c r="F6" s="48">
        <f t="shared" si="5"/>
        <v>1.3</v>
      </c>
      <c r="G6" s="10">
        <v>0.0</v>
      </c>
      <c r="H6" s="5">
        <v>3.4</v>
      </c>
      <c r="I6" s="5">
        <v>90.0</v>
      </c>
      <c r="J6" s="6" t="s">
        <v>38</v>
      </c>
      <c r="L6" s="49">
        <v>45720.0</v>
      </c>
      <c r="M6" s="5" t="s">
        <v>39</v>
      </c>
      <c r="N6" s="29">
        <v>0.0</v>
      </c>
      <c r="O6" s="29">
        <v>210.0</v>
      </c>
      <c r="P6" s="5" t="s">
        <v>40</v>
      </c>
      <c r="Q6" s="6">
        <v>330.0</v>
      </c>
      <c r="S6" s="50">
        <v>45736.0</v>
      </c>
      <c r="T6" s="51" t="s">
        <v>41</v>
      </c>
      <c r="U6" s="51">
        <v>4.0</v>
      </c>
      <c r="V6" s="51" t="s">
        <v>42</v>
      </c>
      <c r="W6" s="22">
        <f t="shared" si="4"/>
        <v>5</v>
      </c>
      <c r="X6" s="6">
        <v>20.0</v>
      </c>
    </row>
    <row r="7">
      <c r="A7" s="24">
        <v>45735.0</v>
      </c>
      <c r="B7" s="26" t="s">
        <v>30</v>
      </c>
      <c r="C7" s="26">
        <v>29.0</v>
      </c>
      <c r="D7" s="26">
        <v>0.0</v>
      </c>
      <c r="E7" s="53">
        <f t="shared" si="1"/>
        <v>29</v>
      </c>
      <c r="F7" s="53">
        <f t="shared" si="5"/>
        <v>14</v>
      </c>
      <c r="G7" s="26">
        <v>0.0</v>
      </c>
      <c r="H7" s="52">
        <v>15.0</v>
      </c>
      <c r="I7" s="52">
        <v>0.0</v>
      </c>
      <c r="J7" s="54">
        <v>0.0</v>
      </c>
      <c r="L7" s="55">
        <v>45721.0</v>
      </c>
      <c r="M7" s="8" t="s">
        <v>43</v>
      </c>
      <c r="N7" s="56">
        <v>0.0</v>
      </c>
      <c r="O7" s="56">
        <v>60.0</v>
      </c>
      <c r="P7" s="8" t="s">
        <v>44</v>
      </c>
      <c r="Q7" s="9">
        <v>135.0</v>
      </c>
      <c r="S7" s="57">
        <v>45736.0</v>
      </c>
      <c r="T7" s="58" t="s">
        <v>45</v>
      </c>
      <c r="U7" s="58">
        <v>5.0</v>
      </c>
      <c r="V7" s="58" t="s">
        <v>25</v>
      </c>
      <c r="W7" s="59">
        <f t="shared" si="4"/>
        <v>16</v>
      </c>
      <c r="X7" s="9">
        <v>80.0</v>
      </c>
    </row>
    <row r="8">
      <c r="A8" s="4">
        <v>45736.0</v>
      </c>
      <c r="B8" s="10" t="s">
        <v>20</v>
      </c>
      <c r="C8" s="10">
        <v>5.5</v>
      </c>
      <c r="D8" s="10">
        <f>12.5*5</f>
        <v>62.5</v>
      </c>
      <c r="E8" s="60">
        <f t="shared" si="1"/>
        <v>68</v>
      </c>
      <c r="F8" s="5">
        <v>66.5</v>
      </c>
      <c r="G8" s="10">
        <v>1.5</v>
      </c>
      <c r="H8" s="10">
        <v>0.0</v>
      </c>
      <c r="I8" s="10">
        <v>65.0</v>
      </c>
      <c r="J8" s="13" t="s">
        <v>46</v>
      </c>
      <c r="L8" s="49">
        <v>45722.0</v>
      </c>
      <c r="M8" s="5" t="s">
        <v>47</v>
      </c>
      <c r="N8" s="29">
        <v>0.0</v>
      </c>
      <c r="O8" s="29">
        <v>99.0</v>
      </c>
      <c r="P8" s="5" t="s">
        <v>48</v>
      </c>
      <c r="Q8" s="6">
        <v>100.0</v>
      </c>
      <c r="S8" s="50">
        <v>45740.0</v>
      </c>
      <c r="T8" s="10" t="s">
        <v>24</v>
      </c>
      <c r="U8" s="5">
        <v>3.0</v>
      </c>
      <c r="V8" s="10" t="s">
        <v>25</v>
      </c>
      <c r="W8" s="22">
        <f t="shared" si="4"/>
        <v>16.66666667</v>
      </c>
      <c r="X8" s="6">
        <v>50.0</v>
      </c>
    </row>
    <row r="9">
      <c r="A9" s="24">
        <v>45736.0</v>
      </c>
      <c r="B9" s="26" t="s">
        <v>26</v>
      </c>
      <c r="C9" s="26">
        <v>3.4</v>
      </c>
      <c r="D9" s="26">
        <v>1.0</v>
      </c>
      <c r="E9" s="61">
        <f t="shared" si="1"/>
        <v>4.4</v>
      </c>
      <c r="F9" s="53">
        <f t="shared" ref="F9:F10" si="6">E9-H9</f>
        <v>1.4</v>
      </c>
      <c r="G9" s="26">
        <v>0.0</v>
      </c>
      <c r="H9" s="52">
        <v>3.0</v>
      </c>
      <c r="I9" s="52">
        <v>90.0</v>
      </c>
      <c r="J9" s="62" t="s">
        <v>49</v>
      </c>
      <c r="L9" s="55">
        <v>45723.0</v>
      </c>
      <c r="M9" s="8" t="s">
        <v>50</v>
      </c>
      <c r="N9" s="56">
        <v>0.0</v>
      </c>
      <c r="O9" s="56">
        <v>225.0</v>
      </c>
      <c r="P9" s="8" t="s">
        <v>51</v>
      </c>
      <c r="Q9" s="9">
        <v>225.0</v>
      </c>
      <c r="S9" s="57">
        <v>45740.0</v>
      </c>
      <c r="T9" s="11" t="s">
        <v>29</v>
      </c>
      <c r="U9" s="8">
        <v>5.0</v>
      </c>
      <c r="V9" s="11" t="s">
        <v>25</v>
      </c>
      <c r="W9" s="59">
        <f t="shared" si="4"/>
        <v>24</v>
      </c>
      <c r="X9" s="9">
        <v>120.0</v>
      </c>
    </row>
    <row r="10">
      <c r="A10" s="4">
        <v>45736.0</v>
      </c>
      <c r="B10" s="10" t="s">
        <v>30</v>
      </c>
      <c r="C10" s="10">
        <v>15.0</v>
      </c>
      <c r="D10" s="10">
        <v>80.0</v>
      </c>
      <c r="E10" s="60">
        <f t="shared" si="1"/>
        <v>95</v>
      </c>
      <c r="F10" s="48">
        <f t="shared" si="6"/>
        <v>12</v>
      </c>
      <c r="G10" s="10">
        <v>0.0</v>
      </c>
      <c r="H10" s="10">
        <v>83.0</v>
      </c>
      <c r="I10" s="5">
        <v>435.0</v>
      </c>
      <c r="J10" s="13" t="s">
        <v>52</v>
      </c>
      <c r="L10" s="49">
        <v>45724.0</v>
      </c>
      <c r="M10" s="5" t="s">
        <v>53</v>
      </c>
      <c r="N10" s="29">
        <v>0.0</v>
      </c>
      <c r="O10" s="29">
        <v>125.0</v>
      </c>
      <c r="P10" s="5" t="s">
        <v>51</v>
      </c>
      <c r="Q10" s="6">
        <v>125.0</v>
      </c>
      <c r="S10" s="50">
        <v>45740.0</v>
      </c>
      <c r="T10" s="10" t="s">
        <v>33</v>
      </c>
      <c r="U10" s="5">
        <v>2.5</v>
      </c>
      <c r="V10" s="10" t="s">
        <v>25</v>
      </c>
      <c r="W10" s="22">
        <f t="shared" si="4"/>
        <v>24</v>
      </c>
      <c r="X10" s="6">
        <v>60.0</v>
      </c>
    </row>
    <row r="11">
      <c r="A11" s="24">
        <v>45737.0</v>
      </c>
      <c r="B11" s="26" t="s">
        <v>20</v>
      </c>
      <c r="C11" s="26">
        <f t="shared" ref="C11:C40" si="7">H8</f>
        <v>0</v>
      </c>
      <c r="D11" s="26">
        <f>6*12</f>
        <v>72</v>
      </c>
      <c r="E11" s="61">
        <f t="shared" si="1"/>
        <v>72</v>
      </c>
      <c r="F11" s="26">
        <v>56.0</v>
      </c>
      <c r="G11" s="26">
        <v>1.0</v>
      </c>
      <c r="H11" s="26">
        <v>15.0</v>
      </c>
      <c r="I11" s="26">
        <v>65.0</v>
      </c>
      <c r="J11" s="62" t="s">
        <v>54</v>
      </c>
      <c r="L11" s="55">
        <v>45725.0</v>
      </c>
      <c r="M11" s="8" t="s">
        <v>55</v>
      </c>
      <c r="N11" s="56">
        <v>0.0</v>
      </c>
      <c r="O11" s="56">
        <v>30.0</v>
      </c>
      <c r="P11" s="8" t="s">
        <v>56</v>
      </c>
      <c r="Q11" s="9">
        <v>120.0</v>
      </c>
      <c r="S11" s="57">
        <v>45740.0</v>
      </c>
      <c r="T11" s="11" t="s">
        <v>37</v>
      </c>
      <c r="U11" s="8">
        <v>2.0</v>
      </c>
      <c r="V11" s="11" t="s">
        <v>25</v>
      </c>
      <c r="W11" s="59">
        <f t="shared" si="4"/>
        <v>70</v>
      </c>
      <c r="X11" s="9">
        <v>140.0</v>
      </c>
    </row>
    <row r="12">
      <c r="A12" s="4">
        <v>45737.0</v>
      </c>
      <c r="B12" s="10" t="s">
        <v>26</v>
      </c>
      <c r="C12" s="10">
        <f t="shared" si="7"/>
        <v>3</v>
      </c>
      <c r="D12" s="10">
        <v>0.0</v>
      </c>
      <c r="E12" s="60">
        <f t="shared" si="1"/>
        <v>3</v>
      </c>
      <c r="F12" s="60">
        <f>3-2.2</f>
        <v>0.8</v>
      </c>
      <c r="G12" s="10">
        <v>0.0</v>
      </c>
      <c r="H12" s="10">
        <v>2.2</v>
      </c>
      <c r="I12" s="5">
        <v>0.0</v>
      </c>
      <c r="J12" s="6">
        <v>0.0</v>
      </c>
      <c r="L12" s="49">
        <v>45726.0</v>
      </c>
      <c r="M12" s="5" t="s">
        <v>57</v>
      </c>
      <c r="N12" s="29">
        <v>0.0</v>
      </c>
      <c r="O12" s="29">
        <v>8.5</v>
      </c>
      <c r="P12" s="5" t="s">
        <v>58</v>
      </c>
      <c r="Q12" s="6">
        <v>150.0</v>
      </c>
      <c r="S12" s="50">
        <v>45740.0</v>
      </c>
      <c r="T12" s="10" t="s">
        <v>41</v>
      </c>
      <c r="U12" s="5">
        <v>4.0</v>
      </c>
      <c r="V12" s="5" t="s">
        <v>42</v>
      </c>
      <c r="W12" s="22">
        <f t="shared" si="4"/>
        <v>5</v>
      </c>
      <c r="X12" s="6">
        <v>20.0</v>
      </c>
    </row>
    <row r="13">
      <c r="A13" s="24">
        <v>45737.0</v>
      </c>
      <c r="B13" s="26" t="s">
        <v>30</v>
      </c>
      <c r="C13" s="26">
        <f t="shared" si="7"/>
        <v>83</v>
      </c>
      <c r="D13" s="26">
        <v>0.0</v>
      </c>
      <c r="E13" s="61">
        <f t="shared" si="1"/>
        <v>83</v>
      </c>
      <c r="F13" s="61">
        <f>83-68</f>
        <v>15</v>
      </c>
      <c r="G13" s="26">
        <v>0.0</v>
      </c>
      <c r="H13" s="26">
        <v>68.0</v>
      </c>
      <c r="I13" s="52">
        <v>0.0</v>
      </c>
      <c r="J13" s="54">
        <v>0.0</v>
      </c>
      <c r="L13" s="63">
        <v>45726.0</v>
      </c>
      <c r="M13" s="64" t="s">
        <v>59</v>
      </c>
      <c r="N13" s="65">
        <v>0.0</v>
      </c>
      <c r="O13" s="66"/>
      <c r="P13" s="67"/>
      <c r="Q13" s="68">
        <v>800.0</v>
      </c>
      <c r="S13" s="57">
        <v>45740.0</v>
      </c>
      <c r="T13" s="11" t="s">
        <v>45</v>
      </c>
      <c r="U13" s="8">
        <v>5.0</v>
      </c>
      <c r="V13" s="8" t="s">
        <v>25</v>
      </c>
      <c r="W13" s="59">
        <f t="shared" si="4"/>
        <v>16</v>
      </c>
      <c r="X13" s="9">
        <v>80.0</v>
      </c>
    </row>
    <row r="14">
      <c r="A14" s="4">
        <v>45738.0</v>
      </c>
      <c r="B14" s="10" t="s">
        <v>20</v>
      </c>
      <c r="C14" s="10">
        <f t="shared" si="7"/>
        <v>15</v>
      </c>
      <c r="D14" s="10">
        <f>4*12.5</f>
        <v>50</v>
      </c>
      <c r="E14" s="60">
        <f t="shared" si="1"/>
        <v>65</v>
      </c>
      <c r="F14" s="10">
        <v>26.0</v>
      </c>
      <c r="G14" s="10">
        <v>2.5</v>
      </c>
      <c r="H14" s="10">
        <v>36.5</v>
      </c>
      <c r="I14" s="10">
        <v>65.0</v>
      </c>
      <c r="J14" s="13" t="s">
        <v>60</v>
      </c>
      <c r="L14" s="49">
        <v>45734.0</v>
      </c>
      <c r="M14" s="5" t="s">
        <v>61</v>
      </c>
      <c r="N14" s="29">
        <v>1.0</v>
      </c>
      <c r="O14" s="29">
        <v>152.0</v>
      </c>
      <c r="P14" s="5" t="s">
        <v>62</v>
      </c>
      <c r="Q14" s="6">
        <v>152.0</v>
      </c>
      <c r="S14" s="50">
        <v>45740.0</v>
      </c>
      <c r="T14" s="5" t="s">
        <v>63</v>
      </c>
      <c r="U14" s="5">
        <v>0.5</v>
      </c>
      <c r="V14" s="5" t="s">
        <v>25</v>
      </c>
      <c r="W14" s="22">
        <f t="shared" si="4"/>
        <v>120</v>
      </c>
      <c r="X14" s="6">
        <v>60.0</v>
      </c>
    </row>
    <row r="15">
      <c r="A15" s="24">
        <v>45738.0</v>
      </c>
      <c r="B15" s="26" t="s">
        <v>26</v>
      </c>
      <c r="C15" s="26">
        <f t="shared" si="7"/>
        <v>2.2</v>
      </c>
      <c r="D15" s="26">
        <v>0.0</v>
      </c>
      <c r="E15" s="61">
        <f t="shared" si="1"/>
        <v>2.2</v>
      </c>
      <c r="F15" s="61">
        <f t="shared" ref="F15:F19" si="8">E15-H15</f>
        <v>0.85</v>
      </c>
      <c r="G15" s="26">
        <v>0.0</v>
      </c>
      <c r="H15" s="26">
        <v>1.35</v>
      </c>
      <c r="I15" s="52">
        <v>0.0</v>
      </c>
      <c r="J15" s="54">
        <v>0.0</v>
      </c>
      <c r="L15" s="55">
        <v>45734.0</v>
      </c>
      <c r="M15" s="8" t="s">
        <v>64</v>
      </c>
      <c r="N15" s="56">
        <v>1.0</v>
      </c>
      <c r="O15" s="56">
        <v>231.0</v>
      </c>
      <c r="P15" s="8" t="s">
        <v>51</v>
      </c>
      <c r="Q15" s="9">
        <f t="shared" ref="Q15:Q16" si="9">N15*O15</f>
        <v>231</v>
      </c>
      <c r="S15" s="69">
        <v>45745.0</v>
      </c>
      <c r="T15" s="11" t="s">
        <v>24</v>
      </c>
      <c r="U15" s="70">
        <v>5.0</v>
      </c>
      <c r="V15" s="11" t="s">
        <v>25</v>
      </c>
      <c r="W15" s="71">
        <f t="shared" si="4"/>
        <v>16</v>
      </c>
      <c r="X15" s="72">
        <v>80.0</v>
      </c>
    </row>
    <row r="16">
      <c r="A16" s="4">
        <v>45738.0</v>
      </c>
      <c r="B16" s="10" t="s">
        <v>30</v>
      </c>
      <c r="C16" s="10">
        <f t="shared" si="7"/>
        <v>68</v>
      </c>
      <c r="D16" s="10">
        <v>0.0</v>
      </c>
      <c r="E16" s="60">
        <f t="shared" si="1"/>
        <v>68</v>
      </c>
      <c r="F16" s="60">
        <f t="shared" si="8"/>
        <v>13</v>
      </c>
      <c r="G16" s="10">
        <v>0.0</v>
      </c>
      <c r="H16" s="10">
        <v>55.0</v>
      </c>
      <c r="I16" s="5">
        <v>0.0</v>
      </c>
      <c r="J16" s="6">
        <v>0.0</v>
      </c>
      <c r="L16" s="49">
        <v>45734.0</v>
      </c>
      <c r="M16" s="5" t="s">
        <v>47</v>
      </c>
      <c r="N16" s="29">
        <v>1.0</v>
      </c>
      <c r="O16" s="29">
        <v>159.0</v>
      </c>
      <c r="P16" s="5" t="s">
        <v>48</v>
      </c>
      <c r="Q16" s="6">
        <f t="shared" si="9"/>
        <v>159</v>
      </c>
      <c r="S16" s="73">
        <v>45745.0</v>
      </c>
      <c r="T16" s="10" t="s">
        <v>29</v>
      </c>
      <c r="U16" s="32">
        <v>10.0</v>
      </c>
      <c r="V16" s="10" t="s">
        <v>25</v>
      </c>
      <c r="W16" s="30">
        <f t="shared" si="4"/>
        <v>20</v>
      </c>
      <c r="X16" s="23">
        <v>200.0</v>
      </c>
    </row>
    <row r="17">
      <c r="A17" s="24">
        <v>45739.0</v>
      </c>
      <c r="B17" s="26" t="s">
        <v>20</v>
      </c>
      <c r="C17" s="26">
        <f t="shared" si="7"/>
        <v>36.5</v>
      </c>
      <c r="D17" s="26">
        <v>24.0</v>
      </c>
      <c r="E17" s="61">
        <f t="shared" si="1"/>
        <v>60.5</v>
      </c>
      <c r="F17" s="61">
        <f t="shared" si="8"/>
        <v>52</v>
      </c>
      <c r="G17" s="26">
        <v>0.0</v>
      </c>
      <c r="H17" s="26">
        <v>8.5</v>
      </c>
      <c r="I17" s="26">
        <v>65.0</v>
      </c>
      <c r="J17" s="62" t="s">
        <v>65</v>
      </c>
      <c r="L17" s="55">
        <v>45738.0</v>
      </c>
      <c r="M17" s="8" t="s">
        <v>43</v>
      </c>
      <c r="N17" s="56">
        <v>5.0</v>
      </c>
      <c r="O17" s="56">
        <v>60.0</v>
      </c>
      <c r="P17" s="8" t="s">
        <v>66</v>
      </c>
      <c r="Q17" s="9">
        <v>300.0</v>
      </c>
      <c r="S17" s="69">
        <v>45745.0</v>
      </c>
      <c r="T17" s="11" t="s">
        <v>67</v>
      </c>
      <c r="U17" s="70">
        <v>1.0</v>
      </c>
      <c r="V17" s="11" t="s">
        <v>25</v>
      </c>
      <c r="W17" s="71">
        <f t="shared" si="4"/>
        <v>50</v>
      </c>
      <c r="X17" s="72">
        <v>50.0</v>
      </c>
    </row>
    <row r="18">
      <c r="A18" s="4">
        <v>45739.0</v>
      </c>
      <c r="B18" s="10" t="s">
        <v>26</v>
      </c>
      <c r="C18" s="10">
        <f t="shared" si="7"/>
        <v>1.35</v>
      </c>
      <c r="D18" s="10">
        <v>0.0</v>
      </c>
      <c r="E18" s="60">
        <f t="shared" si="1"/>
        <v>1.35</v>
      </c>
      <c r="F18" s="60">
        <f t="shared" si="8"/>
        <v>0.55</v>
      </c>
      <c r="G18" s="10">
        <v>0.0</v>
      </c>
      <c r="H18" s="10">
        <v>0.8</v>
      </c>
      <c r="I18" s="5">
        <v>0.0</v>
      </c>
      <c r="J18" s="6">
        <v>0.0</v>
      </c>
      <c r="L18" s="49">
        <v>45740.0</v>
      </c>
      <c r="M18" s="10" t="s">
        <v>55</v>
      </c>
      <c r="N18" s="32">
        <v>3.0</v>
      </c>
      <c r="O18" s="32">
        <v>30.5</v>
      </c>
      <c r="P18" s="10" t="s">
        <v>56</v>
      </c>
      <c r="Q18" s="13">
        <v>91.5</v>
      </c>
      <c r="S18" s="73">
        <v>45745.0</v>
      </c>
      <c r="T18" s="10" t="s">
        <v>37</v>
      </c>
      <c r="U18" s="32">
        <v>2.0</v>
      </c>
      <c r="V18" s="10" t="s">
        <v>25</v>
      </c>
      <c r="W18" s="30">
        <f t="shared" si="4"/>
        <v>40</v>
      </c>
      <c r="X18" s="23">
        <v>80.0</v>
      </c>
    </row>
    <row r="19">
      <c r="A19" s="24">
        <v>45739.0</v>
      </c>
      <c r="B19" s="26" t="s">
        <v>30</v>
      </c>
      <c r="C19" s="26">
        <f t="shared" si="7"/>
        <v>55</v>
      </c>
      <c r="D19" s="26">
        <v>0.0</v>
      </c>
      <c r="E19" s="61">
        <f t="shared" si="1"/>
        <v>55</v>
      </c>
      <c r="F19" s="61">
        <f t="shared" si="8"/>
        <v>6</v>
      </c>
      <c r="G19" s="26">
        <v>0.0</v>
      </c>
      <c r="H19" s="26">
        <v>49.0</v>
      </c>
      <c r="I19" s="52">
        <v>0.0</v>
      </c>
      <c r="J19" s="54">
        <v>0.0</v>
      </c>
      <c r="L19" s="55">
        <v>45740.0</v>
      </c>
      <c r="M19" s="11" t="s">
        <v>31</v>
      </c>
      <c r="N19" s="70">
        <v>24.0</v>
      </c>
      <c r="O19" s="70">
        <v>4.5</v>
      </c>
      <c r="P19" s="11"/>
      <c r="Q19" s="12">
        <v>110.0</v>
      </c>
      <c r="S19" s="69">
        <v>45745.0</v>
      </c>
      <c r="T19" s="11" t="s">
        <v>41</v>
      </c>
      <c r="U19" s="70">
        <v>2.0</v>
      </c>
      <c r="V19" s="11" t="s">
        <v>42</v>
      </c>
      <c r="W19" s="71">
        <f t="shared" si="4"/>
        <v>5</v>
      </c>
      <c r="X19" s="72">
        <v>10.0</v>
      </c>
    </row>
    <row r="20">
      <c r="A20" s="4">
        <v>45740.0</v>
      </c>
      <c r="B20" s="10" t="s">
        <v>20</v>
      </c>
      <c r="C20" s="10">
        <f t="shared" si="7"/>
        <v>8.5</v>
      </c>
      <c r="D20" s="10">
        <f>12*5</f>
        <v>60</v>
      </c>
      <c r="E20" s="60">
        <f t="shared" si="1"/>
        <v>68.5</v>
      </c>
      <c r="F20" s="60">
        <f>E20-H20-G20</f>
        <v>41.5</v>
      </c>
      <c r="G20" s="10">
        <v>0.5</v>
      </c>
      <c r="H20" s="10">
        <v>26.5</v>
      </c>
      <c r="I20" s="10">
        <v>65.0</v>
      </c>
      <c r="J20" s="13" t="s">
        <v>46</v>
      </c>
      <c r="L20" s="49">
        <v>45743.0</v>
      </c>
      <c r="M20" s="10" t="s">
        <v>61</v>
      </c>
      <c r="N20" s="10">
        <v>1.0</v>
      </c>
      <c r="O20" s="32">
        <v>152.0</v>
      </c>
      <c r="P20" s="10" t="s">
        <v>62</v>
      </c>
      <c r="Q20" s="74">
        <f t="shared" ref="Q20:Q22" si="10">N20*O20</f>
        <v>152</v>
      </c>
      <c r="S20" s="73">
        <v>45745.0</v>
      </c>
      <c r="T20" s="10" t="s">
        <v>45</v>
      </c>
      <c r="U20" s="32">
        <v>2.5</v>
      </c>
      <c r="V20" s="10" t="s">
        <v>25</v>
      </c>
      <c r="W20" s="30">
        <f t="shared" si="4"/>
        <v>16</v>
      </c>
      <c r="X20" s="23">
        <v>40.0</v>
      </c>
    </row>
    <row r="21">
      <c r="A21" s="24">
        <v>45740.0</v>
      </c>
      <c r="B21" s="26" t="s">
        <v>26</v>
      </c>
      <c r="C21" s="26">
        <f t="shared" si="7"/>
        <v>0.8</v>
      </c>
      <c r="D21" s="26">
        <v>5.0</v>
      </c>
      <c r="E21" s="61">
        <f t="shared" si="1"/>
        <v>5.8</v>
      </c>
      <c r="F21" s="61">
        <f t="shared" ref="F21:F25" si="11">E21-H21</f>
        <v>0.65</v>
      </c>
      <c r="G21" s="26">
        <v>0.0</v>
      </c>
      <c r="H21" s="26">
        <v>5.15</v>
      </c>
      <c r="I21" s="26">
        <v>90.0</v>
      </c>
      <c r="J21" s="62" t="s">
        <v>68</v>
      </c>
      <c r="L21" s="55">
        <v>45743.0</v>
      </c>
      <c r="M21" s="11" t="s">
        <v>47</v>
      </c>
      <c r="N21" s="11">
        <v>1.0</v>
      </c>
      <c r="O21" s="70">
        <v>159.0</v>
      </c>
      <c r="P21" s="11" t="s">
        <v>48</v>
      </c>
      <c r="Q21" s="75">
        <f t="shared" si="10"/>
        <v>159</v>
      </c>
      <c r="S21" s="76">
        <v>45745.0</v>
      </c>
      <c r="T21" s="77" t="s">
        <v>63</v>
      </c>
      <c r="U21" s="78">
        <v>1.0</v>
      </c>
      <c r="V21" s="79" t="s">
        <v>25</v>
      </c>
      <c r="W21" s="80">
        <f t="shared" si="4"/>
        <v>120</v>
      </c>
      <c r="X21" s="81">
        <v>120.0</v>
      </c>
    </row>
    <row r="22">
      <c r="A22" s="4">
        <v>45740.0</v>
      </c>
      <c r="B22" s="10" t="s">
        <v>30</v>
      </c>
      <c r="C22" s="10">
        <f t="shared" si="7"/>
        <v>49</v>
      </c>
      <c r="D22" s="10">
        <v>40.0</v>
      </c>
      <c r="E22" s="60">
        <f t="shared" si="1"/>
        <v>89</v>
      </c>
      <c r="F22" s="60">
        <f t="shared" si="11"/>
        <v>14</v>
      </c>
      <c r="G22" s="10">
        <v>0.0</v>
      </c>
      <c r="H22" s="10">
        <v>75.0</v>
      </c>
      <c r="I22" s="10">
        <v>430.0</v>
      </c>
      <c r="J22" s="13" t="s">
        <v>69</v>
      </c>
      <c r="L22" s="49">
        <v>45743.0</v>
      </c>
      <c r="M22" s="10" t="s">
        <v>70</v>
      </c>
      <c r="N22" s="10">
        <v>1.0</v>
      </c>
      <c r="O22" s="32">
        <v>81.5</v>
      </c>
      <c r="P22" s="10" t="s">
        <v>71</v>
      </c>
      <c r="Q22" s="74">
        <f t="shared" si="10"/>
        <v>81.5</v>
      </c>
    </row>
    <row r="23">
      <c r="A23" s="24">
        <v>45741.0</v>
      </c>
      <c r="B23" s="26" t="s">
        <v>20</v>
      </c>
      <c r="C23" s="26">
        <f t="shared" si="7"/>
        <v>26.5</v>
      </c>
      <c r="D23" s="26">
        <f>3*12</f>
        <v>36</v>
      </c>
      <c r="E23" s="61">
        <f t="shared" si="1"/>
        <v>62.5</v>
      </c>
      <c r="F23" s="61">
        <f t="shared" si="11"/>
        <v>44</v>
      </c>
      <c r="G23" s="26">
        <v>0.0</v>
      </c>
      <c r="H23" s="26">
        <v>18.5</v>
      </c>
      <c r="I23" s="26">
        <v>65.0</v>
      </c>
      <c r="J23" s="62" t="s">
        <v>72</v>
      </c>
      <c r="L23" s="82">
        <v>45746.0</v>
      </c>
      <c r="M23" s="79" t="s">
        <v>39</v>
      </c>
      <c r="N23" s="79">
        <v>2.0</v>
      </c>
      <c r="O23" s="78">
        <v>210.0</v>
      </c>
      <c r="P23" s="79" t="s">
        <v>40</v>
      </c>
      <c r="Q23" s="83">
        <v>420.0</v>
      </c>
    </row>
    <row r="24">
      <c r="A24" s="4">
        <v>45741.0</v>
      </c>
      <c r="B24" s="10" t="s">
        <v>26</v>
      </c>
      <c r="C24" s="10">
        <f t="shared" si="7"/>
        <v>5.15</v>
      </c>
      <c r="D24" s="10">
        <v>0.0</v>
      </c>
      <c r="E24" s="60">
        <f t="shared" si="1"/>
        <v>5.15</v>
      </c>
      <c r="F24" s="60">
        <f t="shared" si="11"/>
        <v>0.65</v>
      </c>
      <c r="G24" s="10">
        <v>0.0</v>
      </c>
      <c r="H24" s="10">
        <v>4.5</v>
      </c>
      <c r="I24" s="10">
        <v>0.0</v>
      </c>
      <c r="J24" s="13">
        <v>0.0</v>
      </c>
    </row>
    <row r="25">
      <c r="A25" s="24">
        <v>45741.0</v>
      </c>
      <c r="B25" s="26" t="s">
        <v>30</v>
      </c>
      <c r="C25" s="26">
        <f t="shared" si="7"/>
        <v>75</v>
      </c>
      <c r="D25" s="26">
        <v>0.0</v>
      </c>
      <c r="E25" s="61">
        <f t="shared" si="1"/>
        <v>75</v>
      </c>
      <c r="F25" s="61">
        <f t="shared" si="11"/>
        <v>5</v>
      </c>
      <c r="G25" s="26">
        <v>0.0</v>
      </c>
      <c r="H25" s="26">
        <v>70.0</v>
      </c>
      <c r="I25" s="26">
        <v>0.0</v>
      </c>
      <c r="J25" s="62">
        <v>0.0</v>
      </c>
    </row>
    <row r="26">
      <c r="A26" s="4">
        <v>45742.0</v>
      </c>
      <c r="B26" s="10" t="s">
        <v>20</v>
      </c>
      <c r="C26" s="10">
        <f t="shared" si="7"/>
        <v>18.5</v>
      </c>
      <c r="D26" s="10">
        <f>3*12</f>
        <v>36</v>
      </c>
      <c r="E26" s="60">
        <f t="shared" si="1"/>
        <v>54.5</v>
      </c>
      <c r="F26" s="60">
        <f>E26-H26-G26</f>
        <v>31.5</v>
      </c>
      <c r="G26" s="10">
        <v>1.0</v>
      </c>
      <c r="H26" s="10">
        <v>22.0</v>
      </c>
      <c r="I26" s="10">
        <v>65.0</v>
      </c>
      <c r="J26" s="13" t="s">
        <v>72</v>
      </c>
    </row>
    <row r="27">
      <c r="A27" s="24">
        <v>45742.0</v>
      </c>
      <c r="B27" s="26" t="s">
        <v>26</v>
      </c>
      <c r="C27" s="26">
        <f t="shared" si="7"/>
        <v>4.5</v>
      </c>
      <c r="D27" s="26">
        <v>0.0</v>
      </c>
      <c r="E27" s="61">
        <f t="shared" si="1"/>
        <v>4.5</v>
      </c>
      <c r="F27" s="61">
        <f t="shared" ref="F27:F32" si="12">E27-H27</f>
        <v>0.7</v>
      </c>
      <c r="G27" s="26">
        <v>0.0</v>
      </c>
      <c r="H27" s="26">
        <v>3.8</v>
      </c>
      <c r="I27" s="26">
        <v>0.0</v>
      </c>
      <c r="J27" s="62">
        <v>0.0</v>
      </c>
    </row>
    <row r="28">
      <c r="A28" s="4">
        <v>45742.0</v>
      </c>
      <c r="B28" s="10" t="s">
        <v>30</v>
      </c>
      <c r="C28" s="10">
        <f t="shared" si="7"/>
        <v>70</v>
      </c>
      <c r="D28" s="10">
        <v>0.0</v>
      </c>
      <c r="E28" s="60">
        <f t="shared" si="1"/>
        <v>70</v>
      </c>
      <c r="F28" s="60">
        <f t="shared" si="12"/>
        <v>6</v>
      </c>
      <c r="G28" s="10">
        <v>0.0</v>
      </c>
      <c r="H28" s="10">
        <v>64.0</v>
      </c>
      <c r="I28" s="10">
        <v>0.0</v>
      </c>
      <c r="J28" s="13">
        <v>0.0</v>
      </c>
    </row>
    <row r="29">
      <c r="A29" s="24">
        <v>45743.0</v>
      </c>
      <c r="B29" s="26" t="s">
        <v>20</v>
      </c>
      <c r="C29" s="26">
        <f t="shared" si="7"/>
        <v>22</v>
      </c>
      <c r="D29" s="26">
        <f>2*12.5</f>
        <v>25</v>
      </c>
      <c r="E29" s="61">
        <f t="shared" si="1"/>
        <v>47</v>
      </c>
      <c r="F29" s="61">
        <f t="shared" si="12"/>
        <v>47</v>
      </c>
      <c r="G29" s="26">
        <v>0.0</v>
      </c>
      <c r="H29" s="26">
        <v>0.0</v>
      </c>
      <c r="I29" s="26">
        <v>65.0</v>
      </c>
      <c r="J29" s="62" t="s">
        <v>73</v>
      </c>
    </row>
    <row r="30">
      <c r="A30" s="4">
        <v>45743.0</v>
      </c>
      <c r="B30" s="10" t="s">
        <v>26</v>
      </c>
      <c r="C30" s="10">
        <f t="shared" si="7"/>
        <v>3.8</v>
      </c>
      <c r="D30" s="10">
        <v>0.0</v>
      </c>
      <c r="E30" s="60">
        <f t="shared" si="1"/>
        <v>3.8</v>
      </c>
      <c r="F30" s="60">
        <f t="shared" si="12"/>
        <v>0.7</v>
      </c>
      <c r="G30" s="10">
        <v>0.0</v>
      </c>
      <c r="H30" s="10">
        <v>3.1</v>
      </c>
      <c r="I30" s="10">
        <v>0.0</v>
      </c>
      <c r="J30" s="13">
        <v>0.0</v>
      </c>
    </row>
    <row r="31">
      <c r="A31" s="24">
        <v>45743.0</v>
      </c>
      <c r="B31" s="26" t="s">
        <v>30</v>
      </c>
      <c r="C31" s="26">
        <f t="shared" si="7"/>
        <v>64</v>
      </c>
      <c r="D31" s="26">
        <v>0.0</v>
      </c>
      <c r="E31" s="61">
        <f t="shared" si="1"/>
        <v>64</v>
      </c>
      <c r="F31" s="61">
        <f t="shared" si="12"/>
        <v>16</v>
      </c>
      <c r="G31" s="26">
        <v>0.0</v>
      </c>
      <c r="H31" s="26">
        <v>48.0</v>
      </c>
      <c r="I31" s="26">
        <v>0.0</v>
      </c>
      <c r="J31" s="62">
        <v>0.0</v>
      </c>
    </row>
    <row r="32">
      <c r="A32" s="4">
        <v>45744.0</v>
      </c>
      <c r="B32" s="10" t="s">
        <v>20</v>
      </c>
      <c r="C32" s="10">
        <f t="shared" si="7"/>
        <v>0</v>
      </c>
      <c r="D32" s="10">
        <f>5*12</f>
        <v>60</v>
      </c>
      <c r="E32" s="60">
        <f t="shared" si="1"/>
        <v>60</v>
      </c>
      <c r="F32" s="60">
        <f t="shared" si="12"/>
        <v>27</v>
      </c>
      <c r="G32" s="10">
        <v>0.0</v>
      </c>
      <c r="H32" s="10">
        <v>33.0</v>
      </c>
      <c r="I32" s="10">
        <v>65.0</v>
      </c>
      <c r="J32" s="13" t="s">
        <v>46</v>
      </c>
    </row>
    <row r="33">
      <c r="A33" s="24">
        <v>45744.0</v>
      </c>
      <c r="B33" s="26" t="s">
        <v>26</v>
      </c>
      <c r="C33" s="26">
        <f t="shared" si="7"/>
        <v>3.1</v>
      </c>
      <c r="D33" s="26">
        <v>0.0</v>
      </c>
      <c r="E33" s="61">
        <f t="shared" si="1"/>
        <v>3.1</v>
      </c>
      <c r="F33" s="26">
        <v>0.4</v>
      </c>
      <c r="G33" s="26">
        <v>0.0</v>
      </c>
      <c r="H33" s="26">
        <f t="shared" ref="H33:H34" si="13">E33-F33</f>
        <v>2.7</v>
      </c>
      <c r="I33" s="26">
        <v>0.0</v>
      </c>
      <c r="J33" s="62">
        <v>0.0</v>
      </c>
    </row>
    <row r="34">
      <c r="A34" s="4">
        <v>45744.0</v>
      </c>
      <c r="B34" s="10" t="s">
        <v>30</v>
      </c>
      <c r="C34" s="10">
        <f t="shared" si="7"/>
        <v>48</v>
      </c>
      <c r="D34" s="10">
        <v>0.0</v>
      </c>
      <c r="E34" s="60">
        <f t="shared" si="1"/>
        <v>48</v>
      </c>
      <c r="F34" s="10">
        <v>7.0</v>
      </c>
      <c r="G34" s="10">
        <v>0.0</v>
      </c>
      <c r="H34" s="10">
        <f t="shared" si="13"/>
        <v>41</v>
      </c>
      <c r="I34" s="10">
        <v>0.0</v>
      </c>
      <c r="J34" s="13">
        <v>0.0</v>
      </c>
    </row>
    <row r="35">
      <c r="A35" s="24">
        <v>45745.0</v>
      </c>
      <c r="B35" s="26" t="s">
        <v>20</v>
      </c>
      <c r="C35" s="26">
        <f t="shared" si="7"/>
        <v>33</v>
      </c>
      <c r="D35" s="26">
        <v>12.0</v>
      </c>
      <c r="E35" s="61">
        <f t="shared" si="1"/>
        <v>45</v>
      </c>
      <c r="F35" s="61">
        <f t="shared" ref="F35:F40" si="14">E35-H35</f>
        <v>40</v>
      </c>
      <c r="G35" s="26">
        <v>0.0</v>
      </c>
      <c r="H35" s="26">
        <v>5.0</v>
      </c>
      <c r="I35" s="26">
        <v>65.0</v>
      </c>
      <c r="J35" s="62" t="s">
        <v>74</v>
      </c>
    </row>
    <row r="36">
      <c r="A36" s="4">
        <v>45745.0</v>
      </c>
      <c r="B36" s="10" t="s">
        <v>26</v>
      </c>
      <c r="C36" s="10">
        <f t="shared" si="7"/>
        <v>2.7</v>
      </c>
      <c r="D36" s="10">
        <v>0.0</v>
      </c>
      <c r="E36" s="60">
        <f t="shared" si="1"/>
        <v>2.7</v>
      </c>
      <c r="F36" s="60">
        <f t="shared" si="14"/>
        <v>0.55</v>
      </c>
      <c r="G36" s="10">
        <v>0.0</v>
      </c>
      <c r="H36" s="10">
        <v>2.15</v>
      </c>
      <c r="I36" s="10">
        <v>0.0</v>
      </c>
      <c r="J36" s="13">
        <v>0.0</v>
      </c>
    </row>
    <row r="37">
      <c r="A37" s="24">
        <v>45745.0</v>
      </c>
      <c r="B37" s="26" t="s">
        <v>30</v>
      </c>
      <c r="C37" s="26">
        <f t="shared" si="7"/>
        <v>41</v>
      </c>
      <c r="D37" s="26">
        <v>0.0</v>
      </c>
      <c r="E37" s="61">
        <f t="shared" si="1"/>
        <v>41</v>
      </c>
      <c r="F37" s="61">
        <f t="shared" si="14"/>
        <v>16</v>
      </c>
      <c r="G37" s="26">
        <v>0.0</v>
      </c>
      <c r="H37" s="26">
        <v>25.0</v>
      </c>
      <c r="I37" s="26">
        <v>0.0</v>
      </c>
      <c r="J37" s="62">
        <v>0.0</v>
      </c>
    </row>
    <row r="38">
      <c r="A38" s="4">
        <v>45746.0</v>
      </c>
      <c r="B38" s="10" t="s">
        <v>20</v>
      </c>
      <c r="C38" s="10">
        <f t="shared" si="7"/>
        <v>5</v>
      </c>
      <c r="D38" s="10">
        <v>24.0</v>
      </c>
      <c r="E38" s="60">
        <f t="shared" si="1"/>
        <v>29</v>
      </c>
      <c r="F38" s="60">
        <f t="shared" si="14"/>
        <v>29</v>
      </c>
      <c r="G38" s="10">
        <v>0.0</v>
      </c>
      <c r="H38" s="10">
        <v>0.0</v>
      </c>
      <c r="I38" s="10">
        <v>65.0</v>
      </c>
      <c r="J38" s="13" t="s">
        <v>65</v>
      </c>
    </row>
    <row r="39">
      <c r="A39" s="24">
        <v>45746.0</v>
      </c>
      <c r="B39" s="26" t="s">
        <v>26</v>
      </c>
      <c r="C39" s="26">
        <f t="shared" si="7"/>
        <v>2.15</v>
      </c>
      <c r="D39" s="26">
        <v>0.0</v>
      </c>
      <c r="E39" s="61">
        <f t="shared" si="1"/>
        <v>2.15</v>
      </c>
      <c r="F39" s="61">
        <f t="shared" si="14"/>
        <v>0.5</v>
      </c>
      <c r="G39" s="26">
        <v>0.0</v>
      </c>
      <c r="H39" s="26">
        <v>1.65</v>
      </c>
      <c r="I39" s="26">
        <v>0.0</v>
      </c>
      <c r="J39" s="62">
        <v>0.0</v>
      </c>
    </row>
    <row r="40">
      <c r="A40" s="14">
        <v>45746.0</v>
      </c>
      <c r="B40" s="15" t="s">
        <v>30</v>
      </c>
      <c r="C40" s="15">
        <f t="shared" si="7"/>
        <v>25</v>
      </c>
      <c r="D40" s="15">
        <v>0.0</v>
      </c>
      <c r="E40" s="84">
        <f t="shared" si="1"/>
        <v>25</v>
      </c>
      <c r="F40" s="84">
        <f t="shared" si="14"/>
        <v>12</v>
      </c>
      <c r="G40" s="15">
        <v>0.0</v>
      </c>
      <c r="H40" s="15">
        <v>13.0</v>
      </c>
      <c r="I40" s="15">
        <v>0.0</v>
      </c>
      <c r="J40" s="16">
        <v>0.0</v>
      </c>
    </row>
  </sheetData>
  <dataValidations>
    <dataValidation type="custom" allowBlank="1" showDropDown="1" sqref="S2:S21 L2:L23 A2:A40">
      <formula1>OR(NOT(ISERROR(DATEVALUE(A2))), AND(ISNUMBER(A2), LEFT(CELL("format", A2))="D"))</formula1>
    </dataValidation>
    <dataValidation type="custom" allowBlank="1" showDropDown="1" sqref="U2:U21 W2:X21 O2:O23">
      <formula1>AND(ISNUMBER(O2),(NOT(OR(NOT(ISERROR(DATEVALUE(O2))), AND(ISNUMBER(O2), LEFT(CELL("format", O2))="D")))))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3" width="19.63"/>
    <col customWidth="1" min="4" max="4" width="15.38"/>
  </cols>
  <sheetData>
    <row r="1">
      <c r="A1" s="17" t="s">
        <v>75</v>
      </c>
      <c r="B1" s="85" t="s">
        <v>76</v>
      </c>
      <c r="C1" s="18" t="s">
        <v>77</v>
      </c>
      <c r="D1" s="86" t="s">
        <v>78</v>
      </c>
    </row>
    <row r="2">
      <c r="A2" s="87" t="s">
        <v>79</v>
      </c>
      <c r="B2" s="5" t="s">
        <v>80</v>
      </c>
      <c r="C2" s="88">
        <v>45657.0</v>
      </c>
      <c r="D2" s="6">
        <v>99.0</v>
      </c>
    </row>
    <row r="3">
      <c r="A3" s="89" t="s">
        <v>81</v>
      </c>
      <c r="B3" s="52" t="s">
        <v>80</v>
      </c>
      <c r="C3" s="90">
        <v>45657.0</v>
      </c>
      <c r="D3" s="54">
        <f>69+80+30</f>
        <v>179</v>
      </c>
    </row>
    <row r="4">
      <c r="A4" s="87" t="s">
        <v>82</v>
      </c>
      <c r="B4" s="5" t="s">
        <v>83</v>
      </c>
      <c r="C4" s="88">
        <v>45657.0</v>
      </c>
      <c r="D4" s="6">
        <f>300+450</f>
        <v>750</v>
      </c>
    </row>
    <row r="5">
      <c r="A5" s="89" t="s">
        <v>84</v>
      </c>
      <c r="B5" s="52" t="s">
        <v>85</v>
      </c>
      <c r="C5" s="90">
        <v>45657.0</v>
      </c>
      <c r="D5" s="54">
        <v>10100.0</v>
      </c>
    </row>
    <row r="6">
      <c r="A6" s="87" t="s">
        <v>86</v>
      </c>
      <c r="B6" s="5" t="s">
        <v>87</v>
      </c>
      <c r="C6" s="88">
        <v>45657.0</v>
      </c>
      <c r="D6" s="6">
        <v>1080.0</v>
      </c>
    </row>
    <row r="7">
      <c r="A7" s="89" t="s">
        <v>88</v>
      </c>
      <c r="B7" s="52" t="s">
        <v>89</v>
      </c>
      <c r="C7" s="90">
        <v>45657.0</v>
      </c>
      <c r="D7" s="54">
        <v>20.0</v>
      </c>
    </row>
    <row r="8">
      <c r="A8" s="87" t="s">
        <v>90</v>
      </c>
      <c r="B8" s="5" t="s">
        <v>80</v>
      </c>
      <c r="C8" s="88">
        <v>45657.0</v>
      </c>
      <c r="D8" s="6">
        <v>500.0</v>
      </c>
    </row>
    <row r="9">
      <c r="A9" s="89" t="s">
        <v>91</v>
      </c>
      <c r="B9" s="52" t="s">
        <v>80</v>
      </c>
      <c r="C9" s="90">
        <v>45657.0</v>
      </c>
      <c r="D9" s="54">
        <v>1000.0</v>
      </c>
    </row>
    <row r="10">
      <c r="A10" s="87" t="s">
        <v>92</v>
      </c>
      <c r="B10" s="5" t="s">
        <v>80</v>
      </c>
      <c r="C10" s="88">
        <v>45657.0</v>
      </c>
      <c r="D10" s="6">
        <v>100.0</v>
      </c>
    </row>
    <row r="11">
      <c r="A11" s="89" t="s">
        <v>93</v>
      </c>
      <c r="B11" s="52" t="s">
        <v>80</v>
      </c>
      <c r="C11" s="90">
        <v>45657.0</v>
      </c>
      <c r="D11" s="54">
        <v>230.0</v>
      </c>
    </row>
    <row r="12">
      <c r="A12" s="87" t="s">
        <v>94</v>
      </c>
      <c r="B12" s="5" t="s">
        <v>83</v>
      </c>
      <c r="C12" s="88">
        <v>45657.0</v>
      </c>
      <c r="D12" s="6">
        <v>350.0</v>
      </c>
    </row>
    <row r="13">
      <c r="A13" s="89" t="s">
        <v>95</v>
      </c>
      <c r="B13" s="52" t="s">
        <v>80</v>
      </c>
      <c r="C13" s="90">
        <v>45657.0</v>
      </c>
      <c r="D13" s="54">
        <v>250.0</v>
      </c>
    </row>
    <row r="14">
      <c r="A14" s="87" t="s">
        <v>31</v>
      </c>
      <c r="B14" s="5" t="s">
        <v>89</v>
      </c>
      <c r="C14" s="88">
        <v>45657.0</v>
      </c>
      <c r="D14" s="6">
        <v>350.0</v>
      </c>
    </row>
    <row r="15">
      <c r="A15" s="89" t="s">
        <v>96</v>
      </c>
      <c r="B15" s="52" t="s">
        <v>97</v>
      </c>
      <c r="C15" s="90">
        <v>45688.0</v>
      </c>
      <c r="D15" s="54">
        <v>100.0</v>
      </c>
    </row>
    <row r="16">
      <c r="A16" s="87" t="s">
        <v>98</v>
      </c>
      <c r="B16" s="5" t="s">
        <v>85</v>
      </c>
      <c r="C16" s="88">
        <v>45688.0</v>
      </c>
      <c r="D16" s="6">
        <v>600.0</v>
      </c>
    </row>
    <row r="17">
      <c r="A17" s="89" t="s">
        <v>99</v>
      </c>
      <c r="B17" s="52" t="s">
        <v>87</v>
      </c>
      <c r="C17" s="90">
        <v>45688.0</v>
      </c>
      <c r="D17" s="54">
        <v>380.0</v>
      </c>
    </row>
    <row r="18">
      <c r="A18" s="87" t="s">
        <v>100</v>
      </c>
      <c r="B18" s="5" t="s">
        <v>85</v>
      </c>
      <c r="C18" s="88">
        <v>45688.0</v>
      </c>
      <c r="D18" s="6">
        <v>610.0</v>
      </c>
    </row>
    <row r="19">
      <c r="A19" s="89" t="s">
        <v>101</v>
      </c>
      <c r="B19" s="52" t="s">
        <v>80</v>
      </c>
      <c r="C19" s="90">
        <v>45689.0</v>
      </c>
      <c r="D19" s="54">
        <v>380.0</v>
      </c>
    </row>
    <row r="20">
      <c r="A20" s="87" t="s">
        <v>102</v>
      </c>
      <c r="B20" s="5" t="s">
        <v>80</v>
      </c>
      <c r="C20" s="88">
        <v>45689.0</v>
      </c>
      <c r="D20" s="6">
        <v>50.0</v>
      </c>
    </row>
    <row r="21">
      <c r="A21" s="89" t="s">
        <v>103</v>
      </c>
      <c r="B21" s="52" t="s">
        <v>104</v>
      </c>
      <c r="C21" s="90">
        <v>45716.0</v>
      </c>
      <c r="D21" s="54">
        <f>3500</f>
        <v>3500</v>
      </c>
    </row>
    <row r="22">
      <c r="A22" s="87" t="s">
        <v>105</v>
      </c>
      <c r="B22" s="5" t="s">
        <v>104</v>
      </c>
      <c r="C22" s="88">
        <v>45716.0</v>
      </c>
      <c r="D22" s="6">
        <v>360.0</v>
      </c>
    </row>
    <row r="23">
      <c r="A23" s="89" t="s">
        <v>106</v>
      </c>
      <c r="B23" s="52" t="s">
        <v>104</v>
      </c>
      <c r="C23" s="90">
        <v>45716.0</v>
      </c>
      <c r="D23" s="54">
        <v>1900.0</v>
      </c>
    </row>
    <row r="24">
      <c r="A24" s="87" t="s">
        <v>28</v>
      </c>
      <c r="B24" s="5" t="s">
        <v>89</v>
      </c>
      <c r="C24" s="88">
        <v>45716.0</v>
      </c>
      <c r="D24" s="6">
        <v>200.0</v>
      </c>
    </row>
    <row r="25">
      <c r="A25" s="89" t="s">
        <v>107</v>
      </c>
      <c r="B25" s="52" t="s">
        <v>89</v>
      </c>
      <c r="C25" s="90">
        <v>45746.0</v>
      </c>
      <c r="D25" s="54">
        <v>1650.0</v>
      </c>
    </row>
    <row r="26">
      <c r="A26" s="87" t="s">
        <v>108</v>
      </c>
      <c r="B26" s="5" t="s">
        <v>87</v>
      </c>
      <c r="C26" s="88">
        <v>45746.0</v>
      </c>
      <c r="D26" s="6">
        <v>440.0</v>
      </c>
    </row>
    <row r="27">
      <c r="A27" s="89" t="s">
        <v>109</v>
      </c>
      <c r="B27" s="52" t="s">
        <v>80</v>
      </c>
      <c r="C27" s="90">
        <v>45746.0</v>
      </c>
      <c r="D27" s="54">
        <v>90.0</v>
      </c>
    </row>
    <row r="28">
      <c r="A28" s="87" t="s">
        <v>110</v>
      </c>
      <c r="B28" s="5" t="s">
        <v>80</v>
      </c>
      <c r="C28" s="88">
        <v>45746.0</v>
      </c>
      <c r="D28" s="6">
        <v>59.0</v>
      </c>
    </row>
    <row r="29">
      <c r="A29" s="91" t="s">
        <v>111</v>
      </c>
      <c r="B29" s="26" t="s">
        <v>80</v>
      </c>
      <c r="C29" s="90">
        <v>45746.0</v>
      </c>
      <c r="D29" s="62">
        <v>199.0</v>
      </c>
    </row>
    <row r="30">
      <c r="A30" s="92" t="s">
        <v>112</v>
      </c>
      <c r="B30" s="15" t="s">
        <v>80</v>
      </c>
      <c r="C30" s="93">
        <v>45746.0</v>
      </c>
      <c r="D30" s="16">
        <v>170.0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3" max="3" width="12.88"/>
  </cols>
  <sheetData>
    <row r="1">
      <c r="A1" s="94" t="s">
        <v>113</v>
      </c>
      <c r="B1" s="95" t="s">
        <v>114</v>
      </c>
      <c r="C1" s="95" t="s">
        <v>115</v>
      </c>
      <c r="D1" s="96" t="s">
        <v>116</v>
      </c>
      <c r="F1" s="97" t="s">
        <v>117</v>
      </c>
    </row>
    <row r="2">
      <c r="A2" s="4">
        <v>45644.0</v>
      </c>
      <c r="C2" s="5">
        <v>-15008.0</v>
      </c>
      <c r="D2" s="6">
        <v>-15008.0</v>
      </c>
      <c r="F2" s="98">
        <f>IRR(Cash_Flow[Cash Flow])</f>
        <v>0.3607794343</v>
      </c>
    </row>
    <row r="3">
      <c r="A3" s="24">
        <v>45657.0</v>
      </c>
      <c r="B3" s="52">
        <v>3648.0</v>
      </c>
      <c r="C3" s="53">
        <f>3271</f>
        <v>3271</v>
      </c>
      <c r="D3" s="99">
        <f t="shared" ref="D3:D6" si="1">B3-C3</f>
        <v>377</v>
      </c>
    </row>
    <row r="4">
      <c r="A4" s="4">
        <v>45688.0</v>
      </c>
      <c r="B4" s="5">
        <v>26117.0</v>
      </c>
      <c r="C4" s="48">
        <f>1690+16860</f>
        <v>18550</v>
      </c>
      <c r="D4" s="74">
        <f t="shared" si="1"/>
        <v>7567</v>
      </c>
    </row>
    <row r="5">
      <c r="A5" s="24">
        <v>45716.0</v>
      </c>
      <c r="B5" s="52">
        <v>47200.0</v>
      </c>
      <c r="C5" s="53">
        <f>6390+22853+2428</f>
        <v>31671</v>
      </c>
      <c r="D5" s="99">
        <f t="shared" si="1"/>
        <v>15529</v>
      </c>
    </row>
    <row r="6">
      <c r="A6" s="14">
        <v>45746.0</v>
      </c>
      <c r="B6" s="100">
        <f>34815+1040+4920+1125</f>
        <v>41900</v>
      </c>
      <c r="C6" s="101">
        <f>2438+18502+530+3358+170+1535</f>
        <v>26533</v>
      </c>
      <c r="D6" s="102">
        <f t="shared" si="1"/>
        <v>15367</v>
      </c>
    </row>
  </sheetData>
  <dataValidations>
    <dataValidation type="custom" allowBlank="1" showDropDown="1" sqref="A2:A6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7.63"/>
    <col customWidth="1" min="4" max="4" width="9.25"/>
    <col customWidth="1" min="5" max="5" width="12.63"/>
  </cols>
  <sheetData>
    <row r="1">
      <c r="A1" s="94" t="s">
        <v>0</v>
      </c>
      <c r="B1" s="95" t="s">
        <v>118</v>
      </c>
      <c r="C1" s="95" t="s">
        <v>113</v>
      </c>
      <c r="D1" s="95" t="s">
        <v>119</v>
      </c>
      <c r="E1" s="95" t="s">
        <v>120</v>
      </c>
      <c r="F1" s="103" t="s">
        <v>121</v>
      </c>
    </row>
    <row r="2">
      <c r="A2" s="104">
        <v>45646.0</v>
      </c>
      <c r="B2" s="10">
        <v>12.0</v>
      </c>
      <c r="C2" s="60" t="str">
        <f t="shared" ref="C2:C300" si="1">TEXT(A2, "mmmm")</f>
        <v>December</v>
      </c>
      <c r="D2" s="60" t="str">
        <f t="shared" ref="D2:D300" si="2">TEXT(A2,"yyyy")</f>
        <v>2024</v>
      </c>
      <c r="E2" s="60">
        <f t="shared" ref="E2:E300" si="3">WEEKDAY(A2, 2)</f>
        <v>5</v>
      </c>
      <c r="F2" s="74" t="str">
        <f t="shared" ref="F2:F300" si="4">TEXT(A2, "dddd")</f>
        <v>Friday</v>
      </c>
    </row>
    <row r="3">
      <c r="A3" s="105">
        <v>45647.0</v>
      </c>
      <c r="B3" s="26">
        <v>12.0</v>
      </c>
      <c r="C3" s="61" t="str">
        <f t="shared" si="1"/>
        <v>December</v>
      </c>
      <c r="D3" s="61" t="str">
        <f t="shared" si="2"/>
        <v>2024</v>
      </c>
      <c r="E3" s="61">
        <f t="shared" si="3"/>
        <v>6</v>
      </c>
      <c r="F3" s="99" t="str">
        <f t="shared" si="4"/>
        <v>Saturday</v>
      </c>
    </row>
    <row r="4">
      <c r="A4" s="104">
        <v>45648.0</v>
      </c>
      <c r="B4" s="10">
        <v>12.0</v>
      </c>
      <c r="C4" s="60" t="str">
        <f t="shared" si="1"/>
        <v>December</v>
      </c>
      <c r="D4" s="60" t="str">
        <f t="shared" si="2"/>
        <v>2024</v>
      </c>
      <c r="E4" s="60">
        <f t="shared" si="3"/>
        <v>7</v>
      </c>
      <c r="F4" s="74" t="str">
        <f t="shared" si="4"/>
        <v>Sunday</v>
      </c>
    </row>
    <row r="5">
      <c r="A5" s="105">
        <v>45649.0</v>
      </c>
      <c r="B5" s="26">
        <v>12.0</v>
      </c>
      <c r="C5" s="61" t="str">
        <f t="shared" si="1"/>
        <v>December</v>
      </c>
      <c r="D5" s="61" t="str">
        <f t="shared" si="2"/>
        <v>2024</v>
      </c>
      <c r="E5" s="61">
        <f t="shared" si="3"/>
        <v>1</v>
      </c>
      <c r="F5" s="99" t="str">
        <f t="shared" si="4"/>
        <v>Monday</v>
      </c>
    </row>
    <row r="6">
      <c r="A6" s="104">
        <v>45650.0</v>
      </c>
      <c r="B6" s="10">
        <v>12.0</v>
      </c>
      <c r="C6" s="60" t="str">
        <f t="shared" si="1"/>
        <v>December</v>
      </c>
      <c r="D6" s="60" t="str">
        <f t="shared" si="2"/>
        <v>2024</v>
      </c>
      <c r="E6" s="60">
        <f t="shared" si="3"/>
        <v>2</v>
      </c>
      <c r="F6" s="74" t="str">
        <f t="shared" si="4"/>
        <v>Tuesday</v>
      </c>
    </row>
    <row r="7">
      <c r="A7" s="105">
        <v>45651.0</v>
      </c>
      <c r="B7" s="26">
        <v>12.0</v>
      </c>
      <c r="C7" s="61" t="str">
        <f t="shared" si="1"/>
        <v>December</v>
      </c>
      <c r="D7" s="61" t="str">
        <f t="shared" si="2"/>
        <v>2024</v>
      </c>
      <c r="E7" s="61">
        <f t="shared" si="3"/>
        <v>3</v>
      </c>
      <c r="F7" s="99" t="str">
        <f t="shared" si="4"/>
        <v>Wednesday</v>
      </c>
    </row>
    <row r="8">
      <c r="A8" s="104">
        <v>45652.0</v>
      </c>
      <c r="B8" s="10">
        <v>12.0</v>
      </c>
      <c r="C8" s="60" t="str">
        <f t="shared" si="1"/>
        <v>December</v>
      </c>
      <c r="D8" s="60" t="str">
        <f t="shared" si="2"/>
        <v>2024</v>
      </c>
      <c r="E8" s="60">
        <f t="shared" si="3"/>
        <v>4</v>
      </c>
      <c r="F8" s="74" t="str">
        <f t="shared" si="4"/>
        <v>Thursday</v>
      </c>
    </row>
    <row r="9">
      <c r="A9" s="105">
        <v>45653.0</v>
      </c>
      <c r="B9" s="26">
        <v>12.0</v>
      </c>
      <c r="C9" s="61" t="str">
        <f t="shared" si="1"/>
        <v>December</v>
      </c>
      <c r="D9" s="61" t="str">
        <f t="shared" si="2"/>
        <v>2024</v>
      </c>
      <c r="E9" s="61">
        <f t="shared" si="3"/>
        <v>5</v>
      </c>
      <c r="F9" s="99" t="str">
        <f t="shared" si="4"/>
        <v>Friday</v>
      </c>
    </row>
    <row r="10">
      <c r="A10" s="104">
        <v>45654.0</v>
      </c>
      <c r="B10" s="10">
        <v>12.0</v>
      </c>
      <c r="C10" s="60" t="str">
        <f t="shared" si="1"/>
        <v>December</v>
      </c>
      <c r="D10" s="60" t="str">
        <f t="shared" si="2"/>
        <v>2024</v>
      </c>
      <c r="E10" s="60">
        <f t="shared" si="3"/>
        <v>6</v>
      </c>
      <c r="F10" s="74" t="str">
        <f t="shared" si="4"/>
        <v>Saturday</v>
      </c>
    </row>
    <row r="11">
      <c r="A11" s="105">
        <v>45655.0</v>
      </c>
      <c r="B11" s="26">
        <v>12.0</v>
      </c>
      <c r="C11" s="61" t="str">
        <f t="shared" si="1"/>
        <v>December</v>
      </c>
      <c r="D11" s="61" t="str">
        <f t="shared" si="2"/>
        <v>2024</v>
      </c>
      <c r="E11" s="61">
        <f t="shared" si="3"/>
        <v>7</v>
      </c>
      <c r="F11" s="99" t="str">
        <f t="shared" si="4"/>
        <v>Sunday</v>
      </c>
    </row>
    <row r="12">
      <c r="A12" s="104">
        <v>45656.0</v>
      </c>
      <c r="B12" s="10">
        <v>12.0</v>
      </c>
      <c r="C12" s="60" t="str">
        <f t="shared" si="1"/>
        <v>December</v>
      </c>
      <c r="D12" s="60" t="str">
        <f t="shared" si="2"/>
        <v>2024</v>
      </c>
      <c r="E12" s="60">
        <f t="shared" si="3"/>
        <v>1</v>
      </c>
      <c r="F12" s="74" t="str">
        <f t="shared" si="4"/>
        <v>Monday</v>
      </c>
    </row>
    <row r="13">
      <c r="A13" s="105">
        <v>45657.0</v>
      </c>
      <c r="B13" s="26">
        <v>12.0</v>
      </c>
      <c r="C13" s="61" t="str">
        <f t="shared" si="1"/>
        <v>December</v>
      </c>
      <c r="D13" s="61" t="str">
        <f t="shared" si="2"/>
        <v>2024</v>
      </c>
      <c r="E13" s="61">
        <f t="shared" si="3"/>
        <v>2</v>
      </c>
      <c r="F13" s="99" t="str">
        <f t="shared" si="4"/>
        <v>Tuesday</v>
      </c>
    </row>
    <row r="14">
      <c r="A14" s="104">
        <v>45658.0</v>
      </c>
      <c r="B14" s="10">
        <f t="shared" ref="B14:B300" si="5">MONTH(A14)</f>
        <v>1</v>
      </c>
      <c r="C14" s="60" t="str">
        <f t="shared" si="1"/>
        <v>January</v>
      </c>
      <c r="D14" s="60" t="str">
        <f t="shared" si="2"/>
        <v>2025</v>
      </c>
      <c r="E14" s="60">
        <f t="shared" si="3"/>
        <v>3</v>
      </c>
      <c r="F14" s="74" t="str">
        <f t="shared" si="4"/>
        <v>Wednesday</v>
      </c>
    </row>
    <row r="15">
      <c r="A15" s="105">
        <v>45659.0</v>
      </c>
      <c r="B15" s="26">
        <f t="shared" si="5"/>
        <v>1</v>
      </c>
      <c r="C15" s="61" t="str">
        <f t="shared" si="1"/>
        <v>January</v>
      </c>
      <c r="D15" s="61" t="str">
        <f t="shared" si="2"/>
        <v>2025</v>
      </c>
      <c r="E15" s="61">
        <f t="shared" si="3"/>
        <v>4</v>
      </c>
      <c r="F15" s="99" t="str">
        <f t="shared" si="4"/>
        <v>Thursday</v>
      </c>
    </row>
    <row r="16">
      <c r="A16" s="104">
        <v>45660.0</v>
      </c>
      <c r="B16" s="10">
        <f t="shared" si="5"/>
        <v>1</v>
      </c>
      <c r="C16" s="60" t="str">
        <f t="shared" si="1"/>
        <v>January</v>
      </c>
      <c r="D16" s="60" t="str">
        <f t="shared" si="2"/>
        <v>2025</v>
      </c>
      <c r="E16" s="60">
        <f t="shared" si="3"/>
        <v>5</v>
      </c>
      <c r="F16" s="74" t="str">
        <f t="shared" si="4"/>
        <v>Friday</v>
      </c>
    </row>
    <row r="17">
      <c r="A17" s="105">
        <v>45661.0</v>
      </c>
      <c r="B17" s="26">
        <f t="shared" si="5"/>
        <v>1</v>
      </c>
      <c r="C17" s="61" t="str">
        <f t="shared" si="1"/>
        <v>January</v>
      </c>
      <c r="D17" s="61" t="str">
        <f t="shared" si="2"/>
        <v>2025</v>
      </c>
      <c r="E17" s="61">
        <f t="shared" si="3"/>
        <v>6</v>
      </c>
      <c r="F17" s="99" t="str">
        <f t="shared" si="4"/>
        <v>Saturday</v>
      </c>
    </row>
    <row r="18">
      <c r="A18" s="104">
        <v>45662.0</v>
      </c>
      <c r="B18" s="10">
        <f t="shared" si="5"/>
        <v>1</v>
      </c>
      <c r="C18" s="60" t="str">
        <f t="shared" si="1"/>
        <v>January</v>
      </c>
      <c r="D18" s="60" t="str">
        <f t="shared" si="2"/>
        <v>2025</v>
      </c>
      <c r="E18" s="60">
        <f t="shared" si="3"/>
        <v>7</v>
      </c>
      <c r="F18" s="74" t="str">
        <f t="shared" si="4"/>
        <v>Sunday</v>
      </c>
    </row>
    <row r="19">
      <c r="A19" s="105">
        <v>45663.0</v>
      </c>
      <c r="B19" s="26">
        <f t="shared" si="5"/>
        <v>1</v>
      </c>
      <c r="C19" s="61" t="str">
        <f t="shared" si="1"/>
        <v>January</v>
      </c>
      <c r="D19" s="61" t="str">
        <f t="shared" si="2"/>
        <v>2025</v>
      </c>
      <c r="E19" s="61">
        <f t="shared" si="3"/>
        <v>1</v>
      </c>
      <c r="F19" s="99" t="str">
        <f t="shared" si="4"/>
        <v>Monday</v>
      </c>
    </row>
    <row r="20">
      <c r="A20" s="104">
        <v>45664.0</v>
      </c>
      <c r="B20" s="10">
        <f t="shared" si="5"/>
        <v>1</v>
      </c>
      <c r="C20" s="60" t="str">
        <f t="shared" si="1"/>
        <v>January</v>
      </c>
      <c r="D20" s="60" t="str">
        <f t="shared" si="2"/>
        <v>2025</v>
      </c>
      <c r="E20" s="60">
        <f t="shared" si="3"/>
        <v>2</v>
      </c>
      <c r="F20" s="74" t="str">
        <f t="shared" si="4"/>
        <v>Tuesday</v>
      </c>
    </row>
    <row r="21">
      <c r="A21" s="105">
        <v>45665.0</v>
      </c>
      <c r="B21" s="26">
        <f t="shared" si="5"/>
        <v>1</v>
      </c>
      <c r="C21" s="61" t="str">
        <f t="shared" si="1"/>
        <v>January</v>
      </c>
      <c r="D21" s="61" t="str">
        <f t="shared" si="2"/>
        <v>2025</v>
      </c>
      <c r="E21" s="61">
        <f t="shared" si="3"/>
        <v>3</v>
      </c>
      <c r="F21" s="99" t="str">
        <f t="shared" si="4"/>
        <v>Wednesday</v>
      </c>
    </row>
    <row r="22">
      <c r="A22" s="104">
        <v>45666.0</v>
      </c>
      <c r="B22" s="10">
        <f t="shared" si="5"/>
        <v>1</v>
      </c>
      <c r="C22" s="60" t="str">
        <f t="shared" si="1"/>
        <v>January</v>
      </c>
      <c r="D22" s="60" t="str">
        <f t="shared" si="2"/>
        <v>2025</v>
      </c>
      <c r="E22" s="60">
        <f t="shared" si="3"/>
        <v>4</v>
      </c>
      <c r="F22" s="74" t="str">
        <f t="shared" si="4"/>
        <v>Thursday</v>
      </c>
    </row>
    <row r="23">
      <c r="A23" s="105">
        <v>45667.0</v>
      </c>
      <c r="B23" s="26">
        <f t="shared" si="5"/>
        <v>1</v>
      </c>
      <c r="C23" s="61" t="str">
        <f t="shared" si="1"/>
        <v>January</v>
      </c>
      <c r="D23" s="61" t="str">
        <f t="shared" si="2"/>
        <v>2025</v>
      </c>
      <c r="E23" s="61">
        <f t="shared" si="3"/>
        <v>5</v>
      </c>
      <c r="F23" s="99" t="str">
        <f t="shared" si="4"/>
        <v>Friday</v>
      </c>
    </row>
    <row r="24">
      <c r="A24" s="104">
        <v>45668.0</v>
      </c>
      <c r="B24" s="10">
        <f t="shared" si="5"/>
        <v>1</v>
      </c>
      <c r="C24" s="60" t="str">
        <f t="shared" si="1"/>
        <v>January</v>
      </c>
      <c r="D24" s="60" t="str">
        <f t="shared" si="2"/>
        <v>2025</v>
      </c>
      <c r="E24" s="60">
        <f t="shared" si="3"/>
        <v>6</v>
      </c>
      <c r="F24" s="74" t="str">
        <f t="shared" si="4"/>
        <v>Saturday</v>
      </c>
    </row>
    <row r="25">
      <c r="A25" s="105">
        <v>45669.0</v>
      </c>
      <c r="B25" s="26">
        <f t="shared" si="5"/>
        <v>1</v>
      </c>
      <c r="C25" s="61" t="str">
        <f t="shared" si="1"/>
        <v>January</v>
      </c>
      <c r="D25" s="61" t="str">
        <f t="shared" si="2"/>
        <v>2025</v>
      </c>
      <c r="E25" s="61">
        <f t="shared" si="3"/>
        <v>7</v>
      </c>
      <c r="F25" s="99" t="str">
        <f t="shared" si="4"/>
        <v>Sunday</v>
      </c>
    </row>
    <row r="26">
      <c r="A26" s="104">
        <v>45670.0</v>
      </c>
      <c r="B26" s="10">
        <f t="shared" si="5"/>
        <v>1</v>
      </c>
      <c r="C26" s="60" t="str">
        <f t="shared" si="1"/>
        <v>January</v>
      </c>
      <c r="D26" s="60" t="str">
        <f t="shared" si="2"/>
        <v>2025</v>
      </c>
      <c r="E26" s="60">
        <f t="shared" si="3"/>
        <v>1</v>
      </c>
      <c r="F26" s="74" t="str">
        <f t="shared" si="4"/>
        <v>Monday</v>
      </c>
    </row>
    <row r="27">
      <c r="A27" s="105">
        <v>45671.0</v>
      </c>
      <c r="B27" s="26">
        <f t="shared" si="5"/>
        <v>1</v>
      </c>
      <c r="C27" s="61" t="str">
        <f t="shared" si="1"/>
        <v>January</v>
      </c>
      <c r="D27" s="61" t="str">
        <f t="shared" si="2"/>
        <v>2025</v>
      </c>
      <c r="E27" s="61">
        <f t="shared" si="3"/>
        <v>2</v>
      </c>
      <c r="F27" s="99" t="str">
        <f t="shared" si="4"/>
        <v>Tuesday</v>
      </c>
    </row>
    <row r="28">
      <c r="A28" s="104">
        <v>45672.0</v>
      </c>
      <c r="B28" s="10">
        <f t="shared" si="5"/>
        <v>1</v>
      </c>
      <c r="C28" s="60" t="str">
        <f t="shared" si="1"/>
        <v>January</v>
      </c>
      <c r="D28" s="60" t="str">
        <f t="shared" si="2"/>
        <v>2025</v>
      </c>
      <c r="E28" s="60">
        <f t="shared" si="3"/>
        <v>3</v>
      </c>
      <c r="F28" s="74" t="str">
        <f t="shared" si="4"/>
        <v>Wednesday</v>
      </c>
    </row>
    <row r="29">
      <c r="A29" s="105">
        <v>45673.0</v>
      </c>
      <c r="B29" s="26">
        <f t="shared" si="5"/>
        <v>1</v>
      </c>
      <c r="C29" s="61" t="str">
        <f t="shared" si="1"/>
        <v>January</v>
      </c>
      <c r="D29" s="61" t="str">
        <f t="shared" si="2"/>
        <v>2025</v>
      </c>
      <c r="E29" s="61">
        <f t="shared" si="3"/>
        <v>4</v>
      </c>
      <c r="F29" s="99" t="str">
        <f t="shared" si="4"/>
        <v>Thursday</v>
      </c>
    </row>
    <row r="30">
      <c r="A30" s="104">
        <v>45674.0</v>
      </c>
      <c r="B30" s="10">
        <f t="shared" si="5"/>
        <v>1</v>
      </c>
      <c r="C30" s="60" t="str">
        <f t="shared" si="1"/>
        <v>January</v>
      </c>
      <c r="D30" s="60" t="str">
        <f t="shared" si="2"/>
        <v>2025</v>
      </c>
      <c r="E30" s="60">
        <f t="shared" si="3"/>
        <v>5</v>
      </c>
      <c r="F30" s="74" t="str">
        <f t="shared" si="4"/>
        <v>Friday</v>
      </c>
    </row>
    <row r="31">
      <c r="A31" s="105">
        <v>45675.0</v>
      </c>
      <c r="B31" s="26">
        <f t="shared" si="5"/>
        <v>1</v>
      </c>
      <c r="C31" s="61" t="str">
        <f t="shared" si="1"/>
        <v>January</v>
      </c>
      <c r="D31" s="61" t="str">
        <f t="shared" si="2"/>
        <v>2025</v>
      </c>
      <c r="E31" s="61">
        <f t="shared" si="3"/>
        <v>6</v>
      </c>
      <c r="F31" s="99" t="str">
        <f t="shared" si="4"/>
        <v>Saturday</v>
      </c>
    </row>
    <row r="32">
      <c r="A32" s="104">
        <v>45676.0</v>
      </c>
      <c r="B32" s="10">
        <f t="shared" si="5"/>
        <v>1</v>
      </c>
      <c r="C32" s="60" t="str">
        <f t="shared" si="1"/>
        <v>January</v>
      </c>
      <c r="D32" s="60" t="str">
        <f t="shared" si="2"/>
        <v>2025</v>
      </c>
      <c r="E32" s="60">
        <f t="shared" si="3"/>
        <v>7</v>
      </c>
      <c r="F32" s="74" t="str">
        <f t="shared" si="4"/>
        <v>Sunday</v>
      </c>
    </row>
    <row r="33">
      <c r="A33" s="105">
        <v>45677.0</v>
      </c>
      <c r="B33" s="26">
        <f t="shared" si="5"/>
        <v>1</v>
      </c>
      <c r="C33" s="61" t="str">
        <f t="shared" si="1"/>
        <v>January</v>
      </c>
      <c r="D33" s="61" t="str">
        <f t="shared" si="2"/>
        <v>2025</v>
      </c>
      <c r="E33" s="61">
        <f t="shared" si="3"/>
        <v>1</v>
      </c>
      <c r="F33" s="99" t="str">
        <f t="shared" si="4"/>
        <v>Monday</v>
      </c>
    </row>
    <row r="34">
      <c r="A34" s="104">
        <v>45678.0</v>
      </c>
      <c r="B34" s="10">
        <f t="shared" si="5"/>
        <v>1</v>
      </c>
      <c r="C34" s="60" t="str">
        <f t="shared" si="1"/>
        <v>January</v>
      </c>
      <c r="D34" s="60" t="str">
        <f t="shared" si="2"/>
        <v>2025</v>
      </c>
      <c r="E34" s="60">
        <f t="shared" si="3"/>
        <v>2</v>
      </c>
      <c r="F34" s="74" t="str">
        <f t="shared" si="4"/>
        <v>Tuesday</v>
      </c>
    </row>
    <row r="35">
      <c r="A35" s="105">
        <v>45679.0</v>
      </c>
      <c r="B35" s="26">
        <f t="shared" si="5"/>
        <v>1</v>
      </c>
      <c r="C35" s="61" t="str">
        <f t="shared" si="1"/>
        <v>January</v>
      </c>
      <c r="D35" s="61" t="str">
        <f t="shared" si="2"/>
        <v>2025</v>
      </c>
      <c r="E35" s="61">
        <f t="shared" si="3"/>
        <v>3</v>
      </c>
      <c r="F35" s="99" t="str">
        <f t="shared" si="4"/>
        <v>Wednesday</v>
      </c>
    </row>
    <row r="36">
      <c r="A36" s="104">
        <v>45680.0</v>
      </c>
      <c r="B36" s="10">
        <f t="shared" si="5"/>
        <v>1</v>
      </c>
      <c r="C36" s="60" t="str">
        <f t="shared" si="1"/>
        <v>January</v>
      </c>
      <c r="D36" s="60" t="str">
        <f t="shared" si="2"/>
        <v>2025</v>
      </c>
      <c r="E36" s="60">
        <f t="shared" si="3"/>
        <v>4</v>
      </c>
      <c r="F36" s="74" t="str">
        <f t="shared" si="4"/>
        <v>Thursday</v>
      </c>
    </row>
    <row r="37">
      <c r="A37" s="105">
        <v>45681.0</v>
      </c>
      <c r="B37" s="26">
        <f t="shared" si="5"/>
        <v>1</v>
      </c>
      <c r="C37" s="61" t="str">
        <f t="shared" si="1"/>
        <v>January</v>
      </c>
      <c r="D37" s="61" t="str">
        <f t="shared" si="2"/>
        <v>2025</v>
      </c>
      <c r="E37" s="61">
        <f t="shared" si="3"/>
        <v>5</v>
      </c>
      <c r="F37" s="99" t="str">
        <f t="shared" si="4"/>
        <v>Friday</v>
      </c>
    </row>
    <row r="38">
      <c r="A38" s="104">
        <v>45682.0</v>
      </c>
      <c r="B38" s="10">
        <f t="shared" si="5"/>
        <v>1</v>
      </c>
      <c r="C38" s="60" t="str">
        <f t="shared" si="1"/>
        <v>January</v>
      </c>
      <c r="D38" s="60" t="str">
        <f t="shared" si="2"/>
        <v>2025</v>
      </c>
      <c r="E38" s="60">
        <f t="shared" si="3"/>
        <v>6</v>
      </c>
      <c r="F38" s="74" t="str">
        <f t="shared" si="4"/>
        <v>Saturday</v>
      </c>
    </row>
    <row r="39">
      <c r="A39" s="105">
        <v>45683.0</v>
      </c>
      <c r="B39" s="26">
        <f t="shared" si="5"/>
        <v>1</v>
      </c>
      <c r="C39" s="61" t="str">
        <f t="shared" si="1"/>
        <v>January</v>
      </c>
      <c r="D39" s="61" t="str">
        <f t="shared" si="2"/>
        <v>2025</v>
      </c>
      <c r="E39" s="61">
        <f t="shared" si="3"/>
        <v>7</v>
      </c>
      <c r="F39" s="99" t="str">
        <f t="shared" si="4"/>
        <v>Sunday</v>
      </c>
    </row>
    <row r="40">
      <c r="A40" s="104">
        <v>45684.0</v>
      </c>
      <c r="B40" s="10">
        <f t="shared" si="5"/>
        <v>1</v>
      </c>
      <c r="C40" s="60" t="str">
        <f t="shared" si="1"/>
        <v>January</v>
      </c>
      <c r="D40" s="60" t="str">
        <f t="shared" si="2"/>
        <v>2025</v>
      </c>
      <c r="E40" s="60">
        <f t="shared" si="3"/>
        <v>1</v>
      </c>
      <c r="F40" s="74" t="str">
        <f t="shared" si="4"/>
        <v>Monday</v>
      </c>
    </row>
    <row r="41">
      <c r="A41" s="105">
        <v>45685.0</v>
      </c>
      <c r="B41" s="26">
        <f t="shared" si="5"/>
        <v>1</v>
      </c>
      <c r="C41" s="61" t="str">
        <f t="shared" si="1"/>
        <v>January</v>
      </c>
      <c r="D41" s="61" t="str">
        <f t="shared" si="2"/>
        <v>2025</v>
      </c>
      <c r="E41" s="61">
        <f t="shared" si="3"/>
        <v>2</v>
      </c>
      <c r="F41" s="99" t="str">
        <f t="shared" si="4"/>
        <v>Tuesday</v>
      </c>
    </row>
    <row r="42">
      <c r="A42" s="104">
        <v>45686.0</v>
      </c>
      <c r="B42" s="10">
        <f t="shared" si="5"/>
        <v>1</v>
      </c>
      <c r="C42" s="60" t="str">
        <f t="shared" si="1"/>
        <v>January</v>
      </c>
      <c r="D42" s="60" t="str">
        <f t="shared" si="2"/>
        <v>2025</v>
      </c>
      <c r="E42" s="60">
        <f t="shared" si="3"/>
        <v>3</v>
      </c>
      <c r="F42" s="74" t="str">
        <f t="shared" si="4"/>
        <v>Wednesday</v>
      </c>
    </row>
    <row r="43">
      <c r="A43" s="105">
        <v>45687.0</v>
      </c>
      <c r="B43" s="26">
        <f t="shared" si="5"/>
        <v>1</v>
      </c>
      <c r="C43" s="61" t="str">
        <f t="shared" si="1"/>
        <v>January</v>
      </c>
      <c r="D43" s="61" t="str">
        <f t="shared" si="2"/>
        <v>2025</v>
      </c>
      <c r="E43" s="61">
        <f t="shared" si="3"/>
        <v>4</v>
      </c>
      <c r="F43" s="99" t="str">
        <f t="shared" si="4"/>
        <v>Thursday</v>
      </c>
    </row>
    <row r="44">
      <c r="A44" s="104">
        <v>45688.0</v>
      </c>
      <c r="B44" s="10">
        <f t="shared" si="5"/>
        <v>1</v>
      </c>
      <c r="C44" s="60" t="str">
        <f t="shared" si="1"/>
        <v>January</v>
      </c>
      <c r="D44" s="60" t="str">
        <f t="shared" si="2"/>
        <v>2025</v>
      </c>
      <c r="E44" s="60">
        <f t="shared" si="3"/>
        <v>5</v>
      </c>
      <c r="F44" s="74" t="str">
        <f t="shared" si="4"/>
        <v>Friday</v>
      </c>
    </row>
    <row r="45">
      <c r="A45" s="105">
        <v>45689.0</v>
      </c>
      <c r="B45" s="26">
        <f t="shared" si="5"/>
        <v>2</v>
      </c>
      <c r="C45" s="61" t="str">
        <f t="shared" si="1"/>
        <v>February</v>
      </c>
      <c r="D45" s="61" t="str">
        <f t="shared" si="2"/>
        <v>2025</v>
      </c>
      <c r="E45" s="61">
        <f t="shared" si="3"/>
        <v>6</v>
      </c>
      <c r="F45" s="99" t="str">
        <f t="shared" si="4"/>
        <v>Saturday</v>
      </c>
    </row>
    <row r="46">
      <c r="A46" s="104">
        <v>45690.0</v>
      </c>
      <c r="B46" s="10">
        <f t="shared" si="5"/>
        <v>2</v>
      </c>
      <c r="C46" s="60" t="str">
        <f t="shared" si="1"/>
        <v>February</v>
      </c>
      <c r="D46" s="60" t="str">
        <f t="shared" si="2"/>
        <v>2025</v>
      </c>
      <c r="E46" s="60">
        <f t="shared" si="3"/>
        <v>7</v>
      </c>
      <c r="F46" s="74" t="str">
        <f t="shared" si="4"/>
        <v>Sunday</v>
      </c>
    </row>
    <row r="47">
      <c r="A47" s="105">
        <v>45691.0</v>
      </c>
      <c r="B47" s="26">
        <f t="shared" si="5"/>
        <v>2</v>
      </c>
      <c r="C47" s="61" t="str">
        <f t="shared" si="1"/>
        <v>February</v>
      </c>
      <c r="D47" s="61" t="str">
        <f t="shared" si="2"/>
        <v>2025</v>
      </c>
      <c r="E47" s="61">
        <f t="shared" si="3"/>
        <v>1</v>
      </c>
      <c r="F47" s="99" t="str">
        <f t="shared" si="4"/>
        <v>Monday</v>
      </c>
    </row>
    <row r="48">
      <c r="A48" s="104">
        <v>45692.0</v>
      </c>
      <c r="B48" s="10">
        <f t="shared" si="5"/>
        <v>2</v>
      </c>
      <c r="C48" s="60" t="str">
        <f t="shared" si="1"/>
        <v>February</v>
      </c>
      <c r="D48" s="60" t="str">
        <f t="shared" si="2"/>
        <v>2025</v>
      </c>
      <c r="E48" s="60">
        <f t="shared" si="3"/>
        <v>2</v>
      </c>
      <c r="F48" s="74" t="str">
        <f t="shared" si="4"/>
        <v>Tuesday</v>
      </c>
    </row>
    <row r="49">
      <c r="A49" s="105">
        <v>45693.0</v>
      </c>
      <c r="B49" s="26">
        <f t="shared" si="5"/>
        <v>2</v>
      </c>
      <c r="C49" s="61" t="str">
        <f t="shared" si="1"/>
        <v>February</v>
      </c>
      <c r="D49" s="61" t="str">
        <f t="shared" si="2"/>
        <v>2025</v>
      </c>
      <c r="E49" s="61">
        <f t="shared" si="3"/>
        <v>3</v>
      </c>
      <c r="F49" s="99" t="str">
        <f t="shared" si="4"/>
        <v>Wednesday</v>
      </c>
    </row>
    <row r="50">
      <c r="A50" s="104">
        <v>45694.0</v>
      </c>
      <c r="B50" s="10">
        <f t="shared" si="5"/>
        <v>2</v>
      </c>
      <c r="C50" s="60" t="str">
        <f t="shared" si="1"/>
        <v>February</v>
      </c>
      <c r="D50" s="60" t="str">
        <f t="shared" si="2"/>
        <v>2025</v>
      </c>
      <c r="E50" s="60">
        <f t="shared" si="3"/>
        <v>4</v>
      </c>
      <c r="F50" s="74" t="str">
        <f t="shared" si="4"/>
        <v>Thursday</v>
      </c>
    </row>
    <row r="51">
      <c r="A51" s="105">
        <v>45695.0</v>
      </c>
      <c r="B51" s="26">
        <f t="shared" si="5"/>
        <v>2</v>
      </c>
      <c r="C51" s="61" t="str">
        <f t="shared" si="1"/>
        <v>February</v>
      </c>
      <c r="D51" s="61" t="str">
        <f t="shared" si="2"/>
        <v>2025</v>
      </c>
      <c r="E51" s="61">
        <f t="shared" si="3"/>
        <v>5</v>
      </c>
      <c r="F51" s="99" t="str">
        <f t="shared" si="4"/>
        <v>Friday</v>
      </c>
    </row>
    <row r="52">
      <c r="A52" s="104">
        <v>45696.0</v>
      </c>
      <c r="B52" s="10">
        <f t="shared" si="5"/>
        <v>2</v>
      </c>
      <c r="C52" s="60" t="str">
        <f t="shared" si="1"/>
        <v>February</v>
      </c>
      <c r="D52" s="60" t="str">
        <f t="shared" si="2"/>
        <v>2025</v>
      </c>
      <c r="E52" s="60">
        <f t="shared" si="3"/>
        <v>6</v>
      </c>
      <c r="F52" s="74" t="str">
        <f t="shared" si="4"/>
        <v>Saturday</v>
      </c>
    </row>
    <row r="53">
      <c r="A53" s="105">
        <v>45697.0</v>
      </c>
      <c r="B53" s="26">
        <f t="shared" si="5"/>
        <v>2</v>
      </c>
      <c r="C53" s="61" t="str">
        <f t="shared" si="1"/>
        <v>February</v>
      </c>
      <c r="D53" s="61" t="str">
        <f t="shared" si="2"/>
        <v>2025</v>
      </c>
      <c r="E53" s="61">
        <f t="shared" si="3"/>
        <v>7</v>
      </c>
      <c r="F53" s="99" t="str">
        <f t="shared" si="4"/>
        <v>Sunday</v>
      </c>
    </row>
    <row r="54">
      <c r="A54" s="104">
        <v>45698.0</v>
      </c>
      <c r="B54" s="10">
        <f t="shared" si="5"/>
        <v>2</v>
      </c>
      <c r="C54" s="60" t="str">
        <f t="shared" si="1"/>
        <v>February</v>
      </c>
      <c r="D54" s="60" t="str">
        <f t="shared" si="2"/>
        <v>2025</v>
      </c>
      <c r="E54" s="60">
        <f t="shared" si="3"/>
        <v>1</v>
      </c>
      <c r="F54" s="74" t="str">
        <f t="shared" si="4"/>
        <v>Monday</v>
      </c>
    </row>
    <row r="55">
      <c r="A55" s="105">
        <v>45699.0</v>
      </c>
      <c r="B55" s="26">
        <f t="shared" si="5"/>
        <v>2</v>
      </c>
      <c r="C55" s="61" t="str">
        <f t="shared" si="1"/>
        <v>February</v>
      </c>
      <c r="D55" s="61" t="str">
        <f t="shared" si="2"/>
        <v>2025</v>
      </c>
      <c r="E55" s="61">
        <f t="shared" si="3"/>
        <v>2</v>
      </c>
      <c r="F55" s="99" t="str">
        <f t="shared" si="4"/>
        <v>Tuesday</v>
      </c>
    </row>
    <row r="56">
      <c r="A56" s="104">
        <v>45700.0</v>
      </c>
      <c r="B56" s="10">
        <f t="shared" si="5"/>
        <v>2</v>
      </c>
      <c r="C56" s="60" t="str">
        <f t="shared" si="1"/>
        <v>February</v>
      </c>
      <c r="D56" s="60" t="str">
        <f t="shared" si="2"/>
        <v>2025</v>
      </c>
      <c r="E56" s="60">
        <f t="shared" si="3"/>
        <v>3</v>
      </c>
      <c r="F56" s="74" t="str">
        <f t="shared" si="4"/>
        <v>Wednesday</v>
      </c>
    </row>
    <row r="57">
      <c r="A57" s="105">
        <v>45701.0</v>
      </c>
      <c r="B57" s="26">
        <f t="shared" si="5"/>
        <v>2</v>
      </c>
      <c r="C57" s="61" t="str">
        <f t="shared" si="1"/>
        <v>February</v>
      </c>
      <c r="D57" s="61" t="str">
        <f t="shared" si="2"/>
        <v>2025</v>
      </c>
      <c r="E57" s="61">
        <f t="shared" si="3"/>
        <v>4</v>
      </c>
      <c r="F57" s="99" t="str">
        <f t="shared" si="4"/>
        <v>Thursday</v>
      </c>
    </row>
    <row r="58">
      <c r="A58" s="104">
        <v>45702.0</v>
      </c>
      <c r="B58" s="10">
        <f t="shared" si="5"/>
        <v>2</v>
      </c>
      <c r="C58" s="60" t="str">
        <f t="shared" si="1"/>
        <v>February</v>
      </c>
      <c r="D58" s="60" t="str">
        <f t="shared" si="2"/>
        <v>2025</v>
      </c>
      <c r="E58" s="60">
        <f t="shared" si="3"/>
        <v>5</v>
      </c>
      <c r="F58" s="74" t="str">
        <f t="shared" si="4"/>
        <v>Friday</v>
      </c>
    </row>
    <row r="59">
      <c r="A59" s="105">
        <v>45703.0</v>
      </c>
      <c r="B59" s="26">
        <f t="shared" si="5"/>
        <v>2</v>
      </c>
      <c r="C59" s="61" t="str">
        <f t="shared" si="1"/>
        <v>February</v>
      </c>
      <c r="D59" s="61" t="str">
        <f t="shared" si="2"/>
        <v>2025</v>
      </c>
      <c r="E59" s="61">
        <f t="shared" si="3"/>
        <v>6</v>
      </c>
      <c r="F59" s="99" t="str">
        <f t="shared" si="4"/>
        <v>Saturday</v>
      </c>
    </row>
    <row r="60">
      <c r="A60" s="104">
        <v>45704.0</v>
      </c>
      <c r="B60" s="10">
        <f t="shared" si="5"/>
        <v>2</v>
      </c>
      <c r="C60" s="60" t="str">
        <f t="shared" si="1"/>
        <v>February</v>
      </c>
      <c r="D60" s="60" t="str">
        <f t="shared" si="2"/>
        <v>2025</v>
      </c>
      <c r="E60" s="60">
        <f t="shared" si="3"/>
        <v>7</v>
      </c>
      <c r="F60" s="74" t="str">
        <f t="shared" si="4"/>
        <v>Sunday</v>
      </c>
    </row>
    <row r="61">
      <c r="A61" s="105">
        <v>45705.0</v>
      </c>
      <c r="B61" s="26">
        <f t="shared" si="5"/>
        <v>2</v>
      </c>
      <c r="C61" s="61" t="str">
        <f t="shared" si="1"/>
        <v>February</v>
      </c>
      <c r="D61" s="61" t="str">
        <f t="shared" si="2"/>
        <v>2025</v>
      </c>
      <c r="E61" s="61">
        <f t="shared" si="3"/>
        <v>1</v>
      </c>
      <c r="F61" s="99" t="str">
        <f t="shared" si="4"/>
        <v>Monday</v>
      </c>
    </row>
    <row r="62">
      <c r="A62" s="104">
        <v>45706.0</v>
      </c>
      <c r="B62" s="10">
        <f t="shared" si="5"/>
        <v>2</v>
      </c>
      <c r="C62" s="60" t="str">
        <f t="shared" si="1"/>
        <v>February</v>
      </c>
      <c r="D62" s="60" t="str">
        <f t="shared" si="2"/>
        <v>2025</v>
      </c>
      <c r="E62" s="60">
        <f t="shared" si="3"/>
        <v>2</v>
      </c>
      <c r="F62" s="74" t="str">
        <f t="shared" si="4"/>
        <v>Tuesday</v>
      </c>
    </row>
    <row r="63">
      <c r="A63" s="105">
        <v>45707.0</v>
      </c>
      <c r="B63" s="26">
        <f t="shared" si="5"/>
        <v>2</v>
      </c>
      <c r="C63" s="61" t="str">
        <f t="shared" si="1"/>
        <v>February</v>
      </c>
      <c r="D63" s="61" t="str">
        <f t="shared" si="2"/>
        <v>2025</v>
      </c>
      <c r="E63" s="61">
        <f t="shared" si="3"/>
        <v>3</v>
      </c>
      <c r="F63" s="99" t="str">
        <f t="shared" si="4"/>
        <v>Wednesday</v>
      </c>
    </row>
    <row r="64">
      <c r="A64" s="104">
        <v>45708.0</v>
      </c>
      <c r="B64" s="10">
        <f t="shared" si="5"/>
        <v>2</v>
      </c>
      <c r="C64" s="60" t="str">
        <f t="shared" si="1"/>
        <v>February</v>
      </c>
      <c r="D64" s="60" t="str">
        <f t="shared" si="2"/>
        <v>2025</v>
      </c>
      <c r="E64" s="60">
        <f t="shared" si="3"/>
        <v>4</v>
      </c>
      <c r="F64" s="74" t="str">
        <f t="shared" si="4"/>
        <v>Thursday</v>
      </c>
    </row>
    <row r="65">
      <c r="A65" s="105">
        <v>45709.0</v>
      </c>
      <c r="B65" s="26">
        <f t="shared" si="5"/>
        <v>2</v>
      </c>
      <c r="C65" s="61" t="str">
        <f t="shared" si="1"/>
        <v>February</v>
      </c>
      <c r="D65" s="61" t="str">
        <f t="shared" si="2"/>
        <v>2025</v>
      </c>
      <c r="E65" s="61">
        <f t="shared" si="3"/>
        <v>5</v>
      </c>
      <c r="F65" s="99" t="str">
        <f t="shared" si="4"/>
        <v>Friday</v>
      </c>
    </row>
    <row r="66">
      <c r="A66" s="104">
        <v>45710.0</v>
      </c>
      <c r="B66" s="10">
        <f t="shared" si="5"/>
        <v>2</v>
      </c>
      <c r="C66" s="60" t="str">
        <f t="shared" si="1"/>
        <v>February</v>
      </c>
      <c r="D66" s="60" t="str">
        <f t="shared" si="2"/>
        <v>2025</v>
      </c>
      <c r="E66" s="60">
        <f t="shared" si="3"/>
        <v>6</v>
      </c>
      <c r="F66" s="74" t="str">
        <f t="shared" si="4"/>
        <v>Saturday</v>
      </c>
    </row>
    <row r="67">
      <c r="A67" s="105">
        <v>45711.0</v>
      </c>
      <c r="B67" s="26">
        <f t="shared" si="5"/>
        <v>2</v>
      </c>
      <c r="C67" s="61" t="str">
        <f t="shared" si="1"/>
        <v>February</v>
      </c>
      <c r="D67" s="61" t="str">
        <f t="shared" si="2"/>
        <v>2025</v>
      </c>
      <c r="E67" s="61">
        <f t="shared" si="3"/>
        <v>7</v>
      </c>
      <c r="F67" s="99" t="str">
        <f t="shared" si="4"/>
        <v>Sunday</v>
      </c>
    </row>
    <row r="68">
      <c r="A68" s="104">
        <v>45712.0</v>
      </c>
      <c r="B68" s="10">
        <f t="shared" si="5"/>
        <v>2</v>
      </c>
      <c r="C68" s="60" t="str">
        <f t="shared" si="1"/>
        <v>February</v>
      </c>
      <c r="D68" s="60" t="str">
        <f t="shared" si="2"/>
        <v>2025</v>
      </c>
      <c r="E68" s="60">
        <f t="shared" si="3"/>
        <v>1</v>
      </c>
      <c r="F68" s="74" t="str">
        <f t="shared" si="4"/>
        <v>Monday</v>
      </c>
    </row>
    <row r="69">
      <c r="A69" s="105">
        <v>45713.0</v>
      </c>
      <c r="B69" s="26">
        <f t="shared" si="5"/>
        <v>2</v>
      </c>
      <c r="C69" s="61" t="str">
        <f t="shared" si="1"/>
        <v>February</v>
      </c>
      <c r="D69" s="61" t="str">
        <f t="shared" si="2"/>
        <v>2025</v>
      </c>
      <c r="E69" s="61">
        <f t="shared" si="3"/>
        <v>2</v>
      </c>
      <c r="F69" s="99" t="str">
        <f t="shared" si="4"/>
        <v>Tuesday</v>
      </c>
    </row>
    <row r="70">
      <c r="A70" s="104">
        <v>45714.0</v>
      </c>
      <c r="B70" s="10">
        <f t="shared" si="5"/>
        <v>2</v>
      </c>
      <c r="C70" s="60" t="str">
        <f t="shared" si="1"/>
        <v>February</v>
      </c>
      <c r="D70" s="60" t="str">
        <f t="shared" si="2"/>
        <v>2025</v>
      </c>
      <c r="E70" s="60">
        <f t="shared" si="3"/>
        <v>3</v>
      </c>
      <c r="F70" s="74" t="str">
        <f t="shared" si="4"/>
        <v>Wednesday</v>
      </c>
    </row>
    <row r="71">
      <c r="A71" s="105">
        <v>45715.0</v>
      </c>
      <c r="B71" s="26">
        <f t="shared" si="5"/>
        <v>2</v>
      </c>
      <c r="C71" s="61" t="str">
        <f t="shared" si="1"/>
        <v>February</v>
      </c>
      <c r="D71" s="61" t="str">
        <f t="shared" si="2"/>
        <v>2025</v>
      </c>
      <c r="E71" s="61">
        <f t="shared" si="3"/>
        <v>4</v>
      </c>
      <c r="F71" s="99" t="str">
        <f t="shared" si="4"/>
        <v>Thursday</v>
      </c>
    </row>
    <row r="72">
      <c r="A72" s="104">
        <v>45716.0</v>
      </c>
      <c r="B72" s="10">
        <f t="shared" si="5"/>
        <v>2</v>
      </c>
      <c r="C72" s="60" t="str">
        <f t="shared" si="1"/>
        <v>February</v>
      </c>
      <c r="D72" s="60" t="str">
        <f t="shared" si="2"/>
        <v>2025</v>
      </c>
      <c r="E72" s="60">
        <f t="shared" si="3"/>
        <v>5</v>
      </c>
      <c r="F72" s="74" t="str">
        <f t="shared" si="4"/>
        <v>Friday</v>
      </c>
    </row>
    <row r="73">
      <c r="A73" s="105">
        <v>45717.0</v>
      </c>
      <c r="B73" s="26">
        <f t="shared" si="5"/>
        <v>3</v>
      </c>
      <c r="C73" s="61" t="str">
        <f t="shared" si="1"/>
        <v>March</v>
      </c>
      <c r="D73" s="61" t="str">
        <f t="shared" si="2"/>
        <v>2025</v>
      </c>
      <c r="E73" s="61">
        <f t="shared" si="3"/>
        <v>6</v>
      </c>
      <c r="F73" s="99" t="str">
        <f t="shared" si="4"/>
        <v>Saturday</v>
      </c>
    </row>
    <row r="74">
      <c r="A74" s="104">
        <v>45718.0</v>
      </c>
      <c r="B74" s="10">
        <f t="shared" si="5"/>
        <v>3</v>
      </c>
      <c r="C74" s="60" t="str">
        <f t="shared" si="1"/>
        <v>March</v>
      </c>
      <c r="D74" s="60" t="str">
        <f t="shared" si="2"/>
        <v>2025</v>
      </c>
      <c r="E74" s="60">
        <f t="shared" si="3"/>
        <v>7</v>
      </c>
      <c r="F74" s="74" t="str">
        <f t="shared" si="4"/>
        <v>Sunday</v>
      </c>
    </row>
    <row r="75">
      <c r="A75" s="105">
        <v>45719.0</v>
      </c>
      <c r="B75" s="26">
        <f t="shared" si="5"/>
        <v>3</v>
      </c>
      <c r="C75" s="61" t="str">
        <f t="shared" si="1"/>
        <v>March</v>
      </c>
      <c r="D75" s="61" t="str">
        <f t="shared" si="2"/>
        <v>2025</v>
      </c>
      <c r="E75" s="61">
        <f t="shared" si="3"/>
        <v>1</v>
      </c>
      <c r="F75" s="99" t="str">
        <f t="shared" si="4"/>
        <v>Monday</v>
      </c>
    </row>
    <row r="76">
      <c r="A76" s="104">
        <v>45720.0</v>
      </c>
      <c r="B76" s="10">
        <f t="shared" si="5"/>
        <v>3</v>
      </c>
      <c r="C76" s="60" t="str">
        <f t="shared" si="1"/>
        <v>March</v>
      </c>
      <c r="D76" s="60" t="str">
        <f t="shared" si="2"/>
        <v>2025</v>
      </c>
      <c r="E76" s="60">
        <f t="shared" si="3"/>
        <v>2</v>
      </c>
      <c r="F76" s="74" t="str">
        <f t="shared" si="4"/>
        <v>Tuesday</v>
      </c>
    </row>
    <row r="77">
      <c r="A77" s="105">
        <v>45721.0</v>
      </c>
      <c r="B77" s="26">
        <f t="shared" si="5"/>
        <v>3</v>
      </c>
      <c r="C77" s="61" t="str">
        <f t="shared" si="1"/>
        <v>March</v>
      </c>
      <c r="D77" s="61" t="str">
        <f t="shared" si="2"/>
        <v>2025</v>
      </c>
      <c r="E77" s="61">
        <f t="shared" si="3"/>
        <v>3</v>
      </c>
      <c r="F77" s="99" t="str">
        <f t="shared" si="4"/>
        <v>Wednesday</v>
      </c>
    </row>
    <row r="78">
      <c r="A78" s="104">
        <v>45722.0</v>
      </c>
      <c r="B78" s="10">
        <f t="shared" si="5"/>
        <v>3</v>
      </c>
      <c r="C78" s="60" t="str">
        <f t="shared" si="1"/>
        <v>March</v>
      </c>
      <c r="D78" s="60" t="str">
        <f t="shared" si="2"/>
        <v>2025</v>
      </c>
      <c r="E78" s="60">
        <f t="shared" si="3"/>
        <v>4</v>
      </c>
      <c r="F78" s="74" t="str">
        <f t="shared" si="4"/>
        <v>Thursday</v>
      </c>
    </row>
    <row r="79">
      <c r="A79" s="105">
        <v>45723.0</v>
      </c>
      <c r="B79" s="26">
        <f t="shared" si="5"/>
        <v>3</v>
      </c>
      <c r="C79" s="61" t="str">
        <f t="shared" si="1"/>
        <v>March</v>
      </c>
      <c r="D79" s="61" t="str">
        <f t="shared" si="2"/>
        <v>2025</v>
      </c>
      <c r="E79" s="61">
        <f t="shared" si="3"/>
        <v>5</v>
      </c>
      <c r="F79" s="99" t="str">
        <f t="shared" si="4"/>
        <v>Friday</v>
      </c>
    </row>
    <row r="80">
      <c r="A80" s="104">
        <v>45724.0</v>
      </c>
      <c r="B80" s="10">
        <f t="shared" si="5"/>
        <v>3</v>
      </c>
      <c r="C80" s="60" t="str">
        <f t="shared" si="1"/>
        <v>March</v>
      </c>
      <c r="D80" s="60" t="str">
        <f t="shared" si="2"/>
        <v>2025</v>
      </c>
      <c r="E80" s="60">
        <f t="shared" si="3"/>
        <v>6</v>
      </c>
      <c r="F80" s="74" t="str">
        <f t="shared" si="4"/>
        <v>Saturday</v>
      </c>
    </row>
    <row r="81">
      <c r="A81" s="105">
        <v>45725.0</v>
      </c>
      <c r="B81" s="26">
        <f t="shared" si="5"/>
        <v>3</v>
      </c>
      <c r="C81" s="61" t="str">
        <f t="shared" si="1"/>
        <v>March</v>
      </c>
      <c r="D81" s="61" t="str">
        <f t="shared" si="2"/>
        <v>2025</v>
      </c>
      <c r="E81" s="61">
        <f t="shared" si="3"/>
        <v>7</v>
      </c>
      <c r="F81" s="99" t="str">
        <f t="shared" si="4"/>
        <v>Sunday</v>
      </c>
    </row>
    <row r="82">
      <c r="A82" s="104">
        <v>45726.0</v>
      </c>
      <c r="B82" s="10">
        <f t="shared" si="5"/>
        <v>3</v>
      </c>
      <c r="C82" s="60" t="str">
        <f t="shared" si="1"/>
        <v>March</v>
      </c>
      <c r="D82" s="60" t="str">
        <f t="shared" si="2"/>
        <v>2025</v>
      </c>
      <c r="E82" s="60">
        <f t="shared" si="3"/>
        <v>1</v>
      </c>
      <c r="F82" s="74" t="str">
        <f t="shared" si="4"/>
        <v>Monday</v>
      </c>
    </row>
    <row r="83">
      <c r="A83" s="105">
        <v>45727.0</v>
      </c>
      <c r="B83" s="26">
        <f t="shared" si="5"/>
        <v>3</v>
      </c>
      <c r="C83" s="61" t="str">
        <f t="shared" si="1"/>
        <v>March</v>
      </c>
      <c r="D83" s="61" t="str">
        <f t="shared" si="2"/>
        <v>2025</v>
      </c>
      <c r="E83" s="61">
        <f t="shared" si="3"/>
        <v>2</v>
      </c>
      <c r="F83" s="99" t="str">
        <f t="shared" si="4"/>
        <v>Tuesday</v>
      </c>
    </row>
    <row r="84">
      <c r="A84" s="104">
        <v>45728.0</v>
      </c>
      <c r="B84" s="10">
        <f t="shared" si="5"/>
        <v>3</v>
      </c>
      <c r="C84" s="60" t="str">
        <f t="shared" si="1"/>
        <v>March</v>
      </c>
      <c r="D84" s="60" t="str">
        <f t="shared" si="2"/>
        <v>2025</v>
      </c>
      <c r="E84" s="60">
        <f t="shared" si="3"/>
        <v>3</v>
      </c>
      <c r="F84" s="74" t="str">
        <f t="shared" si="4"/>
        <v>Wednesday</v>
      </c>
    </row>
    <row r="85">
      <c r="A85" s="105">
        <v>45729.0</v>
      </c>
      <c r="B85" s="26">
        <f t="shared" si="5"/>
        <v>3</v>
      </c>
      <c r="C85" s="61" t="str">
        <f t="shared" si="1"/>
        <v>March</v>
      </c>
      <c r="D85" s="61" t="str">
        <f t="shared" si="2"/>
        <v>2025</v>
      </c>
      <c r="E85" s="61">
        <f t="shared" si="3"/>
        <v>4</v>
      </c>
      <c r="F85" s="99" t="str">
        <f t="shared" si="4"/>
        <v>Thursday</v>
      </c>
    </row>
    <row r="86">
      <c r="A86" s="104">
        <v>45730.0</v>
      </c>
      <c r="B86" s="10">
        <f t="shared" si="5"/>
        <v>3</v>
      </c>
      <c r="C86" s="60" t="str">
        <f t="shared" si="1"/>
        <v>March</v>
      </c>
      <c r="D86" s="60" t="str">
        <f t="shared" si="2"/>
        <v>2025</v>
      </c>
      <c r="E86" s="60">
        <f t="shared" si="3"/>
        <v>5</v>
      </c>
      <c r="F86" s="74" t="str">
        <f t="shared" si="4"/>
        <v>Friday</v>
      </c>
    </row>
    <row r="87">
      <c r="A87" s="105">
        <v>45731.0</v>
      </c>
      <c r="B87" s="26">
        <f t="shared" si="5"/>
        <v>3</v>
      </c>
      <c r="C87" s="61" t="str">
        <f t="shared" si="1"/>
        <v>March</v>
      </c>
      <c r="D87" s="61" t="str">
        <f t="shared" si="2"/>
        <v>2025</v>
      </c>
      <c r="E87" s="61">
        <f t="shared" si="3"/>
        <v>6</v>
      </c>
      <c r="F87" s="99" t="str">
        <f t="shared" si="4"/>
        <v>Saturday</v>
      </c>
    </row>
    <row r="88">
      <c r="A88" s="104">
        <v>45732.0</v>
      </c>
      <c r="B88" s="10">
        <f t="shared" si="5"/>
        <v>3</v>
      </c>
      <c r="C88" s="60" t="str">
        <f t="shared" si="1"/>
        <v>March</v>
      </c>
      <c r="D88" s="60" t="str">
        <f t="shared" si="2"/>
        <v>2025</v>
      </c>
      <c r="E88" s="60">
        <f t="shared" si="3"/>
        <v>7</v>
      </c>
      <c r="F88" s="74" t="str">
        <f t="shared" si="4"/>
        <v>Sunday</v>
      </c>
    </row>
    <row r="89">
      <c r="A89" s="105">
        <v>45733.0</v>
      </c>
      <c r="B89" s="26">
        <f t="shared" si="5"/>
        <v>3</v>
      </c>
      <c r="C89" s="61" t="str">
        <f t="shared" si="1"/>
        <v>March</v>
      </c>
      <c r="D89" s="61" t="str">
        <f t="shared" si="2"/>
        <v>2025</v>
      </c>
      <c r="E89" s="61">
        <f t="shared" si="3"/>
        <v>1</v>
      </c>
      <c r="F89" s="99" t="str">
        <f t="shared" si="4"/>
        <v>Monday</v>
      </c>
    </row>
    <row r="90">
      <c r="A90" s="104">
        <v>45734.0</v>
      </c>
      <c r="B90" s="10">
        <f t="shared" si="5"/>
        <v>3</v>
      </c>
      <c r="C90" s="60" t="str">
        <f t="shared" si="1"/>
        <v>March</v>
      </c>
      <c r="D90" s="60" t="str">
        <f t="shared" si="2"/>
        <v>2025</v>
      </c>
      <c r="E90" s="60">
        <f t="shared" si="3"/>
        <v>2</v>
      </c>
      <c r="F90" s="74" t="str">
        <f t="shared" si="4"/>
        <v>Tuesday</v>
      </c>
    </row>
    <row r="91">
      <c r="A91" s="105">
        <v>45735.0</v>
      </c>
      <c r="B91" s="26">
        <f t="shared" si="5"/>
        <v>3</v>
      </c>
      <c r="C91" s="61" t="str">
        <f t="shared" si="1"/>
        <v>March</v>
      </c>
      <c r="D91" s="61" t="str">
        <f t="shared" si="2"/>
        <v>2025</v>
      </c>
      <c r="E91" s="61">
        <f t="shared" si="3"/>
        <v>3</v>
      </c>
      <c r="F91" s="99" t="str">
        <f t="shared" si="4"/>
        <v>Wednesday</v>
      </c>
    </row>
    <row r="92">
      <c r="A92" s="104">
        <v>45736.0</v>
      </c>
      <c r="B92" s="10">
        <f t="shared" si="5"/>
        <v>3</v>
      </c>
      <c r="C92" s="60" t="str">
        <f t="shared" si="1"/>
        <v>March</v>
      </c>
      <c r="D92" s="60" t="str">
        <f t="shared" si="2"/>
        <v>2025</v>
      </c>
      <c r="E92" s="60">
        <f t="shared" si="3"/>
        <v>4</v>
      </c>
      <c r="F92" s="74" t="str">
        <f t="shared" si="4"/>
        <v>Thursday</v>
      </c>
    </row>
    <row r="93">
      <c r="A93" s="105">
        <v>45737.0</v>
      </c>
      <c r="B93" s="26">
        <f t="shared" si="5"/>
        <v>3</v>
      </c>
      <c r="C93" s="61" t="str">
        <f t="shared" si="1"/>
        <v>March</v>
      </c>
      <c r="D93" s="61" t="str">
        <f t="shared" si="2"/>
        <v>2025</v>
      </c>
      <c r="E93" s="61">
        <f t="shared" si="3"/>
        <v>5</v>
      </c>
      <c r="F93" s="99" t="str">
        <f t="shared" si="4"/>
        <v>Friday</v>
      </c>
    </row>
    <row r="94">
      <c r="A94" s="104">
        <v>45738.0</v>
      </c>
      <c r="B94" s="10">
        <f t="shared" si="5"/>
        <v>3</v>
      </c>
      <c r="C94" s="60" t="str">
        <f t="shared" si="1"/>
        <v>March</v>
      </c>
      <c r="D94" s="60" t="str">
        <f t="shared" si="2"/>
        <v>2025</v>
      </c>
      <c r="E94" s="60">
        <f t="shared" si="3"/>
        <v>6</v>
      </c>
      <c r="F94" s="74" t="str">
        <f t="shared" si="4"/>
        <v>Saturday</v>
      </c>
    </row>
    <row r="95">
      <c r="A95" s="105">
        <v>45739.0</v>
      </c>
      <c r="B95" s="26">
        <f t="shared" si="5"/>
        <v>3</v>
      </c>
      <c r="C95" s="61" t="str">
        <f t="shared" si="1"/>
        <v>March</v>
      </c>
      <c r="D95" s="61" t="str">
        <f t="shared" si="2"/>
        <v>2025</v>
      </c>
      <c r="E95" s="61">
        <f t="shared" si="3"/>
        <v>7</v>
      </c>
      <c r="F95" s="99" t="str">
        <f t="shared" si="4"/>
        <v>Sunday</v>
      </c>
    </row>
    <row r="96">
      <c r="A96" s="104">
        <v>45740.0</v>
      </c>
      <c r="B96" s="10">
        <f t="shared" si="5"/>
        <v>3</v>
      </c>
      <c r="C96" s="60" t="str">
        <f t="shared" si="1"/>
        <v>March</v>
      </c>
      <c r="D96" s="60" t="str">
        <f t="shared" si="2"/>
        <v>2025</v>
      </c>
      <c r="E96" s="60">
        <f t="shared" si="3"/>
        <v>1</v>
      </c>
      <c r="F96" s="74" t="str">
        <f t="shared" si="4"/>
        <v>Monday</v>
      </c>
    </row>
    <row r="97">
      <c r="A97" s="105">
        <v>45741.0</v>
      </c>
      <c r="B97" s="26">
        <f t="shared" si="5"/>
        <v>3</v>
      </c>
      <c r="C97" s="61" t="str">
        <f t="shared" si="1"/>
        <v>March</v>
      </c>
      <c r="D97" s="61" t="str">
        <f t="shared" si="2"/>
        <v>2025</v>
      </c>
      <c r="E97" s="61">
        <f t="shared" si="3"/>
        <v>2</v>
      </c>
      <c r="F97" s="99" t="str">
        <f t="shared" si="4"/>
        <v>Tuesday</v>
      </c>
    </row>
    <row r="98">
      <c r="A98" s="104">
        <v>45742.0</v>
      </c>
      <c r="B98" s="10">
        <f t="shared" si="5"/>
        <v>3</v>
      </c>
      <c r="C98" s="60" t="str">
        <f t="shared" si="1"/>
        <v>March</v>
      </c>
      <c r="D98" s="60" t="str">
        <f t="shared" si="2"/>
        <v>2025</v>
      </c>
      <c r="E98" s="60">
        <f t="shared" si="3"/>
        <v>3</v>
      </c>
      <c r="F98" s="74" t="str">
        <f t="shared" si="4"/>
        <v>Wednesday</v>
      </c>
    </row>
    <row r="99">
      <c r="A99" s="105">
        <v>45743.0</v>
      </c>
      <c r="B99" s="26">
        <f t="shared" si="5"/>
        <v>3</v>
      </c>
      <c r="C99" s="61" t="str">
        <f t="shared" si="1"/>
        <v>March</v>
      </c>
      <c r="D99" s="61" t="str">
        <f t="shared" si="2"/>
        <v>2025</v>
      </c>
      <c r="E99" s="61">
        <f t="shared" si="3"/>
        <v>4</v>
      </c>
      <c r="F99" s="99" t="str">
        <f t="shared" si="4"/>
        <v>Thursday</v>
      </c>
    </row>
    <row r="100">
      <c r="A100" s="104">
        <v>45744.0</v>
      </c>
      <c r="B100" s="10">
        <f t="shared" si="5"/>
        <v>3</v>
      </c>
      <c r="C100" s="60" t="str">
        <f t="shared" si="1"/>
        <v>March</v>
      </c>
      <c r="D100" s="60" t="str">
        <f t="shared" si="2"/>
        <v>2025</v>
      </c>
      <c r="E100" s="60">
        <f t="shared" si="3"/>
        <v>5</v>
      </c>
      <c r="F100" s="74" t="str">
        <f t="shared" si="4"/>
        <v>Friday</v>
      </c>
    </row>
    <row r="101">
      <c r="A101" s="105">
        <v>45745.0</v>
      </c>
      <c r="B101" s="26">
        <f t="shared" si="5"/>
        <v>3</v>
      </c>
      <c r="C101" s="61" t="str">
        <f t="shared" si="1"/>
        <v>March</v>
      </c>
      <c r="D101" s="61" t="str">
        <f t="shared" si="2"/>
        <v>2025</v>
      </c>
      <c r="E101" s="61">
        <f t="shared" si="3"/>
        <v>6</v>
      </c>
      <c r="F101" s="99" t="str">
        <f t="shared" si="4"/>
        <v>Saturday</v>
      </c>
    </row>
    <row r="102">
      <c r="A102" s="104">
        <v>45746.0</v>
      </c>
      <c r="B102" s="10">
        <f t="shared" si="5"/>
        <v>3</v>
      </c>
      <c r="C102" s="60" t="str">
        <f t="shared" si="1"/>
        <v>March</v>
      </c>
      <c r="D102" s="60" t="str">
        <f t="shared" si="2"/>
        <v>2025</v>
      </c>
      <c r="E102" s="60">
        <f t="shared" si="3"/>
        <v>7</v>
      </c>
      <c r="F102" s="74" t="str">
        <f t="shared" si="4"/>
        <v>Sunday</v>
      </c>
    </row>
    <row r="103">
      <c r="A103" s="105">
        <v>45747.0</v>
      </c>
      <c r="B103" s="26">
        <f t="shared" si="5"/>
        <v>3</v>
      </c>
      <c r="C103" s="61" t="str">
        <f t="shared" si="1"/>
        <v>March</v>
      </c>
      <c r="D103" s="61" t="str">
        <f t="shared" si="2"/>
        <v>2025</v>
      </c>
      <c r="E103" s="61">
        <f t="shared" si="3"/>
        <v>1</v>
      </c>
      <c r="F103" s="99" t="str">
        <f t="shared" si="4"/>
        <v>Monday</v>
      </c>
    </row>
    <row r="104">
      <c r="A104" s="104">
        <v>45748.0</v>
      </c>
      <c r="B104" s="10">
        <f t="shared" si="5"/>
        <v>4</v>
      </c>
      <c r="C104" s="60" t="str">
        <f t="shared" si="1"/>
        <v>April</v>
      </c>
      <c r="D104" s="60" t="str">
        <f t="shared" si="2"/>
        <v>2025</v>
      </c>
      <c r="E104" s="60">
        <f t="shared" si="3"/>
        <v>2</v>
      </c>
      <c r="F104" s="74" t="str">
        <f t="shared" si="4"/>
        <v>Tuesday</v>
      </c>
    </row>
    <row r="105">
      <c r="A105" s="105">
        <v>45749.0</v>
      </c>
      <c r="B105" s="26">
        <f t="shared" si="5"/>
        <v>4</v>
      </c>
      <c r="C105" s="61" t="str">
        <f t="shared" si="1"/>
        <v>April</v>
      </c>
      <c r="D105" s="61" t="str">
        <f t="shared" si="2"/>
        <v>2025</v>
      </c>
      <c r="E105" s="61">
        <f t="shared" si="3"/>
        <v>3</v>
      </c>
      <c r="F105" s="99" t="str">
        <f t="shared" si="4"/>
        <v>Wednesday</v>
      </c>
    </row>
    <row r="106">
      <c r="A106" s="104">
        <v>45750.0</v>
      </c>
      <c r="B106" s="10">
        <f t="shared" si="5"/>
        <v>4</v>
      </c>
      <c r="C106" s="60" t="str">
        <f t="shared" si="1"/>
        <v>April</v>
      </c>
      <c r="D106" s="60" t="str">
        <f t="shared" si="2"/>
        <v>2025</v>
      </c>
      <c r="E106" s="60">
        <f t="shared" si="3"/>
        <v>4</v>
      </c>
      <c r="F106" s="74" t="str">
        <f t="shared" si="4"/>
        <v>Thursday</v>
      </c>
    </row>
    <row r="107">
      <c r="A107" s="105">
        <v>45751.0</v>
      </c>
      <c r="B107" s="26">
        <f t="shared" si="5"/>
        <v>4</v>
      </c>
      <c r="C107" s="61" t="str">
        <f t="shared" si="1"/>
        <v>April</v>
      </c>
      <c r="D107" s="61" t="str">
        <f t="shared" si="2"/>
        <v>2025</v>
      </c>
      <c r="E107" s="61">
        <f t="shared" si="3"/>
        <v>5</v>
      </c>
      <c r="F107" s="99" t="str">
        <f t="shared" si="4"/>
        <v>Friday</v>
      </c>
    </row>
    <row r="108">
      <c r="A108" s="104">
        <v>45752.0</v>
      </c>
      <c r="B108" s="10">
        <f t="shared" si="5"/>
        <v>4</v>
      </c>
      <c r="C108" s="60" t="str">
        <f t="shared" si="1"/>
        <v>April</v>
      </c>
      <c r="D108" s="60" t="str">
        <f t="shared" si="2"/>
        <v>2025</v>
      </c>
      <c r="E108" s="60">
        <f t="shared" si="3"/>
        <v>6</v>
      </c>
      <c r="F108" s="74" t="str">
        <f t="shared" si="4"/>
        <v>Saturday</v>
      </c>
    </row>
    <row r="109">
      <c r="A109" s="105">
        <v>45753.0</v>
      </c>
      <c r="B109" s="26">
        <f t="shared" si="5"/>
        <v>4</v>
      </c>
      <c r="C109" s="61" t="str">
        <f t="shared" si="1"/>
        <v>April</v>
      </c>
      <c r="D109" s="61" t="str">
        <f t="shared" si="2"/>
        <v>2025</v>
      </c>
      <c r="E109" s="61">
        <f t="shared" si="3"/>
        <v>7</v>
      </c>
      <c r="F109" s="99" t="str">
        <f t="shared" si="4"/>
        <v>Sunday</v>
      </c>
    </row>
    <row r="110">
      <c r="A110" s="104">
        <v>45754.0</v>
      </c>
      <c r="B110" s="10">
        <f t="shared" si="5"/>
        <v>4</v>
      </c>
      <c r="C110" s="60" t="str">
        <f t="shared" si="1"/>
        <v>April</v>
      </c>
      <c r="D110" s="60" t="str">
        <f t="shared" si="2"/>
        <v>2025</v>
      </c>
      <c r="E110" s="60">
        <f t="shared" si="3"/>
        <v>1</v>
      </c>
      <c r="F110" s="74" t="str">
        <f t="shared" si="4"/>
        <v>Monday</v>
      </c>
    </row>
    <row r="111">
      <c r="A111" s="105">
        <v>45755.0</v>
      </c>
      <c r="B111" s="26">
        <f t="shared" si="5"/>
        <v>4</v>
      </c>
      <c r="C111" s="61" t="str">
        <f t="shared" si="1"/>
        <v>April</v>
      </c>
      <c r="D111" s="61" t="str">
        <f t="shared" si="2"/>
        <v>2025</v>
      </c>
      <c r="E111" s="61">
        <f t="shared" si="3"/>
        <v>2</v>
      </c>
      <c r="F111" s="99" t="str">
        <f t="shared" si="4"/>
        <v>Tuesday</v>
      </c>
    </row>
    <row r="112">
      <c r="A112" s="104">
        <v>45756.0</v>
      </c>
      <c r="B112" s="10">
        <f t="shared" si="5"/>
        <v>4</v>
      </c>
      <c r="C112" s="60" t="str">
        <f t="shared" si="1"/>
        <v>April</v>
      </c>
      <c r="D112" s="60" t="str">
        <f t="shared" si="2"/>
        <v>2025</v>
      </c>
      <c r="E112" s="60">
        <f t="shared" si="3"/>
        <v>3</v>
      </c>
      <c r="F112" s="74" t="str">
        <f t="shared" si="4"/>
        <v>Wednesday</v>
      </c>
    </row>
    <row r="113">
      <c r="A113" s="105">
        <v>45757.0</v>
      </c>
      <c r="B113" s="26">
        <f t="shared" si="5"/>
        <v>4</v>
      </c>
      <c r="C113" s="61" t="str">
        <f t="shared" si="1"/>
        <v>April</v>
      </c>
      <c r="D113" s="61" t="str">
        <f t="shared" si="2"/>
        <v>2025</v>
      </c>
      <c r="E113" s="61">
        <f t="shared" si="3"/>
        <v>4</v>
      </c>
      <c r="F113" s="99" t="str">
        <f t="shared" si="4"/>
        <v>Thursday</v>
      </c>
    </row>
    <row r="114">
      <c r="A114" s="104">
        <v>45758.0</v>
      </c>
      <c r="B114" s="10">
        <f t="shared" si="5"/>
        <v>4</v>
      </c>
      <c r="C114" s="60" t="str">
        <f t="shared" si="1"/>
        <v>April</v>
      </c>
      <c r="D114" s="60" t="str">
        <f t="shared" si="2"/>
        <v>2025</v>
      </c>
      <c r="E114" s="60">
        <f t="shared" si="3"/>
        <v>5</v>
      </c>
      <c r="F114" s="74" t="str">
        <f t="shared" si="4"/>
        <v>Friday</v>
      </c>
    </row>
    <row r="115">
      <c r="A115" s="105">
        <v>45759.0</v>
      </c>
      <c r="B115" s="26">
        <f t="shared" si="5"/>
        <v>4</v>
      </c>
      <c r="C115" s="61" t="str">
        <f t="shared" si="1"/>
        <v>April</v>
      </c>
      <c r="D115" s="61" t="str">
        <f t="shared" si="2"/>
        <v>2025</v>
      </c>
      <c r="E115" s="61">
        <f t="shared" si="3"/>
        <v>6</v>
      </c>
      <c r="F115" s="99" t="str">
        <f t="shared" si="4"/>
        <v>Saturday</v>
      </c>
    </row>
    <row r="116">
      <c r="A116" s="104">
        <v>45760.0</v>
      </c>
      <c r="B116" s="10">
        <f t="shared" si="5"/>
        <v>4</v>
      </c>
      <c r="C116" s="60" t="str">
        <f t="shared" si="1"/>
        <v>April</v>
      </c>
      <c r="D116" s="60" t="str">
        <f t="shared" si="2"/>
        <v>2025</v>
      </c>
      <c r="E116" s="60">
        <f t="shared" si="3"/>
        <v>7</v>
      </c>
      <c r="F116" s="74" t="str">
        <f t="shared" si="4"/>
        <v>Sunday</v>
      </c>
    </row>
    <row r="117">
      <c r="A117" s="105">
        <v>45761.0</v>
      </c>
      <c r="B117" s="26">
        <f t="shared" si="5"/>
        <v>4</v>
      </c>
      <c r="C117" s="61" t="str">
        <f t="shared" si="1"/>
        <v>April</v>
      </c>
      <c r="D117" s="61" t="str">
        <f t="shared" si="2"/>
        <v>2025</v>
      </c>
      <c r="E117" s="61">
        <f t="shared" si="3"/>
        <v>1</v>
      </c>
      <c r="F117" s="99" t="str">
        <f t="shared" si="4"/>
        <v>Monday</v>
      </c>
    </row>
    <row r="118">
      <c r="A118" s="104">
        <v>45762.0</v>
      </c>
      <c r="B118" s="10">
        <f t="shared" si="5"/>
        <v>4</v>
      </c>
      <c r="C118" s="60" t="str">
        <f t="shared" si="1"/>
        <v>April</v>
      </c>
      <c r="D118" s="60" t="str">
        <f t="shared" si="2"/>
        <v>2025</v>
      </c>
      <c r="E118" s="60">
        <f t="shared" si="3"/>
        <v>2</v>
      </c>
      <c r="F118" s="74" t="str">
        <f t="shared" si="4"/>
        <v>Tuesday</v>
      </c>
    </row>
    <row r="119">
      <c r="A119" s="105">
        <v>45763.0</v>
      </c>
      <c r="B119" s="26">
        <f t="shared" si="5"/>
        <v>4</v>
      </c>
      <c r="C119" s="61" t="str">
        <f t="shared" si="1"/>
        <v>April</v>
      </c>
      <c r="D119" s="61" t="str">
        <f t="shared" si="2"/>
        <v>2025</v>
      </c>
      <c r="E119" s="61">
        <f t="shared" si="3"/>
        <v>3</v>
      </c>
      <c r="F119" s="99" t="str">
        <f t="shared" si="4"/>
        <v>Wednesday</v>
      </c>
    </row>
    <row r="120">
      <c r="A120" s="104">
        <v>45764.0</v>
      </c>
      <c r="B120" s="10">
        <f t="shared" si="5"/>
        <v>4</v>
      </c>
      <c r="C120" s="60" t="str">
        <f t="shared" si="1"/>
        <v>April</v>
      </c>
      <c r="D120" s="60" t="str">
        <f t="shared" si="2"/>
        <v>2025</v>
      </c>
      <c r="E120" s="60">
        <f t="shared" si="3"/>
        <v>4</v>
      </c>
      <c r="F120" s="74" t="str">
        <f t="shared" si="4"/>
        <v>Thursday</v>
      </c>
    </row>
    <row r="121">
      <c r="A121" s="105">
        <v>45765.0</v>
      </c>
      <c r="B121" s="26">
        <f t="shared" si="5"/>
        <v>4</v>
      </c>
      <c r="C121" s="61" t="str">
        <f t="shared" si="1"/>
        <v>April</v>
      </c>
      <c r="D121" s="61" t="str">
        <f t="shared" si="2"/>
        <v>2025</v>
      </c>
      <c r="E121" s="61">
        <f t="shared" si="3"/>
        <v>5</v>
      </c>
      <c r="F121" s="99" t="str">
        <f t="shared" si="4"/>
        <v>Friday</v>
      </c>
    </row>
    <row r="122">
      <c r="A122" s="104">
        <v>45766.0</v>
      </c>
      <c r="B122" s="10">
        <f t="shared" si="5"/>
        <v>4</v>
      </c>
      <c r="C122" s="60" t="str">
        <f t="shared" si="1"/>
        <v>April</v>
      </c>
      <c r="D122" s="60" t="str">
        <f t="shared" si="2"/>
        <v>2025</v>
      </c>
      <c r="E122" s="60">
        <f t="shared" si="3"/>
        <v>6</v>
      </c>
      <c r="F122" s="74" t="str">
        <f t="shared" si="4"/>
        <v>Saturday</v>
      </c>
    </row>
    <row r="123">
      <c r="A123" s="105">
        <v>45767.0</v>
      </c>
      <c r="B123" s="26">
        <f t="shared" si="5"/>
        <v>4</v>
      </c>
      <c r="C123" s="61" t="str">
        <f t="shared" si="1"/>
        <v>April</v>
      </c>
      <c r="D123" s="61" t="str">
        <f t="shared" si="2"/>
        <v>2025</v>
      </c>
      <c r="E123" s="61">
        <f t="shared" si="3"/>
        <v>7</v>
      </c>
      <c r="F123" s="99" t="str">
        <f t="shared" si="4"/>
        <v>Sunday</v>
      </c>
    </row>
    <row r="124">
      <c r="A124" s="104">
        <v>45768.0</v>
      </c>
      <c r="B124" s="10">
        <f t="shared" si="5"/>
        <v>4</v>
      </c>
      <c r="C124" s="60" t="str">
        <f t="shared" si="1"/>
        <v>April</v>
      </c>
      <c r="D124" s="60" t="str">
        <f t="shared" si="2"/>
        <v>2025</v>
      </c>
      <c r="E124" s="60">
        <f t="shared" si="3"/>
        <v>1</v>
      </c>
      <c r="F124" s="74" t="str">
        <f t="shared" si="4"/>
        <v>Monday</v>
      </c>
    </row>
    <row r="125">
      <c r="A125" s="105">
        <v>45769.0</v>
      </c>
      <c r="B125" s="26">
        <f t="shared" si="5"/>
        <v>4</v>
      </c>
      <c r="C125" s="61" t="str">
        <f t="shared" si="1"/>
        <v>April</v>
      </c>
      <c r="D125" s="61" t="str">
        <f t="shared" si="2"/>
        <v>2025</v>
      </c>
      <c r="E125" s="61">
        <f t="shared" si="3"/>
        <v>2</v>
      </c>
      <c r="F125" s="99" t="str">
        <f t="shared" si="4"/>
        <v>Tuesday</v>
      </c>
    </row>
    <row r="126">
      <c r="A126" s="104">
        <v>45770.0</v>
      </c>
      <c r="B126" s="10">
        <f t="shared" si="5"/>
        <v>4</v>
      </c>
      <c r="C126" s="60" t="str">
        <f t="shared" si="1"/>
        <v>April</v>
      </c>
      <c r="D126" s="60" t="str">
        <f t="shared" si="2"/>
        <v>2025</v>
      </c>
      <c r="E126" s="60">
        <f t="shared" si="3"/>
        <v>3</v>
      </c>
      <c r="F126" s="74" t="str">
        <f t="shared" si="4"/>
        <v>Wednesday</v>
      </c>
    </row>
    <row r="127">
      <c r="A127" s="105">
        <v>45771.0</v>
      </c>
      <c r="B127" s="26">
        <f t="shared" si="5"/>
        <v>4</v>
      </c>
      <c r="C127" s="61" t="str">
        <f t="shared" si="1"/>
        <v>April</v>
      </c>
      <c r="D127" s="61" t="str">
        <f t="shared" si="2"/>
        <v>2025</v>
      </c>
      <c r="E127" s="61">
        <f t="shared" si="3"/>
        <v>4</v>
      </c>
      <c r="F127" s="99" t="str">
        <f t="shared" si="4"/>
        <v>Thursday</v>
      </c>
    </row>
    <row r="128">
      <c r="A128" s="104">
        <v>45772.0</v>
      </c>
      <c r="B128" s="10">
        <f t="shared" si="5"/>
        <v>4</v>
      </c>
      <c r="C128" s="60" t="str">
        <f t="shared" si="1"/>
        <v>April</v>
      </c>
      <c r="D128" s="60" t="str">
        <f t="shared" si="2"/>
        <v>2025</v>
      </c>
      <c r="E128" s="60">
        <f t="shared" si="3"/>
        <v>5</v>
      </c>
      <c r="F128" s="74" t="str">
        <f t="shared" si="4"/>
        <v>Friday</v>
      </c>
    </row>
    <row r="129">
      <c r="A129" s="105">
        <v>45773.0</v>
      </c>
      <c r="B129" s="26">
        <f t="shared" si="5"/>
        <v>4</v>
      </c>
      <c r="C129" s="61" t="str">
        <f t="shared" si="1"/>
        <v>April</v>
      </c>
      <c r="D129" s="61" t="str">
        <f t="shared" si="2"/>
        <v>2025</v>
      </c>
      <c r="E129" s="61">
        <f t="shared" si="3"/>
        <v>6</v>
      </c>
      <c r="F129" s="99" t="str">
        <f t="shared" si="4"/>
        <v>Saturday</v>
      </c>
    </row>
    <row r="130">
      <c r="A130" s="104">
        <v>45774.0</v>
      </c>
      <c r="B130" s="10">
        <f t="shared" si="5"/>
        <v>4</v>
      </c>
      <c r="C130" s="60" t="str">
        <f t="shared" si="1"/>
        <v>April</v>
      </c>
      <c r="D130" s="60" t="str">
        <f t="shared" si="2"/>
        <v>2025</v>
      </c>
      <c r="E130" s="60">
        <f t="shared" si="3"/>
        <v>7</v>
      </c>
      <c r="F130" s="74" t="str">
        <f t="shared" si="4"/>
        <v>Sunday</v>
      </c>
    </row>
    <row r="131">
      <c r="A131" s="105">
        <v>45775.0</v>
      </c>
      <c r="B131" s="26">
        <f t="shared" si="5"/>
        <v>4</v>
      </c>
      <c r="C131" s="61" t="str">
        <f t="shared" si="1"/>
        <v>April</v>
      </c>
      <c r="D131" s="61" t="str">
        <f t="shared" si="2"/>
        <v>2025</v>
      </c>
      <c r="E131" s="61">
        <f t="shared" si="3"/>
        <v>1</v>
      </c>
      <c r="F131" s="99" t="str">
        <f t="shared" si="4"/>
        <v>Monday</v>
      </c>
    </row>
    <row r="132">
      <c r="A132" s="104">
        <v>45776.0</v>
      </c>
      <c r="B132" s="10">
        <f t="shared" si="5"/>
        <v>4</v>
      </c>
      <c r="C132" s="60" t="str">
        <f t="shared" si="1"/>
        <v>April</v>
      </c>
      <c r="D132" s="60" t="str">
        <f t="shared" si="2"/>
        <v>2025</v>
      </c>
      <c r="E132" s="60">
        <f t="shared" si="3"/>
        <v>2</v>
      </c>
      <c r="F132" s="74" t="str">
        <f t="shared" si="4"/>
        <v>Tuesday</v>
      </c>
    </row>
    <row r="133">
      <c r="A133" s="105">
        <v>45777.0</v>
      </c>
      <c r="B133" s="26">
        <f t="shared" si="5"/>
        <v>4</v>
      </c>
      <c r="C133" s="61" t="str">
        <f t="shared" si="1"/>
        <v>April</v>
      </c>
      <c r="D133" s="61" t="str">
        <f t="shared" si="2"/>
        <v>2025</v>
      </c>
      <c r="E133" s="61">
        <f t="shared" si="3"/>
        <v>3</v>
      </c>
      <c r="F133" s="99" t="str">
        <f t="shared" si="4"/>
        <v>Wednesday</v>
      </c>
    </row>
    <row r="134">
      <c r="A134" s="104">
        <v>45778.0</v>
      </c>
      <c r="B134" s="10">
        <f t="shared" si="5"/>
        <v>5</v>
      </c>
      <c r="C134" s="60" t="str">
        <f t="shared" si="1"/>
        <v>May</v>
      </c>
      <c r="D134" s="60" t="str">
        <f t="shared" si="2"/>
        <v>2025</v>
      </c>
      <c r="E134" s="60">
        <f t="shared" si="3"/>
        <v>4</v>
      </c>
      <c r="F134" s="74" t="str">
        <f t="shared" si="4"/>
        <v>Thursday</v>
      </c>
    </row>
    <row r="135">
      <c r="A135" s="105">
        <v>45779.0</v>
      </c>
      <c r="B135" s="26">
        <f t="shared" si="5"/>
        <v>5</v>
      </c>
      <c r="C135" s="61" t="str">
        <f t="shared" si="1"/>
        <v>May</v>
      </c>
      <c r="D135" s="61" t="str">
        <f t="shared" si="2"/>
        <v>2025</v>
      </c>
      <c r="E135" s="61">
        <f t="shared" si="3"/>
        <v>5</v>
      </c>
      <c r="F135" s="99" t="str">
        <f t="shared" si="4"/>
        <v>Friday</v>
      </c>
    </row>
    <row r="136">
      <c r="A136" s="104">
        <v>45780.0</v>
      </c>
      <c r="B136" s="10">
        <f t="shared" si="5"/>
        <v>5</v>
      </c>
      <c r="C136" s="60" t="str">
        <f t="shared" si="1"/>
        <v>May</v>
      </c>
      <c r="D136" s="60" t="str">
        <f t="shared" si="2"/>
        <v>2025</v>
      </c>
      <c r="E136" s="60">
        <f t="shared" si="3"/>
        <v>6</v>
      </c>
      <c r="F136" s="74" t="str">
        <f t="shared" si="4"/>
        <v>Saturday</v>
      </c>
    </row>
    <row r="137">
      <c r="A137" s="105">
        <v>45781.0</v>
      </c>
      <c r="B137" s="26">
        <f t="shared" si="5"/>
        <v>5</v>
      </c>
      <c r="C137" s="61" t="str">
        <f t="shared" si="1"/>
        <v>May</v>
      </c>
      <c r="D137" s="61" t="str">
        <f t="shared" si="2"/>
        <v>2025</v>
      </c>
      <c r="E137" s="61">
        <f t="shared" si="3"/>
        <v>7</v>
      </c>
      <c r="F137" s="99" t="str">
        <f t="shared" si="4"/>
        <v>Sunday</v>
      </c>
    </row>
    <row r="138">
      <c r="A138" s="104">
        <v>45782.0</v>
      </c>
      <c r="B138" s="10">
        <f t="shared" si="5"/>
        <v>5</v>
      </c>
      <c r="C138" s="60" t="str">
        <f t="shared" si="1"/>
        <v>May</v>
      </c>
      <c r="D138" s="60" t="str">
        <f t="shared" si="2"/>
        <v>2025</v>
      </c>
      <c r="E138" s="60">
        <f t="shared" si="3"/>
        <v>1</v>
      </c>
      <c r="F138" s="74" t="str">
        <f t="shared" si="4"/>
        <v>Monday</v>
      </c>
    </row>
    <row r="139">
      <c r="A139" s="105">
        <v>45783.0</v>
      </c>
      <c r="B139" s="26">
        <f t="shared" si="5"/>
        <v>5</v>
      </c>
      <c r="C139" s="61" t="str">
        <f t="shared" si="1"/>
        <v>May</v>
      </c>
      <c r="D139" s="61" t="str">
        <f t="shared" si="2"/>
        <v>2025</v>
      </c>
      <c r="E139" s="61">
        <f t="shared" si="3"/>
        <v>2</v>
      </c>
      <c r="F139" s="99" t="str">
        <f t="shared" si="4"/>
        <v>Tuesday</v>
      </c>
    </row>
    <row r="140">
      <c r="A140" s="104">
        <v>45784.0</v>
      </c>
      <c r="B140" s="10">
        <f t="shared" si="5"/>
        <v>5</v>
      </c>
      <c r="C140" s="60" t="str">
        <f t="shared" si="1"/>
        <v>May</v>
      </c>
      <c r="D140" s="60" t="str">
        <f t="shared" si="2"/>
        <v>2025</v>
      </c>
      <c r="E140" s="60">
        <f t="shared" si="3"/>
        <v>3</v>
      </c>
      <c r="F140" s="74" t="str">
        <f t="shared" si="4"/>
        <v>Wednesday</v>
      </c>
    </row>
    <row r="141">
      <c r="A141" s="105">
        <v>45785.0</v>
      </c>
      <c r="B141" s="26">
        <f t="shared" si="5"/>
        <v>5</v>
      </c>
      <c r="C141" s="61" t="str">
        <f t="shared" si="1"/>
        <v>May</v>
      </c>
      <c r="D141" s="61" t="str">
        <f t="shared" si="2"/>
        <v>2025</v>
      </c>
      <c r="E141" s="61">
        <f t="shared" si="3"/>
        <v>4</v>
      </c>
      <c r="F141" s="99" t="str">
        <f t="shared" si="4"/>
        <v>Thursday</v>
      </c>
    </row>
    <row r="142">
      <c r="A142" s="104">
        <v>45786.0</v>
      </c>
      <c r="B142" s="10">
        <f t="shared" si="5"/>
        <v>5</v>
      </c>
      <c r="C142" s="60" t="str">
        <f t="shared" si="1"/>
        <v>May</v>
      </c>
      <c r="D142" s="60" t="str">
        <f t="shared" si="2"/>
        <v>2025</v>
      </c>
      <c r="E142" s="60">
        <f t="shared" si="3"/>
        <v>5</v>
      </c>
      <c r="F142" s="74" t="str">
        <f t="shared" si="4"/>
        <v>Friday</v>
      </c>
    </row>
    <row r="143">
      <c r="A143" s="105">
        <v>45787.0</v>
      </c>
      <c r="B143" s="26">
        <f t="shared" si="5"/>
        <v>5</v>
      </c>
      <c r="C143" s="61" t="str">
        <f t="shared" si="1"/>
        <v>May</v>
      </c>
      <c r="D143" s="61" t="str">
        <f t="shared" si="2"/>
        <v>2025</v>
      </c>
      <c r="E143" s="61">
        <f t="shared" si="3"/>
        <v>6</v>
      </c>
      <c r="F143" s="99" t="str">
        <f t="shared" si="4"/>
        <v>Saturday</v>
      </c>
    </row>
    <row r="144">
      <c r="A144" s="104">
        <v>45788.0</v>
      </c>
      <c r="B144" s="10">
        <f t="shared" si="5"/>
        <v>5</v>
      </c>
      <c r="C144" s="60" t="str">
        <f t="shared" si="1"/>
        <v>May</v>
      </c>
      <c r="D144" s="60" t="str">
        <f t="shared" si="2"/>
        <v>2025</v>
      </c>
      <c r="E144" s="60">
        <f t="shared" si="3"/>
        <v>7</v>
      </c>
      <c r="F144" s="74" t="str">
        <f t="shared" si="4"/>
        <v>Sunday</v>
      </c>
    </row>
    <row r="145">
      <c r="A145" s="105">
        <v>45789.0</v>
      </c>
      <c r="B145" s="26">
        <f t="shared" si="5"/>
        <v>5</v>
      </c>
      <c r="C145" s="61" t="str">
        <f t="shared" si="1"/>
        <v>May</v>
      </c>
      <c r="D145" s="61" t="str">
        <f t="shared" si="2"/>
        <v>2025</v>
      </c>
      <c r="E145" s="61">
        <f t="shared" si="3"/>
        <v>1</v>
      </c>
      <c r="F145" s="99" t="str">
        <f t="shared" si="4"/>
        <v>Monday</v>
      </c>
    </row>
    <row r="146">
      <c r="A146" s="104">
        <v>45790.0</v>
      </c>
      <c r="B146" s="10">
        <f t="shared" si="5"/>
        <v>5</v>
      </c>
      <c r="C146" s="60" t="str">
        <f t="shared" si="1"/>
        <v>May</v>
      </c>
      <c r="D146" s="60" t="str">
        <f t="shared" si="2"/>
        <v>2025</v>
      </c>
      <c r="E146" s="60">
        <f t="shared" si="3"/>
        <v>2</v>
      </c>
      <c r="F146" s="74" t="str">
        <f t="shared" si="4"/>
        <v>Tuesday</v>
      </c>
    </row>
    <row r="147">
      <c r="A147" s="105">
        <v>45791.0</v>
      </c>
      <c r="B147" s="26">
        <f t="shared" si="5"/>
        <v>5</v>
      </c>
      <c r="C147" s="61" t="str">
        <f t="shared" si="1"/>
        <v>May</v>
      </c>
      <c r="D147" s="61" t="str">
        <f t="shared" si="2"/>
        <v>2025</v>
      </c>
      <c r="E147" s="61">
        <f t="shared" si="3"/>
        <v>3</v>
      </c>
      <c r="F147" s="99" t="str">
        <f t="shared" si="4"/>
        <v>Wednesday</v>
      </c>
    </row>
    <row r="148">
      <c r="A148" s="104">
        <v>45792.0</v>
      </c>
      <c r="B148" s="10">
        <f t="shared" si="5"/>
        <v>5</v>
      </c>
      <c r="C148" s="60" t="str">
        <f t="shared" si="1"/>
        <v>May</v>
      </c>
      <c r="D148" s="60" t="str">
        <f t="shared" si="2"/>
        <v>2025</v>
      </c>
      <c r="E148" s="60">
        <f t="shared" si="3"/>
        <v>4</v>
      </c>
      <c r="F148" s="74" t="str">
        <f t="shared" si="4"/>
        <v>Thursday</v>
      </c>
    </row>
    <row r="149">
      <c r="A149" s="105">
        <v>45793.0</v>
      </c>
      <c r="B149" s="26">
        <f t="shared" si="5"/>
        <v>5</v>
      </c>
      <c r="C149" s="61" t="str">
        <f t="shared" si="1"/>
        <v>May</v>
      </c>
      <c r="D149" s="61" t="str">
        <f t="shared" si="2"/>
        <v>2025</v>
      </c>
      <c r="E149" s="61">
        <f t="shared" si="3"/>
        <v>5</v>
      </c>
      <c r="F149" s="99" t="str">
        <f t="shared" si="4"/>
        <v>Friday</v>
      </c>
    </row>
    <row r="150">
      <c r="A150" s="104">
        <v>45794.0</v>
      </c>
      <c r="B150" s="10">
        <f t="shared" si="5"/>
        <v>5</v>
      </c>
      <c r="C150" s="60" t="str">
        <f t="shared" si="1"/>
        <v>May</v>
      </c>
      <c r="D150" s="60" t="str">
        <f t="shared" si="2"/>
        <v>2025</v>
      </c>
      <c r="E150" s="60">
        <f t="shared" si="3"/>
        <v>6</v>
      </c>
      <c r="F150" s="74" t="str">
        <f t="shared" si="4"/>
        <v>Saturday</v>
      </c>
    </row>
    <row r="151">
      <c r="A151" s="105">
        <v>45795.0</v>
      </c>
      <c r="B151" s="26">
        <f t="shared" si="5"/>
        <v>5</v>
      </c>
      <c r="C151" s="61" t="str">
        <f t="shared" si="1"/>
        <v>May</v>
      </c>
      <c r="D151" s="61" t="str">
        <f t="shared" si="2"/>
        <v>2025</v>
      </c>
      <c r="E151" s="61">
        <f t="shared" si="3"/>
        <v>7</v>
      </c>
      <c r="F151" s="99" t="str">
        <f t="shared" si="4"/>
        <v>Sunday</v>
      </c>
    </row>
    <row r="152">
      <c r="A152" s="104">
        <v>45796.0</v>
      </c>
      <c r="B152" s="10">
        <f t="shared" si="5"/>
        <v>5</v>
      </c>
      <c r="C152" s="60" t="str">
        <f t="shared" si="1"/>
        <v>May</v>
      </c>
      <c r="D152" s="60" t="str">
        <f t="shared" si="2"/>
        <v>2025</v>
      </c>
      <c r="E152" s="60">
        <f t="shared" si="3"/>
        <v>1</v>
      </c>
      <c r="F152" s="74" t="str">
        <f t="shared" si="4"/>
        <v>Monday</v>
      </c>
    </row>
    <row r="153">
      <c r="A153" s="105">
        <v>45797.0</v>
      </c>
      <c r="B153" s="26">
        <f t="shared" si="5"/>
        <v>5</v>
      </c>
      <c r="C153" s="61" t="str">
        <f t="shared" si="1"/>
        <v>May</v>
      </c>
      <c r="D153" s="61" t="str">
        <f t="shared" si="2"/>
        <v>2025</v>
      </c>
      <c r="E153" s="61">
        <f t="shared" si="3"/>
        <v>2</v>
      </c>
      <c r="F153" s="99" t="str">
        <f t="shared" si="4"/>
        <v>Tuesday</v>
      </c>
    </row>
    <row r="154">
      <c r="A154" s="104">
        <v>45798.0</v>
      </c>
      <c r="B154" s="10">
        <f t="shared" si="5"/>
        <v>5</v>
      </c>
      <c r="C154" s="60" t="str">
        <f t="shared" si="1"/>
        <v>May</v>
      </c>
      <c r="D154" s="60" t="str">
        <f t="shared" si="2"/>
        <v>2025</v>
      </c>
      <c r="E154" s="60">
        <f t="shared" si="3"/>
        <v>3</v>
      </c>
      <c r="F154" s="74" t="str">
        <f t="shared" si="4"/>
        <v>Wednesday</v>
      </c>
    </row>
    <row r="155">
      <c r="A155" s="105">
        <v>45799.0</v>
      </c>
      <c r="B155" s="26">
        <f t="shared" si="5"/>
        <v>5</v>
      </c>
      <c r="C155" s="61" t="str">
        <f t="shared" si="1"/>
        <v>May</v>
      </c>
      <c r="D155" s="61" t="str">
        <f t="shared" si="2"/>
        <v>2025</v>
      </c>
      <c r="E155" s="61">
        <f t="shared" si="3"/>
        <v>4</v>
      </c>
      <c r="F155" s="99" t="str">
        <f t="shared" si="4"/>
        <v>Thursday</v>
      </c>
    </row>
    <row r="156">
      <c r="A156" s="104">
        <v>45800.0</v>
      </c>
      <c r="B156" s="10">
        <f t="shared" si="5"/>
        <v>5</v>
      </c>
      <c r="C156" s="60" t="str">
        <f t="shared" si="1"/>
        <v>May</v>
      </c>
      <c r="D156" s="60" t="str">
        <f t="shared" si="2"/>
        <v>2025</v>
      </c>
      <c r="E156" s="60">
        <f t="shared" si="3"/>
        <v>5</v>
      </c>
      <c r="F156" s="74" t="str">
        <f t="shared" si="4"/>
        <v>Friday</v>
      </c>
    </row>
    <row r="157">
      <c r="A157" s="105">
        <v>45801.0</v>
      </c>
      <c r="B157" s="26">
        <f t="shared" si="5"/>
        <v>5</v>
      </c>
      <c r="C157" s="61" t="str">
        <f t="shared" si="1"/>
        <v>May</v>
      </c>
      <c r="D157" s="61" t="str">
        <f t="shared" si="2"/>
        <v>2025</v>
      </c>
      <c r="E157" s="61">
        <f t="shared" si="3"/>
        <v>6</v>
      </c>
      <c r="F157" s="99" t="str">
        <f t="shared" si="4"/>
        <v>Saturday</v>
      </c>
    </row>
    <row r="158">
      <c r="A158" s="104">
        <v>45802.0</v>
      </c>
      <c r="B158" s="10">
        <f t="shared" si="5"/>
        <v>5</v>
      </c>
      <c r="C158" s="60" t="str">
        <f t="shared" si="1"/>
        <v>May</v>
      </c>
      <c r="D158" s="60" t="str">
        <f t="shared" si="2"/>
        <v>2025</v>
      </c>
      <c r="E158" s="60">
        <f t="shared" si="3"/>
        <v>7</v>
      </c>
      <c r="F158" s="74" t="str">
        <f t="shared" si="4"/>
        <v>Sunday</v>
      </c>
    </row>
    <row r="159">
      <c r="A159" s="105">
        <v>45803.0</v>
      </c>
      <c r="B159" s="26">
        <f t="shared" si="5"/>
        <v>5</v>
      </c>
      <c r="C159" s="61" t="str">
        <f t="shared" si="1"/>
        <v>May</v>
      </c>
      <c r="D159" s="61" t="str">
        <f t="shared" si="2"/>
        <v>2025</v>
      </c>
      <c r="E159" s="61">
        <f t="shared" si="3"/>
        <v>1</v>
      </c>
      <c r="F159" s="99" t="str">
        <f t="shared" si="4"/>
        <v>Monday</v>
      </c>
    </row>
    <row r="160">
      <c r="A160" s="104">
        <v>45804.0</v>
      </c>
      <c r="B160" s="10">
        <f t="shared" si="5"/>
        <v>5</v>
      </c>
      <c r="C160" s="60" t="str">
        <f t="shared" si="1"/>
        <v>May</v>
      </c>
      <c r="D160" s="60" t="str">
        <f t="shared" si="2"/>
        <v>2025</v>
      </c>
      <c r="E160" s="60">
        <f t="shared" si="3"/>
        <v>2</v>
      </c>
      <c r="F160" s="74" t="str">
        <f t="shared" si="4"/>
        <v>Tuesday</v>
      </c>
    </row>
    <row r="161">
      <c r="A161" s="105">
        <v>45805.0</v>
      </c>
      <c r="B161" s="26">
        <f t="shared" si="5"/>
        <v>5</v>
      </c>
      <c r="C161" s="61" t="str">
        <f t="shared" si="1"/>
        <v>May</v>
      </c>
      <c r="D161" s="61" t="str">
        <f t="shared" si="2"/>
        <v>2025</v>
      </c>
      <c r="E161" s="61">
        <f t="shared" si="3"/>
        <v>3</v>
      </c>
      <c r="F161" s="99" t="str">
        <f t="shared" si="4"/>
        <v>Wednesday</v>
      </c>
    </row>
    <row r="162">
      <c r="A162" s="104">
        <v>45806.0</v>
      </c>
      <c r="B162" s="10">
        <f t="shared" si="5"/>
        <v>5</v>
      </c>
      <c r="C162" s="60" t="str">
        <f t="shared" si="1"/>
        <v>May</v>
      </c>
      <c r="D162" s="60" t="str">
        <f t="shared" si="2"/>
        <v>2025</v>
      </c>
      <c r="E162" s="60">
        <f t="shared" si="3"/>
        <v>4</v>
      </c>
      <c r="F162" s="74" t="str">
        <f t="shared" si="4"/>
        <v>Thursday</v>
      </c>
    </row>
    <row r="163">
      <c r="A163" s="105">
        <v>45807.0</v>
      </c>
      <c r="B163" s="26">
        <f t="shared" si="5"/>
        <v>5</v>
      </c>
      <c r="C163" s="61" t="str">
        <f t="shared" si="1"/>
        <v>May</v>
      </c>
      <c r="D163" s="61" t="str">
        <f t="shared" si="2"/>
        <v>2025</v>
      </c>
      <c r="E163" s="61">
        <f t="shared" si="3"/>
        <v>5</v>
      </c>
      <c r="F163" s="99" t="str">
        <f t="shared" si="4"/>
        <v>Friday</v>
      </c>
    </row>
    <row r="164">
      <c r="A164" s="104">
        <v>45808.0</v>
      </c>
      <c r="B164" s="10">
        <f t="shared" si="5"/>
        <v>5</v>
      </c>
      <c r="C164" s="60" t="str">
        <f t="shared" si="1"/>
        <v>May</v>
      </c>
      <c r="D164" s="60" t="str">
        <f t="shared" si="2"/>
        <v>2025</v>
      </c>
      <c r="E164" s="60">
        <f t="shared" si="3"/>
        <v>6</v>
      </c>
      <c r="F164" s="74" t="str">
        <f t="shared" si="4"/>
        <v>Saturday</v>
      </c>
    </row>
    <row r="165">
      <c r="A165" s="105">
        <v>45809.0</v>
      </c>
      <c r="B165" s="26">
        <f t="shared" si="5"/>
        <v>6</v>
      </c>
      <c r="C165" s="61" t="str">
        <f t="shared" si="1"/>
        <v>June</v>
      </c>
      <c r="D165" s="61" t="str">
        <f t="shared" si="2"/>
        <v>2025</v>
      </c>
      <c r="E165" s="61">
        <f t="shared" si="3"/>
        <v>7</v>
      </c>
      <c r="F165" s="99" t="str">
        <f t="shared" si="4"/>
        <v>Sunday</v>
      </c>
    </row>
    <row r="166">
      <c r="A166" s="104">
        <v>45810.0</v>
      </c>
      <c r="B166" s="10">
        <f t="shared" si="5"/>
        <v>6</v>
      </c>
      <c r="C166" s="60" t="str">
        <f t="shared" si="1"/>
        <v>June</v>
      </c>
      <c r="D166" s="60" t="str">
        <f t="shared" si="2"/>
        <v>2025</v>
      </c>
      <c r="E166" s="60">
        <f t="shared" si="3"/>
        <v>1</v>
      </c>
      <c r="F166" s="74" t="str">
        <f t="shared" si="4"/>
        <v>Monday</v>
      </c>
    </row>
    <row r="167">
      <c r="A167" s="105">
        <v>45811.0</v>
      </c>
      <c r="B167" s="26">
        <f t="shared" si="5"/>
        <v>6</v>
      </c>
      <c r="C167" s="61" t="str">
        <f t="shared" si="1"/>
        <v>June</v>
      </c>
      <c r="D167" s="61" t="str">
        <f t="shared" si="2"/>
        <v>2025</v>
      </c>
      <c r="E167" s="61">
        <f t="shared" si="3"/>
        <v>2</v>
      </c>
      <c r="F167" s="99" t="str">
        <f t="shared" si="4"/>
        <v>Tuesday</v>
      </c>
    </row>
    <row r="168">
      <c r="A168" s="104">
        <v>45812.0</v>
      </c>
      <c r="B168" s="10">
        <f t="shared" si="5"/>
        <v>6</v>
      </c>
      <c r="C168" s="60" t="str">
        <f t="shared" si="1"/>
        <v>June</v>
      </c>
      <c r="D168" s="60" t="str">
        <f t="shared" si="2"/>
        <v>2025</v>
      </c>
      <c r="E168" s="60">
        <f t="shared" si="3"/>
        <v>3</v>
      </c>
      <c r="F168" s="74" t="str">
        <f t="shared" si="4"/>
        <v>Wednesday</v>
      </c>
    </row>
    <row r="169">
      <c r="A169" s="105">
        <v>45813.0</v>
      </c>
      <c r="B169" s="26">
        <f t="shared" si="5"/>
        <v>6</v>
      </c>
      <c r="C169" s="61" t="str">
        <f t="shared" si="1"/>
        <v>June</v>
      </c>
      <c r="D169" s="61" t="str">
        <f t="shared" si="2"/>
        <v>2025</v>
      </c>
      <c r="E169" s="61">
        <f t="shared" si="3"/>
        <v>4</v>
      </c>
      <c r="F169" s="99" t="str">
        <f t="shared" si="4"/>
        <v>Thursday</v>
      </c>
    </row>
    <row r="170">
      <c r="A170" s="104">
        <v>45814.0</v>
      </c>
      <c r="B170" s="10">
        <f t="shared" si="5"/>
        <v>6</v>
      </c>
      <c r="C170" s="60" t="str">
        <f t="shared" si="1"/>
        <v>June</v>
      </c>
      <c r="D170" s="60" t="str">
        <f t="shared" si="2"/>
        <v>2025</v>
      </c>
      <c r="E170" s="60">
        <f t="shared" si="3"/>
        <v>5</v>
      </c>
      <c r="F170" s="74" t="str">
        <f t="shared" si="4"/>
        <v>Friday</v>
      </c>
    </row>
    <row r="171">
      <c r="A171" s="105">
        <v>45815.0</v>
      </c>
      <c r="B171" s="26">
        <f t="shared" si="5"/>
        <v>6</v>
      </c>
      <c r="C171" s="61" t="str">
        <f t="shared" si="1"/>
        <v>June</v>
      </c>
      <c r="D171" s="61" t="str">
        <f t="shared" si="2"/>
        <v>2025</v>
      </c>
      <c r="E171" s="61">
        <f t="shared" si="3"/>
        <v>6</v>
      </c>
      <c r="F171" s="99" t="str">
        <f t="shared" si="4"/>
        <v>Saturday</v>
      </c>
    </row>
    <row r="172">
      <c r="A172" s="104">
        <v>45816.0</v>
      </c>
      <c r="B172" s="10">
        <f t="shared" si="5"/>
        <v>6</v>
      </c>
      <c r="C172" s="60" t="str">
        <f t="shared" si="1"/>
        <v>June</v>
      </c>
      <c r="D172" s="60" t="str">
        <f t="shared" si="2"/>
        <v>2025</v>
      </c>
      <c r="E172" s="60">
        <f t="shared" si="3"/>
        <v>7</v>
      </c>
      <c r="F172" s="74" t="str">
        <f t="shared" si="4"/>
        <v>Sunday</v>
      </c>
    </row>
    <row r="173">
      <c r="A173" s="105">
        <v>45817.0</v>
      </c>
      <c r="B173" s="26">
        <f t="shared" si="5"/>
        <v>6</v>
      </c>
      <c r="C173" s="61" t="str">
        <f t="shared" si="1"/>
        <v>June</v>
      </c>
      <c r="D173" s="61" t="str">
        <f t="shared" si="2"/>
        <v>2025</v>
      </c>
      <c r="E173" s="61">
        <f t="shared" si="3"/>
        <v>1</v>
      </c>
      <c r="F173" s="99" t="str">
        <f t="shared" si="4"/>
        <v>Monday</v>
      </c>
    </row>
    <row r="174">
      <c r="A174" s="104">
        <v>45818.0</v>
      </c>
      <c r="B174" s="10">
        <f t="shared" si="5"/>
        <v>6</v>
      </c>
      <c r="C174" s="60" t="str">
        <f t="shared" si="1"/>
        <v>June</v>
      </c>
      <c r="D174" s="60" t="str">
        <f t="shared" si="2"/>
        <v>2025</v>
      </c>
      <c r="E174" s="60">
        <f t="shared" si="3"/>
        <v>2</v>
      </c>
      <c r="F174" s="74" t="str">
        <f t="shared" si="4"/>
        <v>Tuesday</v>
      </c>
    </row>
    <row r="175">
      <c r="A175" s="105">
        <v>45819.0</v>
      </c>
      <c r="B175" s="26">
        <f t="shared" si="5"/>
        <v>6</v>
      </c>
      <c r="C175" s="61" t="str">
        <f t="shared" si="1"/>
        <v>June</v>
      </c>
      <c r="D175" s="61" t="str">
        <f t="shared" si="2"/>
        <v>2025</v>
      </c>
      <c r="E175" s="61">
        <f t="shared" si="3"/>
        <v>3</v>
      </c>
      <c r="F175" s="99" t="str">
        <f t="shared" si="4"/>
        <v>Wednesday</v>
      </c>
    </row>
    <row r="176">
      <c r="A176" s="104">
        <v>45820.0</v>
      </c>
      <c r="B176" s="10">
        <f t="shared" si="5"/>
        <v>6</v>
      </c>
      <c r="C176" s="60" t="str">
        <f t="shared" si="1"/>
        <v>June</v>
      </c>
      <c r="D176" s="60" t="str">
        <f t="shared" si="2"/>
        <v>2025</v>
      </c>
      <c r="E176" s="60">
        <f t="shared" si="3"/>
        <v>4</v>
      </c>
      <c r="F176" s="74" t="str">
        <f t="shared" si="4"/>
        <v>Thursday</v>
      </c>
    </row>
    <row r="177">
      <c r="A177" s="105">
        <v>45821.0</v>
      </c>
      <c r="B177" s="26">
        <f t="shared" si="5"/>
        <v>6</v>
      </c>
      <c r="C177" s="61" t="str">
        <f t="shared" si="1"/>
        <v>June</v>
      </c>
      <c r="D177" s="61" t="str">
        <f t="shared" si="2"/>
        <v>2025</v>
      </c>
      <c r="E177" s="61">
        <f t="shared" si="3"/>
        <v>5</v>
      </c>
      <c r="F177" s="99" t="str">
        <f t="shared" si="4"/>
        <v>Friday</v>
      </c>
    </row>
    <row r="178">
      <c r="A178" s="104">
        <v>45822.0</v>
      </c>
      <c r="B178" s="10">
        <f t="shared" si="5"/>
        <v>6</v>
      </c>
      <c r="C178" s="60" t="str">
        <f t="shared" si="1"/>
        <v>June</v>
      </c>
      <c r="D178" s="60" t="str">
        <f t="shared" si="2"/>
        <v>2025</v>
      </c>
      <c r="E178" s="60">
        <f t="shared" si="3"/>
        <v>6</v>
      </c>
      <c r="F178" s="74" t="str">
        <f t="shared" si="4"/>
        <v>Saturday</v>
      </c>
    </row>
    <row r="179">
      <c r="A179" s="105">
        <v>45823.0</v>
      </c>
      <c r="B179" s="26">
        <f t="shared" si="5"/>
        <v>6</v>
      </c>
      <c r="C179" s="61" t="str">
        <f t="shared" si="1"/>
        <v>June</v>
      </c>
      <c r="D179" s="61" t="str">
        <f t="shared" si="2"/>
        <v>2025</v>
      </c>
      <c r="E179" s="61">
        <f t="shared" si="3"/>
        <v>7</v>
      </c>
      <c r="F179" s="99" t="str">
        <f t="shared" si="4"/>
        <v>Sunday</v>
      </c>
    </row>
    <row r="180">
      <c r="A180" s="104">
        <v>45824.0</v>
      </c>
      <c r="B180" s="10">
        <f t="shared" si="5"/>
        <v>6</v>
      </c>
      <c r="C180" s="60" t="str">
        <f t="shared" si="1"/>
        <v>June</v>
      </c>
      <c r="D180" s="60" t="str">
        <f t="shared" si="2"/>
        <v>2025</v>
      </c>
      <c r="E180" s="60">
        <f t="shared" si="3"/>
        <v>1</v>
      </c>
      <c r="F180" s="74" t="str">
        <f t="shared" si="4"/>
        <v>Monday</v>
      </c>
    </row>
    <row r="181">
      <c r="A181" s="105">
        <v>45825.0</v>
      </c>
      <c r="B181" s="26">
        <f t="shared" si="5"/>
        <v>6</v>
      </c>
      <c r="C181" s="61" t="str">
        <f t="shared" si="1"/>
        <v>June</v>
      </c>
      <c r="D181" s="61" t="str">
        <f t="shared" si="2"/>
        <v>2025</v>
      </c>
      <c r="E181" s="61">
        <f t="shared" si="3"/>
        <v>2</v>
      </c>
      <c r="F181" s="99" t="str">
        <f t="shared" si="4"/>
        <v>Tuesday</v>
      </c>
    </row>
    <row r="182">
      <c r="A182" s="104">
        <v>45826.0</v>
      </c>
      <c r="B182" s="10">
        <f t="shared" si="5"/>
        <v>6</v>
      </c>
      <c r="C182" s="60" t="str">
        <f t="shared" si="1"/>
        <v>June</v>
      </c>
      <c r="D182" s="60" t="str">
        <f t="shared" si="2"/>
        <v>2025</v>
      </c>
      <c r="E182" s="60">
        <f t="shared" si="3"/>
        <v>3</v>
      </c>
      <c r="F182" s="74" t="str">
        <f t="shared" si="4"/>
        <v>Wednesday</v>
      </c>
    </row>
    <row r="183">
      <c r="A183" s="105">
        <v>45827.0</v>
      </c>
      <c r="B183" s="26">
        <f t="shared" si="5"/>
        <v>6</v>
      </c>
      <c r="C183" s="61" t="str">
        <f t="shared" si="1"/>
        <v>June</v>
      </c>
      <c r="D183" s="61" t="str">
        <f t="shared" si="2"/>
        <v>2025</v>
      </c>
      <c r="E183" s="61">
        <f t="shared" si="3"/>
        <v>4</v>
      </c>
      <c r="F183" s="99" t="str">
        <f t="shared" si="4"/>
        <v>Thursday</v>
      </c>
    </row>
    <row r="184">
      <c r="A184" s="104">
        <v>45828.0</v>
      </c>
      <c r="B184" s="10">
        <f t="shared" si="5"/>
        <v>6</v>
      </c>
      <c r="C184" s="60" t="str">
        <f t="shared" si="1"/>
        <v>June</v>
      </c>
      <c r="D184" s="60" t="str">
        <f t="shared" si="2"/>
        <v>2025</v>
      </c>
      <c r="E184" s="60">
        <f t="shared" si="3"/>
        <v>5</v>
      </c>
      <c r="F184" s="74" t="str">
        <f t="shared" si="4"/>
        <v>Friday</v>
      </c>
    </row>
    <row r="185">
      <c r="A185" s="105">
        <v>45829.0</v>
      </c>
      <c r="B185" s="26">
        <f t="shared" si="5"/>
        <v>6</v>
      </c>
      <c r="C185" s="61" t="str">
        <f t="shared" si="1"/>
        <v>June</v>
      </c>
      <c r="D185" s="61" t="str">
        <f t="shared" si="2"/>
        <v>2025</v>
      </c>
      <c r="E185" s="61">
        <f t="shared" si="3"/>
        <v>6</v>
      </c>
      <c r="F185" s="99" t="str">
        <f t="shared" si="4"/>
        <v>Saturday</v>
      </c>
    </row>
    <row r="186">
      <c r="A186" s="104">
        <v>45830.0</v>
      </c>
      <c r="B186" s="10">
        <f t="shared" si="5"/>
        <v>6</v>
      </c>
      <c r="C186" s="60" t="str">
        <f t="shared" si="1"/>
        <v>June</v>
      </c>
      <c r="D186" s="60" t="str">
        <f t="shared" si="2"/>
        <v>2025</v>
      </c>
      <c r="E186" s="60">
        <f t="shared" si="3"/>
        <v>7</v>
      </c>
      <c r="F186" s="74" t="str">
        <f t="shared" si="4"/>
        <v>Sunday</v>
      </c>
    </row>
    <row r="187">
      <c r="A187" s="105">
        <v>45831.0</v>
      </c>
      <c r="B187" s="26">
        <f t="shared" si="5"/>
        <v>6</v>
      </c>
      <c r="C187" s="61" t="str">
        <f t="shared" si="1"/>
        <v>June</v>
      </c>
      <c r="D187" s="61" t="str">
        <f t="shared" si="2"/>
        <v>2025</v>
      </c>
      <c r="E187" s="61">
        <f t="shared" si="3"/>
        <v>1</v>
      </c>
      <c r="F187" s="99" t="str">
        <f t="shared" si="4"/>
        <v>Monday</v>
      </c>
    </row>
    <row r="188">
      <c r="A188" s="104">
        <v>45832.0</v>
      </c>
      <c r="B188" s="10">
        <f t="shared" si="5"/>
        <v>6</v>
      </c>
      <c r="C188" s="60" t="str">
        <f t="shared" si="1"/>
        <v>June</v>
      </c>
      <c r="D188" s="60" t="str">
        <f t="shared" si="2"/>
        <v>2025</v>
      </c>
      <c r="E188" s="60">
        <f t="shared" si="3"/>
        <v>2</v>
      </c>
      <c r="F188" s="74" t="str">
        <f t="shared" si="4"/>
        <v>Tuesday</v>
      </c>
    </row>
    <row r="189">
      <c r="A189" s="105">
        <v>45833.0</v>
      </c>
      <c r="B189" s="26">
        <f t="shared" si="5"/>
        <v>6</v>
      </c>
      <c r="C189" s="61" t="str">
        <f t="shared" si="1"/>
        <v>June</v>
      </c>
      <c r="D189" s="61" t="str">
        <f t="shared" si="2"/>
        <v>2025</v>
      </c>
      <c r="E189" s="61">
        <f t="shared" si="3"/>
        <v>3</v>
      </c>
      <c r="F189" s="99" t="str">
        <f t="shared" si="4"/>
        <v>Wednesday</v>
      </c>
    </row>
    <row r="190">
      <c r="A190" s="104">
        <v>45834.0</v>
      </c>
      <c r="B190" s="10">
        <f t="shared" si="5"/>
        <v>6</v>
      </c>
      <c r="C190" s="60" t="str">
        <f t="shared" si="1"/>
        <v>June</v>
      </c>
      <c r="D190" s="60" t="str">
        <f t="shared" si="2"/>
        <v>2025</v>
      </c>
      <c r="E190" s="60">
        <f t="shared" si="3"/>
        <v>4</v>
      </c>
      <c r="F190" s="74" t="str">
        <f t="shared" si="4"/>
        <v>Thursday</v>
      </c>
    </row>
    <row r="191">
      <c r="A191" s="105">
        <v>45835.0</v>
      </c>
      <c r="B191" s="26">
        <f t="shared" si="5"/>
        <v>6</v>
      </c>
      <c r="C191" s="61" t="str">
        <f t="shared" si="1"/>
        <v>June</v>
      </c>
      <c r="D191" s="61" t="str">
        <f t="shared" si="2"/>
        <v>2025</v>
      </c>
      <c r="E191" s="61">
        <f t="shared" si="3"/>
        <v>5</v>
      </c>
      <c r="F191" s="99" t="str">
        <f t="shared" si="4"/>
        <v>Friday</v>
      </c>
    </row>
    <row r="192">
      <c r="A192" s="104">
        <v>45836.0</v>
      </c>
      <c r="B192" s="10">
        <f t="shared" si="5"/>
        <v>6</v>
      </c>
      <c r="C192" s="60" t="str">
        <f t="shared" si="1"/>
        <v>June</v>
      </c>
      <c r="D192" s="60" t="str">
        <f t="shared" si="2"/>
        <v>2025</v>
      </c>
      <c r="E192" s="60">
        <f t="shared" si="3"/>
        <v>6</v>
      </c>
      <c r="F192" s="74" t="str">
        <f t="shared" si="4"/>
        <v>Saturday</v>
      </c>
    </row>
    <row r="193">
      <c r="A193" s="105">
        <v>45837.0</v>
      </c>
      <c r="B193" s="26">
        <f t="shared" si="5"/>
        <v>6</v>
      </c>
      <c r="C193" s="61" t="str">
        <f t="shared" si="1"/>
        <v>June</v>
      </c>
      <c r="D193" s="61" t="str">
        <f t="shared" si="2"/>
        <v>2025</v>
      </c>
      <c r="E193" s="61">
        <f t="shared" si="3"/>
        <v>7</v>
      </c>
      <c r="F193" s="99" t="str">
        <f t="shared" si="4"/>
        <v>Sunday</v>
      </c>
    </row>
    <row r="194">
      <c r="A194" s="104">
        <v>45838.0</v>
      </c>
      <c r="B194" s="10">
        <f t="shared" si="5"/>
        <v>6</v>
      </c>
      <c r="C194" s="60" t="str">
        <f t="shared" si="1"/>
        <v>June</v>
      </c>
      <c r="D194" s="60" t="str">
        <f t="shared" si="2"/>
        <v>2025</v>
      </c>
      <c r="E194" s="60">
        <f t="shared" si="3"/>
        <v>1</v>
      </c>
      <c r="F194" s="74" t="str">
        <f t="shared" si="4"/>
        <v>Monday</v>
      </c>
    </row>
    <row r="195">
      <c r="A195" s="105">
        <v>45839.0</v>
      </c>
      <c r="B195" s="26">
        <f t="shared" si="5"/>
        <v>7</v>
      </c>
      <c r="C195" s="61" t="str">
        <f t="shared" si="1"/>
        <v>July</v>
      </c>
      <c r="D195" s="61" t="str">
        <f t="shared" si="2"/>
        <v>2025</v>
      </c>
      <c r="E195" s="61">
        <f t="shared" si="3"/>
        <v>2</v>
      </c>
      <c r="F195" s="99" t="str">
        <f t="shared" si="4"/>
        <v>Tuesday</v>
      </c>
    </row>
    <row r="196">
      <c r="A196" s="104">
        <v>45840.0</v>
      </c>
      <c r="B196" s="10">
        <f t="shared" si="5"/>
        <v>7</v>
      </c>
      <c r="C196" s="60" t="str">
        <f t="shared" si="1"/>
        <v>July</v>
      </c>
      <c r="D196" s="60" t="str">
        <f t="shared" si="2"/>
        <v>2025</v>
      </c>
      <c r="E196" s="60">
        <f t="shared" si="3"/>
        <v>3</v>
      </c>
      <c r="F196" s="74" t="str">
        <f t="shared" si="4"/>
        <v>Wednesday</v>
      </c>
    </row>
    <row r="197">
      <c r="A197" s="105">
        <v>45841.0</v>
      </c>
      <c r="B197" s="26">
        <f t="shared" si="5"/>
        <v>7</v>
      </c>
      <c r="C197" s="61" t="str">
        <f t="shared" si="1"/>
        <v>July</v>
      </c>
      <c r="D197" s="61" t="str">
        <f t="shared" si="2"/>
        <v>2025</v>
      </c>
      <c r="E197" s="61">
        <f t="shared" si="3"/>
        <v>4</v>
      </c>
      <c r="F197" s="99" t="str">
        <f t="shared" si="4"/>
        <v>Thursday</v>
      </c>
    </row>
    <row r="198">
      <c r="A198" s="104">
        <v>45842.0</v>
      </c>
      <c r="B198" s="10">
        <f t="shared" si="5"/>
        <v>7</v>
      </c>
      <c r="C198" s="60" t="str">
        <f t="shared" si="1"/>
        <v>July</v>
      </c>
      <c r="D198" s="60" t="str">
        <f t="shared" si="2"/>
        <v>2025</v>
      </c>
      <c r="E198" s="60">
        <f t="shared" si="3"/>
        <v>5</v>
      </c>
      <c r="F198" s="74" t="str">
        <f t="shared" si="4"/>
        <v>Friday</v>
      </c>
    </row>
    <row r="199">
      <c r="A199" s="105">
        <v>45843.0</v>
      </c>
      <c r="B199" s="26">
        <f t="shared" si="5"/>
        <v>7</v>
      </c>
      <c r="C199" s="61" t="str">
        <f t="shared" si="1"/>
        <v>July</v>
      </c>
      <c r="D199" s="61" t="str">
        <f t="shared" si="2"/>
        <v>2025</v>
      </c>
      <c r="E199" s="61">
        <f t="shared" si="3"/>
        <v>6</v>
      </c>
      <c r="F199" s="99" t="str">
        <f t="shared" si="4"/>
        <v>Saturday</v>
      </c>
    </row>
    <row r="200">
      <c r="A200" s="104">
        <v>45844.0</v>
      </c>
      <c r="B200" s="10">
        <f t="shared" si="5"/>
        <v>7</v>
      </c>
      <c r="C200" s="60" t="str">
        <f t="shared" si="1"/>
        <v>July</v>
      </c>
      <c r="D200" s="60" t="str">
        <f t="shared" si="2"/>
        <v>2025</v>
      </c>
      <c r="E200" s="60">
        <f t="shared" si="3"/>
        <v>7</v>
      </c>
      <c r="F200" s="74" t="str">
        <f t="shared" si="4"/>
        <v>Sunday</v>
      </c>
    </row>
    <row r="201">
      <c r="A201" s="105">
        <v>45845.0</v>
      </c>
      <c r="B201" s="26">
        <f t="shared" si="5"/>
        <v>7</v>
      </c>
      <c r="C201" s="61" t="str">
        <f t="shared" si="1"/>
        <v>July</v>
      </c>
      <c r="D201" s="61" t="str">
        <f t="shared" si="2"/>
        <v>2025</v>
      </c>
      <c r="E201" s="61">
        <f t="shared" si="3"/>
        <v>1</v>
      </c>
      <c r="F201" s="99" t="str">
        <f t="shared" si="4"/>
        <v>Monday</v>
      </c>
    </row>
    <row r="202">
      <c r="A202" s="104">
        <v>45846.0</v>
      </c>
      <c r="B202" s="10">
        <f t="shared" si="5"/>
        <v>7</v>
      </c>
      <c r="C202" s="60" t="str">
        <f t="shared" si="1"/>
        <v>July</v>
      </c>
      <c r="D202" s="60" t="str">
        <f t="shared" si="2"/>
        <v>2025</v>
      </c>
      <c r="E202" s="60">
        <f t="shared" si="3"/>
        <v>2</v>
      </c>
      <c r="F202" s="74" t="str">
        <f t="shared" si="4"/>
        <v>Tuesday</v>
      </c>
    </row>
    <row r="203">
      <c r="A203" s="105">
        <v>45847.0</v>
      </c>
      <c r="B203" s="26">
        <f t="shared" si="5"/>
        <v>7</v>
      </c>
      <c r="C203" s="61" t="str">
        <f t="shared" si="1"/>
        <v>July</v>
      </c>
      <c r="D203" s="61" t="str">
        <f t="shared" si="2"/>
        <v>2025</v>
      </c>
      <c r="E203" s="61">
        <f t="shared" si="3"/>
        <v>3</v>
      </c>
      <c r="F203" s="99" t="str">
        <f t="shared" si="4"/>
        <v>Wednesday</v>
      </c>
    </row>
    <row r="204">
      <c r="A204" s="104">
        <v>45848.0</v>
      </c>
      <c r="B204" s="10">
        <f t="shared" si="5"/>
        <v>7</v>
      </c>
      <c r="C204" s="60" t="str">
        <f t="shared" si="1"/>
        <v>July</v>
      </c>
      <c r="D204" s="60" t="str">
        <f t="shared" si="2"/>
        <v>2025</v>
      </c>
      <c r="E204" s="60">
        <f t="shared" si="3"/>
        <v>4</v>
      </c>
      <c r="F204" s="74" t="str">
        <f t="shared" si="4"/>
        <v>Thursday</v>
      </c>
    </row>
    <row r="205">
      <c r="A205" s="105">
        <v>45849.0</v>
      </c>
      <c r="B205" s="26">
        <f t="shared" si="5"/>
        <v>7</v>
      </c>
      <c r="C205" s="61" t="str">
        <f t="shared" si="1"/>
        <v>July</v>
      </c>
      <c r="D205" s="61" t="str">
        <f t="shared" si="2"/>
        <v>2025</v>
      </c>
      <c r="E205" s="61">
        <f t="shared" si="3"/>
        <v>5</v>
      </c>
      <c r="F205" s="99" t="str">
        <f t="shared" si="4"/>
        <v>Friday</v>
      </c>
    </row>
    <row r="206">
      <c r="A206" s="104">
        <v>45850.0</v>
      </c>
      <c r="B206" s="10">
        <f t="shared" si="5"/>
        <v>7</v>
      </c>
      <c r="C206" s="60" t="str">
        <f t="shared" si="1"/>
        <v>July</v>
      </c>
      <c r="D206" s="60" t="str">
        <f t="shared" si="2"/>
        <v>2025</v>
      </c>
      <c r="E206" s="60">
        <f t="shared" si="3"/>
        <v>6</v>
      </c>
      <c r="F206" s="74" t="str">
        <f t="shared" si="4"/>
        <v>Saturday</v>
      </c>
    </row>
    <row r="207">
      <c r="A207" s="105">
        <v>45851.0</v>
      </c>
      <c r="B207" s="26">
        <f t="shared" si="5"/>
        <v>7</v>
      </c>
      <c r="C207" s="61" t="str">
        <f t="shared" si="1"/>
        <v>July</v>
      </c>
      <c r="D207" s="61" t="str">
        <f t="shared" si="2"/>
        <v>2025</v>
      </c>
      <c r="E207" s="61">
        <f t="shared" si="3"/>
        <v>7</v>
      </c>
      <c r="F207" s="99" t="str">
        <f t="shared" si="4"/>
        <v>Sunday</v>
      </c>
    </row>
    <row r="208">
      <c r="A208" s="104">
        <v>45852.0</v>
      </c>
      <c r="B208" s="10">
        <f t="shared" si="5"/>
        <v>7</v>
      </c>
      <c r="C208" s="60" t="str">
        <f t="shared" si="1"/>
        <v>July</v>
      </c>
      <c r="D208" s="60" t="str">
        <f t="shared" si="2"/>
        <v>2025</v>
      </c>
      <c r="E208" s="60">
        <f t="shared" si="3"/>
        <v>1</v>
      </c>
      <c r="F208" s="74" t="str">
        <f t="shared" si="4"/>
        <v>Monday</v>
      </c>
    </row>
    <row r="209">
      <c r="A209" s="105">
        <v>45853.0</v>
      </c>
      <c r="B209" s="26">
        <f t="shared" si="5"/>
        <v>7</v>
      </c>
      <c r="C209" s="61" t="str">
        <f t="shared" si="1"/>
        <v>July</v>
      </c>
      <c r="D209" s="61" t="str">
        <f t="shared" si="2"/>
        <v>2025</v>
      </c>
      <c r="E209" s="61">
        <f t="shared" si="3"/>
        <v>2</v>
      </c>
      <c r="F209" s="99" t="str">
        <f t="shared" si="4"/>
        <v>Tuesday</v>
      </c>
    </row>
    <row r="210">
      <c r="A210" s="104">
        <v>45854.0</v>
      </c>
      <c r="B210" s="10">
        <f t="shared" si="5"/>
        <v>7</v>
      </c>
      <c r="C210" s="60" t="str">
        <f t="shared" si="1"/>
        <v>July</v>
      </c>
      <c r="D210" s="60" t="str">
        <f t="shared" si="2"/>
        <v>2025</v>
      </c>
      <c r="E210" s="60">
        <f t="shared" si="3"/>
        <v>3</v>
      </c>
      <c r="F210" s="74" t="str">
        <f t="shared" si="4"/>
        <v>Wednesday</v>
      </c>
    </row>
    <row r="211">
      <c r="A211" s="105">
        <v>45855.0</v>
      </c>
      <c r="B211" s="26">
        <f t="shared" si="5"/>
        <v>7</v>
      </c>
      <c r="C211" s="61" t="str">
        <f t="shared" si="1"/>
        <v>July</v>
      </c>
      <c r="D211" s="61" t="str">
        <f t="shared" si="2"/>
        <v>2025</v>
      </c>
      <c r="E211" s="61">
        <f t="shared" si="3"/>
        <v>4</v>
      </c>
      <c r="F211" s="99" t="str">
        <f t="shared" si="4"/>
        <v>Thursday</v>
      </c>
    </row>
    <row r="212">
      <c r="A212" s="104">
        <v>45856.0</v>
      </c>
      <c r="B212" s="10">
        <f t="shared" si="5"/>
        <v>7</v>
      </c>
      <c r="C212" s="60" t="str">
        <f t="shared" si="1"/>
        <v>July</v>
      </c>
      <c r="D212" s="60" t="str">
        <f t="shared" si="2"/>
        <v>2025</v>
      </c>
      <c r="E212" s="60">
        <f t="shared" si="3"/>
        <v>5</v>
      </c>
      <c r="F212" s="74" t="str">
        <f t="shared" si="4"/>
        <v>Friday</v>
      </c>
    </row>
    <row r="213">
      <c r="A213" s="105">
        <v>45857.0</v>
      </c>
      <c r="B213" s="26">
        <f t="shared" si="5"/>
        <v>7</v>
      </c>
      <c r="C213" s="61" t="str">
        <f t="shared" si="1"/>
        <v>July</v>
      </c>
      <c r="D213" s="61" t="str">
        <f t="shared" si="2"/>
        <v>2025</v>
      </c>
      <c r="E213" s="61">
        <f t="shared" si="3"/>
        <v>6</v>
      </c>
      <c r="F213" s="99" t="str">
        <f t="shared" si="4"/>
        <v>Saturday</v>
      </c>
    </row>
    <row r="214">
      <c r="A214" s="104">
        <v>45858.0</v>
      </c>
      <c r="B214" s="10">
        <f t="shared" si="5"/>
        <v>7</v>
      </c>
      <c r="C214" s="60" t="str">
        <f t="shared" si="1"/>
        <v>July</v>
      </c>
      <c r="D214" s="60" t="str">
        <f t="shared" si="2"/>
        <v>2025</v>
      </c>
      <c r="E214" s="60">
        <f t="shared" si="3"/>
        <v>7</v>
      </c>
      <c r="F214" s="74" t="str">
        <f t="shared" si="4"/>
        <v>Sunday</v>
      </c>
    </row>
    <row r="215">
      <c r="A215" s="105">
        <v>45859.0</v>
      </c>
      <c r="B215" s="26">
        <f t="shared" si="5"/>
        <v>7</v>
      </c>
      <c r="C215" s="61" t="str">
        <f t="shared" si="1"/>
        <v>July</v>
      </c>
      <c r="D215" s="61" t="str">
        <f t="shared" si="2"/>
        <v>2025</v>
      </c>
      <c r="E215" s="61">
        <f t="shared" si="3"/>
        <v>1</v>
      </c>
      <c r="F215" s="99" t="str">
        <f t="shared" si="4"/>
        <v>Monday</v>
      </c>
    </row>
    <row r="216">
      <c r="A216" s="104">
        <v>45860.0</v>
      </c>
      <c r="B216" s="10">
        <f t="shared" si="5"/>
        <v>7</v>
      </c>
      <c r="C216" s="60" t="str">
        <f t="shared" si="1"/>
        <v>July</v>
      </c>
      <c r="D216" s="60" t="str">
        <f t="shared" si="2"/>
        <v>2025</v>
      </c>
      <c r="E216" s="60">
        <f t="shared" si="3"/>
        <v>2</v>
      </c>
      <c r="F216" s="74" t="str">
        <f t="shared" si="4"/>
        <v>Tuesday</v>
      </c>
    </row>
    <row r="217">
      <c r="A217" s="105">
        <v>45861.0</v>
      </c>
      <c r="B217" s="26">
        <f t="shared" si="5"/>
        <v>7</v>
      </c>
      <c r="C217" s="61" t="str">
        <f t="shared" si="1"/>
        <v>July</v>
      </c>
      <c r="D217" s="61" t="str">
        <f t="shared" si="2"/>
        <v>2025</v>
      </c>
      <c r="E217" s="61">
        <f t="shared" si="3"/>
        <v>3</v>
      </c>
      <c r="F217" s="99" t="str">
        <f t="shared" si="4"/>
        <v>Wednesday</v>
      </c>
    </row>
    <row r="218">
      <c r="A218" s="104">
        <v>45862.0</v>
      </c>
      <c r="B218" s="10">
        <f t="shared" si="5"/>
        <v>7</v>
      </c>
      <c r="C218" s="60" t="str">
        <f t="shared" si="1"/>
        <v>July</v>
      </c>
      <c r="D218" s="60" t="str">
        <f t="shared" si="2"/>
        <v>2025</v>
      </c>
      <c r="E218" s="60">
        <f t="shared" si="3"/>
        <v>4</v>
      </c>
      <c r="F218" s="74" t="str">
        <f t="shared" si="4"/>
        <v>Thursday</v>
      </c>
    </row>
    <row r="219">
      <c r="A219" s="105">
        <v>45863.0</v>
      </c>
      <c r="B219" s="26">
        <f t="shared" si="5"/>
        <v>7</v>
      </c>
      <c r="C219" s="61" t="str">
        <f t="shared" si="1"/>
        <v>July</v>
      </c>
      <c r="D219" s="61" t="str">
        <f t="shared" si="2"/>
        <v>2025</v>
      </c>
      <c r="E219" s="61">
        <f t="shared" si="3"/>
        <v>5</v>
      </c>
      <c r="F219" s="99" t="str">
        <f t="shared" si="4"/>
        <v>Friday</v>
      </c>
    </row>
    <row r="220">
      <c r="A220" s="104">
        <v>45864.0</v>
      </c>
      <c r="B220" s="10">
        <f t="shared" si="5"/>
        <v>7</v>
      </c>
      <c r="C220" s="60" t="str">
        <f t="shared" si="1"/>
        <v>July</v>
      </c>
      <c r="D220" s="60" t="str">
        <f t="shared" si="2"/>
        <v>2025</v>
      </c>
      <c r="E220" s="60">
        <f t="shared" si="3"/>
        <v>6</v>
      </c>
      <c r="F220" s="74" t="str">
        <f t="shared" si="4"/>
        <v>Saturday</v>
      </c>
    </row>
    <row r="221">
      <c r="A221" s="105">
        <v>45865.0</v>
      </c>
      <c r="B221" s="26">
        <f t="shared" si="5"/>
        <v>7</v>
      </c>
      <c r="C221" s="61" t="str">
        <f t="shared" si="1"/>
        <v>July</v>
      </c>
      <c r="D221" s="61" t="str">
        <f t="shared" si="2"/>
        <v>2025</v>
      </c>
      <c r="E221" s="61">
        <f t="shared" si="3"/>
        <v>7</v>
      </c>
      <c r="F221" s="99" t="str">
        <f t="shared" si="4"/>
        <v>Sunday</v>
      </c>
    </row>
    <row r="222">
      <c r="A222" s="104">
        <v>45866.0</v>
      </c>
      <c r="B222" s="10">
        <f t="shared" si="5"/>
        <v>7</v>
      </c>
      <c r="C222" s="60" t="str">
        <f t="shared" si="1"/>
        <v>July</v>
      </c>
      <c r="D222" s="60" t="str">
        <f t="shared" si="2"/>
        <v>2025</v>
      </c>
      <c r="E222" s="60">
        <f t="shared" si="3"/>
        <v>1</v>
      </c>
      <c r="F222" s="74" t="str">
        <f t="shared" si="4"/>
        <v>Monday</v>
      </c>
    </row>
    <row r="223">
      <c r="A223" s="105">
        <v>45867.0</v>
      </c>
      <c r="B223" s="26">
        <f t="shared" si="5"/>
        <v>7</v>
      </c>
      <c r="C223" s="61" t="str">
        <f t="shared" si="1"/>
        <v>July</v>
      </c>
      <c r="D223" s="61" t="str">
        <f t="shared" si="2"/>
        <v>2025</v>
      </c>
      <c r="E223" s="61">
        <f t="shared" si="3"/>
        <v>2</v>
      </c>
      <c r="F223" s="99" t="str">
        <f t="shared" si="4"/>
        <v>Tuesday</v>
      </c>
    </row>
    <row r="224">
      <c r="A224" s="104">
        <v>45868.0</v>
      </c>
      <c r="B224" s="10">
        <f t="shared" si="5"/>
        <v>7</v>
      </c>
      <c r="C224" s="60" t="str">
        <f t="shared" si="1"/>
        <v>July</v>
      </c>
      <c r="D224" s="60" t="str">
        <f t="shared" si="2"/>
        <v>2025</v>
      </c>
      <c r="E224" s="60">
        <f t="shared" si="3"/>
        <v>3</v>
      </c>
      <c r="F224" s="74" t="str">
        <f t="shared" si="4"/>
        <v>Wednesday</v>
      </c>
    </row>
    <row r="225">
      <c r="A225" s="105">
        <v>45869.0</v>
      </c>
      <c r="B225" s="26">
        <f t="shared" si="5"/>
        <v>7</v>
      </c>
      <c r="C225" s="61" t="str">
        <f t="shared" si="1"/>
        <v>July</v>
      </c>
      <c r="D225" s="61" t="str">
        <f t="shared" si="2"/>
        <v>2025</v>
      </c>
      <c r="E225" s="61">
        <f t="shared" si="3"/>
        <v>4</v>
      </c>
      <c r="F225" s="99" t="str">
        <f t="shared" si="4"/>
        <v>Thursday</v>
      </c>
    </row>
    <row r="226">
      <c r="A226" s="104">
        <v>45870.0</v>
      </c>
      <c r="B226" s="10">
        <f t="shared" si="5"/>
        <v>8</v>
      </c>
      <c r="C226" s="60" t="str">
        <f t="shared" si="1"/>
        <v>August</v>
      </c>
      <c r="D226" s="60" t="str">
        <f t="shared" si="2"/>
        <v>2025</v>
      </c>
      <c r="E226" s="60">
        <f t="shared" si="3"/>
        <v>5</v>
      </c>
      <c r="F226" s="74" t="str">
        <f t="shared" si="4"/>
        <v>Friday</v>
      </c>
    </row>
    <row r="227">
      <c r="A227" s="105">
        <v>45871.0</v>
      </c>
      <c r="B227" s="26">
        <f t="shared" si="5"/>
        <v>8</v>
      </c>
      <c r="C227" s="61" t="str">
        <f t="shared" si="1"/>
        <v>August</v>
      </c>
      <c r="D227" s="61" t="str">
        <f t="shared" si="2"/>
        <v>2025</v>
      </c>
      <c r="E227" s="61">
        <f t="shared" si="3"/>
        <v>6</v>
      </c>
      <c r="F227" s="99" t="str">
        <f t="shared" si="4"/>
        <v>Saturday</v>
      </c>
    </row>
    <row r="228">
      <c r="A228" s="104">
        <v>45872.0</v>
      </c>
      <c r="B228" s="10">
        <f t="shared" si="5"/>
        <v>8</v>
      </c>
      <c r="C228" s="60" t="str">
        <f t="shared" si="1"/>
        <v>August</v>
      </c>
      <c r="D228" s="60" t="str">
        <f t="shared" si="2"/>
        <v>2025</v>
      </c>
      <c r="E228" s="60">
        <f t="shared" si="3"/>
        <v>7</v>
      </c>
      <c r="F228" s="74" t="str">
        <f t="shared" si="4"/>
        <v>Sunday</v>
      </c>
    </row>
    <row r="229">
      <c r="A229" s="105">
        <v>45873.0</v>
      </c>
      <c r="B229" s="26">
        <f t="shared" si="5"/>
        <v>8</v>
      </c>
      <c r="C229" s="61" t="str">
        <f t="shared" si="1"/>
        <v>August</v>
      </c>
      <c r="D229" s="61" t="str">
        <f t="shared" si="2"/>
        <v>2025</v>
      </c>
      <c r="E229" s="61">
        <f t="shared" si="3"/>
        <v>1</v>
      </c>
      <c r="F229" s="99" t="str">
        <f t="shared" si="4"/>
        <v>Monday</v>
      </c>
    </row>
    <row r="230">
      <c r="A230" s="104">
        <v>45874.0</v>
      </c>
      <c r="B230" s="10">
        <f t="shared" si="5"/>
        <v>8</v>
      </c>
      <c r="C230" s="60" t="str">
        <f t="shared" si="1"/>
        <v>August</v>
      </c>
      <c r="D230" s="60" t="str">
        <f t="shared" si="2"/>
        <v>2025</v>
      </c>
      <c r="E230" s="60">
        <f t="shared" si="3"/>
        <v>2</v>
      </c>
      <c r="F230" s="74" t="str">
        <f t="shared" si="4"/>
        <v>Tuesday</v>
      </c>
    </row>
    <row r="231">
      <c r="A231" s="105">
        <v>45875.0</v>
      </c>
      <c r="B231" s="26">
        <f t="shared" si="5"/>
        <v>8</v>
      </c>
      <c r="C231" s="61" t="str">
        <f t="shared" si="1"/>
        <v>August</v>
      </c>
      <c r="D231" s="61" t="str">
        <f t="shared" si="2"/>
        <v>2025</v>
      </c>
      <c r="E231" s="61">
        <f t="shared" si="3"/>
        <v>3</v>
      </c>
      <c r="F231" s="99" t="str">
        <f t="shared" si="4"/>
        <v>Wednesday</v>
      </c>
    </row>
    <row r="232">
      <c r="A232" s="104">
        <v>45876.0</v>
      </c>
      <c r="B232" s="10">
        <f t="shared" si="5"/>
        <v>8</v>
      </c>
      <c r="C232" s="60" t="str">
        <f t="shared" si="1"/>
        <v>August</v>
      </c>
      <c r="D232" s="60" t="str">
        <f t="shared" si="2"/>
        <v>2025</v>
      </c>
      <c r="E232" s="60">
        <f t="shared" si="3"/>
        <v>4</v>
      </c>
      <c r="F232" s="74" t="str">
        <f t="shared" si="4"/>
        <v>Thursday</v>
      </c>
    </row>
    <row r="233">
      <c r="A233" s="105">
        <v>45877.0</v>
      </c>
      <c r="B233" s="26">
        <f t="shared" si="5"/>
        <v>8</v>
      </c>
      <c r="C233" s="61" t="str">
        <f t="shared" si="1"/>
        <v>August</v>
      </c>
      <c r="D233" s="61" t="str">
        <f t="shared" si="2"/>
        <v>2025</v>
      </c>
      <c r="E233" s="61">
        <f t="shared" si="3"/>
        <v>5</v>
      </c>
      <c r="F233" s="99" t="str">
        <f t="shared" si="4"/>
        <v>Friday</v>
      </c>
    </row>
    <row r="234">
      <c r="A234" s="104">
        <v>45878.0</v>
      </c>
      <c r="B234" s="10">
        <f t="shared" si="5"/>
        <v>8</v>
      </c>
      <c r="C234" s="60" t="str">
        <f t="shared" si="1"/>
        <v>August</v>
      </c>
      <c r="D234" s="60" t="str">
        <f t="shared" si="2"/>
        <v>2025</v>
      </c>
      <c r="E234" s="60">
        <f t="shared" si="3"/>
        <v>6</v>
      </c>
      <c r="F234" s="74" t="str">
        <f t="shared" si="4"/>
        <v>Saturday</v>
      </c>
    </row>
    <row r="235">
      <c r="A235" s="105">
        <v>45879.0</v>
      </c>
      <c r="B235" s="26">
        <f t="shared" si="5"/>
        <v>8</v>
      </c>
      <c r="C235" s="61" t="str">
        <f t="shared" si="1"/>
        <v>August</v>
      </c>
      <c r="D235" s="61" t="str">
        <f t="shared" si="2"/>
        <v>2025</v>
      </c>
      <c r="E235" s="61">
        <f t="shared" si="3"/>
        <v>7</v>
      </c>
      <c r="F235" s="99" t="str">
        <f t="shared" si="4"/>
        <v>Sunday</v>
      </c>
    </row>
    <row r="236">
      <c r="A236" s="104">
        <v>45880.0</v>
      </c>
      <c r="B236" s="10">
        <f t="shared" si="5"/>
        <v>8</v>
      </c>
      <c r="C236" s="60" t="str">
        <f t="shared" si="1"/>
        <v>August</v>
      </c>
      <c r="D236" s="60" t="str">
        <f t="shared" si="2"/>
        <v>2025</v>
      </c>
      <c r="E236" s="60">
        <f t="shared" si="3"/>
        <v>1</v>
      </c>
      <c r="F236" s="74" t="str">
        <f t="shared" si="4"/>
        <v>Monday</v>
      </c>
    </row>
    <row r="237">
      <c r="A237" s="105">
        <v>45881.0</v>
      </c>
      <c r="B237" s="26">
        <f t="shared" si="5"/>
        <v>8</v>
      </c>
      <c r="C237" s="61" t="str">
        <f t="shared" si="1"/>
        <v>August</v>
      </c>
      <c r="D237" s="61" t="str">
        <f t="shared" si="2"/>
        <v>2025</v>
      </c>
      <c r="E237" s="61">
        <f t="shared" si="3"/>
        <v>2</v>
      </c>
      <c r="F237" s="99" t="str">
        <f t="shared" si="4"/>
        <v>Tuesday</v>
      </c>
    </row>
    <row r="238">
      <c r="A238" s="104">
        <v>45882.0</v>
      </c>
      <c r="B238" s="10">
        <f t="shared" si="5"/>
        <v>8</v>
      </c>
      <c r="C238" s="60" t="str">
        <f t="shared" si="1"/>
        <v>August</v>
      </c>
      <c r="D238" s="60" t="str">
        <f t="shared" si="2"/>
        <v>2025</v>
      </c>
      <c r="E238" s="60">
        <f t="shared" si="3"/>
        <v>3</v>
      </c>
      <c r="F238" s="74" t="str">
        <f t="shared" si="4"/>
        <v>Wednesday</v>
      </c>
    </row>
    <row r="239">
      <c r="A239" s="105">
        <v>45883.0</v>
      </c>
      <c r="B239" s="26">
        <f t="shared" si="5"/>
        <v>8</v>
      </c>
      <c r="C239" s="61" t="str">
        <f t="shared" si="1"/>
        <v>August</v>
      </c>
      <c r="D239" s="61" t="str">
        <f t="shared" si="2"/>
        <v>2025</v>
      </c>
      <c r="E239" s="61">
        <f t="shared" si="3"/>
        <v>4</v>
      </c>
      <c r="F239" s="99" t="str">
        <f t="shared" si="4"/>
        <v>Thursday</v>
      </c>
    </row>
    <row r="240">
      <c r="A240" s="104">
        <v>45884.0</v>
      </c>
      <c r="B240" s="10">
        <f t="shared" si="5"/>
        <v>8</v>
      </c>
      <c r="C240" s="60" t="str">
        <f t="shared" si="1"/>
        <v>August</v>
      </c>
      <c r="D240" s="60" t="str">
        <f t="shared" si="2"/>
        <v>2025</v>
      </c>
      <c r="E240" s="60">
        <f t="shared" si="3"/>
        <v>5</v>
      </c>
      <c r="F240" s="74" t="str">
        <f t="shared" si="4"/>
        <v>Friday</v>
      </c>
    </row>
    <row r="241">
      <c r="A241" s="105">
        <v>45885.0</v>
      </c>
      <c r="B241" s="26">
        <f t="shared" si="5"/>
        <v>8</v>
      </c>
      <c r="C241" s="61" t="str">
        <f t="shared" si="1"/>
        <v>August</v>
      </c>
      <c r="D241" s="61" t="str">
        <f t="shared" si="2"/>
        <v>2025</v>
      </c>
      <c r="E241" s="61">
        <f t="shared" si="3"/>
        <v>6</v>
      </c>
      <c r="F241" s="99" t="str">
        <f t="shared" si="4"/>
        <v>Saturday</v>
      </c>
    </row>
    <row r="242">
      <c r="A242" s="104">
        <v>45886.0</v>
      </c>
      <c r="B242" s="10">
        <f t="shared" si="5"/>
        <v>8</v>
      </c>
      <c r="C242" s="60" t="str">
        <f t="shared" si="1"/>
        <v>August</v>
      </c>
      <c r="D242" s="60" t="str">
        <f t="shared" si="2"/>
        <v>2025</v>
      </c>
      <c r="E242" s="60">
        <f t="shared" si="3"/>
        <v>7</v>
      </c>
      <c r="F242" s="74" t="str">
        <f t="shared" si="4"/>
        <v>Sunday</v>
      </c>
    </row>
    <row r="243">
      <c r="A243" s="105">
        <v>45887.0</v>
      </c>
      <c r="B243" s="26">
        <f t="shared" si="5"/>
        <v>8</v>
      </c>
      <c r="C243" s="61" t="str">
        <f t="shared" si="1"/>
        <v>August</v>
      </c>
      <c r="D243" s="61" t="str">
        <f t="shared" si="2"/>
        <v>2025</v>
      </c>
      <c r="E243" s="61">
        <f t="shared" si="3"/>
        <v>1</v>
      </c>
      <c r="F243" s="99" t="str">
        <f t="shared" si="4"/>
        <v>Monday</v>
      </c>
    </row>
    <row r="244">
      <c r="A244" s="104">
        <v>45888.0</v>
      </c>
      <c r="B244" s="10">
        <f t="shared" si="5"/>
        <v>8</v>
      </c>
      <c r="C244" s="60" t="str">
        <f t="shared" si="1"/>
        <v>August</v>
      </c>
      <c r="D244" s="60" t="str">
        <f t="shared" si="2"/>
        <v>2025</v>
      </c>
      <c r="E244" s="60">
        <f t="shared" si="3"/>
        <v>2</v>
      </c>
      <c r="F244" s="74" t="str">
        <f t="shared" si="4"/>
        <v>Tuesday</v>
      </c>
    </row>
    <row r="245">
      <c r="A245" s="105">
        <v>45889.0</v>
      </c>
      <c r="B245" s="26">
        <f t="shared" si="5"/>
        <v>8</v>
      </c>
      <c r="C245" s="61" t="str">
        <f t="shared" si="1"/>
        <v>August</v>
      </c>
      <c r="D245" s="61" t="str">
        <f t="shared" si="2"/>
        <v>2025</v>
      </c>
      <c r="E245" s="61">
        <f t="shared" si="3"/>
        <v>3</v>
      </c>
      <c r="F245" s="99" t="str">
        <f t="shared" si="4"/>
        <v>Wednesday</v>
      </c>
    </row>
    <row r="246">
      <c r="A246" s="104">
        <v>45890.0</v>
      </c>
      <c r="B246" s="10">
        <f t="shared" si="5"/>
        <v>8</v>
      </c>
      <c r="C246" s="60" t="str">
        <f t="shared" si="1"/>
        <v>August</v>
      </c>
      <c r="D246" s="60" t="str">
        <f t="shared" si="2"/>
        <v>2025</v>
      </c>
      <c r="E246" s="60">
        <f t="shared" si="3"/>
        <v>4</v>
      </c>
      <c r="F246" s="74" t="str">
        <f t="shared" si="4"/>
        <v>Thursday</v>
      </c>
    </row>
    <row r="247">
      <c r="A247" s="105">
        <v>45891.0</v>
      </c>
      <c r="B247" s="26">
        <f t="shared" si="5"/>
        <v>8</v>
      </c>
      <c r="C247" s="61" t="str">
        <f t="shared" si="1"/>
        <v>August</v>
      </c>
      <c r="D247" s="61" t="str">
        <f t="shared" si="2"/>
        <v>2025</v>
      </c>
      <c r="E247" s="61">
        <f t="shared" si="3"/>
        <v>5</v>
      </c>
      <c r="F247" s="99" t="str">
        <f t="shared" si="4"/>
        <v>Friday</v>
      </c>
    </row>
    <row r="248">
      <c r="A248" s="104">
        <v>45892.0</v>
      </c>
      <c r="B248" s="10">
        <f t="shared" si="5"/>
        <v>8</v>
      </c>
      <c r="C248" s="60" t="str">
        <f t="shared" si="1"/>
        <v>August</v>
      </c>
      <c r="D248" s="60" t="str">
        <f t="shared" si="2"/>
        <v>2025</v>
      </c>
      <c r="E248" s="60">
        <f t="shared" si="3"/>
        <v>6</v>
      </c>
      <c r="F248" s="74" t="str">
        <f t="shared" si="4"/>
        <v>Saturday</v>
      </c>
    </row>
    <row r="249">
      <c r="A249" s="105">
        <v>45893.0</v>
      </c>
      <c r="B249" s="26">
        <f t="shared" si="5"/>
        <v>8</v>
      </c>
      <c r="C249" s="61" t="str">
        <f t="shared" si="1"/>
        <v>August</v>
      </c>
      <c r="D249" s="61" t="str">
        <f t="shared" si="2"/>
        <v>2025</v>
      </c>
      <c r="E249" s="61">
        <f t="shared" si="3"/>
        <v>7</v>
      </c>
      <c r="F249" s="99" t="str">
        <f t="shared" si="4"/>
        <v>Sunday</v>
      </c>
    </row>
    <row r="250">
      <c r="A250" s="104">
        <v>45894.0</v>
      </c>
      <c r="B250" s="10">
        <f t="shared" si="5"/>
        <v>8</v>
      </c>
      <c r="C250" s="60" t="str">
        <f t="shared" si="1"/>
        <v>August</v>
      </c>
      <c r="D250" s="60" t="str">
        <f t="shared" si="2"/>
        <v>2025</v>
      </c>
      <c r="E250" s="60">
        <f t="shared" si="3"/>
        <v>1</v>
      </c>
      <c r="F250" s="74" t="str">
        <f t="shared" si="4"/>
        <v>Monday</v>
      </c>
    </row>
    <row r="251">
      <c r="A251" s="105">
        <v>45895.0</v>
      </c>
      <c r="B251" s="26">
        <f t="shared" si="5"/>
        <v>8</v>
      </c>
      <c r="C251" s="61" t="str">
        <f t="shared" si="1"/>
        <v>August</v>
      </c>
      <c r="D251" s="61" t="str">
        <f t="shared" si="2"/>
        <v>2025</v>
      </c>
      <c r="E251" s="61">
        <f t="shared" si="3"/>
        <v>2</v>
      </c>
      <c r="F251" s="99" t="str">
        <f t="shared" si="4"/>
        <v>Tuesday</v>
      </c>
    </row>
    <row r="252">
      <c r="A252" s="104">
        <v>45896.0</v>
      </c>
      <c r="B252" s="10">
        <f t="shared" si="5"/>
        <v>8</v>
      </c>
      <c r="C252" s="60" t="str">
        <f t="shared" si="1"/>
        <v>August</v>
      </c>
      <c r="D252" s="60" t="str">
        <f t="shared" si="2"/>
        <v>2025</v>
      </c>
      <c r="E252" s="60">
        <f t="shared" si="3"/>
        <v>3</v>
      </c>
      <c r="F252" s="74" t="str">
        <f t="shared" si="4"/>
        <v>Wednesday</v>
      </c>
    </row>
    <row r="253">
      <c r="A253" s="105">
        <v>45897.0</v>
      </c>
      <c r="B253" s="26">
        <f t="shared" si="5"/>
        <v>8</v>
      </c>
      <c r="C253" s="61" t="str">
        <f t="shared" si="1"/>
        <v>August</v>
      </c>
      <c r="D253" s="61" t="str">
        <f t="shared" si="2"/>
        <v>2025</v>
      </c>
      <c r="E253" s="61">
        <f t="shared" si="3"/>
        <v>4</v>
      </c>
      <c r="F253" s="99" t="str">
        <f t="shared" si="4"/>
        <v>Thursday</v>
      </c>
    </row>
    <row r="254">
      <c r="A254" s="104">
        <v>45898.0</v>
      </c>
      <c r="B254" s="10">
        <f t="shared" si="5"/>
        <v>8</v>
      </c>
      <c r="C254" s="60" t="str">
        <f t="shared" si="1"/>
        <v>August</v>
      </c>
      <c r="D254" s="60" t="str">
        <f t="shared" si="2"/>
        <v>2025</v>
      </c>
      <c r="E254" s="60">
        <f t="shared" si="3"/>
        <v>5</v>
      </c>
      <c r="F254" s="74" t="str">
        <f t="shared" si="4"/>
        <v>Friday</v>
      </c>
    </row>
    <row r="255">
      <c r="A255" s="105">
        <v>45899.0</v>
      </c>
      <c r="B255" s="26">
        <f t="shared" si="5"/>
        <v>8</v>
      </c>
      <c r="C255" s="61" t="str">
        <f t="shared" si="1"/>
        <v>August</v>
      </c>
      <c r="D255" s="61" t="str">
        <f t="shared" si="2"/>
        <v>2025</v>
      </c>
      <c r="E255" s="61">
        <f t="shared" si="3"/>
        <v>6</v>
      </c>
      <c r="F255" s="99" t="str">
        <f t="shared" si="4"/>
        <v>Saturday</v>
      </c>
    </row>
    <row r="256">
      <c r="A256" s="104">
        <v>45900.0</v>
      </c>
      <c r="B256" s="10">
        <f t="shared" si="5"/>
        <v>8</v>
      </c>
      <c r="C256" s="60" t="str">
        <f t="shared" si="1"/>
        <v>August</v>
      </c>
      <c r="D256" s="60" t="str">
        <f t="shared" si="2"/>
        <v>2025</v>
      </c>
      <c r="E256" s="60">
        <f t="shared" si="3"/>
        <v>7</v>
      </c>
      <c r="F256" s="74" t="str">
        <f t="shared" si="4"/>
        <v>Sunday</v>
      </c>
    </row>
    <row r="257">
      <c r="A257" s="105">
        <v>45901.0</v>
      </c>
      <c r="B257" s="26">
        <f t="shared" si="5"/>
        <v>9</v>
      </c>
      <c r="C257" s="61" t="str">
        <f t="shared" si="1"/>
        <v>September</v>
      </c>
      <c r="D257" s="61" t="str">
        <f t="shared" si="2"/>
        <v>2025</v>
      </c>
      <c r="E257" s="61">
        <f t="shared" si="3"/>
        <v>1</v>
      </c>
      <c r="F257" s="99" t="str">
        <f t="shared" si="4"/>
        <v>Monday</v>
      </c>
    </row>
    <row r="258">
      <c r="A258" s="104">
        <v>45902.0</v>
      </c>
      <c r="B258" s="10">
        <f t="shared" si="5"/>
        <v>9</v>
      </c>
      <c r="C258" s="60" t="str">
        <f t="shared" si="1"/>
        <v>September</v>
      </c>
      <c r="D258" s="60" t="str">
        <f t="shared" si="2"/>
        <v>2025</v>
      </c>
      <c r="E258" s="60">
        <f t="shared" si="3"/>
        <v>2</v>
      </c>
      <c r="F258" s="74" t="str">
        <f t="shared" si="4"/>
        <v>Tuesday</v>
      </c>
    </row>
    <row r="259">
      <c r="A259" s="105">
        <v>45903.0</v>
      </c>
      <c r="B259" s="26">
        <f t="shared" si="5"/>
        <v>9</v>
      </c>
      <c r="C259" s="61" t="str">
        <f t="shared" si="1"/>
        <v>September</v>
      </c>
      <c r="D259" s="61" t="str">
        <f t="shared" si="2"/>
        <v>2025</v>
      </c>
      <c r="E259" s="61">
        <f t="shared" si="3"/>
        <v>3</v>
      </c>
      <c r="F259" s="99" t="str">
        <f t="shared" si="4"/>
        <v>Wednesday</v>
      </c>
    </row>
    <row r="260">
      <c r="A260" s="104">
        <v>45904.0</v>
      </c>
      <c r="B260" s="10">
        <f t="shared" si="5"/>
        <v>9</v>
      </c>
      <c r="C260" s="60" t="str">
        <f t="shared" si="1"/>
        <v>September</v>
      </c>
      <c r="D260" s="60" t="str">
        <f t="shared" si="2"/>
        <v>2025</v>
      </c>
      <c r="E260" s="60">
        <f t="shared" si="3"/>
        <v>4</v>
      </c>
      <c r="F260" s="74" t="str">
        <f t="shared" si="4"/>
        <v>Thursday</v>
      </c>
    </row>
    <row r="261">
      <c r="A261" s="105">
        <v>45905.0</v>
      </c>
      <c r="B261" s="26">
        <f t="shared" si="5"/>
        <v>9</v>
      </c>
      <c r="C261" s="61" t="str">
        <f t="shared" si="1"/>
        <v>September</v>
      </c>
      <c r="D261" s="61" t="str">
        <f t="shared" si="2"/>
        <v>2025</v>
      </c>
      <c r="E261" s="61">
        <f t="shared" si="3"/>
        <v>5</v>
      </c>
      <c r="F261" s="99" t="str">
        <f t="shared" si="4"/>
        <v>Friday</v>
      </c>
    </row>
    <row r="262">
      <c r="A262" s="104">
        <v>45906.0</v>
      </c>
      <c r="B262" s="10">
        <f t="shared" si="5"/>
        <v>9</v>
      </c>
      <c r="C262" s="60" t="str">
        <f t="shared" si="1"/>
        <v>September</v>
      </c>
      <c r="D262" s="60" t="str">
        <f t="shared" si="2"/>
        <v>2025</v>
      </c>
      <c r="E262" s="60">
        <f t="shared" si="3"/>
        <v>6</v>
      </c>
      <c r="F262" s="74" t="str">
        <f t="shared" si="4"/>
        <v>Saturday</v>
      </c>
    </row>
    <row r="263">
      <c r="A263" s="105">
        <v>45907.0</v>
      </c>
      <c r="B263" s="26">
        <f t="shared" si="5"/>
        <v>9</v>
      </c>
      <c r="C263" s="61" t="str">
        <f t="shared" si="1"/>
        <v>September</v>
      </c>
      <c r="D263" s="61" t="str">
        <f t="shared" si="2"/>
        <v>2025</v>
      </c>
      <c r="E263" s="61">
        <f t="shared" si="3"/>
        <v>7</v>
      </c>
      <c r="F263" s="99" t="str">
        <f t="shared" si="4"/>
        <v>Sunday</v>
      </c>
    </row>
    <row r="264">
      <c r="A264" s="104">
        <v>45908.0</v>
      </c>
      <c r="B264" s="10">
        <f t="shared" si="5"/>
        <v>9</v>
      </c>
      <c r="C264" s="60" t="str">
        <f t="shared" si="1"/>
        <v>September</v>
      </c>
      <c r="D264" s="60" t="str">
        <f t="shared" si="2"/>
        <v>2025</v>
      </c>
      <c r="E264" s="60">
        <f t="shared" si="3"/>
        <v>1</v>
      </c>
      <c r="F264" s="74" t="str">
        <f t="shared" si="4"/>
        <v>Monday</v>
      </c>
    </row>
    <row r="265">
      <c r="A265" s="105">
        <v>45909.0</v>
      </c>
      <c r="B265" s="26">
        <f t="shared" si="5"/>
        <v>9</v>
      </c>
      <c r="C265" s="61" t="str">
        <f t="shared" si="1"/>
        <v>September</v>
      </c>
      <c r="D265" s="61" t="str">
        <f t="shared" si="2"/>
        <v>2025</v>
      </c>
      <c r="E265" s="61">
        <f t="shared" si="3"/>
        <v>2</v>
      </c>
      <c r="F265" s="99" t="str">
        <f t="shared" si="4"/>
        <v>Tuesday</v>
      </c>
    </row>
    <row r="266">
      <c r="A266" s="104">
        <v>45910.0</v>
      </c>
      <c r="B266" s="10">
        <f t="shared" si="5"/>
        <v>9</v>
      </c>
      <c r="C266" s="60" t="str">
        <f t="shared" si="1"/>
        <v>September</v>
      </c>
      <c r="D266" s="60" t="str">
        <f t="shared" si="2"/>
        <v>2025</v>
      </c>
      <c r="E266" s="60">
        <f t="shared" si="3"/>
        <v>3</v>
      </c>
      <c r="F266" s="74" t="str">
        <f t="shared" si="4"/>
        <v>Wednesday</v>
      </c>
    </row>
    <row r="267">
      <c r="A267" s="105">
        <v>45911.0</v>
      </c>
      <c r="B267" s="26">
        <f t="shared" si="5"/>
        <v>9</v>
      </c>
      <c r="C267" s="61" t="str">
        <f t="shared" si="1"/>
        <v>September</v>
      </c>
      <c r="D267" s="61" t="str">
        <f t="shared" si="2"/>
        <v>2025</v>
      </c>
      <c r="E267" s="61">
        <f t="shared" si="3"/>
        <v>4</v>
      </c>
      <c r="F267" s="99" t="str">
        <f t="shared" si="4"/>
        <v>Thursday</v>
      </c>
    </row>
    <row r="268">
      <c r="A268" s="104">
        <v>45912.0</v>
      </c>
      <c r="B268" s="10">
        <f t="shared" si="5"/>
        <v>9</v>
      </c>
      <c r="C268" s="60" t="str">
        <f t="shared" si="1"/>
        <v>September</v>
      </c>
      <c r="D268" s="60" t="str">
        <f t="shared" si="2"/>
        <v>2025</v>
      </c>
      <c r="E268" s="60">
        <f t="shared" si="3"/>
        <v>5</v>
      </c>
      <c r="F268" s="74" t="str">
        <f t="shared" si="4"/>
        <v>Friday</v>
      </c>
    </row>
    <row r="269">
      <c r="A269" s="105">
        <v>45913.0</v>
      </c>
      <c r="B269" s="26">
        <f t="shared" si="5"/>
        <v>9</v>
      </c>
      <c r="C269" s="61" t="str">
        <f t="shared" si="1"/>
        <v>September</v>
      </c>
      <c r="D269" s="61" t="str">
        <f t="shared" si="2"/>
        <v>2025</v>
      </c>
      <c r="E269" s="61">
        <f t="shared" si="3"/>
        <v>6</v>
      </c>
      <c r="F269" s="99" t="str">
        <f t="shared" si="4"/>
        <v>Saturday</v>
      </c>
    </row>
    <row r="270">
      <c r="A270" s="104">
        <v>45914.0</v>
      </c>
      <c r="B270" s="10">
        <f t="shared" si="5"/>
        <v>9</v>
      </c>
      <c r="C270" s="60" t="str">
        <f t="shared" si="1"/>
        <v>September</v>
      </c>
      <c r="D270" s="60" t="str">
        <f t="shared" si="2"/>
        <v>2025</v>
      </c>
      <c r="E270" s="60">
        <f t="shared" si="3"/>
        <v>7</v>
      </c>
      <c r="F270" s="74" t="str">
        <f t="shared" si="4"/>
        <v>Sunday</v>
      </c>
    </row>
    <row r="271">
      <c r="A271" s="105">
        <v>45915.0</v>
      </c>
      <c r="B271" s="26">
        <f t="shared" si="5"/>
        <v>9</v>
      </c>
      <c r="C271" s="61" t="str">
        <f t="shared" si="1"/>
        <v>September</v>
      </c>
      <c r="D271" s="61" t="str">
        <f t="shared" si="2"/>
        <v>2025</v>
      </c>
      <c r="E271" s="61">
        <f t="shared" si="3"/>
        <v>1</v>
      </c>
      <c r="F271" s="99" t="str">
        <f t="shared" si="4"/>
        <v>Monday</v>
      </c>
    </row>
    <row r="272">
      <c r="A272" s="104">
        <v>45916.0</v>
      </c>
      <c r="B272" s="10">
        <f t="shared" si="5"/>
        <v>9</v>
      </c>
      <c r="C272" s="60" t="str">
        <f t="shared" si="1"/>
        <v>September</v>
      </c>
      <c r="D272" s="60" t="str">
        <f t="shared" si="2"/>
        <v>2025</v>
      </c>
      <c r="E272" s="60">
        <f t="shared" si="3"/>
        <v>2</v>
      </c>
      <c r="F272" s="74" t="str">
        <f t="shared" si="4"/>
        <v>Tuesday</v>
      </c>
    </row>
    <row r="273">
      <c r="A273" s="105">
        <v>45917.0</v>
      </c>
      <c r="B273" s="26">
        <f t="shared" si="5"/>
        <v>9</v>
      </c>
      <c r="C273" s="61" t="str">
        <f t="shared" si="1"/>
        <v>September</v>
      </c>
      <c r="D273" s="61" t="str">
        <f t="shared" si="2"/>
        <v>2025</v>
      </c>
      <c r="E273" s="61">
        <f t="shared" si="3"/>
        <v>3</v>
      </c>
      <c r="F273" s="99" t="str">
        <f t="shared" si="4"/>
        <v>Wednesday</v>
      </c>
    </row>
    <row r="274">
      <c r="A274" s="104">
        <v>45918.0</v>
      </c>
      <c r="B274" s="10">
        <f t="shared" si="5"/>
        <v>9</v>
      </c>
      <c r="C274" s="60" t="str">
        <f t="shared" si="1"/>
        <v>September</v>
      </c>
      <c r="D274" s="60" t="str">
        <f t="shared" si="2"/>
        <v>2025</v>
      </c>
      <c r="E274" s="60">
        <f t="shared" si="3"/>
        <v>4</v>
      </c>
      <c r="F274" s="74" t="str">
        <f t="shared" si="4"/>
        <v>Thursday</v>
      </c>
    </row>
    <row r="275">
      <c r="A275" s="105">
        <v>45919.0</v>
      </c>
      <c r="B275" s="26">
        <f t="shared" si="5"/>
        <v>9</v>
      </c>
      <c r="C275" s="61" t="str">
        <f t="shared" si="1"/>
        <v>September</v>
      </c>
      <c r="D275" s="61" t="str">
        <f t="shared" si="2"/>
        <v>2025</v>
      </c>
      <c r="E275" s="61">
        <f t="shared" si="3"/>
        <v>5</v>
      </c>
      <c r="F275" s="99" t="str">
        <f t="shared" si="4"/>
        <v>Friday</v>
      </c>
    </row>
    <row r="276">
      <c r="A276" s="104">
        <v>45920.0</v>
      </c>
      <c r="B276" s="10">
        <f t="shared" si="5"/>
        <v>9</v>
      </c>
      <c r="C276" s="60" t="str">
        <f t="shared" si="1"/>
        <v>September</v>
      </c>
      <c r="D276" s="60" t="str">
        <f t="shared" si="2"/>
        <v>2025</v>
      </c>
      <c r="E276" s="60">
        <f t="shared" si="3"/>
        <v>6</v>
      </c>
      <c r="F276" s="74" t="str">
        <f t="shared" si="4"/>
        <v>Saturday</v>
      </c>
    </row>
    <row r="277">
      <c r="A277" s="105">
        <v>45921.0</v>
      </c>
      <c r="B277" s="26">
        <f t="shared" si="5"/>
        <v>9</v>
      </c>
      <c r="C277" s="61" t="str">
        <f t="shared" si="1"/>
        <v>September</v>
      </c>
      <c r="D277" s="61" t="str">
        <f t="shared" si="2"/>
        <v>2025</v>
      </c>
      <c r="E277" s="61">
        <f t="shared" si="3"/>
        <v>7</v>
      </c>
      <c r="F277" s="99" t="str">
        <f t="shared" si="4"/>
        <v>Sunday</v>
      </c>
    </row>
    <row r="278">
      <c r="A278" s="104">
        <v>45922.0</v>
      </c>
      <c r="B278" s="10">
        <f t="shared" si="5"/>
        <v>9</v>
      </c>
      <c r="C278" s="60" t="str">
        <f t="shared" si="1"/>
        <v>September</v>
      </c>
      <c r="D278" s="60" t="str">
        <f t="shared" si="2"/>
        <v>2025</v>
      </c>
      <c r="E278" s="60">
        <f t="shared" si="3"/>
        <v>1</v>
      </c>
      <c r="F278" s="74" t="str">
        <f t="shared" si="4"/>
        <v>Monday</v>
      </c>
    </row>
    <row r="279">
      <c r="A279" s="105">
        <v>45923.0</v>
      </c>
      <c r="B279" s="26">
        <f t="shared" si="5"/>
        <v>9</v>
      </c>
      <c r="C279" s="61" t="str">
        <f t="shared" si="1"/>
        <v>September</v>
      </c>
      <c r="D279" s="61" t="str">
        <f t="shared" si="2"/>
        <v>2025</v>
      </c>
      <c r="E279" s="61">
        <f t="shared" si="3"/>
        <v>2</v>
      </c>
      <c r="F279" s="99" t="str">
        <f t="shared" si="4"/>
        <v>Tuesday</v>
      </c>
    </row>
    <row r="280">
      <c r="A280" s="104">
        <v>45924.0</v>
      </c>
      <c r="B280" s="10">
        <f t="shared" si="5"/>
        <v>9</v>
      </c>
      <c r="C280" s="60" t="str">
        <f t="shared" si="1"/>
        <v>September</v>
      </c>
      <c r="D280" s="60" t="str">
        <f t="shared" si="2"/>
        <v>2025</v>
      </c>
      <c r="E280" s="60">
        <f t="shared" si="3"/>
        <v>3</v>
      </c>
      <c r="F280" s="74" t="str">
        <f t="shared" si="4"/>
        <v>Wednesday</v>
      </c>
    </row>
    <row r="281">
      <c r="A281" s="105">
        <v>45925.0</v>
      </c>
      <c r="B281" s="26">
        <f t="shared" si="5"/>
        <v>9</v>
      </c>
      <c r="C281" s="61" t="str">
        <f t="shared" si="1"/>
        <v>September</v>
      </c>
      <c r="D281" s="61" t="str">
        <f t="shared" si="2"/>
        <v>2025</v>
      </c>
      <c r="E281" s="61">
        <f t="shared" si="3"/>
        <v>4</v>
      </c>
      <c r="F281" s="99" t="str">
        <f t="shared" si="4"/>
        <v>Thursday</v>
      </c>
    </row>
    <row r="282">
      <c r="A282" s="104">
        <v>45926.0</v>
      </c>
      <c r="B282" s="10">
        <f t="shared" si="5"/>
        <v>9</v>
      </c>
      <c r="C282" s="60" t="str">
        <f t="shared" si="1"/>
        <v>September</v>
      </c>
      <c r="D282" s="60" t="str">
        <f t="shared" si="2"/>
        <v>2025</v>
      </c>
      <c r="E282" s="60">
        <f t="shared" si="3"/>
        <v>5</v>
      </c>
      <c r="F282" s="74" t="str">
        <f t="shared" si="4"/>
        <v>Friday</v>
      </c>
    </row>
    <row r="283">
      <c r="A283" s="105">
        <v>45927.0</v>
      </c>
      <c r="B283" s="26">
        <f t="shared" si="5"/>
        <v>9</v>
      </c>
      <c r="C283" s="61" t="str">
        <f t="shared" si="1"/>
        <v>September</v>
      </c>
      <c r="D283" s="61" t="str">
        <f t="shared" si="2"/>
        <v>2025</v>
      </c>
      <c r="E283" s="61">
        <f t="shared" si="3"/>
        <v>6</v>
      </c>
      <c r="F283" s="99" t="str">
        <f t="shared" si="4"/>
        <v>Saturday</v>
      </c>
    </row>
    <row r="284">
      <c r="A284" s="104">
        <v>45928.0</v>
      </c>
      <c r="B284" s="10">
        <f t="shared" si="5"/>
        <v>9</v>
      </c>
      <c r="C284" s="60" t="str">
        <f t="shared" si="1"/>
        <v>September</v>
      </c>
      <c r="D284" s="60" t="str">
        <f t="shared" si="2"/>
        <v>2025</v>
      </c>
      <c r="E284" s="60">
        <f t="shared" si="3"/>
        <v>7</v>
      </c>
      <c r="F284" s="74" t="str">
        <f t="shared" si="4"/>
        <v>Sunday</v>
      </c>
    </row>
    <row r="285">
      <c r="A285" s="105">
        <v>45929.0</v>
      </c>
      <c r="B285" s="26">
        <f t="shared" si="5"/>
        <v>9</v>
      </c>
      <c r="C285" s="61" t="str">
        <f t="shared" si="1"/>
        <v>September</v>
      </c>
      <c r="D285" s="61" t="str">
        <f t="shared" si="2"/>
        <v>2025</v>
      </c>
      <c r="E285" s="61">
        <f t="shared" si="3"/>
        <v>1</v>
      </c>
      <c r="F285" s="99" t="str">
        <f t="shared" si="4"/>
        <v>Monday</v>
      </c>
    </row>
    <row r="286">
      <c r="A286" s="104">
        <v>45930.0</v>
      </c>
      <c r="B286" s="10">
        <f t="shared" si="5"/>
        <v>9</v>
      </c>
      <c r="C286" s="60" t="str">
        <f t="shared" si="1"/>
        <v>September</v>
      </c>
      <c r="D286" s="60" t="str">
        <f t="shared" si="2"/>
        <v>2025</v>
      </c>
      <c r="E286" s="60">
        <f t="shared" si="3"/>
        <v>2</v>
      </c>
      <c r="F286" s="74" t="str">
        <f t="shared" si="4"/>
        <v>Tuesday</v>
      </c>
    </row>
    <row r="287">
      <c r="A287" s="105">
        <v>45931.0</v>
      </c>
      <c r="B287" s="26">
        <f t="shared" si="5"/>
        <v>10</v>
      </c>
      <c r="C287" s="61" t="str">
        <f t="shared" si="1"/>
        <v>October</v>
      </c>
      <c r="D287" s="61" t="str">
        <f t="shared" si="2"/>
        <v>2025</v>
      </c>
      <c r="E287" s="61">
        <f t="shared" si="3"/>
        <v>3</v>
      </c>
      <c r="F287" s="99" t="str">
        <f t="shared" si="4"/>
        <v>Wednesday</v>
      </c>
    </row>
    <row r="288">
      <c r="A288" s="104">
        <v>45932.0</v>
      </c>
      <c r="B288" s="10">
        <f t="shared" si="5"/>
        <v>10</v>
      </c>
      <c r="C288" s="60" t="str">
        <f t="shared" si="1"/>
        <v>October</v>
      </c>
      <c r="D288" s="60" t="str">
        <f t="shared" si="2"/>
        <v>2025</v>
      </c>
      <c r="E288" s="60">
        <f t="shared" si="3"/>
        <v>4</v>
      </c>
      <c r="F288" s="74" t="str">
        <f t="shared" si="4"/>
        <v>Thursday</v>
      </c>
    </row>
    <row r="289">
      <c r="A289" s="105">
        <v>45933.0</v>
      </c>
      <c r="B289" s="26">
        <f t="shared" si="5"/>
        <v>10</v>
      </c>
      <c r="C289" s="61" t="str">
        <f t="shared" si="1"/>
        <v>October</v>
      </c>
      <c r="D289" s="61" t="str">
        <f t="shared" si="2"/>
        <v>2025</v>
      </c>
      <c r="E289" s="61">
        <f t="shared" si="3"/>
        <v>5</v>
      </c>
      <c r="F289" s="99" t="str">
        <f t="shared" si="4"/>
        <v>Friday</v>
      </c>
    </row>
    <row r="290">
      <c r="A290" s="104">
        <v>45934.0</v>
      </c>
      <c r="B290" s="10">
        <f t="shared" si="5"/>
        <v>10</v>
      </c>
      <c r="C290" s="60" t="str">
        <f t="shared" si="1"/>
        <v>October</v>
      </c>
      <c r="D290" s="60" t="str">
        <f t="shared" si="2"/>
        <v>2025</v>
      </c>
      <c r="E290" s="60">
        <f t="shared" si="3"/>
        <v>6</v>
      </c>
      <c r="F290" s="74" t="str">
        <f t="shared" si="4"/>
        <v>Saturday</v>
      </c>
    </row>
    <row r="291">
      <c r="A291" s="105">
        <v>45935.0</v>
      </c>
      <c r="B291" s="26">
        <f t="shared" si="5"/>
        <v>10</v>
      </c>
      <c r="C291" s="61" t="str">
        <f t="shared" si="1"/>
        <v>October</v>
      </c>
      <c r="D291" s="61" t="str">
        <f t="shared" si="2"/>
        <v>2025</v>
      </c>
      <c r="E291" s="61">
        <f t="shared" si="3"/>
        <v>7</v>
      </c>
      <c r="F291" s="99" t="str">
        <f t="shared" si="4"/>
        <v>Sunday</v>
      </c>
    </row>
    <row r="292">
      <c r="A292" s="104">
        <v>45936.0</v>
      </c>
      <c r="B292" s="10">
        <f t="shared" si="5"/>
        <v>10</v>
      </c>
      <c r="C292" s="60" t="str">
        <f t="shared" si="1"/>
        <v>October</v>
      </c>
      <c r="D292" s="60" t="str">
        <f t="shared" si="2"/>
        <v>2025</v>
      </c>
      <c r="E292" s="60">
        <f t="shared" si="3"/>
        <v>1</v>
      </c>
      <c r="F292" s="74" t="str">
        <f t="shared" si="4"/>
        <v>Monday</v>
      </c>
    </row>
    <row r="293">
      <c r="A293" s="105">
        <v>45937.0</v>
      </c>
      <c r="B293" s="26">
        <f t="shared" si="5"/>
        <v>10</v>
      </c>
      <c r="C293" s="61" t="str">
        <f t="shared" si="1"/>
        <v>October</v>
      </c>
      <c r="D293" s="61" t="str">
        <f t="shared" si="2"/>
        <v>2025</v>
      </c>
      <c r="E293" s="61">
        <f t="shared" si="3"/>
        <v>2</v>
      </c>
      <c r="F293" s="99" t="str">
        <f t="shared" si="4"/>
        <v>Tuesday</v>
      </c>
    </row>
    <row r="294">
      <c r="A294" s="104">
        <v>45938.0</v>
      </c>
      <c r="B294" s="10">
        <f t="shared" si="5"/>
        <v>10</v>
      </c>
      <c r="C294" s="60" t="str">
        <f t="shared" si="1"/>
        <v>October</v>
      </c>
      <c r="D294" s="60" t="str">
        <f t="shared" si="2"/>
        <v>2025</v>
      </c>
      <c r="E294" s="60">
        <f t="shared" si="3"/>
        <v>3</v>
      </c>
      <c r="F294" s="74" t="str">
        <f t="shared" si="4"/>
        <v>Wednesday</v>
      </c>
    </row>
    <row r="295">
      <c r="A295" s="105">
        <v>45939.0</v>
      </c>
      <c r="B295" s="26">
        <f t="shared" si="5"/>
        <v>10</v>
      </c>
      <c r="C295" s="61" t="str">
        <f t="shared" si="1"/>
        <v>October</v>
      </c>
      <c r="D295" s="61" t="str">
        <f t="shared" si="2"/>
        <v>2025</v>
      </c>
      <c r="E295" s="61">
        <f t="shared" si="3"/>
        <v>4</v>
      </c>
      <c r="F295" s="99" t="str">
        <f t="shared" si="4"/>
        <v>Thursday</v>
      </c>
    </row>
    <row r="296">
      <c r="A296" s="104">
        <v>45940.0</v>
      </c>
      <c r="B296" s="10">
        <f t="shared" si="5"/>
        <v>10</v>
      </c>
      <c r="C296" s="60" t="str">
        <f t="shared" si="1"/>
        <v>October</v>
      </c>
      <c r="D296" s="60" t="str">
        <f t="shared" si="2"/>
        <v>2025</v>
      </c>
      <c r="E296" s="60">
        <f t="shared" si="3"/>
        <v>5</v>
      </c>
      <c r="F296" s="74" t="str">
        <f t="shared" si="4"/>
        <v>Friday</v>
      </c>
    </row>
    <row r="297">
      <c r="A297" s="105">
        <v>45941.0</v>
      </c>
      <c r="B297" s="26">
        <f t="shared" si="5"/>
        <v>10</v>
      </c>
      <c r="C297" s="61" t="str">
        <f t="shared" si="1"/>
        <v>October</v>
      </c>
      <c r="D297" s="61" t="str">
        <f t="shared" si="2"/>
        <v>2025</v>
      </c>
      <c r="E297" s="61">
        <f t="shared" si="3"/>
        <v>6</v>
      </c>
      <c r="F297" s="99" t="str">
        <f t="shared" si="4"/>
        <v>Saturday</v>
      </c>
    </row>
    <row r="298">
      <c r="A298" s="104">
        <v>45942.0</v>
      </c>
      <c r="B298" s="10">
        <f t="shared" si="5"/>
        <v>10</v>
      </c>
      <c r="C298" s="60" t="str">
        <f t="shared" si="1"/>
        <v>October</v>
      </c>
      <c r="D298" s="60" t="str">
        <f t="shared" si="2"/>
        <v>2025</v>
      </c>
      <c r="E298" s="60">
        <f t="shared" si="3"/>
        <v>7</v>
      </c>
      <c r="F298" s="74" t="str">
        <f t="shared" si="4"/>
        <v>Sunday</v>
      </c>
    </row>
    <row r="299">
      <c r="A299" s="105">
        <v>45943.0</v>
      </c>
      <c r="B299" s="26">
        <f t="shared" si="5"/>
        <v>10</v>
      </c>
      <c r="C299" s="61" t="str">
        <f t="shared" si="1"/>
        <v>October</v>
      </c>
      <c r="D299" s="61" t="str">
        <f t="shared" si="2"/>
        <v>2025</v>
      </c>
      <c r="E299" s="61">
        <f t="shared" si="3"/>
        <v>1</v>
      </c>
      <c r="F299" s="99" t="str">
        <f t="shared" si="4"/>
        <v>Monday</v>
      </c>
    </row>
    <row r="300">
      <c r="A300" s="106">
        <v>45944.0</v>
      </c>
      <c r="B300" s="15">
        <f t="shared" si="5"/>
        <v>10</v>
      </c>
      <c r="C300" s="84" t="str">
        <f t="shared" si="1"/>
        <v>October</v>
      </c>
      <c r="D300" s="84" t="str">
        <f t="shared" si="2"/>
        <v>2025</v>
      </c>
      <c r="E300" s="84">
        <f t="shared" si="3"/>
        <v>2</v>
      </c>
      <c r="F300" s="102" t="str">
        <f t="shared" si="4"/>
        <v>Tuesday</v>
      </c>
    </row>
  </sheetData>
  <dataValidations>
    <dataValidation type="custom" allowBlank="1" showDropDown="1" sqref="A2:A300">
      <formula1>OR(NOT(ISERROR(DATEVALUE(A2))), AND(ISNUMBER(A2), LEFT(CELL("format", A2))="D"))</formula1>
    </dataValidation>
  </dataValidations>
  <drawing r:id="rId1"/>
  <tableParts count="1">
    <tablePart r:id="rId3"/>
  </tableParts>
</worksheet>
</file>