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xl/webextensions/webextension4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KESH BELIYA\Documents\"/>
    </mc:Choice>
  </mc:AlternateContent>
  <xr:revisionPtr revIDLastSave="0" documentId="13_ncr:1_{21235399-68E4-4635-8B3D-D24D0154AA6B}" xr6:coauthVersionLast="47" xr6:coauthVersionMax="47" xr10:uidLastSave="{00000000-0000-0000-0000-000000000000}"/>
  <bookViews>
    <workbookView xWindow="-120" yWindow="-120" windowWidth="29040" windowHeight="15840" tabRatio="248" xr2:uid="{817F57DA-5D92-4654-84A5-934AE94AB916}"/>
  </bookViews>
  <sheets>
    <sheet name="Risk 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O10" i="1"/>
  <c r="O3" i="1"/>
  <c r="M4" i="1" a="1"/>
  <c r="M4" i="1" s="1"/>
  <c r="M5" i="1" a="1"/>
  <c r="M5" i="1"/>
  <c r="M6" i="1" a="1"/>
  <c r="M6" i="1" s="1"/>
  <c r="M7" i="1" a="1"/>
  <c r="M7" i="1"/>
  <c r="M8" i="1" a="1"/>
  <c r="M8" i="1" s="1"/>
  <c r="M9" i="1" a="1"/>
  <c r="M9" i="1"/>
  <c r="M10" i="1" a="1"/>
  <c r="M10" i="1" s="1"/>
  <c r="M3" i="1" a="1"/>
  <c r="M3" i="1"/>
  <c r="AB25" i="1"/>
  <c r="N4" i="1"/>
  <c r="N5" i="1"/>
  <c r="N6" i="1"/>
  <c r="N7" i="1"/>
  <c r="N8" i="1"/>
  <c r="N9" i="1"/>
  <c r="N10" i="1"/>
  <c r="N3" i="1"/>
  <c r="L4" i="1"/>
  <c r="R4" i="1" s="1"/>
  <c r="L5" i="1"/>
  <c r="R5" i="1" s="1"/>
  <c r="L6" i="1"/>
  <c r="R6" i="1" s="1"/>
  <c r="L7" i="1"/>
  <c r="R7" i="1" s="1"/>
  <c r="L8" i="1"/>
  <c r="R8" i="1" s="1"/>
  <c r="L9" i="1"/>
  <c r="R9" i="1" s="1"/>
  <c r="L10" i="1"/>
  <c r="R10" i="1" s="1"/>
  <c r="L3" i="1"/>
  <c r="R3" i="1" s="1"/>
  <c r="K4" i="1"/>
  <c r="K5" i="1"/>
  <c r="K6" i="1"/>
  <c r="K7" i="1"/>
  <c r="K8" i="1"/>
  <c r="K9" i="1"/>
  <c r="K10" i="1"/>
  <c r="K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<sst xmlns="http://schemas.openxmlformats.org/spreadsheetml/2006/main" count="95" uniqueCount="74">
  <si>
    <t>Risk Number</t>
  </si>
  <si>
    <t>Risk</t>
  </si>
  <si>
    <t>C</t>
  </si>
  <si>
    <t>I</t>
  </si>
  <si>
    <t>A</t>
  </si>
  <si>
    <t>Threat</t>
  </si>
  <si>
    <t>Probability</t>
  </si>
  <si>
    <t>Impact</t>
  </si>
  <si>
    <t>Threat Value</t>
  </si>
  <si>
    <t>Risk Value</t>
  </si>
  <si>
    <t>Control</t>
  </si>
  <si>
    <t>Risk Owner</t>
  </si>
  <si>
    <t>Status</t>
  </si>
  <si>
    <t>Database</t>
  </si>
  <si>
    <t>Data Backup</t>
  </si>
  <si>
    <t>R001</t>
  </si>
  <si>
    <t>R002</t>
  </si>
  <si>
    <t>R003</t>
  </si>
  <si>
    <t>R004</t>
  </si>
  <si>
    <t>R005</t>
  </si>
  <si>
    <t>R006</t>
  </si>
  <si>
    <t>R007</t>
  </si>
  <si>
    <t>R008</t>
  </si>
  <si>
    <t>Threat Source</t>
  </si>
  <si>
    <t>Asset/Process</t>
  </si>
  <si>
    <t>Outsource Monitoring</t>
  </si>
  <si>
    <t>Sensitive Data leakage</t>
  </si>
  <si>
    <t>Internal or external</t>
  </si>
  <si>
    <t>Weak Passwords, No MFA</t>
  </si>
  <si>
    <t>No BCM, RPO &amp; RTO</t>
  </si>
  <si>
    <t>Power outage, natural calamities</t>
  </si>
  <si>
    <t>Lack of vendor monitoring, No DPA</t>
  </si>
  <si>
    <t>Incident Management</t>
  </si>
  <si>
    <t>Internal</t>
  </si>
  <si>
    <t>No access rights given to employees according to their role</t>
  </si>
  <si>
    <t>Access Control</t>
  </si>
  <si>
    <t>Access Rights</t>
  </si>
  <si>
    <t>Leaking data through personal email</t>
  </si>
  <si>
    <t>Internal Audit</t>
  </si>
  <si>
    <t>Vulnerability</t>
  </si>
  <si>
    <t>Matrix Value of Vulnerability</t>
  </si>
  <si>
    <t>Leakage or unauthorized access of Database</t>
  </si>
  <si>
    <t>Risk of data loss</t>
  </si>
  <si>
    <t>No rigid IEM, Incident response, Recording and learning</t>
  </si>
  <si>
    <t>Unauthorized access to confidential data</t>
  </si>
  <si>
    <t>No disciplinary actions and training provided to the employees</t>
  </si>
  <si>
    <t>Documentation</t>
  </si>
  <si>
    <t>Third person mishandling in transit</t>
  </si>
  <si>
    <t>External</t>
  </si>
  <si>
    <t>No guarantee of the system efficiency, employees' efficiency, meeting the stakeholders' needs, etc.</t>
  </si>
  <si>
    <t>No record of improvements, reviews, audits, etc.</t>
  </si>
  <si>
    <t>Inadequate incident management procedures may lead to prolonged system compromise</t>
  </si>
  <si>
    <t>Absence of periodic audits may lead to non-compliance of stakeholders needs, weakness and improvements will stay undetected.</t>
  </si>
  <si>
    <t>Risk Score</t>
  </si>
  <si>
    <t>High</t>
  </si>
  <si>
    <t>Medium</t>
  </si>
  <si>
    <t>Low</t>
  </si>
  <si>
    <t>Asset Value</t>
  </si>
  <si>
    <t>IT Security Dept</t>
  </si>
  <si>
    <t>IT Security Dept/Crisis Mgt.</t>
  </si>
  <si>
    <t>GRC Team</t>
  </si>
  <si>
    <t>Control 8.5</t>
  </si>
  <si>
    <t>Control 8.14</t>
  </si>
  <si>
    <t>Control 5.22</t>
  </si>
  <si>
    <t>Control 5.24 to 5.28</t>
  </si>
  <si>
    <t>Open</t>
  </si>
  <si>
    <t>Clause 9.2</t>
  </si>
  <si>
    <t>Control 5.15 to 5.18; 
Control 8.2 to 8.5</t>
  </si>
  <si>
    <t>Clause 9</t>
  </si>
  <si>
    <t>Internal audit/Compliance</t>
  </si>
  <si>
    <t>Vendor Management/IT Security</t>
  </si>
  <si>
    <t>For Matrix</t>
  </si>
  <si>
    <t>Absence of audits and its documentation, inadequate record of security training, may lead to failure of the company in the long run</t>
  </si>
  <si>
    <t xml:space="preserve">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</si>
</sst>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9"/>
      </left>
      <right/>
      <top style="thin">
        <color indexed="64"/>
      </top>
      <bottom/>
      <diagonal/>
    </border>
    <border>
      <left style="thin">
        <color theme="9"/>
      </left>
      <right/>
      <top style="thin">
        <color indexed="64"/>
      </top>
      <bottom style="thin">
        <color theme="9"/>
      </bottom>
      <diagonal/>
    </border>
    <border>
      <left/>
      <right/>
      <top style="thin">
        <color indexed="64"/>
      </top>
      <bottom style="thin">
        <color theme="9"/>
      </bottom>
      <diagonal/>
    </border>
    <border>
      <left/>
      <right style="thin">
        <color theme="9"/>
      </right>
      <top style="thin">
        <color indexed="64"/>
      </top>
      <bottom style="thin">
        <color theme="9"/>
      </bottom>
      <diagonal/>
    </border>
    <border>
      <left style="thin">
        <color theme="9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9"/>
      </top>
      <bottom style="thin">
        <color indexed="64"/>
      </bottom>
      <diagonal/>
    </border>
    <border>
      <left style="thin">
        <color theme="9"/>
      </left>
      <right/>
      <top style="thin">
        <color theme="9"/>
      </top>
      <bottom style="thin">
        <color indexed="64"/>
      </bottom>
      <diagonal/>
    </border>
    <border>
      <left style="thin">
        <color theme="9"/>
      </left>
      <right style="thin">
        <color indexed="64"/>
      </right>
      <top style="thin">
        <color theme="9"/>
      </top>
      <bottom style="thin">
        <color indexed="64"/>
      </bottom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32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5" fillId="5" borderId="2" xfId="3" applyBorder="1" applyAlignment="1">
      <alignment horizontal="center" vertical="center"/>
    </xf>
    <xf numFmtId="0" fontId="5" fillId="5" borderId="11" xfId="3" applyBorder="1" applyAlignment="1">
      <alignment horizontal="center" vertical="center"/>
    </xf>
    <xf numFmtId="0" fontId="5" fillId="5" borderId="1" xfId="3" applyBorder="1" applyAlignment="1">
      <alignment horizontal="center" vertical="center"/>
    </xf>
    <xf numFmtId="0" fontId="5" fillId="5" borderId="5" xfId="3" applyBorder="1" applyAlignment="1">
      <alignment horizontal="center" vertical="center"/>
    </xf>
    <xf numFmtId="0" fontId="3" fillId="3" borderId="5" xfId="1" applyBorder="1" applyAlignment="1">
      <alignment horizontal="center" vertical="center"/>
    </xf>
    <xf numFmtId="0" fontId="3" fillId="3" borderId="11" xfId="1" applyBorder="1" applyAlignment="1">
      <alignment horizontal="center" vertical="center"/>
    </xf>
    <xf numFmtId="0" fontId="3" fillId="3" borderId="2" xfId="1" applyBorder="1" applyAlignment="1">
      <alignment horizontal="center" vertical="center"/>
    </xf>
    <xf numFmtId="0" fontId="3" fillId="3" borderId="1" xfId="1" applyBorder="1" applyAlignment="1">
      <alignment horizontal="center" vertical="center"/>
    </xf>
    <xf numFmtId="0" fontId="4" fillId="4" borderId="5" xfId="2" applyBorder="1" applyAlignment="1">
      <alignment horizontal="center" vertical="center"/>
    </xf>
    <xf numFmtId="0" fontId="4" fillId="4" borderId="11" xfId="2" applyBorder="1" applyAlignment="1">
      <alignment horizontal="center" vertical="center"/>
    </xf>
    <xf numFmtId="0" fontId="4" fillId="4" borderId="2" xfId="2" applyBorder="1" applyAlignment="1">
      <alignment horizontal="center" vertical="center"/>
    </xf>
    <xf numFmtId="0" fontId="4" fillId="4" borderId="1" xfId="2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3" borderId="6" xfId="1" applyBorder="1" applyAlignment="1">
      <alignment horizontal="center" vertical="center"/>
    </xf>
    <xf numFmtId="0" fontId="3" fillId="3" borderId="7" xfId="1" applyBorder="1" applyAlignment="1">
      <alignment horizontal="center" vertical="center"/>
    </xf>
    <xf numFmtId="0" fontId="3" fillId="3" borderId="8" xfId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9"/>
        </right>
        <top style="thin">
          <color theme="9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9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9"/>
        </left>
        <right/>
        <top style="thin">
          <color theme="9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9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9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9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9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9"/>
        </left>
        <right/>
        <top style="thin">
          <color theme="9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9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9"/>
        </left>
        <right/>
        <top style="thin">
          <color theme="9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9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9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9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9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9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9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9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9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9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9"/>
        </left>
        <right/>
        <top style="thin">
          <color theme="9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9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9"/>
        </left>
        <right/>
        <top style="thin">
          <color theme="9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9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9"/>
        </left>
        <right/>
        <top style="thin">
          <color theme="9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9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9"/>
        </left>
        <right/>
        <top style="thin">
          <color theme="9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9"/>
        </right>
        <top/>
        <bottom style="thin">
          <color theme="9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9"/>
        </left>
        <right/>
        <top style="thin">
          <color theme="9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theme="9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9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9"/>
        </left>
        <right/>
        <top/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9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9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9"/>
        </right>
        <top style="thin">
          <color theme="9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9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9"/>
        </left>
        <right/>
        <top style="thin">
          <color theme="9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9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9"/>
        </left>
        <right/>
        <top style="thin">
          <color theme="9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9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9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0C2E86-271E-4DB7-AF11-1A540F5B1C9A}" name="Table2" displayName="Table2" ref="A1:U10" headerRowCount="0" totalsRowShown="0" headerRowDxfId="44" dataDxfId="43" tableBorderDxfId="42">
  <tableColumns count="21">
    <tableColumn id="1" xr3:uid="{70570AEE-15C3-4678-AA49-59D47E192B38}" name="Column1" headerRowDxfId="41" dataDxfId="40"/>
    <tableColumn id="2" xr3:uid="{622DE153-CAAE-4CF1-9F92-A0FB818528E5}" name="Column2" headerRowDxfId="39" dataDxfId="38"/>
    <tableColumn id="3" xr3:uid="{12C359B9-B01B-449A-A572-9D2CE33E56CF}" name="Column3" headerRowDxfId="37" dataDxfId="36"/>
    <tableColumn id="19" xr3:uid="{73E1B6B7-F577-4135-ABC6-F7C7A420D121}" name="Column17" headerRowDxfId="35" dataDxfId="34"/>
    <tableColumn id="20" xr3:uid="{19126A9A-FABF-4092-AA5B-5133902B38A3}" name="Column18" headerRowDxfId="33" dataDxfId="32"/>
    <tableColumn id="4" xr3:uid="{A84D18BE-3445-41AB-AD83-BDC8AF695687}" name="Column4" headerRowDxfId="31" dataDxfId="30" dataCellStyle="Good"/>
    <tableColumn id="5" xr3:uid="{20A12717-53E0-4E23-8A3F-C9392A8B9835}" name="Column5" headerRowDxfId="29" dataDxfId="28" dataCellStyle="Good"/>
    <tableColumn id="6" xr3:uid="{D76BEA7D-C7BA-4DBC-9B85-845D3F8C1291}" name="Column6" headerRowDxfId="27" dataDxfId="26" dataCellStyle="Good"/>
    <tableColumn id="7" xr3:uid="{2D42B722-6A01-4101-91AD-05A9B7FF8BCB}" name="Column7" headerRowDxfId="25" dataDxfId="24" dataCellStyle="Neutral"/>
    <tableColumn id="8" xr3:uid="{95F1941C-C3C7-4618-968A-7F89DDDC006C}" name="Column8" headerRowDxfId="23" dataDxfId="22" dataCellStyle="Neutral"/>
    <tableColumn id="9" xr3:uid="{6B4CD0F4-AC1F-4D80-8F92-FD3E19BE078E}" name="Column9" headerRowDxfId="21" dataDxfId="20"/>
    <tableColumn id="21" xr3:uid="{F7C051D5-AC21-45FE-A43E-60ACB1FD0B0E}" name="Column19" headerRowDxfId="19" dataDxfId="18" dataCellStyle="Good"/>
    <tableColumn id="18" xr3:uid="{72F4F22D-0D32-4902-8CCB-C2989E210C1B}" name="Column13" headerRowDxfId="17" dataDxfId="16" dataCellStyle="Good"/>
    <tableColumn id="22" xr3:uid="{51E247F9-98A8-4CA6-BCBD-746934F2DEA3}" name="Column20" headerRowDxfId="15" dataDxfId="14" dataCellStyle="Neutral"/>
    <tableColumn id="23" xr3:uid="{7CF9D6B1-9C30-4FFA-8E92-FEE57A9C69FA}" name="Column21" headerRowDxfId="13" dataDxfId="12" dataCellStyle="Neutral"/>
    <tableColumn id="10" xr3:uid="{67E463E3-5D18-43B6-8B9D-23978B890369}" name="Column10" headerRowDxfId="11" dataDxfId="10" dataCellStyle="Bad"/>
    <tableColumn id="11" xr3:uid="{7A949435-51FF-43D2-AA9E-5DDB37B3E46C}" name="Column11" headerRowDxfId="9" dataDxfId="8"/>
    <tableColumn id="12" xr3:uid="{45D5A25D-800E-49AB-9967-DF505170BDF5}" name="Column12" headerRowDxfId="7" dataDxfId="6"/>
    <tableColumn id="14" xr3:uid="{AB8A2622-DAF5-475A-BE9A-5BD9E038C4E9}" name="Column14" headerRowDxfId="5" dataDxfId="4"/>
    <tableColumn id="15" xr3:uid="{A0D08028-898A-48C7-AF57-145E9064E179}" name="Column15" headerRowDxfId="3" dataDxfId="2"/>
    <tableColumn id="16" xr3:uid="{F2DEA95C-7C8A-4F82-A639-4FB300959261}" name="Column16" headerRowDxfId="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Relationship Id="rId4" Type="http://schemas.microsoft.com/office/2011/relationships/webextension" Target="webextension4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0" width="350" row="1">
    <wetp:webextensionref xmlns:r="http://schemas.openxmlformats.org/officeDocument/2006/relationships" r:id="rId2"/>
  </wetp:taskpane>
  <wetp:taskpane dockstate="right" visibility="0" width="350" row="3">
    <wetp:webextensionref xmlns:r="http://schemas.openxmlformats.org/officeDocument/2006/relationships" r:id="rId3"/>
  </wetp:taskpane>
  <wetp:taskpane dockstate="right" visibility="0" width="350" row="2">
    <wetp:webextensionref xmlns:r="http://schemas.openxmlformats.org/officeDocument/2006/relationships" r:id="rId4"/>
  </wetp:taskpane>
</wetp:taskpanes>
</file>

<file path=xl/webextensions/webextension1.xml><?xml version="1.0" encoding="utf-8"?>
<we:webextension xmlns:we="http://schemas.microsoft.com/office/webextensions/webextension/2010/11" id="{1965194F-283D-4E8C-84DB-102BDF70A57D}">
  <we:reference id="wa200005502" version="1.0.0.12" store="en-US" storeType="OMEX"/>
  <we:alternateReferences>
    <we:reference id="wa200005502" version="1.0.0.12" store="wa200005502" storeType="OMEX"/>
  </we:alternateReferences>
  <we:properties>
    <we:property name="docId" value="&quot;LsA93wpUBa4UMceMiqPnY&quot;"/>
  </we:properties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5083413F-94B4-4ECE-91D7-00D8C50FC1CD}">
  <we:reference id="wa200005669" version="2.0.0.0" store="en-US" storeType="OMEX"/>
  <we:alternateReferences>
    <we:reference id="wa200005669" version="2.0.0.0" store="wa200005669" storeType="OMEX"/>
  </we:alternateReferences>
  <we:properties/>
  <we:bindings/>
  <we:snapshot xmlns:r="http://schemas.openxmlformats.org/officeDocument/2006/relationships"/>
</we:webextension>
</file>

<file path=xl/webextensions/webextension3.xml><?xml version="1.0" encoding="utf-8"?>
<we:webextension xmlns:we="http://schemas.microsoft.com/office/webextensions/webextension/2010/11" id="{21F025BC-7161-4285-AC92-355D7FE6CB69}">
  <we:reference id="wa200001841" version="1.0.0.0" store="en-US" storeType="OMEX"/>
  <we:alternateReferences>
    <we:reference id="wa200001841" version="1.0.0.0" store="wa200001841" storeType="OMEX"/>
  </we:alternateReferences>
  <we:properties/>
  <we:bindings/>
  <we:snapshot xmlns:r="http://schemas.openxmlformats.org/officeDocument/2006/relationships"/>
</we:webextension>
</file>

<file path=xl/webextensions/webextension4.xml><?xml version="1.0" encoding="utf-8"?>
<we:webextension xmlns:we="http://schemas.microsoft.com/office/webextensions/webextension/2010/11" id="{D28D5B39-713B-43AE-AFE3-E66B61BB9DA9}">
  <we:reference id="wa200005271" version="2.6.1.0" store="en-US" storeType="OMEX"/>
  <we:alternateReferences>
    <we:reference id="wa200005271" version="2.6.1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A3F9A-28EC-4089-9026-945DFAD1425E}">
  <dimension ref="A1:AB25"/>
  <sheetViews>
    <sheetView tabSelected="1" zoomScaleNormal="100" workbookViewId="0">
      <selection activeCell="C3" sqref="C3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52" style="26" customWidth="1"/>
    <col min="4" max="4" width="23.28515625" style="26" customWidth="1"/>
    <col min="5" max="5" width="31" customWidth="1"/>
    <col min="6" max="9" width="10.7109375" customWidth="1"/>
    <col min="10" max="10" width="7" customWidth="1"/>
    <col min="11" max="11" width="9.85546875" customWidth="1"/>
    <col min="12" max="13" width="11.42578125" customWidth="1"/>
    <col min="14" max="15" width="12.28515625" customWidth="1"/>
    <col min="16" max="16" width="12.5703125" customWidth="1"/>
    <col min="17" max="17" width="16.85546875" style="26" customWidth="1"/>
    <col min="18" max="18" width="15" customWidth="1"/>
    <col min="19" max="19" width="18.140625" bestFit="1" customWidth="1"/>
    <col min="20" max="20" width="21.28515625" customWidth="1"/>
    <col min="21" max="21" width="6.42578125" bestFit="1" customWidth="1"/>
    <col min="22" max="22" width="10.7109375" customWidth="1"/>
    <col min="23" max="23" width="9.85546875" bestFit="1" customWidth="1"/>
    <col min="24" max="24" width="11.42578125" bestFit="1" customWidth="1"/>
    <col min="25" max="25" width="12.28515625" bestFit="1" customWidth="1"/>
    <col min="26" max="26" width="12.5703125" bestFit="1" customWidth="1"/>
    <col min="27" max="27" width="27.28515625" bestFit="1" customWidth="1"/>
    <col min="28" max="28" width="10.140625" bestFit="1" customWidth="1"/>
    <col min="29" max="29" width="18.140625" bestFit="1" customWidth="1"/>
    <col min="30" max="30" width="30.42578125" bestFit="1" customWidth="1"/>
    <col min="31" max="31" width="6.42578125" bestFit="1" customWidth="1"/>
  </cols>
  <sheetData>
    <row r="1" spans="1:21" ht="30" x14ac:dyDescent="0.25">
      <c r="A1" s="1" t="s">
        <v>0</v>
      </c>
      <c r="B1" s="2" t="s">
        <v>24</v>
      </c>
      <c r="C1" s="24" t="s">
        <v>1</v>
      </c>
      <c r="D1" s="24" t="s">
        <v>23</v>
      </c>
      <c r="E1" s="24" t="s">
        <v>39</v>
      </c>
      <c r="F1" s="27" t="s">
        <v>73</v>
      </c>
      <c r="G1" s="28"/>
      <c r="H1" s="29"/>
      <c r="I1" s="12" t="s">
        <v>5</v>
      </c>
      <c r="J1" s="12"/>
      <c r="K1" s="2" t="s">
        <v>53</v>
      </c>
      <c r="L1" s="16" t="s">
        <v>57</v>
      </c>
      <c r="M1" s="16" t="s">
        <v>71</v>
      </c>
      <c r="N1" s="15" t="s">
        <v>8</v>
      </c>
      <c r="O1" s="15" t="s">
        <v>71</v>
      </c>
      <c r="P1" s="20" t="s">
        <v>39</v>
      </c>
      <c r="Q1" s="24" t="s">
        <v>40</v>
      </c>
      <c r="R1" s="2" t="s">
        <v>9</v>
      </c>
      <c r="S1" s="2" t="s">
        <v>10</v>
      </c>
      <c r="T1" s="24" t="s">
        <v>11</v>
      </c>
      <c r="U1" s="3" t="s">
        <v>12</v>
      </c>
    </row>
    <row r="2" spans="1:21" x14ac:dyDescent="0.25">
      <c r="A2" s="4"/>
      <c r="B2" s="5"/>
      <c r="C2" s="25"/>
      <c r="D2" s="25"/>
      <c r="E2" s="25"/>
      <c r="F2" s="17" t="s">
        <v>2</v>
      </c>
      <c r="G2" s="17" t="s">
        <v>3</v>
      </c>
      <c r="H2" s="17" t="s">
        <v>4</v>
      </c>
      <c r="I2" s="13" t="s">
        <v>6</v>
      </c>
      <c r="J2" s="13" t="s">
        <v>7</v>
      </c>
      <c r="K2" s="5"/>
      <c r="L2" s="17"/>
      <c r="M2" s="17"/>
      <c r="N2" s="13"/>
      <c r="O2" s="13"/>
      <c r="P2" s="21"/>
      <c r="Q2" s="25"/>
      <c r="R2" s="5"/>
      <c r="S2" s="5"/>
      <c r="T2" s="25"/>
      <c r="U2" s="6"/>
    </row>
    <row r="3" spans="1:21" ht="33.75" customHeight="1" x14ac:dyDescent="0.25">
      <c r="A3" s="7" t="s">
        <v>15</v>
      </c>
      <c r="B3" s="7" t="s">
        <v>13</v>
      </c>
      <c r="C3" s="30" t="s">
        <v>41</v>
      </c>
      <c r="D3" s="30" t="s">
        <v>27</v>
      </c>
      <c r="E3" s="30" t="s">
        <v>28</v>
      </c>
      <c r="F3" s="18">
        <v>3</v>
      </c>
      <c r="G3" s="18">
        <v>3</v>
      </c>
      <c r="H3" s="18">
        <v>2</v>
      </c>
      <c r="I3" s="12">
        <v>2</v>
      </c>
      <c r="J3" s="12">
        <v>3</v>
      </c>
      <c r="K3" s="7">
        <f>Table2[[#This Row],[Column7]]*Table2[[#This Row],[Column8]]</f>
        <v>6</v>
      </c>
      <c r="L3" s="18">
        <f>SUM(Table2[[#This Row],[Column4]]+Table2[[#This Row],[Column5]]+Table2[[#This Row],[Column6]])</f>
        <v>8</v>
      </c>
      <c r="M3" s="18" t="str" cm="1">
        <f t="array" ref="M3">_xlfn.IFS(OR(Table2[[#This Row],[Column19]]=3,Table2[[#This Row],[Column19]]=4),"Low",OR(Table2[[#This Row],[Column19]]=5,Table2[[#This Row],[Column19]]=6),"Medium",Table2[[#This Row],[Column19]]=7,"High",OR(Table2[[#This Row],[Column19]]=8,Table2[[#This Row],[Column19]]=9),"Very High")</f>
        <v>Very High</v>
      </c>
      <c r="N3" s="12">
        <f>Table2[[#This Row],[Column7]]+Table2[[#This Row],[Column8]]</f>
        <v>5</v>
      </c>
      <c r="O3" s="12" t="str">
        <f>IF(Table2[[#This Row],[Column20]]&lt;=3,"Low",IF(Table2[[#This Row],[Column20]]&lt;=6,"Medium",IF(Table2[[#This Row],[Column20]]&lt;=9,"High","")))</f>
        <v>Medium</v>
      </c>
      <c r="P3" s="22" t="s">
        <v>54</v>
      </c>
      <c r="Q3" s="30">
        <v>9</v>
      </c>
      <c r="R3" s="7">
        <f>Table2[[#This Row],[Column19]]*Table2[[#This Row],[Column11]]</f>
        <v>72</v>
      </c>
      <c r="S3" s="7" t="s">
        <v>61</v>
      </c>
      <c r="T3" s="30" t="s">
        <v>58</v>
      </c>
      <c r="U3" s="8" t="s">
        <v>65</v>
      </c>
    </row>
    <row r="4" spans="1:21" ht="30" x14ac:dyDescent="0.25">
      <c r="A4" s="7" t="s">
        <v>16</v>
      </c>
      <c r="B4" s="9" t="s">
        <v>14</v>
      </c>
      <c r="C4" s="31" t="s">
        <v>42</v>
      </c>
      <c r="D4" s="31" t="s">
        <v>30</v>
      </c>
      <c r="E4" s="31" t="s">
        <v>29</v>
      </c>
      <c r="F4" s="19">
        <v>3</v>
      </c>
      <c r="G4" s="19">
        <v>2</v>
      </c>
      <c r="H4" s="19">
        <v>3</v>
      </c>
      <c r="I4" s="14">
        <v>1</v>
      </c>
      <c r="J4" s="14">
        <v>3</v>
      </c>
      <c r="K4" s="7">
        <f>Table2[[#This Row],[Column7]]*Table2[[#This Row],[Column8]]</f>
        <v>3</v>
      </c>
      <c r="L4" s="18">
        <f>SUM(Table2[[#This Row],[Column4]]+Table2[[#This Row],[Column5]]+Table2[[#This Row],[Column6]])</f>
        <v>8</v>
      </c>
      <c r="M4" s="18" t="str" cm="1">
        <f t="array" ref="M4">_xlfn.IFS(OR(Table2[[#This Row],[Column19]]=3,Table2[[#This Row],[Column19]]=4),"Low",OR(Table2[[#This Row],[Column19]]=5,Table2[[#This Row],[Column19]]=6),"Medium",Table2[[#This Row],[Column19]]=7,"High",OR(Table2[[#This Row],[Column19]]=8,Table2[[#This Row],[Column19]]=9),"Very High")</f>
        <v>Very High</v>
      </c>
      <c r="N4" s="12">
        <f>Table2[[#This Row],[Column7]]+Table2[[#This Row],[Column8]]</f>
        <v>4</v>
      </c>
      <c r="O4" s="12" t="str">
        <f>IF(Table2[[#This Row],[Column20]]&lt;=3,"Low",IF(Table2[[#This Row],[Column20]]&lt;=6,"Medium",IF(Table2[[#This Row],[Column20]]&lt;=9,"High","")))</f>
        <v>Medium</v>
      </c>
      <c r="P4" s="23" t="s">
        <v>55</v>
      </c>
      <c r="Q4" s="31">
        <v>5</v>
      </c>
      <c r="R4" s="7">
        <f>Table2[[#This Row],[Column19]]*Table2[[#This Row],[Column11]]</f>
        <v>40</v>
      </c>
      <c r="S4" s="9" t="s">
        <v>62</v>
      </c>
      <c r="T4" s="30" t="s">
        <v>58</v>
      </c>
      <c r="U4" s="8" t="s">
        <v>65</v>
      </c>
    </row>
    <row r="5" spans="1:21" ht="45" x14ac:dyDescent="0.25">
      <c r="A5" s="7" t="s">
        <v>17</v>
      </c>
      <c r="B5" s="10" t="s">
        <v>25</v>
      </c>
      <c r="C5" s="11" t="s">
        <v>26</v>
      </c>
      <c r="D5" s="11" t="s">
        <v>47</v>
      </c>
      <c r="E5" s="11" t="s">
        <v>31</v>
      </c>
      <c r="F5" s="19">
        <v>2</v>
      </c>
      <c r="G5" s="19">
        <v>2</v>
      </c>
      <c r="H5" s="19">
        <v>3</v>
      </c>
      <c r="I5" s="14">
        <v>3</v>
      </c>
      <c r="J5" s="14">
        <v>3</v>
      </c>
      <c r="K5" s="7">
        <f>Table2[[#This Row],[Column7]]*Table2[[#This Row],[Column8]]</f>
        <v>9</v>
      </c>
      <c r="L5" s="18">
        <f>SUM(Table2[[#This Row],[Column4]]+Table2[[#This Row],[Column5]]+Table2[[#This Row],[Column6]])</f>
        <v>7</v>
      </c>
      <c r="M5" s="18" t="str" cm="1">
        <f t="array" ref="M5">_xlfn.IFS(OR(Table2[[#This Row],[Column19]]=3,Table2[[#This Row],[Column19]]=4),"Low",OR(Table2[[#This Row],[Column19]]=5,Table2[[#This Row],[Column19]]=6),"Medium",Table2[[#This Row],[Column19]]=7,"High",OR(Table2[[#This Row],[Column19]]=8,Table2[[#This Row],[Column19]]=9),"Very High")</f>
        <v>High</v>
      </c>
      <c r="N5" s="12">
        <f>Table2[[#This Row],[Column7]]+Table2[[#This Row],[Column8]]</f>
        <v>6</v>
      </c>
      <c r="O5" s="12" t="str">
        <f>IF(Table2[[#This Row],[Column20]]&lt;=3,"Low",IF(Table2[[#This Row],[Column20]]&lt;=6,"Medium",IF(Table2[[#This Row],[Column20]]&lt;=9,"High","")))</f>
        <v>Medium</v>
      </c>
      <c r="P5" s="23" t="s">
        <v>54</v>
      </c>
      <c r="Q5" s="11">
        <v>7</v>
      </c>
      <c r="R5" s="7">
        <f>Table2[[#This Row],[Column19]]*Table2[[#This Row],[Column11]]</f>
        <v>49</v>
      </c>
      <c r="S5" s="10" t="s">
        <v>63</v>
      </c>
      <c r="T5" s="11" t="s">
        <v>70</v>
      </c>
      <c r="U5" s="8" t="s">
        <v>65</v>
      </c>
    </row>
    <row r="6" spans="1:21" ht="30" x14ac:dyDescent="0.25">
      <c r="A6" s="7" t="s">
        <v>18</v>
      </c>
      <c r="B6" s="9" t="s">
        <v>32</v>
      </c>
      <c r="C6" s="31" t="s">
        <v>51</v>
      </c>
      <c r="D6" s="31" t="s">
        <v>27</v>
      </c>
      <c r="E6" s="31" t="s">
        <v>43</v>
      </c>
      <c r="F6" s="19">
        <v>3</v>
      </c>
      <c r="G6" s="19">
        <v>2</v>
      </c>
      <c r="H6" s="19">
        <v>1</v>
      </c>
      <c r="I6" s="14">
        <v>3</v>
      </c>
      <c r="J6" s="14">
        <v>3</v>
      </c>
      <c r="K6" s="7">
        <f>Table2[[#This Row],[Column7]]*Table2[[#This Row],[Column8]]</f>
        <v>9</v>
      </c>
      <c r="L6" s="18">
        <f>SUM(Table2[[#This Row],[Column4]]+Table2[[#This Row],[Column5]]+Table2[[#This Row],[Column6]])</f>
        <v>6</v>
      </c>
      <c r="M6" s="18" t="str" cm="1">
        <f t="array" ref="M6">_xlfn.IFS(OR(Table2[[#This Row],[Column19]]=3,Table2[[#This Row],[Column19]]=4),"Low",OR(Table2[[#This Row],[Column19]]=5,Table2[[#This Row],[Column19]]=6),"Medium",Table2[[#This Row],[Column19]]=7,"High",OR(Table2[[#This Row],[Column19]]=8,Table2[[#This Row],[Column19]]=9),"Very High")</f>
        <v>Medium</v>
      </c>
      <c r="N6" s="12">
        <f>Table2[[#This Row],[Column7]]+Table2[[#This Row],[Column8]]</f>
        <v>6</v>
      </c>
      <c r="O6" s="12" t="str">
        <f>IF(Table2[[#This Row],[Column20]]&lt;=3,"Low",IF(Table2[[#This Row],[Column20]]&lt;=6,"Medium",IF(Table2[[#This Row],[Column20]]&lt;=9,"High","")))</f>
        <v>Medium</v>
      </c>
      <c r="P6" s="23" t="s">
        <v>54</v>
      </c>
      <c r="Q6" s="31">
        <v>7</v>
      </c>
      <c r="R6" s="7">
        <f>Table2[[#This Row],[Column19]]*Table2[[#This Row],[Column11]]</f>
        <v>42</v>
      </c>
      <c r="S6" s="10" t="s">
        <v>64</v>
      </c>
      <c r="T6" s="30" t="s">
        <v>59</v>
      </c>
      <c r="U6" s="8" t="s">
        <v>65</v>
      </c>
    </row>
    <row r="7" spans="1:21" ht="45" x14ac:dyDescent="0.25">
      <c r="A7" s="7" t="s">
        <v>19</v>
      </c>
      <c r="B7" s="10" t="s">
        <v>36</v>
      </c>
      <c r="C7" s="11" t="s">
        <v>44</v>
      </c>
      <c r="D7" s="11" t="s">
        <v>33</v>
      </c>
      <c r="E7" s="11" t="s">
        <v>34</v>
      </c>
      <c r="F7" s="19">
        <v>3</v>
      </c>
      <c r="G7" s="19">
        <v>2</v>
      </c>
      <c r="H7" s="19">
        <v>1</v>
      </c>
      <c r="I7" s="14">
        <v>2</v>
      </c>
      <c r="J7" s="14">
        <v>3</v>
      </c>
      <c r="K7" s="7">
        <f>Table2[[#This Row],[Column7]]*Table2[[#This Row],[Column8]]</f>
        <v>6</v>
      </c>
      <c r="L7" s="18">
        <f>SUM(Table2[[#This Row],[Column4]]+Table2[[#This Row],[Column5]]+Table2[[#This Row],[Column6]])</f>
        <v>6</v>
      </c>
      <c r="M7" s="18" t="str" cm="1">
        <f t="array" ref="M7">_xlfn.IFS(OR(Table2[[#This Row],[Column19]]=3,Table2[[#This Row],[Column19]]=4),"Low",OR(Table2[[#This Row],[Column19]]=5,Table2[[#This Row],[Column19]]=6),"Medium",Table2[[#This Row],[Column19]]=7,"High",OR(Table2[[#This Row],[Column19]]=8,Table2[[#This Row],[Column19]]=9),"Very High")</f>
        <v>Medium</v>
      </c>
      <c r="N7" s="12">
        <f>Table2[[#This Row],[Column7]]+Table2[[#This Row],[Column8]]</f>
        <v>5</v>
      </c>
      <c r="O7" s="12" t="str">
        <f>IF(Table2[[#This Row],[Column20]]&lt;=3,"Low",IF(Table2[[#This Row],[Column20]]&lt;=6,"Medium",IF(Table2[[#This Row],[Column20]]&lt;=9,"High","")))</f>
        <v>Medium</v>
      </c>
      <c r="P7" s="23" t="s">
        <v>55</v>
      </c>
      <c r="Q7" s="11">
        <v>6</v>
      </c>
      <c r="R7" s="7">
        <f>Table2[[#This Row],[Column19]]*Table2[[#This Row],[Column11]]</f>
        <v>36</v>
      </c>
      <c r="S7" s="11" t="s">
        <v>67</v>
      </c>
      <c r="T7" s="30" t="s">
        <v>58</v>
      </c>
      <c r="U7" s="8" t="s">
        <v>65</v>
      </c>
    </row>
    <row r="8" spans="1:21" ht="45" x14ac:dyDescent="0.25">
      <c r="A8" s="7" t="s">
        <v>20</v>
      </c>
      <c r="B8" s="9" t="s">
        <v>35</v>
      </c>
      <c r="C8" s="31" t="s">
        <v>37</v>
      </c>
      <c r="D8" s="31" t="s">
        <v>33</v>
      </c>
      <c r="E8" s="31" t="s">
        <v>45</v>
      </c>
      <c r="F8" s="19">
        <v>3</v>
      </c>
      <c r="G8" s="19">
        <v>1</v>
      </c>
      <c r="H8" s="19">
        <v>1</v>
      </c>
      <c r="I8" s="14">
        <v>2</v>
      </c>
      <c r="J8" s="14">
        <v>3</v>
      </c>
      <c r="K8" s="7">
        <f>Table2[[#This Row],[Column7]]*Table2[[#This Row],[Column8]]</f>
        <v>6</v>
      </c>
      <c r="L8" s="18">
        <f>SUM(Table2[[#This Row],[Column4]]+Table2[[#This Row],[Column5]]+Table2[[#This Row],[Column6]])</f>
        <v>5</v>
      </c>
      <c r="M8" s="18" t="str" cm="1">
        <f t="array" ref="M8">_xlfn.IFS(OR(Table2[[#This Row],[Column19]]=3,Table2[[#This Row],[Column19]]=4),"Low",OR(Table2[[#This Row],[Column19]]=5,Table2[[#This Row],[Column19]]=6),"Medium",Table2[[#This Row],[Column19]]=7,"High",OR(Table2[[#This Row],[Column19]]=8,Table2[[#This Row],[Column19]]=9),"Very High")</f>
        <v>Medium</v>
      </c>
      <c r="N8" s="12">
        <f>Table2[[#This Row],[Column7]]+Table2[[#This Row],[Column8]]</f>
        <v>5</v>
      </c>
      <c r="O8" s="12" t="str">
        <f>IF(Table2[[#This Row],[Column20]]&lt;=3,"Low",IF(Table2[[#This Row],[Column20]]&lt;=6,"Medium",IF(Table2[[#This Row],[Column20]]&lt;=9,"High","")))</f>
        <v>Medium</v>
      </c>
      <c r="P8" s="23" t="s">
        <v>55</v>
      </c>
      <c r="Q8" s="31">
        <v>6</v>
      </c>
      <c r="R8" s="7">
        <f>Table2[[#This Row],[Column19]]*Table2[[#This Row],[Column11]]</f>
        <v>30</v>
      </c>
      <c r="S8" s="11" t="s">
        <v>67</v>
      </c>
      <c r="T8" s="30" t="s">
        <v>58</v>
      </c>
      <c r="U8" s="8" t="s">
        <v>65</v>
      </c>
    </row>
    <row r="9" spans="1:21" ht="60" x14ac:dyDescent="0.25">
      <c r="A9" s="7" t="s">
        <v>21</v>
      </c>
      <c r="B9" s="10" t="s">
        <v>38</v>
      </c>
      <c r="C9" s="11" t="s">
        <v>52</v>
      </c>
      <c r="D9" s="11" t="s">
        <v>33</v>
      </c>
      <c r="E9" s="11" t="s">
        <v>49</v>
      </c>
      <c r="F9" s="19">
        <v>3</v>
      </c>
      <c r="G9" s="19">
        <v>3</v>
      </c>
      <c r="H9" s="19">
        <v>2</v>
      </c>
      <c r="I9" s="14">
        <v>3</v>
      </c>
      <c r="J9" s="14">
        <v>3</v>
      </c>
      <c r="K9" s="7">
        <f>Table2[[#This Row],[Column7]]*Table2[[#This Row],[Column8]]</f>
        <v>9</v>
      </c>
      <c r="L9" s="18">
        <f>SUM(Table2[[#This Row],[Column4]]+Table2[[#This Row],[Column5]]+Table2[[#This Row],[Column6]])</f>
        <v>8</v>
      </c>
      <c r="M9" s="18" t="str" cm="1">
        <f t="array" ref="M9">_xlfn.IFS(OR(Table2[[#This Row],[Column19]]=3,Table2[[#This Row],[Column19]]=4),"Low",OR(Table2[[#This Row],[Column19]]=5,Table2[[#This Row],[Column19]]=6),"Medium",Table2[[#This Row],[Column19]]=7,"High",OR(Table2[[#This Row],[Column19]]=8,Table2[[#This Row],[Column19]]=9),"Very High")</f>
        <v>Very High</v>
      </c>
      <c r="N9" s="12">
        <f>Table2[[#This Row],[Column7]]+Table2[[#This Row],[Column8]]</f>
        <v>6</v>
      </c>
      <c r="O9" s="12" t="str">
        <f>IF(Table2[[#This Row],[Column20]]&lt;=3,"Low",IF(Table2[[#This Row],[Column20]]&lt;=6,"Medium",IF(Table2[[#This Row],[Column20]]&lt;=9,"High","")))</f>
        <v>Medium</v>
      </c>
      <c r="P9" s="23" t="s">
        <v>56</v>
      </c>
      <c r="Q9" s="11">
        <v>7</v>
      </c>
      <c r="R9" s="7">
        <f>Table2[[#This Row],[Column19]]*Table2[[#This Row],[Column11]]</f>
        <v>56</v>
      </c>
      <c r="S9" s="10" t="s">
        <v>66</v>
      </c>
      <c r="T9" s="11" t="s">
        <v>69</v>
      </c>
      <c r="U9" s="8" t="s">
        <v>65</v>
      </c>
    </row>
    <row r="10" spans="1:21" ht="45" x14ac:dyDescent="0.25">
      <c r="A10" s="7" t="s">
        <v>22</v>
      </c>
      <c r="B10" s="9" t="s">
        <v>46</v>
      </c>
      <c r="C10" s="31" t="s">
        <v>72</v>
      </c>
      <c r="D10" s="31" t="s">
        <v>48</v>
      </c>
      <c r="E10" s="31" t="s">
        <v>50</v>
      </c>
      <c r="F10" s="19">
        <v>1</v>
      </c>
      <c r="G10" s="19">
        <v>3</v>
      </c>
      <c r="H10" s="19">
        <v>2</v>
      </c>
      <c r="I10" s="14">
        <v>1</v>
      </c>
      <c r="J10" s="14">
        <v>2</v>
      </c>
      <c r="K10" s="7">
        <f>Table2[[#This Row],[Column7]]*Table2[[#This Row],[Column8]]</f>
        <v>2</v>
      </c>
      <c r="L10" s="18">
        <f>SUM(Table2[[#This Row],[Column4]]+Table2[[#This Row],[Column5]]+Table2[[#This Row],[Column6]])</f>
        <v>6</v>
      </c>
      <c r="M10" s="18" t="str" cm="1">
        <f t="array" ref="M10">_xlfn.IFS(OR(Table2[[#This Row],[Column19]]=3,Table2[[#This Row],[Column19]]=4),"Low",OR(Table2[[#This Row],[Column19]]=5,Table2[[#This Row],[Column19]]=6),"Medium",Table2[[#This Row],[Column19]]=7,"High",OR(Table2[[#This Row],[Column19]]=8,Table2[[#This Row],[Column19]]=9),"Very High")</f>
        <v>Medium</v>
      </c>
      <c r="N10" s="12">
        <f>Table2[[#This Row],[Column7]]+Table2[[#This Row],[Column8]]</f>
        <v>3</v>
      </c>
      <c r="O10" s="12" t="str">
        <f>IF(Table2[[#This Row],[Column20]]&lt;=3,"Low",IF(Table2[[#This Row],[Column20]]&lt;=6,"Medium",IF(Table2[[#This Row],[Column20]]&lt;=9,"High","")))</f>
        <v>Low</v>
      </c>
      <c r="P10" s="23" t="s">
        <v>55</v>
      </c>
      <c r="Q10" s="31">
        <v>5</v>
      </c>
      <c r="R10" s="7">
        <f>Table2[[#This Row],[Column19]]*Table2[[#This Row],[Column11]]</f>
        <v>30</v>
      </c>
      <c r="S10" s="9" t="s">
        <v>68</v>
      </c>
      <c r="T10" s="31" t="s">
        <v>60</v>
      </c>
      <c r="U10" s="8" t="s">
        <v>65</v>
      </c>
    </row>
    <row r="25" spans="28:28" x14ac:dyDescent="0.25">
      <c r="AB25">
        <f>N28</f>
        <v>0</v>
      </c>
    </row>
  </sheetData>
  <phoneticPr fontId="2" type="noConversion"/>
  <conditionalFormatting sqref="R3:R1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{0C84B191-3B47-4549-ACB4-CE2330E2DEFB}</x14:id>
        </ext>
      </extLst>
    </cfRule>
  </conditionalFormatting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C84B191-3B47-4549-ACB4-CE2330E2DEF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R3:R10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Beliya</dc:creator>
  <cp:lastModifiedBy>Rishikesh Beliya</cp:lastModifiedBy>
  <dcterms:created xsi:type="dcterms:W3CDTF">2025-09-18T10:21:11Z</dcterms:created>
  <dcterms:modified xsi:type="dcterms:W3CDTF">2025-09-24T12:30:17Z</dcterms:modified>
</cp:coreProperties>
</file>