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/>
  <bookViews>
    <workbookView xWindow="0" yWindow="0" windowWidth="21600" windowHeight="9780"/>
  </bookViews>
  <sheets>
    <sheet name="Class List" sheetId="1" r:id="rId1"/>
    <sheet name="Deadlines" sheetId="2" r:id="rId2"/>
    <sheet name="Weekly Schedule" sheetId="4" r:id="rId3"/>
    <sheet name="Semester Calendar" sheetId="6" r:id="rId4"/>
  </sheets>
  <definedNames>
    <definedName name="List_CourseID">Table_ClassList[Course ID]</definedName>
    <definedName name="Month1" localSheetId="3">'Semester Calendar'!$B$4:$H$9</definedName>
    <definedName name="Month2" localSheetId="3">'Semester Calendar'!$J$4:$P$9</definedName>
    <definedName name="Month3" localSheetId="3">'Semester Calendar'!$B$12:$H$17</definedName>
    <definedName name="Month4" localSheetId="3">'Semester Calendar'!$J$12:$P$17</definedName>
    <definedName name="ScheduleEnd">'Semester Calendar'!$R$8</definedName>
    <definedName name="ScheduleSemester">'Semester Calendar'!$R$2</definedName>
    <definedName name="ScheduleStart">'Semester Calendar'!$R$6</definedName>
    <definedName name="ScheduleYear">'Semester Calendar'!$R$4</definedName>
  </definedNames>
  <calcPr calcId="152511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6" l="1"/>
  <c r="B2" i="6"/>
  <c r="J8" i="1"/>
  <c r="F8" i="1"/>
  <c r="J7" i="1"/>
  <c r="F7" i="1"/>
  <c r="J6" i="1"/>
  <c r="F6" i="1"/>
  <c r="J5" i="1"/>
  <c r="F5" i="1"/>
  <c r="J4" i="1"/>
  <c r="F4" i="1"/>
  <c r="D9" i="2"/>
  <c r="D8" i="2"/>
  <c r="D5" i="2"/>
  <c r="D4" i="2"/>
  <c r="D7" i="2"/>
  <c r="D3" i="2"/>
  <c r="D6" i="2"/>
  <c r="F3" i="1"/>
  <c r="G9" i="2"/>
  <c r="G8" i="2"/>
  <c r="G4" i="2"/>
  <c r="G7" i="2"/>
  <c r="G3" i="2"/>
  <c r="G6" i="2"/>
  <c r="C9" i="2"/>
  <c r="C8" i="2"/>
  <c r="C5" i="2"/>
  <c r="C4" i="2"/>
  <c r="C7" i="2"/>
  <c r="C3" i="2"/>
  <c r="C6" i="2"/>
  <c r="M10" i="6"/>
  <c r="R4" i="6"/>
  <c r="J3" i="1"/>
  <c r="B10" i="6"/>
  <c r="J10" i="6"/>
  <c r="J2" i="6"/>
  <c r="L2" i="6"/>
  <c r="D2" i="6"/>
  <c r="M2" i="6"/>
  <c r="E2" i="6"/>
  <c r="E10" i="6"/>
  <c r="J12" i="6"/>
  <c r="K12" i="6"/>
  <c r="L12" i="6"/>
  <c r="M12" i="6"/>
  <c r="N12" i="6"/>
  <c r="O12" i="6"/>
  <c r="P12" i="6"/>
  <c r="J13" i="6"/>
  <c r="K13" i="6"/>
  <c r="L13" i="6"/>
  <c r="M13" i="6"/>
  <c r="N13" i="6"/>
  <c r="O13" i="6"/>
  <c r="P13" i="6"/>
  <c r="J14" i="6"/>
  <c r="K14" i="6"/>
  <c r="L14" i="6"/>
  <c r="M14" i="6"/>
  <c r="N14" i="6"/>
  <c r="O14" i="6"/>
  <c r="P14" i="6"/>
  <c r="J15" i="6"/>
  <c r="K15" i="6"/>
  <c r="L15" i="6"/>
  <c r="M15" i="6"/>
  <c r="N15" i="6"/>
  <c r="O15" i="6"/>
  <c r="P15" i="6"/>
  <c r="L10" i="6"/>
  <c r="D10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J4" i="6"/>
  <c r="K4" i="6"/>
  <c r="L4" i="6"/>
  <c r="M4" i="6"/>
  <c r="N4" i="6"/>
  <c r="O4" i="6"/>
  <c r="P4" i="6"/>
  <c r="J5" i="6"/>
  <c r="K5" i="6"/>
  <c r="L5" i="6"/>
  <c r="M5" i="6"/>
  <c r="N5" i="6"/>
  <c r="O5" i="6"/>
  <c r="P5" i="6"/>
  <c r="J6" i="6"/>
  <c r="K6" i="6"/>
  <c r="L6" i="6"/>
  <c r="M6" i="6"/>
  <c r="N6" i="6"/>
  <c r="O6" i="6"/>
  <c r="P6" i="6"/>
  <c r="J7" i="6"/>
  <c r="K7" i="6"/>
  <c r="L7" i="6"/>
  <c r="M7" i="6"/>
  <c r="N7" i="6"/>
  <c r="O7" i="6"/>
  <c r="P7" i="6"/>
  <c r="J8" i="6"/>
  <c r="K8" i="6"/>
  <c r="L8" i="6"/>
  <c r="M8" i="6"/>
  <c r="N8" i="6"/>
  <c r="O8" i="6"/>
  <c r="P8" i="6"/>
  <c r="J9" i="6"/>
  <c r="K9" i="6"/>
  <c r="L9" i="6"/>
  <c r="M9" i="6"/>
  <c r="N9" i="6"/>
  <c r="O9" i="6"/>
  <c r="P9" i="6"/>
  <c r="J16" i="6"/>
  <c r="K16" i="6"/>
  <c r="L16" i="6"/>
  <c r="M16" i="6"/>
  <c r="N16" i="6"/>
  <c r="O16" i="6"/>
  <c r="P16" i="6"/>
  <c r="J17" i="6"/>
  <c r="K17" i="6"/>
  <c r="L17" i="6"/>
  <c r="M17" i="6"/>
  <c r="N17" i="6"/>
  <c r="O17" i="6"/>
  <c r="P17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</calcChain>
</file>

<file path=xl/comments1.xml><?xml version="1.0" encoding="utf-8"?>
<comments xmlns="http://schemas.openxmlformats.org/spreadsheetml/2006/main">
  <authors>
    <author>Author</author>
  </authors>
  <commentList>
    <comment ref="O4" authorId="0" shapeId="0">
      <text>
        <r>
          <rPr>
            <sz val="9"/>
            <color indexed="81"/>
            <rFont val="Tahoma"/>
            <family val="2"/>
          </rPr>
          <t>CS 120 : Assignment #2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WR 121 : Assignment #3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WR 121 : Quiz #1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CS 120 : Presentation #1</t>
        </r>
      </text>
    </comment>
    <comment ref="P12" authorId="0" shapeId="0">
      <text>
        <r>
          <rPr>
            <sz val="9"/>
            <color indexed="81"/>
            <rFont val="Tahoma"/>
            <family val="2"/>
          </rPr>
          <t>WR 121 : Paper</t>
        </r>
      </text>
    </comment>
    <comment ref="F14" authorId="0" shapeId="0">
      <text>
        <r>
          <rPr>
            <sz val="9"/>
            <color indexed="81"/>
            <rFont val="Tahoma"/>
            <family val="2"/>
          </rPr>
          <t>WR 121 : Assignment #2</t>
        </r>
      </text>
    </comment>
  </commentList>
</comments>
</file>

<file path=xl/sharedStrings.xml><?xml version="1.0" encoding="utf-8"?>
<sst xmlns="http://schemas.openxmlformats.org/spreadsheetml/2006/main" count="123" uniqueCount="52">
  <si>
    <t>CS 120</t>
  </si>
  <si>
    <t>Intro to Computer Applications</t>
  </si>
  <si>
    <t>Instructor 1</t>
  </si>
  <si>
    <t>Monday</t>
  </si>
  <si>
    <t>Spring</t>
  </si>
  <si>
    <t>Wednesday</t>
  </si>
  <si>
    <t>WR 121</t>
  </si>
  <si>
    <t>Writing Composition</t>
  </si>
  <si>
    <t>Instructor 2</t>
  </si>
  <si>
    <t>Tuesday</t>
  </si>
  <si>
    <t>Thursday</t>
  </si>
  <si>
    <t>SP 111</t>
  </si>
  <si>
    <t>Public Speaking</t>
  </si>
  <si>
    <t>Instructor 3</t>
  </si>
  <si>
    <t>PSY 101</t>
  </si>
  <si>
    <t>Basic Psychology</t>
  </si>
  <si>
    <t>Instructor 4</t>
  </si>
  <si>
    <t>Friday</t>
  </si>
  <si>
    <t>Instructor</t>
  </si>
  <si>
    <t>Day</t>
  </si>
  <si>
    <t>Year</t>
  </si>
  <si>
    <t>Semester</t>
  </si>
  <si>
    <t>Time Start</t>
  </si>
  <si>
    <t>Time End</t>
  </si>
  <si>
    <t>Duration</t>
  </si>
  <si>
    <t>Course ID</t>
  </si>
  <si>
    <t xml:space="preserve"> </t>
  </si>
  <si>
    <t>Quiz #1</t>
  </si>
  <si>
    <t>Assignment #2</t>
  </si>
  <si>
    <t>Assignment #3</t>
  </si>
  <si>
    <t>Presentation #1</t>
  </si>
  <si>
    <t>Paper</t>
  </si>
  <si>
    <t>Item Description</t>
  </si>
  <si>
    <t>Due Date</t>
  </si>
  <si>
    <t>Sun</t>
  </si>
  <si>
    <t>Mon</t>
  </si>
  <si>
    <t>Tue</t>
  </si>
  <si>
    <t>Wed</t>
  </si>
  <si>
    <t>Thu</t>
  </si>
  <si>
    <t>Fri</t>
  </si>
  <si>
    <t>Sat</t>
  </si>
  <si>
    <t>Start Date</t>
  </si>
  <si>
    <t>Course Name</t>
  </si>
  <si>
    <t>Used format table formatting</t>
  </si>
  <si>
    <t>1)Headings used</t>
  </si>
  <si>
    <t>2)Headings used by colour</t>
  </si>
  <si>
    <t>3)Table format also used</t>
  </si>
  <si>
    <t>1)Bold text used</t>
  </si>
  <si>
    <t>1)columns are sorted A TO Z</t>
  </si>
  <si>
    <t>1)used flash fill formatting in duration column</t>
  </si>
  <si>
    <t xml:space="preserve">2)Bold text used in heading </t>
  </si>
  <si>
    <t>3)Values are also sorted to A to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</si>
</sst>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409]h:mm\ AM/PM;@"/>
    <numFmt numFmtId="166" formatCode="mmmm"/>
  </numFmts>
  <fonts count="19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24"/>
      <color theme="9" tint="-0.499984740745262"/>
      <name val="Corbel"/>
      <family val="2"/>
      <scheme val="major"/>
    </font>
    <font>
      <sz val="28"/>
      <color theme="9" tint="-0.499984740745262"/>
      <name val="Corbel"/>
      <family val="2"/>
      <scheme val="major"/>
    </font>
    <font>
      <sz val="24"/>
      <color theme="1" tint="0.14999847407452621"/>
      <name val="Corbel"/>
      <family val="2"/>
      <scheme val="major"/>
    </font>
    <font>
      <sz val="11"/>
      <color theme="1" tint="0.1499984740745262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sz val="28"/>
      <color theme="4"/>
      <name val="Corbel"/>
      <family val="2"/>
      <scheme val="major"/>
    </font>
    <font>
      <b/>
      <sz val="12"/>
      <color theme="3"/>
      <name val="Trebuchet MS"/>
      <family val="2"/>
      <scheme val="minor"/>
    </font>
    <font>
      <b/>
      <sz val="11"/>
      <color theme="4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28"/>
      <color theme="1" tint="0.14999847407452621"/>
      <name val="Corbel"/>
      <family val="2"/>
      <scheme val="major"/>
    </font>
    <font>
      <sz val="11"/>
      <color theme="0"/>
      <name val="Trebuchet MS"/>
      <family val="2"/>
      <scheme val="minor"/>
    </font>
    <font>
      <b/>
      <sz val="11"/>
      <color theme="9" tint="-0.499984740745262"/>
      <name val="Trebuchet MS"/>
      <family val="2"/>
      <scheme val="minor"/>
    </font>
    <font>
      <sz val="10"/>
      <color theme="0"/>
      <name val="Trebuchet MS"/>
      <family val="2"/>
      <scheme val="minor"/>
    </font>
    <font>
      <b/>
      <sz val="16"/>
      <color theme="9" tint="-0.499984740745262"/>
      <name val="Corbel"/>
      <family val="2"/>
      <scheme val="maj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9" tint="0.39994506668294322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9" tint="0.399945066682943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88402966399123"/>
      </left>
      <right style="thin">
        <color theme="0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0"/>
      </left>
      <right style="thin">
        <color theme="0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0"/>
      </left>
      <right style="thin">
        <color theme="9" tint="0.39988402966399123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9" tint="0.39985351115451523"/>
      </left>
      <right style="thin">
        <color theme="0"/>
      </right>
      <top style="thin">
        <color theme="9" tint="0.39985351115451523"/>
      </top>
      <bottom style="thin">
        <color theme="9" tint="0.39988402966399123"/>
      </bottom>
      <diagonal/>
    </border>
    <border>
      <left style="thin">
        <color theme="0"/>
      </left>
      <right style="thin">
        <color theme="0"/>
      </right>
      <top style="thin">
        <color theme="9" tint="0.39985351115451523"/>
      </top>
      <bottom style="thin">
        <color theme="9" tint="0.39988402966399123"/>
      </bottom>
      <diagonal/>
    </border>
    <border>
      <left style="thin">
        <color theme="0"/>
      </left>
      <right style="thin">
        <color theme="9" tint="0.39985351115451523"/>
      </right>
      <top style="thin">
        <color theme="9" tint="0.39985351115451523"/>
      </top>
      <bottom style="thin">
        <color theme="9" tint="0.39988402966399123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</borders>
  <cellStyleXfs count="7">
    <xf numFmtId="0" fontId="0" fillId="0" borderId="0"/>
    <xf numFmtId="0" fontId="1" fillId="0" borderId="0" applyBorder="0">
      <alignment vertical="center" wrapText="1"/>
    </xf>
    <xf numFmtId="0" fontId="9" fillId="0" borderId="0" applyNumberFormat="0" applyFill="0" applyBorder="0" applyProtection="0"/>
    <xf numFmtId="0" fontId="1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indent="1"/>
    </xf>
    <xf numFmtId="0" fontId="6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2" applyFont="1" applyAlignment="1"/>
    <xf numFmtId="0" fontId="7" fillId="0" borderId="0" xfId="1" applyFont="1">
      <alignment vertical="center" wrapText="1"/>
    </xf>
    <xf numFmtId="0" fontId="13" fillId="0" borderId="0" xfId="2" applyFont="1" applyAlignment="1"/>
    <xf numFmtId="0" fontId="7" fillId="0" borderId="0" xfId="1" applyFont="1" applyBorder="1">
      <alignment vertical="center" wrapText="1"/>
    </xf>
    <xf numFmtId="0" fontId="15" fillId="4" borderId="4" xfId="4" applyFont="1" applyFill="1" applyBorder="1" applyAlignment="1">
      <alignment horizontal="center" vertical="center"/>
    </xf>
    <xf numFmtId="0" fontId="15" fillId="4" borderId="5" xfId="4" applyFont="1" applyFill="1" applyBorder="1" applyAlignment="1">
      <alignment horizontal="center" vertical="center"/>
    </xf>
    <xf numFmtId="0" fontId="15" fillId="4" borderId="6" xfId="4" applyFont="1" applyFill="1" applyBorder="1" applyAlignment="1">
      <alignment horizontal="center" vertical="center"/>
    </xf>
    <xf numFmtId="0" fontId="16" fillId="0" borderId="0" xfId="1" applyFont="1">
      <alignment vertical="center" wrapText="1"/>
    </xf>
    <xf numFmtId="0" fontId="14" fillId="0" borderId="0" xfId="1" applyFont="1" applyBorder="1">
      <alignment vertical="center" wrapText="1"/>
    </xf>
    <xf numFmtId="0" fontId="15" fillId="4" borderId="7" xfId="4" applyFont="1" applyFill="1" applyBorder="1" applyAlignment="1">
      <alignment horizontal="center" vertical="center"/>
    </xf>
    <xf numFmtId="0" fontId="15" fillId="4" borderId="8" xfId="4" applyFont="1" applyFill="1" applyBorder="1" applyAlignment="1">
      <alignment horizontal="center" vertical="center"/>
    </xf>
    <xf numFmtId="0" fontId="15" fillId="4" borderId="9" xfId="4" applyFont="1" applyFill="1" applyBorder="1" applyAlignment="1">
      <alignment horizontal="center" vertical="center"/>
    </xf>
    <xf numFmtId="0" fontId="15" fillId="4" borderId="10" xfId="4" applyFont="1" applyFill="1" applyBorder="1" applyAlignment="1">
      <alignment horizontal="center" vertical="center"/>
    </xf>
    <xf numFmtId="0" fontId="15" fillId="4" borderId="11" xfId="4" applyFont="1" applyFill="1" applyBorder="1" applyAlignment="1">
      <alignment horizontal="center" vertical="center"/>
    </xf>
    <xf numFmtId="0" fontId="15" fillId="4" borderId="12" xfId="4" applyFont="1" applyFill="1" applyBorder="1" applyAlignment="1">
      <alignment horizontal="center" vertical="center"/>
    </xf>
    <xf numFmtId="0" fontId="7" fillId="0" borderId="0" xfId="6" applyFont="1" applyBorder="1" applyAlignment="1">
      <alignment horizontal="left" vertical="top"/>
    </xf>
    <xf numFmtId="14" fontId="7" fillId="0" borderId="0" xfId="6" applyNumberFormat="1" applyFont="1" applyBorder="1" applyAlignment="1">
      <alignment horizontal="left" vertical="top"/>
    </xf>
    <xf numFmtId="1" fontId="7" fillId="3" borderId="13" xfId="1" applyNumberFormat="1" applyFont="1" applyFill="1" applyBorder="1" applyAlignment="1">
      <alignment horizontal="center" vertical="center"/>
    </xf>
    <xf numFmtId="1" fontId="7" fillId="3" borderId="14" xfId="1" applyNumberFormat="1" applyFont="1" applyFill="1" applyBorder="1" applyAlignment="1">
      <alignment horizontal="center" vertical="center"/>
    </xf>
    <xf numFmtId="1" fontId="7" fillId="3" borderId="15" xfId="1" applyNumberFormat="1" applyFont="1" applyFill="1" applyBorder="1" applyAlignment="1">
      <alignment horizontal="center" vertical="center"/>
    </xf>
    <xf numFmtId="1" fontId="7" fillId="3" borderId="16" xfId="1" applyNumberFormat="1" applyFont="1" applyFill="1" applyBorder="1" applyAlignment="1">
      <alignment horizontal="center" vertical="center"/>
    </xf>
    <xf numFmtId="1" fontId="7" fillId="3" borderId="17" xfId="1" applyNumberFormat="1" applyFont="1" applyFill="1" applyBorder="1" applyAlignment="1">
      <alignment horizontal="center" vertical="center"/>
    </xf>
    <xf numFmtId="1" fontId="7" fillId="3" borderId="18" xfId="1" applyNumberFormat="1" applyFont="1" applyFill="1" applyBorder="1" applyAlignment="1">
      <alignment horizontal="center" vertical="center"/>
    </xf>
    <xf numFmtId="1" fontId="7" fillId="3" borderId="19" xfId="1" applyNumberFormat="1" applyFont="1" applyFill="1" applyBorder="1" applyAlignment="1">
      <alignment horizontal="center" vertical="center"/>
    </xf>
    <xf numFmtId="1" fontId="7" fillId="3" borderId="20" xfId="1" applyNumberFormat="1" applyFont="1" applyFill="1" applyBorder="1" applyAlignment="1">
      <alignment horizontal="center" vertical="center"/>
    </xf>
    <xf numFmtId="1" fontId="7" fillId="3" borderId="21" xfId="1" applyNumberFormat="1" applyFont="1" applyFill="1" applyBorder="1" applyAlignment="1">
      <alignment horizontal="center" vertical="center"/>
    </xf>
    <xf numFmtId="1" fontId="7" fillId="3" borderId="22" xfId="1" applyNumberFormat="1" applyFont="1" applyFill="1" applyBorder="1" applyAlignment="1">
      <alignment horizontal="center" vertical="center"/>
    </xf>
    <xf numFmtId="1" fontId="7" fillId="3" borderId="23" xfId="1" applyNumberFormat="1" applyFont="1" applyFill="1" applyBorder="1" applyAlignment="1">
      <alignment horizontal="center" vertical="center"/>
    </xf>
    <xf numFmtId="1" fontId="7" fillId="3" borderId="24" xfId="1" applyNumberFormat="1" applyFont="1" applyFill="1" applyBorder="1" applyAlignment="1">
      <alignment horizontal="center" vertical="center"/>
    </xf>
    <xf numFmtId="1" fontId="7" fillId="3" borderId="25" xfId="1" applyNumberFormat="1" applyFont="1" applyFill="1" applyBorder="1" applyAlignment="1">
      <alignment horizontal="center" vertical="center"/>
    </xf>
    <xf numFmtId="1" fontId="7" fillId="3" borderId="26" xfId="1" applyNumberFormat="1" applyFont="1" applyFill="1" applyBorder="1" applyAlignment="1">
      <alignment horizontal="center" vertical="center"/>
    </xf>
    <xf numFmtId="1" fontId="7" fillId="3" borderId="27" xfId="1" applyNumberFormat="1" applyFont="1" applyFill="1" applyBorder="1" applyAlignment="1">
      <alignment horizontal="center" vertical="center"/>
    </xf>
    <xf numFmtId="1" fontId="7" fillId="3" borderId="28" xfId="1" applyNumberFormat="1" applyFont="1" applyFill="1" applyBorder="1" applyAlignment="1">
      <alignment horizontal="center" vertical="center"/>
    </xf>
    <xf numFmtId="1" fontId="7" fillId="3" borderId="29" xfId="1" applyNumberFormat="1" applyFont="1" applyFill="1" applyBorder="1" applyAlignment="1">
      <alignment horizontal="center" vertical="center"/>
    </xf>
    <xf numFmtId="1" fontId="7" fillId="3" borderId="30" xfId="1" applyNumberFormat="1" applyFont="1" applyFill="1" applyBorder="1" applyAlignment="1">
      <alignment horizontal="center" vertical="center"/>
    </xf>
    <xf numFmtId="1" fontId="7" fillId="3" borderId="31" xfId="1" applyNumberFormat="1" applyFont="1" applyFill="1" applyBorder="1" applyAlignment="1">
      <alignment horizontal="center" vertical="center"/>
    </xf>
    <xf numFmtId="1" fontId="7" fillId="3" borderId="32" xfId="1" applyNumberFormat="1" applyFont="1" applyFill="1" applyBorder="1" applyAlignment="1">
      <alignment horizontal="center" vertical="center"/>
    </xf>
    <xf numFmtId="1" fontId="7" fillId="3" borderId="33" xfId="1" applyNumberFormat="1" applyFont="1" applyFill="1" applyBorder="1" applyAlignment="1">
      <alignment horizontal="center" vertical="center"/>
    </xf>
    <xf numFmtId="1" fontId="7" fillId="3" borderId="34" xfId="1" applyNumberFormat="1" applyFont="1" applyFill="1" applyBorder="1" applyAlignment="1">
      <alignment horizontal="center" vertical="center"/>
    </xf>
    <xf numFmtId="1" fontId="7" fillId="3" borderId="35" xfId="1" applyNumberFormat="1" applyFont="1" applyFill="1" applyBorder="1" applyAlignment="1">
      <alignment horizontal="center" vertical="center"/>
    </xf>
    <xf numFmtId="1" fontId="7" fillId="3" borderId="36" xfId="1" applyNumberFormat="1" applyFont="1" applyFill="1" applyBorder="1" applyAlignment="1">
      <alignment horizontal="center" vertical="center"/>
    </xf>
    <xf numFmtId="1" fontId="7" fillId="3" borderId="37" xfId="1" applyNumberFormat="1" applyFont="1" applyFill="1" applyBorder="1" applyAlignment="1">
      <alignment horizontal="center" vertical="center"/>
    </xf>
    <xf numFmtId="0" fontId="17" fillId="0" borderId="2" xfId="5" applyFont="1" applyBorder="1" applyAlignment="1"/>
    <xf numFmtId="0" fontId="3" fillId="0" borderId="0" xfId="0" applyFont="1" applyAlignment="1"/>
    <xf numFmtId="165" fontId="8" fillId="0" borderId="1" xfId="0" pivotButton="1" applyNumberFormat="1" applyFont="1" applyBorder="1" applyAlignment="1">
      <alignment horizontal="left" vertical="center"/>
    </xf>
    <xf numFmtId="0" fontId="8" fillId="0" borderId="1" xfId="0" pivotButton="1" applyFont="1" applyBorder="1" applyAlignment="1">
      <alignment vertical="center"/>
    </xf>
    <xf numFmtId="14" fontId="7" fillId="0" borderId="0" xfId="1" applyNumberFormat="1" applyFont="1">
      <alignment vertical="center" wrapText="1"/>
    </xf>
    <xf numFmtId="166" fontId="7" fillId="0" borderId="0" xfId="1" applyNumberFormat="1" applyFont="1">
      <alignment vertical="center" wrapText="1"/>
    </xf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4" fontId="8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 indent="1"/>
    </xf>
    <xf numFmtId="165" fontId="8" fillId="0" borderId="1" xfId="0" pivotButton="1" applyNumberFormat="1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165" fontId="6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166" fontId="17" fillId="0" borderId="0" xfId="3" applyNumberFormat="1" applyFont="1" applyBorder="1" applyAlignment="1">
      <alignment horizontal="left"/>
    </xf>
  </cellXfs>
  <cellStyles count="7">
    <cellStyle name="Heading 1 2" xfId="4"/>
    <cellStyle name="Heading 2 2" xfId="3"/>
    <cellStyle name="Heading 3 2" xfId="5"/>
    <cellStyle name="Heading 4 2" xfId="6"/>
    <cellStyle name="Normal" xfId="0" builtinId="0"/>
    <cellStyle name="Normal 2" xfId="1"/>
    <cellStyle name="Title 2" xfId="2"/>
  </cellStyles>
  <dxfs count="19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indent="1" readingOrder="0"/>
    </dxf>
    <dxf>
      <alignment horizontal="left" indent="1" readingOrder="0"/>
    </dxf>
    <dxf>
      <alignment horizontal="left" indent="1" readingOrder="0"/>
    </dxf>
    <dxf>
      <alignment horizontal="left" indent="1" readingOrder="0"/>
    </dxf>
    <dxf>
      <alignment horizontal="left" indent="1" readingOrder="0"/>
    </dxf>
    <dxf>
      <alignment horizontal="left" indent="1" readingOrder="0"/>
    </dxf>
    <dxf>
      <alignment horizontal="left" indent="1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right" indent="1" readingOrder="0"/>
    </dxf>
    <dxf>
      <alignment horizontal="right" indent="1" readingOrder="0"/>
    </dxf>
    <dxf>
      <font>
        <sz val="11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alignment horizontal="right" indent="1" readingOrder="0"/>
    </dxf>
    <dxf>
      <alignment horizontal="general" indent="0" readingOrder="0"/>
    </dxf>
    <dxf>
      <alignment horizontal="general" indent="0" readingOrder="0"/>
    </dxf>
    <dxf>
      <alignment horizontal="right" indent="1" readingOrder="0"/>
    </dxf>
    <dxf>
      <alignment indent="0" readingOrder="0"/>
    </dxf>
    <dxf>
      <alignment horizontal="left" indent="1" readingOrder="0"/>
    </dxf>
    <dxf>
      <font>
        <color theme="9" tint="-0.499984740745262"/>
      </font>
      <numFmt numFmtId="165" formatCode="[$-409]h:mm\ AM/PM;@"/>
      <alignment horizontal="right" vertical="center" indent="1" readingOrder="0"/>
    </dxf>
    <dxf>
      <alignment horizontal="right" indent="1" readingOrder="0"/>
    </dxf>
    <dxf>
      <alignment horizontal="right" indent="1" readingOrder="0"/>
    </dxf>
    <dxf>
      <alignment horizontal="right" indent="1" readingOrder="0"/>
    </dxf>
    <dxf>
      <alignment horizontal="right" indent="1" readingOrder="0"/>
    </dxf>
    <dxf>
      <alignment horizontal="right" indent="1" readingOrder="0"/>
    </dxf>
    <dxf>
      <alignment horizontal="right" indent="1" readingOrder="0"/>
    </dxf>
    <dxf>
      <alignment horizontal="left" readingOrder="0"/>
    </dxf>
    <dxf>
      <alignment horizontal="left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name val="Trebuchet MS"/>
        <scheme val="minor"/>
      </font>
    </dxf>
    <dxf>
      <font>
        <name val="Trebuchet MS"/>
        <scheme val="minor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bottom" indent="0" readingOrder="0"/>
    </dxf>
    <dxf>
      <alignment vertical="bottom" indent="0" readingOrder="0"/>
    </dxf>
    <dxf>
      <font>
        <name val="Corbel"/>
        <scheme val="major"/>
      </font>
    </dxf>
    <dxf>
      <font>
        <name val="Corbel"/>
        <scheme val="major"/>
      </font>
    </dxf>
    <dxf>
      <alignment indent="1" readingOrder="0"/>
    </dxf>
    <dxf>
      <alignment horizontal="right" indent="1" readingOrder="0"/>
    </dxf>
    <dxf>
      <alignment horizontal="right" indent="1" readingOrder="0"/>
    </dxf>
    <dxf>
      <alignment horizontal="right" indent="1" readingOrder="0"/>
    </dxf>
    <dxf>
      <alignment horizontal="right" indent="1" readingOrder="0"/>
    </dxf>
    <dxf>
      <alignment horizontal="right" indent="1" readingOrder="0"/>
    </dxf>
    <dxf>
      <font>
        <color theme="9" tint="-0.499984740745262"/>
      </font>
    </dxf>
    <dxf>
      <font>
        <color theme="9" tint="-0.499984740745262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alignment horizontal="center" indent="0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general" indent="0" readingOrder="0"/>
    </dxf>
    <dxf>
      <alignment indent="1" readingOrder="0"/>
    </dxf>
    <dxf>
      <alignment horizontal="right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general" readingOrder="0"/>
    </dxf>
    <dxf>
      <alignment horizontal="left" readingOrder="0"/>
    </dxf>
    <dxf>
      <font>
        <color theme="9" tint="-0.499984740745262"/>
      </font>
    </dxf>
    <dxf>
      <font>
        <color theme="9" tint="-0.499984740745262"/>
      </font>
    </dxf>
    <dxf>
      <font>
        <sz val="11"/>
      </font>
    </dxf>
    <dxf>
      <font>
        <sz val="11"/>
      </font>
    </dxf>
    <dxf>
      <font>
        <name val="Corbel"/>
        <scheme val="major"/>
      </font>
    </dxf>
    <dxf>
      <font>
        <name val="Corbel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alignment vertical="center" readingOrder="0"/>
    </dxf>
    <dxf>
      <alignment vertical="center" readingOrder="0"/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numFmt numFmtId="165" formatCode="[$-409]h:mm\ AM/PM;@"/>
    </dxf>
    <dxf>
      <font>
        <strike val="0"/>
        <outline val="0"/>
        <shadow val="0"/>
        <u val="none"/>
        <vertAlign val="baseline"/>
        <sz val="10"/>
        <color theme="1" tint="0.14999847407452621"/>
      </font>
      <numFmt numFmtId="167" formatCode="m/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4" formatCode="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5" formatCode="[$-409]h:mm\ AM/P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5" formatCode="[$-409]h:mm\ AM/P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1" defaultTableStyle="TableStyleMedium2" defaultPivotStyle="PivotStyleLight16">
    <tableStyle name="Custom 1" table="0" count="11">
      <tableStyleElement type="wholeTable" dxfId="196"/>
      <tableStyleElement type="headerRow" dxfId="195"/>
      <tableStyleElement type="totalRow" dxfId="194"/>
      <tableStyleElement type="firstRowStripe" dxfId="193"/>
      <tableStyleElement type="firstColumnStripe" dxfId="192"/>
      <tableStyleElement type="firstSubtotalRow" dxfId="191"/>
      <tableStyleElement type="secondSubtotalRow" dxfId="190"/>
      <tableStyleElement type="firstRowSubheading" dxfId="189"/>
      <tableStyleElement type="secondRowSubheading" dxfId="188"/>
      <tableStyleElement type="pageFieldLabels" dxfId="187"/>
      <tableStyleElement type="pageFieldValues" dxfId="1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118872</xdr:rowOff>
    </xdr:from>
    <xdr:to>
      <xdr:col>10</xdr:col>
      <xdr:colOff>0</xdr:colOff>
      <xdr:row>0</xdr:row>
      <xdr:rowOff>1368754</xdr:rowOff>
    </xdr:to>
    <xdr:pic>
      <xdr:nvPicPr>
        <xdr:cNvPr id="2" name="Picture 1" descr="Two students across a locker" title="Bann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8872"/>
          <a:ext cx="8867775" cy="124988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816303</xdr:rowOff>
    </xdr:from>
    <xdr:to>
      <xdr:col>10</xdr:col>
      <xdr:colOff>1905</xdr:colOff>
      <xdr:row>0</xdr:row>
      <xdr:rowOff>1368754</xdr:rowOff>
    </xdr:to>
    <xdr:sp macro="" textlink="">
      <xdr:nvSpPr>
        <xdr:cNvPr id="3" name="TextBox 1" descr="Class List" title="Titl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23825" y="816303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Class List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118872</xdr:rowOff>
    </xdr:from>
    <xdr:to>
      <xdr:col>6</xdr:col>
      <xdr:colOff>765810</xdr:colOff>
      <xdr:row>0</xdr:row>
      <xdr:rowOff>1369022</xdr:rowOff>
    </xdr:to>
    <xdr:pic>
      <xdr:nvPicPr>
        <xdr:cNvPr id="3" name="Picture 2" descr="Abstract Image" title="Banner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8872"/>
          <a:ext cx="8869680" cy="12501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816571</xdr:rowOff>
    </xdr:from>
    <xdr:to>
      <xdr:col>6</xdr:col>
      <xdr:colOff>849630</xdr:colOff>
      <xdr:row>0</xdr:row>
      <xdr:rowOff>1369022</xdr:rowOff>
    </xdr:to>
    <xdr:sp macro="" textlink="">
      <xdr:nvSpPr>
        <xdr:cNvPr id="5" name="TextBox 1" descr="Deadlines" title="Tit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123825" y="816571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Deadlines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5</xdr:col>
      <xdr:colOff>1905</xdr:colOff>
      <xdr:row>0</xdr:row>
      <xdr:rowOff>1362075</xdr:rowOff>
    </xdr:to>
    <xdr:pic>
      <xdr:nvPicPr>
        <xdr:cNvPr id="4" name="Picture 3" descr="Abstract Image" title="Banne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869680" cy="12501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809624</xdr:rowOff>
    </xdr:from>
    <xdr:to>
      <xdr:col>5</xdr:col>
      <xdr:colOff>0</xdr:colOff>
      <xdr:row>0</xdr:row>
      <xdr:rowOff>1362075</xdr:rowOff>
    </xdr:to>
    <xdr:sp macro="" textlink="">
      <xdr:nvSpPr>
        <xdr:cNvPr id="5" name="TextBox 1" descr="Weekly Schedule" title="Title 3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123825" y="809624"/>
          <a:ext cx="8867775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Schedule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18</xdr:col>
      <xdr:colOff>11430</xdr:colOff>
      <xdr:row>0</xdr:row>
      <xdr:rowOff>1362075</xdr:rowOff>
    </xdr:to>
    <xdr:pic>
      <xdr:nvPicPr>
        <xdr:cNvPr id="5" name="Picture 4" descr="Abstract Image" title="Banner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869680" cy="125015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0</xdr:row>
      <xdr:rowOff>809624</xdr:rowOff>
    </xdr:from>
    <xdr:to>
      <xdr:col>18</xdr:col>
      <xdr:colOff>1</xdr:colOff>
      <xdr:row>0</xdr:row>
      <xdr:rowOff>1362075</xdr:rowOff>
    </xdr:to>
    <xdr:sp macro="" textlink="">
      <xdr:nvSpPr>
        <xdr:cNvPr id="6" name="TextBox 1" descr="Semester Calendar" title="Title 4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 txBox="1"/>
      </xdr:nvSpPr>
      <xdr:spPr>
        <a:xfrm>
          <a:off x="123826" y="809624"/>
          <a:ext cx="885825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Semester Calendar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emester%20calendar.xlt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35.966132870373" createdVersion="6" refreshedVersion="6" minRefreshableVersion="3" recordCount="6">
  <cacheSource type="worksheet">
    <worksheetSource name="Table_ClassList" r:id="rId2"/>
  </cacheSource>
  <cacheFields count="9">
    <cacheField name="Course ID" numFmtId="0">
      <sharedItems/>
    </cacheField>
    <cacheField name="Course Name" numFmtId="0">
      <sharedItems count="4">
        <s v="Intro to Computer Applications"/>
        <s v="Writing Composition"/>
        <s v="Public Speaking"/>
        <s v="Basic Psychology"/>
      </sharedItems>
    </cacheField>
    <cacheField name="Instructor" numFmtId="0">
      <sharedItems/>
    </cacheField>
    <cacheField name="Day" numFmtId="0">
      <sharedItems count="5">
        <s v="Monday"/>
        <s v="Tuesday"/>
        <s v="Thursday"/>
        <s v="Wednesday"/>
        <s v="Friday"/>
      </sharedItems>
    </cacheField>
    <cacheField name="Year" numFmtId="0">
      <sharedItems containsSemiMixedTypes="0" containsString="0" containsNumber="1" containsInteger="1" minValue="2018" maxValue="2018"/>
    </cacheField>
    <cacheField name="Semester" numFmtId="0">
      <sharedItems/>
    </cacheField>
    <cacheField name="Time Start" numFmtId="165">
      <sharedItems containsSemiMixedTypes="0" containsNonDate="0" containsDate="1" containsString="0" minDate="1899-12-30T10:00:00" maxDate="1899-12-30T17:00:00" count="4">
        <d v="1899-12-30T14:00:00"/>
        <d v="1899-12-30T10:00:00"/>
        <d v="1899-12-30T11:00:00"/>
        <d v="1899-12-30T17:00:00" u="1"/>
      </sharedItems>
    </cacheField>
    <cacheField name="Time End" numFmtId="165">
      <sharedItems containsSemiMixedTypes="0" containsNonDate="0" containsDate="1" containsString="0" minDate="1899-12-30T11:00:00" maxDate="1899-12-30T15:30:00"/>
    </cacheField>
    <cacheField name="Duration" numFmtId="164">
      <sharedItems containsSemiMixedTypes="0" containsNonDate="0" containsDate="1" containsString="0" minDate="1899-12-30T01:00:00" maxDate="1899-12-30T01:3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CS 120"/>
    <x v="0"/>
    <s v="Instructor 1"/>
    <x v="0"/>
    <n v="2018"/>
    <s v="Spring"/>
    <x v="0"/>
    <d v="1899-12-30T15:30:00"/>
    <d v="1899-12-30T01:30:00"/>
  </r>
  <r>
    <s v="WR 121"/>
    <x v="1"/>
    <s v="Instructor 2"/>
    <x v="1"/>
    <n v="2018"/>
    <s v="Spring"/>
    <x v="1"/>
    <d v="1899-12-30T11:30:00"/>
    <d v="1899-12-30T01:30:00"/>
  </r>
  <r>
    <s v="WR 121"/>
    <x v="1"/>
    <s v="Instructor 2"/>
    <x v="2"/>
    <n v="2018"/>
    <s v="Spring"/>
    <x v="1"/>
    <d v="1899-12-30T11:30:00"/>
    <d v="1899-12-30T01:30:00"/>
  </r>
  <r>
    <s v="SP 111"/>
    <x v="2"/>
    <s v="Instructor 3"/>
    <x v="0"/>
    <n v="2018"/>
    <s v="Spring"/>
    <x v="2"/>
    <d v="1899-12-30T12:00:00"/>
    <d v="1899-12-30T01:00:00"/>
  </r>
  <r>
    <s v="SP 111"/>
    <x v="2"/>
    <s v="Instructor 3"/>
    <x v="3"/>
    <n v="2018"/>
    <s v="Spring"/>
    <x v="2"/>
    <d v="1899-12-30T12:00:00"/>
    <d v="1899-12-30T01:00:00"/>
  </r>
  <r>
    <s v="PSY 101"/>
    <x v="3"/>
    <s v="Instructor 4"/>
    <x v="4"/>
    <n v="2018"/>
    <s v="Spring"/>
    <x v="1"/>
    <d v="1899-12-30T11:00:00"/>
    <d v="1899-12-30T01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_WeeklySchedule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>
  <location ref="B3:D9" firstHeaderRow="1" firstDataRow="1" firstDataCol="3"/>
  <pivotFields count="9">
    <pivotField compact="0" outline="0" showAll="0" defaultSubtotal="0"/>
    <pivotField axis="axisRow" compact="0" outline="0" showAll="0" defaultSubtotal="0">
      <items count="4">
        <item x="3"/>
        <item x="0"/>
        <item x="2"/>
        <item x="1"/>
      </items>
    </pivotField>
    <pivotField compact="0" outline="0" showAll="0" defaultSubtotal="0"/>
    <pivotField axis="axisRow" compact="0" outline="0" showAll="0" defaultSubtotal="0">
      <items count="5">
        <item x="0"/>
        <item x="1"/>
        <item x="3"/>
        <item x="2"/>
        <item x="4"/>
      </items>
    </pivotField>
    <pivotField compact="0" outline="0" showAll="0" defaultSubtotal="0"/>
    <pivotField compact="0" outline="0" showAll="0" defaultSubtotal="0"/>
    <pivotField axis="axisRow" compact="0" numFmtId="165" outline="0" showAll="0" defaultSubtotal="0">
      <items count="4">
        <item x="0"/>
        <item x="1"/>
        <item x="2"/>
        <item m="1" x="3"/>
      </items>
    </pivotField>
    <pivotField compact="0" numFmtId="165" outline="0" showAll="0" defaultSubtotal="0"/>
    <pivotField compact="0" numFmtId="164" outline="0" showAll="0" defaultSubtotal="0"/>
  </pivotFields>
  <rowFields count="3">
    <field x="3"/>
    <field x="6"/>
    <field x="1"/>
  </rowFields>
  <rowItems count="6">
    <i>
      <x/>
      <x/>
      <x v="1"/>
    </i>
    <i r="1">
      <x v="2"/>
      <x v="2"/>
    </i>
    <i>
      <x v="1"/>
      <x v="1"/>
      <x v="3"/>
    </i>
    <i>
      <x v="2"/>
      <x v="2"/>
      <x v="2"/>
    </i>
    <i>
      <x v="3"/>
      <x v="1"/>
      <x v="3"/>
    </i>
    <i>
      <x v="4"/>
      <x v="1"/>
      <x/>
    </i>
  </rowItems>
  <colItems count="1">
    <i/>
  </colItems>
  <formats count="163">
    <format dxfId="166">
      <pivotArea field="6" type="button" dataOnly="0" labelOnly="1" outline="0" axis="axisRow" fieldPosition="1"/>
    </format>
    <format dxfId="165">
      <pivotArea type="all" dataOnly="0" outline="0" fieldPosition="0"/>
    </format>
    <format dxfId="164">
      <pivotArea field="3" type="button" dataOnly="0" labelOnly="1" outline="0" axis="axisRow" fieldPosition="0"/>
    </format>
    <format dxfId="163">
      <pivotArea field="6" type="button" dataOnly="0" labelOnly="1" outline="0" axis="axisRow" fieldPosition="1"/>
    </format>
    <format dxfId="162">
      <pivotArea dataOnly="0" labelOnly="1" outline="0" fieldPosition="0">
        <references count="1">
          <reference field="3" count="0"/>
        </references>
      </pivotArea>
    </format>
    <format dxfId="161">
      <pivotArea field="3" type="button" dataOnly="0" labelOnly="1" outline="0" axis="axisRow" fieldPosition="0"/>
    </format>
    <format dxfId="160">
      <pivotArea field="6" type="button" dataOnly="0" labelOnly="1" outline="0" axis="axisRow" fieldPosition="1"/>
    </format>
    <format dxfId="159">
      <pivotArea field="3" type="button" dataOnly="0" labelOnly="1" outline="0" axis="axisRow" fieldPosition="0"/>
    </format>
    <format dxfId="158">
      <pivotArea field="6" type="button" dataOnly="0" labelOnly="1" outline="0" axis="axisRow" fieldPosition="1"/>
    </format>
    <format dxfId="157">
      <pivotArea type="all" dataOnly="0" outline="0" fieldPosition="0"/>
    </format>
    <format dxfId="156">
      <pivotArea field="3" type="button" dataOnly="0" labelOnly="1" outline="0" axis="axisRow" fieldPosition="0"/>
    </format>
    <format dxfId="155">
      <pivotArea field="6" type="button" dataOnly="0" labelOnly="1" outline="0" axis="axisRow" fieldPosition="1"/>
    </format>
    <format dxfId="154">
      <pivotArea dataOnly="0" labelOnly="1" outline="0" fieldPosition="0">
        <references count="1">
          <reference field="3" count="0"/>
        </references>
      </pivotArea>
    </format>
    <format dxfId="153">
      <pivotArea field="3" type="button" dataOnly="0" labelOnly="1" outline="0" axis="axisRow" fieldPosition="0"/>
    </format>
    <format dxfId="152">
      <pivotArea field="6" type="button" dataOnly="0" labelOnly="1" outline="0" axis="axisRow" fieldPosition="1"/>
    </format>
    <format dxfId="151">
      <pivotArea field="3" type="button" dataOnly="0" labelOnly="1" outline="0" axis="axisRow" fieldPosition="0"/>
    </format>
    <format dxfId="150">
      <pivotArea field="6" type="button" dataOnly="0" labelOnly="1" outline="0" axis="axisRow" fieldPosition="1"/>
    </format>
    <format dxfId="149">
      <pivotArea field="3" type="button" dataOnly="0" labelOnly="1" outline="0" axis="axisRow" fieldPosition="0"/>
    </format>
    <format dxfId="148">
      <pivotArea field="6" type="button" dataOnly="0" labelOnly="1" outline="0" axis="axisRow" fieldPosition="1"/>
    </format>
    <format dxfId="147">
      <pivotArea field="6" type="button" dataOnly="0" labelOnly="1" outline="0" axis="axisRow" fieldPosition="1"/>
    </format>
    <format dxfId="146">
      <pivotArea field="6" type="button" dataOnly="0" labelOnly="1" outline="0" axis="axisRow" fieldPosition="1"/>
    </format>
    <format dxfId="145">
      <pivotArea field="6" type="button" dataOnly="0" labelOnly="1" outline="0" axis="axisRow" fieldPosition="1"/>
    </format>
    <format dxfId="144">
      <pivotArea field="6" type="button" dataOnly="0" labelOnly="1" outline="0" axis="axisRow" fieldPosition="1"/>
    </format>
    <format dxfId="143">
      <pivotArea field="6" type="button" dataOnly="0" labelOnly="1" outline="0" axis="axisRow" fieldPosition="1"/>
    </format>
    <format dxfId="142">
      <pivotArea field="6" type="button" dataOnly="0" labelOnly="1" outline="0" axis="axisRow" fieldPosition="1"/>
    </format>
    <format dxfId="141">
      <pivotArea field="6" type="button" dataOnly="0" labelOnly="1" outline="0" axis="axisRow" fieldPosition="1"/>
    </format>
    <format dxfId="140">
      <pivotArea field="6" type="button" dataOnly="0" labelOnly="1" outline="0" axis="axisRow" fieldPosition="1"/>
    </format>
    <format dxfId="139">
      <pivotArea field="6" type="button" dataOnly="0" labelOnly="1" outline="0" axis="axisRow" fieldPosition="1"/>
    </format>
    <format dxfId="138">
      <pivotArea field="3" type="button" dataOnly="0" labelOnly="1" outline="0" axis="axisRow" fieldPosition="0"/>
    </format>
    <format dxfId="137">
      <pivotArea field="6" type="button" dataOnly="0" labelOnly="1" outline="0" axis="axisRow" fieldPosition="1"/>
    </format>
    <format dxfId="136">
      <pivotArea field="3" type="button" dataOnly="0" labelOnly="1" outline="0" axis="axisRow" fieldPosition="0"/>
    </format>
    <format dxfId="135">
      <pivotArea field="6" type="button" dataOnly="0" labelOnly="1" outline="0" axis="axisRow" fieldPosition="1"/>
    </format>
    <format dxfId="134">
      <pivotArea field="3" type="button" dataOnly="0" labelOnly="1" outline="0" axis="axisRow" fieldPosition="0"/>
    </format>
    <format dxfId="133">
      <pivotArea field="6" type="button" dataOnly="0" labelOnly="1" outline="0" axis="axisRow" fieldPosition="1"/>
    </format>
    <format dxfId="132">
      <pivotArea field="3" type="button" dataOnly="0" labelOnly="1" outline="0" axis="axisRow" fieldPosition="0"/>
    </format>
    <format dxfId="131">
      <pivotArea field="6" type="button" dataOnly="0" labelOnly="1" outline="0" axis="axisRow" fieldPosition="1"/>
    </format>
    <format dxfId="130">
      <pivotArea dataOnly="0" labelOnly="1" outline="0" fieldPosition="0">
        <references count="2">
          <reference field="3" count="1" selected="0">
            <x v="0"/>
          </reference>
          <reference field="6" count="3">
            <x v="0"/>
            <x v="2"/>
            <x v="3"/>
          </reference>
        </references>
      </pivotArea>
    </format>
    <format dxfId="129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128">
      <pivotArea dataOnly="0" labelOnly="1" outline="0" fieldPosition="0">
        <references count="2">
          <reference field="3" count="1" selected="0">
            <x v="2"/>
          </reference>
          <reference field="6" count="2">
            <x v="0"/>
            <x v="2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125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124">
      <pivotArea field="3" type="button" dataOnly="0" labelOnly="1" outline="0" axis="axisRow" fieldPosition="0"/>
    </format>
    <format dxfId="123">
      <pivotArea field="6" type="button" dataOnly="0" labelOnly="1" outline="0" axis="axisRow" fieldPosition="1"/>
    </format>
    <format dxfId="122">
      <pivotArea field="3" type="button" dataOnly="0" labelOnly="1" outline="0" axis="axisRow" fieldPosition="0"/>
    </format>
    <format dxfId="121">
      <pivotArea field="6" type="button" dataOnly="0" labelOnly="1" outline="0" axis="axisRow" fieldPosition="1"/>
    </format>
    <format dxfId="120">
      <pivotArea field="3" type="button" dataOnly="0" labelOnly="1" outline="0" axis="axisRow" fieldPosition="0"/>
    </format>
    <format dxfId="119">
      <pivotArea field="6" type="button" dataOnly="0" labelOnly="1" outline="0" axis="axisRow" fieldPosition="1"/>
    </format>
    <format dxfId="118">
      <pivotArea field="3" type="button" dataOnly="0" labelOnly="1" outline="0" axis="axisRow" fieldPosition="0"/>
    </format>
    <format dxfId="117">
      <pivotArea field="6" type="button" dataOnly="0" labelOnly="1" outline="0" axis="axisRow" fieldPosition="1"/>
    </format>
    <format dxfId="116">
      <pivotArea field="3" type="button" dataOnly="0" labelOnly="1" outline="0" axis="axisRow" fieldPosition="0"/>
    </format>
    <format dxfId="115">
      <pivotArea field="6" type="button" dataOnly="0" labelOnly="1" outline="0" axis="axisRow" fieldPosition="1"/>
    </format>
    <format dxfId="114">
      <pivotArea field="3" type="button" dataOnly="0" labelOnly="1" outline="0" axis="axisRow" fieldPosition="0"/>
    </format>
    <format dxfId="113">
      <pivotArea field="6" type="button" dataOnly="0" labelOnly="1" outline="0" axis="axisRow" fieldPosition="1"/>
    </format>
    <format dxfId="112">
      <pivotArea field="3" type="button" dataOnly="0" labelOnly="1" outline="0" axis="axisRow" fieldPosition="0"/>
    </format>
    <format dxfId="111">
      <pivotArea field="6" type="button" dataOnly="0" labelOnly="1" outline="0" axis="axisRow" fieldPosition="1"/>
    </format>
    <format dxfId="110">
      <pivotArea field="3" type="button" dataOnly="0" labelOnly="1" outline="0" axis="axisRow" fieldPosition="0"/>
    </format>
    <format dxfId="109">
      <pivotArea field="6" type="button" dataOnly="0" labelOnly="1" outline="0" axis="axisRow" fieldPosition="1"/>
    </format>
    <format dxfId="108">
      <pivotArea field="3" type="button" dataOnly="0" labelOnly="1" outline="0" axis="axisRow" fieldPosition="0"/>
    </format>
    <format dxfId="107">
      <pivotArea field="6" type="button" dataOnly="0" labelOnly="1" outline="0" axis="axisRow" fieldPosition="1"/>
    </format>
    <format dxfId="106">
      <pivotArea field="3" type="button" dataOnly="0" labelOnly="1" outline="0" axis="axisRow" fieldPosition="0"/>
    </format>
    <format dxfId="105">
      <pivotArea field="6" type="button" dataOnly="0" labelOnly="1" outline="0" axis="axisRow" fieldPosition="1"/>
    </format>
    <format dxfId="104">
      <pivotArea field="3" type="button" dataOnly="0" labelOnly="1" outline="0" axis="axisRow" fieldPosition="0"/>
    </format>
    <format dxfId="103">
      <pivotArea field="6" type="button" dataOnly="0" labelOnly="1" outline="0" axis="axisRow" fieldPosition="1"/>
    </format>
    <format dxfId="102">
      <pivotArea field="3" type="button" dataOnly="0" labelOnly="1" outline="0" axis="axisRow" fieldPosition="0"/>
    </format>
    <format dxfId="101">
      <pivotArea field="6" type="button" dataOnly="0" labelOnly="1" outline="0" axis="axisRow" fieldPosition="1"/>
    </format>
    <format dxfId="100">
      <pivotArea field="3" type="button" dataOnly="0" labelOnly="1" outline="0" axis="axisRow" fieldPosition="0"/>
    </format>
    <format dxfId="99">
      <pivotArea field="6" type="button" dataOnly="0" labelOnly="1" outline="0" axis="axisRow" fieldPosition="1"/>
    </format>
    <format dxfId="98">
      <pivotArea field="3" type="button" dataOnly="0" labelOnly="1" outline="0" axis="axisRow" fieldPosition="0"/>
    </format>
    <format dxfId="97">
      <pivotArea field="6" type="button" dataOnly="0" labelOnly="1" outline="0" axis="axisRow" fieldPosition="1"/>
    </format>
    <format dxfId="96">
      <pivotArea field="3" type="button" dataOnly="0" labelOnly="1" outline="0" axis="axisRow" fieldPosition="0"/>
    </format>
    <format dxfId="95">
      <pivotArea field="6" type="button" dataOnly="0" labelOnly="1" outline="0" axis="axisRow" fieldPosition="1"/>
    </format>
    <format dxfId="94">
      <pivotArea field="3" type="button" dataOnly="0" labelOnly="1" outline="0" axis="axisRow" fieldPosition="0"/>
    </format>
    <format dxfId="93">
      <pivotArea field="6" type="button" dataOnly="0" labelOnly="1" outline="0" axis="axisRow" fieldPosition="1"/>
    </format>
    <format dxfId="92">
      <pivotArea field="3" type="button" dataOnly="0" labelOnly="1" outline="0" axis="axisRow" fieldPosition="0"/>
    </format>
    <format dxfId="91">
      <pivotArea field="6" type="button" dataOnly="0" labelOnly="1" outline="0" axis="axisRow" fieldPosition="1"/>
    </format>
    <format dxfId="90">
      <pivotArea field="3" type="button" dataOnly="0" labelOnly="1" outline="0" axis="axisRow" fieldPosition="0"/>
    </format>
    <format dxfId="89">
      <pivotArea field="6" type="button" dataOnly="0" labelOnly="1" outline="0" axis="axisRow" fieldPosition="1"/>
    </format>
    <format dxfId="88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87">
      <pivotArea field="6" type="button" dataOnly="0" labelOnly="1" outline="0" axis="axisRow" fieldPosition="1"/>
    </format>
    <format dxfId="86">
      <pivotArea dataOnly="0" labelOnly="1" outline="0" fieldPosition="0">
        <references count="2">
          <reference field="3" count="1" selected="0">
            <x v="0"/>
          </reference>
          <reference field="6" count="3">
            <x v="0"/>
            <x v="2"/>
            <x v="3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2"/>
          </reference>
          <reference field="6" count="2">
            <x v="0"/>
            <x v="2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82">
      <pivotArea field="1" type="button" dataOnly="0" labelOnly="1" outline="0" axis="axisRow" fieldPosition="2"/>
    </format>
    <format dxfId="81">
      <pivotArea field="1" type="button" dataOnly="0" labelOnly="1" outline="0" axis="axisRow" fieldPosition="2"/>
    </format>
    <format dxfId="80">
      <pivotArea field="1" type="button" dataOnly="0" labelOnly="1" outline="0" axis="axisRow" fieldPosition="2"/>
    </format>
    <format dxfId="79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78">
      <pivotArea field="3" type="button" dataOnly="0" labelOnly="1" outline="0" axis="axisRow" fieldPosition="0"/>
    </format>
    <format dxfId="77">
      <pivotArea field="6" type="button" dataOnly="0" labelOnly="1" outline="0" axis="axisRow" fieldPosition="1"/>
    </format>
    <format dxfId="76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75">
      <pivotArea field="3" type="button" dataOnly="0" labelOnly="1" outline="0" axis="axisRow" fieldPosition="0"/>
    </format>
    <format dxfId="74">
      <pivotArea field="6" type="button" dataOnly="0" labelOnly="1" outline="0" axis="axisRow" fieldPosition="1"/>
    </format>
    <format dxfId="73">
      <pivotArea field="1" type="button" dataOnly="0" labelOnly="1" outline="0" axis="axisRow" fieldPosition="2"/>
    </format>
    <format dxfId="72">
      <pivotArea field="1" type="button" dataOnly="0" labelOnly="1" outline="0" axis="axisRow" fieldPosition="2"/>
    </format>
    <format dxfId="71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60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59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58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57">
      <pivotArea field="1" type="button" dataOnly="0" labelOnly="1" outline="0" axis="axisRow" fieldPosition="2"/>
    </format>
    <format dxfId="56">
      <pivotArea dataOnly="0" labelOnly="1" outline="0" fieldPosition="0">
        <references count="3">
          <reference field="1" count="1">
            <x v="1"/>
          </reference>
          <reference field="3" count="1" selected="0">
            <x v="0"/>
          </reference>
          <reference field="6" count="1" selected="0">
            <x v="0"/>
          </reference>
        </references>
      </pivotArea>
    </format>
    <format dxfId="55">
      <pivotArea dataOnly="0" labelOnly="1" outline="0" fieldPosition="0">
        <references count="3">
          <reference field="1" count="1">
            <x v="2"/>
          </reference>
          <reference field="3" count="1" selected="0">
            <x v="0"/>
          </reference>
          <reference field="6" count="1" selected="0">
            <x v="2"/>
          </reference>
        </references>
      </pivotArea>
    </format>
    <format dxfId="54">
      <pivotArea dataOnly="0" labelOnly="1" outline="0" fieldPosition="0">
        <references count="3">
          <reference field="1" count="1">
            <x v="3"/>
          </reference>
          <reference field="3" count="1" selected="0">
            <x v="1"/>
          </reference>
          <reference field="6" count="1" selected="0">
            <x v="1"/>
          </reference>
        </references>
      </pivotArea>
    </format>
    <format dxfId="53">
      <pivotArea dataOnly="0" labelOnly="1" outline="0" fieldPosition="0">
        <references count="3">
          <reference field="1" count="1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52">
      <pivotArea dataOnly="0" labelOnly="1" outline="0" fieldPosition="0">
        <references count="3">
          <reference field="1" count="1">
            <x v="3"/>
          </reference>
          <reference field="3" count="1" selected="0">
            <x v="3"/>
          </reference>
          <reference field="6" count="1" selected="0">
            <x v="1"/>
          </reference>
        </references>
      </pivotArea>
    </format>
    <format dxfId="51">
      <pivotArea dataOnly="0" labelOnly="1" outline="0" fieldPosition="0">
        <references count="3">
          <reference field="1" count="1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format>
    <format dxfId="50">
      <pivotArea field="1" type="button" dataOnly="0" labelOnly="1" outline="0" axis="axisRow" fieldPosition="2"/>
    </format>
    <format dxfId="49">
      <pivotArea dataOnly="0" labelOnly="1" outline="0" fieldPosition="0">
        <references count="3">
          <reference field="1" count="1">
            <x v="1"/>
          </reference>
          <reference field="3" count="1" selected="0">
            <x v="0"/>
          </reference>
          <reference field="6" count="1" selected="0">
            <x v="0"/>
          </reference>
        </references>
      </pivotArea>
    </format>
    <format dxfId="48">
      <pivotArea dataOnly="0" labelOnly="1" outline="0" fieldPosition="0">
        <references count="3">
          <reference field="1" count="1">
            <x v="2"/>
          </reference>
          <reference field="3" count="1" selected="0">
            <x v="0"/>
          </reference>
          <reference field="6" count="1" selected="0">
            <x v="2"/>
          </reference>
        </references>
      </pivotArea>
    </format>
    <format dxfId="47">
      <pivotArea dataOnly="0" labelOnly="1" outline="0" fieldPosition="0">
        <references count="3">
          <reference field="1" count="1">
            <x v="3"/>
          </reference>
          <reference field="3" count="1" selected="0">
            <x v="1"/>
          </reference>
          <reference field="6" count="1" selected="0">
            <x v="1"/>
          </reference>
        </references>
      </pivotArea>
    </format>
    <format dxfId="46">
      <pivotArea dataOnly="0" labelOnly="1" outline="0" fieldPosition="0">
        <references count="3">
          <reference field="1" count="1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45">
      <pivotArea dataOnly="0" labelOnly="1" outline="0" fieldPosition="0">
        <references count="3">
          <reference field="1" count="1">
            <x v="3"/>
          </reference>
          <reference field="3" count="1" selected="0">
            <x v="3"/>
          </reference>
          <reference field="6" count="1" selected="0">
            <x v="1"/>
          </reference>
        </references>
      </pivotArea>
    </format>
    <format dxfId="44">
      <pivotArea dataOnly="0" labelOnly="1" outline="0" fieldPosition="0">
        <references count="3">
          <reference field="1" count="1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format>
    <format dxfId="43">
      <pivotArea field="6" type="button" dataOnly="0" labelOnly="1" outline="0" axis="axisRow" fieldPosition="1"/>
    </format>
    <format dxfId="42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37">
      <pivotArea field="6" type="button" dataOnly="0" labelOnly="1" outline="0" axis="axisRow" fieldPosition="1"/>
    </format>
    <format dxfId="36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35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34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32">
      <pivotArea field="6" type="button" dataOnly="0" labelOnly="1" outline="0" axis="axisRow" fieldPosition="1"/>
    </format>
    <format dxfId="31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30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29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28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27">
      <pivotArea field="6" type="button" dataOnly="0" labelOnly="1" outline="0" axis="axisRow" fieldPosition="1"/>
    </format>
    <format dxfId="26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25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24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23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22">
      <pivotArea field="6" type="button" dataOnly="0" labelOnly="1" outline="0" axis="axisRow" fieldPosition="1"/>
    </format>
    <format dxfId="21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20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19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18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17">
      <pivotArea field="1" type="button" dataOnly="0" labelOnly="1" outline="0" axis="axisRow" fieldPosition="2"/>
    </format>
    <format dxfId="16">
      <pivotArea dataOnly="0" labelOnly="1" outline="0" fieldPosition="0">
        <references count="3">
          <reference field="1" count="1">
            <x v="1"/>
          </reference>
          <reference field="3" count="1" selected="0">
            <x v="0"/>
          </reference>
          <reference field="6" count="1" selected="0">
            <x v="0"/>
          </reference>
        </references>
      </pivotArea>
    </format>
    <format dxfId="15">
      <pivotArea dataOnly="0" labelOnly="1" outline="0" fieldPosition="0">
        <references count="3">
          <reference field="1" count="1">
            <x v="2"/>
          </reference>
          <reference field="3" count="1" selected="0">
            <x v="0"/>
          </reference>
          <reference field="6" count="1" selected="0">
            <x v="2"/>
          </reference>
        </references>
      </pivotArea>
    </format>
    <format dxfId="14">
      <pivotArea dataOnly="0" labelOnly="1" outline="0" fieldPosition="0">
        <references count="3">
          <reference field="1" count="1">
            <x v="3"/>
          </reference>
          <reference field="3" count="1" selected="0">
            <x v="1"/>
          </reference>
          <reference field="6" count="1" selected="0">
            <x v="1"/>
          </reference>
        </references>
      </pivotArea>
    </format>
    <format dxfId="13">
      <pivotArea dataOnly="0" labelOnly="1" outline="0" fieldPosition="0">
        <references count="3">
          <reference field="1" count="1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12">
      <pivotArea dataOnly="0" labelOnly="1" outline="0" fieldPosition="0">
        <references count="3">
          <reference field="1" count="1">
            <x v="3"/>
          </reference>
          <reference field="3" count="1" selected="0">
            <x v="3"/>
          </reference>
          <reference field="6" count="1" selected="0">
            <x v="1"/>
          </reference>
        </references>
      </pivotArea>
    </format>
    <format dxfId="11">
      <pivotArea dataOnly="0" labelOnly="1" outline="0" fieldPosition="0">
        <references count="3">
          <reference field="1" count="1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format>
    <format dxfId="10">
      <pivotArea field="6" type="button" dataOnly="0" labelOnly="1" outline="0" axis="axisRow" fieldPosition="1"/>
    </format>
    <format dxfId="9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5">
      <pivotArea field="6" type="button" dataOnly="0" labelOnly="1" outline="0" axis="axisRow" fieldPosition="1"/>
    </format>
    <format dxfId="4">
      <pivotArea field="6" type="button" dataOnly="0" labelOnly="1" outline="0" axis="axisRow" fieldPosition="1"/>
    </format>
  </formats>
  <pivotTableStyleInfo name="Custom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_ClassList" displayName="Table_ClassList" ref="B2:J8" totalsRowShown="0" headerRowDxfId="185" dataDxfId="184">
  <tableColumns count="9">
    <tableColumn id="1" name="Course ID" dataDxfId="183"/>
    <tableColumn id="2" name="Course Name" dataDxfId="182"/>
    <tableColumn id="3" name="Instructor" dataDxfId="181"/>
    <tableColumn id="4" name="Day" dataDxfId="180"/>
    <tableColumn id="5" name="Year" dataDxfId="179">
      <calculatedColumnFormula>YEAR(TODAY())</calculatedColumnFormula>
    </tableColumn>
    <tableColumn id="6" name="Semester" dataDxfId="178"/>
    <tableColumn id="7" name="Time Start" dataDxfId="177"/>
    <tableColumn id="8" name="Time End" dataDxfId="176"/>
    <tableColumn id="9" name="Duration" dataDxfId="175">
      <calculatedColumnFormula>IFERROR(IF(AND(ISNUMBER(Table_ClassList[[#This Row],[Time End]]),ISNUMBER(Table_ClassList[[#This Row],[Time Start]])),Table_ClassList[[#This Row],[Time End]]-Table_ClassList[[#This Row],[Time Start]],""),"")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_Deadlines" displayName="Table_Deadlines" ref="B2:G9" totalsRowShown="0" headerRowDxfId="174" dataDxfId="173">
  <autoFilter ref="B2:G9"/>
  <sortState ref="B3:G9">
    <sortCondition ref="E2:E9"/>
  </sortState>
  <tableColumns count="6">
    <tableColumn id="1" name="Course ID" dataDxfId="172"/>
    <tableColumn id="2" name="Course Name" dataDxfId="171">
      <calculatedColumnFormula>IFERROR(VLOOKUP(Table_Deadlines[[#This Row],[Course ID]],Table_ClassList[],2,0),"")</calculatedColumnFormula>
    </tableColumn>
    <tableColumn id="3" name="Year" dataDxfId="170">
      <calculatedColumnFormula>YEAR(TODAY())</calculatedColumnFormula>
    </tableColumn>
    <tableColumn id="4" name="Semester" dataDxfId="169"/>
    <tableColumn id="5" name="Item Description" dataDxfId="168"/>
    <tableColumn id="6" name="Due Date" dataDxfId="167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8"/>
  <sheetViews>
    <sheetView showGridLines="0" showRowColHeaders="0" tabSelected="1" workbookViewId="0">
      <selection activeCell="L7" sqref="L7"/>
    </sheetView>
  </sheetViews>
  <sheetFormatPr defaultColWidth="9" defaultRowHeight="27" customHeight="1" x14ac:dyDescent="0.3"/>
  <cols>
    <col min="1" max="1" width="1.625" style="2" customWidth="1"/>
    <col min="2" max="2" width="11.25" style="3" customWidth="1"/>
    <col min="3" max="3" width="24.625" style="3" customWidth="1"/>
    <col min="4" max="4" width="12.5" style="3" customWidth="1"/>
    <col min="5" max="7" width="11.25" style="3" customWidth="1"/>
    <col min="8" max="8" width="11.75" style="4" customWidth="1"/>
    <col min="9" max="9" width="11.25" style="4" customWidth="1"/>
    <col min="10" max="10" width="11.25" style="5" customWidth="1"/>
    <col min="11" max="11" width="1.625" style="2" customWidth="1"/>
    <col min="12" max="12" width="25.625" style="2" customWidth="1"/>
    <col min="13" max="16384" width="9" style="2"/>
  </cols>
  <sheetData>
    <row r="1" spans="2:12" ht="108" customHeight="1" x14ac:dyDescent="0.3">
      <c r="K1" s="2" t="s">
        <v>26</v>
      </c>
    </row>
    <row r="2" spans="2:12" s="14" customFormat="1" ht="35.1" customHeight="1" x14ac:dyDescent="0.3">
      <c r="B2" s="11" t="s">
        <v>25</v>
      </c>
      <c r="C2" s="11" t="s">
        <v>42</v>
      </c>
      <c r="D2" s="11" t="s">
        <v>18</v>
      </c>
      <c r="E2" s="11" t="s">
        <v>19</v>
      </c>
      <c r="F2" s="11" t="s">
        <v>20</v>
      </c>
      <c r="G2" s="11" t="s">
        <v>21</v>
      </c>
      <c r="H2" s="12" t="s">
        <v>22</v>
      </c>
      <c r="I2" s="12" t="s">
        <v>23</v>
      </c>
      <c r="J2" s="13" t="s">
        <v>24</v>
      </c>
      <c r="L2" s="14" t="s">
        <v>43</v>
      </c>
    </row>
    <row r="3" spans="2:12" ht="27" customHeight="1" x14ac:dyDescent="0.3">
      <c r="B3" s="3" t="s">
        <v>0</v>
      </c>
      <c r="C3" s="3" t="s">
        <v>1</v>
      </c>
      <c r="D3" s="3" t="s">
        <v>2</v>
      </c>
      <c r="E3" s="3" t="s">
        <v>3</v>
      </c>
      <c r="F3" s="3">
        <f t="shared" ref="F3:F8" ca="1" si="0">YEAR(TODAY())</f>
        <v>2022</v>
      </c>
      <c r="G3" s="3" t="s">
        <v>4</v>
      </c>
      <c r="H3" s="4">
        <v>0.58333333333333337</v>
      </c>
      <c r="I3" s="4">
        <v>0.64583333333333337</v>
      </c>
      <c r="J3" s="5">
        <f>IFERROR(IF(AND(ISNUMBER(Table_ClassList[[#This Row],[Time End]]),ISNUMBER(Table_ClassList[[#This Row],[Time Start]])),Table_ClassList[[#This Row],[Time End]]-Table_ClassList[[#This Row],[Time Start]],""),"")</f>
        <v>6.25E-2</v>
      </c>
      <c r="L3" s="2" t="s">
        <v>49</v>
      </c>
    </row>
    <row r="4" spans="2:12" ht="27" customHeight="1" x14ac:dyDescent="0.3">
      <c r="B4" s="3" t="s">
        <v>6</v>
      </c>
      <c r="C4" s="3" t="s">
        <v>7</v>
      </c>
      <c r="D4" s="3" t="s">
        <v>8</v>
      </c>
      <c r="E4" s="3" t="s">
        <v>9</v>
      </c>
      <c r="F4" s="3">
        <f t="shared" ca="1" si="0"/>
        <v>2022</v>
      </c>
      <c r="G4" s="3" t="s">
        <v>4</v>
      </c>
      <c r="H4" s="4">
        <v>0.41666666666666669</v>
      </c>
      <c r="I4" s="4">
        <v>0.47916666666666669</v>
      </c>
      <c r="J4" s="5">
        <f>IFERROR(IF(AND(ISNUMBER(Table_ClassList[[#This Row],[Time End]]),ISNUMBER(Table_ClassList[[#This Row],[Time Start]])),Table_ClassList[[#This Row],[Time End]]-Table_ClassList[[#This Row],[Time Start]],""),"")</f>
        <v>6.25E-2</v>
      </c>
      <c r="L4" s="2" t="s">
        <v>50</v>
      </c>
    </row>
    <row r="5" spans="2:12" ht="27" customHeight="1" x14ac:dyDescent="0.3">
      <c r="B5" s="3" t="s">
        <v>6</v>
      </c>
      <c r="C5" s="3" t="s">
        <v>7</v>
      </c>
      <c r="D5" s="3" t="s">
        <v>8</v>
      </c>
      <c r="E5" s="3" t="s">
        <v>10</v>
      </c>
      <c r="F5" s="3">
        <f t="shared" ca="1" si="0"/>
        <v>2022</v>
      </c>
      <c r="G5" s="3" t="s">
        <v>4</v>
      </c>
      <c r="H5" s="4">
        <v>0.41666666666666669</v>
      </c>
      <c r="I5" s="4">
        <v>0.47916666666666669</v>
      </c>
      <c r="J5" s="5">
        <f>IFERROR(IF(AND(ISNUMBER(Table_ClassList[[#This Row],[Time End]]),ISNUMBER(Table_ClassList[[#This Row],[Time Start]])),Table_ClassList[[#This Row],[Time End]]-Table_ClassList[[#This Row],[Time Start]],""),"")</f>
        <v>6.25E-2</v>
      </c>
      <c r="L5" s="2" t="s">
        <v>51</v>
      </c>
    </row>
    <row r="6" spans="2:12" ht="27" customHeight="1" x14ac:dyDescent="0.3">
      <c r="B6" s="3" t="s">
        <v>11</v>
      </c>
      <c r="C6" s="3" t="s">
        <v>12</v>
      </c>
      <c r="D6" s="3" t="s">
        <v>13</v>
      </c>
      <c r="E6" s="3" t="s">
        <v>3</v>
      </c>
      <c r="F6" s="3">
        <f t="shared" ca="1" si="0"/>
        <v>2022</v>
      </c>
      <c r="G6" s="3" t="s">
        <v>4</v>
      </c>
      <c r="H6" s="4">
        <v>0.45833333333333331</v>
      </c>
      <c r="I6" s="4">
        <v>0.5</v>
      </c>
      <c r="J6" s="5">
        <f>IFERROR(IF(AND(ISNUMBER(Table_ClassList[[#This Row],[Time End]]),ISNUMBER(Table_ClassList[[#This Row],[Time Start]])),Table_ClassList[[#This Row],[Time End]]-Table_ClassList[[#This Row],[Time Start]],""),"")</f>
        <v>4.1666666666666685E-2</v>
      </c>
    </row>
    <row r="7" spans="2:12" ht="27" customHeight="1" x14ac:dyDescent="0.3">
      <c r="B7" s="3" t="s">
        <v>11</v>
      </c>
      <c r="C7" s="3" t="s">
        <v>12</v>
      </c>
      <c r="D7" s="3" t="s">
        <v>13</v>
      </c>
      <c r="E7" s="3" t="s">
        <v>5</v>
      </c>
      <c r="F7" s="3">
        <f t="shared" ca="1" si="0"/>
        <v>2022</v>
      </c>
      <c r="G7" s="3" t="s">
        <v>4</v>
      </c>
      <c r="H7" s="4">
        <v>0.45833333333333331</v>
      </c>
      <c r="I7" s="4">
        <v>0.5</v>
      </c>
      <c r="J7" s="5">
        <f>IFERROR(IF(AND(ISNUMBER(Table_ClassList[[#This Row],[Time End]]),ISNUMBER(Table_ClassList[[#This Row],[Time Start]])),Table_ClassList[[#This Row],[Time End]]-Table_ClassList[[#This Row],[Time Start]],""),"")</f>
        <v>4.1666666666666685E-2</v>
      </c>
    </row>
    <row r="8" spans="2:12" ht="27" customHeight="1" x14ac:dyDescent="0.3">
      <c r="B8" s="3" t="s">
        <v>14</v>
      </c>
      <c r="C8" s="3" t="s">
        <v>15</v>
      </c>
      <c r="D8" s="3" t="s">
        <v>16</v>
      </c>
      <c r="E8" s="3" t="s">
        <v>17</v>
      </c>
      <c r="F8" s="3">
        <f t="shared" ca="1" si="0"/>
        <v>2022</v>
      </c>
      <c r="G8" s="3" t="s">
        <v>4</v>
      </c>
      <c r="H8" s="4">
        <v>0.41666666666666669</v>
      </c>
      <c r="I8" s="4">
        <v>0.45833333333333331</v>
      </c>
      <c r="J8" s="5">
        <f>IFERROR(IF(AND(ISNUMBER(Table_ClassList[[#This Row],[Time End]]),ISNUMBER(Table_ClassList[[#This Row],[Time Start]])),Table_ClassList[[#This Row],[Time End]]-Table_ClassList[[#This Row],[Time Start]],""),"")</f>
        <v>4.166666666666663E-2</v>
      </c>
    </row>
  </sheetData>
  <dataValidations count="3">
    <dataValidation type="list" allowBlank="1" showInputMessage="1" showErrorMessage="1" sqref="G3:G8">
      <formula1>"Fall,Winter,Spring,Summer"</formula1>
    </dataValidation>
    <dataValidation type="list" allowBlank="1" showInputMessage="1" showErrorMessage="1" sqref="E3:E8">
      <formula1>"Monday,Tuesday,Wednesday,Thursday,Friday,Saturday,Sunday"</formula1>
    </dataValidation>
    <dataValidation allowBlank="1" showInputMessage="1" showErrorMessage="1" prompt="Enter details of your individual classes in below table. Class Duration is automatically calculated._x000a_" sqref="A1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9"/>
  <sheetViews>
    <sheetView showGridLines="0" showRowColHeaders="0" workbookViewId="0">
      <selection activeCell="I3" sqref="I3"/>
    </sheetView>
  </sheetViews>
  <sheetFormatPr defaultColWidth="9" defaultRowHeight="27" customHeight="1" x14ac:dyDescent="0.3"/>
  <cols>
    <col min="1" max="1" width="1.625" style="3" customWidth="1"/>
    <col min="2" max="2" width="11.25" style="3" customWidth="1"/>
    <col min="3" max="3" width="35.75" style="3" customWidth="1"/>
    <col min="4" max="5" width="11.25" style="3" customWidth="1"/>
    <col min="6" max="6" width="35.75" style="3" customWidth="1"/>
    <col min="7" max="7" width="11.25" style="6" customWidth="1"/>
    <col min="8" max="8" width="1.625" style="3" customWidth="1"/>
    <col min="9" max="16384" width="9" style="3"/>
  </cols>
  <sheetData>
    <row r="1" spans="2:9" s="2" customFormat="1" ht="108" customHeight="1" x14ac:dyDescent="0.3">
      <c r="B1" s="3"/>
      <c r="C1" s="3"/>
      <c r="D1" s="3"/>
      <c r="E1" s="3"/>
      <c r="F1" s="3"/>
      <c r="G1" s="3"/>
      <c r="H1" s="4" t="s">
        <v>26</v>
      </c>
    </row>
    <row r="2" spans="2:9" s="10" customFormat="1" ht="35.1" customHeight="1" x14ac:dyDescent="0.3">
      <c r="B2" s="11" t="s">
        <v>25</v>
      </c>
      <c r="C2" s="11" t="s">
        <v>42</v>
      </c>
      <c r="D2" s="11" t="s">
        <v>20</v>
      </c>
      <c r="E2" s="11" t="s">
        <v>21</v>
      </c>
      <c r="F2" s="11" t="s">
        <v>32</v>
      </c>
      <c r="G2" s="65" t="s">
        <v>33</v>
      </c>
    </row>
    <row r="3" spans="2:9" ht="27" customHeight="1" x14ac:dyDescent="0.3">
      <c r="B3" s="3" t="s">
        <v>0</v>
      </c>
      <c r="C3" s="3" t="str">
        <f>IFERROR(VLOOKUP(Table_Deadlines[[#This Row],[Course ID]],Table_ClassList[],2,0),"")</f>
        <v>Intro to Computer Applications</v>
      </c>
      <c r="D3" s="3">
        <f ca="1">YEAR(TODAY())</f>
        <v>2022</v>
      </c>
      <c r="E3" s="3" t="s">
        <v>4</v>
      </c>
      <c r="F3" s="3" t="s">
        <v>28</v>
      </c>
      <c r="G3" s="6">
        <f ca="1">DATE(YEAR(TODAY()),2,4)</f>
        <v>44596</v>
      </c>
      <c r="I3" s="3" t="s">
        <v>48</v>
      </c>
    </row>
    <row r="4" spans="2:9" ht="27" customHeight="1" x14ac:dyDescent="0.3">
      <c r="B4" s="3" t="s">
        <v>0</v>
      </c>
      <c r="C4" s="3" t="str">
        <f>IFERROR(VLOOKUP(Table_Deadlines[[#This Row],[Course ID]],Table_ClassList[],2,0),"")</f>
        <v>Intro to Computer Applications</v>
      </c>
      <c r="D4" s="3">
        <f ca="1">YEAR(TODAY())</f>
        <v>2022</v>
      </c>
      <c r="E4" s="3" t="s">
        <v>4</v>
      </c>
      <c r="F4" s="3" t="s">
        <v>30</v>
      </c>
      <c r="G4" s="6">
        <f ca="1">DATE(YEAR(TODAY()),2,18)</f>
        <v>44610</v>
      </c>
    </row>
    <row r="5" spans="2:9" ht="27" customHeight="1" x14ac:dyDescent="0.3">
      <c r="B5" s="3" t="s">
        <v>0</v>
      </c>
      <c r="C5" s="3" t="str">
        <f>IFERROR(VLOOKUP(Table_Deadlines[[#This Row],[Course ID]],Table_ClassList[],2,0),"")</f>
        <v>Intro to Computer Applications</v>
      </c>
      <c r="D5" s="3">
        <f ca="1">YEAR(TODAY())</f>
        <v>2022</v>
      </c>
      <c r="E5" s="3" t="s">
        <v>4</v>
      </c>
      <c r="F5" s="3" t="s">
        <v>31</v>
      </c>
      <c r="G5" s="6">
        <v>43176</v>
      </c>
    </row>
    <row r="6" spans="2:9" ht="27" customHeight="1" x14ac:dyDescent="0.3">
      <c r="B6" s="3" t="s">
        <v>6</v>
      </c>
      <c r="C6" s="3" t="str">
        <f>IFERROR(VLOOKUP(Table_Deadlines[[#This Row],[Course ID]],Table_ClassList[],2,0),"")</f>
        <v>Writing Composition</v>
      </c>
      <c r="D6" s="3">
        <f ca="1">YEAR(TODAY())</f>
        <v>2022</v>
      </c>
      <c r="E6" s="3" t="s">
        <v>4</v>
      </c>
      <c r="F6" s="3" t="s">
        <v>27</v>
      </c>
      <c r="G6" s="6">
        <f ca="1">DATE(YEAR(TODAY()),1,15)</f>
        <v>44576</v>
      </c>
    </row>
    <row r="7" spans="2:9" ht="27" customHeight="1" x14ac:dyDescent="0.3">
      <c r="B7" s="3" t="s">
        <v>6</v>
      </c>
      <c r="C7" s="3" t="str">
        <f>IFERROR(VLOOKUP(Table_Deadlines[[#This Row],[Course ID]],Table_ClassList[],2,0),"")</f>
        <v>Writing Composition</v>
      </c>
      <c r="D7" s="3">
        <f ca="1">YEAR(TODAY())</f>
        <v>2022</v>
      </c>
      <c r="E7" s="3" t="s">
        <v>4</v>
      </c>
      <c r="F7" s="3" t="s">
        <v>29</v>
      </c>
      <c r="G7" s="6">
        <f ca="1">DATE(YEAR(TODAY()),2,5)</f>
        <v>44597</v>
      </c>
    </row>
    <row r="8" spans="2:9" ht="27" customHeight="1" x14ac:dyDescent="0.3">
      <c r="B8" s="3" t="s">
        <v>6</v>
      </c>
      <c r="C8" s="3" t="str">
        <f>IFERROR(VLOOKUP(Table_Deadlines[[#This Row],[Course ID]],Table_ClassList[],2,0),"")</f>
        <v>Writing Composition</v>
      </c>
      <c r="D8" s="3">
        <f ca="1">YEAR(TODAY())</f>
        <v>2022</v>
      </c>
      <c r="E8" s="3" t="s">
        <v>4</v>
      </c>
      <c r="F8" s="3" t="s">
        <v>28</v>
      </c>
      <c r="G8" s="6">
        <f ca="1">DATE(YEAR(TODAY()),3,17)</f>
        <v>44637</v>
      </c>
    </row>
    <row r="9" spans="2:9" ht="27" customHeight="1" x14ac:dyDescent="0.3">
      <c r="B9" s="3" t="s">
        <v>6</v>
      </c>
      <c r="C9" s="3" t="str">
        <f>IFERROR(VLOOKUP(Table_Deadlines[[#This Row],[Course ID]],Table_ClassList[],2,0),"")</f>
        <v>Writing Composition</v>
      </c>
      <c r="D9" s="3">
        <f ca="1">YEAR(TODAY())</f>
        <v>2022</v>
      </c>
      <c r="E9" s="3" t="s">
        <v>4</v>
      </c>
      <c r="F9" s="3" t="s">
        <v>31</v>
      </c>
      <c r="G9" s="6">
        <f ca="1">DATE(YEAR(TODAY()),4,2)</f>
        <v>44653</v>
      </c>
    </row>
  </sheetData>
  <dataValidations count="5">
    <dataValidation type="list" allowBlank="1" showInputMessage="1" sqref="B3:B9">
      <formula1>List_CourseID</formula1>
    </dataValidation>
    <dataValidation type="list" allowBlank="1" showInputMessage="1" showErrorMessage="1" sqref="E3:E9">
      <formula1>"Fall,Winter,Spring,Summer"</formula1>
    </dataValidation>
    <dataValidation allowBlank="1" showInputMessage="1" showErrorMessage="1" prompt="Enter your course deadlines in below table_x000a_- Select a Course ID_x000a_- Class Name is populated automatically. _x000a_- After you update the Deadlines sheet, refresh the Weekly Schedule to see those changes." sqref="A1"/>
    <dataValidation allowBlank="1" showInputMessage="1" showErrorMessage="1" prompt="Select a Course ID from the drop down list" sqref="B2"/>
    <dataValidation allowBlank="1" showInputMessage="1" showErrorMessage="1" prompt="Course Name is automatically updated from the Class List worksheet" sqref="C2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11"/>
  <sheetViews>
    <sheetView showGridLines="0" showRowColHeaders="0" workbookViewId="0">
      <selection activeCell="E6" sqref="E6"/>
    </sheetView>
  </sheetViews>
  <sheetFormatPr defaultColWidth="9" defaultRowHeight="15" x14ac:dyDescent="0.3"/>
  <cols>
    <col min="1" max="1" width="1.625" style="1" customWidth="1"/>
    <col min="2" max="2" width="14.5" style="1" customWidth="1"/>
    <col min="3" max="3" width="14.5" style="64" customWidth="1"/>
    <col min="4" max="4" width="33" style="8" customWidth="1"/>
    <col min="5" max="5" width="54.375" style="1" customWidth="1"/>
    <col min="6" max="6" width="1.625" style="1" customWidth="1"/>
    <col min="7" max="16384" width="9" style="1"/>
  </cols>
  <sheetData>
    <row r="1" spans="2:6" s="7" customFormat="1" ht="108" customHeight="1" x14ac:dyDescent="0.5">
      <c r="B1" s="66"/>
      <c r="C1" s="70"/>
      <c r="D1" s="67"/>
      <c r="E1" s="9"/>
      <c r="F1" s="9" t="s">
        <v>26</v>
      </c>
    </row>
    <row r="2" spans="2:6" x14ac:dyDescent="0.3">
      <c r="B2" s="58"/>
    </row>
    <row r="3" spans="2:6" s="10" customFormat="1" ht="16.5" x14ac:dyDescent="0.3">
      <c r="B3" s="60" t="s">
        <v>19</v>
      </c>
      <c r="C3" s="59" t="s">
        <v>22</v>
      </c>
      <c r="D3" s="68" t="s">
        <v>42</v>
      </c>
    </row>
    <row r="4" spans="2:6" x14ac:dyDescent="0.3">
      <c r="B4" s="1" t="s">
        <v>3</v>
      </c>
      <c r="C4" s="64">
        <v>0.58333333333333337</v>
      </c>
      <c r="D4" s="8" t="s">
        <v>1</v>
      </c>
      <c r="E4" s="1" t="s">
        <v>44</v>
      </c>
    </row>
    <row r="5" spans="2:6" x14ac:dyDescent="0.3">
      <c r="C5" s="64">
        <v>0.45833333333333331</v>
      </c>
      <c r="D5" s="8" t="s">
        <v>12</v>
      </c>
      <c r="E5" s="1" t="s">
        <v>45</v>
      </c>
    </row>
    <row r="6" spans="2:6" x14ac:dyDescent="0.3">
      <c r="B6" s="1" t="s">
        <v>9</v>
      </c>
      <c r="C6" s="64">
        <v>0.41666666666666669</v>
      </c>
      <c r="D6" s="8" t="s">
        <v>7</v>
      </c>
      <c r="E6" s="1" t="s">
        <v>46</v>
      </c>
    </row>
    <row r="7" spans="2:6" x14ac:dyDescent="0.3">
      <c r="B7" s="1" t="s">
        <v>5</v>
      </c>
      <c r="C7" s="64">
        <v>0.45833333333333331</v>
      </c>
      <c r="D7" s="8" t="s">
        <v>12</v>
      </c>
    </row>
    <row r="8" spans="2:6" x14ac:dyDescent="0.3">
      <c r="B8" s="1" t="s">
        <v>10</v>
      </c>
      <c r="C8" s="64">
        <v>0.41666666666666669</v>
      </c>
      <c r="D8" s="8" t="s">
        <v>7</v>
      </c>
    </row>
    <row r="9" spans="2:6" x14ac:dyDescent="0.3">
      <c r="B9" s="1" t="s">
        <v>17</v>
      </c>
      <c r="C9" s="63">
        <v>0.41666666666666669</v>
      </c>
      <c r="D9" s="8" t="s">
        <v>15</v>
      </c>
    </row>
    <row r="10" spans="2:6" ht="16.5" x14ac:dyDescent="0.3">
      <c r="B10"/>
      <c r="C10" s="71"/>
      <c r="D10" s="69"/>
    </row>
    <row r="11" spans="2:6" ht="16.5" x14ac:dyDescent="0.3">
      <c r="B11"/>
      <c r="C11" s="71"/>
      <c r="D11" s="69"/>
    </row>
  </sheetData>
  <dataValidations count="1">
    <dataValidation allowBlank="1" showInputMessage="1" showErrorMessage="1" prompt="To update your weekly schedule, refresh the Pivot Table._x000a_" sqref="A1"/>
  </dataValidations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B1:U18"/>
  <sheetViews>
    <sheetView showGridLines="0" showRowColHeaders="0" zoomScaleNormal="100" workbookViewId="0">
      <selection activeCell="U4" sqref="U4"/>
    </sheetView>
  </sheetViews>
  <sheetFormatPr defaultColWidth="9" defaultRowHeight="30" customHeight="1" x14ac:dyDescent="0.3"/>
  <cols>
    <col min="1" max="1" width="1.625" style="16" customWidth="1"/>
    <col min="2" max="8" width="6.625" style="16" customWidth="1"/>
    <col min="9" max="9" width="4.625" style="16" customWidth="1"/>
    <col min="10" max="16" width="6.625" style="16" customWidth="1"/>
    <col min="17" max="17" width="1.625" style="16" customWidth="1"/>
    <col min="18" max="18" width="17.25" style="16" customWidth="1"/>
    <col min="19" max="19" width="1.625" style="16" customWidth="1"/>
    <col min="20" max="16384" width="9" style="16"/>
  </cols>
  <sheetData>
    <row r="1" spans="2:21" ht="108" customHeight="1" x14ac:dyDescent="0.55000000000000004">
      <c r="B1" s="15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S1" s="16" t="s">
        <v>26</v>
      </c>
    </row>
    <row r="2" spans="2:21" ht="35.1" customHeight="1" x14ac:dyDescent="0.35">
      <c r="B2" s="72">
        <f ca="1">ScheduleStart</f>
        <v>44562</v>
      </c>
      <c r="C2" s="72"/>
      <c r="D2" s="22">
        <f ca="1">DAY(DATE(YEAR(ScheduleStart),MONTH(ScheduleStart)+1,1)-1)</f>
        <v>31</v>
      </c>
      <c r="E2" s="22">
        <f ca="1">WEEKDAY(DATE(YEAR(ScheduleStart),MONTH(ScheduleStart),1),1)</f>
        <v>7</v>
      </c>
      <c r="F2" s="23"/>
      <c r="G2" s="23"/>
      <c r="H2" s="23"/>
      <c r="I2" s="62"/>
      <c r="J2" s="72">
        <f ca="1">DATE(ScheduleYear,MONTH(ScheduleStart)+1,1)</f>
        <v>44593</v>
      </c>
      <c r="K2" s="72"/>
      <c r="L2" s="22">
        <f ca="1">DAY(DATE(YEAR(ScheduleStart),MONTH(ScheduleStart)+2,1)-1)</f>
        <v>28</v>
      </c>
      <c r="M2" s="22">
        <f ca="1">WEEKDAY(DATE(YEAR(ScheduleStart),MONTH(ScheduleStart)+1,1),1)</f>
        <v>3</v>
      </c>
      <c r="N2" s="23"/>
      <c r="O2" s="23"/>
      <c r="P2" s="23"/>
      <c r="R2" s="18"/>
    </row>
    <row r="3" spans="2:21" ht="27" customHeight="1" x14ac:dyDescent="0.35">
      <c r="B3" s="19" t="s">
        <v>34</v>
      </c>
      <c r="C3" s="20" t="s">
        <v>35</v>
      </c>
      <c r="D3" s="20" t="s">
        <v>36</v>
      </c>
      <c r="E3" s="20" t="s">
        <v>37</v>
      </c>
      <c r="F3" s="20" t="s">
        <v>38</v>
      </c>
      <c r="G3" s="20" t="s">
        <v>39</v>
      </c>
      <c r="H3" s="21" t="s">
        <v>40</v>
      </c>
      <c r="J3" s="24" t="s">
        <v>34</v>
      </c>
      <c r="K3" s="25" t="s">
        <v>35</v>
      </c>
      <c r="L3" s="25" t="s">
        <v>36</v>
      </c>
      <c r="M3" s="25" t="s">
        <v>37</v>
      </c>
      <c r="N3" s="25" t="s">
        <v>38</v>
      </c>
      <c r="O3" s="25" t="s">
        <v>39</v>
      </c>
      <c r="P3" s="26" t="s">
        <v>40</v>
      </c>
      <c r="R3" s="57" t="s">
        <v>20</v>
      </c>
      <c r="U3" s="16" t="s">
        <v>47</v>
      </c>
    </row>
    <row r="4" spans="2:21" ht="27" customHeight="1" x14ac:dyDescent="0.3">
      <c r="B4" s="32" t="str">
        <f ca="1">IF($E$2=COLUMN(A$2),1,IF(A4&gt;0,A4+1,""))</f>
        <v/>
      </c>
      <c r="C4" s="33" t="str">
        <f t="shared" ref="C4:H4" ca="1" si="0">IF($E$2=COLUMN(B$2),1,IF(AND(B4&gt;0,B4&lt;&gt;""),B4+1,""))</f>
        <v/>
      </c>
      <c r="D4" s="33" t="str">
        <f t="shared" ca="1" si="0"/>
        <v/>
      </c>
      <c r="E4" s="33" t="str">
        <f t="shared" ca="1" si="0"/>
        <v/>
      </c>
      <c r="F4" s="33" t="str">
        <f t="shared" ca="1" si="0"/>
        <v/>
      </c>
      <c r="G4" s="33" t="str">
        <f t="shared" ca="1" si="0"/>
        <v/>
      </c>
      <c r="H4" s="34">
        <f t="shared" ca="1" si="0"/>
        <v>1</v>
      </c>
      <c r="J4" s="41" t="str">
        <f ca="1">IF(M$2=COLUMN(A$2),1,IF(I4&gt;0,I4+1,""))</f>
        <v/>
      </c>
      <c r="K4" s="42" t="str">
        <f ca="1">IF(M$2=COLUMN(B$2),1,IF(AND(J4&gt;0,J4&lt;&gt;""),J4+1,""))</f>
        <v/>
      </c>
      <c r="L4" s="42">
        <f ca="1">IF(M$2=COLUMN(C$2),1,IF(AND(K4&gt;0,K4&lt;&gt;""),K4+1,""))</f>
        <v>1</v>
      </c>
      <c r="M4" s="42">
        <f ca="1">IF(M$2=COLUMN(D$2),1,IF(AND(L4&gt;0,L4&lt;&gt;""),L4+1,""))</f>
        <v>2</v>
      </c>
      <c r="N4" s="42">
        <f ca="1">IF(M$2=COLUMN(E$2),1,IF(AND(M4&gt;0,M4&lt;&gt;""),M4+1,""))</f>
        <v>3</v>
      </c>
      <c r="O4" s="42">
        <f ca="1">IF(M$2=COLUMN(F$2),1,IF(AND(N4&gt;0,N4&lt;&gt;""),N4+1,""))</f>
        <v>4</v>
      </c>
      <c r="P4" s="43">
        <f ca="1">IF(M$2=COLUMN(G$2),1,IF(AND(O4&gt;0,O4&lt;&gt;""),O4+1,""))</f>
        <v>5</v>
      </c>
      <c r="R4" s="30">
        <f ca="1">YEAR(TODAY())</f>
        <v>2022</v>
      </c>
    </row>
    <row r="5" spans="2:21" ht="27" customHeight="1" x14ac:dyDescent="0.35">
      <c r="B5" s="35">
        <f ca="1">H4+1</f>
        <v>2</v>
      </c>
      <c r="C5" s="36">
        <f ca="1">B5+1</f>
        <v>3</v>
      </c>
      <c r="D5" s="36">
        <f t="shared" ref="D5:H5" ca="1" si="1">C5+1</f>
        <v>4</v>
      </c>
      <c r="E5" s="36">
        <f t="shared" ca="1" si="1"/>
        <v>5</v>
      </c>
      <c r="F5" s="36">
        <f t="shared" ca="1" si="1"/>
        <v>6</v>
      </c>
      <c r="G5" s="36">
        <f t="shared" ca="1" si="1"/>
        <v>7</v>
      </c>
      <c r="H5" s="37">
        <f t="shared" ca="1" si="1"/>
        <v>8</v>
      </c>
      <c r="J5" s="44">
        <f ca="1">P4+1</f>
        <v>6</v>
      </c>
      <c r="K5" s="36">
        <f t="shared" ref="K5:P7" ca="1" si="2">J5+1</f>
        <v>7</v>
      </c>
      <c r="L5" s="36">
        <f t="shared" ca="1" si="2"/>
        <v>8</v>
      </c>
      <c r="M5" s="36">
        <f t="shared" ca="1" si="2"/>
        <v>9</v>
      </c>
      <c r="N5" s="36">
        <f t="shared" ca="1" si="2"/>
        <v>10</v>
      </c>
      <c r="O5" s="36">
        <f t="shared" ca="1" si="2"/>
        <v>11</v>
      </c>
      <c r="P5" s="45">
        <f t="shared" ca="1" si="2"/>
        <v>12</v>
      </c>
      <c r="R5" s="57" t="s">
        <v>41</v>
      </c>
    </row>
    <row r="6" spans="2:21" ht="27" customHeight="1" x14ac:dyDescent="0.3">
      <c r="B6" s="35">
        <f t="shared" ref="B6:B7" ca="1" si="3">H5+1</f>
        <v>9</v>
      </c>
      <c r="C6" s="36">
        <f t="shared" ref="C6:H7" ca="1" si="4">B6+1</f>
        <v>10</v>
      </c>
      <c r="D6" s="36">
        <f t="shared" ca="1" si="4"/>
        <v>11</v>
      </c>
      <c r="E6" s="36">
        <f t="shared" ca="1" si="4"/>
        <v>12</v>
      </c>
      <c r="F6" s="36">
        <f t="shared" ca="1" si="4"/>
        <v>13</v>
      </c>
      <c r="G6" s="36">
        <f t="shared" ca="1" si="4"/>
        <v>14</v>
      </c>
      <c r="H6" s="37">
        <f t="shared" ca="1" si="4"/>
        <v>15</v>
      </c>
      <c r="J6" s="44">
        <f ca="1">P5+1</f>
        <v>13</v>
      </c>
      <c r="K6" s="36">
        <f t="shared" ca="1" si="2"/>
        <v>14</v>
      </c>
      <c r="L6" s="36">
        <f t="shared" ca="1" si="2"/>
        <v>15</v>
      </c>
      <c r="M6" s="36">
        <f t="shared" ca="1" si="2"/>
        <v>16</v>
      </c>
      <c r="N6" s="36">
        <f t="shared" ca="1" si="2"/>
        <v>17</v>
      </c>
      <c r="O6" s="36">
        <f t="shared" ca="1" si="2"/>
        <v>18</v>
      </c>
      <c r="P6" s="45">
        <f t="shared" ca="1" si="2"/>
        <v>19</v>
      </c>
      <c r="R6" s="31">
        <f ca="1">DATE(YEAR(TODAY()),1,1)</f>
        <v>44562</v>
      </c>
      <c r="S6" s="61"/>
    </row>
    <row r="7" spans="2:21" ht="27" customHeight="1" x14ac:dyDescent="0.3">
      <c r="B7" s="35">
        <f t="shared" ca="1" si="3"/>
        <v>16</v>
      </c>
      <c r="C7" s="36">
        <f t="shared" ca="1" si="4"/>
        <v>17</v>
      </c>
      <c r="D7" s="36">
        <f t="shared" ca="1" si="4"/>
        <v>18</v>
      </c>
      <c r="E7" s="36">
        <f t="shared" ca="1" si="4"/>
        <v>19</v>
      </c>
      <c r="F7" s="36">
        <f t="shared" ca="1" si="4"/>
        <v>20</v>
      </c>
      <c r="G7" s="36">
        <f t="shared" ca="1" si="4"/>
        <v>21</v>
      </c>
      <c r="H7" s="37">
        <f t="shared" ca="1" si="4"/>
        <v>22</v>
      </c>
      <c r="J7" s="44">
        <f ca="1">P6+1</f>
        <v>20</v>
      </c>
      <c r="K7" s="36">
        <f t="shared" ca="1" si="2"/>
        <v>21</v>
      </c>
      <c r="L7" s="36">
        <f t="shared" ca="1" si="2"/>
        <v>22</v>
      </c>
      <c r="M7" s="36">
        <f t="shared" ca="1" si="2"/>
        <v>23</v>
      </c>
      <c r="N7" s="36">
        <f t="shared" ca="1" si="2"/>
        <v>24</v>
      </c>
      <c r="O7" s="36">
        <f t="shared" ca="1" si="2"/>
        <v>25</v>
      </c>
      <c r="P7" s="45">
        <f t="shared" ca="1" si="2"/>
        <v>26</v>
      </c>
      <c r="R7" s="62"/>
    </row>
    <row r="8" spans="2:21" ht="27" customHeight="1" x14ac:dyDescent="0.3">
      <c r="B8" s="35">
        <f ca="1">IFERROR(IF(H7+1&gt;$D$2,"",H7+1),"")</f>
        <v>23</v>
      </c>
      <c r="C8" s="36">
        <f t="shared" ref="C8:H9" ca="1" si="5">IFERROR(IF(B8+1&gt;$D$2,"",B8+1),"")</f>
        <v>24</v>
      </c>
      <c r="D8" s="36">
        <f t="shared" ca="1" si="5"/>
        <v>25</v>
      </c>
      <c r="E8" s="36">
        <f t="shared" ca="1" si="5"/>
        <v>26</v>
      </c>
      <c r="F8" s="36">
        <f t="shared" ca="1" si="5"/>
        <v>27</v>
      </c>
      <c r="G8" s="36">
        <f t="shared" ca="1" si="5"/>
        <v>28</v>
      </c>
      <c r="H8" s="37">
        <f t="shared" ca="1" si="5"/>
        <v>29</v>
      </c>
      <c r="J8" s="44">
        <f ca="1">IFERROR(IF(P7+1&gt;L$2,"",P7+1),"")</f>
        <v>27</v>
      </c>
      <c r="K8" s="36">
        <f ca="1">IFERROR(IF(J8+1&gt;L$2,"",J8+1),"")</f>
        <v>28</v>
      </c>
      <c r="L8" s="36" t="str">
        <f ca="1">IFERROR(IF(K8+1&gt;L$2,"",K8+1),"")</f>
        <v/>
      </c>
      <c r="M8" s="36" t="str">
        <f ca="1">IFERROR(IF(L8+1&gt;L$2,"",L8+1),"")</f>
        <v/>
      </c>
      <c r="N8" s="36" t="str">
        <f ca="1">IFERROR(IF(M8+1&gt;L$2,"",M8+1),"")</f>
        <v/>
      </c>
      <c r="O8" s="36" t="str">
        <f ca="1">IFERROR(IF(N8+L$2,"",N8+1),"")</f>
        <v/>
      </c>
      <c r="P8" s="45" t="str">
        <f ca="1">IFERROR(IF(O8+1&gt;L$2,"",O8+1),"")</f>
        <v/>
      </c>
      <c r="R8" s="62"/>
    </row>
    <row r="9" spans="2:21" ht="27" customHeight="1" x14ac:dyDescent="0.3">
      <c r="B9" s="38">
        <f ca="1">IFERROR(IF(H8+1&gt;$D$2,"",H8+1),"")</f>
        <v>30</v>
      </c>
      <c r="C9" s="39">
        <f t="shared" ca="1" si="5"/>
        <v>31</v>
      </c>
      <c r="D9" s="39" t="str">
        <f t="shared" ca="1" si="5"/>
        <v/>
      </c>
      <c r="E9" s="39" t="str">
        <f t="shared" ca="1" si="5"/>
        <v/>
      </c>
      <c r="F9" s="39" t="str">
        <f t="shared" ca="1" si="5"/>
        <v/>
      </c>
      <c r="G9" s="39" t="str">
        <f t="shared" ca="1" si="5"/>
        <v/>
      </c>
      <c r="H9" s="40" t="str">
        <f t="shared" ca="1" si="5"/>
        <v/>
      </c>
      <c r="J9" s="46" t="str">
        <f ca="1">IFERROR(IF(P8+1&gt;L$2,"",P8+1),"")</f>
        <v/>
      </c>
      <c r="K9" s="47" t="str">
        <f ca="1">IFERROR(IF(J9+1&gt;L$2,"",J9+1),"")</f>
        <v/>
      </c>
      <c r="L9" s="47" t="str">
        <f ca="1">IFERROR(IF(K9+1&gt;L$2,"",K9+1),"")</f>
        <v/>
      </c>
      <c r="M9" s="47" t="str">
        <f ca="1">IFERROR(IF(L9+1&gt;L$2,"",L9+1),"")</f>
        <v/>
      </c>
      <c r="N9" s="47" t="str">
        <f ca="1">IFERROR(IF(M9+1&gt;L$2,"",M9+1),"")</f>
        <v/>
      </c>
      <c r="O9" s="47" t="str">
        <f ca="1">IFERROR(IF(N9+1&gt;L$2,"",N9+1),"")</f>
        <v/>
      </c>
      <c r="P9" s="48" t="str">
        <f ca="1">IFERROR(IF(O9+L$2,"",O9+1),"")</f>
        <v/>
      </c>
      <c r="R9" s="62"/>
    </row>
    <row r="10" spans="2:21" ht="35.1" customHeight="1" x14ac:dyDescent="0.35">
      <c r="B10" s="72">
        <f ca="1">DATE(ScheduleYear,MONTH(ScheduleStart)+2,1)</f>
        <v>44621</v>
      </c>
      <c r="C10" s="72"/>
      <c r="D10" s="22">
        <f ca="1">DAY(DATE(YEAR(ScheduleStart),MONTH(ScheduleStart)+3,1)-1)</f>
        <v>31</v>
      </c>
      <c r="E10" s="22">
        <f ca="1">WEEKDAY(DATE(YEAR(ScheduleStart),MONTH(ScheduleStart)+2,1),1)</f>
        <v>3</v>
      </c>
      <c r="F10" s="23"/>
      <c r="G10" s="23"/>
      <c r="H10" s="23"/>
      <c r="J10" s="72">
        <f ca="1">DATE(ScheduleYear,MONTH(ScheduleStart)+3,1)</f>
        <v>44652</v>
      </c>
      <c r="K10" s="72"/>
      <c r="L10" s="22">
        <f ca="1">DAY(DATE(YEAR(ScheduleStart),MONTH(ScheduleStart)+4,1)-1)</f>
        <v>30</v>
      </c>
      <c r="M10" s="22">
        <f ca="1">WEEKDAY(DATE(YEAR(ScheduleStart),MONTH(ScheduleStart)+3,1),1)</f>
        <v>6</v>
      </c>
      <c r="N10" s="23"/>
      <c r="O10" s="23"/>
      <c r="P10" s="23"/>
    </row>
    <row r="11" spans="2:21" ht="27" customHeight="1" x14ac:dyDescent="0.3">
      <c r="B11" s="27" t="s">
        <v>34</v>
      </c>
      <c r="C11" s="28" t="s">
        <v>35</v>
      </c>
      <c r="D11" s="28" t="s">
        <v>36</v>
      </c>
      <c r="E11" s="28" t="s">
        <v>37</v>
      </c>
      <c r="F11" s="28" t="s">
        <v>38</v>
      </c>
      <c r="G11" s="28" t="s">
        <v>39</v>
      </c>
      <c r="H11" s="29" t="s">
        <v>40</v>
      </c>
      <c r="J11" s="27" t="s">
        <v>34</v>
      </c>
      <c r="K11" s="28" t="s">
        <v>35</v>
      </c>
      <c r="L11" s="28" t="s">
        <v>36</v>
      </c>
      <c r="M11" s="28" t="s">
        <v>37</v>
      </c>
      <c r="N11" s="28" t="s">
        <v>38</v>
      </c>
      <c r="O11" s="28" t="s">
        <v>39</v>
      </c>
      <c r="P11" s="29" t="s">
        <v>40</v>
      </c>
    </row>
    <row r="12" spans="2:21" ht="27" customHeight="1" x14ac:dyDescent="0.3">
      <c r="B12" s="49" t="str">
        <f ca="1">IF($E$10=COLUMN(A$2),1,IF(A12&gt;0,A12+1,""))</f>
        <v/>
      </c>
      <c r="C12" s="42" t="str">
        <f t="shared" ref="C12:H12" ca="1" si="6">IF($E$10=COLUMN(B$2),1,IF(AND(B12&gt;0,B12&lt;&gt;""),B12+1,""))</f>
        <v/>
      </c>
      <c r="D12" s="42">
        <f t="shared" ca="1" si="6"/>
        <v>1</v>
      </c>
      <c r="E12" s="42">
        <f t="shared" ca="1" si="6"/>
        <v>2</v>
      </c>
      <c r="F12" s="42">
        <f t="shared" ca="1" si="6"/>
        <v>3</v>
      </c>
      <c r="G12" s="42">
        <f t="shared" ca="1" si="6"/>
        <v>4</v>
      </c>
      <c r="H12" s="50">
        <f t="shared" ca="1" si="6"/>
        <v>5</v>
      </c>
      <c r="I12" s="18"/>
      <c r="J12" s="56" t="str">
        <f ca="1">IF($M$10=COLUMN(A$2),1,IF(I12&gt;0,I12+1,""))</f>
        <v/>
      </c>
      <c r="K12" s="42" t="str">
        <f t="shared" ref="K12:P12" ca="1" si="7">IF($M$10=COLUMN(B$2),1,IF(AND(J12&gt;0,J12&lt;&gt;""),J12+1,""))</f>
        <v/>
      </c>
      <c r="L12" s="42" t="str">
        <f t="shared" ca="1" si="7"/>
        <v/>
      </c>
      <c r="M12" s="42" t="str">
        <f t="shared" ca="1" si="7"/>
        <v/>
      </c>
      <c r="N12" s="42" t="str">
        <f t="shared" ca="1" si="7"/>
        <v/>
      </c>
      <c r="O12" s="42">
        <f t="shared" ca="1" si="7"/>
        <v>1</v>
      </c>
      <c r="P12" s="50">
        <f t="shared" ca="1" si="7"/>
        <v>2</v>
      </c>
    </row>
    <row r="13" spans="2:21" ht="27" customHeight="1" x14ac:dyDescent="0.3">
      <c r="B13" s="51">
        <f ca="1">H12+1</f>
        <v>6</v>
      </c>
      <c r="C13" s="36">
        <f ca="1">B13+1</f>
        <v>7</v>
      </c>
      <c r="D13" s="36">
        <f t="shared" ref="D13:H13" ca="1" si="8">C13+1</f>
        <v>8</v>
      </c>
      <c r="E13" s="36">
        <f t="shared" ca="1" si="8"/>
        <v>9</v>
      </c>
      <c r="F13" s="36">
        <f t="shared" ca="1" si="8"/>
        <v>10</v>
      </c>
      <c r="G13" s="36">
        <f t="shared" ca="1" si="8"/>
        <v>11</v>
      </c>
      <c r="H13" s="52">
        <f t="shared" ca="1" si="8"/>
        <v>12</v>
      </c>
      <c r="J13" s="51">
        <f ca="1">P12+1</f>
        <v>3</v>
      </c>
      <c r="K13" s="36">
        <f ca="1">J13+1</f>
        <v>4</v>
      </c>
      <c r="L13" s="36">
        <f t="shared" ref="L13:P13" ca="1" si="9">K13+1</f>
        <v>5</v>
      </c>
      <c r="M13" s="36">
        <f t="shared" ca="1" si="9"/>
        <v>6</v>
      </c>
      <c r="N13" s="36">
        <f t="shared" ca="1" si="9"/>
        <v>7</v>
      </c>
      <c r="O13" s="36">
        <f t="shared" ca="1" si="9"/>
        <v>8</v>
      </c>
      <c r="P13" s="52">
        <f t="shared" ca="1" si="9"/>
        <v>9</v>
      </c>
    </row>
    <row r="14" spans="2:21" ht="27" customHeight="1" x14ac:dyDescent="0.3">
      <c r="B14" s="51">
        <f t="shared" ref="B14:B15" ca="1" si="10">H13+1</f>
        <v>13</v>
      </c>
      <c r="C14" s="36">
        <f t="shared" ref="C14:H15" ca="1" si="11">B14+1</f>
        <v>14</v>
      </c>
      <c r="D14" s="36">
        <f t="shared" ca="1" si="11"/>
        <v>15</v>
      </c>
      <c r="E14" s="36">
        <f t="shared" ca="1" si="11"/>
        <v>16</v>
      </c>
      <c r="F14" s="36">
        <f t="shared" ca="1" si="11"/>
        <v>17</v>
      </c>
      <c r="G14" s="36">
        <f t="shared" ca="1" si="11"/>
        <v>18</v>
      </c>
      <c r="H14" s="52">
        <f t="shared" ca="1" si="11"/>
        <v>19</v>
      </c>
      <c r="J14" s="51">
        <f t="shared" ref="J14:J15" ca="1" si="12">P13+1</f>
        <v>10</v>
      </c>
      <c r="K14" s="36">
        <f t="shared" ref="K14:P15" ca="1" si="13">J14+1</f>
        <v>11</v>
      </c>
      <c r="L14" s="36">
        <f t="shared" ca="1" si="13"/>
        <v>12</v>
      </c>
      <c r="M14" s="36">
        <f t="shared" ca="1" si="13"/>
        <v>13</v>
      </c>
      <c r="N14" s="36">
        <f t="shared" ca="1" si="13"/>
        <v>14</v>
      </c>
      <c r="O14" s="36">
        <f t="shared" ca="1" si="13"/>
        <v>15</v>
      </c>
      <c r="P14" s="52">
        <f t="shared" ca="1" si="13"/>
        <v>16</v>
      </c>
    </row>
    <row r="15" spans="2:21" ht="27" customHeight="1" x14ac:dyDescent="0.3">
      <c r="B15" s="51">
        <f t="shared" ca="1" si="10"/>
        <v>20</v>
      </c>
      <c r="C15" s="36">
        <f t="shared" ca="1" si="11"/>
        <v>21</v>
      </c>
      <c r="D15" s="36">
        <f t="shared" ca="1" si="11"/>
        <v>22</v>
      </c>
      <c r="E15" s="36">
        <f t="shared" ca="1" si="11"/>
        <v>23</v>
      </c>
      <c r="F15" s="36">
        <f t="shared" ca="1" si="11"/>
        <v>24</v>
      </c>
      <c r="G15" s="36">
        <f t="shared" ca="1" si="11"/>
        <v>25</v>
      </c>
      <c r="H15" s="52">
        <f t="shared" ca="1" si="11"/>
        <v>26</v>
      </c>
      <c r="J15" s="51">
        <f t="shared" ca="1" si="12"/>
        <v>17</v>
      </c>
      <c r="K15" s="36">
        <f t="shared" ca="1" si="13"/>
        <v>18</v>
      </c>
      <c r="L15" s="36">
        <f t="shared" ca="1" si="13"/>
        <v>19</v>
      </c>
      <c r="M15" s="36">
        <f t="shared" ca="1" si="13"/>
        <v>20</v>
      </c>
      <c r="N15" s="36">
        <f t="shared" ca="1" si="13"/>
        <v>21</v>
      </c>
      <c r="O15" s="36">
        <f t="shared" ca="1" si="13"/>
        <v>22</v>
      </c>
      <c r="P15" s="52">
        <f t="shared" ca="1" si="13"/>
        <v>23</v>
      </c>
    </row>
    <row r="16" spans="2:21" ht="27" customHeight="1" x14ac:dyDescent="0.3">
      <c r="B16" s="51">
        <f ca="1">IFERROR(IF(H15+1&gt;$D$10,"",H15+1),"")</f>
        <v>27</v>
      </c>
      <c r="C16" s="36">
        <f ca="1">IFERROR(IF(B16+1&gt;$D$10,"",B16+1),"")</f>
        <v>28</v>
      </c>
      <c r="D16" s="36">
        <f t="shared" ref="D16:H17" ca="1" si="14">IFERROR(IF(C16+1&gt;$D$10,"",C16+1),"")</f>
        <v>29</v>
      </c>
      <c r="E16" s="36">
        <f t="shared" ca="1" si="14"/>
        <v>30</v>
      </c>
      <c r="F16" s="36">
        <f t="shared" ca="1" si="14"/>
        <v>31</v>
      </c>
      <c r="G16" s="36" t="str">
        <f t="shared" ca="1" si="14"/>
        <v/>
      </c>
      <c r="H16" s="52" t="str">
        <f t="shared" ca="1" si="14"/>
        <v/>
      </c>
      <c r="J16" s="51">
        <f ca="1">IFERROR(IF(P15+1&gt;$L$10,"",P15+1),"")</f>
        <v>24</v>
      </c>
      <c r="K16" s="36">
        <f ca="1">IFERROR(IF(J16+1&gt;$L$10,"",J16+1),"")</f>
        <v>25</v>
      </c>
      <c r="L16" s="36">
        <f t="shared" ref="L16:P17" ca="1" si="15">IFERROR(IF(K16+1&gt;$L$10,"",K16+1),"")</f>
        <v>26</v>
      </c>
      <c r="M16" s="36">
        <f t="shared" ca="1" si="15"/>
        <v>27</v>
      </c>
      <c r="N16" s="36">
        <f t="shared" ca="1" si="15"/>
        <v>28</v>
      </c>
      <c r="O16" s="36">
        <f t="shared" ca="1" si="15"/>
        <v>29</v>
      </c>
      <c r="P16" s="52">
        <f t="shared" ca="1" si="15"/>
        <v>30</v>
      </c>
    </row>
    <row r="17" spans="2:16" ht="27" customHeight="1" x14ac:dyDescent="0.3">
      <c r="B17" s="53" t="str">
        <f ca="1">IFERROR(IF(H16+1&gt;$D$10,"",H16+1),"")</f>
        <v/>
      </c>
      <c r="C17" s="54" t="str">
        <f ca="1">IFERROR(IF(B17+1&gt;$D$10,"",B17+1),"")</f>
        <v/>
      </c>
      <c r="D17" s="54" t="str">
        <f t="shared" ca="1" si="14"/>
        <v/>
      </c>
      <c r="E17" s="54" t="str">
        <f t="shared" ca="1" si="14"/>
        <v/>
      </c>
      <c r="F17" s="54" t="str">
        <f t="shared" ca="1" si="14"/>
        <v/>
      </c>
      <c r="G17" s="54" t="str">
        <f t="shared" ca="1" si="14"/>
        <v/>
      </c>
      <c r="H17" s="55" t="str">
        <f t="shared" ca="1" si="14"/>
        <v/>
      </c>
      <c r="J17" s="53" t="str">
        <f ca="1">IFERROR(IF(P16+1&gt;$L$10,"",P16+1),"")</f>
        <v/>
      </c>
      <c r="K17" s="54" t="str">
        <f ca="1">IFERROR(IF(J17+1&gt;$L$10,"",J17+1),"")</f>
        <v/>
      </c>
      <c r="L17" s="54" t="str">
        <f t="shared" ca="1" si="15"/>
        <v/>
      </c>
      <c r="M17" s="54" t="str">
        <f t="shared" ca="1" si="15"/>
        <v/>
      </c>
      <c r="N17" s="54" t="str">
        <f t="shared" ca="1" si="15"/>
        <v/>
      </c>
      <c r="O17" s="54" t="str">
        <f t="shared" ca="1" si="15"/>
        <v/>
      </c>
      <c r="P17" s="55" t="str">
        <f t="shared" ca="1" si="15"/>
        <v/>
      </c>
    </row>
    <row r="18" spans="2:16" ht="9" customHeight="1" x14ac:dyDescent="0.3"/>
  </sheetData>
  <mergeCells count="4">
    <mergeCell ref="B2:C2"/>
    <mergeCell ref="J2:K2"/>
    <mergeCell ref="B10:C10"/>
    <mergeCell ref="J10:K10"/>
  </mergeCells>
  <dataValidations xWindow="89" yWindow="333" count="5">
    <dataValidation allowBlank="1" showInputMessage="1" showErrorMessage="1" prompt="Formula for generating weeks in a month is in this cell. Do Not Delete this content" sqref="E2 M2 E10 M10"/>
    <dataValidation allowBlank="1" showInputMessage="1" showErrorMessage="1" prompt="Formula for generating certain days in a month is in this cell. Do Not Delete this content" sqref="D2 L2 D10 L10"/>
    <dataValidation allowBlank="1" showInputMessage="1" showErrorMessage="1" prompt="Enter Start Date in this cell" sqref="R6"/>
    <dataValidation allowBlank="1" showInputMessage="1" showErrorMessage="1" prompt="Enter Year in this cell" sqref="R4"/>
    <dataValidation allowBlank="1" showInputMessage="1" showErrorMessage="1" prompt="Create a Semester Calendar in this worksheet. Enter year in cell R4 and Start Date in cell R6. A four month calendar is automatically generated._x000a__x000a_Dates with corresponding deadlines are highlighted._x000a_" sqref="A1"/>
  </dataValidations>
  <printOptions horizontalCentered="1"/>
  <pageMargins left="0.7" right="0.7" top="0.75" bottom="0.75" header="0.3" footer="0.3"/>
  <pageSetup orientation="landscape" r:id="rId1"/>
  <headerFooter differentFirst="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3E27BE-1BAF-46AA-9805-49DCC4CF288E}">
            <xm:f>(B12&lt;&gt;"")*(MATCH(DATE(YEAR($B$10),MONTH($B$10),B12),Deadlines!$G:$G,0)&gt;0)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B12:H17</xm:sqref>
        </x14:conditionalFormatting>
        <x14:conditionalFormatting xmlns:xm="http://schemas.microsoft.com/office/excel/2006/main">
          <x14:cfRule type="expression" priority="2" id="{0FCCDF6C-00EB-4A1E-A125-22CACB259F66}">
            <xm:f>(J12&lt;&gt;"")*(MATCH(DATE(YEAR($J$10),MONTH($J$10),J12),Deadlines!$G:$G,0)&gt;0)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J12:P17</xm:sqref>
        </x14:conditionalFormatting>
        <x14:conditionalFormatting xmlns:xm="http://schemas.microsoft.com/office/excel/2006/main">
          <x14:cfRule type="expression" priority="3" id="{CADD798F-EEED-4E92-96B7-3D864818ACDC}">
            <xm:f>(B4&lt;&gt;"")*(MATCH(DATE(YEAR($B$2),MONTH($B$2),B4),Deadlines!$G:$G,0))</xm:f>
            <x14:dxf>
              <fill>
                <patternFill>
                  <bgColor theme="9" tint="0.79998168889431442"/>
                </patternFill>
              </fill>
            </x14:dxf>
          </x14:cfRule>
          <xm:sqref>B4:H9</xm:sqref>
        </x14:conditionalFormatting>
        <x14:conditionalFormatting xmlns:xm="http://schemas.microsoft.com/office/excel/2006/main">
          <x14:cfRule type="expression" priority="4" id="{6C6D27D1-7978-466C-8D0A-1715C168E1BB}">
            <xm:f>(J4&lt;&gt;"")*(MATCH(DATE(YEAR($J$2),MONTH($J$2),J4),Deadlines!$G:$G,0)&gt;0)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J4:P9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CB1F-749B-4AEA-BB9B-A7CAF9D30EE9}">
  <ds:schemaRefs>
    <ds:schemaRef ds:uri="http://schemas.microsoft.com/sharepoint/v3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fb0879af-3eba-417a-a55a-ffe6dcd6ca77"/>
    <ds:schemaRef ds:uri="http://schemas.microsoft.com/office/infopath/2007/PartnerControls"/>
    <ds:schemaRef ds:uri="http://schemas.microsoft.com/office/2006/documentManagement/types"/>
    <ds:schemaRef ds:uri="6dc4bcd6-49db-4c07-9060-8acfc67cef9f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932DDA7-FBE3-4078-B8E3-95A0D78BDE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099D55-1302-4AD0-81E3-14F881708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Class List</vt:lpstr>
      <vt:lpstr>Deadlines</vt:lpstr>
      <vt:lpstr>Weekly Schedule</vt:lpstr>
      <vt:lpstr>Semester Calendar</vt:lpstr>
      <vt:lpstr>List_CourseID</vt:lpstr>
      <vt:lpstr>'Semester Calendar'!Month1</vt:lpstr>
      <vt:lpstr>'Semester Calendar'!Month2</vt:lpstr>
      <vt:lpstr>'Semester Calendar'!Month3</vt:lpstr>
      <vt:lpstr>'Semester Calendar'!Month4</vt:lpstr>
      <vt:lpstr>ScheduleEnd</vt:lpstr>
      <vt:lpstr>ScheduleSemester</vt:lpstr>
      <vt:lpstr>ScheduleStart</vt:lpstr>
      <vt:lpstr>ScheduleYear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2018-08-24T03:13:43Z</dcterms:created>
  <dcterms:modified xsi:type="dcterms:W3CDTF">2022-11-29T14:50:11Z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