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hidePivotFieldList="1"/>
  <mc:AlternateContent xmlns:mc="http://schemas.openxmlformats.org/markup-compatibility/2006">
    <mc:Choice Requires="x15">
      <x15ac:absPath xmlns:x15ac="http://schemas.microsoft.com/office/spreadsheetml/2010/11/ac" url="Z:\2023 Storage Capacity\"/>
    </mc:Choice>
  </mc:AlternateContent>
  <xr:revisionPtr revIDLastSave="0" documentId="13_ncr:1_{E7070D0A-C2E1-42EE-B254-46C8A10C89DD}" xr6:coauthVersionLast="47" xr6:coauthVersionMax="47" xr10:uidLastSave="{00000000-0000-0000-0000-000000000000}"/>
  <bookViews>
    <workbookView xWindow="-28920" yWindow="-120" windowWidth="29040" windowHeight="15840" tabRatio="861" xr2:uid="{00000000-000D-0000-FFFF-FFFF00000000}"/>
  </bookViews>
  <sheets>
    <sheet name="US" sheetId="5" r:id="rId1"/>
    <sheet name="PADD 1" sheetId="11" r:id="rId2"/>
    <sheet name="PADD 2" sheetId="7" r:id="rId3"/>
    <sheet name="Cushing" sheetId="13" r:id="rId4"/>
    <sheet name="PADD 3" sheetId="12" r:id="rId5"/>
    <sheet name="PADD 4" sheetId="6" r:id="rId6"/>
    <sheet name="PADD 5" sheetId="10"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1" i="10" l="1"/>
  <c r="U22" i="10"/>
  <c r="U23" i="10" s="1"/>
  <c r="U19" i="10"/>
  <c r="U15" i="10"/>
  <c r="U9" i="10"/>
  <c r="U5" i="10"/>
  <c r="U20" i="6"/>
  <c r="U21" i="6"/>
  <c r="U22" i="6" s="1"/>
  <c r="U18" i="6"/>
  <c r="U14" i="6"/>
  <c r="U9" i="6"/>
  <c r="U5" i="6"/>
  <c r="U20" i="12"/>
  <c r="U21" i="12"/>
  <c r="U22" i="12" s="1"/>
  <c r="U18" i="12"/>
  <c r="U14" i="12"/>
  <c r="U9" i="12"/>
  <c r="U5" i="12"/>
  <c r="U11" i="13"/>
  <c r="U7" i="13"/>
  <c r="U13" i="13" s="1"/>
  <c r="U14" i="13" s="1"/>
  <c r="U20" i="7"/>
  <c r="U21" i="7"/>
  <c r="U22" i="7" s="1"/>
  <c r="U24" i="7"/>
  <c r="U25" i="7" s="1"/>
  <c r="U18" i="7"/>
  <c r="U14" i="7"/>
  <c r="U9" i="7"/>
  <c r="U5" i="7"/>
  <c r="U20" i="11"/>
  <c r="U21" i="11"/>
  <c r="U22" i="11" s="1"/>
  <c r="U18" i="11"/>
  <c r="U14" i="11"/>
  <c r="U9" i="11"/>
  <c r="U5" i="11"/>
  <c r="U6" i="5"/>
  <c r="U7" i="5"/>
  <c r="U8" i="5"/>
  <c r="U11" i="5"/>
  <c r="U13" i="5"/>
  <c r="U14" i="5"/>
  <c r="U17" i="5"/>
  <c r="U18" i="5"/>
  <c r="U5" i="5" l="1"/>
  <c r="U21" i="5"/>
  <c r="U19" i="5"/>
  <c r="U22" i="5"/>
  <c r="U23" i="5" s="1"/>
  <c r="U24" i="11"/>
  <c r="U25" i="11" s="1"/>
  <c r="U9" i="5"/>
  <c r="U25" i="10"/>
  <c r="U26" i="10" s="1"/>
  <c r="U24" i="6"/>
  <c r="U25" i="6" s="1"/>
  <c r="U24" i="12"/>
  <c r="U25" i="12" s="1"/>
  <c r="U15" i="5"/>
  <c r="U25" i="5" l="1"/>
  <c r="U26" i="5" s="1"/>
  <c r="R14" i="6"/>
  <c r="S14" i="6"/>
  <c r="R9" i="6"/>
  <c r="S9" i="6"/>
  <c r="R14" i="12"/>
  <c r="S14" i="12"/>
  <c r="R9" i="12"/>
  <c r="S9" i="12"/>
  <c r="R7" i="13"/>
  <c r="S7" i="13"/>
  <c r="R14" i="7"/>
  <c r="S14" i="7"/>
  <c r="R9" i="7"/>
  <c r="S9" i="7"/>
  <c r="R9" i="11"/>
  <c r="S9" i="11"/>
  <c r="R14" i="11"/>
  <c r="S14" i="11"/>
  <c r="R21" i="10" l="1"/>
  <c r="S21" i="10"/>
  <c r="R22" i="10"/>
  <c r="R23" i="10" s="1"/>
  <c r="S22" i="10"/>
  <c r="S23" i="10" s="1"/>
  <c r="R19" i="10"/>
  <c r="S19" i="10"/>
  <c r="R15" i="10"/>
  <c r="S15" i="10"/>
  <c r="R9" i="10"/>
  <c r="S9" i="10"/>
  <c r="R5" i="10"/>
  <c r="S5" i="10"/>
  <c r="R20" i="6"/>
  <c r="S20" i="6"/>
  <c r="R21" i="6"/>
  <c r="R24" i="6" s="1"/>
  <c r="S21" i="6"/>
  <c r="S24" i="6" s="1"/>
  <c r="R18" i="6"/>
  <c r="S18" i="6"/>
  <c r="R5" i="6"/>
  <c r="S5" i="6"/>
  <c r="R20" i="12"/>
  <c r="S20" i="12"/>
  <c r="R21" i="12"/>
  <c r="R22" i="12" s="1"/>
  <c r="S21" i="12"/>
  <c r="S22" i="12" s="1"/>
  <c r="R18" i="12"/>
  <c r="S18" i="12"/>
  <c r="R5" i="12"/>
  <c r="S5" i="12"/>
  <c r="R13" i="13"/>
  <c r="R14" i="13" s="1"/>
  <c r="S13" i="13"/>
  <c r="S14" i="13" s="1"/>
  <c r="R11" i="13"/>
  <c r="S11" i="13"/>
  <c r="R20" i="7"/>
  <c r="S20" i="7"/>
  <c r="R21" i="7"/>
  <c r="R24" i="7" s="1"/>
  <c r="S21" i="7"/>
  <c r="S24" i="7" s="1"/>
  <c r="S25" i="7" s="1"/>
  <c r="R18" i="7"/>
  <c r="S18" i="7"/>
  <c r="R5" i="7"/>
  <c r="S5" i="7"/>
  <c r="R20" i="11"/>
  <c r="S20" i="11"/>
  <c r="R21" i="11"/>
  <c r="S21" i="11"/>
  <c r="R18" i="11"/>
  <c r="S18" i="11"/>
  <c r="R5" i="11"/>
  <c r="S5" i="11"/>
  <c r="S24" i="11" l="1"/>
  <c r="S22" i="11"/>
  <c r="S25" i="10"/>
  <c r="S26" i="10" s="1"/>
  <c r="R24" i="11"/>
  <c r="R25" i="11" s="1"/>
  <c r="R22" i="11"/>
  <c r="R25" i="7"/>
  <c r="R25" i="6"/>
  <c r="R25" i="10"/>
  <c r="R26" i="10" s="1"/>
  <c r="S25" i="6"/>
  <c r="S22" i="6"/>
  <c r="R22" i="6"/>
  <c r="S24" i="12"/>
  <c r="S25" i="12" s="1"/>
  <c r="R24" i="12"/>
  <c r="R25" i="12" s="1"/>
  <c r="S22" i="7"/>
  <c r="R22" i="7"/>
  <c r="S25" i="11"/>
  <c r="T22" i="10"/>
  <c r="T23" i="10" s="1"/>
  <c r="T21" i="10"/>
  <c r="T19" i="10"/>
  <c r="T15" i="10"/>
  <c r="T9" i="10"/>
  <c r="T5" i="10"/>
  <c r="T21" i="6"/>
  <c r="T22" i="6" s="1"/>
  <c r="T20" i="6"/>
  <c r="T18" i="6"/>
  <c r="T14" i="6"/>
  <c r="T9" i="6"/>
  <c r="T5" i="6"/>
  <c r="T20" i="7"/>
  <c r="T21" i="7"/>
  <c r="T22" i="7" s="1"/>
  <c r="T21" i="11"/>
  <c r="T22" i="11" s="1"/>
  <c r="T20" i="11"/>
  <c r="T21" i="12"/>
  <c r="T22" i="12" s="1"/>
  <c r="T20" i="12"/>
  <c r="T18" i="12"/>
  <c r="T14" i="12"/>
  <c r="T9" i="12"/>
  <c r="T5" i="12"/>
  <c r="T11" i="13"/>
  <c r="T7" i="13"/>
  <c r="T13" i="13" s="1"/>
  <c r="T14" i="13" s="1"/>
  <c r="T18" i="7"/>
  <c r="T14" i="7"/>
  <c r="T9" i="7"/>
  <c r="T5" i="7"/>
  <c r="T18" i="11"/>
  <c r="T14" i="11"/>
  <c r="T9" i="11"/>
  <c r="T5" i="11"/>
  <c r="T6" i="5"/>
  <c r="T7" i="5"/>
  <c r="T8" i="5"/>
  <c r="T11" i="5"/>
  <c r="T13" i="5"/>
  <c r="T14" i="5"/>
  <c r="T17" i="5"/>
  <c r="T18" i="5"/>
  <c r="T25" i="10" l="1"/>
  <c r="T26" i="10" s="1"/>
  <c r="T24" i="6"/>
  <c r="T25" i="6" s="1"/>
  <c r="T24" i="12"/>
  <c r="T25" i="12" s="1"/>
  <c r="T24" i="7"/>
  <c r="T25" i="7" s="1"/>
  <c r="T22" i="5"/>
  <c r="T23" i="5" s="1"/>
  <c r="T21" i="5"/>
  <c r="T19" i="5"/>
  <c r="T9" i="5"/>
  <c r="T24" i="11"/>
  <c r="T25" i="11" s="1"/>
  <c r="T15" i="5"/>
  <c r="T5" i="5"/>
  <c r="T25" i="5" l="1"/>
  <c r="T26" i="5" s="1"/>
  <c r="S6" i="5"/>
  <c r="S7" i="5"/>
  <c r="S8" i="5"/>
  <c r="S11" i="5"/>
  <c r="S13" i="5"/>
  <c r="S14" i="5"/>
  <c r="S17" i="5"/>
  <c r="S18" i="5"/>
  <c r="S9" i="5" l="1"/>
  <c r="S22" i="5"/>
  <c r="S23" i="5" s="1"/>
  <c r="S21" i="5"/>
  <c r="S19" i="5"/>
  <c r="S15" i="5"/>
  <c r="S5" i="5"/>
  <c r="S25" i="5" l="1"/>
  <c r="S26" i="5" s="1"/>
  <c r="R6" i="5"/>
  <c r="R7" i="5"/>
  <c r="R8" i="5"/>
  <c r="R11" i="5"/>
  <c r="R13" i="5"/>
  <c r="R14" i="5"/>
  <c r="R17" i="5"/>
  <c r="R18" i="5"/>
  <c r="R22" i="5" l="1"/>
  <c r="R23" i="5" s="1"/>
  <c r="R9" i="5"/>
  <c r="R25" i="5" s="1"/>
  <c r="R21" i="5"/>
  <c r="R5" i="5"/>
  <c r="R19" i="5"/>
  <c r="R15" i="5"/>
  <c r="R26" i="5" l="1"/>
  <c r="Q21" i="10"/>
  <c r="Q22" i="10"/>
  <c r="Q23" i="10"/>
  <c r="Q19" i="10"/>
  <c r="Q15" i="10"/>
  <c r="Q9" i="10"/>
  <c r="Q5" i="10"/>
  <c r="Q20" i="6"/>
  <c r="Q21" i="6"/>
  <c r="Q22" i="6" s="1"/>
  <c r="Q18" i="6"/>
  <c r="Q14" i="6"/>
  <c r="Q9" i="6"/>
  <c r="Q5" i="6"/>
  <c r="Q20" i="12"/>
  <c r="Q21" i="12"/>
  <c r="Q22" i="12" s="1"/>
  <c r="Q18" i="12"/>
  <c r="Q14" i="12"/>
  <c r="Q9" i="12"/>
  <c r="Q5" i="12"/>
  <c r="Q11" i="13"/>
  <c r="Q7" i="13"/>
  <c r="Q13" i="13" s="1"/>
  <c r="Q14" i="13" s="1"/>
  <c r="Q20" i="7"/>
  <c r="Q21" i="7"/>
  <c r="Q22" i="7" s="1"/>
  <c r="Q18" i="7"/>
  <c r="Q14" i="7"/>
  <c r="Q9" i="7"/>
  <c r="Q5" i="7"/>
  <c r="Q20" i="11"/>
  <c r="Q21" i="11"/>
  <c r="Q22" i="11" s="1"/>
  <c r="Q18" i="11"/>
  <c r="Q14" i="11"/>
  <c r="Q9" i="11"/>
  <c r="Q5" i="11"/>
  <c r="Q25" i="10" l="1"/>
  <c r="Q26" i="10" s="1"/>
  <c r="Q24" i="12"/>
  <c r="Q25" i="12" s="1"/>
  <c r="Q24" i="6"/>
  <c r="Q25" i="6" s="1"/>
  <c r="Q24" i="7"/>
  <c r="Q25" i="7" s="1"/>
  <c r="Q24" i="11"/>
  <c r="Q25" i="11" s="1"/>
  <c r="Q6" i="5"/>
  <c r="Q7" i="5"/>
  <c r="Q8" i="5"/>
  <c r="Q11" i="5"/>
  <c r="Q13" i="5"/>
  <c r="Q14" i="5"/>
  <c r="Q17" i="5"/>
  <c r="Q18" i="5"/>
  <c r="Q21" i="5" l="1"/>
  <c r="Q22" i="5"/>
  <c r="Q23" i="5" s="1"/>
  <c r="Q19" i="5"/>
  <c r="Q9" i="5"/>
  <c r="Q15" i="5"/>
  <c r="Q5" i="5"/>
  <c r="G5" i="5"/>
  <c r="F5" i="5"/>
  <c r="E5" i="5"/>
  <c r="D5" i="5"/>
  <c r="C5" i="5"/>
  <c r="B5" i="5"/>
  <c r="I5" i="10"/>
  <c r="H5" i="10"/>
  <c r="G5" i="10"/>
  <c r="F5" i="10"/>
  <c r="E5" i="10"/>
  <c r="D5" i="10"/>
  <c r="C5" i="10"/>
  <c r="B5" i="10"/>
  <c r="I5" i="6"/>
  <c r="H5" i="6"/>
  <c r="G5" i="6"/>
  <c r="F5" i="6"/>
  <c r="E5" i="6"/>
  <c r="D5" i="6"/>
  <c r="C5" i="6"/>
  <c r="B5" i="6"/>
  <c r="I5" i="12"/>
  <c r="H5" i="12"/>
  <c r="G5" i="12"/>
  <c r="F5" i="12"/>
  <c r="E5" i="12"/>
  <c r="D5" i="12"/>
  <c r="C5" i="12"/>
  <c r="B5" i="12"/>
  <c r="I5" i="7"/>
  <c r="H5" i="7"/>
  <c r="G5" i="7"/>
  <c r="F5" i="7"/>
  <c r="E5" i="7"/>
  <c r="D5" i="7"/>
  <c r="C5" i="7"/>
  <c r="B5" i="7"/>
  <c r="I5" i="11"/>
  <c r="H5" i="11"/>
  <c r="G5" i="11"/>
  <c r="F5" i="11"/>
  <c r="E5" i="11"/>
  <c r="D5" i="11"/>
  <c r="C5" i="11"/>
  <c r="B5" i="11"/>
  <c r="Q25" i="5" l="1"/>
  <c r="Q26" i="5" s="1"/>
  <c r="P6" i="5"/>
  <c r="P11" i="5"/>
  <c r="P17" i="5"/>
  <c r="P13" i="5"/>
  <c r="P8" i="5"/>
  <c r="P18" i="5"/>
  <c r="P14" i="5"/>
  <c r="P14" i="11"/>
  <c r="P5" i="11"/>
  <c r="P9" i="11"/>
  <c r="P18" i="11"/>
  <c r="P20" i="11"/>
  <c r="P21" i="11"/>
  <c r="P15" i="10"/>
  <c r="P5" i="10"/>
  <c r="P9" i="10"/>
  <c r="P19" i="10"/>
  <c r="P21" i="10"/>
  <c r="P22" i="10"/>
  <c r="P9" i="6"/>
  <c r="P18" i="6"/>
  <c r="P14" i="6"/>
  <c r="P5" i="6"/>
  <c r="P20" i="6"/>
  <c r="P21" i="6"/>
  <c r="P9" i="12"/>
  <c r="P20" i="12"/>
  <c r="P14" i="12"/>
  <c r="P5" i="12"/>
  <c r="P18" i="12"/>
  <c r="P21" i="12"/>
  <c r="P7" i="13"/>
  <c r="P13" i="13" s="1"/>
  <c r="P14" i="13" s="1"/>
  <c r="P11" i="13"/>
  <c r="P14" i="7"/>
  <c r="P18" i="7"/>
  <c r="P20" i="7"/>
  <c r="P21" i="7"/>
  <c r="O6" i="5"/>
  <c r="O8" i="5"/>
  <c r="O13" i="5"/>
  <c r="O11" i="5"/>
  <c r="O17" i="5"/>
  <c r="O14" i="5"/>
  <c r="O18" i="5"/>
  <c r="O15" i="10"/>
  <c r="O5" i="10"/>
  <c r="O9" i="10"/>
  <c r="O19" i="10"/>
  <c r="O21" i="10"/>
  <c r="O22" i="10"/>
  <c r="O14" i="6"/>
  <c r="O5" i="6"/>
  <c r="O18" i="6"/>
  <c r="O20" i="6"/>
  <c r="O9" i="6"/>
  <c r="O21" i="6"/>
  <c r="O18" i="12"/>
  <c r="O14" i="12"/>
  <c r="O5" i="12"/>
  <c r="O9" i="12"/>
  <c r="O20" i="12"/>
  <c r="O21" i="12"/>
  <c r="O7" i="13"/>
  <c r="O13" i="13" s="1"/>
  <c r="O14" i="13" s="1"/>
  <c r="O11" i="13"/>
  <c r="O14" i="7"/>
  <c r="O18" i="7"/>
  <c r="O20" i="7"/>
  <c r="O21" i="7"/>
  <c r="O14" i="11"/>
  <c r="O5" i="11"/>
  <c r="O9" i="11"/>
  <c r="O18" i="11"/>
  <c r="O20" i="11"/>
  <c r="O21" i="11"/>
  <c r="N5" i="11"/>
  <c r="N6" i="5"/>
  <c r="N14" i="11"/>
  <c r="N5" i="12"/>
  <c r="N14" i="12"/>
  <c r="N5" i="10"/>
  <c r="N15" i="10"/>
  <c r="N9" i="12"/>
  <c r="N9" i="10"/>
  <c r="N8" i="5"/>
  <c r="N18" i="11"/>
  <c r="N18" i="6"/>
  <c r="N19" i="10"/>
  <c r="N7" i="13"/>
  <c r="N13" i="13" s="1"/>
  <c r="N14" i="13" s="1"/>
  <c r="N20" i="6"/>
  <c r="N21" i="11"/>
  <c r="N14" i="5"/>
  <c r="N21" i="7"/>
  <c r="N22" i="7" s="1"/>
  <c r="N21" i="12"/>
  <c r="N21" i="6"/>
  <c r="N22" i="6" s="1"/>
  <c r="N17" i="5"/>
  <c r="N22" i="10"/>
  <c r="N23" i="10" s="1"/>
  <c r="N18" i="5"/>
  <c r="N14" i="7"/>
  <c r="N5" i="6"/>
  <c r="N14" i="6"/>
  <c r="N9" i="11"/>
  <c r="N9" i="6"/>
  <c r="N18" i="7"/>
  <c r="N18" i="12"/>
  <c r="N13" i="5"/>
  <c r="N20" i="11"/>
  <c r="N20" i="7"/>
  <c r="N20" i="12"/>
  <c r="N11" i="5"/>
  <c r="N11" i="13"/>
  <c r="N21" i="10"/>
  <c r="M21" i="10"/>
  <c r="K18" i="7"/>
  <c r="L20" i="12"/>
  <c r="L9" i="6"/>
  <c r="M20" i="6"/>
  <c r="M22" i="10"/>
  <c r="M23" i="10" s="1"/>
  <c r="M18" i="7"/>
  <c r="L9" i="10"/>
  <c r="M9" i="12"/>
  <c r="L14" i="6"/>
  <c r="L5" i="6"/>
  <c r="L21" i="10"/>
  <c r="M20" i="12"/>
  <c r="M19" i="10"/>
  <c r="M20" i="7"/>
  <c r="L18" i="6"/>
  <c r="M20" i="11"/>
  <c r="M9" i="10"/>
  <c r="M7" i="13"/>
  <c r="M13" i="13" s="1"/>
  <c r="M14" i="13" s="1"/>
  <c r="M9" i="6"/>
  <c r="L18" i="12"/>
  <c r="L20" i="6"/>
  <c r="L14" i="7"/>
  <c r="M14" i="12"/>
  <c r="M5" i="12"/>
  <c r="L21" i="12"/>
  <c r="L22" i="12" s="1"/>
  <c r="L9" i="12"/>
  <c r="M14" i="7"/>
  <c r="M21" i="6"/>
  <c r="M22" i="6" s="1"/>
  <c r="L15" i="10"/>
  <c r="L5" i="10"/>
  <c r="M11" i="13"/>
  <c r="L22" i="10"/>
  <c r="L23" i="10" s="1"/>
  <c r="L14" i="12"/>
  <c r="L5" i="12"/>
  <c r="K14" i="7"/>
  <c r="M14" i="11"/>
  <c r="M21" i="12"/>
  <c r="L11" i="13"/>
  <c r="L21" i="7"/>
  <c r="L22" i="7" s="1"/>
  <c r="L21" i="6"/>
  <c r="M21" i="7"/>
  <c r="M5" i="10"/>
  <c r="M15" i="10"/>
  <c r="M18" i="6"/>
  <c r="M18" i="12"/>
  <c r="L18" i="7"/>
  <c r="M21" i="11"/>
  <c r="M22" i="11" s="1"/>
  <c r="M14" i="6"/>
  <c r="M5" i="6"/>
  <c r="M11" i="5"/>
  <c r="L19" i="10"/>
  <c r="M18" i="11"/>
  <c r="K21" i="7"/>
  <c r="K22" i="7" s="1"/>
  <c r="K20" i="7"/>
  <c r="L7" i="13"/>
  <c r="L13" i="13" s="1"/>
  <c r="L14" i="13" s="1"/>
  <c r="L20" i="7"/>
  <c r="M6" i="5"/>
  <c r="M17" i="5"/>
  <c r="M13" i="5"/>
  <c r="M8" i="5"/>
  <c r="M18" i="5"/>
  <c r="M14" i="5"/>
  <c r="M9" i="11"/>
  <c r="M5" i="11"/>
  <c r="B21" i="5"/>
  <c r="B22" i="5"/>
  <c r="P7" i="5" l="1"/>
  <c r="P9" i="5" s="1"/>
  <c r="P5" i="7"/>
  <c r="P9" i="7"/>
  <c r="P24" i="7" s="1"/>
  <c r="P25" i="10"/>
  <c r="P26" i="10" s="1"/>
  <c r="P21" i="5"/>
  <c r="P19" i="5"/>
  <c r="P24" i="6"/>
  <c r="P25" i="6" s="1"/>
  <c r="P24" i="12"/>
  <c r="P25" i="12" s="1"/>
  <c r="P22" i="5"/>
  <c r="P15" i="5"/>
  <c r="P24" i="11"/>
  <c r="P25" i="11" s="1"/>
  <c r="P22" i="11"/>
  <c r="P23" i="10"/>
  <c r="P22" i="6"/>
  <c r="P22" i="12"/>
  <c r="P22" i="7"/>
  <c r="O24" i="11"/>
  <c r="O24" i="6"/>
  <c r="O25" i="6" s="1"/>
  <c r="O21" i="5"/>
  <c r="O24" i="12"/>
  <c r="O25" i="12" s="1"/>
  <c r="O7" i="5"/>
  <c r="O9" i="5" s="1"/>
  <c r="O9" i="7"/>
  <c r="O24" i="7" s="1"/>
  <c r="O5" i="7"/>
  <c r="O25" i="10"/>
  <c r="O26" i="10" s="1"/>
  <c r="O22" i="5"/>
  <c r="O23" i="5" s="1"/>
  <c r="O19" i="5"/>
  <c r="O15" i="5"/>
  <c r="O23" i="10"/>
  <c r="O22" i="6"/>
  <c r="O22" i="12"/>
  <c r="O22" i="7"/>
  <c r="O22" i="11"/>
  <c r="O25" i="11"/>
  <c r="L24" i="6"/>
  <c r="L25" i="6" s="1"/>
  <c r="N24" i="12"/>
  <c r="N25" i="12" s="1"/>
  <c r="N19" i="5"/>
  <c r="N22" i="5"/>
  <c r="N23" i="5" s="1"/>
  <c r="N24" i="11"/>
  <c r="N25" i="11" s="1"/>
  <c r="N9" i="7"/>
  <c r="N24" i="7" s="1"/>
  <c r="N5" i="7"/>
  <c r="N7" i="5"/>
  <c r="N9" i="5" s="1"/>
  <c r="N22" i="12"/>
  <c r="N25" i="10"/>
  <c r="N26" i="10" s="1"/>
  <c r="N15" i="5"/>
  <c r="N22" i="11"/>
  <c r="N21" i="5"/>
  <c r="N24" i="6"/>
  <c r="N25" i="6" s="1"/>
  <c r="M24" i="12"/>
  <c r="M25" i="12" s="1"/>
  <c r="M22" i="12"/>
  <c r="L9" i="7"/>
  <c r="L24" i="7" s="1"/>
  <c r="L5" i="7"/>
  <c r="M9" i="7"/>
  <c r="M24" i="7" s="1"/>
  <c r="M5" i="7"/>
  <c r="M7" i="5"/>
  <c r="M9" i="5" s="1"/>
  <c r="M24" i="11"/>
  <c r="M25" i="11" s="1"/>
  <c r="M25" i="10"/>
  <c r="M26" i="10" s="1"/>
  <c r="M22" i="7"/>
  <c r="M24" i="6"/>
  <c r="M25" i="6" s="1"/>
  <c r="L22" i="6"/>
  <c r="L25" i="10"/>
  <c r="L26" i="10" s="1"/>
  <c r="L24" i="12"/>
  <c r="L25" i="12" s="1"/>
  <c r="M21" i="5"/>
  <c r="K9" i="7"/>
  <c r="K24" i="7" s="1"/>
  <c r="K5" i="7"/>
  <c r="M19" i="5"/>
  <c r="M22" i="5"/>
  <c r="M15" i="5"/>
  <c r="K5" i="6"/>
  <c r="J5" i="6"/>
  <c r="J5" i="10"/>
  <c r="K5" i="10"/>
  <c r="K5" i="12"/>
  <c r="J5" i="12"/>
  <c r="L5" i="11"/>
  <c r="J5" i="11"/>
  <c r="K5" i="11"/>
  <c r="L14" i="11"/>
  <c r="L6" i="5"/>
  <c r="L9" i="11"/>
  <c r="L18" i="5"/>
  <c r="L20" i="11"/>
  <c r="L13" i="5"/>
  <c r="L14" i="5"/>
  <c r="L21" i="11"/>
  <c r="L18" i="11"/>
  <c r="L8" i="5"/>
  <c r="L11" i="5"/>
  <c r="L17" i="5"/>
  <c r="P5" i="5" l="1"/>
  <c r="P25" i="7"/>
  <c r="P25" i="5"/>
  <c r="P23" i="5"/>
  <c r="O5" i="5"/>
  <c r="O25" i="7"/>
  <c r="O25" i="5"/>
  <c r="M5" i="5"/>
  <c r="N25" i="5"/>
  <c r="N5" i="5"/>
  <c r="N25" i="7"/>
  <c r="M25" i="7"/>
  <c r="K25" i="7"/>
  <c r="M25" i="5"/>
  <c r="M23" i="5"/>
  <c r="L24" i="11"/>
  <c r="L25" i="11" s="1"/>
  <c r="J5" i="7"/>
  <c r="L15" i="5"/>
  <c r="L21" i="5"/>
  <c r="L22" i="5"/>
  <c r="L19" i="5"/>
  <c r="L7" i="5"/>
  <c r="L9" i="5" s="1"/>
  <c r="L22" i="11"/>
  <c r="P26" i="5" l="1"/>
  <c r="O26" i="5"/>
  <c r="N26" i="5"/>
  <c r="M26" i="5"/>
  <c r="L5" i="5"/>
  <c r="L23" i="5"/>
  <c r="L25" i="5"/>
  <c r="L25" i="7"/>
  <c r="K6" i="5"/>
  <c r="K11" i="5"/>
  <c r="K13" i="5"/>
  <c r="K17" i="5"/>
  <c r="K8" i="5"/>
  <c r="K14" i="5"/>
  <c r="K18" i="5"/>
  <c r="K9" i="10"/>
  <c r="K21" i="10"/>
  <c r="K19" i="10"/>
  <c r="K15" i="10"/>
  <c r="K22" i="10"/>
  <c r="K9" i="6"/>
  <c r="K21" i="6"/>
  <c r="K14" i="6"/>
  <c r="K20" i="6"/>
  <c r="K18" i="6"/>
  <c r="K20" i="12"/>
  <c r="K18" i="12"/>
  <c r="K9" i="12"/>
  <c r="K14" i="12"/>
  <c r="K21" i="12"/>
  <c r="K7" i="13"/>
  <c r="K13" i="13" s="1"/>
  <c r="K14" i="13" s="1"/>
  <c r="K11" i="13"/>
  <c r="K21" i="11"/>
  <c r="K18" i="11"/>
  <c r="K9" i="11"/>
  <c r="K14" i="11"/>
  <c r="K20" i="11"/>
  <c r="H11" i="5"/>
  <c r="J14" i="12"/>
  <c r="J9" i="6"/>
  <c r="I13" i="5"/>
  <c r="I20" i="11"/>
  <c r="I14" i="12"/>
  <c r="I14" i="6"/>
  <c r="I9" i="10"/>
  <c r="J20" i="11"/>
  <c r="J13" i="5"/>
  <c r="J20" i="7"/>
  <c r="J9" i="12"/>
  <c r="I11" i="5"/>
  <c r="J15" i="10"/>
  <c r="I15" i="10"/>
  <c r="J9" i="10"/>
  <c r="H18" i="7"/>
  <c r="I21" i="11"/>
  <c r="I24" i="11" s="1"/>
  <c r="I14" i="5"/>
  <c r="I9" i="12"/>
  <c r="I9" i="6"/>
  <c r="J21" i="11"/>
  <c r="J14" i="5"/>
  <c r="J14" i="7"/>
  <c r="J11" i="13"/>
  <c r="J18" i="12"/>
  <c r="J19" i="10"/>
  <c r="I17" i="5"/>
  <c r="J14" i="11"/>
  <c r="J6" i="5"/>
  <c r="J21" i="6"/>
  <c r="I18" i="11"/>
  <c r="I8" i="5"/>
  <c r="J18" i="6"/>
  <c r="J18" i="7"/>
  <c r="J14" i="6"/>
  <c r="H9" i="12"/>
  <c r="I6" i="5"/>
  <c r="I14" i="11"/>
  <c r="J21" i="7"/>
  <c r="J7" i="13"/>
  <c r="J13" i="13" s="1"/>
  <c r="J14" i="13" s="1"/>
  <c r="J20" i="12"/>
  <c r="J20" i="6"/>
  <c r="J11" i="5"/>
  <c r="J8" i="5"/>
  <c r="J18" i="11"/>
  <c r="H14" i="7"/>
  <c r="H14" i="6"/>
  <c r="I18" i="5"/>
  <c r="J17" i="5"/>
  <c r="H9" i="6"/>
  <c r="I14" i="7"/>
  <c r="I7" i="13"/>
  <c r="I13" i="13" s="1"/>
  <c r="I14" i="13" s="1"/>
  <c r="J18" i="5"/>
  <c r="H18" i="6"/>
  <c r="I9" i="11"/>
  <c r="J9" i="11"/>
  <c r="J21" i="12"/>
  <c r="J22" i="10"/>
  <c r="J21" i="10"/>
  <c r="H14" i="5"/>
  <c r="H18" i="5"/>
  <c r="H13" i="5"/>
  <c r="H17" i="5"/>
  <c r="H6" i="5"/>
  <c r="H8" i="5"/>
  <c r="I11" i="13"/>
  <c r="H11" i="13"/>
  <c r="G11" i="13"/>
  <c r="E11" i="13"/>
  <c r="D11" i="13"/>
  <c r="C11" i="13"/>
  <c r="B11" i="13"/>
  <c r="G7" i="13"/>
  <c r="G13" i="13" s="1"/>
  <c r="G14" i="13" s="1"/>
  <c r="C7" i="13"/>
  <c r="C13" i="13" s="1"/>
  <c r="C14" i="13" s="1"/>
  <c r="J24" i="12" l="1"/>
  <c r="J25" i="12" s="1"/>
  <c r="K24" i="11"/>
  <c r="K25" i="11" s="1"/>
  <c r="J25" i="10"/>
  <c r="J26" i="10" s="1"/>
  <c r="J24" i="6"/>
  <c r="J25" i="6" s="1"/>
  <c r="K24" i="6"/>
  <c r="K25" i="6" s="1"/>
  <c r="J24" i="11"/>
  <c r="J25" i="11" s="1"/>
  <c r="K24" i="12"/>
  <c r="K25" i="12" s="1"/>
  <c r="K25" i="10"/>
  <c r="K26" i="10" s="1"/>
  <c r="I22" i="11"/>
  <c r="I25" i="11"/>
  <c r="L26" i="5"/>
  <c r="K22" i="11"/>
  <c r="K22" i="6"/>
  <c r="K22" i="12"/>
  <c r="J22" i="7"/>
  <c r="K23" i="10"/>
  <c r="J22" i="6"/>
  <c r="J23" i="10"/>
  <c r="J22" i="12"/>
  <c r="J22" i="11"/>
  <c r="K7" i="5"/>
  <c r="K5" i="5" s="1"/>
  <c r="I15" i="5"/>
  <c r="K19" i="5"/>
  <c r="K21" i="5"/>
  <c r="J19" i="5"/>
  <c r="J22" i="5"/>
  <c r="K22" i="5"/>
  <c r="K15" i="5"/>
  <c r="I19" i="5"/>
  <c r="I22" i="5"/>
  <c r="I21" i="5"/>
  <c r="J9" i="7"/>
  <c r="J24" i="7" s="1"/>
  <c r="J7" i="5"/>
  <c r="J9" i="5" s="1"/>
  <c r="H9" i="7"/>
  <c r="H7" i="5"/>
  <c r="H5" i="5" s="1"/>
  <c r="I9" i="7"/>
  <c r="I7" i="5"/>
  <c r="I9" i="5" s="1"/>
  <c r="J21" i="5"/>
  <c r="J15" i="5"/>
  <c r="E7" i="13"/>
  <c r="E13" i="13" s="1"/>
  <c r="E14" i="13" s="1"/>
  <c r="F7" i="13"/>
  <c r="F13" i="13" s="1"/>
  <c r="F14" i="13" s="1"/>
  <c r="F11" i="13"/>
  <c r="B7" i="13"/>
  <c r="B13" i="13" s="1"/>
  <c r="B14" i="13" s="1"/>
  <c r="D7" i="13"/>
  <c r="D13" i="13" s="1"/>
  <c r="D14" i="13" s="1"/>
  <c r="H7" i="13"/>
  <c r="H13" i="13" s="1"/>
  <c r="H14" i="13" s="1"/>
  <c r="J25" i="5" l="1"/>
  <c r="I25" i="5"/>
  <c r="I5" i="5"/>
  <c r="J5" i="5"/>
  <c r="J25" i="7"/>
  <c r="K23" i="5"/>
  <c r="J23" i="5"/>
  <c r="I23" i="5"/>
  <c r="K9" i="5"/>
  <c r="I18" i="6"/>
  <c r="F18" i="6"/>
  <c r="I20" i="6"/>
  <c r="G20" i="6"/>
  <c r="F20" i="6"/>
  <c r="E20" i="6"/>
  <c r="D20" i="6"/>
  <c r="C20" i="6"/>
  <c r="B21" i="6"/>
  <c r="B20" i="6"/>
  <c r="G9" i="6"/>
  <c r="E18" i="6"/>
  <c r="D18" i="6"/>
  <c r="C18" i="6"/>
  <c r="B18" i="6"/>
  <c r="F9" i="6"/>
  <c r="E9" i="6"/>
  <c r="I21" i="12"/>
  <c r="I24" i="12" s="1"/>
  <c r="I25" i="12" s="1"/>
  <c r="D21" i="12"/>
  <c r="I20" i="12"/>
  <c r="D20" i="12"/>
  <c r="E9" i="12"/>
  <c r="D9" i="12"/>
  <c r="C9" i="12"/>
  <c r="D24" i="12" l="1"/>
  <c r="D25" i="12" s="1"/>
  <c r="K25" i="5"/>
  <c r="K26" i="5" s="1"/>
  <c r="I26" i="5"/>
  <c r="J26" i="5"/>
  <c r="B19" i="10"/>
  <c r="H9" i="10"/>
  <c r="C21" i="10"/>
  <c r="B9" i="10"/>
  <c r="C9" i="10"/>
  <c r="D9" i="10"/>
  <c r="E9" i="10"/>
  <c r="G22" i="10"/>
  <c r="F21" i="10"/>
  <c r="B22" i="10"/>
  <c r="G9" i="10"/>
  <c r="C14" i="12"/>
  <c r="B18" i="12"/>
  <c r="B20" i="12"/>
  <c r="E20" i="12"/>
  <c r="F20" i="12"/>
  <c r="F14" i="12"/>
  <c r="F9" i="12"/>
  <c r="B21" i="12"/>
  <c r="G9" i="12"/>
  <c r="C20" i="12"/>
  <c r="D22" i="12"/>
  <c r="E14" i="12"/>
  <c r="F21" i="12"/>
  <c r="H20" i="6"/>
  <c r="B22" i="6"/>
  <c r="B9" i="6"/>
  <c r="E21" i="6"/>
  <c r="E24" i="6" s="1"/>
  <c r="H21" i="6"/>
  <c r="H24" i="6" s="1"/>
  <c r="G18" i="6"/>
  <c r="G15" i="10"/>
  <c r="F9" i="10"/>
  <c r="B21" i="10"/>
  <c r="D15" i="10"/>
  <c r="D22" i="10"/>
  <c r="E15" i="10"/>
  <c r="D21" i="10"/>
  <c r="E22" i="10"/>
  <c r="E21" i="10"/>
  <c r="F19" i="10"/>
  <c r="H21" i="10"/>
  <c r="I22" i="10"/>
  <c r="I25" i="10" s="1"/>
  <c r="I26" i="10" s="1"/>
  <c r="G21" i="10"/>
  <c r="I21" i="10"/>
  <c r="H15" i="10"/>
  <c r="H22" i="10"/>
  <c r="C15" i="10"/>
  <c r="F15" i="10"/>
  <c r="C22" i="10"/>
  <c r="C25" i="10" s="1"/>
  <c r="C26" i="10" s="1"/>
  <c r="F21" i="6"/>
  <c r="F24" i="6" s="1"/>
  <c r="G21" i="6"/>
  <c r="G24" i="6" s="1"/>
  <c r="D9" i="6"/>
  <c r="C21" i="6"/>
  <c r="C24" i="6" s="1"/>
  <c r="I21" i="6"/>
  <c r="I24" i="6" s="1"/>
  <c r="C9" i="6"/>
  <c r="D21" i="6"/>
  <c r="D24" i="6" s="1"/>
  <c r="B9" i="12"/>
  <c r="H20" i="12"/>
  <c r="I22" i="12"/>
  <c r="H14" i="12"/>
  <c r="G14" i="12"/>
  <c r="C21" i="12"/>
  <c r="D14" i="12"/>
  <c r="E21" i="12"/>
  <c r="G21" i="12"/>
  <c r="G20" i="12"/>
  <c r="H21" i="12"/>
  <c r="G19" i="10"/>
  <c r="C19" i="10"/>
  <c r="D19" i="10"/>
  <c r="E19" i="10"/>
  <c r="F22" i="10"/>
  <c r="F25" i="10" s="1"/>
  <c r="F26" i="10" s="1"/>
  <c r="H19" i="10"/>
  <c r="I19" i="10"/>
  <c r="F14" i="6"/>
  <c r="C14" i="6"/>
  <c r="D14" i="6"/>
  <c r="E14" i="6"/>
  <c r="G14" i="6"/>
  <c r="E18" i="12"/>
  <c r="F18" i="12"/>
  <c r="G18" i="12"/>
  <c r="H18" i="12"/>
  <c r="C18" i="12"/>
  <c r="D18" i="12"/>
  <c r="I18" i="12"/>
  <c r="D14" i="7"/>
  <c r="C20" i="7"/>
  <c r="D18" i="7"/>
  <c r="E18" i="7"/>
  <c r="F18" i="7"/>
  <c r="B18" i="7"/>
  <c r="C9" i="7"/>
  <c r="D9" i="7"/>
  <c r="E9" i="7"/>
  <c r="F9" i="7"/>
  <c r="G9" i="7"/>
  <c r="B9" i="7"/>
  <c r="G14" i="11"/>
  <c r="D20" i="11"/>
  <c r="D21" i="11"/>
  <c r="D24" i="11" s="1"/>
  <c r="E21" i="11"/>
  <c r="H18" i="11"/>
  <c r="F20" i="11"/>
  <c r="G20" i="11"/>
  <c r="C9" i="11"/>
  <c r="D18" i="11"/>
  <c r="F18" i="11"/>
  <c r="G9" i="11"/>
  <c r="B9" i="11"/>
  <c r="B18" i="11"/>
  <c r="B20" i="11"/>
  <c r="D9" i="11"/>
  <c r="E9" i="11"/>
  <c r="H9" i="11"/>
  <c r="C14" i="11"/>
  <c r="D14" i="11"/>
  <c r="E14" i="11"/>
  <c r="F14" i="11"/>
  <c r="H14" i="11"/>
  <c r="C19" i="5"/>
  <c r="D19" i="5"/>
  <c r="E19" i="5"/>
  <c r="F19" i="5"/>
  <c r="G19" i="5"/>
  <c r="H19" i="5"/>
  <c r="B19" i="5"/>
  <c r="F21" i="5"/>
  <c r="G21" i="5"/>
  <c r="H21" i="5"/>
  <c r="H9" i="5"/>
  <c r="G9" i="5"/>
  <c r="F9" i="5"/>
  <c r="E9" i="5"/>
  <c r="D9" i="5"/>
  <c r="C9" i="5"/>
  <c r="B9" i="5"/>
  <c r="B25" i="5" s="1"/>
  <c r="B26" i="5" s="1"/>
  <c r="B14" i="12"/>
  <c r="B14" i="11"/>
  <c r="B15" i="10"/>
  <c r="B14" i="6"/>
  <c r="E25" i="11" l="1"/>
  <c r="E24" i="11"/>
  <c r="B24" i="6"/>
  <c r="B25" i="6" s="1"/>
  <c r="E25" i="10"/>
  <c r="E26" i="10" s="1"/>
  <c r="D25" i="10"/>
  <c r="D26" i="10" s="1"/>
  <c r="H25" i="10"/>
  <c r="H26" i="10" s="1"/>
  <c r="B23" i="10"/>
  <c r="B25" i="10"/>
  <c r="B26" i="10" s="1"/>
  <c r="G25" i="10"/>
  <c r="G26" i="10" s="1"/>
  <c r="D22" i="6"/>
  <c r="D25" i="6"/>
  <c r="I22" i="6"/>
  <c r="I25" i="6"/>
  <c r="C25" i="6"/>
  <c r="H22" i="6"/>
  <c r="F22" i="6"/>
  <c r="F25" i="6"/>
  <c r="C22" i="6"/>
  <c r="H25" i="6"/>
  <c r="G22" i="6"/>
  <c r="G25" i="6"/>
  <c r="E22" i="6"/>
  <c r="E25" i="6"/>
  <c r="G22" i="12"/>
  <c r="G24" i="12"/>
  <c r="G25" i="12" s="1"/>
  <c r="E22" i="12"/>
  <c r="E24" i="12"/>
  <c r="E25" i="12" s="1"/>
  <c r="C22" i="12"/>
  <c r="C24" i="12"/>
  <c r="C25" i="12" s="1"/>
  <c r="B22" i="12"/>
  <c r="B24" i="12"/>
  <c r="B25" i="12" s="1"/>
  <c r="H22" i="12"/>
  <c r="H24" i="12"/>
  <c r="H25" i="12" s="1"/>
  <c r="F22" i="12"/>
  <c r="F24" i="12"/>
  <c r="F25" i="12" s="1"/>
  <c r="D25" i="11"/>
  <c r="I23" i="10"/>
  <c r="D23" i="10"/>
  <c r="H23" i="10"/>
  <c r="C23" i="10"/>
  <c r="E23" i="10"/>
  <c r="G23" i="10"/>
  <c r="F23" i="10"/>
  <c r="D22" i="5"/>
  <c r="D25" i="5" s="1"/>
  <c r="D26" i="5" s="1"/>
  <c r="C18" i="11"/>
  <c r="C20" i="11"/>
  <c r="B21" i="11"/>
  <c r="B24" i="11" s="1"/>
  <c r="E18" i="11"/>
  <c r="F21" i="11"/>
  <c r="F24" i="11" s="1"/>
  <c r="E20" i="11"/>
  <c r="H21" i="11"/>
  <c r="H24" i="11" s="1"/>
  <c r="H20" i="11"/>
  <c r="D21" i="5"/>
  <c r="B15" i="5"/>
  <c r="C21" i="5"/>
  <c r="H22" i="5"/>
  <c r="G15" i="5"/>
  <c r="F22" i="5"/>
  <c r="F25" i="5" s="1"/>
  <c r="F26" i="5" s="1"/>
  <c r="H15" i="5"/>
  <c r="G22" i="5"/>
  <c r="G25" i="5" s="1"/>
  <c r="G26" i="5" s="1"/>
  <c r="F15" i="5"/>
  <c r="C15" i="5"/>
  <c r="I21" i="7"/>
  <c r="I18" i="7"/>
  <c r="G21" i="7"/>
  <c r="G18" i="7"/>
  <c r="F21" i="7"/>
  <c r="E20" i="7"/>
  <c r="C21" i="7"/>
  <c r="C18" i="7"/>
  <c r="I20" i="7"/>
  <c r="C14" i="7"/>
  <c r="E22" i="11"/>
  <c r="C21" i="11"/>
  <c r="C24" i="11" s="1"/>
  <c r="D22" i="11"/>
  <c r="F9" i="11"/>
  <c r="G21" i="11"/>
  <c r="G24" i="11" s="1"/>
  <c r="E15" i="5"/>
  <c r="D15" i="5"/>
  <c r="E21" i="5"/>
  <c r="E22" i="5"/>
  <c r="E25" i="5" s="1"/>
  <c r="E26" i="5" s="1"/>
  <c r="C22" i="5"/>
  <c r="C25" i="5" s="1"/>
  <c r="C26" i="5" s="1"/>
  <c r="E21" i="7"/>
  <c r="B21" i="7"/>
  <c r="F14" i="7"/>
  <c r="D21" i="7"/>
  <c r="H20" i="7"/>
  <c r="D20" i="7"/>
  <c r="H21" i="7"/>
  <c r="G20" i="7"/>
  <c r="B20" i="7"/>
  <c r="F20" i="7"/>
  <c r="E14" i="7"/>
  <c r="B14" i="7"/>
  <c r="G14" i="7"/>
  <c r="G18" i="11"/>
  <c r="H25" i="5" l="1"/>
  <c r="H26" i="5" s="1"/>
  <c r="G22" i="7"/>
  <c r="G24" i="7"/>
  <c r="G25" i="7" s="1"/>
  <c r="I22" i="7"/>
  <c r="I24" i="7"/>
  <c r="I25" i="7" s="1"/>
  <c r="D22" i="7"/>
  <c r="D24" i="7"/>
  <c r="D25" i="7" s="1"/>
  <c r="C22" i="7"/>
  <c r="C24" i="7"/>
  <c r="C25" i="7" s="1"/>
  <c r="H22" i="7"/>
  <c r="H24" i="7"/>
  <c r="H25" i="7" s="1"/>
  <c r="B22" i="7"/>
  <c r="B24" i="7"/>
  <c r="B25" i="7" s="1"/>
  <c r="E22" i="7"/>
  <c r="E24" i="7"/>
  <c r="E25" i="7" s="1"/>
  <c r="F22" i="7"/>
  <c r="F24" i="7"/>
  <c r="F25" i="7" s="1"/>
  <c r="B22" i="11"/>
  <c r="B25" i="11"/>
  <c r="G22" i="11"/>
  <c r="G25" i="11"/>
  <c r="H22" i="11"/>
  <c r="H25" i="11"/>
  <c r="C22" i="11"/>
  <c r="C25" i="11"/>
  <c r="F22" i="11"/>
  <c r="F25" i="11"/>
  <c r="H23" i="5"/>
  <c r="C23" i="5"/>
  <c r="B23" i="5"/>
  <c r="E23" i="5"/>
  <c r="G23" i="5"/>
  <c r="D23" i="5"/>
  <c r="F2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nection"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 id="2" xr16:uid="{00000000-0015-0000-FFFF-FFFF01000000}" keepAlive="1" name="Connection1" type="5" refreshedVersion="5">
    <dbPr connection="Provider=MSOLAP.5;Persist Security Info=True;User ID=&quot;&quot;;Initial Catalog=EIA Petroleum Supply;Data Source=sqlf10\msanalysis;Location=sqlf10\msanalysis;MDX Compatibility=1;Safety Options=2;MDX Missing Member Mode=Error" command="Monthly Activity" commandType="1"/>
    <olapPr rowDrillCount="1000" serverFill="0" serverNumberFormat="0" serverFont="0" serverFontColor="0"/>
  </connection>
  <connection id="3" xr16:uid="{00000000-0015-0000-FFFF-FFFF02000000}" keepAlive="1" name="Connection2"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 id="4" xr16:uid="{00000000-0015-0000-FFFF-FFFF03000000}" keepAlive="1" name="Connection3"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Update Isolation Level=2;Packet Size=4096" command="Monthly Activity" commandType="1"/>
    <olapPr rowDrillCount="1000" serverFill="0" serverNumberFormat="0" serverFont="0" serverFontColor="0"/>
  </connection>
  <connection id="5" xr16:uid="{00000000-0015-0000-FFFF-FFFF04000000}" keepAlive="1" name="Connection6" type="5" refreshedVersion="5">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s>
</file>

<file path=xl/sharedStrings.xml><?xml version="1.0" encoding="utf-8"?>
<sst xmlns="http://schemas.openxmlformats.org/spreadsheetml/2006/main" count="299" uniqueCount="57">
  <si>
    <t>(thousand barrels except where noted)</t>
  </si>
  <si>
    <t>Source:  Energy Information Administration, Form EIA-813 "Monthly Crude Oil Report"</t>
  </si>
  <si>
    <t xml:space="preserve">    Alaskan Crude Oil in Transit by Water</t>
  </si>
  <si>
    <t>Commercial Crude Oil Stocks</t>
  </si>
  <si>
    <t>Refinery Net Available Shell Storage Capacity</t>
  </si>
  <si>
    <t>Refinery Working Storage Capacity</t>
  </si>
  <si>
    <t>Tank and Underground Working Storage Capacity</t>
  </si>
  <si>
    <t>Refinery and Tank and Underground Working Storage Capacity</t>
  </si>
  <si>
    <t>US Commercial Crude Oil Stocks and Storage Capacity</t>
  </si>
  <si>
    <t>Source:  Energy Information Administration, Form EIA-810 "Monthly Refinery Report" and Form EIA-813 "Monthly Crude Oil Report"</t>
  </si>
  <si>
    <t>PADD 1 Commercial Crude Oil Stocks and Storage Capacity</t>
  </si>
  <si>
    <t>PADD 5 Commercial Crude Oil Stocks and Storage Capacity</t>
  </si>
  <si>
    <t>PADD 4 Commercial Crude Oil Stocks and Storage Capacity</t>
  </si>
  <si>
    <t>PADD 3 Commercial Crude Oil Stocks and Storage Capacity</t>
  </si>
  <si>
    <t>Cushing, OK Commercial Crude Oil Stocks and Storage Capacity</t>
  </si>
  <si>
    <t xml:space="preserve">            Pipeline Fill and in Transit by Rail</t>
  </si>
  <si>
    <t>PADD 2 Commercial Crude Oil Stocks and Storage Capacity, including Cushing, Oklahoma</t>
  </si>
  <si>
    <t>Tank Working Storage Capacity</t>
  </si>
  <si>
    <t>Tank and Underground Net Available Shell Storage Capacity</t>
  </si>
  <si>
    <t>Refinery and Tank and Underground Net Available Shell Storage Capacity</t>
  </si>
  <si>
    <t>Tank Net Available Shell Storage Capacity</t>
  </si>
  <si>
    <t xml:space="preserve">            Tank Farm</t>
  </si>
  <si>
    <t xml:space="preserve">           Tank Farm (Tank and Underground Storage)</t>
  </si>
  <si>
    <t>--</t>
  </si>
  <si>
    <r>
      <t xml:space="preserve">    Refinery</t>
    </r>
    <r>
      <rPr>
        <vertAlign val="superscript"/>
        <sz val="10"/>
        <rFont val="Calibri"/>
        <family val="2"/>
      </rPr>
      <t>1</t>
    </r>
  </si>
  <si>
    <r>
      <t xml:space="preserve">    Pipeline and Tank Farm</t>
    </r>
    <r>
      <rPr>
        <vertAlign val="superscript"/>
        <sz val="10"/>
        <rFont val="Calibri"/>
        <family val="2"/>
      </rPr>
      <t>1</t>
    </r>
  </si>
  <si>
    <r>
      <t xml:space="preserve">           Pipeline Fill and in Transit by Water and Rail</t>
    </r>
    <r>
      <rPr>
        <vertAlign val="superscript"/>
        <sz val="10"/>
        <rFont val="Calibri"/>
        <family val="2"/>
      </rPr>
      <t>1</t>
    </r>
  </si>
  <si>
    <r>
      <t xml:space="preserve">    Lease Stocks</t>
    </r>
    <r>
      <rPr>
        <vertAlign val="superscript"/>
        <sz val="10"/>
        <rFont val="Calibri"/>
        <family val="2"/>
      </rPr>
      <t>2</t>
    </r>
  </si>
  <si>
    <r>
      <t>Refinery Storage Capacity Utilization Rate (percent)</t>
    </r>
    <r>
      <rPr>
        <vertAlign val="superscript"/>
        <sz val="10"/>
        <rFont val="Calibri"/>
        <family val="2"/>
      </rPr>
      <t>3</t>
    </r>
  </si>
  <si>
    <r>
      <t>Tank and Underground Capacity Utilization Rate (percent)</t>
    </r>
    <r>
      <rPr>
        <vertAlign val="superscript"/>
        <sz val="10"/>
        <rFont val="Calibri"/>
        <family val="2"/>
      </rPr>
      <t>3</t>
    </r>
  </si>
  <si>
    <r>
      <t>Refinery and Tank and Underground Capacity Utilization Rate (percent)</t>
    </r>
    <r>
      <rPr>
        <vertAlign val="superscript"/>
        <sz val="10"/>
        <rFont val="Calibri"/>
        <family val="2"/>
      </rPr>
      <t>3</t>
    </r>
  </si>
  <si>
    <r>
      <t>Sum of Working Storage Capacity and Stocks in Transit</t>
    </r>
    <r>
      <rPr>
        <vertAlign val="superscript"/>
        <sz val="10"/>
        <rFont val="Calibri"/>
        <family val="2"/>
      </rPr>
      <t>4</t>
    </r>
  </si>
  <si>
    <r>
      <t>Alternate Utilization Rate</t>
    </r>
    <r>
      <rPr>
        <vertAlign val="superscript"/>
        <sz val="10"/>
        <rFont val="Calibri"/>
        <family val="2"/>
      </rPr>
      <t>5</t>
    </r>
  </si>
  <si>
    <r>
      <t xml:space="preserve">    Refinery</t>
    </r>
    <r>
      <rPr>
        <vertAlign val="superscript"/>
        <sz val="11"/>
        <color theme="1"/>
        <rFont val="Calibri"/>
        <family val="2"/>
      </rPr>
      <t>1</t>
    </r>
  </si>
  <si>
    <r>
      <t xml:space="preserve">    Pipeline and Tank Farm</t>
    </r>
    <r>
      <rPr>
        <vertAlign val="superscript"/>
        <sz val="11"/>
        <color theme="1"/>
        <rFont val="Calibri"/>
        <family val="2"/>
      </rPr>
      <t>1</t>
    </r>
  </si>
  <si>
    <r>
      <t xml:space="preserve">           Pipeline Fill and in Transit by Water and Rail</t>
    </r>
    <r>
      <rPr>
        <vertAlign val="superscript"/>
        <sz val="11"/>
        <color theme="1"/>
        <rFont val="Calibri"/>
        <family val="2"/>
      </rPr>
      <t>1</t>
    </r>
  </si>
  <si>
    <r>
      <t xml:space="preserve">    Lease Stocks</t>
    </r>
    <r>
      <rPr>
        <vertAlign val="superscript"/>
        <sz val="11"/>
        <color theme="1"/>
        <rFont val="Calibri"/>
        <family val="2"/>
      </rPr>
      <t>2</t>
    </r>
  </si>
  <si>
    <r>
      <t>Refinery Storage Capacity Utilization Rate (percent)</t>
    </r>
    <r>
      <rPr>
        <vertAlign val="superscript"/>
        <sz val="11"/>
        <color theme="1"/>
        <rFont val="Calibri"/>
        <family val="2"/>
      </rPr>
      <t>3</t>
    </r>
  </si>
  <si>
    <r>
      <t>Tank and Underground Capacity Utilization Rate (percent)</t>
    </r>
    <r>
      <rPr>
        <vertAlign val="superscript"/>
        <sz val="11"/>
        <color theme="1"/>
        <rFont val="Calibri"/>
        <family val="2"/>
      </rPr>
      <t>3</t>
    </r>
  </si>
  <si>
    <r>
      <t>Refinery and Tank and Underground Capacity Utilization Rate (percent)</t>
    </r>
    <r>
      <rPr>
        <vertAlign val="superscript"/>
        <sz val="11"/>
        <color theme="1"/>
        <rFont val="Calibri"/>
        <family val="2"/>
      </rPr>
      <t>3</t>
    </r>
  </si>
  <si>
    <r>
      <t>Sum of Working Storage Capacity and Stocks in Transit</t>
    </r>
    <r>
      <rPr>
        <vertAlign val="superscript"/>
        <sz val="11"/>
        <color theme="1"/>
        <rFont val="Calibri"/>
        <family val="2"/>
      </rPr>
      <t>4</t>
    </r>
  </si>
  <si>
    <r>
      <t>Alternate Utilization Rate</t>
    </r>
    <r>
      <rPr>
        <vertAlign val="superscript"/>
        <sz val="11"/>
        <color theme="1"/>
        <rFont val="Calibri"/>
        <family val="2"/>
      </rPr>
      <t>5</t>
    </r>
  </si>
  <si>
    <r>
      <t>Tank Capacity Utilization Rate (percent)</t>
    </r>
    <r>
      <rPr>
        <vertAlign val="superscript"/>
        <sz val="11"/>
        <color theme="1"/>
        <rFont val="Calibri"/>
        <family val="2"/>
      </rPr>
      <t>2</t>
    </r>
  </si>
  <si>
    <r>
      <t>Sum of Working Storage Capacity and Stocks in Transit</t>
    </r>
    <r>
      <rPr>
        <vertAlign val="superscript"/>
        <sz val="11"/>
        <color theme="1"/>
        <rFont val="Calibri"/>
        <family val="2"/>
      </rPr>
      <t>3</t>
    </r>
  </si>
  <si>
    <r>
      <t>Alternate Utilization Rate</t>
    </r>
    <r>
      <rPr>
        <vertAlign val="superscript"/>
        <sz val="11"/>
        <color theme="1"/>
        <rFont val="Calibri"/>
        <family val="2"/>
      </rPr>
      <t>4</t>
    </r>
  </si>
  <si>
    <r>
      <rPr>
        <vertAlign val="superscript"/>
        <sz val="9"/>
        <color theme="1"/>
        <rFont val="Calibri"/>
        <family val="2"/>
      </rPr>
      <t>2</t>
    </r>
    <r>
      <rPr>
        <sz val="9"/>
        <color theme="1"/>
        <rFont val="Calibri"/>
        <family val="2"/>
      </rPr>
      <t xml:space="preserve">  Stocks divided by working storage capacity.</t>
    </r>
  </si>
  <si>
    <r>
      <rPr>
        <vertAlign val="superscript"/>
        <sz val="9"/>
        <color theme="1"/>
        <rFont val="Calibri"/>
        <family val="2"/>
      </rPr>
      <t xml:space="preserve">4 </t>
    </r>
    <r>
      <rPr>
        <sz val="9"/>
        <color theme="1"/>
        <rFont val="Calibri"/>
        <family val="2"/>
      </rPr>
      <t xml:space="preserve"> This is an estimate of total commercial crude oil storage capacity utilization including capacity of pipelines and stocks in transit by rail.  Utilization of pipeline fill capacity is assumed to be 100 percent.</t>
    </r>
  </si>
  <si>
    <r>
      <rPr>
        <vertAlign val="superscript"/>
        <sz val="9"/>
        <rFont val="Calibri"/>
        <family val="2"/>
      </rPr>
      <t xml:space="preserve">4  </t>
    </r>
    <r>
      <rPr>
        <sz val="9"/>
        <rFont val="Calibri"/>
        <family val="2"/>
      </rPr>
      <t>Sum of working storage capacity and stocks in transit by pipeline, tanker, barge and rail.  This may be used as an estimate of total commercial crude oil storage capacity that may be applied to weekly crude oil stocks data where details by storage facility are unavailable.</t>
    </r>
  </si>
  <si>
    <r>
      <rPr>
        <vertAlign val="superscript"/>
        <sz val="9"/>
        <rFont val="Calibri"/>
        <family val="2"/>
      </rPr>
      <t xml:space="preserve">5 </t>
    </r>
    <r>
      <rPr>
        <sz val="9"/>
        <rFont val="Calibri"/>
        <family val="2"/>
      </rPr>
      <t xml:space="preserve"> This is an estimate of total commercial crude oil storage capacity utilization including capacity of pipelines and stocks in transit by water and rail.  Utilization of pipeline fill capacity, and capacity of tankers and barges is assumed to be 100 percent.</t>
    </r>
  </si>
  <si>
    <r>
      <rPr>
        <vertAlign val="superscript"/>
        <sz val="9"/>
        <color theme="1"/>
        <rFont val="Calibri"/>
        <family val="2"/>
      </rPr>
      <t>1</t>
    </r>
    <r>
      <rPr>
        <sz val="9"/>
        <color theme="1"/>
        <rFont val="Calibri"/>
        <family val="2"/>
      </rPr>
      <t xml:space="preserve">  Includes stocks in transit by water and rail except Alaskan crude oil in transit by water. </t>
    </r>
  </si>
  <si>
    <r>
      <rPr>
        <vertAlign val="superscript"/>
        <sz val="9"/>
        <color theme="1"/>
        <rFont val="Calibri"/>
        <family val="2"/>
      </rPr>
      <t>2</t>
    </r>
    <r>
      <rPr>
        <sz val="9"/>
        <color theme="1"/>
        <rFont val="Calibri"/>
        <family val="2"/>
      </rPr>
      <t xml:space="preserve">  Lease stocks are no longer included in commercial crude oil stocks. </t>
    </r>
  </si>
  <si>
    <r>
      <rPr>
        <vertAlign val="superscript"/>
        <sz val="9"/>
        <color theme="1"/>
        <rFont val="Calibri"/>
        <family val="2"/>
      </rPr>
      <t>3</t>
    </r>
    <r>
      <rPr>
        <sz val="9"/>
        <color theme="1"/>
        <rFont val="Calibri"/>
        <family val="2"/>
      </rPr>
      <t xml:space="preserve">  Stocks divided by working storage capacity.</t>
    </r>
  </si>
  <si>
    <r>
      <rPr>
        <vertAlign val="superscript"/>
        <sz val="9"/>
        <color theme="1"/>
        <rFont val="Calibri"/>
        <family val="2"/>
      </rPr>
      <t>4</t>
    </r>
    <r>
      <rPr>
        <sz val="9"/>
        <color theme="1"/>
        <rFont val="Calibri"/>
        <family val="2"/>
      </rPr>
      <t xml:space="preserve">  Sum of working storage capacity and stocks in transit by pipeline, tanker, barge and rail.  Excludes stocks of Alaskan crude oil in transit by water.  This may be used as an estimate of total commercial crude oil storage capacity that may be applied to weekly crude oil stocks data where details by storage facility are unavailable.</t>
    </r>
  </si>
  <si>
    <r>
      <rPr>
        <vertAlign val="superscript"/>
        <sz val="9"/>
        <color theme="1"/>
        <rFont val="Calibri"/>
        <family val="2"/>
      </rPr>
      <t>5</t>
    </r>
    <r>
      <rPr>
        <sz val="9"/>
        <color theme="1"/>
        <rFont val="Calibri"/>
        <family val="2"/>
      </rPr>
      <t xml:space="preserve">  This is an estimate of total commercial crude oil storage capacity utilization including capacity of pipelines and stocks in transit by water and rail.  Utilization of pipeline fill capacity, and capacity of tankers and barges is assumed to be 100 percent.</t>
    </r>
  </si>
  <si>
    <r>
      <rPr>
        <vertAlign val="superscript"/>
        <sz val="9"/>
        <color theme="1"/>
        <rFont val="Calibri"/>
        <family val="2"/>
      </rPr>
      <t>1</t>
    </r>
    <r>
      <rPr>
        <sz val="9"/>
        <color theme="1"/>
        <rFont val="Calibri"/>
        <family val="2"/>
      </rPr>
      <t xml:space="preserve">  Includes stocks in transit by water and rail.</t>
    </r>
  </si>
  <si>
    <r>
      <rPr>
        <vertAlign val="superscript"/>
        <sz val="9"/>
        <color theme="1"/>
        <rFont val="Calibri"/>
        <family val="2"/>
      </rPr>
      <t>4</t>
    </r>
    <r>
      <rPr>
        <sz val="9"/>
        <color theme="1"/>
        <rFont val="Calibri"/>
        <family val="2"/>
      </rPr>
      <t xml:space="preserve">  Sum of working storage capacity and stocks in transit by pipeline, tanker, barge and rail.  This may be used as an estimate of total commercial crude oil storage capacity that may be applied to weekly crude oil stocks data where details by storage facility are unavailable.</t>
    </r>
  </si>
  <si>
    <r>
      <rPr>
        <vertAlign val="superscript"/>
        <sz val="9"/>
        <color theme="1"/>
        <rFont val="Calibri"/>
        <family val="2"/>
      </rPr>
      <t>3</t>
    </r>
    <r>
      <rPr>
        <sz val="9"/>
        <color theme="1"/>
        <rFont val="Calibri"/>
        <family val="2"/>
      </rPr>
      <t xml:space="preserve">  Sum of working storage capacity and stocks in transit by pipeline and rail.  This may be used as an estimate of total commercial crude oil storage capacity that may be applied to weekly crude oil stocks data where details by storage facility are unavailable.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</si>
</sst>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mmm\-yy;@"/>
    <numFmt numFmtId="165" formatCode="_(* #,##0_);_(* \(#,##0\);_(* &quot;-&quot;??_);_(@_)"/>
    <numFmt numFmtId="166" formatCode="0.0%"/>
  </numFmts>
  <fonts count="17" x14ac:knownFonts="1">
    <font>
      <sz val="11"/>
      <color theme="1"/>
      <name val="Arial"/>
      <family val="2"/>
      <scheme val="minor"/>
    </font>
    <font>
      <sz val="10"/>
      <name val="Arial"/>
      <family val="2"/>
    </font>
    <font>
      <sz val="9"/>
      <color theme="1"/>
      <name val="Arial"/>
      <family val="2"/>
      <scheme val="minor"/>
    </font>
    <font>
      <b/>
      <sz val="9"/>
      <color theme="1"/>
      <name val="Arial"/>
      <family val="2"/>
      <scheme val="minor"/>
    </font>
    <font>
      <sz val="11"/>
      <color theme="1"/>
      <name val="Arial"/>
      <family val="2"/>
      <scheme val="minor"/>
    </font>
    <font>
      <b/>
      <sz val="12"/>
      <color theme="4"/>
      <name val="Arial"/>
      <family val="2"/>
      <scheme val="minor"/>
    </font>
    <font>
      <b/>
      <sz val="12"/>
      <color theme="4"/>
      <name val="Calibri"/>
      <family val="2"/>
    </font>
    <font>
      <sz val="11"/>
      <color theme="1"/>
      <name val="Calibri"/>
      <family val="2"/>
    </font>
    <font>
      <sz val="10"/>
      <name val="Calibri"/>
      <family val="2"/>
    </font>
    <font>
      <vertAlign val="superscript"/>
      <sz val="10"/>
      <name val="Calibri"/>
      <family val="2"/>
    </font>
    <font>
      <b/>
      <sz val="9"/>
      <color theme="1"/>
      <name val="Calibri"/>
      <family val="2"/>
    </font>
    <font>
      <sz val="9"/>
      <color theme="1"/>
      <name val="Calibri"/>
      <family val="2"/>
    </font>
    <font>
      <sz val="10"/>
      <color theme="1"/>
      <name val="Calibri"/>
      <family val="2"/>
    </font>
    <font>
      <vertAlign val="superscript"/>
      <sz val="11"/>
      <color theme="1"/>
      <name val="Calibri"/>
      <family val="2"/>
    </font>
    <font>
      <vertAlign val="superscript"/>
      <sz val="9"/>
      <color theme="1"/>
      <name val="Calibri"/>
      <family val="2"/>
    </font>
    <font>
      <sz val="9"/>
      <name val="Calibri"/>
      <family val="2"/>
    </font>
    <font>
      <vertAlign val="superscript"/>
      <sz val="9"/>
      <name val="Calibri"/>
      <family val="2"/>
    </font>
  </fonts>
  <fills count="2">
    <fill>
      <patternFill patternType="none"/>
    </fill>
    <fill>
      <patternFill patternType="gray125"/>
    </fill>
  </fills>
  <borders count="8">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style="thick">
        <color theme="0"/>
      </left>
      <right style="thick">
        <color theme="0"/>
      </right>
      <top/>
      <bottom style="thin">
        <color theme="0" tint="-0.24994659260841701"/>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s>
  <cellStyleXfs count="14">
    <xf numFmtId="0" fontId="0" fillId="0" borderId="0"/>
    <xf numFmtId="0" fontId="2" fillId="0" borderId="2" applyNumberFormat="0" applyFont="0" applyProtection="0">
      <alignment wrapText="1"/>
    </xf>
    <xf numFmtId="43" fontId="1" fillId="0" borderId="0" applyFont="0" applyFill="0" applyBorder="0" applyAlignment="0" applyProtection="0"/>
    <xf numFmtId="0" fontId="2" fillId="0" borderId="0" applyNumberFormat="0" applyFill="0" applyBorder="0" applyAlignment="0" applyProtection="0"/>
    <xf numFmtId="0" fontId="2" fillId="0" borderId="0" applyNumberFormat="0" applyProtection="0">
      <alignment vertical="top" wrapText="1"/>
    </xf>
    <xf numFmtId="0" fontId="2" fillId="0" borderId="3" applyNumberFormat="0" applyProtection="0">
      <alignment vertical="top" wrapText="1"/>
    </xf>
    <xf numFmtId="0" fontId="3" fillId="0" borderId="1" applyNumberFormat="0" applyProtection="0">
      <alignment wrapText="1"/>
    </xf>
    <xf numFmtId="0" fontId="3" fillId="0" borderId="4" applyNumberFormat="0" applyProtection="0">
      <alignment horizontal="left" wrapText="1"/>
    </xf>
    <xf numFmtId="0" fontId="4" fillId="0" borderId="0"/>
    <xf numFmtId="0" fontId="3" fillId="0" borderId="5" applyNumberFormat="0" applyProtection="0">
      <alignment wrapText="1"/>
    </xf>
    <xf numFmtId="9" fontId="1" fillId="0" borderId="0" applyFont="0" applyFill="0" applyBorder="0" applyAlignment="0" applyProtection="0"/>
    <xf numFmtId="0" fontId="2" fillId="0" borderId="6" applyNumberFormat="0" applyFont="0" applyFill="0" applyProtection="0">
      <alignment wrapText="1"/>
    </xf>
    <xf numFmtId="0" fontId="3" fillId="0" borderId="7" applyNumberFormat="0" applyFill="0" applyProtection="0">
      <alignment wrapText="1"/>
    </xf>
    <xf numFmtId="0" fontId="5" fillId="0" borderId="0" applyNumberFormat="0" applyProtection="0">
      <alignment horizontal="left"/>
    </xf>
  </cellStyleXfs>
  <cellXfs count="38">
    <xf numFmtId="0" fontId="0" fillId="0" borderId="0" xfId="0"/>
    <xf numFmtId="165" fontId="0" fillId="0" borderId="0" xfId="0" applyNumberFormat="1"/>
    <xf numFmtId="0" fontId="0" fillId="0" borderId="0" xfId="0" applyAlignment="1">
      <alignment vertical="center"/>
    </xf>
    <xf numFmtId="0" fontId="6" fillId="0" borderId="0" xfId="13" applyFont="1">
      <alignment horizontal="left"/>
    </xf>
    <xf numFmtId="0" fontId="7" fillId="0" borderId="0" xfId="0" applyFont="1"/>
    <xf numFmtId="0" fontId="8" fillId="0" borderId="2" xfId="1" applyFont="1">
      <alignment wrapText="1"/>
    </xf>
    <xf numFmtId="0" fontId="7" fillId="0" borderId="2" xfId="1" applyFont="1">
      <alignment wrapText="1"/>
    </xf>
    <xf numFmtId="165" fontId="7" fillId="0" borderId="2" xfId="1" applyNumberFormat="1" applyFont="1">
      <alignment wrapText="1"/>
    </xf>
    <xf numFmtId="9" fontId="7" fillId="0" borderId="2" xfId="1" applyNumberFormat="1" applyFont="1">
      <alignment wrapText="1"/>
    </xf>
    <xf numFmtId="166" fontId="7" fillId="0" borderId="2" xfId="1" applyNumberFormat="1" applyFont="1">
      <alignment wrapText="1"/>
    </xf>
    <xf numFmtId="164" fontId="10" fillId="0" borderId="1" xfId="6" applyNumberFormat="1" applyFont="1">
      <alignment wrapText="1"/>
    </xf>
    <xf numFmtId="0" fontId="10" fillId="0" borderId="1" xfId="6" applyFont="1">
      <alignment wrapText="1"/>
    </xf>
    <xf numFmtId="0" fontId="11" fillId="0" borderId="3" xfId="5" quotePrefix="1" applyFont="1">
      <alignment vertical="top" wrapText="1"/>
    </xf>
    <xf numFmtId="0" fontId="11" fillId="0" borderId="3" xfId="5" applyFont="1">
      <alignment vertical="top" wrapText="1"/>
    </xf>
    <xf numFmtId="165" fontId="11" fillId="0" borderId="3" xfId="5" applyNumberFormat="1" applyFont="1">
      <alignment vertical="top" wrapText="1"/>
    </xf>
    <xf numFmtId="0" fontId="2" fillId="0" borderId="0" xfId="4">
      <alignment vertical="top" wrapText="1"/>
    </xf>
    <xf numFmtId="0" fontId="11" fillId="0" borderId="0" xfId="4" applyFont="1">
      <alignment vertical="top" wrapText="1"/>
    </xf>
    <xf numFmtId="0" fontId="12" fillId="0" borderId="0" xfId="0" applyFont="1"/>
    <xf numFmtId="0" fontId="11" fillId="0" borderId="0" xfId="4" quotePrefix="1" applyFont="1">
      <alignment vertical="top" wrapText="1"/>
    </xf>
    <xf numFmtId="0" fontId="3" fillId="0" borderId="1" xfId="6">
      <alignment wrapText="1"/>
    </xf>
    <xf numFmtId="0" fontId="2" fillId="0" borderId="3" xfId="5">
      <alignment vertical="top" wrapText="1"/>
    </xf>
    <xf numFmtId="3" fontId="7" fillId="0" borderId="0" xfId="0" applyNumberFormat="1" applyFont="1"/>
    <xf numFmtId="165" fontId="2" fillId="0" borderId="3" xfId="5" applyNumberFormat="1">
      <alignment vertical="top" wrapText="1"/>
    </xf>
    <xf numFmtId="9" fontId="7" fillId="0" borderId="0" xfId="0" applyNumberFormat="1" applyFont="1"/>
    <xf numFmtId="3" fontId="7" fillId="0" borderId="0" xfId="0" quotePrefix="1" applyNumberFormat="1" applyFont="1" applyAlignment="1">
      <alignment horizontal="right"/>
    </xf>
    <xf numFmtId="0" fontId="7" fillId="0" borderId="0" xfId="0" quotePrefix="1" applyFont="1" applyAlignment="1">
      <alignment horizontal="right"/>
    </xf>
    <xf numFmtId="165" fontId="7" fillId="0" borderId="2" xfId="1" quotePrefix="1" applyNumberFormat="1" applyFont="1" applyAlignment="1">
      <alignment horizontal="right" wrapText="1"/>
    </xf>
    <xf numFmtId="0" fontId="11" fillId="0" borderId="0" xfId="0" applyFont="1"/>
    <xf numFmtId="0" fontId="15" fillId="0" borderId="0" xfId="0" quotePrefix="1" applyFont="1" applyAlignment="1">
      <alignment vertical="center"/>
    </xf>
    <xf numFmtId="0" fontId="11" fillId="0" borderId="0" xfId="4" quotePrefix="1" applyFont="1" applyAlignment="1">
      <alignment vertical="top"/>
    </xf>
    <xf numFmtId="0" fontId="11" fillId="0" borderId="0" xfId="0" quotePrefix="1" applyFont="1"/>
    <xf numFmtId="0" fontId="11" fillId="0" borderId="0" xfId="4" applyFont="1" applyAlignment="1">
      <alignment vertical="top"/>
    </xf>
    <xf numFmtId="0" fontId="11" fillId="0" borderId="3" xfId="5" quotePrefix="1" applyFont="1" applyAlignment="1">
      <alignment vertical="top"/>
    </xf>
    <xf numFmtId="0" fontId="11" fillId="0" borderId="0" xfId="0" quotePrefix="1" applyFont="1" applyAlignment="1">
      <alignment vertical="top"/>
    </xf>
    <xf numFmtId="0" fontId="11" fillId="0" borderId="0" xfId="0" applyFont="1" applyAlignment="1">
      <alignment vertical="top"/>
    </xf>
    <xf numFmtId="0" fontId="15" fillId="0" borderId="0" xfId="0" quotePrefix="1" applyFont="1" applyAlignment="1">
      <alignment vertical="top"/>
    </xf>
    <xf numFmtId="0" fontId="15" fillId="0" borderId="0" xfId="0" applyFont="1" applyAlignment="1">
      <alignment vertical="top"/>
    </xf>
    <xf numFmtId="0" fontId="11" fillId="0" borderId="0" xfId="4" applyFont="1">
      <alignment vertical="top" wrapText="1"/>
    </xf>
  </cellXfs>
  <cellStyles count="14">
    <cellStyle name="Body: normal cell" xfId="1" xr:uid="{00000000-0005-0000-0000-000000000000}"/>
    <cellStyle name="Comma 2" xfId="2" xr:uid="{00000000-0005-0000-0000-000001000000}"/>
    <cellStyle name="Font: Calibri, 9pt regular" xfId="3" xr:uid="{00000000-0005-0000-0000-000002000000}"/>
    <cellStyle name="Footnotes: all except top row" xfId="4" xr:uid="{00000000-0005-0000-0000-000003000000}"/>
    <cellStyle name="Footnotes: top row" xfId="5" xr:uid="{00000000-0005-0000-0000-000004000000}"/>
    <cellStyle name="Header: bottom row" xfId="6" xr:uid="{00000000-0005-0000-0000-000005000000}"/>
    <cellStyle name="Header: top rows" xfId="7" xr:uid="{00000000-0005-0000-0000-000006000000}"/>
    <cellStyle name="Normal" xfId="0" builtinId="0" customBuiltin="1"/>
    <cellStyle name="Normal 3" xfId="8" xr:uid="{00000000-0005-0000-0000-000008000000}"/>
    <cellStyle name="Parent row" xfId="9" xr:uid="{00000000-0005-0000-0000-000009000000}"/>
    <cellStyle name="Percent 2" xfId="10" xr:uid="{00000000-0005-0000-0000-00000A000000}"/>
    <cellStyle name="Section Break" xfId="11" xr:uid="{00000000-0005-0000-0000-00000B000000}"/>
    <cellStyle name="Section Break: parent row" xfId="12" xr:uid="{00000000-0005-0000-0000-00000C000000}"/>
    <cellStyle name="Table title" xfId="13" xr:uid="{00000000-0005-0000-0000-00000D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theme/theme1.xml><?xml version="1.0" encoding="utf-8"?>
<a:theme xmlns:a="http://schemas.openxmlformats.org/drawingml/2006/main" name="eia">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1">
      <a:majorFont>
        <a:latin typeface="Times New Roman"/>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Arial" pitchFamily="-112" charset="0"/>
            <a:ea typeface="ＭＳ Ｐゴシック" pitchFamily="-112" charset="-128"/>
            <a:cs typeface="ＭＳ Ｐゴシック" pitchFamily="-112" charset="-128"/>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Arial" pitchFamily="-112" charset="0"/>
            <a:ea typeface="ＭＳ Ｐゴシック" pitchFamily="-112" charset="-128"/>
            <a:cs typeface="ＭＳ Ｐゴシック" pitchFamily="-112" charset="-128"/>
          </a:defRPr>
        </a:defPPr>
      </a:lstStyle>
    </a:lnDef>
    <a:txDef>
      <a:spPr bwMode="auto">
        <a:noFill/>
        <a:ln w="9525">
          <a:noFill/>
          <a:miter lim="800000"/>
          <a:headEnd/>
          <a:tailEnd/>
        </a:ln>
      </a:spPr>
      <a:bodyPr lIns="0" tIns="0" rIns="0">
        <a:prstTxWarp prst="textNoShape">
          <a:avLst/>
        </a:prstTxWarp>
      </a:bodyPr>
      <a:lstStyle>
        <a:defPPr eaLnBrk="0" hangingPunct="0">
          <a:defRPr sz="1600" i="1" dirty="0" smtClean="0">
            <a:solidFill>
              <a:srgbClr val="333333"/>
            </a:solidFill>
            <a:latin typeface="Times New Roman" charset="0"/>
            <a:ea typeface="Times New Roman" charset="0"/>
            <a:cs typeface="Times New Roman" charset="0"/>
          </a:defRPr>
        </a:defPPr>
      </a:lstStyle>
    </a:txDef>
  </a:objectDefaults>
  <a:extraClrSchemeLst>
    <a:extraClrScheme>
      <a:clrScheme name="Blank Presentatio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Presentatio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Presentatio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Presentatio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Presentatio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Presentatio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Presentation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Presentatio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Presentatio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Presentatio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Presentatio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Presentatio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35"/>
  <sheetViews>
    <sheetView tabSelected="1" workbookViewId="0"/>
  </sheetViews>
  <sheetFormatPr defaultRowHeight="14" x14ac:dyDescent="0.3"/>
  <cols>
    <col min="1" max="1" width="68.83203125" customWidth="1"/>
    <col min="2" max="2" width="12.33203125" customWidth="1"/>
    <col min="3" max="7" width="9" customWidth="1"/>
    <col min="11" max="11" width="8.75" customWidth="1"/>
  </cols>
  <sheetData>
    <row r="1" spans="1:25" ht="15.5" x14ac:dyDescent="0.35">
      <c r="A1" s="3" t="s">
        <v>8</v>
      </c>
      <c r="B1" s="2"/>
      <c r="C1" s="2"/>
      <c r="D1" s="2"/>
      <c r="E1" s="2"/>
      <c r="F1" s="2"/>
      <c r="G1" s="2"/>
      <c r="H1" s="2"/>
      <c r="I1" s="2"/>
      <c r="J1" s="2"/>
      <c r="K1" s="2"/>
    </row>
    <row r="2" spans="1:25" x14ac:dyDescent="0.3">
      <c r="A2" s="17" t="s">
        <v>0</v>
      </c>
      <c r="B2" s="2"/>
      <c r="C2" s="2"/>
      <c r="D2" s="2"/>
      <c r="E2" s="2"/>
      <c r="F2" s="2"/>
      <c r="G2" s="2"/>
      <c r="H2" s="2"/>
      <c r="I2" s="2"/>
      <c r="J2" s="2"/>
      <c r="K2" s="2"/>
    </row>
    <row r="3" spans="1:25" x14ac:dyDescent="0.3">
      <c r="A3" s="2"/>
      <c r="B3" s="2"/>
      <c r="C3" s="2"/>
      <c r="D3" s="2"/>
      <c r="E3" s="2"/>
      <c r="F3" s="2"/>
      <c r="G3" s="2"/>
      <c r="H3" s="2"/>
      <c r="I3" s="2"/>
      <c r="J3" s="2"/>
      <c r="K3" s="2"/>
    </row>
    <row r="4" spans="1:25" ht="14.5" thickBot="1" x14ac:dyDescent="0.35">
      <c r="A4" s="11"/>
      <c r="B4" s="10">
        <v>40633</v>
      </c>
      <c r="C4" s="10">
        <v>40816</v>
      </c>
      <c r="D4" s="10">
        <v>40999</v>
      </c>
      <c r="E4" s="10">
        <v>41182</v>
      </c>
      <c r="F4" s="10">
        <v>41364</v>
      </c>
      <c r="G4" s="10">
        <v>41547</v>
      </c>
      <c r="H4" s="10">
        <v>41729</v>
      </c>
      <c r="I4" s="10">
        <v>41912</v>
      </c>
      <c r="J4" s="10">
        <v>42094</v>
      </c>
      <c r="K4" s="10">
        <v>42248</v>
      </c>
      <c r="L4" s="10">
        <v>42430</v>
      </c>
      <c r="M4" s="10">
        <v>42643</v>
      </c>
      <c r="N4" s="10">
        <v>42795</v>
      </c>
      <c r="O4" s="10">
        <v>43008</v>
      </c>
      <c r="P4" s="10">
        <v>43160</v>
      </c>
      <c r="Q4" s="10">
        <v>43344</v>
      </c>
      <c r="R4" s="10">
        <v>43525</v>
      </c>
      <c r="S4" s="10">
        <v>43709</v>
      </c>
      <c r="T4" s="10">
        <v>43891</v>
      </c>
      <c r="U4" s="10">
        <v>44256</v>
      </c>
      <c r="V4" s="10">
        <v>44621</v>
      </c>
      <c r="W4" s="10">
        <v>44986</v>
      </c>
    </row>
    <row r="5" spans="1:25" ht="15" thickTop="1" x14ac:dyDescent="0.35">
      <c r="A5" s="5" t="s">
        <v>3</v>
      </c>
      <c r="B5" s="7">
        <f t="shared" ref="B5:L5" si="0">+B6+B7+B11</f>
        <v>338421</v>
      </c>
      <c r="C5" s="7">
        <f t="shared" si="0"/>
        <v>308245</v>
      </c>
      <c r="D5" s="7">
        <f t="shared" si="0"/>
        <v>347608</v>
      </c>
      <c r="E5" s="7">
        <f t="shared" si="0"/>
        <v>343342</v>
      </c>
      <c r="F5" s="7">
        <f t="shared" si="0"/>
        <v>364621</v>
      </c>
      <c r="G5" s="7">
        <f t="shared" si="0"/>
        <v>344016</v>
      </c>
      <c r="H5" s="7">
        <f t="shared" si="0"/>
        <v>354987</v>
      </c>
      <c r="I5" s="7">
        <f t="shared" si="0"/>
        <v>332155</v>
      </c>
      <c r="J5" s="7">
        <f t="shared" si="0"/>
        <v>443200</v>
      </c>
      <c r="K5" s="7">
        <f t="shared" si="0"/>
        <v>429129</v>
      </c>
      <c r="L5" s="7">
        <f t="shared" si="0"/>
        <v>504811</v>
      </c>
      <c r="M5" s="7">
        <f t="shared" ref="M5:N5" si="1">+M6+M7+M11</f>
        <v>471537</v>
      </c>
      <c r="N5" s="7">
        <f t="shared" si="1"/>
        <v>538595</v>
      </c>
      <c r="O5" s="7">
        <f t="shared" ref="O5:P5" si="2">+O6+O7+O11</f>
        <v>469588</v>
      </c>
      <c r="P5" s="7">
        <f t="shared" si="2"/>
        <v>424939</v>
      </c>
      <c r="Q5" s="7">
        <f t="shared" ref="Q5:R5" si="3">+Q6+Q7+Q11</f>
        <v>416684</v>
      </c>
      <c r="R5" s="7">
        <f t="shared" si="3"/>
        <v>458890</v>
      </c>
      <c r="S5" s="7">
        <f t="shared" ref="S5:T5" si="4">+S6+S7+S11</f>
        <v>425614</v>
      </c>
      <c r="T5" s="7">
        <f t="shared" si="4"/>
        <v>482454</v>
      </c>
      <c r="U5" s="7">
        <f t="shared" ref="U5" si="5">+U6+U7+U11</f>
        <v>501902</v>
      </c>
      <c r="V5" s="7">
        <v>414390</v>
      </c>
      <c r="W5" s="7">
        <v>465437</v>
      </c>
      <c r="X5" s="1"/>
      <c r="Y5" s="1"/>
    </row>
    <row r="6" spans="1:25" ht="15" x14ac:dyDescent="0.35">
      <c r="A6" s="5" t="s">
        <v>24</v>
      </c>
      <c r="B6" s="7">
        <v>93978</v>
      </c>
      <c r="C6" s="7">
        <v>88791</v>
      </c>
      <c r="D6" s="7">
        <v>96095</v>
      </c>
      <c r="E6" s="7">
        <v>91604</v>
      </c>
      <c r="F6" s="7">
        <v>97494</v>
      </c>
      <c r="G6" s="7">
        <v>90764</v>
      </c>
      <c r="H6" s="7">
        <f>'PADD 1'!H6+'PADD 2'!H6+'PADD 3'!H6+'PADD 4'!H6+'PADD 5'!H6</f>
        <v>92714</v>
      </c>
      <c r="I6" s="7">
        <f>'PADD 1'!I6+'PADD 2'!I6+'PADD 3'!I6+'PADD 4'!I6+'PADD 5'!I6</f>
        <v>92270</v>
      </c>
      <c r="J6" s="7">
        <f>'PADD 1'!J6+'PADD 2'!J6+'PADD 3'!J6+'PADD 4'!J6+'PADD 5'!J6</f>
        <v>103658</v>
      </c>
      <c r="K6" s="7">
        <f>'PADD 1'!K6+'PADD 2'!K6+'PADD 3'!K6+'PADD 4'!K6+'PADD 5'!K6</f>
        <v>102056</v>
      </c>
      <c r="L6" s="7">
        <f>'PADD 1'!L6+'PADD 2'!L6+'PADD 3'!L6+'PADD 4'!L6+'PADD 5'!L6</f>
        <v>101149</v>
      </c>
      <c r="M6" s="7">
        <f>'PADD 1'!M6+'PADD 2'!M6+'PADD 3'!M6+'PADD 4'!M6+'PADD 5'!M6</f>
        <v>98474</v>
      </c>
      <c r="N6" s="7">
        <f>'PADD 1'!N6+'PADD 2'!N6+'PADD 3'!N6+'PADD 4'!N6+'PADD 5'!N6</f>
        <v>104787</v>
      </c>
      <c r="O6" s="7">
        <f>'PADD 1'!O6+'PADD 2'!O6+'PADD 3'!O6+'PADD 4'!O6+'PADD 5'!O6</f>
        <v>96733</v>
      </c>
      <c r="P6" s="7">
        <f>'PADD 1'!P6+'PADD 2'!P6+'PADD 3'!P6+'PADD 4'!P6+'PADD 5'!P6</f>
        <v>95106</v>
      </c>
      <c r="Q6" s="7">
        <f>'PADD 1'!Q6+'PADD 2'!Q6+'PADD 3'!Q6+'PADD 4'!Q6+'PADD 5'!Q6</f>
        <v>99566</v>
      </c>
      <c r="R6" s="7">
        <f>'PADD 1'!R6+'PADD 2'!R6+'PADD 3'!R6+'PADD 4'!R6+'PADD 5'!R6</f>
        <v>94753</v>
      </c>
      <c r="S6" s="7">
        <f>'PADD 1'!S6+'PADD 2'!S6+'PADD 3'!S6+'PADD 4'!S6+'PADD 5'!S6</f>
        <v>88888</v>
      </c>
      <c r="T6" s="7">
        <f>'PADD 1'!T6+'PADD 2'!T6+'PADD 3'!T6+'PADD 4'!T6+'PADD 5'!T6</f>
        <v>97956</v>
      </c>
      <c r="U6" s="7">
        <f>'PADD 1'!U6+'PADD 2'!U6+'PADD 3'!U6+'PADD 4'!U6+'PADD 5'!U6</f>
        <v>91800</v>
      </c>
      <c r="V6" s="7">
        <v>81353</v>
      </c>
      <c r="W6" s="7">
        <v>86779</v>
      </c>
      <c r="X6" s="1"/>
      <c r="Y6" s="1"/>
    </row>
    <row r="7" spans="1:25" ht="15" x14ac:dyDescent="0.35">
      <c r="A7" s="5" t="s">
        <v>25</v>
      </c>
      <c r="B7" s="7">
        <v>240812</v>
      </c>
      <c r="C7" s="7">
        <v>215156</v>
      </c>
      <c r="D7" s="7">
        <v>247028</v>
      </c>
      <c r="E7" s="7">
        <v>249529</v>
      </c>
      <c r="F7" s="7">
        <v>262168</v>
      </c>
      <c r="G7" s="7">
        <v>250449</v>
      </c>
      <c r="H7" s="7">
        <f>'PADD 1'!H7+'PADD 2'!H7+'PADD 3'!H7+'PADD 4'!H7+'PADD 5'!H7</f>
        <v>256459</v>
      </c>
      <c r="I7" s="7">
        <f>'PADD 1'!I7+'PADD 2'!I7+'PADD 3'!I7+'PADD 4'!I7+'PADD 5'!I7</f>
        <v>236438</v>
      </c>
      <c r="J7" s="7">
        <f>'PADD 1'!J7+'PADD 2'!J7+'PADD 3'!J7+'PADD 4'!J7+'PADD 5'!J7</f>
        <v>336882</v>
      </c>
      <c r="K7" s="7">
        <f>'PADD 1'!K7+'PADD 2'!K7+'PADD 3'!K7+'PADD 4'!K7+'PADD 5'!K7</f>
        <v>324002</v>
      </c>
      <c r="L7" s="7">
        <f>'PADD 1'!L7+'PADD 2'!L7+'PADD 3'!L7+'PADD 4'!L7+'PADD 5'!L7</f>
        <v>398409</v>
      </c>
      <c r="M7" s="7">
        <f>'PADD 1'!M7+'PADD 2'!M7+'PADD 3'!M7+'PADD 4'!M7+'PADD 5'!M7</f>
        <v>368856</v>
      </c>
      <c r="N7" s="7">
        <f>'PADD 1'!N7+'PADD 2'!N7+'PADD 3'!N7+'PADD 4'!N7+'PADD 5'!N7</f>
        <v>430638</v>
      </c>
      <c r="O7" s="7">
        <f>'PADD 1'!O7+'PADD 2'!O7+'PADD 3'!O7+'PADD 4'!O7+'PADD 5'!O7</f>
        <v>369267</v>
      </c>
      <c r="P7" s="7">
        <f>'PADD 1'!P7+'PADD 2'!P7+'PADD 3'!P7+'PADD 4'!P7+'PADD 5'!P7</f>
        <v>324875</v>
      </c>
      <c r="Q7" s="7">
        <f>'PADD 1'!Q7+'PADD 2'!Q7+'PADD 3'!Q7+'PADD 4'!Q7+'PADD 5'!Q7</f>
        <v>313265</v>
      </c>
      <c r="R7" s="7">
        <f>'PADD 1'!R7+'PADD 2'!R7+'PADD 3'!R7+'PADD 4'!R7+'PADD 5'!R7</f>
        <v>359300</v>
      </c>
      <c r="S7" s="7">
        <f>'PADD 1'!S7+'PADD 2'!S7+'PADD 3'!S7+'PADD 4'!S7+'PADD 5'!S7</f>
        <v>334364</v>
      </c>
      <c r="T7" s="7">
        <f>'PADD 1'!T7+'PADD 2'!T7+'PADD 3'!T7+'PADD 4'!T7+'PADD 5'!T7</f>
        <v>378673</v>
      </c>
      <c r="U7" s="7">
        <f>'PADD 1'!U7+'PADD 2'!U7+'PADD 3'!U7+'PADD 4'!U7+'PADD 5'!U7</f>
        <v>406554</v>
      </c>
      <c r="V7" s="7">
        <v>329045</v>
      </c>
      <c r="W7" s="7">
        <v>373708</v>
      </c>
      <c r="X7" s="1"/>
      <c r="Y7" s="1"/>
    </row>
    <row r="8" spans="1:25" ht="14.5" x14ac:dyDescent="0.35">
      <c r="A8" s="5" t="s">
        <v>22</v>
      </c>
      <c r="B8" s="7">
        <v>165393</v>
      </c>
      <c r="C8" s="7">
        <v>139613</v>
      </c>
      <c r="D8" s="7">
        <v>169459</v>
      </c>
      <c r="E8" s="7">
        <v>166880</v>
      </c>
      <c r="F8" s="7">
        <v>181322</v>
      </c>
      <c r="G8" s="7">
        <v>169197</v>
      </c>
      <c r="H8" s="7">
        <f>'PADD 1'!H8+'PADD 2'!H8+'PADD 3'!H8+'PADD 4'!H8+'PADD 5'!H8</f>
        <v>171895</v>
      </c>
      <c r="I8" s="7">
        <f>'PADD 1'!I8+'PADD 2'!I8+'PADD 3'!I8+'PADD 4'!I8+'PADD 5'!I8</f>
        <v>147148</v>
      </c>
      <c r="J8" s="7">
        <f>'PADD 1'!J8+'PADD 2'!J8+'PADD 3'!J8+'PADD 4'!J8+'PADD 5'!J8</f>
        <v>239953</v>
      </c>
      <c r="K8" s="7">
        <f>'PADD 1'!K8+'PADD 2'!K8+'PADD 3'!K8+'PADD 4'!K8+'PADD 5'!K8</f>
        <v>225308</v>
      </c>
      <c r="L8" s="7">
        <f>'PADD 1'!L8+'PADD 2'!L8+'PADD 3'!L8+'PADD 4'!L8+'PADD 5'!L8</f>
        <v>291244</v>
      </c>
      <c r="M8" s="7">
        <f>'PADD 1'!M8+'PADD 2'!M8+'PADD 3'!M8+'PADD 4'!M8+'PADD 5'!M8</f>
        <v>261981</v>
      </c>
      <c r="N8" s="7">
        <f>'PADD 1'!N8+'PADD 2'!N8+'PADD 3'!N8+'PADD 4'!N8+'PADD 5'!N8</f>
        <v>323374</v>
      </c>
      <c r="O8" s="7">
        <f>'PADD 1'!O8+'PADD 2'!O8+'PADD 3'!O8+'PADD 4'!O8+'PADD 5'!O8</f>
        <v>254752</v>
      </c>
      <c r="P8" s="7">
        <f>'PADD 1'!P8+'PADD 2'!P8+'PADD 3'!P8+'PADD 4'!P8+'PADD 5'!P8</f>
        <v>211732</v>
      </c>
      <c r="Q8" s="7">
        <f>'PADD 1'!Q8+'PADD 2'!Q8+'PADD 3'!Q8+'PADD 4'!Q8+'PADD 5'!Q8</f>
        <v>198633</v>
      </c>
      <c r="R8" s="7">
        <f>'PADD 1'!R8+'PADD 2'!R8+'PADD 3'!R8+'PADD 4'!R8+'PADD 5'!R8</f>
        <v>235930</v>
      </c>
      <c r="S8" s="7">
        <f>'PADD 1'!S8+'PADD 2'!S8+'PADD 3'!S8+'PADD 4'!S8+'PADD 5'!S8</f>
        <v>212165</v>
      </c>
      <c r="T8" s="7">
        <f>'PADD 1'!T8+'PADD 2'!T8+'PADD 3'!T8+'PADD 4'!T8+'PADD 5'!T8</f>
        <v>255499</v>
      </c>
      <c r="U8" s="7">
        <f>'PADD 1'!U8+'PADD 2'!U8+'PADD 3'!U8+'PADD 4'!U8+'PADD 5'!U8</f>
        <v>280824</v>
      </c>
      <c r="V8" s="7">
        <v>192398</v>
      </c>
      <c r="W8" s="7">
        <v>239622</v>
      </c>
      <c r="X8" s="1"/>
      <c r="Y8" s="1"/>
    </row>
    <row r="9" spans="1:25" ht="15" x14ac:dyDescent="0.35">
      <c r="A9" s="5" t="s">
        <v>26</v>
      </c>
      <c r="B9" s="7">
        <f>+B7-B8</f>
        <v>75419</v>
      </c>
      <c r="C9" s="7">
        <f t="shared" ref="C9:H9" si="6">+C7-C8</f>
        <v>75543</v>
      </c>
      <c r="D9" s="7">
        <f t="shared" si="6"/>
        <v>77569</v>
      </c>
      <c r="E9" s="7">
        <f t="shared" si="6"/>
        <v>82649</v>
      </c>
      <c r="F9" s="7">
        <f t="shared" si="6"/>
        <v>80846</v>
      </c>
      <c r="G9" s="7">
        <f t="shared" si="6"/>
        <v>81252</v>
      </c>
      <c r="H9" s="7">
        <f t="shared" si="6"/>
        <v>84564</v>
      </c>
      <c r="I9" s="7">
        <f t="shared" ref="I9:J9" si="7">+I7-I8</f>
        <v>89290</v>
      </c>
      <c r="J9" s="7">
        <f t="shared" si="7"/>
        <v>96929</v>
      </c>
      <c r="K9" s="7">
        <f t="shared" ref="K9:L9" si="8">+K7-K8</f>
        <v>98694</v>
      </c>
      <c r="L9" s="7">
        <f t="shared" si="8"/>
        <v>107165</v>
      </c>
      <c r="M9" s="7">
        <f t="shared" ref="M9:N9" si="9">+M7-M8</f>
        <v>106875</v>
      </c>
      <c r="N9" s="7">
        <f t="shared" si="9"/>
        <v>107264</v>
      </c>
      <c r="O9" s="7">
        <f t="shared" ref="O9:P9" si="10">+O7-O8</f>
        <v>114515</v>
      </c>
      <c r="P9" s="7">
        <f t="shared" si="10"/>
        <v>113143</v>
      </c>
      <c r="Q9" s="7">
        <f t="shared" ref="Q9:R9" si="11">+Q7-Q8</f>
        <v>114632</v>
      </c>
      <c r="R9" s="7">
        <f t="shared" si="11"/>
        <v>123370</v>
      </c>
      <c r="S9" s="7">
        <f t="shared" ref="S9:T9" si="12">+S7-S8</f>
        <v>122199</v>
      </c>
      <c r="T9" s="7">
        <f t="shared" si="12"/>
        <v>123174</v>
      </c>
      <c r="U9" s="7">
        <f t="shared" ref="U9" si="13">+U7-U8</f>
        <v>125730</v>
      </c>
      <c r="V9" s="7">
        <v>136647</v>
      </c>
      <c r="W9" s="7">
        <v>134086</v>
      </c>
      <c r="X9" s="1"/>
      <c r="Y9" s="1"/>
    </row>
    <row r="10" spans="1:25" ht="15" x14ac:dyDescent="0.35">
      <c r="A10" s="5" t="s">
        <v>27</v>
      </c>
      <c r="B10" s="26" t="s">
        <v>23</v>
      </c>
      <c r="C10" s="26" t="s">
        <v>23</v>
      </c>
      <c r="D10" s="26" t="s">
        <v>23</v>
      </c>
      <c r="E10" s="26" t="s">
        <v>23</v>
      </c>
      <c r="F10" s="26" t="s">
        <v>23</v>
      </c>
      <c r="G10" s="26" t="s">
        <v>23</v>
      </c>
      <c r="H10" s="26" t="s">
        <v>23</v>
      </c>
      <c r="I10" s="26" t="s">
        <v>23</v>
      </c>
      <c r="J10" s="26" t="s">
        <v>23</v>
      </c>
      <c r="K10" s="26" t="s">
        <v>23</v>
      </c>
      <c r="L10" s="26" t="s">
        <v>23</v>
      </c>
      <c r="M10" s="26" t="s">
        <v>23</v>
      </c>
      <c r="N10" s="26" t="s">
        <v>23</v>
      </c>
      <c r="O10" s="26" t="s">
        <v>23</v>
      </c>
      <c r="P10" s="26" t="s">
        <v>23</v>
      </c>
      <c r="Q10" s="26" t="s">
        <v>23</v>
      </c>
      <c r="R10" s="26" t="s">
        <v>23</v>
      </c>
      <c r="S10" s="26" t="s">
        <v>23</v>
      </c>
      <c r="T10" s="26" t="s">
        <v>23</v>
      </c>
      <c r="U10" s="26" t="s">
        <v>23</v>
      </c>
      <c r="V10" s="26" t="s">
        <v>23</v>
      </c>
      <c r="W10" s="26" t="s">
        <v>23</v>
      </c>
      <c r="X10" s="1"/>
      <c r="Y10" s="1"/>
    </row>
    <row r="11" spans="1:25" ht="14.5" x14ac:dyDescent="0.35">
      <c r="A11" s="5" t="s">
        <v>2</v>
      </c>
      <c r="B11" s="7">
        <v>3631</v>
      </c>
      <c r="C11" s="7">
        <v>4298</v>
      </c>
      <c r="D11" s="7">
        <v>4485</v>
      </c>
      <c r="E11" s="7">
        <v>2209</v>
      </c>
      <c r="F11" s="7">
        <v>4959</v>
      </c>
      <c r="G11" s="7">
        <v>2803</v>
      </c>
      <c r="H11" s="7">
        <f>'PADD 5'!H11</f>
        <v>5814</v>
      </c>
      <c r="I11" s="7">
        <f>'PADD 5'!I11</f>
        <v>3447</v>
      </c>
      <c r="J11" s="7">
        <f>'PADD 5'!J11</f>
        <v>2660</v>
      </c>
      <c r="K11" s="7">
        <f>'PADD 5'!K11</f>
        <v>3071</v>
      </c>
      <c r="L11" s="7">
        <f>'PADD 5'!L11</f>
        <v>5253</v>
      </c>
      <c r="M11" s="7">
        <f>'PADD 5'!M11</f>
        <v>4207</v>
      </c>
      <c r="N11" s="7">
        <f>'PADD 5'!N11</f>
        <v>3170</v>
      </c>
      <c r="O11" s="7">
        <f>'PADD 5'!O11</f>
        <v>3588</v>
      </c>
      <c r="P11" s="7">
        <f>'PADD 5'!P11</f>
        <v>4958</v>
      </c>
      <c r="Q11" s="7">
        <f>'PADD 5'!Q11</f>
        <v>3853</v>
      </c>
      <c r="R11" s="7">
        <f>'PADD 5'!R11</f>
        <v>4837</v>
      </c>
      <c r="S11" s="7">
        <f>'PADD 5'!S11</f>
        <v>2362</v>
      </c>
      <c r="T11" s="7">
        <f>'PADD 5'!T11</f>
        <v>5825</v>
      </c>
      <c r="U11" s="7">
        <f>'PADD 5'!U11</f>
        <v>3548</v>
      </c>
      <c r="V11" s="7">
        <v>3992</v>
      </c>
      <c r="W11" s="7">
        <v>4950</v>
      </c>
      <c r="X11" s="1"/>
      <c r="Y11" s="1"/>
    </row>
    <row r="12" spans="1:25" ht="14.5" x14ac:dyDescent="0.35">
      <c r="A12" s="5"/>
      <c r="B12" s="7"/>
      <c r="C12" s="7"/>
      <c r="D12" s="7"/>
      <c r="E12" s="7"/>
      <c r="F12" s="7"/>
      <c r="G12" s="7"/>
      <c r="H12" s="7"/>
      <c r="I12" s="7"/>
      <c r="J12" s="7"/>
      <c r="K12" s="7"/>
      <c r="L12" s="7"/>
      <c r="M12" s="7"/>
      <c r="N12" s="7"/>
      <c r="O12" s="7"/>
      <c r="P12" s="7"/>
      <c r="Q12" s="7"/>
      <c r="R12" s="7"/>
      <c r="S12" s="7"/>
      <c r="T12" s="7"/>
      <c r="U12" s="7"/>
      <c r="V12" s="7"/>
      <c r="X12" s="1"/>
      <c r="Y12" s="1"/>
    </row>
    <row r="13" spans="1:25" ht="14.5" x14ac:dyDescent="0.35">
      <c r="A13" s="5" t="s">
        <v>4</v>
      </c>
      <c r="B13" s="7">
        <v>181719</v>
      </c>
      <c r="C13" s="7">
        <v>181889</v>
      </c>
      <c r="D13" s="7">
        <v>180226</v>
      </c>
      <c r="E13" s="7">
        <v>182566</v>
      </c>
      <c r="F13" s="7">
        <v>176600</v>
      </c>
      <c r="G13" s="7">
        <v>177751</v>
      </c>
      <c r="H13" s="7">
        <f>'PADD 1'!H12+'PADD 2'!H12+'PADD 3'!H12+'PADD 4'!H12+'PADD 5'!H13</f>
        <v>175759</v>
      </c>
      <c r="I13" s="7">
        <f>'PADD 1'!I12+'PADD 2'!I12+'PADD 3'!I12+'PADD 4'!I12+'PADD 5'!I13</f>
        <v>180035</v>
      </c>
      <c r="J13" s="7">
        <f>'PADD 1'!J12+'PADD 2'!J12+'PADD 3'!J12+'PADD 4'!J12+'PADD 5'!J13</f>
        <v>181179</v>
      </c>
      <c r="K13" s="7">
        <f>'PADD 1'!K12+'PADD 2'!K12+'PADD 3'!K12+'PADD 4'!K12+'PADD 5'!K13</f>
        <v>184715</v>
      </c>
      <c r="L13" s="7">
        <f>'PADD 1'!L12+'PADD 2'!L12+'PADD 3'!L12+'PADD 4'!L12+'PADD 5'!L13</f>
        <v>180186</v>
      </c>
      <c r="M13" s="7">
        <f>'PADD 1'!M12+'PADD 2'!M12+'PADD 3'!M12+'PADD 4'!M12+'PADD 5'!M13</f>
        <v>180751</v>
      </c>
      <c r="N13" s="7">
        <f>'PADD 1'!N12+'PADD 2'!N12+'PADD 3'!N12+'PADD 4'!N12+'PADD 5'!N13</f>
        <v>178487</v>
      </c>
      <c r="O13" s="7">
        <f>'PADD 1'!O12+'PADD 2'!O12+'PADD 3'!O12+'PADD 4'!O12+'PADD 5'!O13</f>
        <v>175865</v>
      </c>
      <c r="P13" s="7">
        <f>'PADD 1'!P12+'PADD 2'!P12+'PADD 3'!P12+'PADD 4'!P12+'PADD 5'!P13</f>
        <v>175002</v>
      </c>
      <c r="Q13" s="7">
        <f>'PADD 1'!Q12+'PADD 2'!Q12+'PADD 3'!Q12+'PADD 4'!Q12+'PADD 5'!Q13</f>
        <v>176026</v>
      </c>
      <c r="R13" s="7">
        <f>'PADD 1'!R12+'PADD 2'!R12+'PADD 3'!R12+'PADD 4'!R12+'PADD 5'!R13</f>
        <v>174314</v>
      </c>
      <c r="S13" s="7">
        <f>'PADD 1'!S12+'PADD 2'!S12+'PADD 3'!S12+'PADD 4'!S12+'PADD 5'!S13</f>
        <v>173081</v>
      </c>
      <c r="T13" s="7">
        <f>'PADD 1'!T12+'PADD 2'!T12+'PADD 3'!T12+'PADD 4'!T12+'PADD 5'!T13</f>
        <v>174309</v>
      </c>
      <c r="U13" s="7">
        <f>'PADD 1'!U12+'PADD 2'!U12+'PADD 3'!U12+'PADD 4'!U12+'PADD 5'!U13</f>
        <v>166940</v>
      </c>
      <c r="V13" s="7">
        <v>163096</v>
      </c>
      <c r="W13" s="7">
        <v>164913</v>
      </c>
      <c r="X13" s="1"/>
      <c r="Y13" s="1"/>
    </row>
    <row r="14" spans="1:25" ht="14.5" x14ac:dyDescent="0.35">
      <c r="A14" s="5" t="s">
        <v>5</v>
      </c>
      <c r="B14" s="7">
        <v>148287</v>
      </c>
      <c r="C14" s="7">
        <v>149015</v>
      </c>
      <c r="D14" s="7">
        <v>147560</v>
      </c>
      <c r="E14" s="7">
        <v>150148</v>
      </c>
      <c r="F14" s="7">
        <v>145780</v>
      </c>
      <c r="G14" s="7">
        <v>145397</v>
      </c>
      <c r="H14" s="7">
        <f>'PADD 1'!H13+'PADD 2'!H13+'PADD 3'!H13+'PADD 4'!H13+'PADD 5'!H14</f>
        <v>144292</v>
      </c>
      <c r="I14" s="7">
        <f>'PADD 1'!I13+'PADD 2'!I13+'PADD 3'!I13+'PADD 4'!I13+'PADD 5'!I14</f>
        <v>147481</v>
      </c>
      <c r="J14" s="7">
        <f>'PADD 1'!J13+'PADD 2'!J13+'PADD 3'!J13+'PADD 4'!J13+'PADD 5'!J14</f>
        <v>149761</v>
      </c>
      <c r="K14" s="7">
        <f>'PADD 1'!K13+'PADD 2'!K13+'PADD 3'!K13+'PADD 4'!K13+'PADD 5'!K14</f>
        <v>151131</v>
      </c>
      <c r="L14" s="7">
        <f>'PADD 1'!L13+'PADD 2'!L13+'PADD 3'!L13+'PADD 4'!L13+'PADD 5'!L14</f>
        <v>147043</v>
      </c>
      <c r="M14" s="7">
        <f>'PADD 1'!M13+'PADD 2'!M13+'PADD 3'!M13+'PADD 4'!M13+'PADD 5'!M14</f>
        <v>147782</v>
      </c>
      <c r="N14" s="7">
        <f>'PADD 1'!N13+'PADD 2'!N13+'PADD 3'!N13+'PADD 4'!N13+'PADD 5'!N14</f>
        <v>147179</v>
      </c>
      <c r="O14" s="7">
        <f>'PADD 1'!O13+'PADD 2'!O13+'PADD 3'!O13+'PADD 4'!O13+'PADD 5'!O14</f>
        <v>144435</v>
      </c>
      <c r="P14" s="7">
        <f>'PADD 1'!P13+'PADD 2'!P13+'PADD 3'!P13+'PADD 4'!P13+'PADD 5'!P14</f>
        <v>143329</v>
      </c>
      <c r="Q14" s="7">
        <f>'PADD 1'!Q13+'PADD 2'!Q13+'PADD 3'!Q13+'PADD 4'!Q13+'PADD 5'!Q14</f>
        <v>144044</v>
      </c>
      <c r="R14" s="7">
        <f>'PADD 1'!R13+'PADD 2'!R13+'PADD 3'!R13+'PADD 4'!R13+'PADD 5'!R14</f>
        <v>144323</v>
      </c>
      <c r="S14" s="7">
        <f>'PADD 1'!S13+'PADD 2'!S13+'PADD 3'!S13+'PADD 4'!S13+'PADD 5'!S14</f>
        <v>143227</v>
      </c>
      <c r="T14" s="7">
        <f>'PADD 1'!T13+'PADD 2'!T13+'PADD 3'!T13+'PADD 4'!T13+'PADD 5'!T14</f>
        <v>143059</v>
      </c>
      <c r="U14" s="7">
        <f>'PADD 1'!U13+'PADD 2'!U13+'PADD 3'!U13+'PADD 4'!U13+'PADD 5'!U14</f>
        <v>136538</v>
      </c>
      <c r="V14" s="7">
        <v>131162</v>
      </c>
      <c r="W14" s="7">
        <v>134057</v>
      </c>
      <c r="X14" s="1"/>
      <c r="Y14" s="1"/>
    </row>
    <row r="15" spans="1:25" ht="15" x14ac:dyDescent="0.35">
      <c r="A15" s="5" t="s">
        <v>28</v>
      </c>
      <c r="B15" s="8">
        <f t="shared" ref="B15:L15" si="14">+B6/B14</f>
        <v>0.633757510773028</v>
      </c>
      <c r="C15" s="8">
        <f t="shared" si="14"/>
        <v>0.59585276650001673</v>
      </c>
      <c r="D15" s="8">
        <f t="shared" si="14"/>
        <v>0.65122661968013007</v>
      </c>
      <c r="E15" s="8">
        <f t="shared" si="14"/>
        <v>0.61009137650851164</v>
      </c>
      <c r="F15" s="8">
        <f t="shared" si="14"/>
        <v>0.66877486623679516</v>
      </c>
      <c r="G15" s="8">
        <f t="shared" si="14"/>
        <v>0.62424946869605291</v>
      </c>
      <c r="H15" s="8">
        <f t="shared" si="14"/>
        <v>0.64254428519945661</v>
      </c>
      <c r="I15" s="8">
        <f t="shared" si="14"/>
        <v>0.62563991293793775</v>
      </c>
      <c r="J15" s="8">
        <f t="shared" si="14"/>
        <v>0.69215616882900088</v>
      </c>
      <c r="K15" s="8">
        <f t="shared" si="14"/>
        <v>0.67528170924562136</v>
      </c>
      <c r="L15" s="8">
        <f t="shared" si="14"/>
        <v>0.68788721666451313</v>
      </c>
      <c r="M15" s="8">
        <f t="shared" ref="M15:N15" si="15">+M6/M14</f>
        <v>0.6663463750659756</v>
      </c>
      <c r="N15" s="8">
        <f t="shared" si="15"/>
        <v>0.71196977829717556</v>
      </c>
      <c r="O15" s="8">
        <f t="shared" ref="O15:P15" si="16">+O6/O14</f>
        <v>0.66973379028628799</v>
      </c>
      <c r="P15" s="8">
        <f t="shared" si="16"/>
        <v>0.66355029338096272</v>
      </c>
      <c r="Q15" s="8">
        <f t="shared" ref="Q15:R15" si="17">+Q6/Q14</f>
        <v>0.69121934964316456</v>
      </c>
      <c r="R15" s="8">
        <f t="shared" si="17"/>
        <v>0.65653430153198034</v>
      </c>
      <c r="S15" s="8">
        <f t="shared" ref="S15:T15" si="18">+S6/S14</f>
        <v>0.62060924267072548</v>
      </c>
      <c r="T15" s="8">
        <f t="shared" si="18"/>
        <v>0.68472448430367894</v>
      </c>
      <c r="U15" s="8">
        <f t="shared" ref="U15" si="19">+U6/U14</f>
        <v>0.67234030086862262</v>
      </c>
      <c r="V15" s="8">
        <v>0.62024824263124989</v>
      </c>
      <c r="W15" s="8">
        <v>0.64732912119471564</v>
      </c>
      <c r="X15" s="1"/>
      <c r="Y15" s="1"/>
    </row>
    <row r="16" spans="1:25" ht="14.5" x14ac:dyDescent="0.35">
      <c r="A16" s="6"/>
      <c r="B16" s="7"/>
      <c r="C16" s="7"/>
      <c r="D16" s="7"/>
      <c r="E16" s="7"/>
      <c r="F16" s="7"/>
      <c r="G16" s="7"/>
      <c r="H16" s="7"/>
      <c r="I16" s="7"/>
      <c r="J16" s="7"/>
      <c r="K16" s="7"/>
      <c r="L16" s="7"/>
      <c r="M16" s="7"/>
      <c r="N16" s="7"/>
      <c r="O16" s="7"/>
      <c r="P16" s="7"/>
      <c r="Q16" s="7"/>
      <c r="R16" s="7"/>
      <c r="S16" s="7"/>
      <c r="T16" s="7"/>
      <c r="U16" s="7"/>
      <c r="V16" s="7"/>
      <c r="X16" s="1"/>
      <c r="Y16" s="1"/>
    </row>
    <row r="17" spans="1:25" ht="14.5" x14ac:dyDescent="0.35">
      <c r="A17" s="5" t="s">
        <v>18</v>
      </c>
      <c r="B17" s="7">
        <v>359659</v>
      </c>
      <c r="C17" s="7">
        <v>373955</v>
      </c>
      <c r="D17" s="7">
        <v>390443</v>
      </c>
      <c r="E17" s="7">
        <v>402527</v>
      </c>
      <c r="F17" s="7">
        <v>413348</v>
      </c>
      <c r="G17" s="7">
        <v>427715</v>
      </c>
      <c r="H17" s="7">
        <f>'PADD 1'!H16+'PADD 2'!H16+'PADD 3'!H16+'PADD 4'!H16+'PADD 5'!H17</f>
        <v>439285</v>
      </c>
      <c r="I17" s="7">
        <f>'PADD 1'!I16+'PADD 2'!I16+'PADD 3'!I16+'PADD 4'!I16+'PADD 5'!I17</f>
        <v>452587</v>
      </c>
      <c r="J17" s="7">
        <f>'PADD 1'!J16+'PADD 2'!J16+'PADD 3'!J16+'PADD 4'!J16+'PADD 5'!J17</f>
        <v>490640</v>
      </c>
      <c r="K17" s="7">
        <f>'PADD 1'!K16+'PADD 2'!K16+'PADD 3'!K16+'PADD 4'!K16+'PADD 5'!K17</f>
        <v>503451</v>
      </c>
      <c r="L17" s="7">
        <f>'PADD 1'!L16+'PADD 2'!L16+'PADD 3'!L16+'PADD 4'!L16+'PADD 5'!L17</f>
        <v>532182</v>
      </c>
      <c r="M17" s="7">
        <f>'PADD 1'!M16+'PADD 2'!M16+'PADD 3'!M16+'PADD 4'!M16+'PADD 5'!M17</f>
        <v>551948</v>
      </c>
      <c r="N17" s="7">
        <f>'PADD 1'!N16+'PADD 2'!N16+'PADD 3'!N16+'PADD 4'!N16+'PADD 5'!N17</f>
        <v>563878</v>
      </c>
      <c r="O17" s="7">
        <f>'PADD 1'!O16+'PADD 2'!O16+'PADD 3'!O16+'PADD 4'!O16+'PADD 5'!O17</f>
        <v>575941</v>
      </c>
      <c r="P17" s="7">
        <f>'PADD 1'!P16+'PADD 2'!P16+'PADD 3'!P16+'PADD 4'!P16+'PADD 5'!P17</f>
        <v>583177</v>
      </c>
      <c r="Q17" s="7">
        <f>'PADD 1'!Q16+'PADD 2'!Q16+'PADD 3'!Q16+'PADD 4'!Q16+'PADD 5'!Q17</f>
        <v>590255</v>
      </c>
      <c r="R17" s="7">
        <f>'PADD 1'!R16+'PADD 2'!R16+'PADD 3'!R16+'PADD 4'!R16+'PADD 5'!R17</f>
        <v>585509</v>
      </c>
      <c r="S17" s="7">
        <f>'PADD 1'!S16+'PADD 2'!S16+'PADD 3'!S16+'PADD 4'!S16+'PADD 5'!S17</f>
        <v>609829</v>
      </c>
      <c r="T17" s="7">
        <f>'PADD 1'!T16+'PADD 2'!T16+'PADD 3'!T16+'PADD 4'!T16+'PADD 5'!T17</f>
        <v>636087</v>
      </c>
      <c r="U17" s="7">
        <f>'PADD 1'!U16+'PADD 2'!U16+'PADD 3'!U16+'PADD 4'!U16+'PADD 5'!U17</f>
        <v>669598</v>
      </c>
      <c r="V17" s="7">
        <v>663481</v>
      </c>
      <c r="W17" s="7">
        <v>667513</v>
      </c>
      <c r="X17" s="1"/>
      <c r="Y17" s="1"/>
    </row>
    <row r="18" spans="1:25" ht="14.5" x14ac:dyDescent="0.35">
      <c r="A18" s="5" t="s">
        <v>6</v>
      </c>
      <c r="B18" s="7">
        <v>307369</v>
      </c>
      <c r="C18" s="7">
        <v>315586</v>
      </c>
      <c r="D18" s="7">
        <v>329957</v>
      </c>
      <c r="E18" s="7">
        <v>341231</v>
      </c>
      <c r="F18" s="7">
        <v>348930</v>
      </c>
      <c r="G18" s="7">
        <v>357011</v>
      </c>
      <c r="H18" s="7">
        <f>'PADD 1'!H17+'PADD 2'!H17+'PADD 3'!H17+'PADD 4'!H17+'PADD 5'!H18</f>
        <v>361961</v>
      </c>
      <c r="I18" s="7">
        <f>'PADD 1'!I17+'PADD 2'!I17+'PADD 3'!I17+'PADD 4'!I17+'PADD 5'!I18</f>
        <v>373095</v>
      </c>
      <c r="J18" s="7">
        <f>'PADD 1'!J17+'PADD 2'!J17+'PADD 3'!J17+'PADD 4'!J17+'PADD 5'!J18</f>
        <v>403605</v>
      </c>
      <c r="K18" s="7">
        <f>'PADD 1'!K17+'PADD 2'!K17+'PADD 3'!K17+'PADD 4'!K17+'PADD 5'!K18</f>
        <v>413489</v>
      </c>
      <c r="L18" s="7">
        <f>'PADD 1'!L17+'PADD 2'!L17+'PADD 3'!L17+'PADD 4'!L17+'PADD 5'!L18</f>
        <v>440125</v>
      </c>
      <c r="M18" s="7">
        <f>'PADD 1'!M17+'PADD 2'!M17+'PADD 3'!M17+'PADD 4'!M17+'PADD 5'!M18</f>
        <v>455991</v>
      </c>
      <c r="N18" s="7">
        <f>'PADD 1'!N17+'PADD 2'!N17+'PADD 3'!N17+'PADD 4'!N17+'PADD 5'!N18</f>
        <v>470971</v>
      </c>
      <c r="O18" s="7">
        <f>'PADD 1'!O17+'PADD 2'!O17+'PADD 3'!O17+'PADD 4'!O17+'PADD 5'!O18</f>
        <v>479600</v>
      </c>
      <c r="P18" s="7">
        <f>'PADD 1'!P17+'PADD 2'!P17+'PADD 3'!P17+'PADD 4'!P17+'PADD 5'!P18</f>
        <v>477167</v>
      </c>
      <c r="Q18" s="7">
        <f>'PADD 1'!Q17+'PADD 2'!Q17+'PADD 3'!Q17+'PADD 4'!Q17+'PADD 5'!Q18</f>
        <v>483750</v>
      </c>
      <c r="R18" s="7">
        <f>'PADD 1'!R17+'PADD 2'!R17+'PADD 3'!R17+'PADD 4'!R17+'PADD 5'!R18</f>
        <v>494301</v>
      </c>
      <c r="S18" s="7">
        <f>'PADD 1'!S17+'PADD 2'!S17+'PADD 3'!S17+'PADD 4'!S17+'PADD 5'!S18</f>
        <v>509677</v>
      </c>
      <c r="T18" s="7">
        <f>'PADD 1'!T17+'PADD 2'!T17+'PADD 3'!T17+'PADD 4'!T17+'PADD 5'!T18</f>
        <v>529345</v>
      </c>
      <c r="U18" s="7">
        <f>'PADD 1'!U17+'PADD 2'!U17+'PADD 3'!U17+'PADD 4'!U17+'PADD 5'!U18</f>
        <v>557206</v>
      </c>
      <c r="V18" s="7">
        <v>545432</v>
      </c>
      <c r="W18" s="7">
        <v>546727</v>
      </c>
      <c r="X18" s="1"/>
      <c r="Y18" s="1"/>
    </row>
    <row r="19" spans="1:25" ht="15" x14ac:dyDescent="0.35">
      <c r="A19" s="5" t="s">
        <v>29</v>
      </c>
      <c r="B19" s="8">
        <f t="shared" ref="B19:L19" si="20">B8/B18</f>
        <v>0.53809265085288371</v>
      </c>
      <c r="C19" s="8">
        <f t="shared" si="20"/>
        <v>0.44239288181351516</v>
      </c>
      <c r="D19" s="8">
        <f t="shared" si="20"/>
        <v>0.5135790421176093</v>
      </c>
      <c r="E19" s="8">
        <f t="shared" si="20"/>
        <v>0.48905287034296413</v>
      </c>
      <c r="F19" s="8">
        <f t="shared" si="20"/>
        <v>0.51965150603272858</v>
      </c>
      <c r="G19" s="8">
        <f t="shared" si="20"/>
        <v>0.47392657369100671</v>
      </c>
      <c r="H19" s="8">
        <f t="shared" si="20"/>
        <v>0.47489922947499869</v>
      </c>
      <c r="I19" s="8">
        <f t="shared" si="20"/>
        <v>0.39439820957128879</v>
      </c>
      <c r="J19" s="8">
        <f t="shared" si="20"/>
        <v>0.59452434930191644</v>
      </c>
      <c r="K19" s="8">
        <f t="shared" si="20"/>
        <v>0.54489478559284532</v>
      </c>
      <c r="L19" s="8">
        <f t="shared" si="20"/>
        <v>0.66173019028685032</v>
      </c>
      <c r="M19" s="8">
        <f t="shared" ref="M19:N19" si="21">M8/M18</f>
        <v>0.57453107627124222</v>
      </c>
      <c r="N19" s="8">
        <f t="shared" si="21"/>
        <v>0.68661127755212104</v>
      </c>
      <c r="O19" s="8">
        <f t="shared" ref="O19:P19" si="22">O8/O18</f>
        <v>0.53117597998331945</v>
      </c>
      <c r="P19" s="8">
        <f t="shared" si="22"/>
        <v>0.44372724853143658</v>
      </c>
      <c r="Q19" s="8">
        <f t="shared" ref="Q19:R19" si="23">Q8/Q18</f>
        <v>0.41061085271317832</v>
      </c>
      <c r="R19" s="8">
        <f t="shared" si="23"/>
        <v>0.47730026845990603</v>
      </c>
      <c r="S19" s="8">
        <f t="shared" ref="S19:T19" si="24">S8/S18</f>
        <v>0.41627344376928915</v>
      </c>
      <c r="T19" s="8">
        <f t="shared" si="24"/>
        <v>0.48267009228386026</v>
      </c>
      <c r="U19" s="8">
        <f t="shared" ref="U19" si="25">U8/U18</f>
        <v>0.50398595851444528</v>
      </c>
      <c r="V19" s="8">
        <v>0.35274424676219951</v>
      </c>
      <c r="W19" s="8">
        <v>0.43828455518019049</v>
      </c>
      <c r="X19" s="1"/>
      <c r="Y19" s="1"/>
    </row>
    <row r="20" spans="1:25" ht="14.5" x14ac:dyDescent="0.35">
      <c r="A20" s="6"/>
      <c r="B20" s="6"/>
      <c r="C20" s="6"/>
      <c r="D20" s="6"/>
      <c r="E20" s="6"/>
      <c r="F20" s="6"/>
      <c r="G20" s="6"/>
      <c r="H20" s="6"/>
      <c r="I20" s="6"/>
      <c r="J20" s="6"/>
      <c r="K20" s="6"/>
      <c r="L20" s="6"/>
      <c r="M20" s="6"/>
      <c r="N20" s="6"/>
      <c r="O20" s="6"/>
      <c r="P20" s="6"/>
      <c r="Q20" s="6"/>
      <c r="R20" s="6"/>
      <c r="S20" s="6"/>
      <c r="T20" s="6"/>
      <c r="U20" s="6"/>
      <c r="V20" s="7"/>
      <c r="X20" s="1"/>
      <c r="Y20" s="1"/>
    </row>
    <row r="21" spans="1:25" ht="14.5" x14ac:dyDescent="0.35">
      <c r="A21" s="5" t="s">
        <v>19</v>
      </c>
      <c r="B21" s="7">
        <f>+B13+B17</f>
        <v>541378</v>
      </c>
      <c r="C21" s="7">
        <f t="shared" ref="C21:H21" si="26">+C13+C17</f>
        <v>555844</v>
      </c>
      <c r="D21" s="7">
        <f t="shared" si="26"/>
        <v>570669</v>
      </c>
      <c r="E21" s="7">
        <f t="shared" si="26"/>
        <v>585093</v>
      </c>
      <c r="F21" s="7">
        <f t="shared" si="26"/>
        <v>589948</v>
      </c>
      <c r="G21" s="7">
        <f t="shared" si="26"/>
        <v>605466</v>
      </c>
      <c r="H21" s="7">
        <f t="shared" si="26"/>
        <v>615044</v>
      </c>
      <c r="I21" s="7">
        <f t="shared" ref="I21:J21" si="27">+I13+I17</f>
        <v>632622</v>
      </c>
      <c r="J21" s="7">
        <f t="shared" si="27"/>
        <v>671819</v>
      </c>
      <c r="K21" s="7">
        <f t="shared" ref="K21:L21" si="28">+K13+K17</f>
        <v>688166</v>
      </c>
      <c r="L21" s="7">
        <f t="shared" si="28"/>
        <v>712368</v>
      </c>
      <c r="M21" s="7">
        <f t="shared" ref="M21:N21" si="29">+M13+M17</f>
        <v>732699</v>
      </c>
      <c r="N21" s="7">
        <f t="shared" si="29"/>
        <v>742365</v>
      </c>
      <c r="O21" s="7">
        <f t="shared" ref="O21:P21" si="30">+O13+O17</f>
        <v>751806</v>
      </c>
      <c r="P21" s="7">
        <f t="shared" si="30"/>
        <v>758179</v>
      </c>
      <c r="Q21" s="7">
        <f t="shared" ref="Q21:R21" si="31">+Q13+Q17</f>
        <v>766281</v>
      </c>
      <c r="R21" s="7">
        <f t="shared" si="31"/>
        <v>759823</v>
      </c>
      <c r="S21" s="7">
        <f t="shared" ref="S21:T21" si="32">+S13+S17</f>
        <v>782910</v>
      </c>
      <c r="T21" s="7">
        <f t="shared" si="32"/>
        <v>810396</v>
      </c>
      <c r="U21" s="7">
        <f t="shared" ref="U21" si="33">+U13+U17</f>
        <v>836538</v>
      </c>
      <c r="V21" s="7">
        <v>826577</v>
      </c>
      <c r="W21" s="7">
        <v>832426</v>
      </c>
      <c r="X21" s="1"/>
      <c r="Y21" s="1"/>
    </row>
    <row r="22" spans="1:25" ht="14.5" x14ac:dyDescent="0.35">
      <c r="A22" s="5" t="s">
        <v>7</v>
      </c>
      <c r="B22" s="7">
        <f>+B14+B18</f>
        <v>455656</v>
      </c>
      <c r="C22" s="7">
        <f t="shared" ref="C22:H22" si="34">+C14+C18</f>
        <v>464601</v>
      </c>
      <c r="D22" s="7">
        <f t="shared" si="34"/>
        <v>477517</v>
      </c>
      <c r="E22" s="7">
        <f t="shared" si="34"/>
        <v>491379</v>
      </c>
      <c r="F22" s="7">
        <f t="shared" si="34"/>
        <v>494710</v>
      </c>
      <c r="G22" s="7">
        <f t="shared" si="34"/>
        <v>502408</v>
      </c>
      <c r="H22" s="7">
        <f t="shared" si="34"/>
        <v>506253</v>
      </c>
      <c r="I22" s="7">
        <f t="shared" ref="I22:J22" si="35">+I14+I18</f>
        <v>520576</v>
      </c>
      <c r="J22" s="7">
        <f t="shared" si="35"/>
        <v>553366</v>
      </c>
      <c r="K22" s="7">
        <f t="shared" ref="K22:L22" si="36">+K14+K18</f>
        <v>564620</v>
      </c>
      <c r="L22" s="7">
        <f t="shared" si="36"/>
        <v>587168</v>
      </c>
      <c r="M22" s="7">
        <f t="shared" ref="M22:N22" si="37">+M14+M18</f>
        <v>603773</v>
      </c>
      <c r="N22" s="7">
        <f t="shared" si="37"/>
        <v>618150</v>
      </c>
      <c r="O22" s="7">
        <f t="shared" ref="O22:P22" si="38">+O14+O18</f>
        <v>624035</v>
      </c>
      <c r="P22" s="7">
        <f t="shared" si="38"/>
        <v>620496</v>
      </c>
      <c r="Q22" s="7">
        <f t="shared" ref="Q22:R22" si="39">+Q14+Q18</f>
        <v>627794</v>
      </c>
      <c r="R22" s="7">
        <f t="shared" si="39"/>
        <v>638624</v>
      </c>
      <c r="S22" s="7">
        <f t="shared" ref="S22:T22" si="40">+S14+S18</f>
        <v>652904</v>
      </c>
      <c r="T22" s="7">
        <f t="shared" si="40"/>
        <v>672404</v>
      </c>
      <c r="U22" s="7">
        <f t="shared" ref="U22" si="41">+U14+U18</f>
        <v>693744</v>
      </c>
      <c r="V22" s="7">
        <v>676594</v>
      </c>
      <c r="W22" s="7">
        <v>680784</v>
      </c>
      <c r="X22" s="1"/>
      <c r="Y22" s="1"/>
    </row>
    <row r="23" spans="1:25" ht="15" x14ac:dyDescent="0.35">
      <c r="A23" s="5" t="s">
        <v>30</v>
      </c>
      <c r="B23" s="8">
        <f t="shared" ref="B23:L23" si="42">(B6+B8)/B22</f>
        <v>0.56922546833576204</v>
      </c>
      <c r="C23" s="8">
        <f t="shared" si="42"/>
        <v>0.49161323372097776</v>
      </c>
      <c r="D23" s="8">
        <f t="shared" si="42"/>
        <v>0.55611423258229553</v>
      </c>
      <c r="E23" s="8">
        <f t="shared" si="42"/>
        <v>0.52603794626958011</v>
      </c>
      <c r="F23" s="8">
        <f t="shared" si="42"/>
        <v>0.56359483333670235</v>
      </c>
      <c r="G23" s="8">
        <f t="shared" si="42"/>
        <v>0.51743005684622856</v>
      </c>
      <c r="H23" s="8">
        <f t="shared" si="42"/>
        <v>0.52268134707349878</v>
      </c>
      <c r="I23" s="8">
        <f t="shared" si="42"/>
        <v>0.45990979223014505</v>
      </c>
      <c r="J23" s="8">
        <f t="shared" si="42"/>
        <v>0.62094707661836834</v>
      </c>
      <c r="K23" s="8">
        <f t="shared" si="42"/>
        <v>0.57979526052920549</v>
      </c>
      <c r="L23" s="8">
        <f t="shared" si="42"/>
        <v>0.66828062837211832</v>
      </c>
      <c r="M23" s="8">
        <f t="shared" ref="M23:N23" si="43">(M6+M8)/M22</f>
        <v>0.59700417209779177</v>
      </c>
      <c r="N23" s="8">
        <f t="shared" si="43"/>
        <v>0.69264903340613115</v>
      </c>
      <c r="O23" s="8">
        <f t="shared" ref="O23:P23" si="44">(O6+O8)/O22</f>
        <v>0.5632456512855849</v>
      </c>
      <c r="P23" s="8">
        <f t="shared" si="44"/>
        <v>0.49450439648281375</v>
      </c>
      <c r="Q23" s="8">
        <f t="shared" ref="Q23:R23" si="45">(Q6+Q8)/Q22</f>
        <v>0.4749949824305425</v>
      </c>
      <c r="R23" s="8">
        <f t="shared" si="45"/>
        <v>0.51780546925890669</v>
      </c>
      <c r="S23" s="8">
        <f t="shared" ref="S23:T23" si="46">(S6+S8)/S22</f>
        <v>0.46109841569357823</v>
      </c>
      <c r="T23" s="8">
        <f t="shared" si="46"/>
        <v>0.52565868138797511</v>
      </c>
      <c r="U23" s="8">
        <f t="shared" ref="U23" si="47">(U6+U8)/U22</f>
        <v>0.53712032104061436</v>
      </c>
      <c r="V23" s="8">
        <v>0.40460157790343987</v>
      </c>
      <c r="W23" s="8">
        <v>0.47944869444640298</v>
      </c>
      <c r="X23" s="1"/>
      <c r="Y23" s="1"/>
    </row>
    <row r="24" spans="1:25" ht="14.5" x14ac:dyDescent="0.35">
      <c r="A24" s="6"/>
      <c r="B24" s="9"/>
      <c r="C24" s="9"/>
      <c r="D24" s="6"/>
      <c r="E24" s="6"/>
      <c r="F24" s="6"/>
      <c r="G24" s="6"/>
      <c r="H24" s="6"/>
      <c r="I24" s="6"/>
      <c r="J24" s="6"/>
      <c r="K24" s="6"/>
      <c r="L24" s="6"/>
      <c r="M24" s="6"/>
      <c r="N24" s="6"/>
      <c r="O24" s="6"/>
      <c r="P24" s="6"/>
      <c r="Q24" s="6"/>
      <c r="R24" s="6"/>
      <c r="S24" s="6"/>
      <c r="T24" s="6"/>
      <c r="U24" s="6"/>
      <c r="V24" s="7"/>
      <c r="X24" s="1"/>
      <c r="Y24" s="1"/>
    </row>
    <row r="25" spans="1:25" ht="15" x14ac:dyDescent="0.35">
      <c r="A25" s="5" t="s">
        <v>31</v>
      </c>
      <c r="B25" s="7">
        <f t="shared" ref="B25:L25" si="48">B22+B9</f>
        <v>531075</v>
      </c>
      <c r="C25" s="7">
        <f t="shared" si="48"/>
        <v>540144</v>
      </c>
      <c r="D25" s="7">
        <f t="shared" si="48"/>
        <v>555086</v>
      </c>
      <c r="E25" s="7">
        <f t="shared" si="48"/>
        <v>574028</v>
      </c>
      <c r="F25" s="7">
        <f t="shared" si="48"/>
        <v>575556</v>
      </c>
      <c r="G25" s="7">
        <f t="shared" si="48"/>
        <v>583660</v>
      </c>
      <c r="H25" s="7">
        <f t="shared" si="48"/>
        <v>590817</v>
      </c>
      <c r="I25" s="7">
        <f t="shared" si="48"/>
        <v>609866</v>
      </c>
      <c r="J25" s="7">
        <f t="shared" si="48"/>
        <v>650295</v>
      </c>
      <c r="K25" s="7">
        <f t="shared" si="48"/>
        <v>663314</v>
      </c>
      <c r="L25" s="7">
        <f t="shared" si="48"/>
        <v>694333</v>
      </c>
      <c r="M25" s="7">
        <f t="shared" ref="M25:N25" si="49">M22+M9</f>
        <v>710648</v>
      </c>
      <c r="N25" s="7">
        <f t="shared" si="49"/>
        <v>725414</v>
      </c>
      <c r="O25" s="7">
        <f t="shared" ref="O25:P25" si="50">O22+O9</f>
        <v>738550</v>
      </c>
      <c r="P25" s="7">
        <f t="shared" si="50"/>
        <v>733639</v>
      </c>
      <c r="Q25" s="7">
        <f t="shared" ref="Q25:R25" si="51">Q22+Q9</f>
        <v>742426</v>
      </c>
      <c r="R25" s="7">
        <f t="shared" si="51"/>
        <v>761994</v>
      </c>
      <c r="S25" s="7">
        <f t="shared" ref="S25:T25" si="52">S22+S9</f>
        <v>775103</v>
      </c>
      <c r="T25" s="7">
        <f t="shared" si="52"/>
        <v>795578</v>
      </c>
      <c r="U25" s="7">
        <f t="shared" ref="U25" si="53">U22+U9</f>
        <v>819474</v>
      </c>
      <c r="V25" s="7">
        <v>813241</v>
      </c>
      <c r="W25" s="7">
        <v>814870</v>
      </c>
      <c r="X25" s="1"/>
      <c r="Y25" s="1"/>
    </row>
    <row r="26" spans="1:25" ht="15" x14ac:dyDescent="0.35">
      <c r="A26" s="5" t="s">
        <v>32</v>
      </c>
      <c r="B26" s="8">
        <f t="shared" ref="B26:L26" si="54">+(B5-B11)/B25</f>
        <v>0.63040060255142871</v>
      </c>
      <c r="C26" s="8">
        <f t="shared" si="54"/>
        <v>0.56271475754613587</v>
      </c>
      <c r="D26" s="8">
        <f t="shared" si="54"/>
        <v>0.61814385518640358</v>
      </c>
      <c r="E26" s="8">
        <f t="shared" si="54"/>
        <v>0.59427937313162427</v>
      </c>
      <c r="F26" s="8">
        <f t="shared" si="54"/>
        <v>0.62489488425105466</v>
      </c>
      <c r="G26" s="8">
        <f t="shared" si="54"/>
        <v>0.58460919028201352</v>
      </c>
      <c r="H26" s="8">
        <f t="shared" si="54"/>
        <v>0.59100025896343533</v>
      </c>
      <c r="I26" s="8">
        <f t="shared" si="54"/>
        <v>0.53898397352861116</v>
      </c>
      <c r="J26" s="8">
        <f t="shared" si="54"/>
        <v>0.6774463897154368</v>
      </c>
      <c r="K26" s="8">
        <f t="shared" si="54"/>
        <v>0.64231721326551228</v>
      </c>
      <c r="L26" s="8">
        <f t="shared" si="54"/>
        <v>0.71947898198702931</v>
      </c>
      <c r="M26" s="8">
        <f t="shared" ref="M26:N26" si="55">+(M5-M11)/M25</f>
        <v>0.65761108171696814</v>
      </c>
      <c r="N26" s="8">
        <f t="shared" si="55"/>
        <v>0.73809576324691828</v>
      </c>
      <c r="O26" s="8">
        <f t="shared" ref="O26:P26" si="56">+(O5-O11)/O25</f>
        <v>0.63096608218807126</v>
      </c>
      <c r="P26" s="8">
        <f t="shared" si="56"/>
        <v>0.572462750753436</v>
      </c>
      <c r="Q26" s="8">
        <f t="shared" ref="Q26:R26" si="57">+(Q5-Q11)/Q25</f>
        <v>0.556056765253372</v>
      </c>
      <c r="R26" s="8">
        <f t="shared" si="57"/>
        <v>0.59587477066748562</v>
      </c>
      <c r="S26" s="8">
        <f t="shared" ref="S26:T26" si="58">+(S5-S11)/S25</f>
        <v>0.54605903989534299</v>
      </c>
      <c r="T26" s="8">
        <f t="shared" si="58"/>
        <v>0.59909776288434324</v>
      </c>
      <c r="U26" s="8">
        <f t="shared" ref="U26" si="59">+(U5-U11)/U25</f>
        <v>0.60813887932991162</v>
      </c>
      <c r="V26" s="8">
        <v>0.50464499453421552</v>
      </c>
      <c r="W26" s="8">
        <v>0.56510486335243659</v>
      </c>
      <c r="X26" s="1"/>
      <c r="Y26" s="1"/>
    </row>
    <row r="27" spans="1:25" ht="14.5" thickBot="1" x14ac:dyDescent="0.35">
      <c r="A27" s="2"/>
      <c r="B27" s="2"/>
      <c r="C27" s="2"/>
      <c r="D27" s="2"/>
      <c r="E27" s="2"/>
      <c r="F27" s="2"/>
      <c r="G27" s="2"/>
      <c r="H27" s="2"/>
      <c r="I27" s="2"/>
      <c r="J27" s="2"/>
      <c r="K27" s="2"/>
      <c r="Q27" s="1"/>
    </row>
    <row r="28" spans="1:25" ht="15" customHeight="1" x14ac:dyDescent="0.3">
      <c r="A28" s="12" t="s">
        <v>49</v>
      </c>
      <c r="B28" s="13"/>
      <c r="C28" s="13"/>
      <c r="D28" s="13"/>
      <c r="E28" s="13"/>
      <c r="F28" s="13"/>
      <c r="G28" s="13"/>
      <c r="H28" s="13"/>
      <c r="I28" s="13"/>
      <c r="J28" s="13"/>
      <c r="K28" s="13"/>
      <c r="L28" s="13"/>
      <c r="M28" s="13"/>
      <c r="N28" s="13"/>
      <c r="O28" s="13"/>
      <c r="P28" s="13"/>
      <c r="Q28" s="14"/>
      <c r="R28" s="13"/>
      <c r="S28" s="13"/>
      <c r="T28" s="13"/>
      <c r="U28" s="13"/>
      <c r="V28" s="13"/>
      <c r="W28" s="13"/>
    </row>
    <row r="29" spans="1:25" ht="15" customHeight="1" x14ac:dyDescent="0.3">
      <c r="A29" s="18" t="s">
        <v>50</v>
      </c>
      <c r="B29" s="16"/>
      <c r="C29" s="16"/>
      <c r="D29" s="16"/>
      <c r="E29" s="16"/>
      <c r="F29" s="16"/>
      <c r="G29" s="16"/>
      <c r="H29" s="16"/>
      <c r="I29" s="16"/>
      <c r="J29" s="16"/>
      <c r="K29" s="16"/>
      <c r="Q29" s="1"/>
    </row>
    <row r="30" spans="1:25" ht="15" customHeight="1" x14ac:dyDescent="0.3">
      <c r="A30" s="18" t="s">
        <v>51</v>
      </c>
      <c r="B30" s="16"/>
      <c r="C30" s="16"/>
      <c r="D30" s="16"/>
      <c r="E30" s="16"/>
      <c r="F30" s="16"/>
      <c r="G30" s="16"/>
      <c r="H30" s="16"/>
      <c r="I30" s="16"/>
      <c r="J30" s="16"/>
      <c r="K30" s="16"/>
      <c r="Q30" s="1"/>
    </row>
    <row r="31" spans="1:25" ht="15" customHeight="1" x14ac:dyDescent="0.3">
      <c r="A31" s="29" t="s">
        <v>52</v>
      </c>
      <c r="B31" s="29"/>
      <c r="C31" s="29"/>
      <c r="D31" s="29"/>
      <c r="E31" s="29"/>
      <c r="F31" s="29"/>
      <c r="G31" s="29"/>
      <c r="H31" s="29"/>
      <c r="I31" s="29"/>
      <c r="J31" s="29"/>
      <c r="K31" s="29"/>
      <c r="Q31" s="1"/>
    </row>
    <row r="32" spans="1:25" ht="15" customHeight="1" x14ac:dyDescent="0.3">
      <c r="A32" s="31" t="s">
        <v>53</v>
      </c>
      <c r="B32" s="31"/>
      <c r="C32" s="31"/>
      <c r="D32" s="31"/>
      <c r="E32" s="31"/>
      <c r="F32" s="31"/>
      <c r="G32" s="31"/>
      <c r="H32" s="31"/>
      <c r="I32" s="31"/>
      <c r="J32" s="31"/>
      <c r="K32" s="31"/>
    </row>
    <row r="33" spans="1:11" ht="15" customHeight="1" x14ac:dyDescent="0.3">
      <c r="A33" s="16"/>
      <c r="B33" s="16"/>
      <c r="C33" s="16"/>
      <c r="D33" s="16"/>
      <c r="E33" s="16"/>
      <c r="F33" s="16"/>
      <c r="G33" s="16"/>
      <c r="H33" s="16"/>
      <c r="I33" s="16"/>
      <c r="J33" s="16"/>
      <c r="K33" s="16"/>
    </row>
    <row r="34" spans="1:11" ht="15" customHeight="1" x14ac:dyDescent="0.3">
      <c r="A34" s="29" t="s">
        <v>9</v>
      </c>
      <c r="B34" s="29"/>
      <c r="C34" s="29"/>
      <c r="D34" s="29"/>
      <c r="E34" s="29"/>
      <c r="F34" s="29"/>
      <c r="G34" s="29"/>
      <c r="H34" s="29"/>
      <c r="I34" s="29"/>
      <c r="J34" s="29"/>
      <c r="K34" s="29"/>
    </row>
    <row r="35" spans="1:11" x14ac:dyDescent="0.3">
      <c r="A35" s="15"/>
      <c r="B35" s="15"/>
      <c r="C35" s="15"/>
      <c r="D35" s="15"/>
      <c r="E35" s="15"/>
      <c r="F35" s="15"/>
      <c r="G35" s="15"/>
      <c r="H35" s="15"/>
      <c r="I35" s="15"/>
      <c r="J35" s="15"/>
      <c r="K35" s="15"/>
    </row>
  </sheetData>
  <pageMargins left="0.25" right="0.25" top="0.75" bottom="0.75" header="0.3" footer="0.3"/>
  <pageSetup orientation="landscape"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33"/>
  <sheetViews>
    <sheetView workbookViewId="0">
      <pane xSplit="1" ySplit="4" topLeftCell="B5" activePane="bottomRight" state="frozen"/>
      <selection pane="topRight" activeCell="B1" sqref="B1"/>
      <selection pane="bottomLeft" activeCell="A5" sqref="A5"/>
      <selection pane="bottomRight"/>
    </sheetView>
  </sheetViews>
  <sheetFormatPr defaultRowHeight="14" x14ac:dyDescent="0.3"/>
  <cols>
    <col min="1" max="1" width="63.5" customWidth="1"/>
    <col min="2" max="7" width="9" customWidth="1"/>
  </cols>
  <sheetData>
    <row r="1" spans="1:23" ht="15.5" x14ac:dyDescent="0.35">
      <c r="A1" s="3" t="s">
        <v>10</v>
      </c>
    </row>
    <row r="2" spans="1:23" x14ac:dyDescent="0.3">
      <c r="A2" s="17" t="s">
        <v>0</v>
      </c>
    </row>
    <row r="4" spans="1:23" ht="14.5" thickBot="1" x14ac:dyDescent="0.35">
      <c r="A4" s="11"/>
      <c r="B4" s="10">
        <v>40633</v>
      </c>
      <c r="C4" s="10">
        <v>40816</v>
      </c>
      <c r="D4" s="10">
        <v>40999</v>
      </c>
      <c r="E4" s="10">
        <v>41182</v>
      </c>
      <c r="F4" s="10">
        <v>41364</v>
      </c>
      <c r="G4" s="10">
        <v>41547</v>
      </c>
      <c r="H4" s="10">
        <v>41729</v>
      </c>
      <c r="I4" s="10">
        <v>41912</v>
      </c>
      <c r="J4" s="10">
        <v>42094</v>
      </c>
      <c r="K4" s="10">
        <v>42277</v>
      </c>
      <c r="L4" s="10">
        <v>42430</v>
      </c>
      <c r="M4" s="10">
        <v>42643</v>
      </c>
      <c r="N4" s="10">
        <v>42795</v>
      </c>
      <c r="O4" s="10">
        <v>43008</v>
      </c>
      <c r="P4" s="10">
        <v>43160</v>
      </c>
      <c r="Q4" s="10">
        <v>43344</v>
      </c>
      <c r="R4" s="10">
        <v>43525</v>
      </c>
      <c r="S4" s="10">
        <v>43709</v>
      </c>
      <c r="T4" s="10">
        <v>43891</v>
      </c>
      <c r="U4" s="10">
        <v>44256</v>
      </c>
      <c r="V4" s="10">
        <v>44621</v>
      </c>
      <c r="W4" s="10">
        <v>44986</v>
      </c>
    </row>
    <row r="5" spans="1:23" ht="15" thickTop="1" x14ac:dyDescent="0.35">
      <c r="A5" s="4" t="s">
        <v>3</v>
      </c>
      <c r="B5" s="21">
        <f>+B6+B7</f>
        <v>11370</v>
      </c>
      <c r="C5" s="21">
        <f t="shared" ref="C5:L5" si="0">+C6+C7</f>
        <v>11002</v>
      </c>
      <c r="D5" s="21">
        <f t="shared" si="0"/>
        <v>12229</v>
      </c>
      <c r="E5" s="21">
        <f t="shared" si="0"/>
        <v>10210</v>
      </c>
      <c r="F5" s="21">
        <f t="shared" si="0"/>
        <v>11514</v>
      </c>
      <c r="G5" s="21">
        <f t="shared" si="0"/>
        <v>10172</v>
      </c>
      <c r="H5" s="21">
        <f t="shared" si="0"/>
        <v>10893</v>
      </c>
      <c r="I5" s="21">
        <f t="shared" si="0"/>
        <v>10049</v>
      </c>
      <c r="J5" s="21">
        <f t="shared" si="0"/>
        <v>15064</v>
      </c>
      <c r="K5" s="21">
        <f t="shared" si="0"/>
        <v>14637</v>
      </c>
      <c r="L5" s="21">
        <f t="shared" si="0"/>
        <v>19278</v>
      </c>
      <c r="M5" s="21">
        <f t="shared" ref="M5:N5" si="1">+M6+M7</f>
        <v>16292</v>
      </c>
      <c r="N5" s="21">
        <f t="shared" si="1"/>
        <v>18812</v>
      </c>
      <c r="O5" s="21">
        <f t="shared" ref="O5:U5" si="2">+O6+O7</f>
        <v>11969</v>
      </c>
      <c r="P5" s="21">
        <f t="shared" si="2"/>
        <v>12309</v>
      </c>
      <c r="Q5" s="21">
        <f t="shared" si="2"/>
        <v>12259</v>
      </c>
      <c r="R5" s="21">
        <f t="shared" si="2"/>
        <v>13873</v>
      </c>
      <c r="S5" s="21">
        <f t="shared" si="2"/>
        <v>9779</v>
      </c>
      <c r="T5" s="21">
        <f t="shared" si="2"/>
        <v>11369</v>
      </c>
      <c r="U5" s="21">
        <f t="shared" si="2"/>
        <v>8542</v>
      </c>
      <c r="V5" s="21">
        <v>6998</v>
      </c>
      <c r="W5" s="21">
        <v>7033</v>
      </c>
    </row>
    <row r="6" spans="1:23" ht="16.5" x14ac:dyDescent="0.35">
      <c r="A6" s="4" t="s">
        <v>33</v>
      </c>
      <c r="B6" s="21">
        <v>10276</v>
      </c>
      <c r="C6" s="21">
        <v>9985</v>
      </c>
      <c r="D6" s="21">
        <v>11100</v>
      </c>
      <c r="E6" s="21">
        <v>9362</v>
      </c>
      <c r="F6" s="21">
        <v>9896</v>
      </c>
      <c r="G6" s="21">
        <v>8139</v>
      </c>
      <c r="H6" s="21">
        <v>8942</v>
      </c>
      <c r="I6" s="21">
        <v>8267</v>
      </c>
      <c r="J6" s="21">
        <v>12111</v>
      </c>
      <c r="K6" s="21">
        <v>11390</v>
      </c>
      <c r="L6" s="21">
        <v>12348</v>
      </c>
      <c r="M6" s="21">
        <v>11049</v>
      </c>
      <c r="N6" s="21">
        <v>12919</v>
      </c>
      <c r="O6" s="21">
        <v>10062</v>
      </c>
      <c r="P6" s="21">
        <v>10198</v>
      </c>
      <c r="Q6" s="21">
        <v>10557</v>
      </c>
      <c r="R6" s="21">
        <v>10843</v>
      </c>
      <c r="S6" s="21">
        <v>7233</v>
      </c>
      <c r="T6" s="21">
        <v>8069</v>
      </c>
      <c r="U6" s="21">
        <v>5462</v>
      </c>
      <c r="V6" s="21">
        <v>5500</v>
      </c>
      <c r="W6" s="21">
        <v>5434</v>
      </c>
    </row>
    <row r="7" spans="1:23" ht="16.5" x14ac:dyDescent="0.35">
      <c r="A7" s="4" t="s">
        <v>34</v>
      </c>
      <c r="B7" s="21">
        <v>1094</v>
      </c>
      <c r="C7" s="21">
        <v>1017</v>
      </c>
      <c r="D7" s="21">
        <v>1129</v>
      </c>
      <c r="E7" s="21">
        <v>848</v>
      </c>
      <c r="F7" s="21">
        <v>1618</v>
      </c>
      <c r="G7" s="21">
        <v>2033</v>
      </c>
      <c r="H7" s="21">
        <v>1951</v>
      </c>
      <c r="I7" s="21">
        <v>1782</v>
      </c>
      <c r="J7" s="21">
        <v>2953</v>
      </c>
      <c r="K7" s="21">
        <v>3247</v>
      </c>
      <c r="L7" s="21">
        <v>6930</v>
      </c>
      <c r="M7" s="21">
        <v>5243</v>
      </c>
      <c r="N7" s="21">
        <v>5893</v>
      </c>
      <c r="O7" s="21">
        <v>1907</v>
      </c>
      <c r="P7" s="21">
        <v>2111</v>
      </c>
      <c r="Q7" s="21">
        <v>1702</v>
      </c>
      <c r="R7" s="21">
        <v>3030</v>
      </c>
      <c r="S7" s="21">
        <v>2546</v>
      </c>
      <c r="T7" s="21">
        <v>3300</v>
      </c>
      <c r="U7" s="21">
        <v>3080</v>
      </c>
      <c r="V7" s="21">
        <v>1498</v>
      </c>
      <c r="W7" s="21">
        <v>1599</v>
      </c>
    </row>
    <row r="8" spans="1:23" ht="14.5" x14ac:dyDescent="0.35">
      <c r="A8" s="4" t="s">
        <v>22</v>
      </c>
      <c r="B8" s="21">
        <v>726</v>
      </c>
      <c r="C8" s="21">
        <v>680</v>
      </c>
      <c r="D8" s="21">
        <v>800</v>
      </c>
      <c r="E8" s="21">
        <v>520</v>
      </c>
      <c r="F8" s="21">
        <v>1308</v>
      </c>
      <c r="G8" s="21">
        <v>1713</v>
      </c>
      <c r="H8" s="21">
        <v>1705</v>
      </c>
      <c r="I8" s="21">
        <v>1559</v>
      </c>
      <c r="J8" s="21">
        <v>2692</v>
      </c>
      <c r="K8" s="21">
        <v>3014</v>
      </c>
      <c r="L8" s="21">
        <v>6726</v>
      </c>
      <c r="M8" s="21">
        <v>5008</v>
      </c>
      <c r="N8" s="21">
        <v>5602</v>
      </c>
      <c r="O8" s="21">
        <v>1720</v>
      </c>
      <c r="P8" s="21">
        <v>1965</v>
      </c>
      <c r="Q8" s="21">
        <v>1483</v>
      </c>
      <c r="R8" s="21">
        <v>2980</v>
      </c>
      <c r="S8" s="21">
        <v>2230</v>
      </c>
      <c r="T8" s="21">
        <v>3065</v>
      </c>
      <c r="U8" s="21">
        <v>2776</v>
      </c>
      <c r="V8" s="21">
        <v>1213</v>
      </c>
      <c r="W8" s="21">
        <v>1313</v>
      </c>
    </row>
    <row r="9" spans="1:23" ht="16.5" x14ac:dyDescent="0.35">
      <c r="A9" s="4" t="s">
        <v>35</v>
      </c>
      <c r="B9" s="21">
        <f>+B7-B8</f>
        <v>368</v>
      </c>
      <c r="C9" s="21">
        <f t="shared" ref="C9:H9" si="3">+C7-C8</f>
        <v>337</v>
      </c>
      <c r="D9" s="21">
        <f t="shared" si="3"/>
        <v>329</v>
      </c>
      <c r="E9" s="21">
        <f t="shared" si="3"/>
        <v>328</v>
      </c>
      <c r="F9" s="21">
        <f t="shared" si="3"/>
        <v>310</v>
      </c>
      <c r="G9" s="21">
        <f t="shared" si="3"/>
        <v>320</v>
      </c>
      <c r="H9" s="21">
        <f t="shared" si="3"/>
        <v>246</v>
      </c>
      <c r="I9" s="21">
        <f t="shared" ref="I9:J9" si="4">+I7-I8</f>
        <v>223</v>
      </c>
      <c r="J9" s="21">
        <f t="shared" si="4"/>
        <v>261</v>
      </c>
      <c r="K9" s="21">
        <f t="shared" ref="K9:L9" si="5">+K7-K8</f>
        <v>233</v>
      </c>
      <c r="L9" s="21">
        <f t="shared" si="5"/>
        <v>204</v>
      </c>
      <c r="M9" s="21">
        <f t="shared" ref="M9:N9" si="6">+M7-M8</f>
        <v>235</v>
      </c>
      <c r="N9" s="21">
        <f t="shared" si="6"/>
        <v>291</v>
      </c>
      <c r="O9" s="21">
        <f t="shared" ref="O9:S9" si="7">+O7-O8</f>
        <v>187</v>
      </c>
      <c r="P9" s="21">
        <f t="shared" si="7"/>
        <v>146</v>
      </c>
      <c r="Q9" s="21">
        <f t="shared" si="7"/>
        <v>219</v>
      </c>
      <c r="R9" s="21">
        <f t="shared" si="7"/>
        <v>50</v>
      </c>
      <c r="S9" s="21">
        <f t="shared" si="7"/>
        <v>316</v>
      </c>
      <c r="T9" s="21">
        <f t="shared" ref="T9:U9" si="8">+T7-T8</f>
        <v>235</v>
      </c>
      <c r="U9" s="21">
        <f t="shared" si="8"/>
        <v>304</v>
      </c>
      <c r="V9" s="21">
        <v>285</v>
      </c>
      <c r="W9" s="21">
        <v>286</v>
      </c>
    </row>
    <row r="10" spans="1:23" ht="16.5" x14ac:dyDescent="0.35">
      <c r="A10" s="4" t="s">
        <v>36</v>
      </c>
      <c r="B10" s="25" t="s">
        <v>23</v>
      </c>
      <c r="C10" s="25" t="s">
        <v>23</v>
      </c>
      <c r="D10" s="25" t="s">
        <v>23</v>
      </c>
      <c r="E10" s="25" t="s">
        <v>23</v>
      </c>
      <c r="F10" s="25" t="s">
        <v>23</v>
      </c>
      <c r="G10" s="25" t="s">
        <v>23</v>
      </c>
      <c r="H10" s="25" t="s">
        <v>23</v>
      </c>
      <c r="I10" s="25" t="s">
        <v>23</v>
      </c>
      <c r="J10" s="25" t="s">
        <v>23</v>
      </c>
      <c r="K10" s="25" t="s">
        <v>23</v>
      </c>
      <c r="L10" s="25" t="s">
        <v>23</v>
      </c>
      <c r="M10" s="25" t="s">
        <v>23</v>
      </c>
      <c r="N10" s="25" t="s">
        <v>23</v>
      </c>
      <c r="O10" s="25" t="s">
        <v>23</v>
      </c>
      <c r="P10" s="25" t="s">
        <v>23</v>
      </c>
      <c r="Q10" s="25" t="s">
        <v>23</v>
      </c>
      <c r="R10" s="25" t="s">
        <v>23</v>
      </c>
      <c r="S10" s="25" t="s">
        <v>23</v>
      </c>
      <c r="T10" s="25" t="s">
        <v>23</v>
      </c>
      <c r="U10" s="25" t="s">
        <v>23</v>
      </c>
      <c r="V10" s="25" t="s">
        <v>23</v>
      </c>
      <c r="W10" s="25" t="s">
        <v>23</v>
      </c>
    </row>
    <row r="11" spans="1:23" ht="14.5" x14ac:dyDescent="0.35">
      <c r="A11" s="4"/>
      <c r="B11" s="4"/>
      <c r="C11" s="4"/>
      <c r="D11" s="4"/>
      <c r="E11" s="4"/>
      <c r="F11" s="4"/>
      <c r="G11" s="4"/>
      <c r="H11" s="4"/>
      <c r="I11" s="4"/>
      <c r="J11" s="4"/>
      <c r="K11" s="4"/>
      <c r="L11" s="4"/>
      <c r="M11" s="4"/>
      <c r="N11" s="4"/>
      <c r="O11" s="4"/>
      <c r="P11" s="4"/>
      <c r="Q11" s="4"/>
      <c r="R11" s="4"/>
      <c r="S11" s="4"/>
      <c r="T11" s="4"/>
      <c r="U11" s="4"/>
    </row>
    <row r="12" spans="1:23" ht="14.5" x14ac:dyDescent="0.35">
      <c r="A12" s="4" t="s">
        <v>4</v>
      </c>
      <c r="B12" s="21">
        <v>23495</v>
      </c>
      <c r="C12" s="21">
        <v>23868</v>
      </c>
      <c r="D12" s="21">
        <v>22528</v>
      </c>
      <c r="E12" s="21">
        <v>22219</v>
      </c>
      <c r="F12" s="21">
        <v>17857</v>
      </c>
      <c r="G12" s="21">
        <v>18165</v>
      </c>
      <c r="H12" s="21">
        <v>19337</v>
      </c>
      <c r="I12" s="21">
        <v>19337</v>
      </c>
      <c r="J12" s="21">
        <v>17864</v>
      </c>
      <c r="K12" s="21">
        <v>17834</v>
      </c>
      <c r="L12" s="21">
        <v>17834</v>
      </c>
      <c r="M12" s="21">
        <v>17834</v>
      </c>
      <c r="N12" s="21">
        <v>17837</v>
      </c>
      <c r="O12" s="21">
        <v>15742</v>
      </c>
      <c r="P12" s="21">
        <v>15572</v>
      </c>
      <c r="Q12" s="21">
        <v>15572</v>
      </c>
      <c r="R12" s="21">
        <v>15572</v>
      </c>
      <c r="S12" s="21">
        <v>15572</v>
      </c>
      <c r="T12" s="21">
        <v>15572</v>
      </c>
      <c r="U12" s="21">
        <v>11152</v>
      </c>
      <c r="V12" s="21">
        <v>11152</v>
      </c>
      <c r="W12" s="21">
        <v>11313</v>
      </c>
    </row>
    <row r="13" spans="1:23" ht="14.5" x14ac:dyDescent="0.35">
      <c r="A13" s="4" t="s">
        <v>5</v>
      </c>
      <c r="B13" s="21">
        <v>18792</v>
      </c>
      <c r="C13" s="21">
        <v>19014</v>
      </c>
      <c r="D13" s="21">
        <v>17721</v>
      </c>
      <c r="E13" s="21">
        <v>18086</v>
      </c>
      <c r="F13" s="21">
        <v>15158</v>
      </c>
      <c r="G13" s="21">
        <v>15154</v>
      </c>
      <c r="H13" s="21">
        <v>15408</v>
      </c>
      <c r="I13" s="21">
        <v>15408</v>
      </c>
      <c r="J13" s="21">
        <v>14940</v>
      </c>
      <c r="K13" s="21">
        <v>14915</v>
      </c>
      <c r="L13" s="21">
        <v>14945</v>
      </c>
      <c r="M13" s="21">
        <v>14945</v>
      </c>
      <c r="N13" s="21">
        <v>15156</v>
      </c>
      <c r="O13" s="21">
        <v>13266</v>
      </c>
      <c r="P13" s="21">
        <v>13122</v>
      </c>
      <c r="Q13" s="21">
        <v>13002</v>
      </c>
      <c r="R13" s="21">
        <v>12890</v>
      </c>
      <c r="S13" s="21">
        <v>13010</v>
      </c>
      <c r="T13" s="21">
        <v>12612</v>
      </c>
      <c r="U13" s="21">
        <v>8629</v>
      </c>
      <c r="V13" s="21">
        <v>8391</v>
      </c>
      <c r="W13" s="21">
        <v>8862</v>
      </c>
    </row>
    <row r="14" spans="1:23" ht="16.5" x14ac:dyDescent="0.35">
      <c r="A14" s="4" t="s">
        <v>37</v>
      </c>
      <c r="B14" s="23">
        <f t="shared" ref="B14:L14" si="9">+B6/B13</f>
        <v>0.54682843763303535</v>
      </c>
      <c r="C14" s="23">
        <f t="shared" si="9"/>
        <v>0.52513937098979702</v>
      </c>
      <c r="D14" s="23">
        <f t="shared" si="9"/>
        <v>0.62637548671068222</v>
      </c>
      <c r="E14" s="23">
        <f t="shared" si="9"/>
        <v>0.5176379520070773</v>
      </c>
      <c r="F14" s="23">
        <f t="shared" si="9"/>
        <v>0.65285657738487923</v>
      </c>
      <c r="G14" s="23">
        <f t="shared" si="9"/>
        <v>0.53708591790946281</v>
      </c>
      <c r="H14" s="23">
        <f t="shared" si="9"/>
        <v>0.58034787123572174</v>
      </c>
      <c r="I14" s="23">
        <f t="shared" si="9"/>
        <v>0.53653946002076847</v>
      </c>
      <c r="J14" s="23">
        <f t="shared" si="9"/>
        <v>0.81064257028112452</v>
      </c>
      <c r="K14" s="23">
        <f t="shared" si="9"/>
        <v>0.76366074421723096</v>
      </c>
      <c r="L14" s="23">
        <f t="shared" si="9"/>
        <v>0.82622950819672136</v>
      </c>
      <c r="M14" s="23">
        <f t="shared" ref="M14:N14" si="10">+M6/M13</f>
        <v>0.73931080628972901</v>
      </c>
      <c r="N14" s="23">
        <f t="shared" si="10"/>
        <v>0.85240168910002634</v>
      </c>
      <c r="O14" s="23">
        <f t="shared" ref="O14:U14" si="11">+O6/O13</f>
        <v>0.75848032564450474</v>
      </c>
      <c r="P14" s="23">
        <f t="shared" si="11"/>
        <v>0.77716811461667423</v>
      </c>
      <c r="Q14" s="23">
        <f t="shared" si="11"/>
        <v>0.8119520073834795</v>
      </c>
      <c r="R14" s="23">
        <f t="shared" si="11"/>
        <v>0.8411947245927075</v>
      </c>
      <c r="S14" s="23">
        <f t="shared" si="11"/>
        <v>0.55595695618754803</v>
      </c>
      <c r="T14" s="23">
        <f t="shared" si="11"/>
        <v>0.63978750396447825</v>
      </c>
      <c r="U14" s="23">
        <f t="shared" si="11"/>
        <v>0.63298180553945993</v>
      </c>
      <c r="V14" s="23">
        <v>0.65546418782028359</v>
      </c>
      <c r="W14" s="23">
        <v>0.61317986910403977</v>
      </c>
    </row>
    <row r="15" spans="1:23" ht="14.5" x14ac:dyDescent="0.35">
      <c r="A15" s="4"/>
      <c r="B15" s="4"/>
      <c r="C15" s="4"/>
      <c r="D15" s="4"/>
      <c r="E15" s="4"/>
      <c r="F15" s="4"/>
      <c r="G15" s="4"/>
      <c r="H15" s="4"/>
      <c r="I15" s="4"/>
      <c r="J15" s="4"/>
      <c r="K15" s="4"/>
      <c r="L15" s="4"/>
      <c r="M15" s="4"/>
      <c r="N15" s="4"/>
      <c r="O15" s="4"/>
      <c r="P15" s="4"/>
      <c r="Q15" s="4"/>
      <c r="R15" s="4"/>
      <c r="S15" s="4"/>
      <c r="T15" s="4"/>
      <c r="U15" s="4"/>
    </row>
    <row r="16" spans="1:23" ht="14.5" x14ac:dyDescent="0.35">
      <c r="A16" s="4" t="s">
        <v>18</v>
      </c>
      <c r="B16" s="21">
        <v>3366</v>
      </c>
      <c r="C16" s="21">
        <v>3196</v>
      </c>
      <c r="D16" s="21">
        <v>3396</v>
      </c>
      <c r="E16" s="21">
        <v>2135</v>
      </c>
      <c r="F16" s="21">
        <v>2875</v>
      </c>
      <c r="G16" s="21">
        <v>3276</v>
      </c>
      <c r="H16" s="21">
        <v>5812</v>
      </c>
      <c r="I16" s="21">
        <v>6199</v>
      </c>
      <c r="J16" s="21">
        <v>7752</v>
      </c>
      <c r="K16" s="21">
        <v>6767</v>
      </c>
      <c r="L16" s="21">
        <v>10235</v>
      </c>
      <c r="M16" s="21">
        <v>10748</v>
      </c>
      <c r="N16" s="21">
        <v>10580</v>
      </c>
      <c r="O16" s="21">
        <v>10517</v>
      </c>
      <c r="P16" s="21">
        <v>9161</v>
      </c>
      <c r="Q16" s="21">
        <v>9165</v>
      </c>
      <c r="R16" s="21">
        <v>10672</v>
      </c>
      <c r="S16" s="21">
        <v>10672</v>
      </c>
      <c r="T16" s="21">
        <v>12451</v>
      </c>
      <c r="U16" s="21">
        <v>12737</v>
      </c>
      <c r="V16" s="21">
        <v>11605</v>
      </c>
      <c r="W16" s="21">
        <v>11822</v>
      </c>
    </row>
    <row r="17" spans="1:23" ht="14.5" x14ac:dyDescent="0.35">
      <c r="A17" s="4" t="s">
        <v>6</v>
      </c>
      <c r="B17" s="21">
        <v>2793</v>
      </c>
      <c r="C17" s="21">
        <v>2730</v>
      </c>
      <c r="D17" s="21">
        <v>2897</v>
      </c>
      <c r="E17" s="21">
        <v>1783</v>
      </c>
      <c r="F17" s="21">
        <v>2419</v>
      </c>
      <c r="G17" s="21">
        <v>2799</v>
      </c>
      <c r="H17" s="21">
        <v>3764</v>
      </c>
      <c r="I17" s="21">
        <v>4071</v>
      </c>
      <c r="J17" s="21">
        <v>4559</v>
      </c>
      <c r="K17" s="21">
        <v>5366</v>
      </c>
      <c r="L17" s="21">
        <v>8633</v>
      </c>
      <c r="M17" s="21">
        <v>8986</v>
      </c>
      <c r="N17" s="21">
        <v>8986</v>
      </c>
      <c r="O17" s="21">
        <v>8648</v>
      </c>
      <c r="P17" s="21">
        <v>7571</v>
      </c>
      <c r="Q17" s="21">
        <v>7574</v>
      </c>
      <c r="R17" s="21">
        <v>9874</v>
      </c>
      <c r="S17" s="21">
        <v>9403</v>
      </c>
      <c r="T17" s="21">
        <v>10847</v>
      </c>
      <c r="U17" s="21">
        <v>9912</v>
      </c>
      <c r="V17" s="21">
        <v>9587</v>
      </c>
      <c r="W17" s="21">
        <v>9758</v>
      </c>
    </row>
    <row r="18" spans="1:23" ht="16.5" x14ac:dyDescent="0.35">
      <c r="A18" s="4" t="s">
        <v>38</v>
      </c>
      <c r="B18" s="23">
        <f t="shared" ref="B18:L18" si="12">+B8/B17</f>
        <v>0.25993555316863587</v>
      </c>
      <c r="C18" s="23">
        <f t="shared" si="12"/>
        <v>0.24908424908424909</v>
      </c>
      <c r="D18" s="23">
        <f t="shared" si="12"/>
        <v>0.27614773904038659</v>
      </c>
      <c r="E18" s="23">
        <f t="shared" si="12"/>
        <v>0.29164329781267528</v>
      </c>
      <c r="F18" s="23">
        <f t="shared" si="12"/>
        <v>0.54071930549813974</v>
      </c>
      <c r="G18" s="23">
        <f t="shared" si="12"/>
        <v>0.61200428724544476</v>
      </c>
      <c r="H18" s="23">
        <f t="shared" si="12"/>
        <v>0.45297555791710947</v>
      </c>
      <c r="I18" s="23">
        <f t="shared" si="12"/>
        <v>0.38295259150085975</v>
      </c>
      <c r="J18" s="23">
        <f t="shared" si="12"/>
        <v>0.59048036850186447</v>
      </c>
      <c r="K18" s="23">
        <f t="shared" si="12"/>
        <v>0.56168468132687288</v>
      </c>
      <c r="L18" s="23">
        <f t="shared" si="12"/>
        <v>0.77910344028726974</v>
      </c>
      <c r="M18" s="23">
        <f t="shared" ref="M18:N18" si="13">+M8/M17</f>
        <v>0.55731137324727353</v>
      </c>
      <c r="N18" s="23">
        <f t="shared" si="13"/>
        <v>0.62341419986645896</v>
      </c>
      <c r="O18" s="23">
        <f t="shared" ref="O18:U18" si="14">+O8/O17</f>
        <v>0.19888991674375578</v>
      </c>
      <c r="P18" s="23">
        <f t="shared" si="14"/>
        <v>0.25954299299960376</v>
      </c>
      <c r="Q18" s="23">
        <f t="shared" si="14"/>
        <v>0.19580142593081595</v>
      </c>
      <c r="R18" s="23">
        <f t="shared" si="14"/>
        <v>0.3018027141989062</v>
      </c>
      <c r="S18" s="23">
        <f t="shared" si="14"/>
        <v>0.23715835371689886</v>
      </c>
      <c r="T18" s="23">
        <f t="shared" si="14"/>
        <v>0.28256660827878677</v>
      </c>
      <c r="U18" s="23">
        <f t="shared" si="14"/>
        <v>0.2800645682001614</v>
      </c>
      <c r="V18" s="23">
        <v>0.12652550328569939</v>
      </c>
      <c r="W18" s="23">
        <v>0.13455626152900185</v>
      </c>
    </row>
    <row r="19" spans="1:23" ht="14.5" x14ac:dyDescent="0.35">
      <c r="A19" s="4"/>
      <c r="B19" s="4"/>
      <c r="C19" s="4"/>
      <c r="D19" s="4"/>
      <c r="E19" s="4"/>
      <c r="F19" s="4"/>
      <c r="G19" s="4"/>
      <c r="H19" s="4"/>
      <c r="I19" s="4"/>
      <c r="J19" s="4"/>
      <c r="K19" s="4"/>
      <c r="L19" s="4"/>
      <c r="M19" s="4"/>
      <c r="N19" s="4"/>
      <c r="O19" s="4"/>
      <c r="P19" s="4"/>
      <c r="Q19" s="4"/>
      <c r="R19" s="4"/>
      <c r="S19" s="4"/>
      <c r="T19" s="4"/>
      <c r="U19" s="4"/>
    </row>
    <row r="20" spans="1:23" ht="14.5" x14ac:dyDescent="0.35">
      <c r="A20" s="4" t="s">
        <v>19</v>
      </c>
      <c r="B20" s="21">
        <f>+B12+B16</f>
        <v>26861</v>
      </c>
      <c r="C20" s="21">
        <f t="shared" ref="C20:H20" si="15">+C12+C16</f>
        <v>27064</v>
      </c>
      <c r="D20" s="21">
        <f t="shared" si="15"/>
        <v>25924</v>
      </c>
      <c r="E20" s="21">
        <f t="shared" si="15"/>
        <v>24354</v>
      </c>
      <c r="F20" s="21">
        <f t="shared" si="15"/>
        <v>20732</v>
      </c>
      <c r="G20" s="21">
        <f t="shared" si="15"/>
        <v>21441</v>
      </c>
      <c r="H20" s="21">
        <f t="shared" si="15"/>
        <v>25149</v>
      </c>
      <c r="I20" s="21">
        <f t="shared" ref="I20:J20" si="16">+I12+I16</f>
        <v>25536</v>
      </c>
      <c r="J20" s="21">
        <f t="shared" si="16"/>
        <v>25616</v>
      </c>
      <c r="K20" s="21">
        <f t="shared" ref="K20:L20" si="17">+K12+K16</f>
        <v>24601</v>
      </c>
      <c r="L20" s="21">
        <f t="shared" si="17"/>
        <v>28069</v>
      </c>
      <c r="M20" s="21">
        <f t="shared" ref="M20:N20" si="18">+M12+M16</f>
        <v>28582</v>
      </c>
      <c r="N20" s="21">
        <f t="shared" si="18"/>
        <v>28417</v>
      </c>
      <c r="O20" s="21">
        <f t="shared" ref="O20:P20" si="19">+O12+O16</f>
        <v>26259</v>
      </c>
      <c r="P20" s="21">
        <f t="shared" si="19"/>
        <v>24733</v>
      </c>
      <c r="Q20" s="21">
        <f t="shared" ref="Q20" si="20">+Q12+Q16</f>
        <v>24737</v>
      </c>
      <c r="R20" s="21">
        <f t="shared" ref="R20:S20" si="21">+R12+R16</f>
        <v>26244</v>
      </c>
      <c r="S20" s="21">
        <f t="shared" si="21"/>
        <v>26244</v>
      </c>
      <c r="T20" s="21">
        <f>T12+T16</f>
        <v>28023</v>
      </c>
      <c r="U20" s="21">
        <f>U12+U16</f>
        <v>23889</v>
      </c>
      <c r="V20" s="21">
        <v>22757</v>
      </c>
      <c r="W20" s="21">
        <v>23135</v>
      </c>
    </row>
    <row r="21" spans="1:23" ht="14.5" x14ac:dyDescent="0.35">
      <c r="A21" s="4" t="s">
        <v>7</v>
      </c>
      <c r="B21" s="21">
        <f>+B13+B17</f>
        <v>21585</v>
      </c>
      <c r="C21" s="21">
        <f t="shared" ref="C21:H21" si="22">+C13+C17</f>
        <v>21744</v>
      </c>
      <c r="D21" s="21">
        <f t="shared" si="22"/>
        <v>20618</v>
      </c>
      <c r="E21" s="21">
        <f t="shared" si="22"/>
        <v>19869</v>
      </c>
      <c r="F21" s="21">
        <f t="shared" si="22"/>
        <v>17577</v>
      </c>
      <c r="G21" s="21">
        <f t="shared" si="22"/>
        <v>17953</v>
      </c>
      <c r="H21" s="21">
        <f t="shared" si="22"/>
        <v>19172</v>
      </c>
      <c r="I21" s="21">
        <f t="shared" ref="I21:J21" si="23">+I13+I17</f>
        <v>19479</v>
      </c>
      <c r="J21" s="21">
        <f t="shared" si="23"/>
        <v>19499</v>
      </c>
      <c r="K21" s="21">
        <f t="shared" ref="K21:L21" si="24">+K13+K17</f>
        <v>20281</v>
      </c>
      <c r="L21" s="21">
        <f t="shared" si="24"/>
        <v>23578</v>
      </c>
      <c r="M21" s="21">
        <f t="shared" ref="M21:N21" si="25">+M13+M17</f>
        <v>23931</v>
      </c>
      <c r="N21" s="21">
        <f t="shared" si="25"/>
        <v>24142</v>
      </c>
      <c r="O21" s="21">
        <f t="shared" ref="O21:P21" si="26">+O13+O17</f>
        <v>21914</v>
      </c>
      <c r="P21" s="21">
        <f t="shared" si="26"/>
        <v>20693</v>
      </c>
      <c r="Q21" s="21">
        <f t="shared" ref="Q21" si="27">+Q13+Q17</f>
        <v>20576</v>
      </c>
      <c r="R21" s="21">
        <f t="shared" ref="R21:S21" si="28">+R13+R17</f>
        <v>22764</v>
      </c>
      <c r="S21" s="21">
        <f t="shared" si="28"/>
        <v>22413</v>
      </c>
      <c r="T21" s="21">
        <f>T13+T17</f>
        <v>23459</v>
      </c>
      <c r="U21" s="21">
        <f>U13+U17</f>
        <v>18541</v>
      </c>
      <c r="V21" s="21">
        <v>17978</v>
      </c>
      <c r="W21" s="21">
        <v>18620</v>
      </c>
    </row>
    <row r="22" spans="1:23" ht="16.5" x14ac:dyDescent="0.35">
      <c r="A22" s="4" t="s">
        <v>39</v>
      </c>
      <c r="B22" s="23">
        <f t="shared" ref="B22:L22" si="29">(B6+B8)/B21</f>
        <v>0.50970581422283989</v>
      </c>
      <c r="C22" s="23">
        <f t="shared" si="29"/>
        <v>0.49048013245033112</v>
      </c>
      <c r="D22" s="23">
        <f t="shared" si="29"/>
        <v>0.57716558347075375</v>
      </c>
      <c r="E22" s="23">
        <f t="shared" si="29"/>
        <v>0.49735769288841913</v>
      </c>
      <c r="F22" s="23">
        <f t="shared" si="29"/>
        <v>0.63742390624111056</v>
      </c>
      <c r="G22" s="23">
        <f t="shared" si="29"/>
        <v>0.54876622291539023</v>
      </c>
      <c r="H22" s="23">
        <f t="shared" si="29"/>
        <v>0.55534112247026912</v>
      </c>
      <c r="I22" s="23">
        <f t="shared" si="29"/>
        <v>0.50444067970635043</v>
      </c>
      <c r="J22" s="23">
        <f t="shared" si="29"/>
        <v>0.75916713677624492</v>
      </c>
      <c r="K22" s="23">
        <f t="shared" si="29"/>
        <v>0.71022138947783642</v>
      </c>
      <c r="L22" s="23">
        <f t="shared" si="29"/>
        <v>0.8089744677241496</v>
      </c>
      <c r="M22" s="23">
        <f t="shared" ref="M22:N22" si="30">(M6+M8)/M21</f>
        <v>0.67097070745058707</v>
      </c>
      <c r="N22" s="23">
        <f t="shared" si="30"/>
        <v>0.76716924861237679</v>
      </c>
      <c r="O22" s="23">
        <f t="shared" ref="O22:S22" si="31">(O6+O8)/O21</f>
        <v>0.53764716619512642</v>
      </c>
      <c r="P22" s="23">
        <f t="shared" si="31"/>
        <v>0.58778330836514758</v>
      </c>
      <c r="Q22" s="23">
        <f t="shared" si="31"/>
        <v>0.58514774494556765</v>
      </c>
      <c r="R22" s="23">
        <f t="shared" si="31"/>
        <v>0.6072307151642945</v>
      </c>
      <c r="S22" s="23">
        <f t="shared" si="31"/>
        <v>0.42221032436532369</v>
      </c>
      <c r="T22" s="23">
        <f t="shared" ref="T22:U22" si="32">(T6+T8)/T21</f>
        <v>0.47461528624408544</v>
      </c>
      <c r="U22" s="23">
        <f t="shared" si="32"/>
        <v>0.44431260449813925</v>
      </c>
      <c r="V22" s="23">
        <v>0.37340082322839024</v>
      </c>
      <c r="W22" s="23">
        <v>0.36235230934479057</v>
      </c>
    </row>
    <row r="23" spans="1:23" ht="14.5" x14ac:dyDescent="0.35">
      <c r="A23" s="4"/>
      <c r="B23" s="4"/>
      <c r="C23" s="4"/>
      <c r="D23" s="4"/>
      <c r="E23" s="4"/>
      <c r="F23" s="4"/>
      <c r="G23" s="4"/>
      <c r="H23" s="4"/>
      <c r="I23" s="4"/>
      <c r="J23" s="4"/>
      <c r="K23" s="4"/>
      <c r="L23" s="4"/>
      <c r="M23" s="4"/>
      <c r="N23" s="4"/>
      <c r="O23" s="4"/>
      <c r="P23" s="4"/>
      <c r="Q23" s="4"/>
      <c r="R23" s="4"/>
      <c r="S23" s="4"/>
      <c r="T23" s="4"/>
      <c r="U23" s="4"/>
    </row>
    <row r="24" spans="1:23" ht="16.5" x14ac:dyDescent="0.35">
      <c r="A24" s="4" t="s">
        <v>40</v>
      </c>
      <c r="B24" s="21">
        <f>+B21+B9</f>
        <v>21953</v>
      </c>
      <c r="C24" s="21">
        <f t="shared" ref="C24:L24" si="33">+C21+C9</f>
        <v>22081</v>
      </c>
      <c r="D24" s="21">
        <f t="shared" si="33"/>
        <v>20947</v>
      </c>
      <c r="E24" s="21">
        <f t="shared" si="33"/>
        <v>20197</v>
      </c>
      <c r="F24" s="21">
        <f t="shared" si="33"/>
        <v>17887</v>
      </c>
      <c r="G24" s="21">
        <f t="shared" si="33"/>
        <v>18273</v>
      </c>
      <c r="H24" s="21">
        <f t="shared" si="33"/>
        <v>19418</v>
      </c>
      <c r="I24" s="21">
        <f t="shared" si="33"/>
        <v>19702</v>
      </c>
      <c r="J24" s="21">
        <f t="shared" si="33"/>
        <v>19760</v>
      </c>
      <c r="K24" s="21">
        <f t="shared" si="33"/>
        <v>20514</v>
      </c>
      <c r="L24" s="21">
        <f t="shared" si="33"/>
        <v>23782</v>
      </c>
      <c r="M24" s="21">
        <f t="shared" ref="M24:N24" si="34">+M21+M9</f>
        <v>24166</v>
      </c>
      <c r="N24" s="21">
        <f t="shared" si="34"/>
        <v>24433</v>
      </c>
      <c r="O24" s="21">
        <f t="shared" ref="O24:Q24" si="35">+O21+O9</f>
        <v>22101</v>
      </c>
      <c r="P24" s="21">
        <f t="shared" si="35"/>
        <v>20839</v>
      </c>
      <c r="Q24" s="21">
        <f t="shared" si="35"/>
        <v>20795</v>
      </c>
      <c r="R24" s="21">
        <f t="shared" ref="R24:S24" si="36">+R21+R9</f>
        <v>22814</v>
      </c>
      <c r="S24" s="21">
        <f t="shared" si="36"/>
        <v>22729</v>
      </c>
      <c r="T24" s="21">
        <f t="shared" ref="T24:U24" si="37">+T21+T9</f>
        <v>23694</v>
      </c>
      <c r="U24" s="21">
        <f t="shared" si="37"/>
        <v>18845</v>
      </c>
      <c r="V24" s="21">
        <v>18263</v>
      </c>
      <c r="W24" s="21">
        <v>18906</v>
      </c>
    </row>
    <row r="25" spans="1:23" ht="16.5" x14ac:dyDescent="0.35">
      <c r="A25" s="4" t="s">
        <v>41</v>
      </c>
      <c r="B25" s="23">
        <f t="shared" ref="B25:L25" si="38">+B5/B24</f>
        <v>0.51792465722224756</v>
      </c>
      <c r="C25" s="23">
        <f t="shared" si="38"/>
        <v>0.49825641954621619</v>
      </c>
      <c r="D25" s="23">
        <f t="shared" si="38"/>
        <v>0.58380675036998142</v>
      </c>
      <c r="E25" s="23">
        <f t="shared" si="38"/>
        <v>0.50552062187453584</v>
      </c>
      <c r="F25" s="23">
        <f t="shared" si="38"/>
        <v>0.64370772069100468</v>
      </c>
      <c r="G25" s="23">
        <f t="shared" si="38"/>
        <v>0.55666830843320747</v>
      </c>
      <c r="H25" s="23">
        <f t="shared" si="38"/>
        <v>0.5609743536924503</v>
      </c>
      <c r="I25" s="23">
        <f t="shared" si="38"/>
        <v>0.51004974114303114</v>
      </c>
      <c r="J25" s="23">
        <f t="shared" si="38"/>
        <v>0.76234817813765188</v>
      </c>
      <c r="K25" s="23">
        <f t="shared" si="38"/>
        <v>0.71351272301842639</v>
      </c>
      <c r="L25" s="23">
        <f t="shared" si="38"/>
        <v>0.81061306870742578</v>
      </c>
      <c r="M25" s="23">
        <f t="shared" ref="M25:N25" si="39">+M5/M24</f>
        <v>0.67417032193991555</v>
      </c>
      <c r="N25" s="23">
        <f t="shared" si="39"/>
        <v>0.76994229116359025</v>
      </c>
      <c r="O25" s="23">
        <f t="shared" ref="O25:Q25" si="40">+O5/O24</f>
        <v>0.54155920546581604</v>
      </c>
      <c r="P25" s="23">
        <f t="shared" si="40"/>
        <v>0.59067133739622824</v>
      </c>
      <c r="Q25" s="23">
        <f t="shared" si="40"/>
        <v>0.5895167107477759</v>
      </c>
      <c r="R25" s="23">
        <f t="shared" ref="R25:S25" si="41">+R5/R24</f>
        <v>0.6080915227491891</v>
      </c>
      <c r="S25" s="23">
        <f t="shared" si="41"/>
        <v>0.4302433015090853</v>
      </c>
      <c r="T25" s="23">
        <f t="shared" ref="T25:U25" si="42">+T5/T24</f>
        <v>0.47982611631636701</v>
      </c>
      <c r="U25" s="23">
        <f t="shared" si="42"/>
        <v>0.45327673122844253</v>
      </c>
      <c r="V25" s="23">
        <v>0.38317910529485844</v>
      </c>
      <c r="W25" s="23">
        <v>0.37199830741563522</v>
      </c>
    </row>
    <row r="26" spans="1:23" ht="14.5" thickBot="1" x14ac:dyDescent="0.35">
      <c r="O26" s="1"/>
      <c r="P26" s="1"/>
      <c r="Q26" s="1"/>
    </row>
    <row r="27" spans="1:23" ht="15" customHeight="1" x14ac:dyDescent="0.3">
      <c r="A27" s="32" t="s">
        <v>54</v>
      </c>
      <c r="B27" s="13"/>
      <c r="C27" s="13"/>
      <c r="D27" s="13"/>
      <c r="E27" s="13"/>
      <c r="F27" s="13"/>
      <c r="G27" s="13"/>
      <c r="H27" s="13"/>
      <c r="I27" s="13"/>
      <c r="J27" s="13"/>
      <c r="K27" s="13"/>
      <c r="L27" s="13"/>
      <c r="M27" s="13"/>
      <c r="N27" s="13"/>
      <c r="O27" s="13"/>
      <c r="P27" s="13"/>
      <c r="Q27" s="14"/>
      <c r="R27" s="13"/>
      <c r="S27" s="13"/>
      <c r="T27" s="13"/>
      <c r="U27" s="13"/>
      <c r="V27" s="13"/>
      <c r="W27" s="13"/>
    </row>
    <row r="28" spans="1:23" ht="15" customHeight="1" x14ac:dyDescent="0.3">
      <c r="A28" s="29" t="s">
        <v>50</v>
      </c>
      <c r="B28" s="16"/>
      <c r="C28" s="16"/>
      <c r="D28" s="16"/>
      <c r="E28" s="16"/>
      <c r="F28" s="16"/>
      <c r="G28" s="16"/>
      <c r="H28" s="16"/>
      <c r="I28" s="16"/>
      <c r="J28" s="16"/>
      <c r="K28" s="16"/>
      <c r="Q28" s="1"/>
    </row>
    <row r="29" spans="1:23" ht="15" customHeight="1" x14ac:dyDescent="0.3">
      <c r="A29" s="29" t="s">
        <v>51</v>
      </c>
      <c r="B29" s="16"/>
      <c r="C29" s="16"/>
      <c r="D29" s="16"/>
      <c r="E29" s="16"/>
      <c r="F29" s="16"/>
      <c r="G29" s="16"/>
      <c r="H29" s="16"/>
      <c r="I29" s="16"/>
      <c r="J29" s="16"/>
      <c r="K29" s="16"/>
      <c r="Q29" s="1"/>
    </row>
    <row r="30" spans="1:23" ht="15" customHeight="1" x14ac:dyDescent="0.3">
      <c r="A30" s="29" t="s">
        <v>55</v>
      </c>
      <c r="B30" s="18"/>
      <c r="C30" s="18"/>
      <c r="D30" s="18"/>
      <c r="E30" s="18"/>
      <c r="F30" s="18"/>
      <c r="G30" s="18"/>
      <c r="H30" s="18"/>
      <c r="I30" s="18"/>
      <c r="J30" s="18"/>
      <c r="K30" s="18"/>
    </row>
    <row r="31" spans="1:23" ht="15" customHeight="1" x14ac:dyDescent="0.3">
      <c r="A31" s="31" t="s">
        <v>53</v>
      </c>
      <c r="B31" s="31"/>
      <c r="C31" s="31"/>
      <c r="D31" s="31"/>
      <c r="E31" s="31"/>
      <c r="F31" s="31"/>
      <c r="G31" s="31"/>
      <c r="H31" s="31"/>
      <c r="I31" s="31"/>
      <c r="J31" s="31"/>
      <c r="K31" s="31"/>
    </row>
    <row r="32" spans="1:23" ht="15" customHeight="1" x14ac:dyDescent="0.3">
      <c r="A32" s="15"/>
      <c r="B32" s="15"/>
      <c r="C32" s="15"/>
      <c r="D32" s="15"/>
      <c r="E32" s="15"/>
      <c r="F32" s="15"/>
      <c r="G32" s="15"/>
      <c r="H32" s="15"/>
      <c r="I32" s="15"/>
      <c r="J32" s="15"/>
      <c r="K32" s="15"/>
    </row>
    <row r="33" spans="1:11" ht="15" customHeight="1" x14ac:dyDescent="0.3">
      <c r="A33" s="29" t="s">
        <v>9</v>
      </c>
      <c r="B33" s="29"/>
      <c r="C33" s="29"/>
      <c r="D33" s="29"/>
      <c r="E33" s="29"/>
      <c r="F33" s="29"/>
      <c r="G33" s="29"/>
      <c r="H33" s="29"/>
      <c r="I33" s="29"/>
      <c r="J33" s="29"/>
      <c r="K33" s="29"/>
    </row>
  </sheetData>
  <pageMargins left="0.25" right="0.25" top="0.75" bottom="0.75" header="0.3" footer="0.3"/>
  <pageSetup orientation="landscape"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W33"/>
  <sheetViews>
    <sheetView workbookViewId="0"/>
  </sheetViews>
  <sheetFormatPr defaultRowHeight="14" x14ac:dyDescent="0.3"/>
  <cols>
    <col min="1" max="1" width="63.5" customWidth="1"/>
    <col min="2" max="7" width="9" customWidth="1"/>
  </cols>
  <sheetData>
    <row r="1" spans="1:23" ht="15.5" x14ac:dyDescent="0.35">
      <c r="A1" s="3" t="s">
        <v>16</v>
      </c>
    </row>
    <row r="2" spans="1:23" ht="14.5" x14ac:dyDescent="0.35">
      <c r="A2" s="4" t="s">
        <v>0</v>
      </c>
    </row>
    <row r="4" spans="1:23" ht="14.5" thickBot="1" x14ac:dyDescent="0.35">
      <c r="A4" s="19"/>
      <c r="B4" s="10">
        <v>40633</v>
      </c>
      <c r="C4" s="10">
        <v>40816</v>
      </c>
      <c r="D4" s="10">
        <v>40999</v>
      </c>
      <c r="E4" s="10">
        <v>41182</v>
      </c>
      <c r="F4" s="10">
        <v>41364</v>
      </c>
      <c r="G4" s="10">
        <v>41547</v>
      </c>
      <c r="H4" s="10">
        <v>41729</v>
      </c>
      <c r="I4" s="10">
        <v>41912</v>
      </c>
      <c r="J4" s="10">
        <v>42094</v>
      </c>
      <c r="K4" s="10">
        <v>42248</v>
      </c>
      <c r="L4" s="10">
        <v>42430</v>
      </c>
      <c r="M4" s="10">
        <v>42643</v>
      </c>
      <c r="N4" s="10">
        <v>42795</v>
      </c>
      <c r="O4" s="10">
        <v>43008</v>
      </c>
      <c r="P4" s="10">
        <v>43160</v>
      </c>
      <c r="Q4" s="10">
        <v>43344</v>
      </c>
      <c r="R4" s="10">
        <v>43525</v>
      </c>
      <c r="S4" s="10">
        <v>43709</v>
      </c>
      <c r="T4" s="10">
        <v>43891</v>
      </c>
      <c r="U4" s="10">
        <v>44256</v>
      </c>
      <c r="V4" s="10">
        <v>44621</v>
      </c>
      <c r="W4" s="10">
        <v>44986</v>
      </c>
    </row>
    <row r="5" spans="1:23" ht="15" thickTop="1" x14ac:dyDescent="0.35">
      <c r="A5" s="4" t="s">
        <v>3</v>
      </c>
      <c r="B5" s="21">
        <f>+B6+B7</f>
        <v>103778</v>
      </c>
      <c r="C5" s="21">
        <f t="shared" ref="C5:K5" si="0">+C6+C7</f>
        <v>90055</v>
      </c>
      <c r="D5" s="21">
        <f t="shared" si="0"/>
        <v>100436</v>
      </c>
      <c r="E5" s="21">
        <f t="shared" si="0"/>
        <v>103558</v>
      </c>
      <c r="F5" s="21">
        <f t="shared" si="0"/>
        <v>116269</v>
      </c>
      <c r="G5" s="21">
        <f t="shared" si="0"/>
        <v>99588</v>
      </c>
      <c r="H5" s="21">
        <f t="shared" si="0"/>
        <v>95403</v>
      </c>
      <c r="I5" s="21">
        <f t="shared" si="0"/>
        <v>86512</v>
      </c>
      <c r="J5" s="21">
        <f t="shared" si="0"/>
        <v>139376</v>
      </c>
      <c r="K5" s="21">
        <f t="shared" si="0"/>
        <v>127240</v>
      </c>
      <c r="L5" s="21">
        <f t="shared" ref="L5:M5" si="1">+L6+L7</f>
        <v>150319</v>
      </c>
      <c r="M5" s="21">
        <f t="shared" si="1"/>
        <v>143651</v>
      </c>
      <c r="N5" s="21">
        <f t="shared" ref="N5:O5" si="2">+N6+N7</f>
        <v>156144</v>
      </c>
      <c r="O5" s="21">
        <f t="shared" si="2"/>
        <v>149558</v>
      </c>
      <c r="P5" s="21">
        <f t="shared" ref="P5:U5" si="3">+P6+P7</f>
        <v>122305</v>
      </c>
      <c r="Q5" s="21">
        <f t="shared" si="3"/>
        <v>113024</v>
      </c>
      <c r="R5" s="21">
        <f t="shared" si="3"/>
        <v>138437</v>
      </c>
      <c r="S5" s="21">
        <f t="shared" si="3"/>
        <v>128143</v>
      </c>
      <c r="T5" s="21">
        <f t="shared" si="3"/>
        <v>139523</v>
      </c>
      <c r="U5" s="21">
        <f t="shared" si="3"/>
        <v>127464</v>
      </c>
      <c r="V5" s="21">
        <v>106991</v>
      </c>
      <c r="W5" s="21">
        <v>121415</v>
      </c>
    </row>
    <row r="6" spans="1:23" ht="16.5" x14ac:dyDescent="0.35">
      <c r="A6" s="4" t="s">
        <v>33</v>
      </c>
      <c r="B6" s="21">
        <v>12292</v>
      </c>
      <c r="C6" s="21">
        <v>12677</v>
      </c>
      <c r="D6" s="21">
        <v>11810</v>
      </c>
      <c r="E6" s="21">
        <v>11052</v>
      </c>
      <c r="F6" s="21">
        <v>12865</v>
      </c>
      <c r="G6" s="21">
        <v>12920</v>
      </c>
      <c r="H6" s="21">
        <v>14204</v>
      </c>
      <c r="I6" s="21">
        <v>13458</v>
      </c>
      <c r="J6" s="21">
        <v>15497</v>
      </c>
      <c r="K6" s="21">
        <v>13916</v>
      </c>
      <c r="L6" s="21">
        <v>14337</v>
      </c>
      <c r="M6" s="21">
        <v>14806</v>
      </c>
      <c r="N6" s="21">
        <v>14485</v>
      </c>
      <c r="O6" s="21">
        <v>13457</v>
      </c>
      <c r="P6" s="21">
        <v>14236</v>
      </c>
      <c r="Q6" s="21">
        <v>13631</v>
      </c>
      <c r="R6" s="21">
        <v>13488</v>
      </c>
      <c r="S6" s="21">
        <v>13542</v>
      </c>
      <c r="T6" s="21">
        <v>13754</v>
      </c>
      <c r="U6" s="21">
        <v>12845</v>
      </c>
      <c r="V6" s="21">
        <v>13124</v>
      </c>
      <c r="W6" s="21">
        <v>13139</v>
      </c>
    </row>
    <row r="7" spans="1:23" ht="16.5" x14ac:dyDescent="0.35">
      <c r="A7" s="4" t="s">
        <v>34</v>
      </c>
      <c r="B7" s="21">
        <v>91486</v>
      </c>
      <c r="C7" s="21">
        <v>77378</v>
      </c>
      <c r="D7" s="21">
        <v>88626</v>
      </c>
      <c r="E7" s="21">
        <v>92506</v>
      </c>
      <c r="F7" s="21">
        <v>103404</v>
      </c>
      <c r="G7" s="21">
        <v>86668</v>
      </c>
      <c r="H7" s="21">
        <v>81199</v>
      </c>
      <c r="I7" s="21">
        <v>73054</v>
      </c>
      <c r="J7" s="21">
        <v>123879</v>
      </c>
      <c r="K7" s="21">
        <v>113324</v>
      </c>
      <c r="L7" s="21">
        <v>135982</v>
      </c>
      <c r="M7" s="21">
        <v>128845</v>
      </c>
      <c r="N7" s="21">
        <v>141659</v>
      </c>
      <c r="O7" s="21">
        <v>136101</v>
      </c>
      <c r="P7" s="21">
        <v>108069</v>
      </c>
      <c r="Q7" s="21">
        <v>99393</v>
      </c>
      <c r="R7" s="21">
        <v>124949</v>
      </c>
      <c r="S7" s="21">
        <v>114601</v>
      </c>
      <c r="T7" s="21">
        <v>125769</v>
      </c>
      <c r="U7" s="21">
        <v>114619</v>
      </c>
      <c r="V7" s="21">
        <v>93867</v>
      </c>
      <c r="W7" s="21">
        <v>108276</v>
      </c>
    </row>
    <row r="8" spans="1:23" ht="14.5" x14ac:dyDescent="0.35">
      <c r="A8" s="4" t="s">
        <v>22</v>
      </c>
      <c r="B8" s="21">
        <v>66230</v>
      </c>
      <c r="C8" s="21">
        <v>52132</v>
      </c>
      <c r="D8" s="21">
        <v>62767</v>
      </c>
      <c r="E8" s="21">
        <v>65236</v>
      </c>
      <c r="F8" s="21">
        <v>74352</v>
      </c>
      <c r="G8" s="21">
        <v>57758</v>
      </c>
      <c r="H8" s="21">
        <v>51319</v>
      </c>
      <c r="I8" s="21">
        <v>40945</v>
      </c>
      <c r="J8" s="21">
        <v>89269</v>
      </c>
      <c r="K8" s="21">
        <v>78933</v>
      </c>
      <c r="L8" s="21">
        <v>96622</v>
      </c>
      <c r="M8" s="21">
        <v>88596</v>
      </c>
      <c r="N8" s="21">
        <v>99744</v>
      </c>
      <c r="O8" s="21">
        <v>89402</v>
      </c>
      <c r="P8" s="21">
        <v>65014</v>
      </c>
      <c r="Q8" s="21">
        <v>56476</v>
      </c>
      <c r="R8" s="21">
        <v>81309</v>
      </c>
      <c r="S8" s="21">
        <v>71113</v>
      </c>
      <c r="T8" s="21">
        <v>84033</v>
      </c>
      <c r="U8" s="21">
        <v>72863</v>
      </c>
      <c r="V8" s="21">
        <v>49832</v>
      </c>
      <c r="W8" s="21">
        <v>64170</v>
      </c>
    </row>
    <row r="9" spans="1:23" ht="16.5" x14ac:dyDescent="0.35">
      <c r="A9" s="4" t="s">
        <v>35</v>
      </c>
      <c r="B9" s="21">
        <f>+B7-B8</f>
        <v>25256</v>
      </c>
      <c r="C9" s="21">
        <f t="shared" ref="C9:H9" si="4">+C7-C8</f>
        <v>25246</v>
      </c>
      <c r="D9" s="21">
        <f t="shared" si="4"/>
        <v>25859</v>
      </c>
      <c r="E9" s="21">
        <f t="shared" si="4"/>
        <v>27270</v>
      </c>
      <c r="F9" s="21">
        <f t="shared" si="4"/>
        <v>29052</v>
      </c>
      <c r="G9" s="21">
        <f t="shared" si="4"/>
        <v>28910</v>
      </c>
      <c r="H9" s="21">
        <f t="shared" si="4"/>
        <v>29880</v>
      </c>
      <c r="I9" s="21">
        <f t="shared" ref="I9:J9" si="5">+I7-I8</f>
        <v>32109</v>
      </c>
      <c r="J9" s="21">
        <f t="shared" si="5"/>
        <v>34610</v>
      </c>
      <c r="K9" s="21">
        <f t="shared" ref="K9:L9" si="6">+K7-K8</f>
        <v>34391</v>
      </c>
      <c r="L9" s="21">
        <f t="shared" si="6"/>
        <v>39360</v>
      </c>
      <c r="M9" s="21">
        <f t="shared" ref="M9:N9" si="7">+M7-M8</f>
        <v>40249</v>
      </c>
      <c r="N9" s="21">
        <f t="shared" si="7"/>
        <v>41915</v>
      </c>
      <c r="O9" s="21">
        <f t="shared" ref="O9:P9" si="8">+O7-O8</f>
        <v>46699</v>
      </c>
      <c r="P9" s="21">
        <f t="shared" si="8"/>
        <v>43055</v>
      </c>
      <c r="Q9" s="21">
        <f t="shared" ref="Q9:T9" si="9">+Q7-Q8</f>
        <v>42917</v>
      </c>
      <c r="R9" s="21">
        <f t="shared" si="9"/>
        <v>43640</v>
      </c>
      <c r="S9" s="21">
        <f t="shared" si="9"/>
        <v>43488</v>
      </c>
      <c r="T9" s="21">
        <f t="shared" si="9"/>
        <v>41736</v>
      </c>
      <c r="U9" s="21">
        <f t="shared" ref="U9" si="10">+U7-U8</f>
        <v>41756</v>
      </c>
      <c r="V9" s="21">
        <v>44035</v>
      </c>
      <c r="W9" s="21">
        <v>44106</v>
      </c>
    </row>
    <row r="10" spans="1:23" ht="16.5" x14ac:dyDescent="0.35">
      <c r="A10" s="4" t="s">
        <v>36</v>
      </c>
      <c r="B10" s="25" t="s">
        <v>23</v>
      </c>
      <c r="C10" s="25" t="s">
        <v>23</v>
      </c>
      <c r="D10" s="25" t="s">
        <v>23</v>
      </c>
      <c r="E10" s="25" t="s">
        <v>23</v>
      </c>
      <c r="F10" s="25" t="s">
        <v>23</v>
      </c>
      <c r="G10" s="25" t="s">
        <v>23</v>
      </c>
      <c r="H10" s="25" t="s">
        <v>23</v>
      </c>
      <c r="I10" s="25" t="s">
        <v>23</v>
      </c>
      <c r="J10" s="25" t="s">
        <v>23</v>
      </c>
      <c r="K10" s="25" t="s">
        <v>23</v>
      </c>
      <c r="L10" s="25" t="s">
        <v>23</v>
      </c>
      <c r="M10" s="25" t="s">
        <v>23</v>
      </c>
      <c r="N10" s="25" t="s">
        <v>23</v>
      </c>
      <c r="O10" s="25" t="s">
        <v>23</v>
      </c>
      <c r="P10" s="25" t="s">
        <v>23</v>
      </c>
      <c r="Q10" s="25" t="s">
        <v>23</v>
      </c>
      <c r="R10" s="25" t="s">
        <v>23</v>
      </c>
      <c r="S10" s="25" t="s">
        <v>23</v>
      </c>
      <c r="T10" s="25" t="s">
        <v>23</v>
      </c>
      <c r="U10" s="25" t="s">
        <v>23</v>
      </c>
      <c r="V10" s="25" t="s">
        <v>23</v>
      </c>
      <c r="W10" s="25" t="s">
        <v>23</v>
      </c>
    </row>
    <row r="11" spans="1:23" ht="14.5" x14ac:dyDescent="0.35">
      <c r="A11" s="4"/>
      <c r="B11" s="4"/>
      <c r="C11" s="4"/>
      <c r="D11" s="4"/>
      <c r="E11" s="4"/>
      <c r="F11" s="4"/>
      <c r="G11" s="4"/>
      <c r="H11" s="4"/>
      <c r="I11" s="4"/>
      <c r="J11" s="4"/>
      <c r="K11" s="4"/>
      <c r="L11" s="4"/>
      <c r="M11" s="4"/>
      <c r="N11" s="4"/>
      <c r="O11" s="4"/>
      <c r="P11" s="4"/>
      <c r="Q11" s="4"/>
      <c r="R11" s="4"/>
      <c r="S11" s="4"/>
      <c r="T11" s="4"/>
      <c r="U11" s="4"/>
    </row>
    <row r="12" spans="1:23" ht="14.5" x14ac:dyDescent="0.35">
      <c r="A12" s="4" t="s">
        <v>4</v>
      </c>
      <c r="B12" s="21">
        <v>23294</v>
      </c>
      <c r="C12" s="21">
        <v>23025</v>
      </c>
      <c r="D12" s="21">
        <v>22733</v>
      </c>
      <c r="E12" s="21">
        <v>24184</v>
      </c>
      <c r="F12" s="21">
        <v>23525</v>
      </c>
      <c r="G12" s="21">
        <v>23591</v>
      </c>
      <c r="H12" s="21">
        <v>22757</v>
      </c>
      <c r="I12" s="21">
        <v>24379</v>
      </c>
      <c r="J12" s="21">
        <v>24704</v>
      </c>
      <c r="K12" s="21">
        <v>25410</v>
      </c>
      <c r="L12" s="21">
        <v>25297</v>
      </c>
      <c r="M12" s="21">
        <v>25214</v>
      </c>
      <c r="N12" s="21">
        <v>24983</v>
      </c>
      <c r="O12" s="21">
        <v>24825</v>
      </c>
      <c r="P12" s="21">
        <v>23879</v>
      </c>
      <c r="Q12" s="21">
        <v>23683</v>
      </c>
      <c r="R12" s="21">
        <v>23775</v>
      </c>
      <c r="S12" s="21">
        <v>23802</v>
      </c>
      <c r="T12" s="21">
        <v>24059</v>
      </c>
      <c r="U12" s="21">
        <v>23801</v>
      </c>
      <c r="V12" s="21">
        <v>23900</v>
      </c>
      <c r="W12" s="21">
        <v>23953</v>
      </c>
    </row>
    <row r="13" spans="1:23" ht="14.5" x14ac:dyDescent="0.35">
      <c r="A13" s="4" t="s">
        <v>5</v>
      </c>
      <c r="B13" s="21">
        <v>18875</v>
      </c>
      <c r="C13" s="21">
        <v>19071</v>
      </c>
      <c r="D13" s="21">
        <v>19122</v>
      </c>
      <c r="E13" s="21">
        <v>18574</v>
      </c>
      <c r="F13" s="21">
        <v>17996</v>
      </c>
      <c r="G13" s="21">
        <v>17952</v>
      </c>
      <c r="H13" s="21">
        <v>17808</v>
      </c>
      <c r="I13" s="21">
        <v>18877</v>
      </c>
      <c r="J13" s="21">
        <v>19445</v>
      </c>
      <c r="K13" s="21">
        <v>20106</v>
      </c>
      <c r="L13" s="21">
        <v>20262</v>
      </c>
      <c r="M13" s="21">
        <v>20005</v>
      </c>
      <c r="N13" s="21">
        <v>20209</v>
      </c>
      <c r="O13" s="21">
        <v>19108</v>
      </c>
      <c r="P13" s="21">
        <v>18801</v>
      </c>
      <c r="Q13" s="21">
        <v>18409</v>
      </c>
      <c r="R13" s="21">
        <v>18621</v>
      </c>
      <c r="S13" s="21">
        <v>18882</v>
      </c>
      <c r="T13" s="21">
        <v>19087</v>
      </c>
      <c r="U13" s="21">
        <v>18678</v>
      </c>
      <c r="V13" s="21">
        <v>17994</v>
      </c>
      <c r="W13" s="21">
        <v>18422</v>
      </c>
    </row>
    <row r="14" spans="1:23" ht="16.5" x14ac:dyDescent="0.35">
      <c r="A14" s="4" t="s">
        <v>37</v>
      </c>
      <c r="B14" s="23">
        <f t="shared" ref="B14:K14" si="11">+B6/B13</f>
        <v>0.65123178807947024</v>
      </c>
      <c r="C14" s="23">
        <f t="shared" si="11"/>
        <v>0.66472654816213095</v>
      </c>
      <c r="D14" s="23">
        <f t="shared" si="11"/>
        <v>0.61761322037443778</v>
      </c>
      <c r="E14" s="23">
        <f t="shared" si="11"/>
        <v>0.59502530418865085</v>
      </c>
      <c r="F14" s="23">
        <f t="shared" si="11"/>
        <v>0.71488108468548561</v>
      </c>
      <c r="G14" s="23">
        <f t="shared" si="11"/>
        <v>0.71969696969696972</v>
      </c>
      <c r="H14" s="23">
        <f t="shared" si="11"/>
        <v>0.79761904761904767</v>
      </c>
      <c r="I14" s="23">
        <f t="shared" si="11"/>
        <v>0.71293108015044759</v>
      </c>
      <c r="J14" s="23">
        <f t="shared" si="11"/>
        <v>0.79696580097711489</v>
      </c>
      <c r="K14" s="23">
        <f t="shared" si="11"/>
        <v>0.69213170197950857</v>
      </c>
      <c r="L14" s="23">
        <f t="shared" ref="L14:M14" si="12">+L6/L13</f>
        <v>0.70758069292271242</v>
      </c>
      <c r="M14" s="23">
        <f t="shared" si="12"/>
        <v>0.74011497125718573</v>
      </c>
      <c r="N14" s="23">
        <f t="shared" ref="N14:O14" si="13">+N6/N13</f>
        <v>0.71675985946855358</v>
      </c>
      <c r="O14" s="23">
        <f t="shared" si="13"/>
        <v>0.70425999581327192</v>
      </c>
      <c r="P14" s="23">
        <f t="shared" ref="P14:U14" si="14">+P6/P13</f>
        <v>0.75719376628902713</v>
      </c>
      <c r="Q14" s="23">
        <f t="shared" si="14"/>
        <v>0.74045303927426798</v>
      </c>
      <c r="R14" s="23">
        <f t="shared" si="14"/>
        <v>0.72434348316416952</v>
      </c>
      <c r="S14" s="23">
        <f t="shared" si="14"/>
        <v>0.71719097553225297</v>
      </c>
      <c r="T14" s="23">
        <f t="shared" si="14"/>
        <v>0.72059516948708546</v>
      </c>
      <c r="U14" s="23">
        <f t="shared" si="14"/>
        <v>0.68770746332583788</v>
      </c>
      <c r="V14" s="23">
        <v>0.72935422918750692</v>
      </c>
      <c r="W14" s="23">
        <v>0.71322331994354571</v>
      </c>
    </row>
    <row r="15" spans="1:23" ht="14.5" x14ac:dyDescent="0.35">
      <c r="A15" s="4"/>
      <c r="B15" s="4"/>
      <c r="C15" s="4"/>
      <c r="D15" s="4"/>
      <c r="E15" s="4"/>
      <c r="F15" s="4"/>
      <c r="G15" s="4"/>
      <c r="H15" s="4"/>
      <c r="I15" s="4"/>
      <c r="J15" s="4"/>
      <c r="K15" s="4"/>
      <c r="L15" s="4"/>
      <c r="M15" s="4"/>
      <c r="N15" s="4"/>
      <c r="O15" s="4"/>
      <c r="P15" s="4"/>
      <c r="Q15" s="4"/>
      <c r="R15" s="4"/>
      <c r="S15" s="4"/>
      <c r="T15" s="4"/>
      <c r="U15" s="4"/>
    </row>
    <row r="16" spans="1:23" ht="14.5" x14ac:dyDescent="0.35">
      <c r="A16" s="4" t="s">
        <v>18</v>
      </c>
      <c r="B16" s="21">
        <v>108164</v>
      </c>
      <c r="C16" s="21">
        <v>113985</v>
      </c>
      <c r="D16" s="21">
        <v>125727</v>
      </c>
      <c r="E16" s="21">
        <v>130324</v>
      </c>
      <c r="F16" s="21">
        <v>134181</v>
      </c>
      <c r="G16" s="21">
        <v>138108</v>
      </c>
      <c r="H16" s="21">
        <v>139730</v>
      </c>
      <c r="I16" s="21">
        <v>144003</v>
      </c>
      <c r="J16" s="21">
        <v>165888</v>
      </c>
      <c r="K16" s="21">
        <v>171552</v>
      </c>
      <c r="L16" s="21">
        <v>177808</v>
      </c>
      <c r="M16" s="21">
        <v>181722</v>
      </c>
      <c r="N16" s="21">
        <v>183953</v>
      </c>
      <c r="O16" s="21">
        <v>184925</v>
      </c>
      <c r="P16" s="21">
        <v>188812</v>
      </c>
      <c r="Q16" s="21">
        <v>186184</v>
      </c>
      <c r="R16" s="21">
        <v>188205</v>
      </c>
      <c r="S16" s="21">
        <v>189759</v>
      </c>
      <c r="T16" s="21">
        <v>189589</v>
      </c>
      <c r="U16" s="21">
        <v>191060</v>
      </c>
      <c r="V16" s="21">
        <v>192982</v>
      </c>
      <c r="W16" s="21">
        <v>193973</v>
      </c>
    </row>
    <row r="17" spans="1:23" ht="14.5" x14ac:dyDescent="0.35">
      <c r="A17" s="4" t="s">
        <v>6</v>
      </c>
      <c r="B17" s="21">
        <v>89621</v>
      </c>
      <c r="C17" s="21">
        <v>92723</v>
      </c>
      <c r="D17" s="21">
        <v>102420</v>
      </c>
      <c r="E17" s="21">
        <v>107062</v>
      </c>
      <c r="F17" s="21">
        <v>109685</v>
      </c>
      <c r="G17" s="21">
        <v>112535</v>
      </c>
      <c r="H17" s="21">
        <v>114356</v>
      </c>
      <c r="I17" s="21">
        <v>116982</v>
      </c>
      <c r="J17" s="21">
        <v>133870</v>
      </c>
      <c r="K17" s="21">
        <v>137605</v>
      </c>
      <c r="L17" s="21">
        <v>145120</v>
      </c>
      <c r="M17" s="21">
        <v>148873</v>
      </c>
      <c r="N17" s="21">
        <v>153705</v>
      </c>
      <c r="O17" s="21">
        <v>153113</v>
      </c>
      <c r="P17" s="21">
        <v>149265</v>
      </c>
      <c r="Q17" s="21">
        <v>148283</v>
      </c>
      <c r="R17" s="21">
        <v>152899</v>
      </c>
      <c r="S17" s="21">
        <v>153867</v>
      </c>
      <c r="T17" s="21">
        <v>152351</v>
      </c>
      <c r="U17" s="21">
        <v>152811</v>
      </c>
      <c r="V17" s="21">
        <v>152681</v>
      </c>
      <c r="W17" s="21">
        <v>151607</v>
      </c>
    </row>
    <row r="18" spans="1:23" ht="16.5" x14ac:dyDescent="0.35">
      <c r="A18" s="4" t="s">
        <v>38</v>
      </c>
      <c r="B18" s="23">
        <f t="shared" ref="B18:G18" si="15">B8/B17</f>
        <v>0.73900090380602756</v>
      </c>
      <c r="C18" s="23">
        <f t="shared" si="15"/>
        <v>0.56223374998651898</v>
      </c>
      <c r="D18" s="23">
        <f t="shared" si="15"/>
        <v>0.61283928920132791</v>
      </c>
      <c r="E18" s="23">
        <f t="shared" si="15"/>
        <v>0.60932917374978979</v>
      </c>
      <c r="F18" s="23">
        <f t="shared" si="15"/>
        <v>0.67786844144595892</v>
      </c>
      <c r="G18" s="23">
        <f t="shared" si="15"/>
        <v>0.51324476829430843</v>
      </c>
      <c r="H18" s="23">
        <f>+H8/H17</f>
        <v>0.44876525936549022</v>
      </c>
      <c r="I18" s="23">
        <f>I8/I17</f>
        <v>0.35001111282077585</v>
      </c>
      <c r="J18" s="23">
        <f t="shared" ref="J18:O18" si="16">+J8/J17</f>
        <v>0.66683349518189283</v>
      </c>
      <c r="K18" s="23">
        <f t="shared" si="16"/>
        <v>0.57362014461683808</v>
      </c>
      <c r="L18" s="23">
        <f t="shared" si="16"/>
        <v>0.66580760749724366</v>
      </c>
      <c r="M18" s="23">
        <f t="shared" si="16"/>
        <v>0.59511126933695158</v>
      </c>
      <c r="N18" s="23">
        <f t="shared" si="16"/>
        <v>0.64893139455450377</v>
      </c>
      <c r="O18" s="23">
        <f t="shared" si="16"/>
        <v>0.58389555426384432</v>
      </c>
      <c r="P18" s="23">
        <f t="shared" ref="P18:U18" si="17">+P8/P17</f>
        <v>0.43556091515090611</v>
      </c>
      <c r="Q18" s="23">
        <f t="shared" si="17"/>
        <v>0.38086631643546459</v>
      </c>
      <c r="R18" s="23">
        <f t="shared" si="17"/>
        <v>0.53178241845924434</v>
      </c>
      <c r="S18" s="23">
        <f t="shared" si="17"/>
        <v>0.46217187571084117</v>
      </c>
      <c r="T18" s="23">
        <f t="shared" si="17"/>
        <v>0.55157498145729267</v>
      </c>
      <c r="U18" s="23">
        <f t="shared" si="17"/>
        <v>0.4768177683543724</v>
      </c>
      <c r="V18" s="23">
        <v>0.32637983770082724</v>
      </c>
      <c r="W18" s="23">
        <v>0.42326541650451499</v>
      </c>
    </row>
    <row r="19" spans="1:23" ht="14.5" x14ac:dyDescent="0.35">
      <c r="A19" s="4"/>
      <c r="B19" s="4"/>
      <c r="C19" s="4"/>
      <c r="D19" s="4"/>
      <c r="E19" s="4"/>
      <c r="F19" s="4"/>
      <c r="G19" s="4"/>
      <c r="H19" s="4"/>
      <c r="I19" s="4"/>
      <c r="J19" s="4"/>
      <c r="K19" s="4"/>
      <c r="L19" s="4"/>
      <c r="M19" s="4"/>
      <c r="N19" s="4"/>
      <c r="O19" s="4"/>
      <c r="P19" s="4"/>
      <c r="Q19" s="4"/>
      <c r="R19" s="4"/>
      <c r="S19" s="4"/>
      <c r="T19" s="4"/>
      <c r="U19" s="4"/>
    </row>
    <row r="20" spans="1:23" ht="14.5" x14ac:dyDescent="0.35">
      <c r="A20" s="4" t="s">
        <v>19</v>
      </c>
      <c r="B20" s="21">
        <f>+B12+B16</f>
        <v>131458</v>
      </c>
      <c r="C20" s="21">
        <f t="shared" ref="C20:I20" si="18">+C12+C16</f>
        <v>137010</v>
      </c>
      <c r="D20" s="21">
        <f t="shared" si="18"/>
        <v>148460</v>
      </c>
      <c r="E20" s="21">
        <f t="shared" si="18"/>
        <v>154508</v>
      </c>
      <c r="F20" s="21">
        <f t="shared" si="18"/>
        <v>157706</v>
      </c>
      <c r="G20" s="21">
        <f t="shared" si="18"/>
        <v>161699</v>
      </c>
      <c r="H20" s="21">
        <f t="shared" si="18"/>
        <v>162487</v>
      </c>
      <c r="I20" s="21">
        <f t="shared" si="18"/>
        <v>168382</v>
      </c>
      <c r="J20" s="21">
        <f t="shared" ref="J20:K20" si="19">+J12+J16</f>
        <v>190592</v>
      </c>
      <c r="K20" s="21">
        <f t="shared" si="19"/>
        <v>196962</v>
      </c>
      <c r="L20" s="21">
        <f t="shared" ref="L20:M20" si="20">+L12+L16</f>
        <v>203105</v>
      </c>
      <c r="M20" s="21">
        <f t="shared" si="20"/>
        <v>206936</v>
      </c>
      <c r="N20" s="21">
        <f t="shared" ref="N20:O20" si="21">+N12+N16</f>
        <v>208936</v>
      </c>
      <c r="O20" s="21">
        <f t="shared" si="21"/>
        <v>209750</v>
      </c>
      <c r="P20" s="21">
        <f t="shared" ref="P20:Q20" si="22">+P12+P16</f>
        <v>212691</v>
      </c>
      <c r="Q20" s="21">
        <f t="shared" si="22"/>
        <v>209867</v>
      </c>
      <c r="R20" s="21">
        <f t="shared" ref="R20:S20" si="23">+R12+R16</f>
        <v>211980</v>
      </c>
      <c r="S20" s="21">
        <f t="shared" si="23"/>
        <v>213561</v>
      </c>
      <c r="T20" s="21">
        <f t="shared" ref="T20:U20" si="24">+T12+T16</f>
        <v>213648</v>
      </c>
      <c r="U20" s="21">
        <f t="shared" si="24"/>
        <v>214861</v>
      </c>
      <c r="V20" s="21">
        <v>216882</v>
      </c>
      <c r="W20" s="21">
        <v>217926</v>
      </c>
    </row>
    <row r="21" spans="1:23" ht="14.5" x14ac:dyDescent="0.35">
      <c r="A21" s="4" t="s">
        <v>7</v>
      </c>
      <c r="B21" s="21">
        <f>+B13+B17</f>
        <v>108496</v>
      </c>
      <c r="C21" s="21">
        <f t="shared" ref="C21:I21" si="25">+C13+C17</f>
        <v>111794</v>
      </c>
      <c r="D21" s="21">
        <f t="shared" si="25"/>
        <v>121542</v>
      </c>
      <c r="E21" s="21">
        <f t="shared" si="25"/>
        <v>125636</v>
      </c>
      <c r="F21" s="21">
        <f t="shared" si="25"/>
        <v>127681</v>
      </c>
      <c r="G21" s="21">
        <f t="shared" si="25"/>
        <v>130487</v>
      </c>
      <c r="H21" s="21">
        <f t="shared" si="25"/>
        <v>132164</v>
      </c>
      <c r="I21" s="21">
        <f t="shared" si="25"/>
        <v>135859</v>
      </c>
      <c r="J21" s="21">
        <f t="shared" ref="J21:K21" si="26">+J13+J17</f>
        <v>153315</v>
      </c>
      <c r="K21" s="21">
        <f t="shared" si="26"/>
        <v>157711</v>
      </c>
      <c r="L21" s="21">
        <f t="shared" ref="L21:M21" si="27">+L13+L17</f>
        <v>165382</v>
      </c>
      <c r="M21" s="21">
        <f t="shared" si="27"/>
        <v>168878</v>
      </c>
      <c r="N21" s="21">
        <f t="shared" ref="N21:O21" si="28">+N13+N17</f>
        <v>173914</v>
      </c>
      <c r="O21" s="21">
        <f t="shared" si="28"/>
        <v>172221</v>
      </c>
      <c r="P21" s="21">
        <f t="shared" ref="P21:Q21" si="29">+P13+P17</f>
        <v>168066</v>
      </c>
      <c r="Q21" s="21">
        <f t="shared" si="29"/>
        <v>166692</v>
      </c>
      <c r="R21" s="21">
        <f t="shared" ref="R21:S21" si="30">+R13+R17</f>
        <v>171520</v>
      </c>
      <c r="S21" s="21">
        <f t="shared" si="30"/>
        <v>172749</v>
      </c>
      <c r="T21" s="21">
        <f t="shared" ref="T21:U21" si="31">+T13+T17</f>
        <v>171438</v>
      </c>
      <c r="U21" s="21">
        <f t="shared" si="31"/>
        <v>171489</v>
      </c>
      <c r="V21" s="21">
        <v>170675</v>
      </c>
      <c r="W21" s="21">
        <v>170029</v>
      </c>
    </row>
    <row r="22" spans="1:23" ht="16.5" x14ac:dyDescent="0.35">
      <c r="A22" s="4" t="s">
        <v>39</v>
      </c>
      <c r="B22" s="23">
        <f t="shared" ref="B22:K22" si="32">+(B6+B8)/B21</f>
        <v>0.72373175047928029</v>
      </c>
      <c r="C22" s="23">
        <f t="shared" si="32"/>
        <v>0.57971805284720113</v>
      </c>
      <c r="D22" s="23">
        <f t="shared" si="32"/>
        <v>0.61359036382485066</v>
      </c>
      <c r="E22" s="23">
        <f t="shared" si="32"/>
        <v>0.60721449266133909</v>
      </c>
      <c r="F22" s="23">
        <f t="shared" si="32"/>
        <v>0.68308518886913483</v>
      </c>
      <c r="G22" s="23">
        <f t="shared" si="32"/>
        <v>0.54164782698659641</v>
      </c>
      <c r="H22" s="23">
        <f t="shared" si="32"/>
        <v>0.49577040646469539</v>
      </c>
      <c r="I22" s="23">
        <f t="shared" si="32"/>
        <v>0.40043721799807153</v>
      </c>
      <c r="J22" s="23">
        <f t="shared" si="32"/>
        <v>0.68333822522258092</v>
      </c>
      <c r="K22" s="23">
        <f t="shared" si="32"/>
        <v>0.58872875068955244</v>
      </c>
      <c r="L22" s="23">
        <f t="shared" ref="L22:M22" si="33">+(L6+L8)/L21</f>
        <v>0.67092549370548182</v>
      </c>
      <c r="M22" s="23">
        <f t="shared" si="33"/>
        <v>0.61228816068404412</v>
      </c>
      <c r="N22" s="23">
        <f t="shared" ref="N22:O22" si="34">+(N6+N8)/N21</f>
        <v>0.65681313752774362</v>
      </c>
      <c r="O22" s="23">
        <f t="shared" si="34"/>
        <v>0.59725004500031931</v>
      </c>
      <c r="P22" s="23">
        <f t="shared" ref="P22:S22" si="35">+(P6+P8)/P21</f>
        <v>0.47154094224887844</v>
      </c>
      <c r="Q22" s="23">
        <f t="shared" si="35"/>
        <v>0.42057807213303577</v>
      </c>
      <c r="R22" s="23">
        <f t="shared" si="35"/>
        <v>0.55268773320895526</v>
      </c>
      <c r="S22" s="23">
        <f t="shared" si="35"/>
        <v>0.49004625207671243</v>
      </c>
      <c r="T22" s="23">
        <f t="shared" ref="T22:U22" si="36">+(T6+T8)/T21</f>
        <v>0.57039279506293816</v>
      </c>
      <c r="U22" s="23">
        <f t="shared" si="36"/>
        <v>0.49978715836001142</v>
      </c>
      <c r="V22" s="23">
        <v>0.3688648015233631</v>
      </c>
      <c r="W22" s="23">
        <v>0.45468126025560346</v>
      </c>
    </row>
    <row r="23" spans="1:23" ht="14.5" x14ac:dyDescent="0.35">
      <c r="A23" s="4"/>
      <c r="B23" s="4"/>
      <c r="C23" s="4"/>
      <c r="D23" s="4"/>
      <c r="E23" s="4"/>
      <c r="F23" s="4"/>
      <c r="G23" s="4"/>
      <c r="H23" s="4"/>
      <c r="I23" s="4"/>
      <c r="J23" s="4"/>
      <c r="K23" s="4"/>
      <c r="L23" s="4"/>
      <c r="M23" s="4"/>
      <c r="N23" s="4"/>
      <c r="O23" s="4"/>
      <c r="P23" s="4"/>
      <c r="Q23" s="4"/>
      <c r="R23" s="4"/>
      <c r="S23" s="4"/>
      <c r="T23" s="4"/>
      <c r="U23" s="4"/>
    </row>
    <row r="24" spans="1:23" ht="16.5" x14ac:dyDescent="0.35">
      <c r="A24" s="4" t="s">
        <v>40</v>
      </c>
      <c r="B24" s="21">
        <f t="shared" ref="B24:K24" si="37">+B21+B9</f>
        <v>133752</v>
      </c>
      <c r="C24" s="21">
        <f t="shared" si="37"/>
        <v>137040</v>
      </c>
      <c r="D24" s="21">
        <f t="shared" si="37"/>
        <v>147401</v>
      </c>
      <c r="E24" s="21">
        <f t="shared" si="37"/>
        <v>152906</v>
      </c>
      <c r="F24" s="21">
        <f t="shared" si="37"/>
        <v>156733</v>
      </c>
      <c r="G24" s="21">
        <f t="shared" si="37"/>
        <v>159397</v>
      </c>
      <c r="H24" s="21">
        <f t="shared" si="37"/>
        <v>162044</v>
      </c>
      <c r="I24" s="21">
        <f t="shared" si="37"/>
        <v>167968</v>
      </c>
      <c r="J24" s="21">
        <f t="shared" si="37"/>
        <v>187925</v>
      </c>
      <c r="K24" s="21">
        <f t="shared" si="37"/>
        <v>192102</v>
      </c>
      <c r="L24" s="21">
        <f t="shared" ref="L24:M24" si="38">+L21+L9</f>
        <v>204742</v>
      </c>
      <c r="M24" s="21">
        <f t="shared" si="38"/>
        <v>209127</v>
      </c>
      <c r="N24" s="21">
        <f t="shared" ref="N24:O24" si="39">+N21+N9</f>
        <v>215829</v>
      </c>
      <c r="O24" s="21">
        <f t="shared" si="39"/>
        <v>218920</v>
      </c>
      <c r="P24" s="21">
        <f t="shared" ref="P24:Q24" si="40">+P21+P9</f>
        <v>211121</v>
      </c>
      <c r="Q24" s="21">
        <f t="shared" si="40"/>
        <v>209609</v>
      </c>
      <c r="R24" s="21">
        <f t="shared" ref="R24:S24" si="41">+R21+R9</f>
        <v>215160</v>
      </c>
      <c r="S24" s="21">
        <f t="shared" si="41"/>
        <v>216237</v>
      </c>
      <c r="T24" s="21">
        <f t="shared" ref="T24:U24" si="42">+T21+T9</f>
        <v>213174</v>
      </c>
      <c r="U24" s="21">
        <f t="shared" si="42"/>
        <v>213245</v>
      </c>
      <c r="V24" s="21">
        <v>214710</v>
      </c>
      <c r="W24" s="21">
        <v>214135</v>
      </c>
    </row>
    <row r="25" spans="1:23" ht="16.5" x14ac:dyDescent="0.35">
      <c r="A25" s="4" t="s">
        <v>41</v>
      </c>
      <c r="B25" s="23">
        <f t="shared" ref="B25:L25" si="43">+B5/B24</f>
        <v>0.77589867815060709</v>
      </c>
      <c r="C25" s="23">
        <f t="shared" si="43"/>
        <v>0.65714389959136021</v>
      </c>
      <c r="D25" s="23">
        <f t="shared" si="43"/>
        <v>0.68137936649005093</v>
      </c>
      <c r="E25" s="23">
        <f t="shared" si="43"/>
        <v>0.67726577112735931</v>
      </c>
      <c r="F25" s="23">
        <f t="shared" si="43"/>
        <v>0.74182845986486567</v>
      </c>
      <c r="G25" s="23">
        <f t="shared" si="43"/>
        <v>0.6247796382616988</v>
      </c>
      <c r="H25" s="23">
        <f t="shared" si="43"/>
        <v>0.58874750067882797</v>
      </c>
      <c r="I25" s="23">
        <f t="shared" si="43"/>
        <v>0.51505048580682034</v>
      </c>
      <c r="J25" s="23">
        <f t="shared" si="43"/>
        <v>0.74165757616070238</v>
      </c>
      <c r="K25" s="23">
        <f t="shared" si="43"/>
        <v>0.66235645646583585</v>
      </c>
      <c r="L25" s="23">
        <f t="shared" si="43"/>
        <v>0.73418741635814833</v>
      </c>
      <c r="M25" s="23">
        <f t="shared" ref="M25:N25" si="44">+M5/M24</f>
        <v>0.68690795545290662</v>
      </c>
      <c r="N25" s="23">
        <f t="shared" si="44"/>
        <v>0.72346162934545399</v>
      </c>
      <c r="O25" s="23">
        <f t="shared" ref="O25:P25" si="45">+O5/O24</f>
        <v>0.68316279919605338</v>
      </c>
      <c r="P25" s="23">
        <f t="shared" si="45"/>
        <v>0.57931233747471833</v>
      </c>
      <c r="Q25" s="23">
        <f t="shared" ref="Q25" si="46">+Q5/Q24</f>
        <v>0.53921348797045932</v>
      </c>
      <c r="R25" s="23">
        <f t="shared" ref="R25:S25" si="47">+R5/R24</f>
        <v>0.6434142033835285</v>
      </c>
      <c r="S25" s="23">
        <f t="shared" si="47"/>
        <v>0.59260441090100213</v>
      </c>
      <c r="T25" s="23">
        <f t="shared" ref="T25:U25" si="48">+T5/T24</f>
        <v>0.65450289434921705</v>
      </c>
      <c r="U25" s="23">
        <f t="shared" si="48"/>
        <v>0.59773499964829191</v>
      </c>
      <c r="V25" s="23">
        <v>0.4983046900470402</v>
      </c>
      <c r="W25" s="23">
        <v>0.56700212482779555</v>
      </c>
    </row>
    <row r="26" spans="1:23" ht="14.5" thickBot="1" x14ac:dyDescent="0.35"/>
    <row r="27" spans="1:23" ht="15" customHeight="1" x14ac:dyDescent="0.3">
      <c r="A27" s="32" t="s">
        <v>54</v>
      </c>
      <c r="B27" s="13"/>
      <c r="C27" s="13"/>
      <c r="D27" s="13"/>
      <c r="E27" s="13"/>
      <c r="F27" s="13"/>
      <c r="G27" s="13"/>
      <c r="H27" s="13"/>
      <c r="I27" s="13"/>
      <c r="J27" s="13"/>
      <c r="K27" s="13"/>
      <c r="L27" s="20"/>
      <c r="M27" s="20"/>
      <c r="N27" s="20"/>
      <c r="O27" s="20"/>
      <c r="P27" s="20"/>
      <c r="Q27" s="20"/>
      <c r="R27" s="20"/>
      <c r="S27" s="20"/>
      <c r="T27" s="20"/>
      <c r="U27" s="20"/>
      <c r="V27" s="20"/>
      <c r="W27" s="20"/>
    </row>
    <row r="28" spans="1:23" ht="15" customHeight="1" x14ac:dyDescent="0.3">
      <c r="A28" s="29" t="s">
        <v>50</v>
      </c>
      <c r="B28" s="16"/>
      <c r="C28" s="16"/>
      <c r="D28" s="16"/>
      <c r="E28" s="16"/>
      <c r="F28" s="16"/>
      <c r="G28" s="16"/>
      <c r="H28" s="16"/>
      <c r="I28" s="16"/>
      <c r="J28" s="16"/>
      <c r="K28" s="16"/>
    </row>
    <row r="29" spans="1:23" ht="15" customHeight="1" x14ac:dyDescent="0.3">
      <c r="A29" s="29" t="s">
        <v>51</v>
      </c>
      <c r="B29" s="16"/>
      <c r="C29" s="16"/>
      <c r="D29" s="16"/>
      <c r="E29" s="16"/>
      <c r="F29" s="16"/>
      <c r="G29" s="16"/>
      <c r="H29" s="16"/>
      <c r="I29" s="16"/>
      <c r="J29" s="16"/>
      <c r="K29" s="16"/>
    </row>
    <row r="30" spans="1:23" ht="15" customHeight="1" x14ac:dyDescent="0.3">
      <c r="A30" s="29" t="s">
        <v>55</v>
      </c>
      <c r="B30" s="29"/>
      <c r="C30" s="29"/>
      <c r="D30" s="29"/>
      <c r="E30" s="29"/>
      <c r="F30" s="29"/>
      <c r="G30" s="29"/>
      <c r="H30" s="29"/>
      <c r="I30" s="29"/>
      <c r="J30" s="29"/>
      <c r="K30" s="29"/>
    </row>
    <row r="31" spans="1:23" ht="15" customHeight="1" x14ac:dyDescent="0.3">
      <c r="A31" s="31" t="s">
        <v>53</v>
      </c>
      <c r="B31" s="31"/>
      <c r="C31" s="31"/>
      <c r="D31" s="31"/>
      <c r="E31" s="31"/>
      <c r="F31" s="31"/>
      <c r="G31" s="31"/>
      <c r="H31" s="31"/>
      <c r="I31" s="31"/>
      <c r="J31" s="31"/>
      <c r="K31" s="31"/>
    </row>
    <row r="32" spans="1:23" ht="15" customHeight="1" x14ac:dyDescent="0.3">
      <c r="A32" s="16"/>
      <c r="B32" s="16"/>
      <c r="C32" s="16"/>
      <c r="D32" s="16"/>
      <c r="E32" s="16"/>
      <c r="F32" s="16"/>
      <c r="G32" s="16"/>
      <c r="H32" s="16"/>
      <c r="I32" s="16"/>
      <c r="J32" s="16"/>
      <c r="K32" s="16"/>
    </row>
    <row r="33" spans="1:11" ht="15" customHeight="1" x14ac:dyDescent="0.3">
      <c r="A33" s="29" t="s">
        <v>9</v>
      </c>
      <c r="B33" s="29"/>
      <c r="C33" s="29"/>
      <c r="D33" s="29"/>
      <c r="E33" s="29"/>
      <c r="F33" s="29"/>
      <c r="G33" s="29"/>
      <c r="H33" s="29"/>
      <c r="I33" s="29"/>
      <c r="J33" s="29"/>
      <c r="K33" s="29"/>
    </row>
  </sheetData>
  <pageMargins left="0.25" right="0.25" top="0.75" bottom="0.75" header="0.3" footer="0.3"/>
  <pageSetup orientation="landscape"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W21"/>
  <sheetViews>
    <sheetView workbookViewId="0"/>
  </sheetViews>
  <sheetFormatPr defaultRowHeight="14" x14ac:dyDescent="0.3"/>
  <cols>
    <col min="1" max="1" width="63.5" customWidth="1"/>
    <col min="2" max="7" width="9" customWidth="1"/>
  </cols>
  <sheetData>
    <row r="1" spans="1:23" ht="15.5" x14ac:dyDescent="0.35">
      <c r="A1" s="3" t="s">
        <v>14</v>
      </c>
    </row>
    <row r="2" spans="1:23" ht="14.5" x14ac:dyDescent="0.35">
      <c r="A2" s="4" t="s">
        <v>0</v>
      </c>
    </row>
    <row r="4" spans="1:23" ht="14.5" thickBot="1" x14ac:dyDescent="0.35">
      <c r="A4" s="19"/>
      <c r="B4" s="10">
        <v>40633</v>
      </c>
      <c r="C4" s="10">
        <v>40816</v>
      </c>
      <c r="D4" s="10">
        <v>40999</v>
      </c>
      <c r="E4" s="10">
        <v>41182</v>
      </c>
      <c r="F4" s="10">
        <v>41364</v>
      </c>
      <c r="G4" s="10">
        <v>41547</v>
      </c>
      <c r="H4" s="10">
        <v>41729</v>
      </c>
      <c r="I4" s="10">
        <v>41912</v>
      </c>
      <c r="J4" s="10">
        <v>42094</v>
      </c>
      <c r="K4" s="10">
        <v>42248</v>
      </c>
      <c r="L4" s="10">
        <v>42430</v>
      </c>
      <c r="M4" s="10">
        <v>42643</v>
      </c>
      <c r="N4" s="10">
        <v>42795</v>
      </c>
      <c r="O4" s="10">
        <v>43008</v>
      </c>
      <c r="P4" s="10">
        <v>43160</v>
      </c>
      <c r="Q4" s="10">
        <v>43344</v>
      </c>
      <c r="R4" s="10">
        <v>43525</v>
      </c>
      <c r="S4" s="10">
        <v>43709</v>
      </c>
      <c r="T4" s="10">
        <v>43891</v>
      </c>
      <c r="U4" s="10">
        <v>44256</v>
      </c>
      <c r="V4" s="10">
        <v>44621</v>
      </c>
      <c r="W4" s="10">
        <v>44986</v>
      </c>
    </row>
    <row r="5" spans="1:23" ht="17" thickTop="1" x14ac:dyDescent="0.35">
      <c r="A5" s="4" t="s">
        <v>34</v>
      </c>
      <c r="B5" s="21">
        <v>42194</v>
      </c>
      <c r="C5" s="21">
        <v>30058</v>
      </c>
      <c r="D5" s="21">
        <v>41861</v>
      </c>
      <c r="E5" s="21">
        <v>43657</v>
      </c>
      <c r="F5" s="21">
        <v>49696</v>
      </c>
      <c r="G5" s="21">
        <v>33017</v>
      </c>
      <c r="H5" s="21">
        <v>26993</v>
      </c>
      <c r="I5" s="21">
        <v>19190</v>
      </c>
      <c r="J5" s="21">
        <v>59357</v>
      </c>
      <c r="K5" s="21">
        <v>53433</v>
      </c>
      <c r="L5" s="21">
        <v>66356</v>
      </c>
      <c r="M5" s="21">
        <v>62894</v>
      </c>
      <c r="N5" s="21">
        <v>69414</v>
      </c>
      <c r="O5" s="21">
        <v>62801</v>
      </c>
      <c r="P5" s="21">
        <v>35734</v>
      </c>
      <c r="Q5" s="21">
        <v>26104</v>
      </c>
      <c r="R5" s="21">
        <v>47258</v>
      </c>
      <c r="S5" s="21">
        <v>40363</v>
      </c>
      <c r="T5" s="21">
        <v>47856</v>
      </c>
      <c r="U5" s="21">
        <v>46467</v>
      </c>
      <c r="V5" s="21">
        <v>26158</v>
      </c>
      <c r="W5" s="21">
        <v>33857</v>
      </c>
    </row>
    <row r="6" spans="1:23" ht="14.5" x14ac:dyDescent="0.35">
      <c r="A6" s="4" t="s">
        <v>21</v>
      </c>
      <c r="B6" s="21">
        <v>41425</v>
      </c>
      <c r="C6" s="21">
        <v>29249</v>
      </c>
      <c r="D6" s="21">
        <v>40954</v>
      </c>
      <c r="E6" s="21">
        <v>42745</v>
      </c>
      <c r="F6" s="21">
        <v>48754</v>
      </c>
      <c r="G6" s="21">
        <v>31952</v>
      </c>
      <c r="H6" s="21">
        <v>25534</v>
      </c>
      <c r="I6" s="21">
        <v>17681</v>
      </c>
      <c r="J6" s="21">
        <v>57573</v>
      </c>
      <c r="K6" s="21">
        <v>51698</v>
      </c>
      <c r="L6" s="21">
        <v>64671</v>
      </c>
      <c r="M6" s="21">
        <v>61024</v>
      </c>
      <c r="N6" s="21">
        <v>67486</v>
      </c>
      <c r="O6" s="21">
        <v>60729</v>
      </c>
      <c r="P6" s="21">
        <v>33571</v>
      </c>
      <c r="Q6" s="21">
        <v>23939</v>
      </c>
      <c r="R6" s="21">
        <v>45134</v>
      </c>
      <c r="S6" s="21">
        <v>38142</v>
      </c>
      <c r="T6" s="21">
        <v>45645</v>
      </c>
      <c r="U6" s="21">
        <v>44015</v>
      </c>
      <c r="V6" s="21">
        <v>23867</v>
      </c>
      <c r="W6" s="21">
        <v>31720</v>
      </c>
    </row>
    <row r="7" spans="1:23" ht="14.5" x14ac:dyDescent="0.35">
      <c r="A7" s="4" t="s">
        <v>15</v>
      </c>
      <c r="B7" s="21">
        <f>+B5-B6</f>
        <v>769</v>
      </c>
      <c r="C7" s="21">
        <f t="shared" ref="C7:H7" si="0">+C5-C6</f>
        <v>809</v>
      </c>
      <c r="D7" s="21">
        <f t="shared" si="0"/>
        <v>907</v>
      </c>
      <c r="E7" s="21">
        <f t="shared" si="0"/>
        <v>912</v>
      </c>
      <c r="F7" s="21">
        <f t="shared" si="0"/>
        <v>942</v>
      </c>
      <c r="G7" s="21">
        <f t="shared" si="0"/>
        <v>1065</v>
      </c>
      <c r="H7" s="21">
        <f t="shared" si="0"/>
        <v>1459</v>
      </c>
      <c r="I7" s="21">
        <f t="shared" ref="I7:J7" si="1">+I5-I6</f>
        <v>1509</v>
      </c>
      <c r="J7" s="21">
        <f t="shared" si="1"/>
        <v>1784</v>
      </c>
      <c r="K7" s="21">
        <f t="shared" ref="K7:L7" si="2">+K5-K6</f>
        <v>1735</v>
      </c>
      <c r="L7" s="21">
        <f t="shared" si="2"/>
        <v>1685</v>
      </c>
      <c r="M7" s="21">
        <f t="shared" ref="M7:N7" si="3">+M5-M6</f>
        <v>1870</v>
      </c>
      <c r="N7" s="21">
        <f t="shared" si="3"/>
        <v>1928</v>
      </c>
      <c r="O7" s="21">
        <f t="shared" ref="O7:U7" si="4">+O5-O6</f>
        <v>2072</v>
      </c>
      <c r="P7" s="21">
        <f t="shared" si="4"/>
        <v>2163</v>
      </c>
      <c r="Q7" s="21">
        <f t="shared" si="4"/>
        <v>2165</v>
      </c>
      <c r="R7" s="21">
        <f t="shared" si="4"/>
        <v>2124</v>
      </c>
      <c r="S7" s="21">
        <f t="shared" si="4"/>
        <v>2221</v>
      </c>
      <c r="T7" s="21">
        <f t="shared" si="4"/>
        <v>2211</v>
      </c>
      <c r="U7" s="21">
        <f t="shared" si="4"/>
        <v>2452</v>
      </c>
      <c r="V7" s="21">
        <v>2291</v>
      </c>
      <c r="W7" s="21">
        <v>2137</v>
      </c>
    </row>
    <row r="8" spans="1:23" ht="14.5" x14ac:dyDescent="0.35">
      <c r="A8" s="4"/>
      <c r="B8" s="21"/>
      <c r="C8" s="21"/>
      <c r="D8" s="21"/>
      <c r="E8" s="21"/>
      <c r="F8" s="21"/>
      <c r="G8" s="21"/>
      <c r="H8" s="21"/>
      <c r="I8" s="21"/>
      <c r="J8" s="21"/>
      <c r="K8" s="21"/>
      <c r="L8" s="21"/>
      <c r="M8" s="21"/>
      <c r="N8" s="21"/>
      <c r="O8" s="21"/>
      <c r="P8" s="21"/>
      <c r="Q8" s="21"/>
      <c r="R8" s="21"/>
      <c r="S8" s="21"/>
      <c r="T8" s="21"/>
      <c r="U8" s="21"/>
    </row>
    <row r="9" spans="1:23" ht="14.5" x14ac:dyDescent="0.35">
      <c r="A9" s="4" t="s">
        <v>20</v>
      </c>
      <c r="B9" s="21">
        <v>57750</v>
      </c>
      <c r="C9" s="21">
        <v>66403</v>
      </c>
      <c r="D9" s="21">
        <v>74846</v>
      </c>
      <c r="E9" s="21">
        <v>77182</v>
      </c>
      <c r="F9" s="21">
        <v>79656</v>
      </c>
      <c r="G9" s="21">
        <v>79966</v>
      </c>
      <c r="H9" s="21">
        <v>81419</v>
      </c>
      <c r="I9" s="21">
        <v>85116</v>
      </c>
      <c r="J9" s="21">
        <v>86408</v>
      </c>
      <c r="K9" s="21">
        <v>87984</v>
      </c>
      <c r="L9" s="21">
        <v>90981</v>
      </c>
      <c r="M9" s="21">
        <v>91299</v>
      </c>
      <c r="N9" s="21">
        <v>91306</v>
      </c>
      <c r="O9" s="21">
        <v>92299</v>
      </c>
      <c r="P9" s="21">
        <v>92065</v>
      </c>
      <c r="Q9" s="21">
        <v>91579</v>
      </c>
      <c r="R9" s="21">
        <v>92579</v>
      </c>
      <c r="S9" s="21">
        <v>94846</v>
      </c>
      <c r="T9" s="21">
        <v>92691</v>
      </c>
      <c r="U9" s="21">
        <v>94009</v>
      </c>
      <c r="V9" s="21">
        <v>98181</v>
      </c>
      <c r="W9" s="21">
        <v>98695</v>
      </c>
    </row>
    <row r="10" spans="1:23" ht="14.5" x14ac:dyDescent="0.35">
      <c r="A10" s="4" t="s">
        <v>17</v>
      </c>
      <c r="B10" s="21">
        <v>48001</v>
      </c>
      <c r="C10" s="21">
        <v>55010</v>
      </c>
      <c r="D10" s="21">
        <v>61928</v>
      </c>
      <c r="E10" s="21">
        <v>63788</v>
      </c>
      <c r="F10" s="21">
        <v>64972</v>
      </c>
      <c r="G10" s="21">
        <v>66996</v>
      </c>
      <c r="H10" s="21">
        <v>67294</v>
      </c>
      <c r="I10" s="21">
        <v>70812</v>
      </c>
      <c r="J10" s="21">
        <v>71278</v>
      </c>
      <c r="K10" s="21">
        <v>72688</v>
      </c>
      <c r="L10" s="21">
        <v>76921</v>
      </c>
      <c r="M10" s="21">
        <v>77049</v>
      </c>
      <c r="N10" s="21">
        <v>76946</v>
      </c>
      <c r="O10" s="21">
        <v>78037</v>
      </c>
      <c r="P10" s="21">
        <v>75294</v>
      </c>
      <c r="Q10" s="21">
        <v>75075</v>
      </c>
      <c r="R10" s="21">
        <v>76415</v>
      </c>
      <c r="S10" s="21">
        <v>76114</v>
      </c>
      <c r="T10" s="21">
        <v>75835</v>
      </c>
      <c r="U10" s="21">
        <v>76603</v>
      </c>
      <c r="V10" s="21">
        <v>78449</v>
      </c>
      <c r="W10" s="21">
        <v>77990</v>
      </c>
    </row>
    <row r="11" spans="1:23" ht="16.5" x14ac:dyDescent="0.35">
      <c r="A11" s="4" t="s">
        <v>42</v>
      </c>
      <c r="B11" s="23">
        <f>+B6/B10</f>
        <v>0.86300285410720612</v>
      </c>
      <c r="C11" s="23">
        <f t="shared" ref="C11:I11" si="5">+C6/C10</f>
        <v>0.53170332666787856</v>
      </c>
      <c r="D11" s="23">
        <f t="shared" si="5"/>
        <v>0.66131636739439348</v>
      </c>
      <c r="E11" s="23">
        <f t="shared" si="5"/>
        <v>0.67011036558600368</v>
      </c>
      <c r="F11" s="23">
        <f t="shared" si="5"/>
        <v>0.75038478113648954</v>
      </c>
      <c r="G11" s="23">
        <f t="shared" si="5"/>
        <v>0.47692399546241565</v>
      </c>
      <c r="H11" s="23">
        <f t="shared" si="5"/>
        <v>0.37943947454453592</v>
      </c>
      <c r="I11" s="23">
        <f t="shared" si="5"/>
        <v>0.24968931819465628</v>
      </c>
      <c r="J11" s="23">
        <f t="shared" ref="J11:K11" si="6">+J6/J10</f>
        <v>0.80772468363309857</v>
      </c>
      <c r="K11" s="23">
        <f t="shared" si="6"/>
        <v>0.71123156504512441</v>
      </c>
      <c r="L11" s="23">
        <f t="shared" ref="L11:M11" si="7">+L6/L10</f>
        <v>0.8407457001339036</v>
      </c>
      <c r="M11" s="23">
        <f t="shared" si="7"/>
        <v>0.79201547067450584</v>
      </c>
      <c r="N11" s="23">
        <f t="shared" ref="N11:O11" si="8">+N6/N10</f>
        <v>0.87705663712213755</v>
      </c>
      <c r="O11" s="23">
        <f t="shared" si="8"/>
        <v>0.77820777323577273</v>
      </c>
      <c r="P11" s="23">
        <f t="shared" ref="P11:U11" si="9">+P6/P10</f>
        <v>0.44586554041490689</v>
      </c>
      <c r="Q11" s="23">
        <f t="shared" si="9"/>
        <v>0.31886779886779887</v>
      </c>
      <c r="R11" s="23">
        <f t="shared" si="9"/>
        <v>0.59064319832493617</v>
      </c>
      <c r="S11" s="23">
        <f t="shared" si="9"/>
        <v>0.50111674593373101</v>
      </c>
      <c r="T11" s="23">
        <f t="shared" si="9"/>
        <v>0.60189885936572818</v>
      </c>
      <c r="U11" s="23">
        <f t="shared" si="9"/>
        <v>0.57458585172904453</v>
      </c>
      <c r="V11" s="23">
        <v>0.30423587298754606</v>
      </c>
      <c r="W11" s="23">
        <v>0.40671881010385946</v>
      </c>
    </row>
    <row r="12" spans="1:23" ht="14.5" x14ac:dyDescent="0.35">
      <c r="A12" s="4"/>
      <c r="B12" s="4"/>
      <c r="C12" s="4"/>
      <c r="D12" s="4"/>
      <c r="E12" s="4"/>
      <c r="F12" s="4"/>
      <c r="G12" s="4"/>
      <c r="H12" s="4"/>
      <c r="I12" s="4"/>
      <c r="J12" s="4"/>
      <c r="K12" s="4"/>
      <c r="L12" s="4"/>
      <c r="M12" s="4"/>
      <c r="N12" s="4"/>
      <c r="O12" s="4"/>
      <c r="P12" s="4"/>
      <c r="Q12" s="4"/>
      <c r="R12" s="4"/>
      <c r="S12" s="4"/>
      <c r="T12" s="4"/>
      <c r="U12" s="4"/>
    </row>
    <row r="13" spans="1:23" ht="16.5" x14ac:dyDescent="0.35">
      <c r="A13" s="4" t="s">
        <v>43</v>
      </c>
      <c r="B13" s="21">
        <f>+B10+B7</f>
        <v>48770</v>
      </c>
      <c r="C13" s="21">
        <f t="shared" ref="C13:K13" si="10">+C10+C7</f>
        <v>55819</v>
      </c>
      <c r="D13" s="21">
        <f t="shared" si="10"/>
        <v>62835</v>
      </c>
      <c r="E13" s="21">
        <f t="shared" si="10"/>
        <v>64700</v>
      </c>
      <c r="F13" s="21">
        <f t="shared" si="10"/>
        <v>65914</v>
      </c>
      <c r="G13" s="21">
        <f t="shared" si="10"/>
        <v>68061</v>
      </c>
      <c r="H13" s="21">
        <f t="shared" si="10"/>
        <v>68753</v>
      </c>
      <c r="I13" s="21">
        <f t="shared" si="10"/>
        <v>72321</v>
      </c>
      <c r="J13" s="21">
        <f t="shared" si="10"/>
        <v>73062</v>
      </c>
      <c r="K13" s="21">
        <f t="shared" si="10"/>
        <v>74423</v>
      </c>
      <c r="L13" s="21">
        <f t="shared" ref="L13:M13" si="11">+L10+L7</f>
        <v>78606</v>
      </c>
      <c r="M13" s="21">
        <f t="shared" si="11"/>
        <v>78919</v>
      </c>
      <c r="N13" s="21">
        <f t="shared" ref="N13:O13" si="12">+N10+N7</f>
        <v>78874</v>
      </c>
      <c r="O13" s="21">
        <f t="shared" si="12"/>
        <v>80109</v>
      </c>
      <c r="P13" s="21">
        <f t="shared" ref="P13:Q13" si="13">+P10+P7</f>
        <v>77457</v>
      </c>
      <c r="Q13" s="21">
        <f t="shared" si="13"/>
        <v>77240</v>
      </c>
      <c r="R13" s="21">
        <f t="shared" ref="R13:S13" si="14">+R10+R7</f>
        <v>78539</v>
      </c>
      <c r="S13" s="21">
        <f t="shared" si="14"/>
        <v>78335</v>
      </c>
      <c r="T13" s="21">
        <f t="shared" ref="T13:U13" si="15">+T10+T7</f>
        <v>78046</v>
      </c>
      <c r="U13" s="21">
        <f t="shared" si="15"/>
        <v>79055</v>
      </c>
      <c r="V13" s="21">
        <v>80740</v>
      </c>
      <c r="W13" s="21">
        <v>80127</v>
      </c>
    </row>
    <row r="14" spans="1:23" ht="16.5" x14ac:dyDescent="0.35">
      <c r="A14" s="4" t="s">
        <v>44</v>
      </c>
      <c r="B14" s="23">
        <f>+B5/B13</f>
        <v>0.86516301004716012</v>
      </c>
      <c r="C14" s="23">
        <f t="shared" ref="C14:K14" si="16">+C5/C13</f>
        <v>0.53849047815260032</v>
      </c>
      <c r="D14" s="23">
        <f t="shared" si="16"/>
        <v>0.66620514044720303</v>
      </c>
      <c r="E14" s="23">
        <f t="shared" si="16"/>
        <v>0.67476043276661513</v>
      </c>
      <c r="F14" s="23">
        <f t="shared" si="16"/>
        <v>0.75395211942834606</v>
      </c>
      <c r="G14" s="23">
        <f t="shared" si="16"/>
        <v>0.4851089463863299</v>
      </c>
      <c r="H14" s="23">
        <f t="shared" si="16"/>
        <v>0.39260832254592526</v>
      </c>
      <c r="I14" s="23">
        <f t="shared" si="16"/>
        <v>0.26534478229006792</v>
      </c>
      <c r="J14" s="23">
        <f t="shared" si="16"/>
        <v>0.8124195888423531</v>
      </c>
      <c r="K14" s="23">
        <f t="shared" si="16"/>
        <v>0.71796353277884528</v>
      </c>
      <c r="L14" s="23">
        <f t="shared" ref="L14:M14" si="17">+L5/L13</f>
        <v>0.84415947892018417</v>
      </c>
      <c r="M14" s="23">
        <f t="shared" si="17"/>
        <v>0.79694370177016938</v>
      </c>
      <c r="N14" s="23">
        <f t="shared" ref="N14:O14" si="18">+N5/N13</f>
        <v>0.88006187083195986</v>
      </c>
      <c r="O14" s="23">
        <f t="shared" si="18"/>
        <v>0.78394437578798881</v>
      </c>
      <c r="P14" s="23">
        <f t="shared" ref="P14:Q14" si="19">+P5/P13</f>
        <v>0.46133984016938429</v>
      </c>
      <c r="Q14" s="23">
        <f t="shared" si="19"/>
        <v>0.33795960642154327</v>
      </c>
      <c r="R14" s="23">
        <f t="shared" ref="R14:S14" si="20">+R5/R13</f>
        <v>0.60171379824036464</v>
      </c>
      <c r="S14" s="23">
        <f t="shared" si="20"/>
        <v>0.51526137741750178</v>
      </c>
      <c r="T14" s="23">
        <f t="shared" ref="T14:U14" si="21">+T5/T13</f>
        <v>0.61317684442508269</v>
      </c>
      <c r="U14" s="23">
        <f t="shared" si="21"/>
        <v>0.58778065903484911</v>
      </c>
      <c r="V14" s="23">
        <v>0.32397820163487739</v>
      </c>
      <c r="W14" s="23">
        <v>0.42254171502739402</v>
      </c>
    </row>
    <row r="15" spans="1:23" ht="14.5" thickBot="1" x14ac:dyDescent="0.35">
      <c r="Q15" s="1"/>
    </row>
    <row r="16" spans="1:23" ht="15" customHeight="1" x14ac:dyDescent="0.3">
      <c r="A16" s="32" t="s">
        <v>54</v>
      </c>
      <c r="B16" s="13"/>
      <c r="C16" s="13"/>
      <c r="D16" s="13"/>
      <c r="E16" s="13"/>
      <c r="F16" s="13"/>
      <c r="G16" s="13"/>
      <c r="H16" s="13"/>
      <c r="I16" s="13"/>
      <c r="J16" s="13"/>
      <c r="K16" s="13"/>
      <c r="L16" s="20"/>
      <c r="M16" s="20"/>
      <c r="N16" s="20"/>
      <c r="O16" s="20"/>
      <c r="P16" s="20"/>
      <c r="Q16" s="20"/>
      <c r="R16" s="20"/>
      <c r="S16" s="20"/>
      <c r="T16" s="20"/>
      <c r="U16" s="20"/>
      <c r="V16" s="20"/>
      <c r="W16" s="20"/>
    </row>
    <row r="17" spans="1:11" ht="15" customHeight="1" x14ac:dyDescent="0.3">
      <c r="A17" s="29" t="s">
        <v>45</v>
      </c>
      <c r="B17" s="27"/>
      <c r="C17" s="27"/>
      <c r="D17" s="27"/>
      <c r="E17" s="27"/>
      <c r="F17" s="27"/>
      <c r="G17" s="27"/>
      <c r="H17" s="27"/>
      <c r="I17" s="27"/>
      <c r="J17" s="27"/>
      <c r="K17" s="27"/>
    </row>
    <row r="18" spans="1:11" ht="15" customHeight="1" x14ac:dyDescent="0.3">
      <c r="A18" s="33" t="s">
        <v>56</v>
      </c>
      <c r="B18" s="30"/>
      <c r="C18" s="30"/>
      <c r="D18" s="30"/>
      <c r="E18" s="30"/>
      <c r="F18" s="30"/>
      <c r="G18" s="30"/>
      <c r="H18" s="30"/>
      <c r="I18" s="30"/>
      <c r="J18" s="30"/>
      <c r="K18" s="30"/>
    </row>
    <row r="19" spans="1:11" ht="15" customHeight="1" x14ac:dyDescent="0.3">
      <c r="A19" s="34" t="s">
        <v>46</v>
      </c>
      <c r="B19" s="27"/>
      <c r="C19" s="27"/>
      <c r="D19" s="27"/>
      <c r="E19" s="27"/>
      <c r="F19" s="27"/>
      <c r="G19" s="27"/>
      <c r="H19" s="27"/>
      <c r="I19" s="27"/>
      <c r="J19" s="27"/>
      <c r="K19" s="27"/>
    </row>
    <row r="20" spans="1:11" ht="15" customHeight="1" x14ac:dyDescent="0.3">
      <c r="A20" s="34"/>
      <c r="B20" s="27"/>
      <c r="C20" s="27"/>
      <c r="D20" s="27"/>
      <c r="E20" s="27"/>
      <c r="F20" s="27"/>
      <c r="G20" s="27"/>
      <c r="H20" s="27"/>
      <c r="I20" s="27"/>
      <c r="J20" s="27"/>
      <c r="K20" s="27"/>
    </row>
    <row r="21" spans="1:11" ht="15" customHeight="1" x14ac:dyDescent="0.3">
      <c r="A21" s="33" t="s">
        <v>1</v>
      </c>
      <c r="B21" s="27"/>
      <c r="C21" s="27"/>
      <c r="D21" s="27"/>
      <c r="E21" s="27"/>
      <c r="F21" s="27"/>
      <c r="G21" s="27"/>
      <c r="H21" s="27"/>
      <c r="I21" s="27"/>
      <c r="J21" s="27"/>
      <c r="K21" s="27"/>
    </row>
  </sheetData>
  <pageMargins left="0.25" right="0.25" top="0.75" bottom="0.75" header="0.3" footer="0.3"/>
  <pageSetup orientation="landscape" verticalDpi="599"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33"/>
  <sheetViews>
    <sheetView workbookViewId="0"/>
  </sheetViews>
  <sheetFormatPr defaultRowHeight="14" x14ac:dyDescent="0.3"/>
  <cols>
    <col min="1" max="1" width="63.5" customWidth="1"/>
    <col min="2" max="7" width="9" customWidth="1"/>
    <col min="12" max="12" width="9" customWidth="1"/>
  </cols>
  <sheetData>
    <row r="1" spans="1:23" ht="15.5" x14ac:dyDescent="0.35">
      <c r="A1" s="3" t="s">
        <v>13</v>
      </c>
    </row>
    <row r="2" spans="1:23" ht="14.5" x14ac:dyDescent="0.35">
      <c r="A2" s="4" t="s">
        <v>0</v>
      </c>
    </row>
    <row r="4" spans="1:23" ht="14.5" thickBot="1" x14ac:dyDescent="0.35">
      <c r="A4" s="11"/>
      <c r="B4" s="10">
        <v>40633</v>
      </c>
      <c r="C4" s="10">
        <v>40816</v>
      </c>
      <c r="D4" s="10">
        <v>40999</v>
      </c>
      <c r="E4" s="10">
        <v>41182</v>
      </c>
      <c r="F4" s="10">
        <v>41364</v>
      </c>
      <c r="G4" s="10">
        <v>41547</v>
      </c>
      <c r="H4" s="10">
        <v>41729</v>
      </c>
      <c r="I4" s="10">
        <v>41912</v>
      </c>
      <c r="J4" s="10">
        <v>42094</v>
      </c>
      <c r="K4" s="10">
        <v>42248</v>
      </c>
      <c r="L4" s="10">
        <v>42430</v>
      </c>
      <c r="M4" s="10">
        <v>42643</v>
      </c>
      <c r="N4" s="10">
        <v>42795</v>
      </c>
      <c r="O4" s="10">
        <v>43008</v>
      </c>
      <c r="P4" s="10">
        <v>43160</v>
      </c>
      <c r="Q4" s="10">
        <v>43344</v>
      </c>
      <c r="R4" s="10">
        <v>43525</v>
      </c>
      <c r="S4" s="10">
        <v>43709</v>
      </c>
      <c r="T4" s="10">
        <v>43891</v>
      </c>
      <c r="U4" s="10">
        <v>44256</v>
      </c>
      <c r="V4" s="10">
        <v>44621</v>
      </c>
      <c r="W4" s="10">
        <v>44986</v>
      </c>
    </row>
    <row r="5" spans="1:23" ht="15" thickTop="1" x14ac:dyDescent="0.35">
      <c r="A5" s="4" t="s">
        <v>3</v>
      </c>
      <c r="B5" s="21">
        <f>+B6+B7</f>
        <v>158916</v>
      </c>
      <c r="C5" s="21">
        <f t="shared" ref="C5:K5" si="0">+C6+C7</f>
        <v>144011</v>
      </c>
      <c r="D5" s="21">
        <f t="shared" si="0"/>
        <v>162680</v>
      </c>
      <c r="E5" s="21">
        <f t="shared" si="0"/>
        <v>162859</v>
      </c>
      <c r="F5" s="21">
        <f t="shared" si="0"/>
        <v>165017</v>
      </c>
      <c r="G5" s="21">
        <f t="shared" si="0"/>
        <v>166796</v>
      </c>
      <c r="H5" s="21">
        <f t="shared" si="0"/>
        <v>178218</v>
      </c>
      <c r="I5" s="21">
        <f t="shared" si="0"/>
        <v>165932</v>
      </c>
      <c r="J5" s="21">
        <f t="shared" si="0"/>
        <v>211680</v>
      </c>
      <c r="K5" s="21">
        <f t="shared" si="0"/>
        <v>218861</v>
      </c>
      <c r="L5" s="21">
        <f t="shared" ref="L5:M5" si="1">+L6+L7</f>
        <v>259285</v>
      </c>
      <c r="M5" s="21">
        <f t="shared" si="1"/>
        <v>239906</v>
      </c>
      <c r="N5" s="21">
        <f t="shared" ref="N5:O5" si="2">+N6+N7</f>
        <v>282617</v>
      </c>
      <c r="O5" s="21">
        <f t="shared" si="2"/>
        <v>238671</v>
      </c>
      <c r="P5" s="21">
        <f t="shared" ref="P5:S5" si="3">+P6+P7</f>
        <v>217554</v>
      </c>
      <c r="Q5" s="21">
        <f t="shared" si="3"/>
        <v>220792</v>
      </c>
      <c r="R5" s="21">
        <f t="shared" si="3"/>
        <v>233908</v>
      </c>
      <c r="S5" s="21">
        <f t="shared" si="3"/>
        <v>220603</v>
      </c>
      <c r="T5" s="21">
        <f>+T6+T7</f>
        <v>251348</v>
      </c>
      <c r="U5" s="21">
        <f>+U6+U7</f>
        <v>294121</v>
      </c>
      <c r="V5" s="21">
        <v>227905</v>
      </c>
      <c r="W5" s="21">
        <v>261788</v>
      </c>
    </row>
    <row r="6" spans="1:23" ht="16.5" x14ac:dyDescent="0.35">
      <c r="A6" s="4" t="s">
        <v>33</v>
      </c>
      <c r="B6" s="21">
        <v>45709</v>
      </c>
      <c r="C6" s="21">
        <v>41760</v>
      </c>
      <c r="D6" s="21">
        <v>47492</v>
      </c>
      <c r="E6" s="21">
        <v>45554</v>
      </c>
      <c r="F6" s="21">
        <v>47049</v>
      </c>
      <c r="G6" s="21">
        <v>44517</v>
      </c>
      <c r="H6" s="21">
        <v>44625</v>
      </c>
      <c r="I6" s="21">
        <v>44852</v>
      </c>
      <c r="J6" s="21">
        <v>48901</v>
      </c>
      <c r="K6" s="21">
        <v>51903</v>
      </c>
      <c r="L6" s="21">
        <v>47256</v>
      </c>
      <c r="M6" s="21">
        <v>47630</v>
      </c>
      <c r="N6" s="21">
        <v>50049</v>
      </c>
      <c r="O6" s="21">
        <v>48610</v>
      </c>
      <c r="P6" s="21">
        <v>45838</v>
      </c>
      <c r="Q6" s="21">
        <v>49550</v>
      </c>
      <c r="R6" s="21">
        <v>46175</v>
      </c>
      <c r="S6" s="21">
        <v>44053</v>
      </c>
      <c r="T6" s="21">
        <v>49304</v>
      </c>
      <c r="U6" s="21">
        <v>51057</v>
      </c>
      <c r="V6" s="21">
        <v>41565</v>
      </c>
      <c r="W6" s="21">
        <v>44926</v>
      </c>
    </row>
    <row r="7" spans="1:23" ht="16.5" x14ac:dyDescent="0.35">
      <c r="A7" s="4" t="s">
        <v>34</v>
      </c>
      <c r="B7" s="21">
        <v>113207</v>
      </c>
      <c r="C7" s="21">
        <v>102251</v>
      </c>
      <c r="D7" s="21">
        <v>115188</v>
      </c>
      <c r="E7" s="21">
        <v>117305</v>
      </c>
      <c r="F7" s="21">
        <v>117968</v>
      </c>
      <c r="G7" s="21">
        <v>122279</v>
      </c>
      <c r="H7" s="21">
        <v>133593</v>
      </c>
      <c r="I7" s="21">
        <v>121080</v>
      </c>
      <c r="J7" s="21">
        <v>162779</v>
      </c>
      <c r="K7" s="21">
        <v>166958</v>
      </c>
      <c r="L7" s="21">
        <v>212029</v>
      </c>
      <c r="M7" s="21">
        <v>192276</v>
      </c>
      <c r="N7" s="21">
        <v>232568</v>
      </c>
      <c r="O7" s="21">
        <v>190061</v>
      </c>
      <c r="P7" s="21">
        <v>171716</v>
      </c>
      <c r="Q7" s="21">
        <v>171242</v>
      </c>
      <c r="R7" s="21">
        <v>187733</v>
      </c>
      <c r="S7" s="21">
        <v>176550</v>
      </c>
      <c r="T7" s="21">
        <v>202044</v>
      </c>
      <c r="U7" s="21">
        <v>243064</v>
      </c>
      <c r="V7" s="21">
        <v>186340</v>
      </c>
      <c r="W7" s="21">
        <v>216862</v>
      </c>
    </row>
    <row r="8" spans="1:23" ht="14.5" x14ac:dyDescent="0.35">
      <c r="A8" s="4" t="s">
        <v>22</v>
      </c>
      <c r="B8" s="21">
        <v>82801</v>
      </c>
      <c r="C8" s="21">
        <v>71527</v>
      </c>
      <c r="D8" s="21">
        <v>82952</v>
      </c>
      <c r="E8" s="21">
        <v>81347</v>
      </c>
      <c r="F8" s="21">
        <v>85721</v>
      </c>
      <c r="G8" s="21">
        <v>89491</v>
      </c>
      <c r="H8" s="21">
        <v>98678</v>
      </c>
      <c r="I8" s="21">
        <v>84428</v>
      </c>
      <c r="J8" s="21">
        <v>121664</v>
      </c>
      <c r="K8" s="21">
        <v>123449</v>
      </c>
      <c r="L8" s="21">
        <v>164903</v>
      </c>
      <c r="M8" s="21">
        <v>147021</v>
      </c>
      <c r="N8" s="21">
        <v>188706</v>
      </c>
      <c r="O8" s="21">
        <v>142966</v>
      </c>
      <c r="P8" s="21">
        <v>122835</v>
      </c>
      <c r="Q8" s="21">
        <v>121083</v>
      </c>
      <c r="R8" s="21">
        <v>129306</v>
      </c>
      <c r="S8" s="21">
        <v>119088</v>
      </c>
      <c r="T8" s="21">
        <v>142739</v>
      </c>
      <c r="U8" s="21">
        <v>181109</v>
      </c>
      <c r="V8" s="21">
        <v>116389</v>
      </c>
      <c r="W8" s="21">
        <v>149214</v>
      </c>
    </row>
    <row r="9" spans="1:23" ht="16.5" x14ac:dyDescent="0.35">
      <c r="A9" s="4" t="s">
        <v>35</v>
      </c>
      <c r="B9" s="21">
        <f>+B7-B8</f>
        <v>30406</v>
      </c>
      <c r="C9" s="21">
        <f t="shared" ref="C9:H9" si="4">+C7-C8</f>
        <v>30724</v>
      </c>
      <c r="D9" s="21">
        <f t="shared" si="4"/>
        <v>32236</v>
      </c>
      <c r="E9" s="21">
        <f t="shared" si="4"/>
        <v>35958</v>
      </c>
      <c r="F9" s="21">
        <f t="shared" si="4"/>
        <v>32247</v>
      </c>
      <c r="G9" s="21">
        <f t="shared" si="4"/>
        <v>32788</v>
      </c>
      <c r="H9" s="21">
        <f t="shared" si="4"/>
        <v>34915</v>
      </c>
      <c r="I9" s="21">
        <f t="shared" ref="I9:J9" si="5">+I7-I8</f>
        <v>36652</v>
      </c>
      <c r="J9" s="21">
        <f t="shared" si="5"/>
        <v>41115</v>
      </c>
      <c r="K9" s="21">
        <f t="shared" ref="K9:L9" si="6">+K7-K8</f>
        <v>43509</v>
      </c>
      <c r="L9" s="21">
        <f t="shared" si="6"/>
        <v>47126</v>
      </c>
      <c r="M9" s="21">
        <f t="shared" ref="M9:N9" si="7">+M7-M8</f>
        <v>45255</v>
      </c>
      <c r="N9" s="21">
        <f t="shared" si="7"/>
        <v>43862</v>
      </c>
      <c r="O9" s="21">
        <f t="shared" ref="O9:P9" si="8">+O7-O8</f>
        <v>47095</v>
      </c>
      <c r="P9" s="21">
        <f t="shared" si="8"/>
        <v>48881</v>
      </c>
      <c r="Q9" s="21">
        <f t="shared" ref="Q9:T9" si="9">+Q7-Q8</f>
        <v>50159</v>
      </c>
      <c r="R9" s="21">
        <f t="shared" si="9"/>
        <v>58427</v>
      </c>
      <c r="S9" s="21">
        <f t="shared" si="9"/>
        <v>57462</v>
      </c>
      <c r="T9" s="21">
        <f t="shared" si="9"/>
        <v>59305</v>
      </c>
      <c r="U9" s="21">
        <f t="shared" ref="U9" si="10">+U7-U8</f>
        <v>61955</v>
      </c>
      <c r="V9" s="21">
        <v>69951</v>
      </c>
      <c r="W9" s="21">
        <v>67648</v>
      </c>
    </row>
    <row r="10" spans="1:23" ht="16.5" x14ac:dyDescent="0.35">
      <c r="A10" s="4" t="s">
        <v>36</v>
      </c>
      <c r="B10" s="24" t="s">
        <v>23</v>
      </c>
      <c r="C10" s="24" t="s">
        <v>23</v>
      </c>
      <c r="D10" s="24" t="s">
        <v>23</v>
      </c>
      <c r="E10" s="24" t="s">
        <v>23</v>
      </c>
      <c r="F10" s="24" t="s">
        <v>23</v>
      </c>
      <c r="G10" s="24" t="s">
        <v>23</v>
      </c>
      <c r="H10" s="24" t="s">
        <v>23</v>
      </c>
      <c r="I10" s="24" t="s">
        <v>23</v>
      </c>
      <c r="J10" s="24" t="s">
        <v>23</v>
      </c>
      <c r="K10" s="24" t="s">
        <v>23</v>
      </c>
      <c r="L10" s="24" t="s">
        <v>23</v>
      </c>
      <c r="M10" s="24" t="s">
        <v>23</v>
      </c>
      <c r="N10" s="24" t="s">
        <v>23</v>
      </c>
      <c r="O10" s="24" t="s">
        <v>23</v>
      </c>
      <c r="P10" s="24" t="s">
        <v>23</v>
      </c>
      <c r="Q10" s="24" t="s">
        <v>23</v>
      </c>
      <c r="R10" s="24" t="s">
        <v>23</v>
      </c>
      <c r="S10" s="24" t="s">
        <v>23</v>
      </c>
      <c r="T10" s="24" t="s">
        <v>23</v>
      </c>
      <c r="U10" s="24" t="s">
        <v>23</v>
      </c>
      <c r="V10" s="24" t="s">
        <v>23</v>
      </c>
      <c r="W10" s="24" t="s">
        <v>23</v>
      </c>
    </row>
    <row r="11" spans="1:23" ht="14.5" x14ac:dyDescent="0.35">
      <c r="A11" s="4"/>
      <c r="B11" s="21"/>
      <c r="C11" s="21"/>
      <c r="D11" s="21"/>
      <c r="E11" s="21"/>
      <c r="F11" s="21"/>
      <c r="G11" s="21"/>
      <c r="H11" s="21"/>
      <c r="I11" s="21"/>
      <c r="J11" s="21"/>
      <c r="K11" s="21"/>
      <c r="L11" s="21"/>
      <c r="M11" s="21"/>
      <c r="N11" s="21"/>
      <c r="O11" s="21"/>
      <c r="P11" s="21"/>
      <c r="Q11" s="21"/>
      <c r="R11" s="21"/>
      <c r="S11" s="21"/>
      <c r="T11" s="21"/>
      <c r="U11" s="21"/>
    </row>
    <row r="12" spans="1:23" ht="14.5" x14ac:dyDescent="0.35">
      <c r="A12" s="4" t="s">
        <v>4</v>
      </c>
      <c r="B12" s="21">
        <v>86996</v>
      </c>
      <c r="C12" s="21">
        <v>86836</v>
      </c>
      <c r="D12" s="21">
        <v>88261</v>
      </c>
      <c r="E12" s="21">
        <v>89246</v>
      </c>
      <c r="F12" s="21">
        <v>88979</v>
      </c>
      <c r="G12" s="21">
        <v>90097</v>
      </c>
      <c r="H12" s="21">
        <v>89055</v>
      </c>
      <c r="I12" s="21">
        <v>91288</v>
      </c>
      <c r="J12" s="21">
        <v>91874</v>
      </c>
      <c r="K12" s="21">
        <v>93461</v>
      </c>
      <c r="L12" s="21">
        <v>89213</v>
      </c>
      <c r="M12" s="21">
        <v>89646</v>
      </c>
      <c r="N12" s="21">
        <v>88573</v>
      </c>
      <c r="O12" s="21">
        <v>88924</v>
      </c>
      <c r="P12" s="21">
        <v>88887</v>
      </c>
      <c r="Q12" s="21">
        <v>90387</v>
      </c>
      <c r="R12" s="21">
        <v>89843</v>
      </c>
      <c r="S12" s="21">
        <v>88317</v>
      </c>
      <c r="T12" s="21">
        <v>89680</v>
      </c>
      <c r="U12" s="21">
        <v>90330</v>
      </c>
      <c r="V12" s="21">
        <v>86594</v>
      </c>
      <c r="W12" s="21">
        <v>87769</v>
      </c>
    </row>
    <row r="13" spans="1:23" ht="14.5" x14ac:dyDescent="0.35">
      <c r="A13" s="4" t="s">
        <v>5</v>
      </c>
      <c r="B13" s="21">
        <v>69828</v>
      </c>
      <c r="C13" s="21">
        <v>69904</v>
      </c>
      <c r="D13" s="21">
        <v>70837</v>
      </c>
      <c r="E13" s="21">
        <v>73290</v>
      </c>
      <c r="F13" s="21">
        <v>72480</v>
      </c>
      <c r="G13" s="21">
        <v>72858</v>
      </c>
      <c r="H13" s="21">
        <v>72645</v>
      </c>
      <c r="I13" s="21">
        <v>74434</v>
      </c>
      <c r="J13" s="21">
        <v>74952</v>
      </c>
      <c r="K13" s="21">
        <v>75800</v>
      </c>
      <c r="L13" s="21">
        <v>70688</v>
      </c>
      <c r="M13" s="21">
        <v>71703</v>
      </c>
      <c r="N13" s="21">
        <v>70866</v>
      </c>
      <c r="O13" s="21">
        <v>71828</v>
      </c>
      <c r="P13" s="21">
        <v>71041</v>
      </c>
      <c r="Q13" s="21">
        <v>72864</v>
      </c>
      <c r="R13" s="21">
        <v>73582</v>
      </c>
      <c r="S13" s="21">
        <v>72498</v>
      </c>
      <c r="T13" s="21">
        <v>73279</v>
      </c>
      <c r="U13" s="21">
        <v>73686</v>
      </c>
      <c r="V13" s="21">
        <v>68867</v>
      </c>
      <c r="W13" s="21">
        <v>71604</v>
      </c>
    </row>
    <row r="14" spans="1:23" ht="16.5" x14ac:dyDescent="0.35">
      <c r="A14" s="4" t="s">
        <v>37</v>
      </c>
      <c r="B14" s="23">
        <f t="shared" ref="B14:K14" si="11">+B6/B13</f>
        <v>0.65459414561493956</v>
      </c>
      <c r="C14" s="23">
        <f t="shared" si="11"/>
        <v>0.5973907072556649</v>
      </c>
      <c r="D14" s="23">
        <f t="shared" si="11"/>
        <v>0.67044058895774805</v>
      </c>
      <c r="E14" s="23">
        <f t="shared" si="11"/>
        <v>0.62155819347796426</v>
      </c>
      <c r="F14" s="23">
        <f t="shared" si="11"/>
        <v>0.64913079470198676</v>
      </c>
      <c r="G14" s="23">
        <f t="shared" si="11"/>
        <v>0.61101045870048587</v>
      </c>
      <c r="H14" s="23">
        <f t="shared" si="11"/>
        <v>0.61428866405120797</v>
      </c>
      <c r="I14" s="23">
        <f t="shared" si="11"/>
        <v>0.60257409248461724</v>
      </c>
      <c r="J14" s="23">
        <f t="shared" si="11"/>
        <v>0.6524308891023588</v>
      </c>
      <c r="K14" s="23">
        <f t="shared" si="11"/>
        <v>0.68473614775725589</v>
      </c>
      <c r="L14" s="23">
        <f t="shared" ref="L14:M14" si="12">+L6/L13</f>
        <v>0.66851516523313714</v>
      </c>
      <c r="M14" s="23">
        <f t="shared" si="12"/>
        <v>0.66426788279430427</v>
      </c>
      <c r="N14" s="23">
        <f t="shared" ref="N14:O14" si="13">+N6/N13</f>
        <v>0.70624841249682502</v>
      </c>
      <c r="O14" s="23">
        <f t="shared" si="13"/>
        <v>0.67675558278108816</v>
      </c>
      <c r="P14" s="23">
        <f t="shared" ref="P14:U14" si="14">+P6/P13</f>
        <v>0.64523303444489799</v>
      </c>
      <c r="Q14" s="23">
        <f t="shared" si="14"/>
        <v>0.68003403601229684</v>
      </c>
      <c r="R14" s="23">
        <f t="shared" si="14"/>
        <v>0.62753118969313149</v>
      </c>
      <c r="S14" s="23">
        <f t="shared" si="14"/>
        <v>0.60764434880962237</v>
      </c>
      <c r="T14" s="23">
        <f t="shared" si="14"/>
        <v>0.67282577546090971</v>
      </c>
      <c r="U14" s="23">
        <f t="shared" si="14"/>
        <v>0.69289960100968973</v>
      </c>
      <c r="V14" s="23">
        <v>0.6035546778573192</v>
      </c>
      <c r="W14" s="23">
        <v>0.62742304899167645</v>
      </c>
    </row>
    <row r="15" spans="1:23" ht="14.5" x14ac:dyDescent="0.35">
      <c r="A15" s="4"/>
      <c r="B15" s="4"/>
      <c r="C15" s="4"/>
      <c r="D15" s="4"/>
      <c r="E15" s="4"/>
      <c r="F15" s="4"/>
      <c r="G15" s="4"/>
      <c r="H15" s="4"/>
      <c r="I15" s="4"/>
      <c r="J15" s="4"/>
      <c r="K15" s="4"/>
      <c r="L15" s="4"/>
      <c r="M15" s="4"/>
      <c r="N15" s="4"/>
      <c r="O15" s="4"/>
      <c r="P15" s="4"/>
      <c r="Q15" s="4"/>
      <c r="R15" s="4"/>
      <c r="S15" s="4"/>
      <c r="T15" s="4"/>
      <c r="U15" s="4"/>
    </row>
    <row r="16" spans="1:23" ht="14.5" x14ac:dyDescent="0.35">
      <c r="A16" s="4" t="s">
        <v>18</v>
      </c>
      <c r="B16" s="21">
        <v>201258</v>
      </c>
      <c r="C16" s="21">
        <v>208678</v>
      </c>
      <c r="D16" s="21">
        <v>212941</v>
      </c>
      <c r="E16" s="21">
        <v>220563</v>
      </c>
      <c r="F16" s="21">
        <v>227588</v>
      </c>
      <c r="G16" s="21">
        <v>237186</v>
      </c>
      <c r="H16" s="21">
        <v>242763</v>
      </c>
      <c r="I16" s="21">
        <v>251247</v>
      </c>
      <c r="J16" s="21">
        <v>263781</v>
      </c>
      <c r="K16" s="21">
        <v>269097</v>
      </c>
      <c r="L16" s="21">
        <v>286810</v>
      </c>
      <c r="M16" s="21">
        <v>300117</v>
      </c>
      <c r="N16" s="21">
        <v>309886</v>
      </c>
      <c r="O16" s="21">
        <v>319571</v>
      </c>
      <c r="P16" s="21">
        <v>325308</v>
      </c>
      <c r="Q16" s="21">
        <v>335812</v>
      </c>
      <c r="R16" s="21">
        <v>325898</v>
      </c>
      <c r="S16" s="21">
        <v>346882</v>
      </c>
      <c r="T16" s="21">
        <v>372545</v>
      </c>
      <c r="U16" s="21">
        <v>405820</v>
      </c>
      <c r="V16" s="21">
        <v>398522</v>
      </c>
      <c r="W16" s="21">
        <v>402404</v>
      </c>
    </row>
    <row r="17" spans="1:23" ht="14.5" x14ac:dyDescent="0.35">
      <c r="A17" s="4" t="s">
        <v>6</v>
      </c>
      <c r="B17" s="21">
        <v>176693</v>
      </c>
      <c r="C17" s="21">
        <v>182550</v>
      </c>
      <c r="D17" s="21">
        <v>186187</v>
      </c>
      <c r="E17" s="21">
        <v>193811</v>
      </c>
      <c r="F17" s="21">
        <v>197450</v>
      </c>
      <c r="G17" s="21">
        <v>201703</v>
      </c>
      <c r="H17" s="21">
        <v>203105</v>
      </c>
      <c r="I17" s="21">
        <v>211168</v>
      </c>
      <c r="J17" s="21">
        <v>222224</v>
      </c>
      <c r="K17" s="21">
        <v>226121</v>
      </c>
      <c r="L17" s="21">
        <v>240788</v>
      </c>
      <c r="M17" s="21">
        <v>250597</v>
      </c>
      <c r="N17" s="21">
        <v>261241</v>
      </c>
      <c r="O17" s="21">
        <v>269447</v>
      </c>
      <c r="P17" s="21">
        <v>272758</v>
      </c>
      <c r="Q17" s="21">
        <v>280696</v>
      </c>
      <c r="R17" s="21">
        <v>283146</v>
      </c>
      <c r="S17" s="21">
        <v>297481</v>
      </c>
      <c r="T17" s="21">
        <v>317328</v>
      </c>
      <c r="U17" s="21">
        <v>346331</v>
      </c>
      <c r="V17" s="21">
        <v>334045</v>
      </c>
      <c r="W17" s="21">
        <v>338539</v>
      </c>
    </row>
    <row r="18" spans="1:23" ht="16.5" x14ac:dyDescent="0.35">
      <c r="A18" s="4" t="s">
        <v>38</v>
      </c>
      <c r="B18" s="23">
        <f t="shared" ref="B18:K18" si="15">B8/B17</f>
        <v>0.4686150554917286</v>
      </c>
      <c r="C18" s="23">
        <f t="shared" si="15"/>
        <v>0.39182141878937277</v>
      </c>
      <c r="D18" s="23">
        <f t="shared" si="15"/>
        <v>0.44553056872928831</v>
      </c>
      <c r="E18" s="23">
        <f t="shared" si="15"/>
        <v>0.41972333871658474</v>
      </c>
      <c r="F18" s="23">
        <f t="shared" si="15"/>
        <v>0.43414028868067867</v>
      </c>
      <c r="G18" s="23">
        <f t="shared" si="15"/>
        <v>0.44367708958220753</v>
      </c>
      <c r="H18" s="23">
        <f t="shared" si="15"/>
        <v>0.48584722188030821</v>
      </c>
      <c r="I18" s="23">
        <f t="shared" si="15"/>
        <v>0.39981436581300195</v>
      </c>
      <c r="J18" s="23">
        <f t="shared" si="15"/>
        <v>0.54748362013103891</v>
      </c>
      <c r="K18" s="23">
        <f t="shared" si="15"/>
        <v>0.54594221677774291</v>
      </c>
      <c r="L18" s="23">
        <f t="shared" ref="L18:M18" si="16">L8/L17</f>
        <v>0.68484725152416237</v>
      </c>
      <c r="M18" s="23">
        <f t="shared" si="16"/>
        <v>0.58668300099362725</v>
      </c>
      <c r="N18" s="23">
        <f t="shared" ref="N18:O18" si="17">N8/N17</f>
        <v>0.72234450182015841</v>
      </c>
      <c r="O18" s="23">
        <f t="shared" si="17"/>
        <v>0.5305904315134331</v>
      </c>
      <c r="P18" s="23">
        <f t="shared" ref="P18:U18" si="18">P8/P17</f>
        <v>0.45034426121323662</v>
      </c>
      <c r="Q18" s="23">
        <f t="shared" si="18"/>
        <v>0.43136703052412573</v>
      </c>
      <c r="R18" s="23">
        <f t="shared" si="18"/>
        <v>0.45667606111334791</v>
      </c>
      <c r="S18" s="23">
        <f t="shared" si="18"/>
        <v>0.40032136506197036</v>
      </c>
      <c r="T18" s="23">
        <f t="shared" si="18"/>
        <v>0.44981533303080723</v>
      </c>
      <c r="U18" s="23">
        <f t="shared" si="18"/>
        <v>0.52293615067666477</v>
      </c>
      <c r="V18" s="23">
        <v>0.34842311664596087</v>
      </c>
      <c r="W18" s="23">
        <v>0.44075867182215345</v>
      </c>
    </row>
    <row r="19" spans="1:23" ht="14.5" x14ac:dyDescent="0.35">
      <c r="A19" s="4"/>
      <c r="B19" s="4"/>
      <c r="C19" s="4"/>
      <c r="D19" s="4"/>
      <c r="E19" s="4"/>
      <c r="F19" s="4"/>
      <c r="G19" s="4"/>
      <c r="H19" s="4"/>
      <c r="I19" s="4"/>
      <c r="J19" s="4"/>
      <c r="K19" s="4"/>
      <c r="L19" s="4"/>
      <c r="M19" s="4"/>
      <c r="N19" s="4"/>
      <c r="O19" s="4"/>
      <c r="P19" s="4"/>
      <c r="Q19" s="4"/>
      <c r="R19" s="4"/>
      <c r="S19" s="4"/>
      <c r="T19" s="4"/>
      <c r="U19" s="4"/>
    </row>
    <row r="20" spans="1:23" ht="14.5" x14ac:dyDescent="0.35">
      <c r="A20" s="4" t="s">
        <v>19</v>
      </c>
      <c r="B20" s="21">
        <f>+B12+B16</f>
        <v>288254</v>
      </c>
      <c r="C20" s="21">
        <f t="shared" ref="C20:I20" si="19">+C12+C16</f>
        <v>295514</v>
      </c>
      <c r="D20" s="21">
        <f t="shared" si="19"/>
        <v>301202</v>
      </c>
      <c r="E20" s="21">
        <f t="shared" si="19"/>
        <v>309809</v>
      </c>
      <c r="F20" s="21">
        <f t="shared" si="19"/>
        <v>316567</v>
      </c>
      <c r="G20" s="21">
        <f t="shared" si="19"/>
        <v>327283</v>
      </c>
      <c r="H20" s="21">
        <f t="shared" si="19"/>
        <v>331818</v>
      </c>
      <c r="I20" s="21">
        <f t="shared" si="19"/>
        <v>342535</v>
      </c>
      <c r="J20" s="21">
        <f t="shared" ref="J20:K20" si="20">+J12+J16</f>
        <v>355655</v>
      </c>
      <c r="K20" s="21">
        <f t="shared" si="20"/>
        <v>362558</v>
      </c>
      <c r="L20" s="21">
        <f t="shared" ref="L20:M20" si="21">+L12+L16</f>
        <v>376023</v>
      </c>
      <c r="M20" s="21">
        <f t="shared" si="21"/>
        <v>389763</v>
      </c>
      <c r="N20" s="21">
        <f t="shared" ref="N20:O20" si="22">+N12+N16</f>
        <v>398459</v>
      </c>
      <c r="O20" s="21">
        <f t="shared" si="22"/>
        <v>408495</v>
      </c>
      <c r="P20" s="21">
        <f t="shared" ref="P20:Q20" si="23">+P12+P16</f>
        <v>414195</v>
      </c>
      <c r="Q20" s="21">
        <f t="shared" si="23"/>
        <v>426199</v>
      </c>
      <c r="R20" s="21">
        <f t="shared" ref="R20:S20" si="24">+R12+R16</f>
        <v>415741</v>
      </c>
      <c r="S20" s="21">
        <f t="shared" si="24"/>
        <v>435199</v>
      </c>
      <c r="T20" s="21">
        <f t="shared" ref="T20:U20" si="25">+T12+T16</f>
        <v>462225</v>
      </c>
      <c r="U20" s="21">
        <f t="shared" si="25"/>
        <v>496150</v>
      </c>
      <c r="V20" s="21">
        <v>485116</v>
      </c>
      <c r="W20" s="21">
        <v>490173</v>
      </c>
    </row>
    <row r="21" spans="1:23" ht="14.5" x14ac:dyDescent="0.35">
      <c r="A21" s="4" t="s">
        <v>7</v>
      </c>
      <c r="B21" s="21">
        <f>+B13+B17</f>
        <v>246521</v>
      </c>
      <c r="C21" s="21">
        <f t="shared" ref="C21:I21" si="26">+C13+C17</f>
        <v>252454</v>
      </c>
      <c r="D21" s="21">
        <f t="shared" si="26"/>
        <v>257024</v>
      </c>
      <c r="E21" s="21">
        <f t="shared" si="26"/>
        <v>267101</v>
      </c>
      <c r="F21" s="21">
        <f t="shared" si="26"/>
        <v>269930</v>
      </c>
      <c r="G21" s="21">
        <f t="shared" si="26"/>
        <v>274561</v>
      </c>
      <c r="H21" s="21">
        <f t="shared" si="26"/>
        <v>275750</v>
      </c>
      <c r="I21" s="21">
        <f t="shared" si="26"/>
        <v>285602</v>
      </c>
      <c r="J21" s="21">
        <f t="shared" ref="J21:K21" si="27">+J13+J17</f>
        <v>297176</v>
      </c>
      <c r="K21" s="21">
        <f t="shared" si="27"/>
        <v>301921</v>
      </c>
      <c r="L21" s="21">
        <f t="shared" ref="L21:M21" si="28">+L13+L17</f>
        <v>311476</v>
      </c>
      <c r="M21" s="21">
        <f t="shared" si="28"/>
        <v>322300</v>
      </c>
      <c r="N21" s="21">
        <f t="shared" ref="N21:O21" si="29">+N13+N17</f>
        <v>332107</v>
      </c>
      <c r="O21" s="21">
        <f t="shared" si="29"/>
        <v>341275</v>
      </c>
      <c r="P21" s="21">
        <f t="shared" ref="P21:Q21" si="30">+P13+P17</f>
        <v>343799</v>
      </c>
      <c r="Q21" s="21">
        <f t="shared" si="30"/>
        <v>353560</v>
      </c>
      <c r="R21" s="21">
        <f t="shared" ref="R21:S21" si="31">+R13+R17</f>
        <v>356728</v>
      </c>
      <c r="S21" s="21">
        <f t="shared" si="31"/>
        <v>369979</v>
      </c>
      <c r="T21" s="21">
        <f t="shared" ref="T21:U21" si="32">+T13+T17</f>
        <v>390607</v>
      </c>
      <c r="U21" s="21">
        <f t="shared" si="32"/>
        <v>420017</v>
      </c>
      <c r="V21" s="21">
        <v>402912</v>
      </c>
      <c r="W21" s="21">
        <v>410143</v>
      </c>
    </row>
    <row r="22" spans="1:23" ht="16.5" x14ac:dyDescent="0.35">
      <c r="A22" s="4" t="s">
        <v>39</v>
      </c>
      <c r="B22" s="23">
        <f t="shared" ref="B22:K22" si="33">(B6+B8)/B21</f>
        <v>0.52129433192304109</v>
      </c>
      <c r="C22" s="23">
        <f t="shared" si="33"/>
        <v>0.44874313736363852</v>
      </c>
      <c r="D22" s="23">
        <f t="shared" si="33"/>
        <v>0.50751680776892427</v>
      </c>
      <c r="E22" s="23">
        <f t="shared" si="33"/>
        <v>0.47510492285689682</v>
      </c>
      <c r="F22" s="23">
        <f t="shared" si="33"/>
        <v>0.49186826214203683</v>
      </c>
      <c r="G22" s="23">
        <f t="shared" si="33"/>
        <v>0.4880809728985544</v>
      </c>
      <c r="H22" s="23">
        <f t="shared" si="33"/>
        <v>0.51968449682683593</v>
      </c>
      <c r="I22" s="23">
        <f t="shared" si="33"/>
        <v>0.45265789455255917</v>
      </c>
      <c r="J22" s="23">
        <f t="shared" si="33"/>
        <v>0.5739528091097531</v>
      </c>
      <c r="K22" s="23">
        <f t="shared" si="33"/>
        <v>0.58078768949493409</v>
      </c>
      <c r="L22" s="23">
        <f t="shared" ref="L22:M22" si="34">(L6+L8)/L21</f>
        <v>0.68114076204908247</v>
      </c>
      <c r="M22" s="23">
        <f t="shared" si="34"/>
        <v>0.60394353087185848</v>
      </c>
      <c r="N22" s="23">
        <f t="shared" ref="N22:O22" si="35">(N6+N8)/N21</f>
        <v>0.71890986940955781</v>
      </c>
      <c r="O22" s="23">
        <f t="shared" si="35"/>
        <v>0.56135374697824336</v>
      </c>
      <c r="P22" s="23">
        <f t="shared" ref="P22:Q22" si="36">(P6+P8)/P21</f>
        <v>0.49061515594867933</v>
      </c>
      <c r="Q22" s="23">
        <f t="shared" si="36"/>
        <v>0.4826139834822944</v>
      </c>
      <c r="R22" s="23">
        <f t="shared" ref="R22:S22" si="37">(R6+R8)/R21</f>
        <v>0.49191821219528603</v>
      </c>
      <c r="S22" s="23">
        <f t="shared" si="37"/>
        <v>0.44094664832328323</v>
      </c>
      <c r="T22" s="23">
        <f t="shared" ref="T22:U22" si="38">(T6+T8)/T21</f>
        <v>0.49165273535804532</v>
      </c>
      <c r="U22" s="23">
        <f t="shared" si="38"/>
        <v>0.55275381710740279</v>
      </c>
      <c r="V22" s="23">
        <v>0.39203101421650383</v>
      </c>
      <c r="W22" s="23">
        <v>0.47334710088920207</v>
      </c>
    </row>
    <row r="23" spans="1:23" ht="14.5" x14ac:dyDescent="0.35">
      <c r="A23" s="4"/>
      <c r="B23" s="4"/>
      <c r="C23" s="4"/>
      <c r="D23" s="4"/>
      <c r="E23" s="4"/>
      <c r="F23" s="4"/>
      <c r="G23" s="4"/>
      <c r="H23" s="4"/>
      <c r="I23" s="4"/>
      <c r="J23" s="4"/>
      <c r="K23" s="4"/>
      <c r="L23" s="4"/>
      <c r="M23" s="4"/>
      <c r="N23" s="4"/>
      <c r="O23" s="4"/>
      <c r="P23" s="4"/>
      <c r="Q23" s="4"/>
      <c r="R23" s="4"/>
      <c r="S23" s="4"/>
      <c r="T23" s="4"/>
      <c r="U23" s="4"/>
    </row>
    <row r="24" spans="1:23" ht="16.5" x14ac:dyDescent="0.35">
      <c r="A24" s="4" t="s">
        <v>40</v>
      </c>
      <c r="B24" s="21">
        <f t="shared" ref="B24:K24" si="39">+B21+B9</f>
        <v>276927</v>
      </c>
      <c r="C24" s="21">
        <f t="shared" si="39"/>
        <v>283178</v>
      </c>
      <c r="D24" s="21">
        <f t="shared" si="39"/>
        <v>289260</v>
      </c>
      <c r="E24" s="21">
        <f t="shared" si="39"/>
        <v>303059</v>
      </c>
      <c r="F24" s="21">
        <f t="shared" si="39"/>
        <v>302177</v>
      </c>
      <c r="G24" s="21">
        <f t="shared" si="39"/>
        <v>307349</v>
      </c>
      <c r="H24" s="21">
        <f t="shared" si="39"/>
        <v>310665</v>
      </c>
      <c r="I24" s="21">
        <f t="shared" si="39"/>
        <v>322254</v>
      </c>
      <c r="J24" s="21">
        <f t="shared" si="39"/>
        <v>338291</v>
      </c>
      <c r="K24" s="21">
        <f t="shared" si="39"/>
        <v>345430</v>
      </c>
      <c r="L24" s="21">
        <f t="shared" ref="L24:M24" si="40">+L21+L9</f>
        <v>358602</v>
      </c>
      <c r="M24" s="21">
        <f t="shared" si="40"/>
        <v>367555</v>
      </c>
      <c r="N24" s="21">
        <f t="shared" ref="N24:O24" si="41">+N21+N9</f>
        <v>375969</v>
      </c>
      <c r="O24" s="21">
        <f t="shared" si="41"/>
        <v>388370</v>
      </c>
      <c r="P24" s="21">
        <f t="shared" ref="P24:Q24" si="42">+P21+P9</f>
        <v>392680</v>
      </c>
      <c r="Q24" s="21">
        <f t="shared" si="42"/>
        <v>403719</v>
      </c>
      <c r="R24" s="21">
        <f t="shared" ref="R24:S24" si="43">+R21+R9</f>
        <v>415155</v>
      </c>
      <c r="S24" s="21">
        <f t="shared" si="43"/>
        <v>427441</v>
      </c>
      <c r="T24" s="21">
        <f t="shared" ref="T24:U24" si="44">+T21+T9</f>
        <v>449912</v>
      </c>
      <c r="U24" s="21">
        <f t="shared" si="44"/>
        <v>481972</v>
      </c>
      <c r="V24" s="21">
        <v>472863</v>
      </c>
      <c r="W24" s="21">
        <v>477791</v>
      </c>
    </row>
    <row r="25" spans="1:23" ht="16.5" x14ac:dyDescent="0.35">
      <c r="A25" s="4" t="s">
        <v>41</v>
      </c>
      <c r="B25" s="23">
        <f t="shared" ref="B25:K25" si="45">+B5/B24</f>
        <v>0.57385520371794729</v>
      </c>
      <c r="C25" s="23">
        <f t="shared" si="45"/>
        <v>0.50855292430909182</v>
      </c>
      <c r="D25" s="23">
        <f t="shared" si="45"/>
        <v>0.56240060844914608</v>
      </c>
      <c r="E25" s="23">
        <f t="shared" si="45"/>
        <v>0.53738380975321642</v>
      </c>
      <c r="F25" s="23">
        <f t="shared" si="45"/>
        <v>0.54609384565999397</v>
      </c>
      <c r="G25" s="23">
        <f t="shared" si="45"/>
        <v>0.54269250916710321</v>
      </c>
      <c r="H25" s="23">
        <f t="shared" si="45"/>
        <v>0.57366616773695134</v>
      </c>
      <c r="I25" s="23">
        <f t="shared" si="45"/>
        <v>0.51491059847201281</v>
      </c>
      <c r="J25" s="23">
        <f t="shared" si="45"/>
        <v>0.62573346615783454</v>
      </c>
      <c r="K25" s="23">
        <f t="shared" si="45"/>
        <v>0.63359001823813799</v>
      </c>
      <c r="L25" s="23">
        <f t="shared" ref="L25:M25" si="46">+L5/L24</f>
        <v>0.72304393171259507</v>
      </c>
      <c r="M25" s="23">
        <f t="shared" si="46"/>
        <v>0.65270775802260883</v>
      </c>
      <c r="N25" s="23">
        <f t="shared" ref="N25:O25" si="47">+N5/N24</f>
        <v>0.75170293295457868</v>
      </c>
      <c r="O25" s="23">
        <f t="shared" si="47"/>
        <v>0.61454540772974231</v>
      </c>
      <c r="P25" s="23">
        <f t="shared" ref="P25:Q25" si="48">+P5/P24</f>
        <v>0.55402363247427933</v>
      </c>
      <c r="Q25" s="23">
        <f t="shared" si="48"/>
        <v>0.54689524149222601</v>
      </c>
      <c r="R25" s="23">
        <f t="shared" ref="R25:S25" si="49">+R5/R24</f>
        <v>0.56342329973142558</v>
      </c>
      <c r="S25" s="23">
        <f t="shared" si="49"/>
        <v>0.51610163741896542</v>
      </c>
      <c r="T25" s="23">
        <f>+T5/T24</f>
        <v>0.5586603602482263</v>
      </c>
      <c r="U25" s="23">
        <f>+U5/U24</f>
        <v>0.61024499348509875</v>
      </c>
      <c r="V25" s="23">
        <v>0.48196835024097889</v>
      </c>
      <c r="W25" s="23">
        <v>0.5479132089135208</v>
      </c>
    </row>
    <row r="26" spans="1:23" ht="14.5" thickBot="1" x14ac:dyDescent="0.35">
      <c r="Q26" s="1"/>
    </row>
    <row r="27" spans="1:23" ht="15" customHeight="1" x14ac:dyDescent="0.3">
      <c r="A27" s="12" t="s">
        <v>54</v>
      </c>
      <c r="B27" s="13"/>
      <c r="C27" s="13"/>
      <c r="D27" s="13"/>
      <c r="E27" s="13"/>
      <c r="F27" s="13"/>
      <c r="G27" s="13"/>
      <c r="H27" s="13"/>
      <c r="I27" s="13"/>
      <c r="J27" s="13"/>
      <c r="K27" s="13"/>
      <c r="L27" s="20"/>
      <c r="M27" s="20"/>
      <c r="N27" s="20"/>
      <c r="O27" s="20"/>
      <c r="P27" s="20"/>
      <c r="Q27" s="22"/>
      <c r="R27" s="20"/>
      <c r="S27" s="20"/>
      <c r="T27" s="20"/>
      <c r="U27" s="20"/>
      <c r="V27" s="20"/>
      <c r="W27" s="20"/>
    </row>
    <row r="28" spans="1:23" ht="15" customHeight="1" x14ac:dyDescent="0.3">
      <c r="A28" s="18" t="s">
        <v>50</v>
      </c>
      <c r="B28" s="16"/>
      <c r="C28" s="16"/>
      <c r="D28" s="16"/>
      <c r="E28" s="16"/>
      <c r="F28" s="16"/>
      <c r="G28" s="16"/>
      <c r="H28" s="16"/>
      <c r="I28" s="16"/>
      <c r="J28" s="16"/>
      <c r="K28" s="16"/>
      <c r="Q28" s="1"/>
    </row>
    <row r="29" spans="1:23" ht="15" customHeight="1" x14ac:dyDescent="0.3">
      <c r="A29" s="18" t="s">
        <v>51</v>
      </c>
      <c r="B29" s="16"/>
      <c r="C29" s="16"/>
      <c r="D29" s="16"/>
      <c r="E29" s="16"/>
      <c r="F29" s="16"/>
      <c r="G29" s="16"/>
      <c r="H29" s="16"/>
      <c r="I29" s="16"/>
      <c r="J29" s="16"/>
      <c r="K29" s="16"/>
      <c r="Q29" s="1"/>
    </row>
    <row r="30" spans="1:23" ht="15" customHeight="1" x14ac:dyDescent="0.3">
      <c r="A30" s="29" t="s">
        <v>55</v>
      </c>
      <c r="B30" s="29"/>
      <c r="C30" s="29"/>
      <c r="D30" s="29"/>
      <c r="E30" s="29"/>
      <c r="F30" s="29"/>
      <c r="G30" s="29"/>
      <c r="H30" s="29"/>
      <c r="I30" s="29"/>
      <c r="J30" s="29"/>
      <c r="K30" s="29"/>
    </row>
    <row r="31" spans="1:23" ht="15" customHeight="1" x14ac:dyDescent="0.3">
      <c r="A31" s="37" t="s">
        <v>53</v>
      </c>
      <c r="B31" s="37"/>
      <c r="C31" s="37"/>
      <c r="D31" s="37"/>
      <c r="E31" s="37"/>
      <c r="F31" s="37"/>
      <c r="G31" s="37"/>
      <c r="H31" s="37"/>
      <c r="I31" s="37"/>
      <c r="J31" s="37"/>
      <c r="K31" s="37"/>
    </row>
    <row r="32" spans="1:23" ht="15" customHeight="1" x14ac:dyDescent="0.3">
      <c r="A32" s="16"/>
      <c r="B32" s="16"/>
      <c r="C32" s="16"/>
      <c r="D32" s="16"/>
      <c r="E32" s="16"/>
      <c r="F32" s="16"/>
      <c r="G32" s="16"/>
      <c r="H32" s="16"/>
      <c r="I32" s="16"/>
      <c r="J32" s="16"/>
      <c r="K32" s="16"/>
    </row>
    <row r="33" spans="1:11" ht="15" customHeight="1" x14ac:dyDescent="0.3">
      <c r="A33" s="29" t="s">
        <v>9</v>
      </c>
      <c r="B33" s="29"/>
      <c r="C33" s="29"/>
      <c r="D33" s="29"/>
      <c r="E33" s="29"/>
      <c r="F33" s="29"/>
      <c r="G33" s="29"/>
      <c r="H33" s="29"/>
      <c r="I33" s="29"/>
      <c r="J33" s="29"/>
      <c r="K33" s="29"/>
    </row>
  </sheetData>
  <mergeCells count="1">
    <mergeCell ref="A31:K31"/>
  </mergeCells>
  <pageMargins left="0.25" right="0.25" top="0.75" bottom="0.75" header="0.3" footer="0.3"/>
  <pageSetup orientation="landscape" verticalDpi="599"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W33"/>
  <sheetViews>
    <sheetView workbookViewId="0"/>
  </sheetViews>
  <sheetFormatPr defaultRowHeight="14" x14ac:dyDescent="0.3"/>
  <cols>
    <col min="1" max="1" width="63.5" customWidth="1"/>
    <col min="2" max="7" width="9" customWidth="1"/>
  </cols>
  <sheetData>
    <row r="1" spans="1:23" ht="15.5" x14ac:dyDescent="0.35">
      <c r="A1" s="3" t="s">
        <v>12</v>
      </c>
    </row>
    <row r="2" spans="1:23" ht="14.5" x14ac:dyDescent="0.35">
      <c r="A2" s="4" t="s">
        <v>0</v>
      </c>
    </row>
    <row r="4" spans="1:23" ht="14.5" thickBot="1" x14ac:dyDescent="0.35">
      <c r="A4" s="11"/>
      <c r="B4" s="10">
        <v>40633</v>
      </c>
      <c r="C4" s="10">
        <v>40816</v>
      </c>
      <c r="D4" s="10">
        <v>40999</v>
      </c>
      <c r="E4" s="10">
        <v>41182</v>
      </c>
      <c r="F4" s="10">
        <v>41364</v>
      </c>
      <c r="G4" s="10">
        <v>41547</v>
      </c>
      <c r="H4" s="10">
        <v>41729</v>
      </c>
      <c r="I4" s="10">
        <v>41912</v>
      </c>
      <c r="J4" s="10">
        <v>42094</v>
      </c>
      <c r="K4" s="10">
        <v>42248</v>
      </c>
      <c r="L4" s="10">
        <v>42430</v>
      </c>
      <c r="M4" s="10">
        <v>42643</v>
      </c>
      <c r="N4" s="10">
        <v>42795</v>
      </c>
      <c r="O4" s="10">
        <v>43008</v>
      </c>
      <c r="P4" s="10">
        <v>43160</v>
      </c>
      <c r="Q4" s="10">
        <v>43344</v>
      </c>
      <c r="R4" s="10">
        <v>43525</v>
      </c>
      <c r="S4" s="10">
        <v>43709</v>
      </c>
      <c r="T4" s="10">
        <v>43891</v>
      </c>
      <c r="U4" s="10">
        <v>44256</v>
      </c>
      <c r="V4" s="10">
        <v>44621</v>
      </c>
      <c r="W4" s="10">
        <v>44986</v>
      </c>
    </row>
    <row r="5" spans="1:23" ht="15" thickTop="1" x14ac:dyDescent="0.35">
      <c r="A5" s="4" t="s">
        <v>3</v>
      </c>
      <c r="B5" s="21">
        <f>+B6+B7</f>
        <v>13120</v>
      </c>
      <c r="C5" s="21">
        <f t="shared" ref="C5:K5" si="0">+C6+C7</f>
        <v>14842</v>
      </c>
      <c r="D5" s="21">
        <f t="shared" si="0"/>
        <v>14837</v>
      </c>
      <c r="E5" s="21">
        <f t="shared" si="0"/>
        <v>14880</v>
      </c>
      <c r="F5" s="21">
        <f t="shared" si="0"/>
        <v>15785</v>
      </c>
      <c r="G5" s="21">
        <f t="shared" si="0"/>
        <v>15418</v>
      </c>
      <c r="H5" s="21">
        <f t="shared" si="0"/>
        <v>17553</v>
      </c>
      <c r="I5" s="21">
        <f t="shared" si="0"/>
        <v>15792</v>
      </c>
      <c r="J5" s="21">
        <f t="shared" si="0"/>
        <v>19977</v>
      </c>
      <c r="K5" s="21">
        <f t="shared" si="0"/>
        <v>18428</v>
      </c>
      <c r="L5" s="21">
        <f t="shared" ref="L5:M5" si="1">+L6+L7</f>
        <v>21354</v>
      </c>
      <c r="M5" s="21">
        <f t="shared" si="1"/>
        <v>21705</v>
      </c>
      <c r="N5" s="21">
        <f t="shared" ref="N5:O5" si="2">+N6+N7</f>
        <v>25831</v>
      </c>
      <c r="O5" s="21">
        <f t="shared" si="2"/>
        <v>21053</v>
      </c>
      <c r="P5" s="21">
        <f t="shared" ref="P5:U5" si="3">+P6+P7</f>
        <v>23148</v>
      </c>
      <c r="Q5" s="21">
        <f t="shared" si="3"/>
        <v>21523</v>
      </c>
      <c r="R5" s="21">
        <f t="shared" si="3"/>
        <v>22905</v>
      </c>
      <c r="S5" s="21">
        <f t="shared" si="3"/>
        <v>20850</v>
      </c>
      <c r="T5" s="21">
        <f t="shared" si="3"/>
        <v>23314</v>
      </c>
      <c r="U5" s="21">
        <f t="shared" si="3"/>
        <v>23494</v>
      </c>
      <c r="V5" s="21">
        <v>25698</v>
      </c>
      <c r="W5" s="21">
        <v>25799</v>
      </c>
    </row>
    <row r="6" spans="1:23" ht="16.5" x14ac:dyDescent="0.35">
      <c r="A6" s="4" t="s">
        <v>33</v>
      </c>
      <c r="B6" s="21">
        <v>2051</v>
      </c>
      <c r="C6" s="21">
        <v>2460</v>
      </c>
      <c r="D6" s="21">
        <v>2326</v>
      </c>
      <c r="E6" s="21">
        <v>2473</v>
      </c>
      <c r="F6" s="21">
        <v>2325</v>
      </c>
      <c r="G6" s="21">
        <v>2484</v>
      </c>
      <c r="H6" s="21">
        <v>2478</v>
      </c>
      <c r="I6" s="21">
        <v>2156</v>
      </c>
      <c r="J6" s="21">
        <v>2920</v>
      </c>
      <c r="K6" s="21">
        <v>2196</v>
      </c>
      <c r="L6" s="21">
        <v>2612</v>
      </c>
      <c r="M6" s="21">
        <v>2504</v>
      </c>
      <c r="N6" s="21">
        <v>2779</v>
      </c>
      <c r="O6" s="21">
        <v>2357</v>
      </c>
      <c r="P6" s="21">
        <v>2637</v>
      </c>
      <c r="Q6" s="21">
        <v>2516</v>
      </c>
      <c r="R6" s="21">
        <v>2276</v>
      </c>
      <c r="S6" s="21">
        <v>2576</v>
      </c>
      <c r="T6" s="21">
        <v>2539</v>
      </c>
      <c r="U6" s="21">
        <v>2514</v>
      </c>
      <c r="V6" s="21">
        <v>2607</v>
      </c>
      <c r="W6" s="21">
        <v>2554</v>
      </c>
    </row>
    <row r="7" spans="1:23" ht="16.5" x14ac:dyDescent="0.35">
      <c r="A7" s="4" t="s">
        <v>34</v>
      </c>
      <c r="B7" s="21">
        <v>11069</v>
      </c>
      <c r="C7" s="21">
        <v>12382</v>
      </c>
      <c r="D7" s="21">
        <v>12511</v>
      </c>
      <c r="E7" s="21">
        <v>12407</v>
      </c>
      <c r="F7" s="21">
        <v>13460</v>
      </c>
      <c r="G7" s="21">
        <v>12934</v>
      </c>
      <c r="H7" s="21">
        <v>15075</v>
      </c>
      <c r="I7" s="21">
        <v>13636</v>
      </c>
      <c r="J7" s="21">
        <v>17057</v>
      </c>
      <c r="K7" s="21">
        <v>16232</v>
      </c>
      <c r="L7" s="21">
        <v>18742</v>
      </c>
      <c r="M7" s="21">
        <v>19201</v>
      </c>
      <c r="N7" s="21">
        <v>23052</v>
      </c>
      <c r="O7" s="21">
        <v>18696</v>
      </c>
      <c r="P7" s="21">
        <v>20511</v>
      </c>
      <c r="Q7" s="21">
        <v>19007</v>
      </c>
      <c r="R7" s="21">
        <v>20629</v>
      </c>
      <c r="S7" s="21">
        <v>18274</v>
      </c>
      <c r="T7" s="21">
        <v>20775</v>
      </c>
      <c r="U7" s="21">
        <v>20980</v>
      </c>
      <c r="V7" s="21">
        <v>23091</v>
      </c>
      <c r="W7" s="21">
        <v>23245</v>
      </c>
    </row>
    <row r="8" spans="1:23" ht="14.5" x14ac:dyDescent="0.35">
      <c r="A8" s="4" t="s">
        <v>22</v>
      </c>
      <c r="B8" s="21">
        <v>4761</v>
      </c>
      <c r="C8" s="21">
        <v>5881</v>
      </c>
      <c r="D8" s="21">
        <v>6282</v>
      </c>
      <c r="E8" s="21">
        <v>5913</v>
      </c>
      <c r="F8" s="21">
        <v>6870</v>
      </c>
      <c r="G8" s="21">
        <v>6247</v>
      </c>
      <c r="H8" s="21">
        <v>8573</v>
      </c>
      <c r="I8" s="21">
        <v>6297</v>
      </c>
      <c r="J8" s="21">
        <v>9233</v>
      </c>
      <c r="K8" s="21">
        <v>8288</v>
      </c>
      <c r="L8" s="21">
        <v>11007</v>
      </c>
      <c r="M8" s="21">
        <v>10349</v>
      </c>
      <c r="N8" s="21">
        <v>14361</v>
      </c>
      <c r="O8" s="21">
        <v>10109</v>
      </c>
      <c r="P8" s="21">
        <v>11548</v>
      </c>
      <c r="Q8" s="21">
        <v>9755</v>
      </c>
      <c r="R8" s="21">
        <v>11055</v>
      </c>
      <c r="S8" s="21">
        <v>9047</v>
      </c>
      <c r="T8" s="21">
        <v>10868</v>
      </c>
      <c r="U8" s="21">
        <v>11099</v>
      </c>
      <c r="V8" s="21">
        <v>12511</v>
      </c>
      <c r="W8" s="21">
        <v>12796</v>
      </c>
    </row>
    <row r="9" spans="1:23" ht="16.5" x14ac:dyDescent="0.35">
      <c r="A9" s="4" t="s">
        <v>35</v>
      </c>
      <c r="B9" s="21">
        <f>+B7-B8</f>
        <v>6308</v>
      </c>
      <c r="C9" s="21">
        <f t="shared" ref="C9:H9" si="4">+C7-C8</f>
        <v>6501</v>
      </c>
      <c r="D9" s="21">
        <f t="shared" si="4"/>
        <v>6229</v>
      </c>
      <c r="E9" s="21">
        <f t="shared" si="4"/>
        <v>6494</v>
      </c>
      <c r="F9" s="21">
        <f t="shared" si="4"/>
        <v>6590</v>
      </c>
      <c r="G9" s="21">
        <f t="shared" si="4"/>
        <v>6687</v>
      </c>
      <c r="H9" s="21">
        <f t="shared" si="4"/>
        <v>6502</v>
      </c>
      <c r="I9" s="21">
        <f t="shared" ref="I9:J9" si="5">+I7-I8</f>
        <v>7339</v>
      </c>
      <c r="J9" s="21">
        <f t="shared" si="5"/>
        <v>7824</v>
      </c>
      <c r="K9" s="21">
        <f t="shared" ref="K9:L9" si="6">+K7-K8</f>
        <v>7944</v>
      </c>
      <c r="L9" s="21">
        <f t="shared" si="6"/>
        <v>7735</v>
      </c>
      <c r="M9" s="21">
        <f t="shared" ref="M9:N9" si="7">+M7-M8</f>
        <v>8852</v>
      </c>
      <c r="N9" s="21">
        <f t="shared" si="7"/>
        <v>8691</v>
      </c>
      <c r="O9" s="21">
        <f t="shared" ref="O9:P9" si="8">+O7-O8</f>
        <v>8587</v>
      </c>
      <c r="P9" s="21">
        <f t="shared" si="8"/>
        <v>8963</v>
      </c>
      <c r="Q9" s="21">
        <f t="shared" ref="Q9:S9" si="9">+Q7-Q8</f>
        <v>9252</v>
      </c>
      <c r="R9" s="21">
        <f t="shared" si="9"/>
        <v>9574</v>
      </c>
      <c r="S9" s="21">
        <f t="shared" si="9"/>
        <v>9227</v>
      </c>
      <c r="T9" s="21">
        <f t="shared" ref="T9:U9" si="10">+T7-T8</f>
        <v>9907</v>
      </c>
      <c r="U9" s="21">
        <f t="shared" si="10"/>
        <v>9881</v>
      </c>
      <c r="V9" s="21">
        <v>10580</v>
      </c>
      <c r="W9" s="21">
        <v>10449</v>
      </c>
    </row>
    <row r="10" spans="1:23" ht="16.5" x14ac:dyDescent="0.35">
      <c r="A10" s="4" t="s">
        <v>36</v>
      </c>
      <c r="B10" s="24" t="s">
        <v>23</v>
      </c>
      <c r="C10" s="24" t="s">
        <v>23</v>
      </c>
      <c r="D10" s="24" t="s">
        <v>23</v>
      </c>
      <c r="E10" s="24" t="s">
        <v>23</v>
      </c>
      <c r="F10" s="24" t="s">
        <v>23</v>
      </c>
      <c r="G10" s="24" t="s">
        <v>23</v>
      </c>
      <c r="H10" s="24" t="s">
        <v>23</v>
      </c>
      <c r="I10" s="24" t="s">
        <v>23</v>
      </c>
      <c r="J10" s="24" t="s">
        <v>23</v>
      </c>
      <c r="K10" s="24" t="s">
        <v>23</v>
      </c>
      <c r="L10" s="24" t="s">
        <v>23</v>
      </c>
      <c r="M10" s="24" t="s">
        <v>23</v>
      </c>
      <c r="N10" s="24" t="s">
        <v>23</v>
      </c>
      <c r="O10" s="24" t="s">
        <v>23</v>
      </c>
      <c r="P10" s="24" t="s">
        <v>23</v>
      </c>
      <c r="Q10" s="24" t="s">
        <v>23</v>
      </c>
      <c r="R10" s="24" t="s">
        <v>23</v>
      </c>
      <c r="S10" s="24" t="s">
        <v>23</v>
      </c>
      <c r="T10" s="24" t="s">
        <v>23</v>
      </c>
      <c r="U10" s="24" t="s">
        <v>23</v>
      </c>
      <c r="V10" s="24" t="s">
        <v>23</v>
      </c>
      <c r="W10" s="24" t="s">
        <v>23</v>
      </c>
    </row>
    <row r="11" spans="1:23" ht="14.5" x14ac:dyDescent="0.35">
      <c r="A11" s="4"/>
      <c r="B11" s="21"/>
      <c r="C11" s="21"/>
      <c r="D11" s="21"/>
      <c r="E11" s="21"/>
      <c r="F11" s="21"/>
      <c r="G11" s="21"/>
      <c r="H11" s="21"/>
      <c r="I11" s="21"/>
      <c r="J11" s="21"/>
      <c r="K11" s="21"/>
      <c r="L11" s="21"/>
      <c r="M11" s="21"/>
      <c r="N11" s="21"/>
      <c r="O11" s="21"/>
      <c r="P11" s="21"/>
      <c r="Q11" s="21"/>
      <c r="R11" s="21"/>
      <c r="S11" s="21"/>
      <c r="T11" s="21"/>
      <c r="U11" s="21"/>
    </row>
    <row r="12" spans="1:23" ht="14.5" x14ac:dyDescent="0.35">
      <c r="A12" s="4" t="s">
        <v>4</v>
      </c>
      <c r="B12" s="21">
        <v>4899</v>
      </c>
      <c r="C12" s="21">
        <v>4944</v>
      </c>
      <c r="D12" s="21">
        <v>4920</v>
      </c>
      <c r="E12" s="21">
        <v>4981</v>
      </c>
      <c r="F12" s="21">
        <v>5089</v>
      </c>
      <c r="G12" s="21">
        <v>4829</v>
      </c>
      <c r="H12" s="21">
        <v>4738</v>
      </c>
      <c r="I12" s="21">
        <v>4774</v>
      </c>
      <c r="J12" s="21">
        <v>4890</v>
      </c>
      <c r="K12" s="21">
        <v>4885</v>
      </c>
      <c r="L12" s="21">
        <v>5057</v>
      </c>
      <c r="M12" s="21">
        <v>4933</v>
      </c>
      <c r="N12" s="21">
        <v>4461</v>
      </c>
      <c r="O12" s="21">
        <v>4639</v>
      </c>
      <c r="P12" s="21">
        <v>4598</v>
      </c>
      <c r="Q12" s="21">
        <v>4458</v>
      </c>
      <c r="R12" s="21">
        <v>4481</v>
      </c>
      <c r="S12" s="21">
        <v>4456</v>
      </c>
      <c r="T12" s="21">
        <v>4607</v>
      </c>
      <c r="U12" s="21">
        <v>4359</v>
      </c>
      <c r="V12" s="21">
        <v>4296</v>
      </c>
      <c r="W12" s="21">
        <v>4476</v>
      </c>
    </row>
    <row r="13" spans="1:23" ht="14.5" x14ac:dyDescent="0.35">
      <c r="A13" s="4" t="s">
        <v>5</v>
      </c>
      <c r="B13" s="21">
        <v>3880</v>
      </c>
      <c r="C13" s="21">
        <v>4100</v>
      </c>
      <c r="D13" s="21">
        <v>4280</v>
      </c>
      <c r="E13" s="21">
        <v>4360</v>
      </c>
      <c r="F13" s="21">
        <v>4482</v>
      </c>
      <c r="G13" s="21">
        <v>4109</v>
      </c>
      <c r="H13" s="21">
        <v>4194</v>
      </c>
      <c r="I13" s="21">
        <v>4006</v>
      </c>
      <c r="J13" s="21">
        <v>4286</v>
      </c>
      <c r="K13" s="21">
        <v>4174</v>
      </c>
      <c r="L13" s="21">
        <v>4444</v>
      </c>
      <c r="M13" s="21">
        <v>4143</v>
      </c>
      <c r="N13" s="21">
        <v>3698</v>
      </c>
      <c r="O13" s="21">
        <v>3880</v>
      </c>
      <c r="P13" s="21">
        <v>3866</v>
      </c>
      <c r="Q13" s="21">
        <v>3855</v>
      </c>
      <c r="R13" s="21">
        <v>3889</v>
      </c>
      <c r="S13" s="21">
        <v>3771</v>
      </c>
      <c r="T13" s="21">
        <v>3881</v>
      </c>
      <c r="U13" s="21">
        <v>3823</v>
      </c>
      <c r="V13" s="21">
        <v>3724</v>
      </c>
      <c r="W13" s="21">
        <v>3860</v>
      </c>
    </row>
    <row r="14" spans="1:23" ht="16.5" x14ac:dyDescent="0.35">
      <c r="A14" s="4" t="s">
        <v>37</v>
      </c>
      <c r="B14" s="23">
        <f t="shared" ref="B14:K14" si="11">+B6/B13</f>
        <v>0.52860824742268042</v>
      </c>
      <c r="C14" s="23">
        <f t="shared" si="11"/>
        <v>0.6</v>
      </c>
      <c r="D14" s="23">
        <f t="shared" si="11"/>
        <v>0.54345794392523361</v>
      </c>
      <c r="E14" s="23">
        <f t="shared" si="11"/>
        <v>0.56720183486238529</v>
      </c>
      <c r="F14" s="23">
        <f t="shared" si="11"/>
        <v>0.51874163319946454</v>
      </c>
      <c r="G14" s="23">
        <f t="shared" si="11"/>
        <v>0.60452664881966411</v>
      </c>
      <c r="H14" s="23">
        <f t="shared" si="11"/>
        <v>0.59084406294706726</v>
      </c>
      <c r="I14" s="23">
        <f t="shared" si="11"/>
        <v>0.53819271093359955</v>
      </c>
      <c r="J14" s="23">
        <f t="shared" si="11"/>
        <v>0.68128791413905743</v>
      </c>
      <c r="K14" s="23">
        <f t="shared" si="11"/>
        <v>0.5261140392908481</v>
      </c>
      <c r="L14" s="23">
        <f t="shared" ref="L14:M14" si="12">+L6/L13</f>
        <v>0.58775877587758774</v>
      </c>
      <c r="M14" s="23">
        <f t="shared" si="12"/>
        <v>0.60439295196717358</v>
      </c>
      <c r="N14" s="23">
        <f t="shared" ref="N14:O14" si="13">+N6/N13</f>
        <v>0.75148729042725793</v>
      </c>
      <c r="O14" s="23">
        <f t="shared" si="13"/>
        <v>0.60747422680412366</v>
      </c>
      <c r="P14" s="23">
        <f t="shared" ref="P14:U14" si="14">+P6/P13</f>
        <v>0.68210036213140202</v>
      </c>
      <c r="Q14" s="23">
        <f t="shared" si="14"/>
        <v>0.65265888456549936</v>
      </c>
      <c r="R14" s="23">
        <f t="shared" si="14"/>
        <v>0.58524042170223711</v>
      </c>
      <c r="S14" s="23">
        <f t="shared" si="14"/>
        <v>0.683107928931318</v>
      </c>
      <c r="T14" s="23">
        <f t="shared" si="14"/>
        <v>0.65421283174439582</v>
      </c>
      <c r="U14" s="23">
        <f t="shared" si="14"/>
        <v>0.6575987444415381</v>
      </c>
      <c r="V14" s="23">
        <v>0.70005370569280345</v>
      </c>
      <c r="W14" s="23">
        <v>0.66165803108808285</v>
      </c>
    </row>
    <row r="15" spans="1:23" ht="14.5" x14ac:dyDescent="0.35">
      <c r="A15" s="4"/>
      <c r="B15" s="4"/>
      <c r="C15" s="4"/>
      <c r="D15" s="4"/>
      <c r="E15" s="4"/>
      <c r="F15" s="4"/>
      <c r="G15" s="4"/>
      <c r="H15" s="4"/>
      <c r="I15" s="4"/>
      <c r="J15" s="4"/>
      <c r="K15" s="4"/>
      <c r="L15" s="4"/>
      <c r="M15" s="4"/>
      <c r="N15" s="4"/>
      <c r="O15" s="4"/>
      <c r="P15" s="4"/>
      <c r="Q15" s="4"/>
      <c r="R15" s="4"/>
      <c r="S15" s="4"/>
      <c r="T15" s="4"/>
      <c r="U15" s="4"/>
    </row>
    <row r="16" spans="1:23" ht="14.5" x14ac:dyDescent="0.35">
      <c r="A16" s="4" t="s">
        <v>18</v>
      </c>
      <c r="B16" s="21">
        <v>12905</v>
      </c>
      <c r="C16" s="21">
        <v>12649</v>
      </c>
      <c r="D16" s="21">
        <v>14022</v>
      </c>
      <c r="E16" s="21">
        <v>14041</v>
      </c>
      <c r="F16" s="21">
        <v>14312</v>
      </c>
      <c r="G16" s="21">
        <v>14624</v>
      </c>
      <c r="H16" s="21">
        <v>15425</v>
      </c>
      <c r="I16" s="21">
        <v>15901</v>
      </c>
      <c r="J16" s="21">
        <v>18282</v>
      </c>
      <c r="K16" s="21">
        <v>20531</v>
      </c>
      <c r="L16" s="21">
        <v>22079</v>
      </c>
      <c r="M16" s="21">
        <v>24237</v>
      </c>
      <c r="N16" s="21">
        <v>25766</v>
      </c>
      <c r="O16" s="21">
        <v>25892</v>
      </c>
      <c r="P16" s="21">
        <v>25584</v>
      </c>
      <c r="Q16" s="21">
        <v>25324</v>
      </c>
      <c r="R16" s="21">
        <v>25675</v>
      </c>
      <c r="S16" s="21">
        <v>27363</v>
      </c>
      <c r="T16" s="21">
        <v>27880</v>
      </c>
      <c r="U16" s="21">
        <v>30067</v>
      </c>
      <c r="V16" s="21">
        <v>30435</v>
      </c>
      <c r="W16" s="21">
        <v>29872</v>
      </c>
    </row>
    <row r="17" spans="1:23" ht="14.5" x14ac:dyDescent="0.35">
      <c r="A17" s="4" t="s">
        <v>6</v>
      </c>
      <c r="B17" s="21">
        <v>10626</v>
      </c>
      <c r="C17" s="21">
        <v>10186</v>
      </c>
      <c r="D17" s="21">
        <v>11119</v>
      </c>
      <c r="E17" s="21">
        <v>11273</v>
      </c>
      <c r="F17" s="21">
        <v>11590</v>
      </c>
      <c r="G17" s="21">
        <v>11924</v>
      </c>
      <c r="H17" s="21">
        <v>12502</v>
      </c>
      <c r="I17" s="21">
        <v>12975</v>
      </c>
      <c r="J17" s="21">
        <v>14898</v>
      </c>
      <c r="K17" s="21">
        <v>16502</v>
      </c>
      <c r="L17" s="21">
        <v>17411</v>
      </c>
      <c r="M17" s="21">
        <v>19270</v>
      </c>
      <c r="N17" s="21">
        <v>20415</v>
      </c>
      <c r="O17" s="21">
        <v>20681</v>
      </c>
      <c r="P17" s="21">
        <v>20117</v>
      </c>
      <c r="Q17" s="21">
        <v>20089</v>
      </c>
      <c r="R17" s="21">
        <v>20283</v>
      </c>
      <c r="S17" s="21">
        <v>21573</v>
      </c>
      <c r="T17" s="21">
        <v>22087</v>
      </c>
      <c r="U17" s="21">
        <v>23346</v>
      </c>
      <c r="V17" s="21">
        <v>23446</v>
      </c>
      <c r="W17" s="21">
        <v>22304</v>
      </c>
    </row>
    <row r="18" spans="1:23" ht="16.5" x14ac:dyDescent="0.35">
      <c r="A18" s="4" t="s">
        <v>38</v>
      </c>
      <c r="B18" s="23">
        <f t="shared" ref="B18:K18" si="15">+B8/B17</f>
        <v>0.44805194805194803</v>
      </c>
      <c r="C18" s="23">
        <f t="shared" si="15"/>
        <v>0.5773610838405655</v>
      </c>
      <c r="D18" s="23">
        <f t="shared" si="15"/>
        <v>0.56497886500584582</v>
      </c>
      <c r="E18" s="23">
        <f t="shared" si="15"/>
        <v>0.52452763239599043</v>
      </c>
      <c r="F18" s="23">
        <f t="shared" si="15"/>
        <v>0.5927523727351165</v>
      </c>
      <c r="G18" s="23">
        <f t="shared" si="15"/>
        <v>0.52390137537739012</v>
      </c>
      <c r="H18" s="23">
        <f t="shared" si="15"/>
        <v>0.6857302831546952</v>
      </c>
      <c r="I18" s="23">
        <f t="shared" si="15"/>
        <v>0.48531791907514449</v>
      </c>
      <c r="J18" s="23">
        <f t="shared" si="15"/>
        <v>0.61974761712981608</v>
      </c>
      <c r="K18" s="23">
        <f t="shared" si="15"/>
        <v>0.50224215246636772</v>
      </c>
      <c r="L18" s="23">
        <f t="shared" ref="L18:M18" si="16">+L8/L17</f>
        <v>0.63218654873355928</v>
      </c>
      <c r="M18" s="23">
        <f t="shared" si="16"/>
        <v>0.53705241307732221</v>
      </c>
      <c r="N18" s="23">
        <f t="shared" ref="N18:O18" si="17">+N8/N17</f>
        <v>0.70345334313005148</v>
      </c>
      <c r="O18" s="23">
        <f t="shared" si="17"/>
        <v>0.48880615057298971</v>
      </c>
      <c r="P18" s="23">
        <f t="shared" ref="P18:U18" si="18">+P8/P17</f>
        <v>0.57404185514738781</v>
      </c>
      <c r="Q18" s="23">
        <f t="shared" si="18"/>
        <v>0.48558912837871471</v>
      </c>
      <c r="R18" s="23">
        <f t="shared" si="18"/>
        <v>0.54503771631415476</v>
      </c>
      <c r="S18" s="23">
        <f t="shared" si="18"/>
        <v>0.41936680109396002</v>
      </c>
      <c r="T18" s="23">
        <f t="shared" si="18"/>
        <v>0.49205414949970572</v>
      </c>
      <c r="U18" s="23">
        <f t="shared" si="18"/>
        <v>0.47541334704017818</v>
      </c>
      <c r="V18" s="23">
        <v>0.53360914441695817</v>
      </c>
      <c r="W18" s="23">
        <v>0.57370875179340031</v>
      </c>
    </row>
    <row r="19" spans="1:23" ht="14.5" x14ac:dyDescent="0.35">
      <c r="A19" s="4"/>
      <c r="B19" s="4"/>
      <c r="C19" s="4"/>
      <c r="D19" s="4"/>
      <c r="E19" s="4"/>
      <c r="F19" s="4"/>
      <c r="G19" s="4"/>
      <c r="H19" s="4"/>
      <c r="I19" s="4"/>
      <c r="J19" s="4"/>
      <c r="K19" s="4"/>
      <c r="L19" s="4"/>
      <c r="M19" s="4"/>
      <c r="N19" s="4"/>
      <c r="O19" s="4"/>
      <c r="P19" s="4"/>
      <c r="Q19" s="4"/>
      <c r="R19" s="4"/>
      <c r="S19" s="4"/>
      <c r="T19" s="4"/>
      <c r="U19" s="4"/>
    </row>
    <row r="20" spans="1:23" ht="14.5" x14ac:dyDescent="0.35">
      <c r="A20" s="4" t="s">
        <v>19</v>
      </c>
      <c r="B20" s="21">
        <f>+B12+B16</f>
        <v>17804</v>
      </c>
      <c r="C20" s="21">
        <f t="shared" ref="C20:I20" si="19">+C12+C16</f>
        <v>17593</v>
      </c>
      <c r="D20" s="21">
        <f t="shared" si="19"/>
        <v>18942</v>
      </c>
      <c r="E20" s="21">
        <f t="shared" si="19"/>
        <v>19022</v>
      </c>
      <c r="F20" s="21">
        <f t="shared" si="19"/>
        <v>19401</v>
      </c>
      <c r="G20" s="21">
        <f t="shared" si="19"/>
        <v>19453</v>
      </c>
      <c r="H20" s="21">
        <f t="shared" si="19"/>
        <v>20163</v>
      </c>
      <c r="I20" s="21">
        <f t="shared" si="19"/>
        <v>20675</v>
      </c>
      <c r="J20" s="21">
        <f t="shared" ref="J20:K20" si="20">+J12+J16</f>
        <v>23172</v>
      </c>
      <c r="K20" s="21">
        <f t="shared" si="20"/>
        <v>25416</v>
      </c>
      <c r="L20" s="21">
        <f t="shared" ref="L20:M20" si="21">+L12+L16</f>
        <v>27136</v>
      </c>
      <c r="M20" s="21">
        <f t="shared" si="21"/>
        <v>29170</v>
      </c>
      <c r="N20" s="21">
        <f t="shared" ref="N20:O20" si="22">+N12+N16</f>
        <v>30227</v>
      </c>
      <c r="O20" s="21">
        <f t="shared" si="22"/>
        <v>30531</v>
      </c>
      <c r="P20" s="21">
        <f t="shared" ref="P20:Q20" si="23">+P12+P16</f>
        <v>30182</v>
      </c>
      <c r="Q20" s="21">
        <f t="shared" si="23"/>
        <v>29782</v>
      </c>
      <c r="R20" s="21">
        <f t="shared" ref="R20:S20" si="24">+R12+R16</f>
        <v>30156</v>
      </c>
      <c r="S20" s="21">
        <f t="shared" si="24"/>
        <v>31819</v>
      </c>
      <c r="T20" s="21">
        <f t="shared" ref="T20:U20" si="25">+T12+T16</f>
        <v>32487</v>
      </c>
      <c r="U20" s="21">
        <f t="shared" si="25"/>
        <v>34426</v>
      </c>
      <c r="V20" s="21">
        <v>34731</v>
      </c>
      <c r="W20" s="21">
        <v>34348</v>
      </c>
    </row>
    <row r="21" spans="1:23" ht="14.5" x14ac:dyDescent="0.35">
      <c r="A21" s="4" t="s">
        <v>7</v>
      </c>
      <c r="B21" s="21">
        <f>+B13+B17</f>
        <v>14506</v>
      </c>
      <c r="C21" s="21">
        <f t="shared" ref="C21:I21" si="26">+C13+C17</f>
        <v>14286</v>
      </c>
      <c r="D21" s="21">
        <f t="shared" si="26"/>
        <v>15399</v>
      </c>
      <c r="E21" s="21">
        <f t="shared" si="26"/>
        <v>15633</v>
      </c>
      <c r="F21" s="21">
        <f t="shared" si="26"/>
        <v>16072</v>
      </c>
      <c r="G21" s="21">
        <f t="shared" si="26"/>
        <v>16033</v>
      </c>
      <c r="H21" s="21">
        <f t="shared" si="26"/>
        <v>16696</v>
      </c>
      <c r="I21" s="21">
        <f t="shared" si="26"/>
        <v>16981</v>
      </c>
      <c r="J21" s="21">
        <f t="shared" ref="J21:K21" si="27">+J13+J17</f>
        <v>19184</v>
      </c>
      <c r="K21" s="21">
        <f t="shared" si="27"/>
        <v>20676</v>
      </c>
      <c r="L21" s="21">
        <f t="shared" ref="L21:M21" si="28">+L13+L17</f>
        <v>21855</v>
      </c>
      <c r="M21" s="21">
        <f t="shared" si="28"/>
        <v>23413</v>
      </c>
      <c r="N21" s="21">
        <f t="shared" ref="N21:O21" si="29">+N13+N17</f>
        <v>24113</v>
      </c>
      <c r="O21" s="21">
        <f t="shared" si="29"/>
        <v>24561</v>
      </c>
      <c r="P21" s="21">
        <f t="shared" ref="P21:Q21" si="30">+P13+P17</f>
        <v>23983</v>
      </c>
      <c r="Q21" s="21">
        <f t="shared" si="30"/>
        <v>23944</v>
      </c>
      <c r="R21" s="21">
        <f t="shared" ref="R21:S21" si="31">+R13+R17</f>
        <v>24172</v>
      </c>
      <c r="S21" s="21">
        <f t="shared" si="31"/>
        <v>25344</v>
      </c>
      <c r="T21" s="21">
        <f t="shared" ref="T21:U21" si="32">+T13+T17</f>
        <v>25968</v>
      </c>
      <c r="U21" s="21">
        <f t="shared" si="32"/>
        <v>27169</v>
      </c>
      <c r="V21" s="21">
        <v>27170</v>
      </c>
      <c r="W21" s="21">
        <v>26164</v>
      </c>
    </row>
    <row r="22" spans="1:23" ht="16.5" x14ac:dyDescent="0.35">
      <c r="A22" s="4" t="s">
        <v>39</v>
      </c>
      <c r="B22" s="23">
        <f t="shared" ref="B22:K22" si="33">(B6+B8)/B21</f>
        <v>0.469598786708948</v>
      </c>
      <c r="C22" s="23">
        <f t="shared" si="33"/>
        <v>0.58385832283354333</v>
      </c>
      <c r="D22" s="23">
        <f t="shared" si="33"/>
        <v>0.55899733748944735</v>
      </c>
      <c r="E22" s="23">
        <f t="shared" si="33"/>
        <v>0.536429348173735</v>
      </c>
      <c r="F22" s="23">
        <f t="shared" si="33"/>
        <v>0.5721129915380786</v>
      </c>
      <c r="G22" s="23">
        <f t="shared" si="33"/>
        <v>0.5445643360568827</v>
      </c>
      <c r="H22" s="23">
        <f t="shared" si="33"/>
        <v>0.66189506468615233</v>
      </c>
      <c r="I22" s="23">
        <f t="shared" si="33"/>
        <v>0.49779164949060717</v>
      </c>
      <c r="J22" s="23">
        <f t="shared" si="33"/>
        <v>0.63349666388657211</v>
      </c>
      <c r="K22" s="23">
        <f t="shared" si="33"/>
        <v>0.50706132714258079</v>
      </c>
      <c r="L22" s="23">
        <f t="shared" ref="L22:M22" si="34">(L6+L8)/L21</f>
        <v>0.62315259665980327</v>
      </c>
      <c r="M22" s="23">
        <f t="shared" si="34"/>
        <v>0.54896852176141464</v>
      </c>
      <c r="N22" s="23">
        <f t="shared" ref="N22:O22" si="35">(N6+N8)/N21</f>
        <v>0.71081988968606147</v>
      </c>
      <c r="O22" s="23">
        <f t="shared" si="35"/>
        <v>0.50755262407882418</v>
      </c>
      <c r="P22" s="23">
        <f t="shared" ref="P22:Q22" si="36">(P6+P8)/P21</f>
        <v>0.59146061793770588</v>
      </c>
      <c r="Q22" s="23">
        <f t="shared" si="36"/>
        <v>0.51248747076511858</v>
      </c>
      <c r="R22" s="23">
        <f t="shared" ref="R22:S22" si="37">(R6+R8)/R21</f>
        <v>0.55150587456561306</v>
      </c>
      <c r="S22" s="23">
        <f t="shared" si="37"/>
        <v>0.45860953282828282</v>
      </c>
      <c r="T22" s="23">
        <f t="shared" ref="T22:U22" si="38">(T6+T8)/T21</f>
        <v>0.51628927911275413</v>
      </c>
      <c r="U22" s="23">
        <f t="shared" si="38"/>
        <v>0.50104898965733002</v>
      </c>
      <c r="V22" s="23">
        <v>0.55642252484357746</v>
      </c>
      <c r="W22" s="23">
        <v>0.58668399327319987</v>
      </c>
    </row>
    <row r="23" spans="1:23" ht="14.5" x14ac:dyDescent="0.35">
      <c r="A23" s="4"/>
      <c r="B23" s="4"/>
      <c r="C23" s="4"/>
      <c r="D23" s="4"/>
      <c r="E23" s="4"/>
      <c r="F23" s="4"/>
      <c r="G23" s="4"/>
      <c r="H23" s="4"/>
      <c r="I23" s="4"/>
      <c r="J23" s="4"/>
      <c r="K23" s="4"/>
      <c r="L23" s="4"/>
      <c r="M23" s="4"/>
      <c r="N23" s="4"/>
      <c r="O23" s="4"/>
      <c r="P23" s="4"/>
      <c r="Q23" s="4"/>
      <c r="R23" s="4"/>
      <c r="S23" s="4"/>
      <c r="T23" s="4"/>
      <c r="U23" s="4"/>
    </row>
    <row r="24" spans="1:23" ht="16.5" x14ac:dyDescent="0.35">
      <c r="A24" s="4" t="s">
        <v>40</v>
      </c>
      <c r="B24" s="21">
        <f>+B21+B9</f>
        <v>20814</v>
      </c>
      <c r="C24" s="21">
        <f t="shared" ref="C24:K24" si="39">+C21+C9</f>
        <v>20787</v>
      </c>
      <c r="D24" s="21">
        <f t="shared" si="39"/>
        <v>21628</v>
      </c>
      <c r="E24" s="21">
        <f t="shared" si="39"/>
        <v>22127</v>
      </c>
      <c r="F24" s="21">
        <f t="shared" si="39"/>
        <v>22662</v>
      </c>
      <c r="G24" s="21">
        <f t="shared" si="39"/>
        <v>22720</v>
      </c>
      <c r="H24" s="21">
        <f t="shared" si="39"/>
        <v>23198</v>
      </c>
      <c r="I24" s="21">
        <f t="shared" si="39"/>
        <v>24320</v>
      </c>
      <c r="J24" s="21">
        <f t="shared" si="39"/>
        <v>27008</v>
      </c>
      <c r="K24" s="21">
        <f t="shared" si="39"/>
        <v>28620</v>
      </c>
      <c r="L24" s="21">
        <f t="shared" ref="L24:M24" si="40">+L21+L9</f>
        <v>29590</v>
      </c>
      <c r="M24" s="21">
        <f t="shared" si="40"/>
        <v>32265</v>
      </c>
      <c r="N24" s="21">
        <f t="shared" ref="N24:O24" si="41">+N21+N9</f>
        <v>32804</v>
      </c>
      <c r="O24" s="21">
        <f t="shared" si="41"/>
        <v>33148</v>
      </c>
      <c r="P24" s="21">
        <f t="shared" ref="P24:Q24" si="42">+P21+P9</f>
        <v>32946</v>
      </c>
      <c r="Q24" s="21">
        <f t="shared" si="42"/>
        <v>33196</v>
      </c>
      <c r="R24" s="21">
        <f t="shared" ref="R24:S24" si="43">+R21+R9</f>
        <v>33746</v>
      </c>
      <c r="S24" s="21">
        <f t="shared" si="43"/>
        <v>34571</v>
      </c>
      <c r="T24" s="21">
        <f t="shared" ref="T24:U24" si="44">+T21+T9</f>
        <v>35875</v>
      </c>
      <c r="U24" s="21">
        <f t="shared" si="44"/>
        <v>37050</v>
      </c>
      <c r="V24" s="21">
        <v>37750</v>
      </c>
      <c r="W24" s="21">
        <v>36613</v>
      </c>
    </row>
    <row r="25" spans="1:23" ht="16.5" x14ac:dyDescent="0.35">
      <c r="A25" s="4" t="s">
        <v>41</v>
      </c>
      <c r="B25" s="23">
        <f t="shared" ref="B25:K25" si="45">+B5/B24</f>
        <v>0.63034496012299412</v>
      </c>
      <c r="C25" s="23">
        <f t="shared" si="45"/>
        <v>0.71400394477317553</v>
      </c>
      <c r="D25" s="23">
        <f t="shared" si="45"/>
        <v>0.68600887738117255</v>
      </c>
      <c r="E25" s="23">
        <f t="shared" si="45"/>
        <v>0.67248158358566457</v>
      </c>
      <c r="F25" s="23">
        <f t="shared" si="45"/>
        <v>0.69654046421322036</v>
      </c>
      <c r="G25" s="23">
        <f t="shared" si="45"/>
        <v>0.67860915492957752</v>
      </c>
      <c r="H25" s="23">
        <f t="shared" si="45"/>
        <v>0.75666005690145699</v>
      </c>
      <c r="I25" s="23">
        <f t="shared" si="45"/>
        <v>0.64934210526315794</v>
      </c>
      <c r="J25" s="23">
        <f t="shared" si="45"/>
        <v>0.73966972748815163</v>
      </c>
      <c r="K25" s="23">
        <f t="shared" si="45"/>
        <v>0.64388539482879104</v>
      </c>
      <c r="L25" s="23">
        <f t="shared" ref="L25:M25" si="46">+L5/L24</f>
        <v>0.72166272389320718</v>
      </c>
      <c r="M25" s="23">
        <f t="shared" si="46"/>
        <v>0.67271036727103672</v>
      </c>
      <c r="N25" s="23">
        <f t="shared" ref="N25:O25" si="47">+N5/N24</f>
        <v>0.78743445921229116</v>
      </c>
      <c r="O25" s="23">
        <f t="shared" si="47"/>
        <v>0.63512127428502474</v>
      </c>
      <c r="P25" s="23">
        <f t="shared" ref="P25:Q25" si="48">+P5/P24</f>
        <v>0.70260426151884903</v>
      </c>
      <c r="Q25" s="23">
        <f t="shared" si="48"/>
        <v>0.64836124834317388</v>
      </c>
      <c r="R25" s="23">
        <f t="shared" ref="R25:S25" si="49">+R5/R24</f>
        <v>0.67874711076868366</v>
      </c>
      <c r="S25" s="23">
        <f t="shared" si="49"/>
        <v>0.60310665008243902</v>
      </c>
      <c r="T25" s="23">
        <f t="shared" ref="T25:U25" si="50">+T5/T24</f>
        <v>0.64986759581881537</v>
      </c>
      <c r="U25" s="23">
        <f t="shared" si="50"/>
        <v>0.63411605937921722</v>
      </c>
      <c r="V25" s="23">
        <v>0.68074172185430459</v>
      </c>
      <c r="W25" s="23">
        <v>0.70464042826318518</v>
      </c>
    </row>
    <row r="26" spans="1:23" ht="14.5" thickBot="1" x14ac:dyDescent="0.35">
      <c r="Q26" s="1"/>
    </row>
    <row r="27" spans="1:23" ht="15" customHeight="1" x14ac:dyDescent="0.3">
      <c r="A27" s="12" t="s">
        <v>54</v>
      </c>
      <c r="B27" s="13"/>
      <c r="C27" s="13"/>
      <c r="D27" s="13"/>
      <c r="E27" s="13"/>
      <c r="F27" s="13"/>
      <c r="G27" s="13"/>
      <c r="H27" s="13"/>
      <c r="I27" s="13"/>
      <c r="J27" s="13"/>
      <c r="K27" s="13"/>
      <c r="L27" s="20"/>
      <c r="M27" s="20"/>
      <c r="N27" s="20"/>
      <c r="O27" s="20"/>
      <c r="P27" s="20"/>
      <c r="Q27" s="22"/>
      <c r="R27" s="20"/>
      <c r="S27" s="20"/>
      <c r="T27" s="20"/>
      <c r="U27" s="20"/>
      <c r="V27" s="20"/>
      <c r="W27" s="20"/>
    </row>
    <row r="28" spans="1:23" ht="15" customHeight="1" x14ac:dyDescent="0.35">
      <c r="A28" s="18" t="s">
        <v>50</v>
      </c>
      <c r="B28" s="4"/>
      <c r="C28" s="4"/>
      <c r="D28" s="4"/>
      <c r="E28" s="4"/>
      <c r="F28" s="4"/>
      <c r="G28" s="4"/>
      <c r="H28" s="4"/>
      <c r="I28" s="4"/>
      <c r="J28" s="4"/>
      <c r="K28" s="4"/>
    </row>
    <row r="29" spans="1:23" ht="15" customHeight="1" x14ac:dyDescent="0.35">
      <c r="A29" s="18" t="s">
        <v>51</v>
      </c>
      <c r="B29" s="4"/>
      <c r="C29" s="4"/>
      <c r="D29" s="4"/>
      <c r="E29" s="4"/>
      <c r="F29" s="4"/>
      <c r="G29" s="4"/>
      <c r="H29" s="4"/>
      <c r="I29" s="4"/>
      <c r="J29" s="4"/>
      <c r="K29" s="4"/>
    </row>
    <row r="30" spans="1:23" ht="15" customHeight="1" x14ac:dyDescent="0.3">
      <c r="A30" s="35" t="s">
        <v>47</v>
      </c>
      <c r="B30" s="28"/>
      <c r="C30" s="28"/>
      <c r="D30" s="28"/>
      <c r="E30" s="28"/>
      <c r="F30" s="28"/>
      <c r="G30" s="28"/>
      <c r="H30" s="28"/>
      <c r="I30" s="28"/>
      <c r="J30" s="28"/>
      <c r="K30" s="28"/>
    </row>
    <row r="31" spans="1:23" ht="15" customHeight="1" x14ac:dyDescent="0.3">
      <c r="A31" s="36" t="s">
        <v>48</v>
      </c>
      <c r="B31" s="36"/>
      <c r="C31" s="36"/>
      <c r="D31" s="36"/>
      <c r="E31" s="36"/>
      <c r="F31" s="36"/>
      <c r="G31" s="36"/>
      <c r="H31" s="36"/>
      <c r="I31" s="36"/>
      <c r="J31" s="36"/>
      <c r="K31" s="36"/>
    </row>
    <row r="32" spans="1:23" ht="15" customHeight="1" x14ac:dyDescent="0.35">
      <c r="A32" s="4"/>
      <c r="B32" s="4"/>
      <c r="C32" s="4"/>
      <c r="D32" s="4"/>
      <c r="E32" s="4"/>
      <c r="F32" s="4"/>
      <c r="G32" s="4"/>
      <c r="H32" s="4"/>
      <c r="I32" s="4"/>
      <c r="J32" s="4"/>
      <c r="K32" s="4"/>
    </row>
    <row r="33" spans="1:11" ht="15" customHeight="1" x14ac:dyDescent="0.35">
      <c r="A33" s="35" t="s">
        <v>9</v>
      </c>
      <c r="B33" s="4"/>
      <c r="C33" s="4"/>
      <c r="D33" s="4"/>
      <c r="E33" s="4"/>
      <c r="F33" s="4"/>
      <c r="G33" s="4"/>
      <c r="H33" s="4"/>
      <c r="I33" s="4"/>
      <c r="J33" s="4"/>
      <c r="K33" s="4"/>
    </row>
  </sheetData>
  <pageMargins left="0.25" right="0.25" top="0.75" bottom="0.75" header="0.3" footer="0.3"/>
  <pageSetup orientation="landscape" verticalDpi="599"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W34"/>
  <sheetViews>
    <sheetView workbookViewId="0"/>
  </sheetViews>
  <sheetFormatPr defaultRowHeight="14" x14ac:dyDescent="0.3"/>
  <cols>
    <col min="1" max="1" width="63.5" customWidth="1"/>
    <col min="2" max="7" width="9" customWidth="1"/>
  </cols>
  <sheetData>
    <row r="1" spans="1:23" ht="15.5" x14ac:dyDescent="0.35">
      <c r="A1" s="3" t="s">
        <v>11</v>
      </c>
    </row>
    <row r="2" spans="1:23" ht="14.5" x14ac:dyDescent="0.35">
      <c r="A2" s="4" t="s">
        <v>0</v>
      </c>
    </row>
    <row r="4" spans="1:23" ht="14.5" thickBot="1" x14ac:dyDescent="0.35">
      <c r="A4" s="11"/>
      <c r="B4" s="10">
        <v>40633</v>
      </c>
      <c r="C4" s="10">
        <v>40816</v>
      </c>
      <c r="D4" s="10">
        <v>40999</v>
      </c>
      <c r="E4" s="10">
        <v>41182</v>
      </c>
      <c r="F4" s="10">
        <v>41364</v>
      </c>
      <c r="G4" s="10">
        <v>41547</v>
      </c>
      <c r="H4" s="10">
        <v>41729</v>
      </c>
      <c r="I4" s="10">
        <v>41912</v>
      </c>
      <c r="J4" s="10">
        <v>42094</v>
      </c>
      <c r="K4" s="10">
        <v>42248</v>
      </c>
      <c r="L4" s="10">
        <v>42430</v>
      </c>
      <c r="M4" s="10">
        <v>42643</v>
      </c>
      <c r="N4" s="10">
        <v>42795</v>
      </c>
      <c r="O4" s="10">
        <v>43008</v>
      </c>
      <c r="P4" s="10">
        <v>43160</v>
      </c>
      <c r="Q4" s="10">
        <v>43344</v>
      </c>
      <c r="R4" s="10">
        <v>43525</v>
      </c>
      <c r="S4" s="10">
        <v>43709</v>
      </c>
      <c r="T4" s="10">
        <v>43891</v>
      </c>
      <c r="U4" s="10">
        <v>44256</v>
      </c>
      <c r="V4" s="10">
        <v>44621</v>
      </c>
      <c r="W4" s="10">
        <v>44986</v>
      </c>
    </row>
    <row r="5" spans="1:23" ht="15" thickTop="1" x14ac:dyDescent="0.35">
      <c r="A5" s="4" t="s">
        <v>3</v>
      </c>
      <c r="B5" s="21">
        <f t="shared" ref="B5:K5" si="0">+B6+B7+B11</f>
        <v>51237</v>
      </c>
      <c r="C5" s="21">
        <f t="shared" si="0"/>
        <v>48335</v>
      </c>
      <c r="D5" s="21">
        <f t="shared" si="0"/>
        <v>57426</v>
      </c>
      <c r="E5" s="21">
        <f t="shared" si="0"/>
        <v>51835</v>
      </c>
      <c r="F5" s="21">
        <f t="shared" si="0"/>
        <v>56036</v>
      </c>
      <c r="G5" s="21">
        <f t="shared" si="0"/>
        <v>52042</v>
      </c>
      <c r="H5" s="21">
        <f t="shared" si="0"/>
        <v>52920</v>
      </c>
      <c r="I5" s="21">
        <f t="shared" si="0"/>
        <v>53870</v>
      </c>
      <c r="J5" s="21">
        <f t="shared" si="0"/>
        <v>57103</v>
      </c>
      <c r="K5" s="21">
        <f t="shared" si="0"/>
        <v>49963</v>
      </c>
      <c r="L5" s="21">
        <f t="shared" ref="L5:M5" si="1">+L6+L7+L11</f>
        <v>54575</v>
      </c>
      <c r="M5" s="21">
        <f t="shared" si="1"/>
        <v>49983</v>
      </c>
      <c r="N5" s="21">
        <f t="shared" ref="N5:O5" si="2">+N6+N7+N11</f>
        <v>55191</v>
      </c>
      <c r="O5" s="21">
        <f t="shared" si="2"/>
        <v>48337</v>
      </c>
      <c r="P5" s="21">
        <f t="shared" ref="P5:U5" si="3">+P6+P7+P11</f>
        <v>49623</v>
      </c>
      <c r="Q5" s="21">
        <f t="shared" si="3"/>
        <v>49086</v>
      </c>
      <c r="R5" s="21">
        <f t="shared" si="3"/>
        <v>49767</v>
      </c>
      <c r="S5" s="21">
        <f t="shared" si="3"/>
        <v>46239</v>
      </c>
      <c r="T5" s="21">
        <f t="shared" si="3"/>
        <v>56900</v>
      </c>
      <c r="U5" s="21">
        <f t="shared" si="3"/>
        <v>48281</v>
      </c>
      <c r="V5" s="21">
        <v>46798</v>
      </c>
      <c r="W5" s="21">
        <v>49402</v>
      </c>
    </row>
    <row r="6" spans="1:23" ht="16.5" x14ac:dyDescent="0.35">
      <c r="A6" s="4" t="s">
        <v>33</v>
      </c>
      <c r="B6" s="21">
        <v>23650</v>
      </c>
      <c r="C6" s="21">
        <v>21909</v>
      </c>
      <c r="D6" s="21">
        <v>23367</v>
      </c>
      <c r="E6" s="21">
        <v>23163</v>
      </c>
      <c r="F6" s="21">
        <v>25359</v>
      </c>
      <c r="G6" s="21">
        <v>22704</v>
      </c>
      <c r="H6" s="21">
        <v>22465</v>
      </c>
      <c r="I6" s="21">
        <v>23537</v>
      </c>
      <c r="J6" s="21">
        <v>24229</v>
      </c>
      <c r="K6" s="21">
        <v>22651</v>
      </c>
      <c r="L6" s="21">
        <v>24596</v>
      </c>
      <c r="M6" s="21">
        <v>22485</v>
      </c>
      <c r="N6" s="21">
        <v>24555</v>
      </c>
      <c r="O6" s="21">
        <v>22247</v>
      </c>
      <c r="P6" s="21">
        <v>22197</v>
      </c>
      <c r="Q6" s="21">
        <v>23312</v>
      </c>
      <c r="R6" s="21">
        <v>21971</v>
      </c>
      <c r="S6" s="21">
        <v>21484</v>
      </c>
      <c r="T6" s="21">
        <v>24290</v>
      </c>
      <c r="U6" s="21">
        <v>19922</v>
      </c>
      <c r="V6" s="21">
        <v>18557</v>
      </c>
      <c r="W6" s="21">
        <v>20726</v>
      </c>
    </row>
    <row r="7" spans="1:23" ht="16.5" x14ac:dyDescent="0.35">
      <c r="A7" s="4" t="s">
        <v>34</v>
      </c>
      <c r="B7" s="21">
        <v>23956</v>
      </c>
      <c r="C7" s="21">
        <v>22128</v>
      </c>
      <c r="D7" s="21">
        <v>29574</v>
      </c>
      <c r="E7" s="21">
        <v>26463</v>
      </c>
      <c r="F7" s="21">
        <v>25718</v>
      </c>
      <c r="G7" s="21">
        <v>26535</v>
      </c>
      <c r="H7" s="21">
        <v>24641</v>
      </c>
      <c r="I7" s="21">
        <v>26886</v>
      </c>
      <c r="J7" s="21">
        <v>30214</v>
      </c>
      <c r="K7" s="21">
        <v>24241</v>
      </c>
      <c r="L7" s="21">
        <v>24726</v>
      </c>
      <c r="M7" s="21">
        <v>23291</v>
      </c>
      <c r="N7" s="21">
        <v>27466</v>
      </c>
      <c r="O7" s="21">
        <v>22502</v>
      </c>
      <c r="P7" s="21">
        <v>22468</v>
      </c>
      <c r="Q7" s="21">
        <v>21921</v>
      </c>
      <c r="R7" s="21">
        <v>22959</v>
      </c>
      <c r="S7" s="21">
        <v>22393</v>
      </c>
      <c r="T7" s="21">
        <v>26785</v>
      </c>
      <c r="U7" s="21">
        <v>24811</v>
      </c>
      <c r="V7" s="21">
        <v>24249</v>
      </c>
      <c r="W7" s="21">
        <v>23726</v>
      </c>
    </row>
    <row r="8" spans="1:23" ht="14.5" x14ac:dyDescent="0.35">
      <c r="A8" s="4" t="s">
        <v>22</v>
      </c>
      <c r="B8" s="21">
        <v>10875</v>
      </c>
      <c r="C8" s="21">
        <v>9393</v>
      </c>
      <c r="D8" s="21">
        <v>16658</v>
      </c>
      <c r="E8" s="21">
        <v>13864</v>
      </c>
      <c r="F8" s="21">
        <v>13071</v>
      </c>
      <c r="G8" s="21">
        <v>13988</v>
      </c>
      <c r="H8" s="21">
        <v>11620</v>
      </c>
      <c r="I8" s="21">
        <v>13919</v>
      </c>
      <c r="J8" s="21">
        <v>17095</v>
      </c>
      <c r="K8" s="21">
        <v>11624</v>
      </c>
      <c r="L8" s="21">
        <v>11986</v>
      </c>
      <c r="M8" s="21">
        <v>11007</v>
      </c>
      <c r="N8" s="21">
        <v>14961</v>
      </c>
      <c r="O8" s="21">
        <v>10555</v>
      </c>
      <c r="P8" s="21">
        <v>10370</v>
      </c>
      <c r="Q8" s="21">
        <v>9836</v>
      </c>
      <c r="R8" s="21">
        <v>11280</v>
      </c>
      <c r="S8" s="21">
        <v>10687</v>
      </c>
      <c r="T8" s="21">
        <v>14794</v>
      </c>
      <c r="U8" s="21">
        <v>12977</v>
      </c>
      <c r="V8" s="21">
        <v>12453</v>
      </c>
      <c r="W8" s="21">
        <v>12129</v>
      </c>
    </row>
    <row r="9" spans="1:23" ht="16.5" x14ac:dyDescent="0.35">
      <c r="A9" s="4" t="s">
        <v>35</v>
      </c>
      <c r="B9" s="21">
        <f>+B7-B8</f>
        <v>13081</v>
      </c>
      <c r="C9" s="21">
        <f t="shared" ref="C9:H9" si="4">+C7-C8</f>
        <v>12735</v>
      </c>
      <c r="D9" s="21">
        <f t="shared" si="4"/>
        <v>12916</v>
      </c>
      <c r="E9" s="21">
        <f t="shared" si="4"/>
        <v>12599</v>
      </c>
      <c r="F9" s="21">
        <f t="shared" si="4"/>
        <v>12647</v>
      </c>
      <c r="G9" s="21">
        <f t="shared" si="4"/>
        <v>12547</v>
      </c>
      <c r="H9" s="21">
        <f t="shared" si="4"/>
        <v>13021</v>
      </c>
      <c r="I9" s="21">
        <f t="shared" ref="I9:J9" si="5">+I7-I8</f>
        <v>12967</v>
      </c>
      <c r="J9" s="21">
        <f t="shared" si="5"/>
        <v>13119</v>
      </c>
      <c r="K9" s="21">
        <f t="shared" ref="K9:L9" si="6">+K7-K8</f>
        <v>12617</v>
      </c>
      <c r="L9" s="21">
        <f t="shared" si="6"/>
        <v>12740</v>
      </c>
      <c r="M9" s="21">
        <f t="shared" ref="M9:N9" si="7">+M7-M8</f>
        <v>12284</v>
      </c>
      <c r="N9" s="21">
        <f t="shared" si="7"/>
        <v>12505</v>
      </c>
      <c r="O9" s="21">
        <f t="shared" ref="O9:S9" si="8">+O7-O8</f>
        <v>11947</v>
      </c>
      <c r="P9" s="21">
        <f t="shared" si="8"/>
        <v>12098</v>
      </c>
      <c r="Q9" s="21">
        <f t="shared" si="8"/>
        <v>12085</v>
      </c>
      <c r="R9" s="21">
        <f t="shared" si="8"/>
        <v>11679</v>
      </c>
      <c r="S9" s="21">
        <f t="shared" si="8"/>
        <v>11706</v>
      </c>
      <c r="T9" s="21">
        <f t="shared" ref="T9:U9" si="9">+T7-T8</f>
        <v>11991</v>
      </c>
      <c r="U9" s="21">
        <f t="shared" si="9"/>
        <v>11834</v>
      </c>
      <c r="V9" s="21">
        <v>11796</v>
      </c>
      <c r="W9" s="21">
        <v>11597</v>
      </c>
    </row>
    <row r="10" spans="1:23" ht="16.5" x14ac:dyDescent="0.35">
      <c r="A10" s="4" t="s">
        <v>36</v>
      </c>
      <c r="B10" s="24" t="s">
        <v>23</v>
      </c>
      <c r="C10" s="24" t="s">
        <v>23</v>
      </c>
      <c r="D10" s="24" t="s">
        <v>23</v>
      </c>
      <c r="E10" s="24" t="s">
        <v>23</v>
      </c>
      <c r="F10" s="24" t="s">
        <v>23</v>
      </c>
      <c r="G10" s="24" t="s">
        <v>23</v>
      </c>
      <c r="H10" s="24" t="s">
        <v>23</v>
      </c>
      <c r="I10" s="24" t="s">
        <v>23</v>
      </c>
      <c r="J10" s="24" t="s">
        <v>23</v>
      </c>
      <c r="K10" s="24" t="s">
        <v>23</v>
      </c>
      <c r="L10" s="24" t="s">
        <v>23</v>
      </c>
      <c r="M10" s="24" t="s">
        <v>23</v>
      </c>
      <c r="N10" s="24" t="s">
        <v>23</v>
      </c>
      <c r="O10" s="24" t="s">
        <v>23</v>
      </c>
      <c r="P10" s="24" t="s">
        <v>23</v>
      </c>
      <c r="Q10" s="24" t="s">
        <v>23</v>
      </c>
      <c r="R10" s="24" t="s">
        <v>23</v>
      </c>
      <c r="S10" s="24" t="s">
        <v>23</v>
      </c>
      <c r="T10" s="24" t="s">
        <v>23</v>
      </c>
      <c r="U10" s="24" t="s">
        <v>23</v>
      </c>
      <c r="V10" s="24" t="s">
        <v>23</v>
      </c>
      <c r="W10" s="24" t="s">
        <v>23</v>
      </c>
    </row>
    <row r="11" spans="1:23" ht="14.5" x14ac:dyDescent="0.35">
      <c r="A11" s="4" t="s">
        <v>2</v>
      </c>
      <c r="B11" s="21">
        <v>3631</v>
      </c>
      <c r="C11" s="21">
        <v>4298</v>
      </c>
      <c r="D11" s="21">
        <v>4485</v>
      </c>
      <c r="E11" s="21">
        <v>2209</v>
      </c>
      <c r="F11" s="21">
        <v>4959</v>
      </c>
      <c r="G11" s="21">
        <v>2803</v>
      </c>
      <c r="H11" s="21">
        <v>5814</v>
      </c>
      <c r="I11" s="21">
        <v>3447</v>
      </c>
      <c r="J11" s="21">
        <v>2660</v>
      </c>
      <c r="K11" s="21">
        <v>3071</v>
      </c>
      <c r="L11" s="21">
        <v>5253</v>
      </c>
      <c r="M11" s="21">
        <v>4207</v>
      </c>
      <c r="N11" s="21">
        <v>3170</v>
      </c>
      <c r="O11" s="21">
        <v>3588</v>
      </c>
      <c r="P11" s="21">
        <v>4958</v>
      </c>
      <c r="Q11" s="21">
        <v>3853</v>
      </c>
      <c r="R11" s="21">
        <v>4837</v>
      </c>
      <c r="S11" s="21">
        <v>2362</v>
      </c>
      <c r="T11" s="21">
        <v>5825</v>
      </c>
      <c r="U11" s="21">
        <v>3548</v>
      </c>
      <c r="V11" s="21">
        <v>3992</v>
      </c>
      <c r="W11" s="21">
        <v>4950</v>
      </c>
    </row>
    <row r="12" spans="1:23" ht="14.5" x14ac:dyDescent="0.35">
      <c r="A12" s="4"/>
      <c r="B12" s="21"/>
      <c r="C12" s="21"/>
      <c r="D12" s="21"/>
      <c r="E12" s="21"/>
      <c r="F12" s="21"/>
      <c r="G12" s="21"/>
      <c r="H12" s="21"/>
      <c r="I12" s="21"/>
      <c r="J12" s="21"/>
      <c r="K12" s="21"/>
      <c r="L12" s="21"/>
      <c r="M12" s="21"/>
      <c r="N12" s="21"/>
      <c r="O12" s="21"/>
      <c r="P12" s="21"/>
      <c r="Q12" s="21"/>
      <c r="R12" s="21"/>
      <c r="S12" s="21"/>
      <c r="T12" s="21"/>
      <c r="U12" s="21"/>
      <c r="V12" s="21"/>
    </row>
    <row r="13" spans="1:23" ht="14.5" x14ac:dyDescent="0.35">
      <c r="A13" s="4" t="s">
        <v>4</v>
      </c>
      <c r="B13" s="21">
        <v>43035</v>
      </c>
      <c r="C13" s="21">
        <v>43216</v>
      </c>
      <c r="D13" s="21">
        <v>41784</v>
      </c>
      <c r="E13" s="21">
        <v>41936</v>
      </c>
      <c r="F13" s="21">
        <v>41150</v>
      </c>
      <c r="G13" s="21">
        <v>41069</v>
      </c>
      <c r="H13" s="21">
        <v>39872</v>
      </c>
      <c r="I13" s="21">
        <v>40257</v>
      </c>
      <c r="J13" s="21">
        <v>41847</v>
      </c>
      <c r="K13" s="21">
        <v>43125</v>
      </c>
      <c r="L13" s="21">
        <v>42785</v>
      </c>
      <c r="M13" s="21">
        <v>43124</v>
      </c>
      <c r="N13" s="21">
        <v>42633</v>
      </c>
      <c r="O13" s="21">
        <v>41735</v>
      </c>
      <c r="P13" s="21">
        <v>42066</v>
      </c>
      <c r="Q13" s="21">
        <v>41926</v>
      </c>
      <c r="R13" s="21">
        <v>40643</v>
      </c>
      <c r="S13" s="21">
        <v>40934</v>
      </c>
      <c r="T13" s="21">
        <v>40391</v>
      </c>
      <c r="U13" s="21">
        <v>37298</v>
      </c>
      <c r="V13" s="21">
        <v>37154</v>
      </c>
      <c r="W13" s="21">
        <v>37402</v>
      </c>
    </row>
    <row r="14" spans="1:23" ht="14.5" x14ac:dyDescent="0.35">
      <c r="A14" s="4" t="s">
        <v>5</v>
      </c>
      <c r="B14" s="21">
        <v>36912</v>
      </c>
      <c r="C14" s="21">
        <v>36926</v>
      </c>
      <c r="D14" s="21">
        <v>35600</v>
      </c>
      <c r="E14" s="21">
        <v>35838</v>
      </c>
      <c r="F14" s="21">
        <v>35664</v>
      </c>
      <c r="G14" s="21">
        <v>35324</v>
      </c>
      <c r="H14" s="21">
        <v>34237</v>
      </c>
      <c r="I14" s="21">
        <v>34756</v>
      </c>
      <c r="J14" s="21">
        <v>36138</v>
      </c>
      <c r="K14" s="21">
        <v>36136</v>
      </c>
      <c r="L14" s="21">
        <v>36704</v>
      </c>
      <c r="M14" s="21">
        <v>36986</v>
      </c>
      <c r="N14" s="21">
        <v>37250</v>
      </c>
      <c r="O14" s="21">
        <v>36353</v>
      </c>
      <c r="P14" s="21">
        <v>36499</v>
      </c>
      <c r="Q14" s="21">
        <v>35914</v>
      </c>
      <c r="R14" s="21">
        <v>35341</v>
      </c>
      <c r="S14" s="21">
        <v>35066</v>
      </c>
      <c r="T14" s="21">
        <v>34200</v>
      </c>
      <c r="U14" s="21">
        <v>31722</v>
      </c>
      <c r="V14" s="21">
        <v>32186</v>
      </c>
      <c r="W14" s="21">
        <v>31309</v>
      </c>
    </row>
    <row r="15" spans="1:23" ht="16.5" x14ac:dyDescent="0.35">
      <c r="A15" s="4" t="s">
        <v>37</v>
      </c>
      <c r="B15" s="23">
        <f t="shared" ref="B15:K15" si="10">+B6/B14</f>
        <v>0.64071304724750755</v>
      </c>
      <c r="C15" s="23">
        <f t="shared" si="10"/>
        <v>0.59332177869252023</v>
      </c>
      <c r="D15" s="23">
        <f t="shared" si="10"/>
        <v>0.65637640449438206</v>
      </c>
      <c r="E15" s="23">
        <f t="shared" si="10"/>
        <v>0.64632512975054413</v>
      </c>
      <c r="F15" s="23">
        <f t="shared" si="10"/>
        <v>0.71105316285329745</v>
      </c>
      <c r="G15" s="23">
        <f t="shared" si="10"/>
        <v>0.64273581700826632</v>
      </c>
      <c r="H15" s="23">
        <f t="shared" si="10"/>
        <v>0.65616146274498355</v>
      </c>
      <c r="I15" s="23">
        <f t="shared" si="10"/>
        <v>0.67720681321210729</v>
      </c>
      <c r="J15" s="23">
        <f t="shared" si="10"/>
        <v>0.67045768996624056</v>
      </c>
      <c r="K15" s="23">
        <f t="shared" si="10"/>
        <v>0.62682643347354439</v>
      </c>
      <c r="L15" s="23">
        <f t="shared" ref="L15:M15" si="11">+L6/L14</f>
        <v>0.67011769834350476</v>
      </c>
      <c r="M15" s="23">
        <f t="shared" si="11"/>
        <v>0.6079327313037366</v>
      </c>
      <c r="N15" s="23">
        <f t="shared" ref="N15:O15" si="12">+N6/N14</f>
        <v>0.6591946308724832</v>
      </c>
      <c r="O15" s="23">
        <f t="shared" si="12"/>
        <v>0.61197150166423675</v>
      </c>
      <c r="P15" s="23">
        <f t="shared" ref="P15:U15" si="13">+P6/P14</f>
        <v>0.60815364804515193</v>
      </c>
      <c r="Q15" s="23">
        <f t="shared" si="13"/>
        <v>0.64910619814000114</v>
      </c>
      <c r="R15" s="23">
        <f t="shared" si="13"/>
        <v>0.62168586061514952</v>
      </c>
      <c r="S15" s="23">
        <f t="shared" si="13"/>
        <v>0.61267324473849316</v>
      </c>
      <c r="T15" s="23">
        <f t="shared" si="13"/>
        <v>0.710233918128655</v>
      </c>
      <c r="U15" s="23">
        <f t="shared" si="13"/>
        <v>0.62801840993632174</v>
      </c>
      <c r="V15" s="23">
        <v>0.57655502392344493</v>
      </c>
      <c r="W15" s="23">
        <v>0.66198217764859946</v>
      </c>
    </row>
    <row r="16" spans="1:23" ht="14.5" x14ac:dyDescent="0.35">
      <c r="A16" s="4"/>
      <c r="B16" s="4"/>
      <c r="C16" s="4"/>
      <c r="D16" s="4"/>
      <c r="E16" s="4"/>
      <c r="F16" s="4"/>
      <c r="G16" s="4"/>
      <c r="H16" s="4"/>
      <c r="I16" s="4"/>
      <c r="J16" s="4"/>
      <c r="K16" s="4"/>
      <c r="L16" s="4"/>
      <c r="M16" s="4"/>
      <c r="N16" s="4"/>
      <c r="O16" s="4"/>
      <c r="P16" s="4"/>
      <c r="Q16" s="4"/>
      <c r="R16" s="4"/>
      <c r="S16" s="4"/>
      <c r="T16" s="4"/>
      <c r="U16" s="4"/>
      <c r="W16" s="21"/>
    </row>
    <row r="17" spans="1:23" ht="14.5" x14ac:dyDescent="0.35">
      <c r="A17" s="4" t="s">
        <v>18</v>
      </c>
      <c r="B17" s="21">
        <v>33966</v>
      </c>
      <c r="C17" s="21">
        <v>35447</v>
      </c>
      <c r="D17" s="21">
        <v>34357</v>
      </c>
      <c r="E17" s="21">
        <v>35464</v>
      </c>
      <c r="F17" s="21">
        <v>34392</v>
      </c>
      <c r="G17" s="21">
        <v>34521</v>
      </c>
      <c r="H17" s="21">
        <v>35555</v>
      </c>
      <c r="I17" s="21">
        <v>35237</v>
      </c>
      <c r="J17" s="21">
        <v>34937</v>
      </c>
      <c r="K17" s="21">
        <v>35504</v>
      </c>
      <c r="L17" s="21">
        <v>35250</v>
      </c>
      <c r="M17" s="21">
        <v>35124</v>
      </c>
      <c r="N17" s="21">
        <v>33693</v>
      </c>
      <c r="O17" s="21">
        <v>35036</v>
      </c>
      <c r="P17" s="21">
        <v>34312</v>
      </c>
      <c r="Q17" s="21">
        <v>33770</v>
      </c>
      <c r="R17" s="21">
        <v>35059</v>
      </c>
      <c r="S17" s="21">
        <v>35153</v>
      </c>
      <c r="T17" s="21">
        <v>33622</v>
      </c>
      <c r="U17" s="21">
        <v>29914</v>
      </c>
      <c r="V17" s="21">
        <v>29937</v>
      </c>
      <c r="W17" s="21">
        <v>29442</v>
      </c>
    </row>
    <row r="18" spans="1:23" ht="14.5" x14ac:dyDescent="0.35">
      <c r="A18" s="4" t="s">
        <v>6</v>
      </c>
      <c r="B18" s="21">
        <v>27636</v>
      </c>
      <c r="C18" s="21">
        <v>27397</v>
      </c>
      <c r="D18" s="21">
        <v>27334</v>
      </c>
      <c r="E18" s="21">
        <v>27302</v>
      </c>
      <c r="F18" s="21">
        <v>27786</v>
      </c>
      <c r="G18" s="21">
        <v>28050</v>
      </c>
      <c r="H18" s="21">
        <v>28234</v>
      </c>
      <c r="I18" s="21">
        <v>27899</v>
      </c>
      <c r="J18" s="21">
        <v>28054</v>
      </c>
      <c r="K18" s="21">
        <v>27895</v>
      </c>
      <c r="L18" s="21">
        <v>28173</v>
      </c>
      <c r="M18" s="21">
        <v>28265</v>
      </c>
      <c r="N18" s="21">
        <v>26624</v>
      </c>
      <c r="O18" s="21">
        <v>27711</v>
      </c>
      <c r="P18" s="21">
        <v>27456</v>
      </c>
      <c r="Q18" s="21">
        <v>27108</v>
      </c>
      <c r="R18" s="21">
        <v>28099</v>
      </c>
      <c r="S18" s="21">
        <v>27353</v>
      </c>
      <c r="T18" s="21">
        <v>26732</v>
      </c>
      <c r="U18" s="21">
        <v>24806</v>
      </c>
      <c r="V18" s="21">
        <v>25673</v>
      </c>
      <c r="W18" s="21">
        <v>24519</v>
      </c>
    </row>
    <row r="19" spans="1:23" ht="16.5" x14ac:dyDescent="0.35">
      <c r="A19" s="4" t="s">
        <v>38</v>
      </c>
      <c r="B19" s="23">
        <f t="shared" ref="B19:K19" si="14">+B8/B18</f>
        <v>0.39350846721667393</v>
      </c>
      <c r="C19" s="23">
        <f t="shared" si="14"/>
        <v>0.34284775705369203</v>
      </c>
      <c r="D19" s="23">
        <f t="shared" si="14"/>
        <v>0.60942416038633207</v>
      </c>
      <c r="E19" s="23">
        <f t="shared" si="14"/>
        <v>0.50780162625448688</v>
      </c>
      <c r="F19" s="23">
        <f t="shared" si="14"/>
        <v>0.47041675664003457</v>
      </c>
      <c r="G19" s="23">
        <f t="shared" si="14"/>
        <v>0.49868092691622101</v>
      </c>
      <c r="H19" s="23">
        <f t="shared" si="14"/>
        <v>0.41156052985761848</v>
      </c>
      <c r="I19" s="23">
        <f t="shared" si="14"/>
        <v>0.49890677085200186</v>
      </c>
      <c r="J19" s="23">
        <f t="shared" si="14"/>
        <v>0.60936051899907318</v>
      </c>
      <c r="K19" s="23">
        <f t="shared" si="14"/>
        <v>0.41670550277827567</v>
      </c>
      <c r="L19" s="23">
        <f t="shared" ref="L19:M19" si="15">+L8/L18</f>
        <v>0.42544279984382211</v>
      </c>
      <c r="M19" s="23">
        <f t="shared" si="15"/>
        <v>0.38942154608172652</v>
      </c>
      <c r="N19" s="23">
        <f t="shared" ref="N19:O19" si="16">+N8/N18</f>
        <v>0.56193659855769229</v>
      </c>
      <c r="O19" s="23">
        <f t="shared" si="16"/>
        <v>0.38089567319836887</v>
      </c>
      <c r="P19" s="23">
        <f t="shared" ref="P19:S19" si="17">+P8/P18</f>
        <v>0.37769522144522144</v>
      </c>
      <c r="Q19" s="23">
        <f t="shared" si="17"/>
        <v>0.36284491662977719</v>
      </c>
      <c r="R19" s="23">
        <f t="shared" si="17"/>
        <v>0.4014377735862486</v>
      </c>
      <c r="S19" s="23">
        <f t="shared" si="17"/>
        <v>0.39070668665228675</v>
      </c>
      <c r="T19" s="23">
        <f t="shared" ref="T19:U19" si="18">+T8/T18</f>
        <v>0.55341912314828667</v>
      </c>
      <c r="U19" s="23">
        <f t="shared" si="18"/>
        <v>0.52313956300894948</v>
      </c>
      <c r="V19" s="23">
        <v>0.48506212752697386</v>
      </c>
      <c r="W19" s="23">
        <v>0.49467759696561853</v>
      </c>
    </row>
    <row r="20" spans="1:23" ht="14.5" x14ac:dyDescent="0.35">
      <c r="A20" s="4"/>
      <c r="B20" s="4"/>
      <c r="C20" s="4"/>
      <c r="D20" s="4"/>
      <c r="E20" s="4"/>
      <c r="F20" s="4"/>
      <c r="G20" s="4"/>
      <c r="H20" s="4"/>
      <c r="I20" s="4"/>
      <c r="J20" s="4"/>
      <c r="K20" s="4"/>
      <c r="L20" s="4"/>
      <c r="M20" s="4"/>
      <c r="N20" s="4"/>
      <c r="O20" s="4"/>
      <c r="P20" s="4"/>
      <c r="Q20" s="4"/>
      <c r="R20" s="4"/>
      <c r="S20" s="4"/>
      <c r="T20" s="4"/>
      <c r="U20" s="4"/>
    </row>
    <row r="21" spans="1:23" ht="14.5" x14ac:dyDescent="0.35">
      <c r="A21" s="4" t="s">
        <v>19</v>
      </c>
      <c r="B21" s="21">
        <f>+B13+B17</f>
        <v>77001</v>
      </c>
      <c r="C21" s="21">
        <f t="shared" ref="C21:I21" si="19">+C13+C17</f>
        <v>78663</v>
      </c>
      <c r="D21" s="21">
        <f t="shared" si="19"/>
        <v>76141</v>
      </c>
      <c r="E21" s="21">
        <f t="shared" si="19"/>
        <v>77400</v>
      </c>
      <c r="F21" s="21">
        <f t="shared" si="19"/>
        <v>75542</v>
      </c>
      <c r="G21" s="21">
        <f t="shared" si="19"/>
        <v>75590</v>
      </c>
      <c r="H21" s="21">
        <f t="shared" si="19"/>
        <v>75427</v>
      </c>
      <c r="I21" s="21">
        <f t="shared" si="19"/>
        <v>75494</v>
      </c>
      <c r="J21" s="21">
        <f t="shared" ref="J21:K21" si="20">+J13+J17</f>
        <v>76784</v>
      </c>
      <c r="K21" s="21">
        <f t="shared" si="20"/>
        <v>78629</v>
      </c>
      <c r="L21" s="21">
        <f t="shared" ref="L21:M21" si="21">+L13+L17</f>
        <v>78035</v>
      </c>
      <c r="M21" s="21">
        <f t="shared" si="21"/>
        <v>78248</v>
      </c>
      <c r="N21" s="21">
        <f t="shared" ref="N21:O21" si="22">+N13+N17</f>
        <v>76326</v>
      </c>
      <c r="O21" s="21">
        <f t="shared" si="22"/>
        <v>76771</v>
      </c>
      <c r="P21" s="21">
        <f t="shared" ref="P21:Q21" si="23">+P13+P17</f>
        <v>76378</v>
      </c>
      <c r="Q21" s="21">
        <f t="shared" si="23"/>
        <v>75696</v>
      </c>
      <c r="R21" s="21">
        <f t="shared" ref="R21:S21" si="24">+R13+R17</f>
        <v>75702</v>
      </c>
      <c r="S21" s="21">
        <f t="shared" si="24"/>
        <v>76087</v>
      </c>
      <c r="T21" s="21">
        <f t="shared" ref="T21:U21" si="25">+T13+T17</f>
        <v>74013</v>
      </c>
      <c r="U21" s="21">
        <f t="shared" si="25"/>
        <v>67212</v>
      </c>
      <c r="V21" s="21">
        <v>67091</v>
      </c>
      <c r="W21" s="21">
        <v>66844</v>
      </c>
    </row>
    <row r="22" spans="1:23" ht="14.5" x14ac:dyDescent="0.35">
      <c r="A22" s="4" t="s">
        <v>7</v>
      </c>
      <c r="B22" s="21">
        <f>+B14+B18</f>
        <v>64548</v>
      </c>
      <c r="C22" s="21">
        <f t="shared" ref="C22:I22" si="26">+C14+C18</f>
        <v>64323</v>
      </c>
      <c r="D22" s="21">
        <f t="shared" si="26"/>
        <v>62934</v>
      </c>
      <c r="E22" s="21">
        <f t="shared" si="26"/>
        <v>63140</v>
      </c>
      <c r="F22" s="21">
        <f t="shared" si="26"/>
        <v>63450</v>
      </c>
      <c r="G22" s="21">
        <f t="shared" si="26"/>
        <v>63374</v>
      </c>
      <c r="H22" s="21">
        <f t="shared" si="26"/>
        <v>62471</v>
      </c>
      <c r="I22" s="21">
        <f t="shared" si="26"/>
        <v>62655</v>
      </c>
      <c r="J22" s="21">
        <f t="shared" ref="J22:K22" si="27">+J14+J18</f>
        <v>64192</v>
      </c>
      <c r="K22" s="21">
        <f t="shared" si="27"/>
        <v>64031</v>
      </c>
      <c r="L22" s="21">
        <f t="shared" ref="L22:M22" si="28">+L14+L18</f>
        <v>64877</v>
      </c>
      <c r="M22" s="21">
        <f t="shared" si="28"/>
        <v>65251</v>
      </c>
      <c r="N22" s="21">
        <f t="shared" ref="N22:O22" si="29">+N14+N18</f>
        <v>63874</v>
      </c>
      <c r="O22" s="21">
        <f t="shared" si="29"/>
        <v>64064</v>
      </c>
      <c r="P22" s="21">
        <f t="shared" ref="P22:Q22" si="30">+P14+P18</f>
        <v>63955</v>
      </c>
      <c r="Q22" s="21">
        <f t="shared" si="30"/>
        <v>63022</v>
      </c>
      <c r="R22" s="21">
        <f t="shared" ref="R22:S22" si="31">+R14+R18</f>
        <v>63440</v>
      </c>
      <c r="S22" s="21">
        <f t="shared" si="31"/>
        <v>62419</v>
      </c>
      <c r="T22" s="21">
        <f t="shared" ref="T22:U22" si="32">+T14+T18</f>
        <v>60932</v>
      </c>
      <c r="U22" s="21">
        <f t="shared" si="32"/>
        <v>56528</v>
      </c>
      <c r="V22" s="21">
        <v>57859</v>
      </c>
      <c r="W22" s="21">
        <v>55828</v>
      </c>
    </row>
    <row r="23" spans="1:23" ht="16.5" x14ac:dyDescent="0.35">
      <c r="A23" s="4" t="s">
        <v>39</v>
      </c>
      <c r="B23" s="23">
        <f t="shared" ref="B23:K23" si="33">(B6+B8)/B22</f>
        <v>0.53487327260333395</v>
      </c>
      <c r="C23" s="23">
        <f t="shared" si="33"/>
        <v>0.48663775010493915</v>
      </c>
      <c r="D23" s="23">
        <f t="shared" si="33"/>
        <v>0.63598372898592181</v>
      </c>
      <c r="E23" s="23">
        <f t="shared" si="33"/>
        <v>0.58642698764649981</v>
      </c>
      <c r="F23" s="23">
        <f t="shared" si="33"/>
        <v>0.60567375886524821</v>
      </c>
      <c r="G23" s="23">
        <f t="shared" si="33"/>
        <v>0.5789756051377537</v>
      </c>
      <c r="H23" s="23">
        <f t="shared" si="33"/>
        <v>0.54561316450833186</v>
      </c>
      <c r="I23" s="23">
        <f t="shared" si="33"/>
        <v>0.59781342271167504</v>
      </c>
      <c r="J23" s="23">
        <f t="shared" si="33"/>
        <v>0.64375623130608173</v>
      </c>
      <c r="K23" s="23">
        <f t="shared" si="33"/>
        <v>0.53528759507113743</v>
      </c>
      <c r="L23" s="23">
        <f t="shared" ref="L23:M23" si="34">(L6+L8)/L22</f>
        <v>0.56386700988023486</v>
      </c>
      <c r="M23" s="23">
        <f t="shared" si="34"/>
        <v>0.51327948996950234</v>
      </c>
      <c r="N23" s="23">
        <f t="shared" ref="N23:O23" si="35">(N6+N8)/N22</f>
        <v>0.61865547797225784</v>
      </c>
      <c r="O23" s="23">
        <f t="shared" si="35"/>
        <v>0.51201923076923073</v>
      </c>
      <c r="P23" s="23">
        <f t="shared" ref="P23:Q23" si="36">(P6+P8)/P22</f>
        <v>0.509217418497381</v>
      </c>
      <c r="Q23" s="23">
        <f t="shared" si="36"/>
        <v>0.52597505632953567</v>
      </c>
      <c r="R23" s="23">
        <f t="shared" ref="R23:S23" si="37">(R6+R8)/R22</f>
        <v>0.52413303909205544</v>
      </c>
      <c r="S23" s="23">
        <f t="shared" si="37"/>
        <v>0.51540396353674367</v>
      </c>
      <c r="T23" s="23">
        <f t="shared" ref="T23:U23" si="38">(T6+T8)/T22</f>
        <v>0.64143635528129717</v>
      </c>
      <c r="U23" s="23">
        <f t="shared" si="38"/>
        <v>0.5819947636569488</v>
      </c>
      <c r="V23" s="23">
        <v>0.53595810504847996</v>
      </c>
      <c r="W23" s="23">
        <v>0.58850397649924768</v>
      </c>
    </row>
    <row r="24" spans="1:23" ht="14.5" x14ac:dyDescent="0.35">
      <c r="A24" s="4"/>
      <c r="B24" s="4"/>
      <c r="C24" s="4"/>
      <c r="D24" s="4"/>
      <c r="E24" s="4"/>
      <c r="F24" s="4"/>
      <c r="G24" s="4"/>
      <c r="H24" s="4"/>
      <c r="I24" s="4"/>
      <c r="J24" s="4"/>
      <c r="K24" s="4"/>
      <c r="L24" s="4"/>
      <c r="M24" s="4"/>
      <c r="N24" s="4"/>
      <c r="O24" s="4"/>
      <c r="P24" s="4"/>
      <c r="Q24" s="4"/>
      <c r="R24" s="4"/>
      <c r="S24" s="4"/>
      <c r="T24" s="4"/>
      <c r="U24" s="4"/>
    </row>
    <row r="25" spans="1:23" ht="16.5" x14ac:dyDescent="0.35">
      <c r="A25" s="4" t="s">
        <v>40</v>
      </c>
      <c r="B25" s="21">
        <f t="shared" ref="B25:K25" si="39">+B22+B9</f>
        <v>77629</v>
      </c>
      <c r="C25" s="21">
        <f t="shared" si="39"/>
        <v>77058</v>
      </c>
      <c r="D25" s="21">
        <f t="shared" si="39"/>
        <v>75850</v>
      </c>
      <c r="E25" s="21">
        <f t="shared" si="39"/>
        <v>75739</v>
      </c>
      <c r="F25" s="21">
        <f t="shared" si="39"/>
        <v>76097</v>
      </c>
      <c r="G25" s="21">
        <f t="shared" si="39"/>
        <v>75921</v>
      </c>
      <c r="H25" s="21">
        <f t="shared" si="39"/>
        <v>75492</v>
      </c>
      <c r="I25" s="21">
        <f t="shared" si="39"/>
        <v>75622</v>
      </c>
      <c r="J25" s="21">
        <f t="shared" si="39"/>
        <v>77311</v>
      </c>
      <c r="K25" s="21">
        <f t="shared" si="39"/>
        <v>76648</v>
      </c>
      <c r="L25" s="21">
        <f t="shared" ref="L25:M25" si="40">+L22+L9</f>
        <v>77617</v>
      </c>
      <c r="M25" s="21">
        <f t="shared" si="40"/>
        <v>77535</v>
      </c>
      <c r="N25" s="21">
        <f t="shared" ref="N25:O25" si="41">+N22+N9</f>
        <v>76379</v>
      </c>
      <c r="O25" s="21">
        <f t="shared" si="41"/>
        <v>76011</v>
      </c>
      <c r="P25" s="21">
        <f t="shared" ref="P25:Q25" si="42">+P22+P9</f>
        <v>76053</v>
      </c>
      <c r="Q25" s="21">
        <f t="shared" si="42"/>
        <v>75107</v>
      </c>
      <c r="R25" s="21">
        <f t="shared" ref="R25:S25" si="43">+R22+R9</f>
        <v>75119</v>
      </c>
      <c r="S25" s="21">
        <f t="shared" si="43"/>
        <v>74125</v>
      </c>
      <c r="T25" s="21">
        <f t="shared" ref="T25:U25" si="44">+T22+T9</f>
        <v>72923</v>
      </c>
      <c r="U25" s="21">
        <f t="shared" si="44"/>
        <v>68362</v>
      </c>
      <c r="V25" s="21">
        <v>69655</v>
      </c>
      <c r="W25" s="21">
        <v>67425</v>
      </c>
    </row>
    <row r="26" spans="1:23" ht="16.5" x14ac:dyDescent="0.35">
      <c r="A26" s="4" t="s">
        <v>41</v>
      </c>
      <c r="B26" s="23">
        <f t="shared" ref="B26:K26" si="45">+(B5-B11)/B25</f>
        <v>0.61325020288809595</v>
      </c>
      <c r="C26" s="23">
        <f t="shared" si="45"/>
        <v>0.57147862648913805</v>
      </c>
      <c r="D26" s="23">
        <f t="shared" si="45"/>
        <v>0.6979696769940672</v>
      </c>
      <c r="E26" s="23">
        <f t="shared" si="45"/>
        <v>0.6552238608906904</v>
      </c>
      <c r="F26" s="23">
        <f t="shared" si="45"/>
        <v>0.67120911468257616</v>
      </c>
      <c r="G26" s="23">
        <f t="shared" si="45"/>
        <v>0.64855573556723434</v>
      </c>
      <c r="H26" s="23">
        <f t="shared" si="45"/>
        <v>0.62398664759179778</v>
      </c>
      <c r="I26" s="23">
        <f t="shared" si="45"/>
        <v>0.66677686387559176</v>
      </c>
      <c r="J26" s="23">
        <f t="shared" si="45"/>
        <v>0.70420768066639938</v>
      </c>
      <c r="K26" s="23">
        <f t="shared" si="45"/>
        <v>0.61178373864941027</v>
      </c>
      <c r="L26" s="23">
        <f t="shared" ref="L26:M26" si="46">+(L5-L11)/L25</f>
        <v>0.63545357331512431</v>
      </c>
      <c r="M26" s="23">
        <f t="shared" si="46"/>
        <v>0.59039143612562073</v>
      </c>
      <c r="N26" s="23">
        <f t="shared" ref="N26:O26" si="47">+(N5-N11)/N25</f>
        <v>0.68109035206012125</v>
      </c>
      <c r="O26" s="23">
        <f t="shared" si="47"/>
        <v>0.58871742247832548</v>
      </c>
      <c r="P26" s="23">
        <f t="shared" ref="P26:Q26" si="48">+(P5-P11)/P25</f>
        <v>0.58728781244658335</v>
      </c>
      <c r="Q26" s="23">
        <f t="shared" si="48"/>
        <v>0.60224746028998632</v>
      </c>
      <c r="R26" s="23">
        <f t="shared" ref="R26:S26" si="49">+(R5-R11)/R25</f>
        <v>0.59811765332339351</v>
      </c>
      <c r="S26" s="23">
        <f t="shared" si="49"/>
        <v>0.59193254637436765</v>
      </c>
      <c r="T26" s="23">
        <f t="shared" ref="T26:U26" si="50">+(T5-T11)/T25</f>
        <v>0.70039630843492451</v>
      </c>
      <c r="U26" s="23">
        <f t="shared" si="50"/>
        <v>0.65435475849155966</v>
      </c>
      <c r="V26" s="23">
        <v>0.61454310530471612</v>
      </c>
      <c r="W26" s="23">
        <v>0.65928068223952541</v>
      </c>
    </row>
    <row r="27" spans="1:23" ht="14.5" thickBot="1" x14ac:dyDescent="0.35">
      <c r="Q27" s="1"/>
    </row>
    <row r="28" spans="1:23" ht="15" customHeight="1" x14ac:dyDescent="0.3">
      <c r="A28" s="32" t="s">
        <v>49</v>
      </c>
      <c r="B28" s="13"/>
      <c r="C28" s="13"/>
      <c r="D28" s="13"/>
      <c r="E28" s="13"/>
      <c r="F28" s="13"/>
      <c r="G28" s="13"/>
      <c r="H28" s="13"/>
      <c r="I28" s="13"/>
      <c r="J28" s="13"/>
      <c r="K28" s="13"/>
      <c r="L28" s="20"/>
      <c r="M28" s="20"/>
      <c r="N28" s="20"/>
      <c r="O28" s="20"/>
      <c r="P28" s="20"/>
      <c r="Q28" s="22"/>
      <c r="R28" s="20"/>
      <c r="S28" s="20"/>
      <c r="T28" s="20"/>
      <c r="U28" s="20"/>
      <c r="V28" s="20"/>
      <c r="W28" s="20"/>
    </row>
    <row r="29" spans="1:23" ht="15" customHeight="1" x14ac:dyDescent="0.3">
      <c r="A29" s="29" t="s">
        <v>50</v>
      </c>
      <c r="B29" s="16"/>
      <c r="C29" s="16"/>
      <c r="D29" s="16"/>
      <c r="E29" s="16"/>
      <c r="F29" s="16"/>
      <c r="G29" s="16"/>
      <c r="H29" s="16"/>
      <c r="I29" s="16"/>
      <c r="J29" s="16"/>
      <c r="K29" s="16"/>
    </row>
    <row r="30" spans="1:23" ht="15" customHeight="1" x14ac:dyDescent="0.3">
      <c r="A30" s="29" t="s">
        <v>51</v>
      </c>
      <c r="B30" s="16"/>
      <c r="C30" s="16"/>
      <c r="D30" s="16"/>
      <c r="E30" s="16"/>
      <c r="F30" s="16"/>
      <c r="G30" s="16"/>
      <c r="H30" s="16"/>
      <c r="I30" s="16"/>
      <c r="J30" s="16"/>
      <c r="K30" s="16"/>
    </row>
    <row r="31" spans="1:23" ht="15" customHeight="1" x14ac:dyDescent="0.3">
      <c r="A31" s="29" t="s">
        <v>52</v>
      </c>
      <c r="B31" s="29"/>
      <c r="C31" s="29"/>
      <c r="D31" s="29"/>
      <c r="E31" s="29"/>
      <c r="F31" s="29"/>
      <c r="G31" s="29"/>
      <c r="H31" s="29"/>
      <c r="I31" s="29"/>
      <c r="J31" s="29"/>
      <c r="K31" s="29"/>
    </row>
    <row r="32" spans="1:23" ht="15" customHeight="1" x14ac:dyDescent="0.3">
      <c r="A32" s="31" t="s">
        <v>53</v>
      </c>
      <c r="B32" s="31"/>
      <c r="C32" s="31"/>
      <c r="D32" s="31"/>
      <c r="E32" s="31"/>
      <c r="F32" s="31"/>
      <c r="G32" s="31"/>
      <c r="H32" s="31"/>
      <c r="I32" s="31"/>
      <c r="J32" s="31"/>
      <c r="K32" s="31"/>
    </row>
    <row r="33" spans="1:11" ht="15" customHeight="1" x14ac:dyDescent="0.3">
      <c r="A33" s="16"/>
      <c r="B33" s="16"/>
      <c r="C33" s="16"/>
      <c r="D33" s="16"/>
      <c r="E33" s="16"/>
      <c r="F33" s="16"/>
      <c r="G33" s="16"/>
      <c r="H33" s="16"/>
      <c r="I33" s="16"/>
      <c r="J33" s="16"/>
      <c r="K33" s="16"/>
    </row>
    <row r="34" spans="1:11" ht="15" customHeight="1" x14ac:dyDescent="0.3">
      <c r="A34" s="29" t="s">
        <v>9</v>
      </c>
      <c r="B34" s="29"/>
      <c r="C34" s="29"/>
      <c r="D34" s="29"/>
      <c r="E34" s="29"/>
      <c r="F34" s="29"/>
      <c r="G34" s="29"/>
      <c r="H34" s="29"/>
      <c r="I34" s="29"/>
      <c r="J34" s="29"/>
      <c r="K34" s="29"/>
    </row>
  </sheetData>
  <pageMargins left="0.25" right="0.25" top="0.75" bottom="0.75" header="0.3" footer="0.3"/>
  <pageSetup orientation="landscape"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vt:lpstr>
      <vt:lpstr>PADD 1</vt:lpstr>
      <vt:lpstr>PADD 2</vt:lpstr>
      <vt:lpstr>Cushing</vt:lpstr>
      <vt:lpstr>PADD 3</vt:lpstr>
      <vt:lpstr>PADD 4</vt:lpstr>
      <vt:lpstr>PADD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Crude Oil Stocks and Storage Capacity</dc:title>
  <dc:creator>U. S. Energy Information Administration;EIA</dc:creator>
  <cp:lastModifiedBy>Harris, Julie </cp:lastModifiedBy>
  <cp:lastPrinted>2015-07-27T14:14:08Z</cp:lastPrinted>
  <dcterms:created xsi:type="dcterms:W3CDTF">2013-09-20T21:07:47Z</dcterms:created>
  <dcterms:modified xsi:type="dcterms:W3CDTF">2023-05-25T17:01:13Z</dcterms:modified>
</cp:coreProperties>
</file>