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isma\"/>
    </mc:Choice>
  </mc:AlternateContent>
  <bookViews>
    <workbookView xWindow="-120" yWindow="-120" windowWidth="20730" windowHeight="11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7" i="1" l="1"/>
  <c r="C28" i="1"/>
  <c r="C27" i="1"/>
  <c r="C26" i="1"/>
  <c r="C25" i="1"/>
  <c r="B28" i="1"/>
  <c r="B27" i="1"/>
  <c r="B26" i="1"/>
  <c r="B25" i="1"/>
  <c r="A28" i="1"/>
  <c r="A26" i="1"/>
  <c r="A25" i="1"/>
  <c r="E33" i="1" l="1"/>
  <c r="B29" i="1"/>
  <c r="F42" i="1" s="1"/>
  <c r="C48" i="1" s="1"/>
  <c r="A29" i="1"/>
  <c r="G42" i="1" s="1"/>
  <c r="D48" i="1" s="1"/>
  <c r="C29" i="1"/>
  <c r="E42" i="1" s="1"/>
  <c r="B48" i="1" s="1"/>
  <c r="B45" i="1"/>
  <c r="G33" i="1" l="1"/>
  <c r="F33" i="1"/>
  <c r="C45" i="1" s="1"/>
  <c r="E39" i="1"/>
  <c r="B47" i="1" s="1"/>
  <c r="E36" i="1"/>
  <c r="B46" i="1" s="1"/>
  <c r="G36" i="1"/>
  <c r="D46" i="1" s="1"/>
  <c r="G39" i="1"/>
  <c r="D47" i="1" s="1"/>
  <c r="F39" i="1"/>
  <c r="C47" i="1" s="1"/>
  <c r="B66" i="1" s="1"/>
  <c r="D45" i="1"/>
  <c r="F36" i="1"/>
  <c r="C46" i="1" s="1"/>
  <c r="B51" i="1" l="1"/>
  <c r="B53" i="1"/>
  <c r="B59" i="1"/>
  <c r="B64" i="1"/>
  <c r="B72" i="1"/>
  <c r="B70" i="1"/>
  <c r="B71" i="1"/>
  <c r="B52" i="1"/>
  <c r="D54" i="1" s="1"/>
  <c r="B60" i="1"/>
  <c r="B58" i="1"/>
  <c r="B65" i="1"/>
  <c r="D67" i="1" l="1"/>
  <c r="D87" i="1" s="1"/>
  <c r="D73" i="1"/>
  <c r="D61" i="1"/>
  <c r="C87" i="1" s="1"/>
  <c r="B87" i="1"/>
  <c r="E87" i="1" l="1"/>
  <c r="E83" i="1"/>
  <c r="C79" i="1"/>
  <c r="C83" i="1" s="1"/>
  <c r="C88" i="1" s="1"/>
  <c r="C101" i="1" s="1"/>
  <c r="F87" i="1"/>
  <c r="B83" i="1" l="1"/>
  <c r="B88" i="1" s="1"/>
  <c r="E88" i="1"/>
  <c r="E99" i="1" s="1"/>
  <c r="C99" i="1"/>
  <c r="C102" i="1"/>
  <c r="D83" i="1"/>
  <c r="D88" i="1" s="1"/>
  <c r="D101" i="1" s="1"/>
  <c r="C100" i="1"/>
  <c r="B101" i="1"/>
  <c r="B100" i="1"/>
  <c r="B99" i="1"/>
  <c r="B102" i="1"/>
  <c r="E100" i="1" l="1"/>
  <c r="E101" i="1"/>
  <c r="E102" i="1"/>
  <c r="D102" i="1"/>
  <c r="F102" i="1" s="1"/>
  <c r="F88" i="1"/>
  <c r="D99" i="1"/>
  <c r="F99" i="1" s="1"/>
  <c r="D100" i="1"/>
  <c r="F100" i="1" s="1"/>
  <c r="F101" i="1"/>
  <c r="G101" i="1" l="1"/>
  <c r="G102" i="1"/>
  <c r="G100" i="1"/>
  <c r="G99" i="1"/>
</calcChain>
</file>

<file path=xl/sharedStrings.xml><?xml version="1.0" encoding="utf-8"?>
<sst xmlns="http://schemas.openxmlformats.org/spreadsheetml/2006/main" count="132" uniqueCount="71">
  <si>
    <t>C1</t>
  </si>
  <si>
    <t>C2</t>
  </si>
  <si>
    <t>C3</t>
  </si>
  <si>
    <t>C4</t>
  </si>
  <si>
    <t>Matriks perbandingan antar kriteria</t>
  </si>
  <si>
    <t>Alternatif</t>
  </si>
  <si>
    <t>Tanaman</t>
  </si>
  <si>
    <t>A1</t>
  </si>
  <si>
    <t>A2</t>
  </si>
  <si>
    <t>A3</t>
  </si>
  <si>
    <t>A4</t>
  </si>
  <si>
    <t>Bambu Cina</t>
  </si>
  <si>
    <t>Bambu Kuning</t>
  </si>
  <si>
    <t>Kaktus Minima Blue</t>
  </si>
  <si>
    <t>Oxalis (Kupu-Kupu)</t>
  </si>
  <si>
    <t>Matriks pembobotan masing-masing alternatif</t>
  </si>
  <si>
    <t xml:space="preserve">Ukuran Tanaman </t>
  </si>
  <si>
    <t>Daya Tahan</t>
  </si>
  <si>
    <t>Pencahayaan</t>
  </si>
  <si>
    <t>Harga</t>
  </si>
  <si>
    <t>l</t>
  </si>
  <si>
    <t>m</t>
  </si>
  <si>
    <t>u</t>
  </si>
  <si>
    <t>Fuzzy Tringular Number</t>
  </si>
  <si>
    <t xml:space="preserve">Nilai Sintesis Fuzzy </t>
  </si>
  <si>
    <t>=</t>
  </si>
  <si>
    <t>(5, 1, 7.5) x (1/22,833, 1/6,952, 1/12,667)</t>
  </si>
  <si>
    <t>(2,667, 2,667, 6) x (1/22,833, 1/6,952, 1/12,667)</t>
  </si>
  <si>
    <t>(1, 1,285, 3,333) x (1/22,833, 1/6952, 1/12,667)</t>
  </si>
  <si>
    <t>c. Kaktus Minima Blue</t>
  </si>
  <si>
    <t>d. Oxalis (Kupu-Kupu)</t>
  </si>
  <si>
    <t>a. perbandingan kriteria bambu cina dengan yang lain</t>
  </si>
  <si>
    <t>C1 &gt;= C2 =</t>
  </si>
  <si>
    <t>C1 &gt;= C3 =</t>
  </si>
  <si>
    <t>b. perbandingan kriteria bambu kuning dengan yang lain</t>
  </si>
  <si>
    <t>C2 &gt;= C1 =</t>
  </si>
  <si>
    <t>C2 &gt;= C3 =</t>
  </si>
  <si>
    <t>C2 &gt;= C4 =</t>
  </si>
  <si>
    <t>c. perbandingan kriteria kaktus minima blue dengan yang lain</t>
  </si>
  <si>
    <t>C3 &gt;= C1 =</t>
  </si>
  <si>
    <t>C3 &gt;= C2 =</t>
  </si>
  <si>
    <t>C3 &gt;= C4 =</t>
  </si>
  <si>
    <t>C4 &gt;= C1 =</t>
  </si>
  <si>
    <t>C4 &gt;= C2 =</t>
  </si>
  <si>
    <t>C4 &gt;= C3 =</t>
  </si>
  <si>
    <t>min (1, 1, 1) =</t>
  </si>
  <si>
    <t xml:space="preserve">Bobot vektor untuk kriteria </t>
  </si>
  <si>
    <t>Jumlah keseluruhan elemen pada W\' adalah</t>
  </si>
  <si>
    <t xml:space="preserve">Sehingga bobot vektor ternormalisasinya adalah </t>
  </si>
  <si>
    <t>W =</t>
  </si>
  <si>
    <t>Normalisasi Bobot Vektor Untuk Kriteria</t>
  </si>
  <si>
    <t>Kriteria</t>
  </si>
  <si>
    <t>W\'</t>
  </si>
  <si>
    <t xml:space="preserve">W </t>
  </si>
  <si>
    <t>Total</t>
  </si>
  <si>
    <t>Bobot kriteria dengan alternatif</t>
  </si>
  <si>
    <t>Nilai</t>
  </si>
  <si>
    <t>Ranking</t>
  </si>
  <si>
    <t>Jadi, tanaman hias yang memiliki kualitas terbaik adalah bambu kuning</t>
  </si>
  <si>
    <t>Matriks Pairwise Comparison Antar Kriteria</t>
  </si>
  <si>
    <r>
      <t>a.</t>
    </r>
    <r>
      <rPr>
        <b/>
        <sz val="12"/>
        <color theme="1"/>
        <rFont val="Times New Roman"/>
        <family val="1"/>
      </rPr>
      <t xml:space="preserve"> Bambu Cina =</t>
    </r>
  </si>
  <si>
    <r>
      <t>b</t>
    </r>
    <r>
      <rPr>
        <b/>
        <sz val="12"/>
        <color theme="1"/>
        <rFont val="Times New Roman"/>
        <family val="1"/>
      </rPr>
      <t xml:space="preserve"> Bambu Kuning</t>
    </r>
  </si>
  <si>
    <t>C1 &gt;= C4 =</t>
  </si>
  <si>
    <t xml:space="preserve">min (1, 1,408056, 1) = </t>
  </si>
  <si>
    <t>(4.5, 6, 7,5 ) x (1/24,333, 1/19,187, 1/15,25)</t>
  </si>
  <si>
    <t>min (1,055154, 0,874324, 1) =</t>
  </si>
  <si>
    <t>d. perbandingan kriteria oxalis(kupu-kupu) dengan yang lain</t>
  </si>
  <si>
    <t>min (0,28223, 0, 0,990996) =</t>
  </si>
  <si>
    <t>W \' = (1, 1, 0,87432, 0)</t>
  </si>
  <si>
    <t>1 + 1 + 0,87432 + 0 =</t>
  </si>
  <si>
    <t xml:space="preserve">W\' = (1/2,874323516, 1/2,874323516, 0,87432/2,874323516, 0/2,874323516) =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</si>
</sst>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Border="1"/>
    <xf numFmtId="0" fontId="0" fillId="2" borderId="0" xfId="0" applyFill="1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1" fillId="2" borderId="0" xfId="0" applyFont="1" applyFill="1"/>
    <xf numFmtId="0" fontId="1" fillId="0" borderId="0" xfId="0" applyFont="1" applyFill="1"/>
    <xf numFmtId="0" fontId="3" fillId="0" borderId="0" xfId="0" applyFont="1"/>
    <xf numFmtId="0" fontId="2" fillId="5" borderId="1" xfId="0" applyFont="1" applyFill="1" applyBorder="1"/>
    <xf numFmtId="0" fontId="2" fillId="0" borderId="1" xfId="0" applyFont="1" applyFill="1" applyBorder="1"/>
    <xf numFmtId="0" fontId="2" fillId="6" borderId="1" xfId="0" applyFont="1" applyFill="1" applyBorder="1" applyAlignment="1">
      <alignment horizontal="center"/>
    </xf>
    <xf numFmtId="0" fontId="1" fillId="7" borderId="1" xfId="0" applyFont="1" applyFill="1" applyBorder="1"/>
    <xf numFmtId="0" fontId="1" fillId="0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1" fillId="5" borderId="0" xfId="0" applyFont="1" applyFill="1"/>
    <xf numFmtId="0" fontId="0" fillId="5" borderId="0" xfId="0" applyFill="1"/>
    <xf numFmtId="0" fontId="2" fillId="5" borderId="0" xfId="0" applyFont="1" applyFill="1"/>
    <xf numFmtId="0" fontId="1" fillId="5" borderId="1" xfId="0" applyFont="1" applyFill="1" applyBorder="1"/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1" fillId="8" borderId="1" xfId="0" applyFont="1" applyFill="1" applyBorder="1"/>
    <xf numFmtId="0" fontId="4" fillId="0" borderId="0" xfId="0" applyFont="1" applyFill="1" applyBorder="1"/>
    <xf numFmtId="0" fontId="1" fillId="5" borderId="2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5" fillId="7" borderId="1" xfId="0" applyFont="1" applyFill="1" applyBorder="1"/>
    <xf numFmtId="0" fontId="2" fillId="9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"/>
  <sheetViews>
    <sheetView tabSelected="1" zoomScaleNormal="100" workbookViewId="0">
      <selection activeCell="K16" sqref="K16:M16"/>
    </sheetView>
  </sheetViews>
  <sheetFormatPr defaultRowHeight="15" x14ac:dyDescent="0.25"/>
  <cols>
    <col min="1" max="1" width="13.42578125" customWidth="1"/>
    <col min="2" max="2" width="10.7109375" customWidth="1"/>
    <col min="3" max="3" width="19.5703125" customWidth="1"/>
    <col min="4" max="4" width="9" customWidth="1"/>
    <col min="7" max="7" width="10.5703125" customWidth="1"/>
    <col min="8" max="8" width="10" customWidth="1"/>
    <col min="17" max="17" width="21.5703125" customWidth="1"/>
  </cols>
  <sheetData>
    <row r="1" spans="1:17" ht="15.75" x14ac:dyDescent="0.25">
      <c r="A1" s="18" t="s">
        <v>4</v>
      </c>
      <c r="B1" s="16"/>
      <c r="C1" s="16"/>
      <c r="D1" s="3"/>
      <c r="E1" s="3"/>
      <c r="G1" s="1"/>
      <c r="H1" s="1"/>
      <c r="I1" s="1"/>
      <c r="P1" s="24"/>
      <c r="Q1" s="24"/>
    </row>
    <row r="2" spans="1:17" ht="15.75" x14ac:dyDescent="0.25">
      <c r="A2" s="23"/>
      <c r="B2" s="23" t="s">
        <v>0</v>
      </c>
      <c r="C2" s="23" t="s">
        <v>1</v>
      </c>
      <c r="D2" s="23" t="s">
        <v>2</v>
      </c>
      <c r="E2" s="23" t="s">
        <v>3</v>
      </c>
      <c r="G2" s="1"/>
      <c r="H2" s="19" t="s">
        <v>5</v>
      </c>
      <c r="I2" s="25" t="s">
        <v>6</v>
      </c>
      <c r="J2" s="26"/>
      <c r="K2" s="27"/>
      <c r="P2" s="24"/>
      <c r="Q2" s="24"/>
    </row>
    <row r="3" spans="1:17" ht="15.75" x14ac:dyDescent="0.25">
      <c r="A3" s="38" t="s">
        <v>0</v>
      </c>
      <c r="B3" s="28">
        <v>1</v>
      </c>
      <c r="C3" s="28">
        <v>5</v>
      </c>
      <c r="D3" s="28">
        <v>2</v>
      </c>
      <c r="E3" s="28">
        <v>3</v>
      </c>
      <c r="G3" s="1"/>
      <c r="H3" s="28" t="s">
        <v>7</v>
      </c>
      <c r="I3" s="29" t="s">
        <v>11</v>
      </c>
      <c r="J3" s="30"/>
      <c r="K3" s="31"/>
      <c r="P3" s="24"/>
      <c r="Q3" s="24"/>
    </row>
    <row r="4" spans="1:17" ht="15.75" x14ac:dyDescent="0.25">
      <c r="A4" s="38" t="s">
        <v>1</v>
      </c>
      <c r="B4" s="28">
        <v>0</v>
      </c>
      <c r="C4" s="28">
        <v>1</v>
      </c>
      <c r="D4" s="28">
        <v>3</v>
      </c>
      <c r="E4" s="28">
        <v>7</v>
      </c>
      <c r="G4" s="1"/>
      <c r="H4" s="28" t="s">
        <v>8</v>
      </c>
      <c r="I4" s="32" t="s">
        <v>12</v>
      </c>
      <c r="J4" s="33"/>
      <c r="K4" s="34"/>
      <c r="P4" s="24"/>
      <c r="Q4" s="24"/>
    </row>
    <row r="5" spans="1:17" ht="15.75" x14ac:dyDescent="0.25">
      <c r="A5" s="38" t="s">
        <v>2</v>
      </c>
      <c r="B5" s="28">
        <v>0</v>
      </c>
      <c r="C5" s="28">
        <v>0</v>
      </c>
      <c r="D5" s="28">
        <v>1</v>
      </c>
      <c r="E5" s="28">
        <v>3</v>
      </c>
      <c r="G5" s="1"/>
      <c r="H5" s="28" t="s">
        <v>9</v>
      </c>
      <c r="I5" s="32" t="s">
        <v>13</v>
      </c>
      <c r="J5" s="33"/>
      <c r="K5" s="34"/>
      <c r="P5" s="24"/>
      <c r="Q5" s="24"/>
    </row>
    <row r="6" spans="1:17" ht="15.75" x14ac:dyDescent="0.25">
      <c r="A6" s="38" t="s">
        <v>3</v>
      </c>
      <c r="B6" s="28">
        <v>0</v>
      </c>
      <c r="C6" s="28">
        <v>0</v>
      </c>
      <c r="D6" s="28">
        <v>0</v>
      </c>
      <c r="E6" s="28">
        <v>1</v>
      </c>
      <c r="H6" s="28" t="s">
        <v>10</v>
      </c>
      <c r="I6" s="35" t="s">
        <v>14</v>
      </c>
      <c r="J6" s="36"/>
      <c r="K6" s="37"/>
    </row>
    <row r="8" spans="1:17" ht="15.75" x14ac:dyDescent="0.25">
      <c r="A8" s="18" t="s">
        <v>15</v>
      </c>
      <c r="B8" s="16"/>
      <c r="C8" s="16"/>
      <c r="D8" s="16"/>
      <c r="E8" s="16"/>
    </row>
    <row r="9" spans="1:17" ht="25.5" customHeight="1" x14ac:dyDescent="0.25">
      <c r="A9" s="39" t="s">
        <v>5</v>
      </c>
      <c r="B9" s="39" t="s">
        <v>16</v>
      </c>
      <c r="C9" s="39" t="s">
        <v>17</v>
      </c>
      <c r="D9" s="39" t="s">
        <v>18</v>
      </c>
      <c r="E9" s="39" t="s">
        <v>19</v>
      </c>
    </row>
    <row r="10" spans="1:17" ht="15.75" x14ac:dyDescent="0.25">
      <c r="A10" s="28" t="s">
        <v>7</v>
      </c>
      <c r="B10" s="28">
        <v>3</v>
      </c>
      <c r="C10" s="28">
        <v>3</v>
      </c>
      <c r="D10" s="28">
        <v>2</v>
      </c>
      <c r="E10" s="28">
        <v>2</v>
      </c>
    </row>
    <row r="11" spans="1:17" ht="15.75" x14ac:dyDescent="0.25">
      <c r="A11" s="28" t="s">
        <v>8</v>
      </c>
      <c r="B11" s="28">
        <v>5</v>
      </c>
      <c r="C11" s="28">
        <v>3</v>
      </c>
      <c r="D11" s="28">
        <v>2</v>
      </c>
      <c r="E11" s="28">
        <v>2</v>
      </c>
    </row>
    <row r="12" spans="1:17" ht="15.75" x14ac:dyDescent="0.25">
      <c r="A12" s="28" t="s">
        <v>9</v>
      </c>
      <c r="B12" s="28">
        <v>1</v>
      </c>
      <c r="C12" s="28">
        <v>1</v>
      </c>
      <c r="D12" s="28">
        <v>3</v>
      </c>
      <c r="E12" s="28">
        <v>1</v>
      </c>
    </row>
    <row r="13" spans="1:17" ht="15.75" x14ac:dyDescent="0.25">
      <c r="A13" s="28" t="s">
        <v>10</v>
      </c>
      <c r="B13" s="28">
        <v>2</v>
      </c>
      <c r="C13" s="28">
        <v>1</v>
      </c>
      <c r="D13" s="28">
        <v>3</v>
      </c>
      <c r="E13" s="28">
        <v>1</v>
      </c>
    </row>
    <row r="15" spans="1:17" ht="15.75" x14ac:dyDescent="0.25">
      <c r="A15" s="18" t="s">
        <v>59</v>
      </c>
      <c r="B15" s="16"/>
      <c r="C15" s="16"/>
      <c r="D15" s="16"/>
      <c r="E15" s="16"/>
      <c r="F15" s="3"/>
      <c r="G15" s="3"/>
      <c r="H15" s="3"/>
      <c r="I15" s="3"/>
      <c r="J15" s="3"/>
      <c r="K15" s="3"/>
      <c r="L15" s="3"/>
      <c r="M15" s="3"/>
    </row>
    <row r="16" spans="1:17" ht="15.75" x14ac:dyDescent="0.25">
      <c r="A16" s="40"/>
      <c r="B16" s="41" t="s">
        <v>0</v>
      </c>
      <c r="C16" s="41"/>
      <c r="D16" s="41"/>
      <c r="E16" s="42" t="s">
        <v>1</v>
      </c>
      <c r="F16" s="42"/>
      <c r="G16" s="42"/>
      <c r="H16" s="11" t="s">
        <v>2</v>
      </c>
      <c r="I16" s="11"/>
      <c r="J16" s="11"/>
      <c r="K16" s="43" t="s">
        <v>3</v>
      </c>
      <c r="L16" s="43"/>
      <c r="M16" s="43"/>
    </row>
    <row r="17" spans="1:13" ht="15.75" x14ac:dyDescent="0.25">
      <c r="A17" s="10"/>
      <c r="B17" s="10" t="s">
        <v>20</v>
      </c>
      <c r="C17" s="10" t="s">
        <v>21</v>
      </c>
      <c r="D17" s="10" t="s">
        <v>22</v>
      </c>
      <c r="E17" s="10" t="s">
        <v>20</v>
      </c>
      <c r="F17" s="10" t="s">
        <v>21</v>
      </c>
      <c r="G17" s="10" t="s">
        <v>22</v>
      </c>
      <c r="H17" s="10" t="s">
        <v>20</v>
      </c>
      <c r="I17" s="10" t="s">
        <v>21</v>
      </c>
      <c r="J17" s="10" t="s">
        <v>22</v>
      </c>
      <c r="K17" s="10" t="s">
        <v>20</v>
      </c>
      <c r="L17" s="10" t="s">
        <v>21</v>
      </c>
      <c r="M17" s="10" t="s">
        <v>22</v>
      </c>
    </row>
    <row r="18" spans="1:13" ht="15.75" x14ac:dyDescent="0.25">
      <c r="A18" s="10" t="s">
        <v>0</v>
      </c>
      <c r="B18" s="13">
        <v>1</v>
      </c>
      <c r="C18" s="13">
        <v>1</v>
      </c>
      <c r="D18" s="13">
        <v>1</v>
      </c>
      <c r="E18" s="13">
        <v>2</v>
      </c>
      <c r="F18" s="13">
        <v>2.5</v>
      </c>
      <c r="G18" s="13">
        <v>3</v>
      </c>
      <c r="H18" s="13">
        <v>0.5</v>
      </c>
      <c r="I18" s="13">
        <v>1</v>
      </c>
      <c r="J18" s="13">
        <v>1.5</v>
      </c>
      <c r="K18" s="13">
        <v>1</v>
      </c>
      <c r="L18" s="13">
        <v>1.5</v>
      </c>
      <c r="M18" s="13">
        <v>2</v>
      </c>
    </row>
    <row r="19" spans="1:13" ht="15.75" x14ac:dyDescent="0.25">
      <c r="A19" s="10" t="s">
        <v>1</v>
      </c>
      <c r="B19" s="13">
        <v>0.33300000000000002</v>
      </c>
      <c r="C19" s="13">
        <v>0.4</v>
      </c>
      <c r="D19" s="13">
        <v>0.5</v>
      </c>
      <c r="E19" s="13">
        <v>1</v>
      </c>
      <c r="F19" s="13">
        <v>1</v>
      </c>
      <c r="G19" s="13">
        <v>1</v>
      </c>
      <c r="H19" s="13">
        <v>1</v>
      </c>
      <c r="I19" s="13">
        <v>1.5</v>
      </c>
      <c r="J19" s="13">
        <v>2</v>
      </c>
      <c r="K19" s="13">
        <v>3</v>
      </c>
      <c r="L19" s="13">
        <v>3.5</v>
      </c>
      <c r="M19" s="13">
        <v>4</v>
      </c>
    </row>
    <row r="20" spans="1:13" ht="15.75" x14ac:dyDescent="0.25">
      <c r="A20" s="10" t="s">
        <v>2</v>
      </c>
      <c r="B20" s="13">
        <v>0.66700000000000004</v>
      </c>
      <c r="C20" s="13">
        <v>1</v>
      </c>
      <c r="D20" s="13">
        <v>2</v>
      </c>
      <c r="E20" s="13">
        <v>0.5</v>
      </c>
      <c r="F20" s="13">
        <v>0.66700000000000004</v>
      </c>
      <c r="G20" s="13">
        <v>1</v>
      </c>
      <c r="H20" s="13">
        <v>1</v>
      </c>
      <c r="I20" s="13">
        <v>1</v>
      </c>
      <c r="J20" s="13">
        <v>1</v>
      </c>
      <c r="K20" s="13">
        <v>1</v>
      </c>
      <c r="L20" s="13">
        <v>1.5</v>
      </c>
      <c r="M20" s="13">
        <v>2</v>
      </c>
    </row>
    <row r="21" spans="1:13" ht="15.75" x14ac:dyDescent="0.25">
      <c r="A21" s="10" t="s">
        <v>3</v>
      </c>
      <c r="B21" s="13">
        <v>0.5</v>
      </c>
      <c r="C21" s="13">
        <v>0.66700000000000004</v>
      </c>
      <c r="D21" s="13">
        <v>1</v>
      </c>
      <c r="E21" s="13">
        <v>0.25</v>
      </c>
      <c r="F21" s="13">
        <v>0.28599999999999998</v>
      </c>
      <c r="G21" s="13">
        <v>0.33300000000000002</v>
      </c>
      <c r="H21" s="13">
        <v>0.5</v>
      </c>
      <c r="I21" s="13">
        <v>0.66700000000000004</v>
      </c>
      <c r="J21" s="13">
        <v>1</v>
      </c>
      <c r="K21" s="13">
        <v>1</v>
      </c>
      <c r="L21" s="13">
        <v>1</v>
      </c>
      <c r="M21" s="13">
        <v>1</v>
      </c>
    </row>
    <row r="23" spans="1:13" ht="15.75" x14ac:dyDescent="0.25">
      <c r="A23" s="18" t="s">
        <v>23</v>
      </c>
      <c r="B23" s="18"/>
      <c r="C23" s="18"/>
    </row>
    <row r="24" spans="1:13" ht="15.75" x14ac:dyDescent="0.25">
      <c r="A24" s="14" t="s">
        <v>20</v>
      </c>
      <c r="B24" s="14" t="s">
        <v>21</v>
      </c>
      <c r="C24" s="14" t="s">
        <v>22</v>
      </c>
    </row>
    <row r="25" spans="1:13" ht="15.75" x14ac:dyDescent="0.25">
      <c r="A25" s="4">
        <f t="shared" ref="A25:C28" si="0">SUM(B18,E18,H18,K18)</f>
        <v>4.5</v>
      </c>
      <c r="B25" s="4">
        <f t="shared" si="0"/>
        <v>6</v>
      </c>
      <c r="C25" s="4">
        <f t="shared" si="0"/>
        <v>7.5</v>
      </c>
    </row>
    <row r="26" spans="1:13" ht="15.75" x14ac:dyDescent="0.25">
      <c r="A26" s="4">
        <f t="shared" si="0"/>
        <v>5.3330000000000002</v>
      </c>
      <c r="B26" s="4">
        <f t="shared" si="0"/>
        <v>6.4</v>
      </c>
      <c r="C26" s="4">
        <f t="shared" si="0"/>
        <v>7.5</v>
      </c>
    </row>
    <row r="27" spans="1:13" ht="15.75" x14ac:dyDescent="0.25">
      <c r="A27" s="4">
        <f t="shared" si="0"/>
        <v>3.1669999999999998</v>
      </c>
      <c r="B27" s="4">
        <f t="shared" si="0"/>
        <v>4.1669999999999998</v>
      </c>
      <c r="C27" s="4">
        <f t="shared" si="0"/>
        <v>6</v>
      </c>
    </row>
    <row r="28" spans="1:13" ht="15.75" x14ac:dyDescent="0.25">
      <c r="A28" s="4">
        <f t="shared" si="0"/>
        <v>2.25</v>
      </c>
      <c r="B28" s="4">
        <f t="shared" si="0"/>
        <v>2.62</v>
      </c>
      <c r="C28" s="4">
        <f t="shared" si="0"/>
        <v>3.3330000000000002</v>
      </c>
    </row>
    <row r="29" spans="1:13" ht="15.75" x14ac:dyDescent="0.25">
      <c r="A29" s="14">
        <f>SUM(A25:A28)</f>
        <v>15.25</v>
      </c>
      <c r="B29" s="14">
        <f>SUM(B25:B28)</f>
        <v>19.187000000000001</v>
      </c>
      <c r="C29" s="14">
        <f>SUM(C25:C28)</f>
        <v>24.332999999999998</v>
      </c>
    </row>
    <row r="30" spans="1:13" x14ac:dyDescent="0.25">
      <c r="A30" s="1"/>
      <c r="B30" s="1"/>
      <c r="C30" s="1"/>
    </row>
    <row r="31" spans="1:13" ht="15.75" x14ac:dyDescent="0.25">
      <c r="A31" s="16" t="s">
        <v>24</v>
      </c>
      <c r="B31" s="16"/>
      <c r="C31" s="3"/>
      <c r="D31" s="3"/>
      <c r="E31" s="3"/>
      <c r="F31" s="3"/>
      <c r="G31" s="3"/>
    </row>
    <row r="32" spans="1:13" ht="15.75" x14ac:dyDescent="0.25">
      <c r="A32" s="3" t="s">
        <v>60</v>
      </c>
      <c r="B32" s="3"/>
      <c r="C32" s="3"/>
      <c r="D32" s="3"/>
      <c r="E32" s="3"/>
      <c r="F32" s="3"/>
      <c r="G32" s="3"/>
    </row>
    <row r="33" spans="1:7" ht="15.75" x14ac:dyDescent="0.25">
      <c r="A33" s="3" t="s">
        <v>64</v>
      </c>
      <c r="B33" s="3"/>
      <c r="C33" s="3"/>
      <c r="D33" s="3" t="s">
        <v>25</v>
      </c>
      <c r="E33" s="3">
        <f>(A25*1/C$29)</f>
        <v>0.18493404019233142</v>
      </c>
      <c r="F33" s="3">
        <f>(B25*1/B$29)</f>
        <v>0.31271173190180851</v>
      </c>
      <c r="G33" s="3">
        <f>(C25*1/A$29)</f>
        <v>0.49180327868852458</v>
      </c>
    </row>
    <row r="34" spans="1:7" ht="15.75" x14ac:dyDescent="0.25">
      <c r="A34" s="3"/>
      <c r="B34" s="3"/>
      <c r="C34" s="3"/>
      <c r="D34" s="3"/>
      <c r="E34" s="3"/>
      <c r="F34" s="3"/>
      <c r="G34" s="3"/>
    </row>
    <row r="35" spans="1:7" ht="15.75" x14ac:dyDescent="0.25">
      <c r="A35" s="3" t="s">
        <v>61</v>
      </c>
      <c r="B35" s="3"/>
      <c r="C35" s="3"/>
      <c r="D35" s="3"/>
      <c r="E35" s="3"/>
      <c r="F35" s="3"/>
      <c r="G35" s="3"/>
    </row>
    <row r="36" spans="1:7" ht="15.75" x14ac:dyDescent="0.25">
      <c r="A36" s="3" t="s">
        <v>26</v>
      </c>
      <c r="B36" s="3"/>
      <c r="C36" s="3"/>
      <c r="D36" s="3" t="s">
        <v>25</v>
      </c>
      <c r="E36" s="3">
        <f>(A26*1/C29)</f>
        <v>0.21916738585460077</v>
      </c>
      <c r="F36" s="3">
        <f>(B26*1/B29)</f>
        <v>0.33355918069526241</v>
      </c>
      <c r="G36" s="3">
        <f>(C26*1/A29)</f>
        <v>0.49180327868852458</v>
      </c>
    </row>
    <row r="37" spans="1:7" ht="15.75" x14ac:dyDescent="0.25">
      <c r="A37" s="3"/>
      <c r="B37" s="3"/>
      <c r="C37" s="3"/>
      <c r="D37" s="3"/>
      <c r="E37" s="3"/>
      <c r="F37" s="3"/>
      <c r="G37" s="3"/>
    </row>
    <row r="38" spans="1:7" ht="15.75" x14ac:dyDescent="0.25">
      <c r="A38" s="5" t="s">
        <v>29</v>
      </c>
      <c r="B38" s="3"/>
      <c r="C38" s="3"/>
      <c r="D38" s="3"/>
      <c r="E38" s="3"/>
      <c r="F38" s="3"/>
      <c r="G38" s="3"/>
    </row>
    <row r="39" spans="1:7" ht="15.75" x14ac:dyDescent="0.25">
      <c r="A39" s="3" t="s">
        <v>27</v>
      </c>
      <c r="B39" s="3"/>
      <c r="C39" s="3"/>
      <c r="D39" s="3" t="s">
        <v>25</v>
      </c>
      <c r="E39" s="3">
        <f>(A27*1/C29)</f>
        <v>0.13015246784202522</v>
      </c>
      <c r="F39" s="3">
        <f>(B27*1/B29)</f>
        <v>0.217178297805806</v>
      </c>
      <c r="G39" s="3">
        <f>(C27*1/A29)</f>
        <v>0.39344262295081966</v>
      </c>
    </row>
    <row r="40" spans="1:7" ht="15.75" x14ac:dyDescent="0.25">
      <c r="A40" s="3"/>
      <c r="B40" s="3"/>
      <c r="C40" s="3"/>
      <c r="D40" s="3"/>
      <c r="E40" s="3"/>
      <c r="F40" s="3"/>
      <c r="G40" s="3"/>
    </row>
    <row r="41" spans="1:7" ht="15.75" x14ac:dyDescent="0.25">
      <c r="A41" s="5" t="s">
        <v>30</v>
      </c>
      <c r="B41" s="3"/>
      <c r="C41" s="3"/>
      <c r="D41" s="3"/>
      <c r="E41" s="3"/>
      <c r="F41" s="3"/>
      <c r="G41" s="3"/>
    </row>
    <row r="42" spans="1:7" ht="15.75" x14ac:dyDescent="0.25">
      <c r="A42" s="3" t="s">
        <v>28</v>
      </c>
      <c r="B42" s="3"/>
      <c r="C42" s="3"/>
      <c r="D42" s="3" t="s">
        <v>25</v>
      </c>
      <c r="E42" s="3">
        <f>(A28*1/C29)</f>
        <v>9.2467020096165711E-2</v>
      </c>
      <c r="F42" s="3">
        <f>(B28*1/B29)</f>
        <v>0.13655078959712305</v>
      </c>
      <c r="G42" s="3">
        <f>(C28*1/A29)</f>
        <v>0.21855737704918035</v>
      </c>
    </row>
    <row r="44" spans="1:7" ht="15.75" x14ac:dyDescent="0.25">
      <c r="A44" s="9"/>
      <c r="B44" s="9" t="s">
        <v>20</v>
      </c>
      <c r="C44" s="9" t="s">
        <v>21</v>
      </c>
      <c r="D44" s="9" t="s">
        <v>22</v>
      </c>
    </row>
    <row r="45" spans="1:7" ht="15.75" x14ac:dyDescent="0.25">
      <c r="A45" s="14" t="s">
        <v>0</v>
      </c>
      <c r="B45" s="4">
        <f>E33</f>
        <v>0.18493404019233142</v>
      </c>
      <c r="C45" s="4">
        <f>F33</f>
        <v>0.31271173190180851</v>
      </c>
      <c r="D45" s="4">
        <f>G33</f>
        <v>0.49180327868852458</v>
      </c>
    </row>
    <row r="46" spans="1:7" ht="15.75" x14ac:dyDescent="0.25">
      <c r="A46" s="14" t="s">
        <v>1</v>
      </c>
      <c r="B46" s="4">
        <f>E36</f>
        <v>0.21916738585460077</v>
      </c>
      <c r="C46" s="4">
        <f>F36</f>
        <v>0.33355918069526241</v>
      </c>
      <c r="D46" s="4">
        <f>G36</f>
        <v>0.49180327868852458</v>
      </c>
    </row>
    <row r="47" spans="1:7" ht="15.75" x14ac:dyDescent="0.25">
      <c r="A47" s="14" t="s">
        <v>2</v>
      </c>
      <c r="B47" s="4">
        <f>E39</f>
        <v>0.13015246784202522</v>
      </c>
      <c r="C47" s="4">
        <f>F39</f>
        <v>0.217178297805806</v>
      </c>
      <c r="D47" s="4">
        <f>G39</f>
        <v>0.39344262295081966</v>
      </c>
    </row>
    <row r="48" spans="1:7" ht="15.75" x14ac:dyDescent="0.25">
      <c r="A48" s="14" t="s">
        <v>3</v>
      </c>
      <c r="B48" s="4">
        <f>E42</f>
        <v>9.2467020096165711E-2</v>
      </c>
      <c r="C48" s="4">
        <f>F42</f>
        <v>0.13655078959712305</v>
      </c>
      <c r="D48" s="4">
        <f>G42</f>
        <v>0.21855737704918035</v>
      </c>
    </row>
    <row r="50" spans="1:5" ht="15.75" x14ac:dyDescent="0.25">
      <c r="A50" s="16" t="s">
        <v>31</v>
      </c>
      <c r="B50" s="16"/>
      <c r="C50" s="17"/>
      <c r="D50" s="17"/>
    </row>
    <row r="51" spans="1:5" ht="15.75" x14ac:dyDescent="0.25">
      <c r="A51" s="3" t="s">
        <v>32</v>
      </c>
      <c r="B51" s="3">
        <f>IF(C45&gt;=C46,1,IF(B46&gt;=D45,0,(B46-D45)/(C45-D45)-(C46-B46)))</f>
        <v>1.4079351810864138</v>
      </c>
    </row>
    <row r="52" spans="1:5" ht="15.75" x14ac:dyDescent="0.25">
      <c r="A52" s="3" t="s">
        <v>33</v>
      </c>
      <c r="B52" s="3">
        <f>IF(C45&gt;=C47,1,IF(B47&gt;=D45,0,(B47-D45)/(C45-D45)-(C47-B47)))</f>
        <v>1</v>
      </c>
    </row>
    <row r="53" spans="1:5" ht="15.75" x14ac:dyDescent="0.25">
      <c r="A53" s="3" t="s">
        <v>62</v>
      </c>
      <c r="B53" s="3">
        <f>IF(C45&gt;=C48,1,IF(B48&gt;=D45,0,(B48-D45)/(C45-D45)-(C48-B48)))</f>
        <v>1</v>
      </c>
    </row>
    <row r="54" spans="1:5" ht="15.75" x14ac:dyDescent="0.25">
      <c r="A54" s="6" t="s">
        <v>63</v>
      </c>
      <c r="B54" s="6"/>
      <c r="C54" s="2"/>
      <c r="D54" s="6">
        <f>MIN(B51:B53)</f>
        <v>1</v>
      </c>
    </row>
    <row r="57" spans="1:5" ht="15.75" x14ac:dyDescent="0.25">
      <c r="A57" s="16" t="s">
        <v>34</v>
      </c>
      <c r="B57" s="16"/>
      <c r="C57" s="16"/>
      <c r="D57" s="16"/>
    </row>
    <row r="58" spans="1:5" ht="15.75" x14ac:dyDescent="0.25">
      <c r="A58" s="3" t="s">
        <v>35</v>
      </c>
      <c r="B58" s="3">
        <f>IF(C46&gt;=C45,1,IF(B45&gt;=D46,0,(B45-D46)/(C46-D46)-(C45-B45)))</f>
        <v>1</v>
      </c>
      <c r="C58" s="3"/>
      <c r="D58" s="3"/>
    </row>
    <row r="59" spans="1:5" ht="15.75" x14ac:dyDescent="0.25">
      <c r="A59" s="3" t="s">
        <v>36</v>
      </c>
      <c r="B59" s="3">
        <f>IF(C46&gt;=C47,1,IF(B47&gt;=D46,0,(B47-D46)/(C46-D46)-(C47-B47)))</f>
        <v>1</v>
      </c>
      <c r="C59" s="3"/>
      <c r="D59" s="3"/>
    </row>
    <row r="60" spans="1:5" ht="15.75" x14ac:dyDescent="0.25">
      <c r="A60" s="3" t="s">
        <v>37</v>
      </c>
      <c r="B60" s="3">
        <f>IF(C46&gt;=C48,1,IF(B48&gt;=D46,0,(B48-D46)/(C46-D46)-(C48-B48)))</f>
        <v>1</v>
      </c>
      <c r="C60" s="3"/>
      <c r="D60" s="3"/>
    </row>
    <row r="61" spans="1:5" ht="15.75" x14ac:dyDescent="0.25">
      <c r="A61" s="6" t="s">
        <v>45</v>
      </c>
      <c r="B61" s="6"/>
      <c r="C61" s="6"/>
      <c r="D61" s="6">
        <f>MIN(B58:B60)</f>
        <v>1</v>
      </c>
    </row>
    <row r="63" spans="1:5" ht="15.75" x14ac:dyDescent="0.25">
      <c r="A63" s="16" t="s">
        <v>38</v>
      </c>
      <c r="B63" s="16"/>
      <c r="C63" s="16"/>
      <c r="D63" s="16"/>
      <c r="E63" s="7"/>
    </row>
    <row r="64" spans="1:5" ht="15.75" x14ac:dyDescent="0.25">
      <c r="A64" s="3" t="s">
        <v>39</v>
      </c>
      <c r="B64" s="3">
        <f>IF(C47&gt;=C45,1,IF(B45&gt;=D47,0,(B45-D47)/(C47-D47)-(C45-B45)))</f>
        <v>1.0551535825965803</v>
      </c>
      <c r="C64" s="3"/>
      <c r="D64" s="3"/>
      <c r="E64" s="3"/>
    </row>
    <row r="65" spans="1:5" ht="15.75" x14ac:dyDescent="0.25">
      <c r="A65" s="3" t="s">
        <v>40</v>
      </c>
      <c r="B65" s="3">
        <f>IF(C47&gt;=C46,1,IF(B46&gt;=D47,0,(B46-D47)/(C47-D47)-(C46-B46)))</f>
        <v>0.87432351639910089</v>
      </c>
      <c r="C65" s="3"/>
      <c r="D65" s="3"/>
      <c r="E65" s="3"/>
    </row>
    <row r="66" spans="1:5" ht="15.75" x14ac:dyDescent="0.25">
      <c r="A66" s="3" t="s">
        <v>41</v>
      </c>
      <c r="B66" s="3">
        <f>IF(C47&gt;=C48,1,IF(B48&gt;=D47,0,(B48-D47)/(C47-D47)-(C48-B48)))</f>
        <v>1</v>
      </c>
      <c r="C66" s="3"/>
      <c r="D66" s="3"/>
      <c r="E66" s="3"/>
    </row>
    <row r="67" spans="1:5" ht="15.75" x14ac:dyDescent="0.25">
      <c r="A67" s="6" t="s">
        <v>65</v>
      </c>
      <c r="B67" s="6"/>
      <c r="C67" s="6"/>
      <c r="D67" s="6">
        <f>MIN(B64:B67)</f>
        <v>0.87432351639910089</v>
      </c>
      <c r="E67" s="3"/>
    </row>
    <row r="69" spans="1:5" ht="15.75" x14ac:dyDescent="0.25">
      <c r="A69" s="16" t="s">
        <v>66</v>
      </c>
      <c r="B69" s="16"/>
      <c r="C69" s="16"/>
      <c r="D69" s="16"/>
    </row>
    <row r="70" spans="1:5" ht="15.75" x14ac:dyDescent="0.25">
      <c r="A70" s="3" t="s">
        <v>42</v>
      </c>
      <c r="B70" s="3">
        <f>IF(C48&gt;=C45,1,IF(B45&gt;=D48,0,(B45-D48)/(C48-D48)-(C45-B45)))</f>
        <v>0.28223006378340709</v>
      </c>
      <c r="C70" s="3"/>
      <c r="D70" s="3"/>
    </row>
    <row r="71" spans="1:5" ht="15.75" x14ac:dyDescent="0.25">
      <c r="A71" s="3" t="s">
        <v>43</v>
      </c>
      <c r="B71" s="3">
        <f>IF(C48&gt;=C46,1,IF(B46&gt;=D48,0,(B46-D48)/(C48-D48)-(C46-B46)))</f>
        <v>0</v>
      </c>
      <c r="C71" s="3"/>
      <c r="D71" s="3"/>
    </row>
    <row r="72" spans="1:5" ht="15.75" x14ac:dyDescent="0.25">
      <c r="A72" s="3" t="s">
        <v>44</v>
      </c>
      <c r="B72" s="3">
        <f>IF(C48&gt;=C47,1,IF(B47&gt;=D48,0,(B47-D48)/(C48-D48)-(C47-B47)))</f>
        <v>0.99099621623876888</v>
      </c>
      <c r="C72" s="3"/>
      <c r="D72" s="3"/>
    </row>
    <row r="73" spans="1:5" ht="15.75" x14ac:dyDescent="0.25">
      <c r="A73" s="6" t="s">
        <v>67</v>
      </c>
      <c r="B73" s="6"/>
      <c r="C73" s="6"/>
      <c r="D73" s="6">
        <f>MIN(B70:B72)</f>
        <v>0</v>
      </c>
    </row>
    <row r="75" spans="1:5" ht="15.75" x14ac:dyDescent="0.25">
      <c r="A75" s="18" t="s">
        <v>46</v>
      </c>
      <c r="B75" s="16"/>
      <c r="C75" s="17"/>
    </row>
    <row r="76" spans="1:5" ht="15.75" x14ac:dyDescent="0.25">
      <c r="A76" s="3" t="s">
        <v>68</v>
      </c>
      <c r="B76" s="3"/>
    </row>
    <row r="78" spans="1:5" ht="15.75" x14ac:dyDescent="0.25">
      <c r="A78" s="18" t="s">
        <v>47</v>
      </c>
      <c r="B78" s="18"/>
      <c r="C78" s="18"/>
    </row>
    <row r="79" spans="1:5" ht="15.75" x14ac:dyDescent="0.25">
      <c r="A79" s="3" t="s">
        <v>69</v>
      </c>
      <c r="B79" s="3"/>
      <c r="C79" s="3">
        <f>SUM(D54,D61,D67,D73)</f>
        <v>2.8743235163991008</v>
      </c>
    </row>
    <row r="81" spans="1:6" ht="15.75" x14ac:dyDescent="0.25">
      <c r="A81" s="18" t="s">
        <v>48</v>
      </c>
      <c r="B81" s="18"/>
      <c r="C81" s="18"/>
      <c r="D81" s="16"/>
      <c r="E81" s="3"/>
      <c r="F81" s="3"/>
    </row>
    <row r="82" spans="1:6" ht="15.75" x14ac:dyDescent="0.25">
      <c r="A82" s="3" t="s">
        <v>70</v>
      </c>
      <c r="B82" s="3"/>
      <c r="C82" s="3"/>
      <c r="D82" s="3"/>
      <c r="E82" s="3"/>
      <c r="F82" s="3"/>
    </row>
    <row r="83" spans="1:6" ht="15.75" x14ac:dyDescent="0.25">
      <c r="A83" s="4" t="s">
        <v>49</v>
      </c>
      <c r="B83" s="4">
        <f>D54/C79</f>
        <v>0.34790794922513851</v>
      </c>
      <c r="C83" s="4">
        <f>D61/C79</f>
        <v>0.34790794922513851</v>
      </c>
      <c r="D83" s="4">
        <f>D67/C79</f>
        <v>0.30418410154972297</v>
      </c>
      <c r="E83" s="4">
        <f>D73/C79</f>
        <v>0</v>
      </c>
      <c r="F83" s="3"/>
    </row>
    <row r="85" spans="1:6" ht="15.75" x14ac:dyDescent="0.25">
      <c r="A85" s="20" t="s">
        <v>50</v>
      </c>
      <c r="B85" s="21"/>
      <c r="C85" s="21"/>
      <c r="D85" s="21"/>
      <c r="E85" s="21"/>
      <c r="F85" s="22"/>
    </row>
    <row r="86" spans="1:6" ht="15.75" x14ac:dyDescent="0.25">
      <c r="A86" s="15" t="s">
        <v>51</v>
      </c>
      <c r="B86" s="10" t="s">
        <v>0</v>
      </c>
      <c r="C86" s="10" t="s">
        <v>1</v>
      </c>
      <c r="D86" s="10" t="s">
        <v>2</v>
      </c>
      <c r="E86" s="10" t="s">
        <v>3</v>
      </c>
      <c r="F86" s="10" t="s">
        <v>54</v>
      </c>
    </row>
    <row r="87" spans="1:6" ht="15.75" x14ac:dyDescent="0.25">
      <c r="A87" s="15" t="s">
        <v>52</v>
      </c>
      <c r="B87" s="4">
        <f>D54</f>
        <v>1</v>
      </c>
      <c r="C87" s="4">
        <f>D61</f>
        <v>1</v>
      </c>
      <c r="D87" s="4">
        <f>D67</f>
        <v>0.87432351639910089</v>
      </c>
      <c r="E87" s="4">
        <f>D73</f>
        <v>0</v>
      </c>
      <c r="F87" s="12">
        <f>SUM(B87:E87)</f>
        <v>2.8743235163991008</v>
      </c>
    </row>
    <row r="88" spans="1:6" ht="15.75" x14ac:dyDescent="0.25">
      <c r="A88" s="15" t="s">
        <v>53</v>
      </c>
      <c r="B88" s="4">
        <f>B83</f>
        <v>0.34790794922513851</v>
      </c>
      <c r="C88" s="4">
        <f>C83</f>
        <v>0.34790794922513851</v>
      </c>
      <c r="D88" s="4">
        <f>D83</f>
        <v>0.30418410154972297</v>
      </c>
      <c r="E88" s="4">
        <f>E83</f>
        <v>0</v>
      </c>
      <c r="F88" s="12">
        <f>SUM(B88:E88)</f>
        <v>1</v>
      </c>
    </row>
    <row r="90" spans="1:6" ht="15.75" x14ac:dyDescent="0.25">
      <c r="A90" s="18" t="s">
        <v>15</v>
      </c>
      <c r="B90" s="18"/>
      <c r="C90" s="18"/>
      <c r="D90" s="18"/>
      <c r="E90" s="5"/>
    </row>
    <row r="91" spans="1:6" ht="15.75" x14ac:dyDescent="0.25">
      <c r="A91" s="9" t="s">
        <v>5</v>
      </c>
      <c r="B91" s="9" t="s">
        <v>16</v>
      </c>
      <c r="C91" s="9" t="s">
        <v>17</v>
      </c>
      <c r="D91" s="9" t="s">
        <v>18</v>
      </c>
      <c r="E91" s="9" t="s">
        <v>19</v>
      </c>
    </row>
    <row r="92" spans="1:6" ht="15.75" x14ac:dyDescent="0.25">
      <c r="A92" s="4" t="s">
        <v>7</v>
      </c>
      <c r="B92" s="4">
        <v>3</v>
      </c>
      <c r="C92" s="4">
        <v>3</v>
      </c>
      <c r="D92" s="4">
        <v>2</v>
      </c>
      <c r="E92" s="4">
        <v>2</v>
      </c>
    </row>
    <row r="93" spans="1:6" ht="15.75" x14ac:dyDescent="0.25">
      <c r="A93" s="4" t="s">
        <v>8</v>
      </c>
      <c r="B93" s="4">
        <v>5</v>
      </c>
      <c r="C93" s="4">
        <v>3</v>
      </c>
      <c r="D93" s="4">
        <v>2</v>
      </c>
      <c r="E93" s="4">
        <v>2</v>
      </c>
    </row>
    <row r="94" spans="1:6" ht="15.75" x14ac:dyDescent="0.25">
      <c r="A94" s="4" t="s">
        <v>9</v>
      </c>
      <c r="B94" s="4">
        <v>1</v>
      </c>
      <c r="C94" s="4">
        <v>1</v>
      </c>
      <c r="D94" s="4">
        <v>3</v>
      </c>
      <c r="E94" s="4">
        <v>1</v>
      </c>
    </row>
    <row r="95" spans="1:6" ht="15.75" x14ac:dyDescent="0.25">
      <c r="A95" s="4" t="s">
        <v>10</v>
      </c>
      <c r="B95" s="4">
        <v>2</v>
      </c>
      <c r="C95" s="4">
        <v>1</v>
      </c>
      <c r="D95" s="4">
        <v>3</v>
      </c>
      <c r="E95" s="4">
        <v>1</v>
      </c>
    </row>
    <row r="97" spans="1:15" ht="15.75" x14ac:dyDescent="0.25">
      <c r="A97" s="18" t="s">
        <v>55</v>
      </c>
      <c r="B97" s="18"/>
      <c r="C97" s="18"/>
      <c r="D97" s="5"/>
      <c r="E97" s="5"/>
      <c r="F97" s="5"/>
      <c r="G97" s="5"/>
    </row>
    <row r="98" spans="1:15" ht="15.75" x14ac:dyDescent="0.25">
      <c r="A98" s="14"/>
      <c r="B98" s="14" t="s">
        <v>0</v>
      </c>
      <c r="C98" s="14" t="s">
        <v>1</v>
      </c>
      <c r="D98" s="14" t="s">
        <v>2</v>
      </c>
      <c r="E98" s="14" t="s">
        <v>3</v>
      </c>
      <c r="F98" s="14" t="s">
        <v>56</v>
      </c>
      <c r="G98" s="14" t="s">
        <v>57</v>
      </c>
      <c r="I98" s="5"/>
      <c r="J98" s="5"/>
      <c r="K98" s="5"/>
      <c r="L98" s="5"/>
      <c r="M98" s="5"/>
      <c r="N98" s="5"/>
      <c r="O98" s="5"/>
    </row>
    <row r="99" spans="1:15" ht="15.75" x14ac:dyDescent="0.25">
      <c r="A99" s="14" t="s">
        <v>7</v>
      </c>
      <c r="B99" s="4">
        <f t="shared" ref="B99:E102" si="1">B92*B$88</f>
        <v>1.0437238476754156</v>
      </c>
      <c r="C99" s="4">
        <f t="shared" si="1"/>
        <v>1.0437238476754156</v>
      </c>
      <c r="D99" s="4">
        <f t="shared" si="1"/>
        <v>0.60836820309944595</v>
      </c>
      <c r="E99" s="4">
        <f t="shared" si="1"/>
        <v>0</v>
      </c>
      <c r="F99" s="4">
        <f>SUM(B99:E99)</f>
        <v>2.6958158984502774</v>
      </c>
      <c r="G99" s="12">
        <f>RANK(F99,$F$99:$F$102,0)</f>
        <v>2</v>
      </c>
    </row>
    <row r="100" spans="1:15" ht="15.75" x14ac:dyDescent="0.25">
      <c r="A100" s="14" t="s">
        <v>8</v>
      </c>
      <c r="B100" s="4">
        <f t="shared" si="1"/>
        <v>1.7395397461256925</v>
      </c>
      <c r="C100" s="4">
        <f t="shared" si="1"/>
        <v>1.0437238476754156</v>
      </c>
      <c r="D100" s="4">
        <f t="shared" si="1"/>
        <v>0.60836820309944595</v>
      </c>
      <c r="E100" s="4">
        <f t="shared" si="1"/>
        <v>0</v>
      </c>
      <c r="F100" s="4">
        <f>SUM(B100:E100)</f>
        <v>3.3916317969005538</v>
      </c>
      <c r="G100" s="12">
        <f>RANK(F100,$F$99:$F$102,0)</f>
        <v>1</v>
      </c>
    </row>
    <row r="101" spans="1:15" ht="15.75" x14ac:dyDescent="0.25">
      <c r="A101" s="14" t="s">
        <v>9</v>
      </c>
      <c r="B101" s="4">
        <f t="shared" si="1"/>
        <v>0.34790794922513851</v>
      </c>
      <c r="C101" s="4">
        <f t="shared" si="1"/>
        <v>0.34790794922513851</v>
      </c>
      <c r="D101" s="4">
        <f t="shared" si="1"/>
        <v>0.91255230464916892</v>
      </c>
      <c r="E101" s="4">
        <f t="shared" si="1"/>
        <v>0</v>
      </c>
      <c r="F101" s="4">
        <f>SUM(B101:E101)</f>
        <v>1.6083682030994459</v>
      </c>
      <c r="G101" s="12">
        <f>RANK(F101,$F$99:$F$102,0)</f>
        <v>4</v>
      </c>
    </row>
    <row r="102" spans="1:15" ht="15.75" x14ac:dyDescent="0.25">
      <c r="A102" s="14" t="s">
        <v>10</v>
      </c>
      <c r="B102" s="4">
        <f t="shared" si="1"/>
        <v>0.69581589845027703</v>
      </c>
      <c r="C102" s="4">
        <f t="shared" si="1"/>
        <v>0.34790794922513851</v>
      </c>
      <c r="D102" s="4">
        <f t="shared" si="1"/>
        <v>0.91255230464916892</v>
      </c>
      <c r="E102" s="4">
        <f t="shared" si="1"/>
        <v>0</v>
      </c>
      <c r="F102" s="4">
        <f>SUM(B102:E102)</f>
        <v>1.9562761523245844</v>
      </c>
      <c r="G102" s="12">
        <f>RANK(F102,$F$99:$F$102,0)</f>
        <v>3</v>
      </c>
      <c r="H102" s="5" t="s">
        <v>58</v>
      </c>
      <c r="I102" s="5"/>
      <c r="J102" s="5"/>
      <c r="K102" s="5"/>
      <c r="L102" s="5"/>
      <c r="M102" s="5"/>
      <c r="N102" s="5"/>
    </row>
    <row r="103" spans="1:15" x14ac:dyDescent="0.25">
      <c r="A103" s="8"/>
    </row>
    <row r="104" spans="1:15" x14ac:dyDescent="0.25">
      <c r="A104" s="8"/>
    </row>
  </sheetData>
  <mergeCells count="10">
    <mergeCell ref="I2:K2"/>
    <mergeCell ref="I3:K3"/>
    <mergeCell ref="I4:K4"/>
    <mergeCell ref="I5:K5"/>
    <mergeCell ref="I6:K6"/>
    <mergeCell ref="B16:D16"/>
    <mergeCell ref="E16:G16"/>
    <mergeCell ref="H16:J16"/>
    <mergeCell ref="K16:M16"/>
    <mergeCell ref="A85:F85"/>
  </mergeCell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M21</dc:creator>
  <cp:lastModifiedBy>Andini Yuli</cp:lastModifiedBy>
  <dcterms:created xsi:type="dcterms:W3CDTF">2023-06-13T08:54:37Z</dcterms:created>
  <dcterms:modified xsi:type="dcterms:W3CDTF">2023-06-17T06:09:05Z</dcterms:modified>
</cp:coreProperties>
</file>