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I50" i="2"/>
  <c r="H50" s="1"/>
  <c r="I51"/>
  <c r="J10"/>
  <c r="J6" i="3"/>
  <c r="I3"/>
  <c r="I2"/>
  <c r="H96"/>
  <c r="H94"/>
  <c r="G94"/>
  <c r="J50" i="2"/>
  <c r="G99" i="3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95"/>
  <c r="G96"/>
  <c r="G97"/>
  <c r="G98"/>
  <c r="M100"/>
  <c r="M101"/>
  <c r="M102"/>
  <c r="M103"/>
  <c r="M104"/>
  <c r="M105"/>
  <c r="M106"/>
  <c r="M107"/>
  <c r="M108"/>
  <c r="M109"/>
  <c r="M110"/>
  <c r="M111"/>
  <c r="M112"/>
  <c r="M113"/>
  <c r="M114"/>
  <c r="M115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00"/>
  <c r="L101"/>
  <c r="L102"/>
  <c r="L103"/>
  <c r="L104"/>
  <c r="L105"/>
  <c r="L106"/>
  <c r="L107"/>
  <c r="L108"/>
  <c r="L109"/>
  <c r="L110"/>
  <c r="L111"/>
  <c r="L112"/>
  <c r="L113"/>
  <c r="L114"/>
  <c r="L115"/>
  <c r="K114"/>
  <c r="K115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00"/>
  <c r="K101"/>
  <c r="K102"/>
  <c r="K103"/>
  <c r="K104"/>
  <c r="K105"/>
  <c r="K106"/>
  <c r="K107"/>
  <c r="K108"/>
  <c r="K109"/>
  <c r="K110"/>
  <c r="K111"/>
  <c r="K112"/>
  <c r="K113"/>
  <c r="J100"/>
  <c r="J101"/>
  <c r="J102"/>
  <c r="J103"/>
  <c r="J104"/>
  <c r="J105"/>
  <c r="J106"/>
  <c r="J107"/>
  <c r="J108"/>
  <c r="J109"/>
  <c r="J110"/>
  <c r="J111"/>
  <c r="J112"/>
  <c r="J113"/>
  <c r="J114"/>
  <c r="J115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I100"/>
  <c r="I101"/>
  <c r="I102"/>
  <c r="I103"/>
  <c r="I104"/>
  <c r="I105"/>
  <c r="I106"/>
  <c r="I107"/>
  <c r="I108"/>
  <c r="I109"/>
  <c r="I110"/>
  <c r="I111"/>
  <c r="I112"/>
  <c r="I113"/>
  <c r="I114"/>
  <c r="I115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H100"/>
  <c r="H101"/>
  <c r="H102"/>
  <c r="H103"/>
  <c r="H104"/>
  <c r="H105"/>
  <c r="H106"/>
  <c r="H107"/>
  <c r="H108"/>
  <c r="H109"/>
  <c r="H110"/>
  <c r="H111"/>
  <c r="H112"/>
  <c r="H113"/>
  <c r="H114"/>
  <c r="H115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M95"/>
  <c r="M96"/>
  <c r="M97"/>
  <c r="M98"/>
  <c r="M99"/>
  <c r="L95"/>
  <c r="L96"/>
  <c r="L97"/>
  <c r="L98"/>
  <c r="L99"/>
  <c r="K95"/>
  <c r="K96"/>
  <c r="K97"/>
  <c r="K98"/>
  <c r="K99"/>
  <c r="J95"/>
  <c r="J96"/>
  <c r="J97"/>
  <c r="J98"/>
  <c r="J99"/>
  <c r="I95"/>
  <c r="I96"/>
  <c r="I97"/>
  <c r="I98"/>
  <c r="I99"/>
  <c r="H97"/>
  <c r="H98"/>
  <c r="H99"/>
  <c r="H95"/>
  <c r="M94"/>
  <c r="L94"/>
  <c r="K94"/>
  <c r="J94"/>
  <c r="I94"/>
  <c r="O25" l="1"/>
  <c r="O26"/>
  <c r="O27"/>
  <c r="O28"/>
  <c r="O29"/>
  <c r="N25"/>
  <c r="N26"/>
  <c r="N27"/>
  <c r="N28"/>
  <c r="N29"/>
  <c r="M25"/>
  <c r="M26"/>
  <c r="M27"/>
  <c r="M28"/>
  <c r="M29"/>
  <c r="L25"/>
  <c r="L26"/>
  <c r="L27"/>
  <c r="L28"/>
  <c r="L29"/>
  <c r="K25"/>
  <c r="K26"/>
  <c r="K27"/>
  <c r="K28"/>
  <c r="K29"/>
  <c r="J25"/>
  <c r="J26"/>
  <c r="J27"/>
  <c r="J28"/>
  <c r="J29"/>
  <c r="O24"/>
  <c r="N24"/>
  <c r="M24"/>
  <c r="L24"/>
  <c r="K24"/>
  <c r="J24"/>
  <c r="O16"/>
  <c r="O17"/>
  <c r="O18"/>
  <c r="O19"/>
  <c r="O20"/>
  <c r="N16"/>
  <c r="N17"/>
  <c r="N18"/>
  <c r="N19"/>
  <c r="N20"/>
  <c r="M16"/>
  <c r="M17"/>
  <c r="M18"/>
  <c r="M19"/>
  <c r="M20"/>
  <c r="L16"/>
  <c r="L17"/>
  <c r="L18"/>
  <c r="L19"/>
  <c r="L20"/>
  <c r="K16"/>
  <c r="K17"/>
  <c r="K18"/>
  <c r="K19"/>
  <c r="K20"/>
  <c r="J16"/>
  <c r="J17"/>
  <c r="J18"/>
  <c r="J19"/>
  <c r="J20"/>
  <c r="O15"/>
  <c r="N15"/>
  <c r="M15"/>
  <c r="L15"/>
  <c r="K15"/>
  <c r="J15"/>
  <c r="J16" i="2"/>
  <c r="O7" i="3"/>
  <c r="O8"/>
  <c r="O9"/>
  <c r="O10"/>
  <c r="O11"/>
  <c r="N7"/>
  <c r="N8"/>
  <c r="N9"/>
  <c r="N10"/>
  <c r="N11"/>
  <c r="M7"/>
  <c r="M8"/>
  <c r="M9"/>
  <c r="M10"/>
  <c r="M11"/>
  <c r="L7"/>
  <c r="L8"/>
  <c r="L9"/>
  <c r="L10"/>
  <c r="L11"/>
  <c r="K7"/>
  <c r="K8"/>
  <c r="K9"/>
  <c r="K10"/>
  <c r="K11"/>
  <c r="J7"/>
  <c r="J8"/>
  <c r="J9"/>
  <c r="J10"/>
  <c r="J11"/>
  <c r="O6"/>
  <c r="N6"/>
  <c r="M6"/>
  <c r="L6"/>
  <c r="K6"/>
  <c r="J7" i="2"/>
  <c r="K2" i="3"/>
  <c r="L2"/>
  <c r="M2"/>
  <c r="N2"/>
  <c r="J2"/>
  <c r="I2" i="2"/>
  <c r="O4" l="1"/>
  <c r="N4"/>
  <c r="M4"/>
  <c r="L4"/>
  <c r="K4"/>
  <c r="J4"/>
  <c r="H58"/>
  <c r="H59"/>
  <c r="H60"/>
  <c r="H61"/>
  <c r="H57"/>
  <c r="N58"/>
  <c r="N59"/>
  <c r="N60"/>
  <c r="N61"/>
  <c r="M58"/>
  <c r="M59"/>
  <c r="M60"/>
  <c r="M61"/>
  <c r="L58"/>
  <c r="L59"/>
  <c r="L60"/>
  <c r="L61"/>
  <c r="K58"/>
  <c r="K59"/>
  <c r="K60"/>
  <c r="K61"/>
  <c r="J58"/>
  <c r="J59"/>
  <c r="J60"/>
  <c r="J61"/>
  <c r="I58"/>
  <c r="I59"/>
  <c r="I60"/>
  <c r="I61"/>
  <c r="N57"/>
  <c r="M57"/>
  <c r="L57"/>
  <c r="K57"/>
  <c r="J57"/>
  <c r="I57"/>
  <c r="H51"/>
  <c r="H52"/>
  <c r="H53"/>
  <c r="N51"/>
  <c r="N53"/>
  <c r="N54"/>
  <c r="M51"/>
  <c r="M53"/>
  <c r="M54"/>
  <c r="L51"/>
  <c r="L53"/>
  <c r="L54"/>
  <c r="K51"/>
  <c r="K53"/>
  <c r="K54"/>
  <c r="J51"/>
  <c r="J53"/>
  <c r="J54"/>
  <c r="I53"/>
  <c r="I54"/>
  <c r="N50"/>
  <c r="M50"/>
  <c r="L50"/>
  <c r="K50"/>
  <c r="H54"/>
  <c r="J55" i="1"/>
  <c r="M52"/>
  <c r="K52"/>
  <c r="N26" i="2"/>
  <c r="N27"/>
  <c r="N28"/>
  <c r="N29"/>
  <c r="N30"/>
  <c r="M26"/>
  <c r="M27"/>
  <c r="M28"/>
  <c r="M29"/>
  <c r="M30"/>
  <c r="L26"/>
  <c r="L27"/>
  <c r="L28"/>
  <c r="L29"/>
  <c r="L30"/>
  <c r="K26"/>
  <c r="K27"/>
  <c r="K28"/>
  <c r="K29"/>
  <c r="K30"/>
  <c r="J26"/>
  <c r="J27"/>
  <c r="J28"/>
  <c r="J29"/>
  <c r="J30"/>
  <c r="N25"/>
  <c r="M25"/>
  <c r="L25"/>
  <c r="K25"/>
  <c r="J25"/>
  <c r="N17"/>
  <c r="N18"/>
  <c r="N19"/>
  <c r="N20"/>
  <c r="N21"/>
  <c r="M17"/>
  <c r="M18"/>
  <c r="M19"/>
  <c r="M20"/>
  <c r="M21"/>
  <c r="L17"/>
  <c r="L18"/>
  <c r="L19"/>
  <c r="L20"/>
  <c r="L21"/>
  <c r="K17"/>
  <c r="K18"/>
  <c r="K19"/>
  <c r="K20"/>
  <c r="K21"/>
  <c r="J17"/>
  <c r="J18"/>
  <c r="J19"/>
  <c r="J20"/>
  <c r="J21"/>
  <c r="N16"/>
  <c r="M16"/>
  <c r="L16"/>
  <c r="K16"/>
  <c r="L10" i="1"/>
  <c r="N8" i="2"/>
  <c r="N9"/>
  <c r="N10"/>
  <c r="N11"/>
  <c r="N12"/>
  <c r="M8"/>
  <c r="M9"/>
  <c r="M10"/>
  <c r="M11"/>
  <c r="M12"/>
  <c r="L8"/>
  <c r="L9"/>
  <c r="L10"/>
  <c r="L11"/>
  <c r="L12"/>
  <c r="K8"/>
  <c r="K9"/>
  <c r="K10"/>
  <c r="K11"/>
  <c r="K12"/>
  <c r="J8"/>
  <c r="J9"/>
  <c r="J11"/>
  <c r="J12"/>
  <c r="N7"/>
  <c r="M7"/>
  <c r="L7"/>
  <c r="K7"/>
  <c r="I4"/>
  <c r="N2"/>
  <c r="M2"/>
  <c r="L2"/>
  <c r="K2"/>
  <c r="J2"/>
  <c r="K3" i="1"/>
  <c r="P57" l="1"/>
  <c r="O57"/>
  <c r="N57"/>
  <c r="M57"/>
  <c r="L57"/>
  <c r="K57"/>
  <c r="J57" s="1"/>
  <c r="P53"/>
  <c r="P54"/>
  <c r="P55"/>
  <c r="P56"/>
  <c r="O53"/>
  <c r="O54"/>
  <c r="O55"/>
  <c r="O56"/>
  <c r="N53"/>
  <c r="N54"/>
  <c r="N55"/>
  <c r="N56"/>
  <c r="M53"/>
  <c r="M54"/>
  <c r="M55"/>
  <c r="M56"/>
  <c r="L53"/>
  <c r="L54"/>
  <c r="L55"/>
  <c r="L56"/>
  <c r="K53"/>
  <c r="J53" s="1"/>
  <c r="K54"/>
  <c r="J54" s="1"/>
  <c r="K55"/>
  <c r="K56"/>
  <c r="J56" s="1"/>
  <c r="P52"/>
  <c r="O52"/>
  <c r="N52"/>
  <c r="L52"/>
  <c r="J52"/>
  <c r="Z29"/>
  <c r="Z30"/>
  <c r="Z31"/>
  <c r="Z32"/>
  <c r="Z33"/>
  <c r="Y29"/>
  <c r="Y30"/>
  <c r="Y31"/>
  <c r="Y32"/>
  <c r="Y33"/>
  <c r="X29"/>
  <c r="X30"/>
  <c r="X31"/>
  <c r="X32"/>
  <c r="X33"/>
  <c r="W29"/>
  <c r="W30"/>
  <c r="W31"/>
  <c r="W32"/>
  <c r="W33"/>
  <c r="V29"/>
  <c r="V30"/>
  <c r="V31"/>
  <c r="V32"/>
  <c r="V33"/>
  <c r="Z28"/>
  <c r="Y28"/>
  <c r="X28"/>
  <c r="W28"/>
  <c r="V28"/>
  <c r="U29"/>
  <c r="U30"/>
  <c r="U31"/>
  <c r="U32"/>
  <c r="U33"/>
  <c r="U28"/>
  <c r="Z20"/>
  <c r="Z21"/>
  <c r="Z22"/>
  <c r="Z23"/>
  <c r="Z24"/>
  <c r="Y20"/>
  <c r="Y21"/>
  <c r="Y22"/>
  <c r="Y23"/>
  <c r="Y24"/>
  <c r="X20"/>
  <c r="X21"/>
  <c r="X22"/>
  <c r="X23"/>
  <c r="X24"/>
  <c r="W20"/>
  <c r="W21"/>
  <c r="W22"/>
  <c r="W23"/>
  <c r="W24"/>
  <c r="V20"/>
  <c r="V21"/>
  <c r="V22"/>
  <c r="V23"/>
  <c r="V24"/>
  <c r="U20"/>
  <c r="U21"/>
  <c r="U22"/>
  <c r="U23"/>
  <c r="U24"/>
  <c r="Z19"/>
  <c r="Y19"/>
  <c r="X19"/>
  <c r="W19"/>
  <c r="V19"/>
  <c r="U19"/>
  <c r="Y11"/>
  <c r="Y12"/>
  <c r="Y13"/>
  <c r="Y14"/>
  <c r="Y15"/>
  <c r="X11"/>
  <c r="X12"/>
  <c r="X13"/>
  <c r="X14"/>
  <c r="X15"/>
  <c r="W11"/>
  <c r="W12"/>
  <c r="W13"/>
  <c r="W14"/>
  <c r="W15"/>
  <c r="V11"/>
  <c r="V12"/>
  <c r="V13"/>
  <c r="V14"/>
  <c r="V15"/>
  <c r="Y10"/>
  <c r="X10"/>
  <c r="W10"/>
  <c r="V10"/>
  <c r="U11"/>
  <c r="U12"/>
  <c r="U13"/>
  <c r="U14"/>
  <c r="U15"/>
  <c r="U10"/>
  <c r="Z15"/>
  <c r="Z14"/>
  <c r="Z13"/>
  <c r="Z12"/>
  <c r="Z11"/>
  <c r="Z10"/>
  <c r="Q29"/>
  <c r="Q30"/>
  <c r="Q31"/>
  <c r="Q32"/>
  <c r="Q33"/>
  <c r="P29"/>
  <c r="P30"/>
  <c r="P31"/>
  <c r="P32"/>
  <c r="P33"/>
  <c r="O29"/>
  <c r="O30"/>
  <c r="O31"/>
  <c r="O32"/>
  <c r="O33"/>
  <c r="N29"/>
  <c r="N30"/>
  <c r="N31"/>
  <c r="N32"/>
  <c r="N33"/>
  <c r="M29"/>
  <c r="M30"/>
  <c r="M31"/>
  <c r="M32"/>
  <c r="M33"/>
  <c r="Q28"/>
  <c r="P28"/>
  <c r="O28"/>
  <c r="N28"/>
  <c r="M28"/>
  <c r="L29"/>
  <c r="L30"/>
  <c r="L31"/>
  <c r="L32"/>
  <c r="L33"/>
  <c r="L28"/>
  <c r="Q20"/>
  <c r="Q21"/>
  <c r="Q22"/>
  <c r="Q23"/>
  <c r="Q24"/>
  <c r="P20"/>
  <c r="P21"/>
  <c r="P22"/>
  <c r="P23"/>
  <c r="P24"/>
  <c r="O20"/>
  <c r="O21"/>
  <c r="O22"/>
  <c r="O23"/>
  <c r="O24"/>
  <c r="N20"/>
  <c r="N21"/>
  <c r="N22"/>
  <c r="N23"/>
  <c r="N24"/>
  <c r="M20"/>
  <c r="M21"/>
  <c r="M22"/>
  <c r="M23"/>
  <c r="M24"/>
  <c r="Q19"/>
  <c r="P19"/>
  <c r="O19"/>
  <c r="N19"/>
  <c r="M19"/>
  <c r="L20"/>
  <c r="L21"/>
  <c r="L22"/>
  <c r="L23"/>
  <c r="L24"/>
  <c r="L19"/>
  <c r="Q11"/>
  <c r="Q12"/>
  <c r="Q13"/>
  <c r="Q14"/>
  <c r="Q15"/>
  <c r="P11"/>
  <c r="P12"/>
  <c r="P13"/>
  <c r="P14"/>
  <c r="P15"/>
  <c r="O11"/>
  <c r="O12"/>
  <c r="O13"/>
  <c r="O14"/>
  <c r="O15"/>
  <c r="N11"/>
  <c r="N12"/>
  <c r="N13"/>
  <c r="N14"/>
  <c r="N15"/>
  <c r="M11"/>
  <c r="M12"/>
  <c r="M13"/>
  <c r="M14"/>
  <c r="M15"/>
  <c r="L11"/>
  <c r="L12"/>
  <c r="L13"/>
  <c r="L14"/>
  <c r="L15"/>
  <c r="Q10"/>
  <c r="P10"/>
  <c r="O10"/>
  <c r="N10"/>
  <c r="M10"/>
  <c r="O3"/>
  <c r="P3"/>
  <c r="N3"/>
  <c r="M3"/>
  <c r="L3"/>
</calcChain>
</file>

<file path=xl/sharedStrings.xml><?xml version="1.0" encoding="utf-8"?>
<sst xmlns="http://schemas.openxmlformats.org/spreadsheetml/2006/main" count="1596" uniqueCount="168">
  <si>
    <t>Achmad Naufal Rachmansyah</t>
  </si>
  <si>
    <t>Adam Maulana Shyhab</t>
  </si>
  <si>
    <t>Adhitya Tri Wicaksono</t>
  </si>
  <si>
    <t>Adinda Ali Rizky Ramadhani</t>
  </si>
  <si>
    <t>Aisyah Nindya Sari Dewi</t>
  </si>
  <si>
    <t>Alifia Mayla Rifky Safira</t>
  </si>
  <si>
    <t>Altarossi Maulana Kurniawan</t>
  </si>
  <si>
    <t>Anas Zawahirul Firdaus</t>
  </si>
  <si>
    <t>Angel Naisilla Azima</t>
  </si>
  <si>
    <t>Avrilia Dwi Nur Azizah</t>
  </si>
  <si>
    <t>Bayu Shandi Pratama</t>
  </si>
  <si>
    <t>Bintari Aprilia Putri Pratiwi</t>
  </si>
  <si>
    <t>Chelsea Olivia</t>
  </si>
  <si>
    <t>Chintya Putri Ramadhani</t>
  </si>
  <si>
    <t>Diah Lestari Adiningsih</t>
  </si>
  <si>
    <t>Elizabeth Jeflin Novena Kurniawan</t>
  </si>
  <si>
    <t>Ericha Oktavia Faidatus Sholihah</t>
  </si>
  <si>
    <t>Friyandana Dava Firmansyah</t>
  </si>
  <si>
    <t>Kenzie Shahriar Sunu Hadi</t>
  </si>
  <si>
    <t>Keysha Agningtyas Dyangga Putri</t>
  </si>
  <si>
    <t>M. Fery Ghufron Sarifuddin</t>
  </si>
  <si>
    <t>Mada Yulia Wechnas Qotrunnada</t>
  </si>
  <si>
    <t>Meifina Nabila Putri Islami</t>
  </si>
  <si>
    <t>Muhammad Firdausiah Al Akbar</t>
  </si>
  <si>
    <t>Muhammad Irfan Ar Rafi</t>
  </si>
  <si>
    <t>Muhammad Nashwan Natasian</t>
  </si>
  <si>
    <t>Rizky Adi Putra</t>
  </si>
  <si>
    <t>Muhammad Sauqy Hidayatullah</t>
  </si>
  <si>
    <t>Nabila Furqania Nur Imania</t>
  </si>
  <si>
    <t>Nadia Pradya Abhinaya</t>
  </si>
  <si>
    <t>Nafisha Ramadhani Subagyo</t>
  </si>
  <si>
    <t>Narita Oktavia Irmadha</t>
  </si>
  <si>
    <t>Nisa Nailah Shafira</t>
  </si>
  <si>
    <t>Radhitya Hanugerah Putra Wibowo</t>
  </si>
  <si>
    <t xml:space="preserve">Radit Hendra Putra </t>
  </si>
  <si>
    <t>Regina Aprilika Putri</t>
  </si>
  <si>
    <t>Renita Tria Febyanti</t>
  </si>
  <si>
    <t>Rheyhan Rafa Kayana Ciptawan</t>
  </si>
  <si>
    <t>Syahlevi Rayya Sasongko</t>
  </si>
  <si>
    <t>Syaifal Hijri Fadillah</t>
  </si>
  <si>
    <t>Trie Ananda Praharsy</t>
  </si>
  <si>
    <t>Valencia Anggraeni Kusuma Wardhani</t>
  </si>
  <si>
    <t>Zebty Nurieta Pinasti</t>
  </si>
  <si>
    <t>Najmi Hdil Umam</t>
  </si>
  <si>
    <t>Nur Amira Amalia</t>
  </si>
  <si>
    <t>SANGAT BAIK</t>
  </si>
  <si>
    <t>BAIK</t>
  </si>
  <si>
    <t>CUKUP</t>
  </si>
  <si>
    <t>SUPER</t>
  </si>
  <si>
    <t>SHUBUH</t>
  </si>
  <si>
    <t>DHUHUR</t>
  </si>
  <si>
    <t>ASHAR</t>
  </si>
  <si>
    <t>MAGRIB</t>
  </si>
  <si>
    <t>ISYA'</t>
  </si>
  <si>
    <t>SUNNAH</t>
  </si>
  <si>
    <t>SANGAT KURANG</t>
  </si>
  <si>
    <t xml:space="preserve">KURANG </t>
  </si>
  <si>
    <t>PERILAKU</t>
  </si>
  <si>
    <t>KURANG</t>
  </si>
  <si>
    <t>P(SUBUH)</t>
  </si>
  <si>
    <t>P(DHUHUR)</t>
  </si>
  <si>
    <t>P(ASHAR)</t>
  </si>
  <si>
    <t>P(MAGHRIB)</t>
  </si>
  <si>
    <t>P(ISYA')</t>
  </si>
  <si>
    <t>P(SUNNAH)</t>
  </si>
  <si>
    <t>PREDIKSI</t>
  </si>
  <si>
    <t>RELIGI</t>
  </si>
  <si>
    <t>SEKOLAH</t>
  </si>
  <si>
    <t>RUMAH</t>
  </si>
  <si>
    <t>No</t>
  </si>
  <si>
    <t>Nama</t>
  </si>
  <si>
    <t>P(RELIGI)</t>
  </si>
  <si>
    <t>P(SEKOLAH)</t>
  </si>
  <si>
    <t>P(RUMAH)</t>
  </si>
  <si>
    <t>PERILAKU?</t>
  </si>
  <si>
    <t>Valencia Anggraeni Kusuma W.</t>
  </si>
  <si>
    <t>NAMA</t>
  </si>
  <si>
    <t>Achmad Yanuar Yuwono Putro</t>
  </si>
  <si>
    <t>Ahmad Singgih Fajar Wicaksana</t>
  </si>
  <si>
    <t>Akbar Bima Sanjaya</t>
  </si>
  <si>
    <t>Anindya Cleo Ramadhani Wijaya</t>
  </si>
  <si>
    <t>Annisa Nadhira</t>
  </si>
  <si>
    <t>Ariella Jesica Maheswara</t>
  </si>
  <si>
    <t>Dwi Oktavia Ramadhani</t>
  </si>
  <si>
    <t>Dzaky Tsurayya Firdaus</t>
  </si>
  <si>
    <t>Faradina Nafissyatul Ilmi</t>
  </si>
  <si>
    <t>Fatimah Naurah Asy syifa</t>
  </si>
  <si>
    <t>Febryano Rizky Rosyadi</t>
  </si>
  <si>
    <t>Gilang Dharma Tectona</t>
  </si>
  <si>
    <t>Guntur Alif Nur Hidayah</t>
  </si>
  <si>
    <t>Java Eka Bhimantara</t>
  </si>
  <si>
    <t>Javier Ozora Yulistya Adinata</t>
  </si>
  <si>
    <t>Jihan Basyarahil</t>
  </si>
  <si>
    <t>MarshaNovita Rosavela</t>
  </si>
  <si>
    <t>Meisya Carien</t>
  </si>
  <si>
    <t>Mochammad Farrel Chandra Diputro</t>
  </si>
  <si>
    <t>Muhammad Ghatan Acyuta</t>
  </si>
  <si>
    <t>Muhammad Habibi Baiquni</t>
  </si>
  <si>
    <t>Muhammad Khoirul Umam</t>
  </si>
  <si>
    <t>Muhammad Shodafi Hidayatullah</t>
  </si>
  <si>
    <t>Nabila Nurunnisa</t>
  </si>
  <si>
    <t>Nadhefi Lutfiyatussama</t>
  </si>
  <si>
    <t>Nadia Alin Dwi Febrian</t>
  </si>
  <si>
    <t>Naura Benna Virmasha</t>
  </si>
  <si>
    <t>Naura Khalilah H</t>
  </si>
  <si>
    <t>Naylah Adhwa Ramadhani El Mohdar</t>
  </si>
  <si>
    <t>Noviana Amor P.</t>
  </si>
  <si>
    <t>Oktavian Aditya Ramadhana</t>
  </si>
  <si>
    <t>Queen Adina</t>
  </si>
  <si>
    <t>Rachel Syafira</t>
  </si>
  <si>
    <t xml:space="preserve">Rama Nizzar Rafandy </t>
  </si>
  <si>
    <t>Reza Dwi Pratama</t>
  </si>
  <si>
    <t>Rizqin Cheeta Savitri</t>
  </si>
  <si>
    <t>Sonia Dwi Nofiandina Yusriah</t>
  </si>
  <si>
    <t>Sultan Tajuddin Ardiansyah</t>
  </si>
  <si>
    <t>Syifa Zahra Kusworo</t>
  </si>
  <si>
    <t>Titania Aurora Putri Ernandi</t>
  </si>
  <si>
    <t>Varen Naila Maritza</t>
  </si>
  <si>
    <t>Zavatia Rindita Priyani</t>
  </si>
  <si>
    <t>Aura Yubita Ramadhani</t>
  </si>
  <si>
    <t>Nadhif Khansa Firdaus</t>
  </si>
  <si>
    <t>Fawaz Arya Nugraha</t>
  </si>
  <si>
    <t>Dearly Bagas Hermawan</t>
  </si>
  <si>
    <t>Ahmad Hidayat</t>
  </si>
  <si>
    <t>Ajeng Ayuningtyas</t>
  </si>
  <si>
    <t>Anggita Aurelia Nur Rahma Novianti</t>
  </si>
  <si>
    <t>Arya Bayu Indiatmoko</t>
  </si>
  <si>
    <t>Azzarin Syahda</t>
  </si>
  <si>
    <t>Bayu Setyo Nugroho</t>
  </si>
  <si>
    <t>Chintya Dwi Meiviana</t>
  </si>
  <si>
    <t>Cyntia Aisyah Balqys</t>
  </si>
  <si>
    <t>Darin Kamila Purnomo</t>
  </si>
  <si>
    <t>Deanita Putri Imelda Agusti Nur Intani</t>
  </si>
  <si>
    <t>Delfia Hayyu Kirawan</t>
  </si>
  <si>
    <t>Devianti Ayu Nugraha</t>
  </si>
  <si>
    <t>Dhina Ramadhani</t>
  </si>
  <si>
    <t>Diouf Febiano Ali Syahputra</t>
  </si>
  <si>
    <t>Diva Ayu Sandra Hasticya</t>
  </si>
  <si>
    <t>Farah Caesa Nabila</t>
  </si>
  <si>
    <t>Farah Imaniar Maulida</t>
  </si>
  <si>
    <t>Farrel Galih Rachman</t>
  </si>
  <si>
    <t>Faza Azizinur Rifky</t>
  </si>
  <si>
    <t>Febrian Maulana Almiansyah</t>
  </si>
  <si>
    <t>Julindra Adibryan Fandriantoro</t>
  </si>
  <si>
    <t>Kirana Azka Salsabila</t>
  </si>
  <si>
    <t>Moch. Saiful Guntur Saputra</t>
  </si>
  <si>
    <t>Mufti Ali Juansyah</t>
  </si>
  <si>
    <t>Muhammad Lanang Zakin Maulana</t>
  </si>
  <si>
    <t>Muhammad Maulana Tri Nandayana</t>
  </si>
  <si>
    <t>Muhammad Rakha Albani</t>
  </si>
  <si>
    <t>Muhammad Syarif Nur Abdillah</t>
  </si>
  <si>
    <t>Muhammad Zhafran Raihansyah Putra</t>
  </si>
  <si>
    <t>Nadira Nisrina Syahira Ananda</t>
  </si>
  <si>
    <t>Najwa Salsabila Putri</t>
  </si>
  <si>
    <t>Nasywa Nathania Cantika Firdhausyi</t>
  </si>
  <si>
    <t>Naura Aqilah Yasmin</t>
  </si>
  <si>
    <t>Naura Benita Ayuclendy</t>
  </si>
  <si>
    <t>Nayla Najwa Asyiroh Ridwan</t>
  </si>
  <si>
    <t>Pinky Aulia Shabrina</t>
  </si>
  <si>
    <t>Rafly Maulana Akbar</t>
  </si>
  <si>
    <t>Reihan Syifa Athaillah Susanto</t>
  </si>
  <si>
    <t>Reta Aulia Kartika</t>
  </si>
  <si>
    <t>Rheza Lado Rahadian</t>
  </si>
  <si>
    <t>Salsabila Ramadhani</t>
  </si>
  <si>
    <t>Saskia Khoirun Nisa</t>
  </si>
  <si>
    <t>Sherly  Aprilia</t>
  </si>
  <si>
    <t>PREDIKSI?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</si>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</sst>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opLeftCell="F33" workbookViewId="0">
      <selection activeCell="J55" sqref="J55"/>
    </sheetView>
  </sheetViews>
  <sheetFormatPr defaultRowHeight="15"/>
  <cols>
    <col min="2" max="2" width="31.42578125" customWidth="1"/>
    <col min="3" max="3" width="17" customWidth="1"/>
    <col min="4" max="8" width="16.42578125" customWidth="1"/>
    <col min="9" max="9" width="17.5703125" customWidth="1"/>
    <col min="11" max="11" width="18.7109375" customWidth="1"/>
    <col min="12" max="12" width="16" customWidth="1"/>
    <col min="13" max="13" width="12.28515625" customWidth="1"/>
  </cols>
  <sheetData>
    <row r="1" spans="1:26"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57</v>
      </c>
    </row>
    <row r="2" spans="1:26">
      <c r="A2">
        <v>1</v>
      </c>
      <c r="B2" t="s">
        <v>0</v>
      </c>
      <c r="C2" t="s">
        <v>45</v>
      </c>
      <c r="D2" t="s">
        <v>45</v>
      </c>
      <c r="E2" t="s">
        <v>45</v>
      </c>
      <c r="F2" t="s">
        <v>45</v>
      </c>
      <c r="G2" t="s">
        <v>46</v>
      </c>
      <c r="H2" t="s">
        <v>47</v>
      </c>
      <c r="I2" t="s">
        <v>46</v>
      </c>
      <c r="K2" t="s">
        <v>48</v>
      </c>
      <c r="L2" t="s">
        <v>45</v>
      </c>
      <c r="M2" t="s">
        <v>46</v>
      </c>
      <c r="N2" t="s">
        <v>47</v>
      </c>
      <c r="O2" t="s">
        <v>58</v>
      </c>
      <c r="P2" t="s">
        <v>55</v>
      </c>
    </row>
    <row r="3" spans="1:26">
      <c r="A3">
        <v>2</v>
      </c>
      <c r="B3" t="s">
        <v>1</v>
      </c>
      <c r="C3" t="s">
        <v>46</v>
      </c>
      <c r="D3" t="s">
        <v>47</v>
      </c>
      <c r="E3" t="s">
        <v>55</v>
      </c>
      <c r="F3" t="s">
        <v>48</v>
      </c>
      <c r="G3" t="s">
        <v>48</v>
      </c>
      <c r="H3" t="s">
        <v>48</v>
      </c>
      <c r="I3" t="s">
        <v>46</v>
      </c>
      <c r="K3">
        <f>COUNTIF($I$2:$I$46,K2)/COUNTA($I$2:$I$46)</f>
        <v>0.22222222222222221</v>
      </c>
      <c r="L3">
        <f t="shared" ref="L3:P3" si="0">COUNTIF($I$2:$I$46,L2)/COUNTA($I$2:$I$46)</f>
        <v>0.13333333333333333</v>
      </c>
      <c r="M3">
        <f t="shared" si="0"/>
        <v>0.33333333333333331</v>
      </c>
      <c r="N3">
        <f t="shared" si="0"/>
        <v>8.8888888888888892E-2</v>
      </c>
      <c r="O3">
        <f t="shared" si="0"/>
        <v>6.6666666666666666E-2</v>
      </c>
      <c r="P3">
        <f t="shared" si="0"/>
        <v>0.15555555555555556</v>
      </c>
    </row>
    <row r="4" spans="1:26">
      <c r="A4">
        <v>3</v>
      </c>
      <c r="B4" t="s">
        <v>2</v>
      </c>
      <c r="C4" t="s">
        <v>46</v>
      </c>
      <c r="D4" t="s">
        <v>46</v>
      </c>
      <c r="E4" t="s">
        <v>45</v>
      </c>
      <c r="F4" t="s">
        <v>45</v>
      </c>
      <c r="G4" t="s">
        <v>45</v>
      </c>
      <c r="H4" t="s">
        <v>58</v>
      </c>
      <c r="I4" t="s">
        <v>46</v>
      </c>
    </row>
    <row r="5" spans="1:26">
      <c r="A5">
        <v>4</v>
      </c>
      <c r="B5" t="s">
        <v>3</v>
      </c>
      <c r="C5" t="s">
        <v>47</v>
      </c>
      <c r="D5" t="s">
        <v>46</v>
      </c>
      <c r="E5" t="s">
        <v>48</v>
      </c>
      <c r="F5" t="s">
        <v>48</v>
      </c>
      <c r="G5" t="s">
        <v>48</v>
      </c>
      <c r="H5" t="s">
        <v>46</v>
      </c>
      <c r="I5" t="s">
        <v>45</v>
      </c>
    </row>
    <row r="6" spans="1:26">
      <c r="A6">
        <v>5</v>
      </c>
      <c r="B6" t="s">
        <v>4</v>
      </c>
      <c r="C6" t="s">
        <v>46</v>
      </c>
      <c r="D6" t="s">
        <v>46</v>
      </c>
      <c r="E6" t="s">
        <v>46</v>
      </c>
      <c r="F6" t="s">
        <v>45</v>
      </c>
      <c r="G6" t="s">
        <v>46</v>
      </c>
      <c r="H6" t="s">
        <v>45</v>
      </c>
      <c r="I6" t="s">
        <v>46</v>
      </c>
    </row>
    <row r="7" spans="1:26">
      <c r="A7">
        <v>6</v>
      </c>
      <c r="B7" t="s">
        <v>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26">
      <c r="A8">
        <v>7</v>
      </c>
      <c r="B8" t="s">
        <v>6</v>
      </c>
      <c r="C8" t="s">
        <v>55</v>
      </c>
      <c r="D8" t="s">
        <v>58</v>
      </c>
      <c r="E8" t="s">
        <v>47</v>
      </c>
      <c r="F8" t="s">
        <v>46</v>
      </c>
      <c r="G8" t="s">
        <v>46</v>
      </c>
      <c r="H8" t="s">
        <v>55</v>
      </c>
      <c r="I8" t="s">
        <v>58</v>
      </c>
    </row>
    <row r="9" spans="1:26">
      <c r="A9">
        <v>8</v>
      </c>
      <c r="B9" t="s">
        <v>7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K9" t="s">
        <v>59</v>
      </c>
      <c r="L9" t="s">
        <v>48</v>
      </c>
      <c r="M9" t="s">
        <v>45</v>
      </c>
      <c r="N9" t="s">
        <v>46</v>
      </c>
      <c r="O9" t="s">
        <v>47</v>
      </c>
      <c r="P9" t="s">
        <v>58</v>
      </c>
      <c r="Q9" t="s">
        <v>55</v>
      </c>
      <c r="T9" t="s">
        <v>62</v>
      </c>
      <c r="U9" t="s">
        <v>48</v>
      </c>
      <c r="V9" t="s">
        <v>45</v>
      </c>
      <c r="W9" t="s">
        <v>46</v>
      </c>
      <c r="X9" t="s">
        <v>47</v>
      </c>
      <c r="Y9" t="s">
        <v>58</v>
      </c>
      <c r="Z9" t="s">
        <v>55</v>
      </c>
    </row>
    <row r="10" spans="1:26">
      <c r="A10">
        <v>9</v>
      </c>
      <c r="B10" t="s">
        <v>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K10" t="s">
        <v>48</v>
      </c>
      <c r="L10">
        <f>COUNTIFS($C$2:$C$46,$K10,$I$2:$I$46,L$9)/COUNTIF($I$2:$I$46,L$9)</f>
        <v>0.7</v>
      </c>
      <c r="M10">
        <f t="shared" ref="M10:Q10" si="1">COUNTIFS($C$2:$C$46,$K10,$I$2:$I$46,M$9)/COUNTIF($I$2:$I$46,M$9)</f>
        <v>0.5</v>
      </c>
      <c r="N10">
        <f t="shared" si="1"/>
        <v>0.13333333333333333</v>
      </c>
      <c r="O10">
        <f t="shared" si="1"/>
        <v>0</v>
      </c>
      <c r="P10">
        <f t="shared" si="1"/>
        <v>0</v>
      </c>
      <c r="Q10">
        <f t="shared" si="1"/>
        <v>0</v>
      </c>
      <c r="T10" t="s">
        <v>48</v>
      </c>
      <c r="U10">
        <f t="shared" ref="U10:Y15" si="2">COUNTIFS($F$2:$F$46,$T10,$I$2:$I$46,U$9)/COUNTIF($I$2:$I$46,U$9)</f>
        <v>1</v>
      </c>
      <c r="V10">
        <f t="shared" si="2"/>
        <v>0.66666666666666663</v>
      </c>
      <c r="W10">
        <f t="shared" si="2"/>
        <v>0.33333333333333331</v>
      </c>
      <c r="X10">
        <f t="shared" si="2"/>
        <v>0.25</v>
      </c>
      <c r="Y10">
        <f t="shared" si="2"/>
        <v>0</v>
      </c>
      <c r="Z10">
        <f t="shared" ref="Z10:Z15" si="3">COUNTIFS($C$2:$C$46,$K10,$I$2:$I$46,Z$9)/COUNTIF($I$2:$I$46,Z$9)</f>
        <v>0</v>
      </c>
    </row>
    <row r="11" spans="1:26">
      <c r="A11">
        <v>10</v>
      </c>
      <c r="B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K11" t="s">
        <v>45</v>
      </c>
      <c r="L11">
        <f t="shared" ref="L11:Q15" si="4">COUNTIFS($C$2:$C$46,$K11,$I$2:$I$46,L$9)/COUNTIF($I$2:$I$46,L$9)</f>
        <v>0.1</v>
      </c>
      <c r="M11">
        <f t="shared" si="4"/>
        <v>0</v>
      </c>
      <c r="N11">
        <f t="shared" si="4"/>
        <v>0.13333333333333333</v>
      </c>
      <c r="O11">
        <f t="shared" si="4"/>
        <v>0</v>
      </c>
      <c r="P11">
        <f t="shared" si="4"/>
        <v>0</v>
      </c>
      <c r="Q11">
        <f t="shared" si="4"/>
        <v>0</v>
      </c>
      <c r="T11" t="s">
        <v>45</v>
      </c>
      <c r="U11">
        <f t="shared" si="2"/>
        <v>0</v>
      </c>
      <c r="V11">
        <f t="shared" si="2"/>
        <v>0.33333333333333331</v>
      </c>
      <c r="W11">
        <f t="shared" si="2"/>
        <v>0.33333333333333331</v>
      </c>
      <c r="X11">
        <f t="shared" si="2"/>
        <v>0</v>
      </c>
      <c r="Y11">
        <f t="shared" si="2"/>
        <v>0</v>
      </c>
      <c r="Z11">
        <f t="shared" si="3"/>
        <v>0</v>
      </c>
    </row>
    <row r="12" spans="1:26">
      <c r="A12">
        <v>11</v>
      </c>
      <c r="B12" t="s">
        <v>10</v>
      </c>
      <c r="C12" t="s">
        <v>55</v>
      </c>
      <c r="D12" t="s">
        <v>48</v>
      </c>
      <c r="E12" t="s">
        <v>48</v>
      </c>
      <c r="F12" t="s">
        <v>48</v>
      </c>
      <c r="G12" t="s">
        <v>55</v>
      </c>
      <c r="H12" t="s">
        <v>48</v>
      </c>
      <c r="I12" t="s">
        <v>46</v>
      </c>
      <c r="K12" t="s">
        <v>46</v>
      </c>
      <c r="L12">
        <f t="shared" si="4"/>
        <v>0.2</v>
      </c>
      <c r="M12">
        <f t="shared" si="4"/>
        <v>0.16666666666666666</v>
      </c>
      <c r="N12">
        <f t="shared" si="4"/>
        <v>0.53333333333333333</v>
      </c>
      <c r="O12">
        <f t="shared" si="4"/>
        <v>0</v>
      </c>
      <c r="P12">
        <f t="shared" si="4"/>
        <v>0</v>
      </c>
      <c r="Q12">
        <f t="shared" si="4"/>
        <v>0</v>
      </c>
      <c r="T12" t="s">
        <v>46</v>
      </c>
      <c r="U12">
        <f t="shared" si="2"/>
        <v>0</v>
      </c>
      <c r="V12">
        <f t="shared" si="2"/>
        <v>0</v>
      </c>
      <c r="W12">
        <f t="shared" si="2"/>
        <v>0.33333333333333331</v>
      </c>
      <c r="X12">
        <f t="shared" si="2"/>
        <v>0.5</v>
      </c>
      <c r="Y12">
        <f t="shared" si="2"/>
        <v>0.66666666666666663</v>
      </c>
      <c r="Z12">
        <f t="shared" si="3"/>
        <v>0</v>
      </c>
    </row>
    <row r="13" spans="1:26">
      <c r="A13">
        <v>12</v>
      </c>
      <c r="B13" t="s">
        <v>11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58</v>
      </c>
      <c r="I13" t="s">
        <v>45</v>
      </c>
      <c r="K13" t="s">
        <v>47</v>
      </c>
      <c r="L13">
        <f t="shared" si="4"/>
        <v>0</v>
      </c>
      <c r="M13">
        <f t="shared" si="4"/>
        <v>0.16666666666666666</v>
      </c>
      <c r="N13">
        <f t="shared" si="4"/>
        <v>6.6666666666666666E-2</v>
      </c>
      <c r="O13">
        <f t="shared" si="4"/>
        <v>0.25</v>
      </c>
      <c r="P13">
        <f t="shared" si="4"/>
        <v>0</v>
      </c>
      <c r="Q13">
        <f t="shared" si="4"/>
        <v>0</v>
      </c>
      <c r="T13" t="s">
        <v>47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0.25</v>
      </c>
      <c r="Y13">
        <f t="shared" si="2"/>
        <v>0.33333333333333331</v>
      </c>
      <c r="Z13">
        <f t="shared" si="3"/>
        <v>0</v>
      </c>
    </row>
    <row r="14" spans="1:26">
      <c r="A14">
        <v>13</v>
      </c>
      <c r="B14" t="s">
        <v>12</v>
      </c>
      <c r="C14" t="s">
        <v>47</v>
      </c>
      <c r="D14" t="s">
        <v>47</v>
      </c>
      <c r="E14" t="s">
        <v>46</v>
      </c>
      <c r="F14" t="s">
        <v>46</v>
      </c>
      <c r="G14" t="s">
        <v>46</v>
      </c>
      <c r="H14" t="s">
        <v>46</v>
      </c>
      <c r="I14" t="s">
        <v>47</v>
      </c>
      <c r="K14" t="s">
        <v>56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T14" t="s">
        <v>56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3"/>
        <v>0</v>
      </c>
    </row>
    <row r="15" spans="1:26">
      <c r="A15">
        <v>14</v>
      </c>
      <c r="B15" t="s">
        <v>13</v>
      </c>
      <c r="C15" t="s">
        <v>45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K15" t="s">
        <v>55</v>
      </c>
      <c r="L15">
        <f t="shared" si="4"/>
        <v>0</v>
      </c>
      <c r="M15">
        <f t="shared" si="4"/>
        <v>0.16666666666666666</v>
      </c>
      <c r="N15">
        <f t="shared" si="4"/>
        <v>6.6666666666666666E-2</v>
      </c>
      <c r="O15">
        <f t="shared" si="4"/>
        <v>0.5</v>
      </c>
      <c r="P15">
        <f t="shared" si="4"/>
        <v>0.66666666666666663</v>
      </c>
      <c r="Q15">
        <f t="shared" si="4"/>
        <v>1</v>
      </c>
      <c r="T15" t="s">
        <v>55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3"/>
        <v>1</v>
      </c>
    </row>
    <row r="16" spans="1:26">
      <c r="A16">
        <v>15</v>
      </c>
      <c r="B16" t="s">
        <v>14</v>
      </c>
      <c r="C16" t="s">
        <v>48</v>
      </c>
      <c r="D16" t="s">
        <v>55</v>
      </c>
      <c r="E16" t="s">
        <v>55</v>
      </c>
      <c r="F16" t="s">
        <v>48</v>
      </c>
      <c r="G16" t="s">
        <v>45</v>
      </c>
      <c r="H16" t="s">
        <v>48</v>
      </c>
      <c r="I16" t="s">
        <v>46</v>
      </c>
    </row>
    <row r="17" spans="1:26">
      <c r="A17">
        <v>16</v>
      </c>
      <c r="B17" t="s">
        <v>15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 spans="1:26">
      <c r="A18">
        <v>17</v>
      </c>
      <c r="B18" t="s">
        <v>16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K18" t="s">
        <v>60</v>
      </c>
      <c r="L18" t="s">
        <v>48</v>
      </c>
      <c r="M18" t="s">
        <v>45</v>
      </c>
      <c r="N18" t="s">
        <v>46</v>
      </c>
      <c r="O18" t="s">
        <v>47</v>
      </c>
      <c r="P18" t="s">
        <v>58</v>
      </c>
      <c r="Q18" t="s">
        <v>55</v>
      </c>
      <c r="T18" t="s">
        <v>63</v>
      </c>
      <c r="U18" t="s">
        <v>48</v>
      </c>
      <c r="V18" t="s">
        <v>45</v>
      </c>
      <c r="W18" t="s">
        <v>46</v>
      </c>
      <c r="X18" t="s">
        <v>47</v>
      </c>
      <c r="Y18" t="s">
        <v>58</v>
      </c>
      <c r="Z18" t="s">
        <v>55</v>
      </c>
    </row>
    <row r="19" spans="1:26">
      <c r="A19">
        <v>18</v>
      </c>
      <c r="B19" t="s">
        <v>17</v>
      </c>
      <c r="C19" t="s">
        <v>55</v>
      </c>
      <c r="D19" t="s">
        <v>55</v>
      </c>
      <c r="E19" t="s">
        <v>58</v>
      </c>
      <c r="F19" t="s">
        <v>46</v>
      </c>
      <c r="G19" t="s">
        <v>58</v>
      </c>
      <c r="H19" t="s">
        <v>55</v>
      </c>
      <c r="I19" t="s">
        <v>55</v>
      </c>
      <c r="K19" t="s">
        <v>48</v>
      </c>
      <c r="L19">
        <f t="shared" ref="L19:Q19" si="5">COUNTIFS($D$2:$D$46,$K19,$I$2:$I$46,L$18)/COUNTIF($I$2:$I$46,L$18)</f>
        <v>1</v>
      </c>
      <c r="M19">
        <f t="shared" si="5"/>
        <v>0.5</v>
      </c>
      <c r="N19">
        <f t="shared" si="5"/>
        <v>6.6666666666666666E-2</v>
      </c>
      <c r="O19">
        <f t="shared" si="5"/>
        <v>0</v>
      </c>
      <c r="P19">
        <f t="shared" si="5"/>
        <v>0</v>
      </c>
      <c r="Q19">
        <f t="shared" si="5"/>
        <v>0</v>
      </c>
      <c r="T19" t="s">
        <v>48</v>
      </c>
      <c r="U19">
        <f t="shared" ref="U19:Z19" si="6">COUNTIFS($G$2:$G$46,$T19,$I$2:$I$46,U$18)/COUNTIF($I$2:$I$46,U$18)</f>
        <v>0.9</v>
      </c>
      <c r="V19">
        <f t="shared" si="6"/>
        <v>0.66666666666666663</v>
      </c>
      <c r="W19">
        <f t="shared" si="6"/>
        <v>6.6666666666666666E-2</v>
      </c>
      <c r="X19">
        <f t="shared" si="6"/>
        <v>0</v>
      </c>
      <c r="Y19">
        <f t="shared" si="6"/>
        <v>0</v>
      </c>
      <c r="Z19">
        <f t="shared" si="6"/>
        <v>0</v>
      </c>
    </row>
    <row r="20" spans="1:26">
      <c r="A20">
        <v>19</v>
      </c>
      <c r="B20" t="s">
        <v>18</v>
      </c>
      <c r="C20" t="s">
        <v>48</v>
      </c>
      <c r="D20" t="s">
        <v>46</v>
      </c>
      <c r="E20" t="s">
        <v>46</v>
      </c>
      <c r="F20" t="s">
        <v>48</v>
      </c>
      <c r="G20" t="s">
        <v>46</v>
      </c>
      <c r="H20" t="s">
        <v>46</v>
      </c>
      <c r="I20" t="s">
        <v>45</v>
      </c>
      <c r="K20" t="s">
        <v>45</v>
      </c>
      <c r="L20">
        <f t="shared" ref="L20:Q24" si="7">COUNTIFS($D$2:$D$46,$K20,$I$2:$I$46,L$18)/COUNTIF($I$2:$I$46,L$18)</f>
        <v>0</v>
      </c>
      <c r="M20">
        <f t="shared" si="7"/>
        <v>0.16666666666666666</v>
      </c>
      <c r="N20">
        <f t="shared" si="7"/>
        <v>0.2</v>
      </c>
      <c r="O20">
        <f t="shared" si="7"/>
        <v>0</v>
      </c>
      <c r="P20">
        <f t="shared" si="7"/>
        <v>0</v>
      </c>
      <c r="Q20">
        <f t="shared" si="7"/>
        <v>0</v>
      </c>
      <c r="T20" t="s">
        <v>45</v>
      </c>
      <c r="U20">
        <f t="shared" ref="U20:Z24" si="8">COUNTIFS($G$2:$G$46,$T20,$I$2:$I$46,U$18)/COUNTIF($I$2:$I$46,U$18)</f>
        <v>0.1</v>
      </c>
      <c r="V20">
        <f t="shared" si="8"/>
        <v>0.16666666666666666</v>
      </c>
      <c r="W20">
        <f t="shared" si="8"/>
        <v>0.33333333333333331</v>
      </c>
      <c r="X20">
        <f t="shared" si="8"/>
        <v>0</v>
      </c>
      <c r="Y20">
        <f t="shared" si="8"/>
        <v>0</v>
      </c>
      <c r="Z20">
        <f t="shared" si="8"/>
        <v>0</v>
      </c>
    </row>
    <row r="21" spans="1:26">
      <c r="A21">
        <v>20</v>
      </c>
      <c r="B21" t="s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K21" t="s">
        <v>46</v>
      </c>
      <c r="L21">
        <f t="shared" si="7"/>
        <v>0</v>
      </c>
      <c r="M21">
        <f t="shared" si="7"/>
        <v>0.33333333333333331</v>
      </c>
      <c r="N21">
        <f t="shared" si="7"/>
        <v>0.46666666666666667</v>
      </c>
      <c r="O21">
        <f t="shared" si="7"/>
        <v>0.25</v>
      </c>
      <c r="P21">
        <f t="shared" si="7"/>
        <v>0</v>
      </c>
      <c r="Q21">
        <f t="shared" si="7"/>
        <v>0</v>
      </c>
      <c r="T21" t="s">
        <v>46</v>
      </c>
      <c r="U21">
        <f t="shared" si="8"/>
        <v>0</v>
      </c>
      <c r="V21">
        <f t="shared" si="8"/>
        <v>0.16666666666666666</v>
      </c>
      <c r="W21">
        <f t="shared" si="8"/>
        <v>0.4</v>
      </c>
      <c r="X21">
        <f t="shared" si="8"/>
        <v>0.5</v>
      </c>
      <c r="Y21">
        <f t="shared" si="8"/>
        <v>0.33333333333333331</v>
      </c>
      <c r="Z21">
        <f t="shared" si="8"/>
        <v>0</v>
      </c>
    </row>
    <row r="22" spans="1:26">
      <c r="A22">
        <v>21</v>
      </c>
      <c r="B22" t="s">
        <v>20</v>
      </c>
      <c r="C22" t="s">
        <v>48</v>
      </c>
      <c r="D22" t="s">
        <v>48</v>
      </c>
      <c r="E22" t="s">
        <v>45</v>
      </c>
      <c r="F22" t="s">
        <v>48</v>
      </c>
      <c r="G22" t="s">
        <v>45</v>
      </c>
      <c r="H22" t="s">
        <v>45</v>
      </c>
      <c r="I22" t="s">
        <v>48</v>
      </c>
      <c r="K22" t="s">
        <v>47</v>
      </c>
      <c r="L22">
        <f t="shared" si="7"/>
        <v>0</v>
      </c>
      <c r="M22">
        <f t="shared" si="7"/>
        <v>0</v>
      </c>
      <c r="N22">
        <f t="shared" si="7"/>
        <v>0.13333333333333333</v>
      </c>
      <c r="O22">
        <f t="shared" si="7"/>
        <v>0.5</v>
      </c>
      <c r="P22">
        <f t="shared" si="7"/>
        <v>0</v>
      </c>
      <c r="Q22">
        <f t="shared" si="7"/>
        <v>0</v>
      </c>
      <c r="T22" t="s">
        <v>47</v>
      </c>
      <c r="U22">
        <f t="shared" si="8"/>
        <v>0</v>
      </c>
      <c r="V22">
        <f t="shared" si="8"/>
        <v>0</v>
      </c>
      <c r="W22">
        <f t="shared" si="8"/>
        <v>0.13333333333333333</v>
      </c>
      <c r="X22">
        <f t="shared" si="8"/>
        <v>0.25</v>
      </c>
      <c r="Y22">
        <f t="shared" si="8"/>
        <v>0.33333333333333331</v>
      </c>
      <c r="Z22">
        <f t="shared" si="8"/>
        <v>0</v>
      </c>
    </row>
    <row r="23" spans="1:26">
      <c r="A23">
        <v>22</v>
      </c>
      <c r="B23" t="s">
        <v>21</v>
      </c>
      <c r="C23" t="s">
        <v>46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K23" t="s">
        <v>56</v>
      </c>
      <c r="L23">
        <f t="shared" si="7"/>
        <v>0</v>
      </c>
      <c r="M23">
        <f t="shared" si="7"/>
        <v>0</v>
      </c>
      <c r="N23">
        <f t="shared" si="7"/>
        <v>0</v>
      </c>
      <c r="O23">
        <f t="shared" si="7"/>
        <v>0</v>
      </c>
      <c r="P23">
        <f t="shared" si="7"/>
        <v>0</v>
      </c>
      <c r="Q23">
        <f t="shared" si="7"/>
        <v>0</v>
      </c>
      <c r="T23" t="s">
        <v>56</v>
      </c>
      <c r="U23">
        <f t="shared" si="8"/>
        <v>0</v>
      </c>
      <c r="V23">
        <f t="shared" si="8"/>
        <v>0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</row>
    <row r="24" spans="1:26">
      <c r="A24">
        <v>23</v>
      </c>
      <c r="B24" t="s">
        <v>22</v>
      </c>
      <c r="C24" t="s">
        <v>55</v>
      </c>
      <c r="D24" t="s">
        <v>58</v>
      </c>
      <c r="E24" t="s">
        <v>55</v>
      </c>
      <c r="F24" t="s">
        <v>47</v>
      </c>
      <c r="G24" t="s">
        <v>55</v>
      </c>
      <c r="H24" t="s">
        <v>55</v>
      </c>
      <c r="I24" t="s">
        <v>55</v>
      </c>
      <c r="K24" t="s">
        <v>55</v>
      </c>
      <c r="L24">
        <f t="shared" si="7"/>
        <v>0</v>
      </c>
      <c r="M24">
        <f t="shared" si="7"/>
        <v>0</v>
      </c>
      <c r="N24">
        <f t="shared" si="7"/>
        <v>0.13333333333333333</v>
      </c>
      <c r="O24">
        <f t="shared" si="7"/>
        <v>0.25</v>
      </c>
      <c r="P24">
        <f t="shared" si="7"/>
        <v>0.66666666666666663</v>
      </c>
      <c r="Q24">
        <f t="shared" si="7"/>
        <v>0.8571428571428571</v>
      </c>
      <c r="T24" t="s">
        <v>55</v>
      </c>
      <c r="U24">
        <f t="shared" si="8"/>
        <v>0</v>
      </c>
      <c r="V24">
        <f t="shared" si="8"/>
        <v>0</v>
      </c>
      <c r="W24">
        <f t="shared" si="8"/>
        <v>6.6666666666666666E-2</v>
      </c>
      <c r="X24">
        <f t="shared" si="8"/>
        <v>0</v>
      </c>
      <c r="Y24">
        <f t="shared" si="8"/>
        <v>0</v>
      </c>
      <c r="Z24">
        <f t="shared" si="8"/>
        <v>0.8571428571428571</v>
      </c>
    </row>
    <row r="25" spans="1:26">
      <c r="A25">
        <v>24</v>
      </c>
      <c r="B25" t="s">
        <v>23</v>
      </c>
      <c r="C25" t="s">
        <v>55</v>
      </c>
      <c r="D25" t="s">
        <v>55</v>
      </c>
      <c r="E25" t="s">
        <v>55</v>
      </c>
      <c r="F25" t="s">
        <v>46</v>
      </c>
      <c r="G25" t="s">
        <v>47</v>
      </c>
      <c r="H25" t="s">
        <v>47</v>
      </c>
      <c r="I25" t="s">
        <v>58</v>
      </c>
    </row>
    <row r="26" spans="1:26">
      <c r="A26">
        <v>25</v>
      </c>
      <c r="B26" t="s">
        <v>24</v>
      </c>
      <c r="C26" t="s">
        <v>55</v>
      </c>
      <c r="D26" t="s">
        <v>46</v>
      </c>
      <c r="E26" t="s">
        <v>46</v>
      </c>
      <c r="F26" t="s">
        <v>48</v>
      </c>
      <c r="G26" t="s">
        <v>58</v>
      </c>
      <c r="H26" t="s">
        <v>55</v>
      </c>
      <c r="I26" t="s">
        <v>47</v>
      </c>
    </row>
    <row r="27" spans="1:26">
      <c r="A27">
        <v>26</v>
      </c>
      <c r="B27" t="s">
        <v>25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58</v>
      </c>
      <c r="I27" t="s">
        <v>46</v>
      </c>
      <c r="K27" t="s">
        <v>61</v>
      </c>
      <c r="L27" t="s">
        <v>48</v>
      </c>
      <c r="M27" t="s">
        <v>45</v>
      </c>
      <c r="N27" t="s">
        <v>46</v>
      </c>
      <c r="O27" t="s">
        <v>47</v>
      </c>
      <c r="P27" t="s">
        <v>58</v>
      </c>
      <c r="Q27" t="s">
        <v>55</v>
      </c>
      <c r="T27" t="s">
        <v>64</v>
      </c>
      <c r="U27" t="s">
        <v>48</v>
      </c>
      <c r="V27" t="s">
        <v>45</v>
      </c>
      <c r="W27" t="s">
        <v>46</v>
      </c>
      <c r="X27" t="s">
        <v>47</v>
      </c>
      <c r="Y27" t="s">
        <v>58</v>
      </c>
      <c r="Z27" t="s">
        <v>55</v>
      </c>
    </row>
    <row r="28" spans="1:26">
      <c r="A28">
        <v>27</v>
      </c>
      <c r="B28" t="s">
        <v>26</v>
      </c>
      <c r="C28" t="s">
        <v>46</v>
      </c>
      <c r="D28" t="s">
        <v>45</v>
      </c>
      <c r="E28" t="s">
        <v>46</v>
      </c>
      <c r="F28" t="s">
        <v>46</v>
      </c>
      <c r="G28" t="s">
        <v>47</v>
      </c>
      <c r="H28" t="s">
        <v>48</v>
      </c>
      <c r="I28" t="s">
        <v>46</v>
      </c>
      <c r="K28" t="s">
        <v>48</v>
      </c>
      <c r="L28">
        <f t="shared" ref="L28:Q28" si="9">COUNTIFS($E$2:$E$46,$K28,$I$2:$I$46,L$27)/COUNTIF($I$2:$I$46,L$27)</f>
        <v>0.9</v>
      </c>
      <c r="M28">
        <f t="shared" si="9"/>
        <v>0.66666666666666663</v>
      </c>
      <c r="N28">
        <f t="shared" si="9"/>
        <v>6.6666666666666666E-2</v>
      </c>
      <c r="O28">
        <f t="shared" si="9"/>
        <v>0</v>
      </c>
      <c r="P28">
        <f t="shared" si="9"/>
        <v>0</v>
      </c>
      <c r="Q28">
        <f t="shared" si="9"/>
        <v>0</v>
      </c>
      <c r="T28" t="s">
        <v>48</v>
      </c>
      <c r="U28">
        <f t="shared" ref="U28:Z28" si="10">COUNTIFS($H$2:$H$46,$T28,$I$2:$I$46,U$27)/COUNTIF($I$2:$I$46,U$27)</f>
        <v>0.7</v>
      </c>
      <c r="V28">
        <f t="shared" si="10"/>
        <v>0.16666666666666666</v>
      </c>
      <c r="W28">
        <f t="shared" si="10"/>
        <v>0.26666666666666666</v>
      </c>
      <c r="X28">
        <f t="shared" si="10"/>
        <v>0</v>
      </c>
      <c r="Y28">
        <f t="shared" si="10"/>
        <v>0</v>
      </c>
      <c r="Z28">
        <f t="shared" si="10"/>
        <v>0</v>
      </c>
    </row>
    <row r="29" spans="1:26">
      <c r="A29">
        <v>28</v>
      </c>
      <c r="B29" t="s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58</v>
      </c>
      <c r="I29" t="s">
        <v>55</v>
      </c>
      <c r="K29" t="s">
        <v>45</v>
      </c>
      <c r="L29">
        <f t="shared" ref="L29:Q33" si="11">COUNTIFS($E$2:$E$46,$K29,$I$2:$I$46,L$27)/COUNTIF($I$2:$I$46,L$27)</f>
        <v>0.1</v>
      </c>
      <c r="M29">
        <f t="shared" si="11"/>
        <v>0.16666666666666666</v>
      </c>
      <c r="N29">
        <f t="shared" si="11"/>
        <v>0.26666666666666666</v>
      </c>
      <c r="O29">
        <f t="shared" si="11"/>
        <v>0</v>
      </c>
      <c r="P29">
        <f t="shared" si="11"/>
        <v>0</v>
      </c>
      <c r="Q29">
        <f t="shared" si="11"/>
        <v>0</v>
      </c>
      <c r="T29" t="s">
        <v>45</v>
      </c>
      <c r="U29">
        <f t="shared" ref="U29:Z33" si="12">COUNTIFS($H$2:$H$46,$T29,$I$2:$I$46,U$27)/COUNTIF($I$2:$I$46,U$27)</f>
        <v>0.1</v>
      </c>
      <c r="V29">
        <f t="shared" si="12"/>
        <v>0.16666666666666666</v>
      </c>
      <c r="W29">
        <f t="shared" si="12"/>
        <v>0.2</v>
      </c>
      <c r="X29">
        <f t="shared" si="12"/>
        <v>0</v>
      </c>
      <c r="Y29">
        <f t="shared" si="12"/>
        <v>0</v>
      </c>
      <c r="Z29">
        <f t="shared" si="12"/>
        <v>0</v>
      </c>
    </row>
    <row r="30" spans="1:26">
      <c r="A30">
        <v>29</v>
      </c>
      <c r="B30" t="s">
        <v>28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K30" t="s">
        <v>46</v>
      </c>
      <c r="L30">
        <f t="shared" si="11"/>
        <v>0</v>
      </c>
      <c r="M30">
        <f t="shared" si="11"/>
        <v>0.16666666666666666</v>
      </c>
      <c r="N30">
        <f t="shared" si="11"/>
        <v>0.4</v>
      </c>
      <c r="O30">
        <f t="shared" si="11"/>
        <v>0.5</v>
      </c>
      <c r="P30">
        <f t="shared" si="11"/>
        <v>0</v>
      </c>
      <c r="Q30">
        <f t="shared" si="11"/>
        <v>0</v>
      </c>
      <c r="T30" t="s">
        <v>46</v>
      </c>
      <c r="U30">
        <f t="shared" si="12"/>
        <v>0.2</v>
      </c>
      <c r="V30">
        <f t="shared" si="12"/>
        <v>0.33333333333333331</v>
      </c>
      <c r="W30">
        <f t="shared" si="12"/>
        <v>0.13333333333333333</v>
      </c>
      <c r="X30">
        <f t="shared" si="12"/>
        <v>0.5</v>
      </c>
      <c r="Y30">
        <f t="shared" si="12"/>
        <v>0</v>
      </c>
      <c r="Z30">
        <f t="shared" si="12"/>
        <v>0</v>
      </c>
    </row>
    <row r="31" spans="1:26">
      <c r="A31">
        <v>30</v>
      </c>
      <c r="B31" t="s">
        <v>29</v>
      </c>
      <c r="C31" t="s">
        <v>55</v>
      </c>
      <c r="D31" t="s">
        <v>55</v>
      </c>
      <c r="E31" t="s">
        <v>55</v>
      </c>
      <c r="F31" t="s">
        <v>47</v>
      </c>
      <c r="G31" t="s">
        <v>55</v>
      </c>
      <c r="H31" t="s">
        <v>55</v>
      </c>
      <c r="I31" t="s">
        <v>55</v>
      </c>
      <c r="K31" t="s">
        <v>47</v>
      </c>
      <c r="L31">
        <f t="shared" si="11"/>
        <v>0</v>
      </c>
      <c r="M31">
        <f t="shared" si="11"/>
        <v>0</v>
      </c>
      <c r="N31">
        <f t="shared" si="11"/>
        <v>6.6666666666666666E-2</v>
      </c>
      <c r="O31">
        <f t="shared" si="11"/>
        <v>0.25</v>
      </c>
      <c r="P31">
        <f t="shared" si="11"/>
        <v>0.33333333333333331</v>
      </c>
      <c r="Q31">
        <f t="shared" si="11"/>
        <v>0</v>
      </c>
      <c r="T31" t="s">
        <v>47</v>
      </c>
      <c r="U31">
        <f t="shared" si="12"/>
        <v>0</v>
      </c>
      <c r="V31">
        <f t="shared" si="12"/>
        <v>0.16666666666666666</v>
      </c>
      <c r="W31">
        <f t="shared" si="12"/>
        <v>0.13333333333333333</v>
      </c>
      <c r="X31">
        <f t="shared" si="12"/>
        <v>0.25</v>
      </c>
      <c r="Y31">
        <f t="shared" si="12"/>
        <v>0.33333333333333331</v>
      </c>
      <c r="Z31">
        <f t="shared" si="12"/>
        <v>0</v>
      </c>
    </row>
    <row r="32" spans="1:26">
      <c r="A32">
        <v>31</v>
      </c>
      <c r="B32" t="s">
        <v>30</v>
      </c>
      <c r="C32" t="s">
        <v>58</v>
      </c>
      <c r="D32" t="s">
        <v>47</v>
      </c>
      <c r="E32" t="s">
        <v>47</v>
      </c>
      <c r="F32" t="s">
        <v>48</v>
      </c>
      <c r="G32" t="s">
        <v>45</v>
      </c>
      <c r="H32" t="s">
        <v>46</v>
      </c>
      <c r="I32" t="s">
        <v>46</v>
      </c>
      <c r="K32" t="s">
        <v>56</v>
      </c>
      <c r="L32">
        <f t="shared" si="11"/>
        <v>0</v>
      </c>
      <c r="M32">
        <f t="shared" si="11"/>
        <v>0</v>
      </c>
      <c r="N32">
        <f t="shared" si="11"/>
        <v>0</v>
      </c>
      <c r="O32">
        <f t="shared" si="11"/>
        <v>0</v>
      </c>
      <c r="P32">
        <f t="shared" si="11"/>
        <v>0</v>
      </c>
      <c r="Q32">
        <f t="shared" si="11"/>
        <v>0</v>
      </c>
      <c r="T32" t="s">
        <v>56</v>
      </c>
      <c r="U32">
        <f t="shared" si="12"/>
        <v>0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</row>
    <row r="33" spans="1:26">
      <c r="A33">
        <v>32</v>
      </c>
      <c r="B33" t="s">
        <v>31</v>
      </c>
      <c r="C33" t="s">
        <v>46</v>
      </c>
      <c r="D33" t="s">
        <v>55</v>
      </c>
      <c r="E33" t="s">
        <v>55</v>
      </c>
      <c r="F33" t="s">
        <v>45</v>
      </c>
      <c r="G33" t="s">
        <v>45</v>
      </c>
      <c r="H33" t="s">
        <v>45</v>
      </c>
      <c r="I33" t="s">
        <v>46</v>
      </c>
      <c r="K33" t="s">
        <v>55</v>
      </c>
      <c r="L33">
        <f t="shared" si="11"/>
        <v>0</v>
      </c>
      <c r="M33">
        <f t="shared" si="11"/>
        <v>0</v>
      </c>
      <c r="N33">
        <f t="shared" si="11"/>
        <v>0.2</v>
      </c>
      <c r="O33">
        <f t="shared" si="11"/>
        <v>0.25</v>
      </c>
      <c r="P33">
        <f t="shared" si="11"/>
        <v>0.66666666666666663</v>
      </c>
      <c r="Q33">
        <f t="shared" si="11"/>
        <v>0.8571428571428571</v>
      </c>
      <c r="T33" t="s">
        <v>55</v>
      </c>
      <c r="U33">
        <f t="shared" si="12"/>
        <v>0</v>
      </c>
      <c r="V33">
        <f t="shared" si="12"/>
        <v>0</v>
      </c>
      <c r="W33">
        <f t="shared" si="12"/>
        <v>0.13333333333333333</v>
      </c>
      <c r="X33">
        <f t="shared" si="12"/>
        <v>0.25</v>
      </c>
      <c r="Y33">
        <f t="shared" si="12"/>
        <v>0.66666666666666663</v>
      </c>
      <c r="Z33">
        <f t="shared" si="12"/>
        <v>0.8571428571428571</v>
      </c>
    </row>
    <row r="34" spans="1:26">
      <c r="A34">
        <v>33</v>
      </c>
      <c r="B34" t="s">
        <v>32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</row>
    <row r="35" spans="1:26">
      <c r="A35">
        <v>34</v>
      </c>
      <c r="B35" t="s">
        <v>33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</row>
    <row r="36" spans="1:26">
      <c r="A36">
        <v>35</v>
      </c>
      <c r="B36" t="s">
        <v>34</v>
      </c>
      <c r="C36" t="s">
        <v>55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45</v>
      </c>
    </row>
    <row r="37" spans="1:26">
      <c r="A37">
        <v>36</v>
      </c>
      <c r="B37" t="s">
        <v>35</v>
      </c>
      <c r="C37" t="s">
        <v>55</v>
      </c>
      <c r="D37" t="s">
        <v>55</v>
      </c>
      <c r="E37" t="s">
        <v>55</v>
      </c>
      <c r="F37" t="s">
        <v>46</v>
      </c>
      <c r="G37" t="s">
        <v>46</v>
      </c>
      <c r="H37" t="s">
        <v>46</v>
      </c>
      <c r="I37" t="s">
        <v>47</v>
      </c>
    </row>
    <row r="38" spans="1:26">
      <c r="A38">
        <v>37</v>
      </c>
      <c r="B38" t="s">
        <v>36</v>
      </c>
      <c r="C38" t="s">
        <v>48</v>
      </c>
      <c r="D38" t="s">
        <v>46</v>
      </c>
      <c r="E38" t="s">
        <v>45</v>
      </c>
      <c r="F38" t="s">
        <v>45</v>
      </c>
      <c r="G38" t="s">
        <v>47</v>
      </c>
      <c r="H38" t="s">
        <v>55</v>
      </c>
      <c r="I38" t="s">
        <v>46</v>
      </c>
    </row>
    <row r="39" spans="1:26">
      <c r="A39">
        <v>38</v>
      </c>
      <c r="B39" t="s">
        <v>37</v>
      </c>
      <c r="C39" t="s">
        <v>46</v>
      </c>
      <c r="D39" t="s">
        <v>48</v>
      </c>
      <c r="E39" t="s">
        <v>48</v>
      </c>
      <c r="F39" t="s">
        <v>48</v>
      </c>
      <c r="G39" t="s">
        <v>48</v>
      </c>
      <c r="H39" t="s">
        <v>46</v>
      </c>
      <c r="I39" t="s">
        <v>48</v>
      </c>
    </row>
    <row r="40" spans="1:26">
      <c r="A40">
        <v>39</v>
      </c>
      <c r="B40" t="s">
        <v>38</v>
      </c>
      <c r="C40" t="s">
        <v>47</v>
      </c>
      <c r="D40" t="s">
        <v>46</v>
      </c>
      <c r="E40" t="s">
        <v>45</v>
      </c>
      <c r="F40" t="s">
        <v>48</v>
      </c>
      <c r="G40" t="s">
        <v>45</v>
      </c>
      <c r="H40" t="s">
        <v>55</v>
      </c>
      <c r="I40" t="s">
        <v>46</v>
      </c>
    </row>
    <row r="41" spans="1:26">
      <c r="A41">
        <v>40</v>
      </c>
      <c r="B41" t="s">
        <v>39</v>
      </c>
      <c r="C41" t="s">
        <v>48</v>
      </c>
      <c r="D41" t="s">
        <v>48</v>
      </c>
      <c r="E41" t="s">
        <v>48</v>
      </c>
      <c r="F41" t="s">
        <v>45</v>
      </c>
      <c r="G41" t="s">
        <v>48</v>
      </c>
      <c r="H41" t="s">
        <v>47</v>
      </c>
      <c r="I41" t="s">
        <v>45</v>
      </c>
    </row>
    <row r="42" spans="1:26">
      <c r="A42">
        <v>41</v>
      </c>
      <c r="B42" t="s">
        <v>40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45</v>
      </c>
      <c r="I42" t="s">
        <v>46</v>
      </c>
    </row>
    <row r="43" spans="1:26">
      <c r="A43">
        <v>42</v>
      </c>
      <c r="B43" t="s">
        <v>41</v>
      </c>
      <c r="C43" t="s">
        <v>58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</row>
    <row r="44" spans="1:26">
      <c r="A44">
        <v>43</v>
      </c>
      <c r="B44" t="s">
        <v>42</v>
      </c>
      <c r="C44" t="s">
        <v>58</v>
      </c>
      <c r="D44" t="s">
        <v>55</v>
      </c>
      <c r="E44" t="s">
        <v>55</v>
      </c>
      <c r="F44" t="s">
        <v>47</v>
      </c>
      <c r="G44" t="s">
        <v>58</v>
      </c>
      <c r="H44" t="s">
        <v>55</v>
      </c>
      <c r="I44" t="s">
        <v>58</v>
      </c>
    </row>
    <row r="45" spans="1:26">
      <c r="A45">
        <v>44</v>
      </c>
      <c r="B45" t="s">
        <v>43</v>
      </c>
      <c r="C45" t="s">
        <v>45</v>
      </c>
      <c r="D45" t="s">
        <v>45</v>
      </c>
      <c r="E45" t="s">
        <v>46</v>
      </c>
      <c r="F45" t="s">
        <v>46</v>
      </c>
      <c r="G45" t="s">
        <v>46</v>
      </c>
      <c r="H45" t="s">
        <v>47</v>
      </c>
      <c r="I45" t="s">
        <v>46</v>
      </c>
    </row>
    <row r="46" spans="1:26">
      <c r="A46">
        <v>45</v>
      </c>
      <c r="B46" t="s">
        <v>44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46</v>
      </c>
      <c r="I46" t="s">
        <v>48</v>
      </c>
    </row>
    <row r="51" spans="2:16"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54</v>
      </c>
      <c r="I51" t="s">
        <v>57</v>
      </c>
      <c r="J51" t="s">
        <v>65</v>
      </c>
      <c r="K51" t="s">
        <v>48</v>
      </c>
      <c r="L51" t="s">
        <v>45</v>
      </c>
      <c r="M51" t="s">
        <v>46</v>
      </c>
      <c r="N51" t="s">
        <v>47</v>
      </c>
      <c r="O51" t="s">
        <v>58</v>
      </c>
      <c r="P51" t="s">
        <v>55</v>
      </c>
    </row>
    <row r="52" spans="2:16">
      <c r="B52" t="s">
        <v>40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45</v>
      </c>
      <c r="I52" t="s">
        <v>46</v>
      </c>
      <c r="J52" t="str">
        <f>IF(MAX(K52:P52)=K52,"SUPER",IF(MAX(K52:P52)=L52,"SANGAT BAIK",IF(MAX(K52:P52)=M52,"BAIK",IF(MAX(K52:P52)=N52,"CUKUP",IF(MAX(K52:P52)=O52,"KURANG",IF(MAX(K52:P52)=P52,"SANGAT KURANG"))))))</f>
        <v>BAIK</v>
      </c>
      <c r="K52">
        <f>VLOOKUP($C52,$K$10:$Q$15,2,)*VLOOKUP($D52,$K$19:$Q$24,2,)*VLOOKUP($E52,$K$28:$Q$33,2,)*VLOOKUP($F52,$T$10:$Z$15,2,)*VLOOKUP($G52,$T$19:$Z$24,2,)</f>
        <v>0</v>
      </c>
      <c r="L52">
        <f>VLOOKUP($C52,$K$10:$Q$15,3,)*VLOOKUP($D52,$K$19:$Q$24,3,)*VLOOKUP($E52,$K$28:$Q$33,3,)*VLOOKUP($F52,$T$10:$Z$15,3,)*VLOOKUP($G52,$T$19:$Z$24,3,)*VLOOKUP($H52,$T$28:$Z$33,3,)*L$3</f>
        <v>0</v>
      </c>
      <c r="M52">
        <f>VLOOKUP($C52,$K$10:$Q$15,4,)*VLOOKUP($D52,$K$19:$Q$24,4,)*VLOOKUP($E52,$K$28:$Q$33,4,)*VLOOKUP($F52,$T$10:$Z$15,4,)*VLOOKUP($G52,$T$19:$Z$24,4,)*VLOOKUP($H52,$T$28:$Z$33,4,)*M$3</f>
        <v>8.8493827160493835E-4</v>
      </c>
      <c r="N52">
        <f>VLOOKUP($C52,$K$10:$Q$15,5,)*VLOOKUP($D52,$K$19:$Q$24,5,)*VLOOKUP($E52,$K$28:$Q$33,5,)*VLOOKUP($F52,$T$10:$Z$15,5,)*VLOOKUP($G52,$T$19:$Z$24,5,)*VLOOKUP($H52,$T$28:$Z$33,5,)*N$3</f>
        <v>0</v>
      </c>
      <c r="O52">
        <f>VLOOKUP($C52,$K$10:$Q$15,6,)*VLOOKUP($D52,$K$19:$Q$24,6,)*VLOOKUP($E52,$K$28:$Q$33,6,)*VLOOKUP($F52,$T$10:$Z$15,6,)*VLOOKUP($G52,$T$19:$Z$24,6,)*VLOOKUP($H52,$T$28:$Z$33,6,)*O$3</f>
        <v>0</v>
      </c>
      <c r="P52">
        <f>VLOOKUP($C52,$K$10:$Q$15,7,)*VLOOKUP($D52,$K$19:$Q$24,7,)*VLOOKUP($E52,$K$28:$Q$33,7,)*VLOOKUP($F52,$T$10:$Z$15,7,)*VLOOKUP($G52,$T$19:$Z$24,7,)*VLOOKUP($H52,$T$28:$Z$33,7,)*P$3</f>
        <v>0</v>
      </c>
    </row>
    <row r="53" spans="2:16">
      <c r="B53" t="s">
        <v>41</v>
      </c>
      <c r="C53" t="s">
        <v>58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e">
        <f t="shared" ref="J53:J57" si="13">IF(MAX(K53:P53)=K53,"SUPER",IF(MAX(K53:P53)=L53,"SANGAT BAIK",IF(MAX(K53:P53)=M53,"BAIK",IF(MAX(K53:P53)=N53,"CUKUP",IF(MAX(K53:P53)=O53,"KURANG",IF(MAX(K53:P53)=P53,"SANGAT KURANG"))))))</f>
        <v>#N/A</v>
      </c>
      <c r="K53" t="e">
        <f t="shared" ref="K53:K57" si="14">VLOOKUP($C53,$K$10:$Q$15,2,)*VLOOKUP($D53,$K$19:$Q$24,2,)*VLOOKUP($E53,$K$28:$Q$33,2,)*VLOOKUP($F53,$T$10:$Z$15,2,)*VLOOKUP($G53,$T$19:$Z$24,2,)*VLOOKUP($H53,$T$28:$Z$33,2,)*K$3</f>
        <v>#N/A</v>
      </c>
      <c r="L53" t="e">
        <f t="shared" ref="L53:L57" si="15">VLOOKUP($C53,$K$10:$Q$15,3,)*VLOOKUP($D53,$K$19:$Q$24,3,)*VLOOKUP($E53,$K$28:$Q$33,3,)*VLOOKUP($F53,$T$10:$Z$15,3,)*VLOOKUP($G53,$T$19:$Z$24,3,)*VLOOKUP($H53,$T$28:$Z$33,3,)*L$3</f>
        <v>#N/A</v>
      </c>
      <c r="M53" t="e">
        <f t="shared" ref="M53:M57" si="16">VLOOKUP($C53,$K$10:$Q$15,4,)*VLOOKUP($D53,$K$19:$Q$24,4,)*VLOOKUP($E53,$K$28:$Q$33,4,)*VLOOKUP($F53,$T$10:$Z$15,4,)*VLOOKUP($G53,$T$19:$Z$24,4,)*VLOOKUP($H53,$T$28:$Z$33,4,)*M$3</f>
        <v>#N/A</v>
      </c>
      <c r="N53" t="e">
        <f t="shared" ref="N53:N57" si="17">VLOOKUP($C53,$K$10:$Q$15,5,)*VLOOKUP($D53,$K$19:$Q$24,5,)*VLOOKUP($E53,$K$28:$Q$33,5,)*VLOOKUP($F53,$T$10:$Z$15,5,)*VLOOKUP($G53,$T$19:$Z$24,5,)*VLOOKUP($H53,$T$28:$Z$33,5,)*N$3</f>
        <v>#N/A</v>
      </c>
      <c r="O53" t="e">
        <f t="shared" ref="O53:O57" si="18">VLOOKUP($C53,$K$10:$Q$15,6,)*VLOOKUP($D53,$K$19:$Q$24,6,)*VLOOKUP($E53,$K$28:$Q$33,6,)*VLOOKUP($F53,$T$10:$Z$15,6,)*VLOOKUP($G53,$T$19:$Z$24,6,)*VLOOKUP($H53,$T$28:$Z$33,6,)*O$3</f>
        <v>#N/A</v>
      </c>
      <c r="P53" t="e">
        <f t="shared" ref="P53:P57" si="19">VLOOKUP($C53,$K$10:$Q$15,7,)*VLOOKUP($D53,$K$19:$Q$24,7,)*VLOOKUP($E53,$K$28:$Q$33,7,)*VLOOKUP($F53,$T$10:$Z$15,7,)*VLOOKUP($G53,$T$19:$Z$24,7,)*VLOOKUP($H53,$T$28:$Z$33,7,)*P$3</f>
        <v>#N/A</v>
      </c>
    </row>
    <row r="54" spans="2:16">
      <c r="B54" t="s">
        <v>42</v>
      </c>
      <c r="C54" t="s">
        <v>58</v>
      </c>
      <c r="D54" t="s">
        <v>55</v>
      </c>
      <c r="E54" t="s">
        <v>55</v>
      </c>
      <c r="F54" t="s">
        <v>47</v>
      </c>
      <c r="G54" t="s">
        <v>58</v>
      </c>
      <c r="H54" t="s">
        <v>55</v>
      </c>
      <c r="I54" t="s">
        <v>58</v>
      </c>
      <c r="J54" t="e">
        <f t="shared" si="13"/>
        <v>#N/A</v>
      </c>
      <c r="K54" t="e">
        <f t="shared" si="14"/>
        <v>#N/A</v>
      </c>
      <c r="L54" t="e">
        <f t="shared" si="15"/>
        <v>#N/A</v>
      </c>
      <c r="M54" t="e">
        <f t="shared" si="16"/>
        <v>#N/A</v>
      </c>
      <c r="N54" t="e">
        <f t="shared" si="17"/>
        <v>#N/A</v>
      </c>
      <c r="O54" t="e">
        <f t="shared" si="18"/>
        <v>#N/A</v>
      </c>
      <c r="P54" t="e">
        <f t="shared" si="19"/>
        <v>#N/A</v>
      </c>
    </row>
    <row r="55" spans="2:16">
      <c r="B55" t="s">
        <v>43</v>
      </c>
      <c r="C55" t="s">
        <v>45</v>
      </c>
      <c r="D55" t="s">
        <v>45</v>
      </c>
      <c r="E55" t="s">
        <v>46</v>
      </c>
      <c r="F55" t="s">
        <v>46</v>
      </c>
      <c r="G55" t="s">
        <v>46</v>
      </c>
      <c r="H55" t="s">
        <v>47</v>
      </c>
      <c r="I55" t="s">
        <v>46</v>
      </c>
      <c r="J55" t="str">
        <f>IF(MAX(K55:P55)=K55,"SUPER",IF(MAX(K55:P55)=L55,"SANGAT BAIK",IF(MAX(K55:P55)=M55,"BAIK",IF(MAX(K55:P55)=N55,"CUKUP",IF(MAX(K55:P55)=O55,"KURANG",IF(MAX(K55:P55)=P55,"SANGAT KURANG"))))))</f>
        <v>BAIK</v>
      </c>
      <c r="K55">
        <f t="shared" si="14"/>
        <v>0</v>
      </c>
      <c r="L55">
        <f t="shared" si="15"/>
        <v>0</v>
      </c>
      <c r="M55">
        <f t="shared" si="16"/>
        <v>6.3209876543209866E-5</v>
      </c>
      <c r="N55">
        <f t="shared" si="17"/>
        <v>0</v>
      </c>
      <c r="O55">
        <f t="shared" si="18"/>
        <v>0</v>
      </c>
      <c r="P55">
        <f t="shared" si="19"/>
        <v>0</v>
      </c>
    </row>
    <row r="56" spans="2:16">
      <c r="B56" t="s">
        <v>44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 t="s">
        <v>46</v>
      </c>
      <c r="I56" t="s">
        <v>48</v>
      </c>
      <c r="J56" t="str">
        <f t="shared" si="13"/>
        <v>SUPER</v>
      </c>
      <c r="K56">
        <f t="shared" si="14"/>
        <v>2.52E-2</v>
      </c>
      <c r="L56">
        <f t="shared" si="15"/>
        <v>3.2921810699588477E-3</v>
      </c>
      <c r="M56">
        <f t="shared" si="16"/>
        <v>5.8527663465935065E-7</v>
      </c>
      <c r="N56">
        <f t="shared" si="17"/>
        <v>0</v>
      </c>
      <c r="O56">
        <f t="shared" si="18"/>
        <v>0</v>
      </c>
      <c r="P56">
        <f t="shared" si="19"/>
        <v>0</v>
      </c>
    </row>
    <row r="57" spans="2:16">
      <c r="B57" t="s">
        <v>35</v>
      </c>
      <c r="C57" t="s">
        <v>55</v>
      </c>
      <c r="D57" t="s">
        <v>55</v>
      </c>
      <c r="E57" t="s">
        <v>55</v>
      </c>
      <c r="F57" t="s">
        <v>46</v>
      </c>
      <c r="G57" t="s">
        <v>46</v>
      </c>
      <c r="H57" t="s">
        <v>46</v>
      </c>
      <c r="I57" t="s">
        <v>47</v>
      </c>
      <c r="J57" t="str">
        <f t="shared" si="13"/>
        <v>CUKUP</v>
      </c>
      <c r="K57">
        <f t="shared" si="14"/>
        <v>0</v>
      </c>
      <c r="L57">
        <f t="shared" si="15"/>
        <v>0</v>
      </c>
      <c r="M57">
        <f t="shared" si="16"/>
        <v>1.0534979423868313E-5</v>
      </c>
      <c r="N57">
        <f t="shared" si="17"/>
        <v>3.4722222222222224E-4</v>
      </c>
      <c r="O57">
        <f t="shared" si="18"/>
        <v>0</v>
      </c>
      <c r="P57">
        <f t="shared" si="1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C12" workbookViewId="0">
      <selection activeCell="J50" sqref="J50"/>
    </sheetView>
  </sheetViews>
  <sheetFormatPr defaultRowHeight="15"/>
  <cols>
    <col min="2" max="2" width="31.5703125" customWidth="1"/>
    <col min="3" max="3" width="17.42578125" customWidth="1"/>
    <col min="4" max="4" width="15.7109375" customWidth="1"/>
    <col min="5" max="5" width="16.42578125" customWidth="1"/>
    <col min="6" max="6" width="13.7109375" customWidth="1"/>
    <col min="8" max="8" width="15.42578125" customWidth="1"/>
    <col min="9" max="9" width="16.42578125" customWidth="1"/>
    <col min="10" max="10" width="13.7109375" customWidth="1"/>
    <col min="11" max="11" width="14.42578125" customWidth="1"/>
    <col min="14" max="14" width="17.5703125" customWidth="1"/>
    <col min="15" max="15" width="17.140625" customWidth="1"/>
  </cols>
  <sheetData>
    <row r="1" spans="1:15">
      <c r="A1" s="3" t="s">
        <v>69</v>
      </c>
      <c r="B1" s="3" t="s">
        <v>70</v>
      </c>
      <c r="C1" s="4" t="s">
        <v>66</v>
      </c>
      <c r="D1" s="4" t="s">
        <v>67</v>
      </c>
      <c r="E1" s="4" t="s">
        <v>68</v>
      </c>
      <c r="F1" s="4" t="s">
        <v>57</v>
      </c>
      <c r="I1" t="s">
        <v>48</v>
      </c>
      <c r="J1" t="s">
        <v>45</v>
      </c>
      <c r="K1" t="s">
        <v>46</v>
      </c>
      <c r="L1" t="s">
        <v>47</v>
      </c>
      <c r="M1" t="s">
        <v>58</v>
      </c>
      <c r="N1" t="s">
        <v>55</v>
      </c>
    </row>
    <row r="2" spans="1:15">
      <c r="A2" s="2">
        <v>1</v>
      </c>
      <c r="B2" s="1" t="s">
        <v>0</v>
      </c>
      <c r="C2" s="1" t="s">
        <v>46</v>
      </c>
      <c r="D2" s="1" t="s">
        <v>48</v>
      </c>
      <c r="E2" s="1" t="s">
        <v>45</v>
      </c>
      <c r="F2" s="1" t="s">
        <v>45</v>
      </c>
      <c r="I2">
        <f>COUNTIF($F$2:$F$46,I1)/COUNTA($F$1:$F$46)</f>
        <v>0.39130434782608697</v>
      </c>
      <c r="J2">
        <f t="shared" ref="J2:N2" si="0">COUNTIF($F$2:$F$46,J1)/COUNTA($F$1:$F$46)</f>
        <v>0.21739130434782608</v>
      </c>
      <c r="K2">
        <f t="shared" si="0"/>
        <v>0.28260869565217389</v>
      </c>
      <c r="L2">
        <f t="shared" si="0"/>
        <v>6.5217391304347824E-2</v>
      </c>
      <c r="M2">
        <f t="shared" si="0"/>
        <v>2.1739130434782608E-2</v>
      </c>
      <c r="N2">
        <f t="shared" si="0"/>
        <v>0</v>
      </c>
    </row>
    <row r="3" spans="1:15">
      <c r="A3" s="2">
        <v>2</v>
      </c>
      <c r="B3" s="1" t="s">
        <v>1</v>
      </c>
      <c r="C3" s="1" t="s">
        <v>46</v>
      </c>
      <c r="D3" s="1" t="s">
        <v>48</v>
      </c>
      <c r="E3" s="1" t="s">
        <v>48</v>
      </c>
      <c r="F3" s="1" t="s">
        <v>48</v>
      </c>
    </row>
    <row r="4" spans="1:15">
      <c r="A4" s="2">
        <v>3</v>
      </c>
      <c r="B4" s="1" t="s">
        <v>2</v>
      </c>
      <c r="C4" s="1" t="s">
        <v>46</v>
      </c>
      <c r="D4" s="1" t="s">
        <v>48</v>
      </c>
      <c r="E4" s="1" t="s">
        <v>48</v>
      </c>
      <c r="F4" s="1" t="s">
        <v>48</v>
      </c>
      <c r="I4">
        <f>COUNTIF(F2:F46,I1)</f>
        <v>18</v>
      </c>
      <c r="J4">
        <f>COUNTIF(F2:F46,J1)</f>
        <v>10</v>
      </c>
      <c r="K4">
        <f>COUNTIF(F2:F46,K1)</f>
        <v>13</v>
      </c>
      <c r="L4">
        <f>COUNTIF(F2:F46,L1)</f>
        <v>3</v>
      </c>
      <c r="M4">
        <f>COUNTIF(F2:F46,M1)</f>
        <v>1</v>
      </c>
      <c r="N4">
        <f>COUNTIF(F2:F46,N1)</f>
        <v>0</v>
      </c>
      <c r="O4">
        <f>SUM(I4:N4)</f>
        <v>45</v>
      </c>
    </row>
    <row r="5" spans="1:15">
      <c r="A5" s="2">
        <v>4</v>
      </c>
      <c r="B5" s="1" t="s">
        <v>3</v>
      </c>
      <c r="C5" s="1" t="s">
        <v>45</v>
      </c>
      <c r="D5" s="1" t="s">
        <v>48</v>
      </c>
      <c r="E5" s="1" t="s">
        <v>48</v>
      </c>
      <c r="F5" s="1" t="s">
        <v>48</v>
      </c>
    </row>
    <row r="6" spans="1:15">
      <c r="A6" s="2">
        <v>5</v>
      </c>
      <c r="B6" s="1" t="s">
        <v>4</v>
      </c>
      <c r="C6" s="1" t="s">
        <v>46</v>
      </c>
      <c r="D6" s="1" t="s">
        <v>48</v>
      </c>
      <c r="E6" s="1" t="s">
        <v>45</v>
      </c>
      <c r="F6" s="1" t="s">
        <v>45</v>
      </c>
      <c r="I6" s="6" t="s">
        <v>71</v>
      </c>
      <c r="J6" s="7" t="s">
        <v>48</v>
      </c>
      <c r="K6" s="6" t="s">
        <v>45</v>
      </c>
      <c r="L6" s="6" t="s">
        <v>46</v>
      </c>
      <c r="M6" s="6" t="s">
        <v>47</v>
      </c>
      <c r="N6" s="6" t="s">
        <v>58</v>
      </c>
      <c r="O6" s="6" t="s">
        <v>55</v>
      </c>
    </row>
    <row r="7" spans="1:15">
      <c r="A7" s="2">
        <v>6</v>
      </c>
      <c r="B7" s="1" t="s">
        <v>5</v>
      </c>
      <c r="C7" s="1" t="s">
        <v>45</v>
      </c>
      <c r="D7" s="1" t="s">
        <v>48</v>
      </c>
      <c r="E7" s="1" t="s">
        <v>45</v>
      </c>
      <c r="F7" s="1" t="s">
        <v>45</v>
      </c>
      <c r="I7" s="5" t="s">
        <v>48</v>
      </c>
      <c r="J7" s="1">
        <f>COUNTIFS($C$2:$C$46,$I7,$F$2:$F$46,J$6)/COUNTIF($F$2:$F$46,J$6)</f>
        <v>0.55555555555555558</v>
      </c>
      <c r="K7" s="1">
        <f>COUNTIFS($C$2:$C$46,$I7,$F$2:$F$46,K$6)/COUNTIF($F$2:$F$46,K$6)</f>
        <v>0</v>
      </c>
      <c r="L7" s="1">
        <f>COUNTIFS($C$2:$C$46,$I7,$F$2:$F$46,L$6)/COUNTIF($F$2:$F$46,L$6)</f>
        <v>0</v>
      </c>
      <c r="M7" s="1">
        <f>COUNTIFS($C$2:$C$46,$I7,$F$2:$F$46,M$6)/COUNTIF($F$2:$F$46,M$6)</f>
        <v>0</v>
      </c>
      <c r="N7" s="1">
        <f>COUNTIFS($C$2:$C$46,$I7,$F$2:$F$46,N$6)/COUNTIF($F$2:$F$46,N$6)</f>
        <v>0</v>
      </c>
      <c r="O7" s="1">
        <v>0</v>
      </c>
    </row>
    <row r="8" spans="1:15">
      <c r="A8" s="2">
        <v>7</v>
      </c>
      <c r="B8" s="1" t="s">
        <v>6</v>
      </c>
      <c r="C8" s="1" t="s">
        <v>58</v>
      </c>
      <c r="D8" s="1" t="s">
        <v>45</v>
      </c>
      <c r="E8" s="1" t="s">
        <v>46</v>
      </c>
      <c r="F8" s="1" t="s">
        <v>46</v>
      </c>
      <c r="I8" s="1" t="s">
        <v>45</v>
      </c>
      <c r="J8" s="1">
        <f t="shared" ref="J8:N12" si="1">COUNTIFS($C$2:$C$46,$I8,$F$2:$F$46,J$6)/COUNTIF($F$2:$F$46,J$6)</f>
        <v>0.22222222222222221</v>
      </c>
      <c r="K8" s="1">
        <f t="shared" si="1"/>
        <v>0.2</v>
      </c>
      <c r="L8" s="1">
        <f t="shared" si="1"/>
        <v>0</v>
      </c>
      <c r="M8" s="1">
        <f t="shared" si="1"/>
        <v>0</v>
      </c>
      <c r="N8" s="1">
        <f t="shared" si="1"/>
        <v>0</v>
      </c>
      <c r="O8" s="1">
        <v>0</v>
      </c>
    </row>
    <row r="9" spans="1:15">
      <c r="A9" s="2">
        <v>8</v>
      </c>
      <c r="B9" s="1" t="s">
        <v>7</v>
      </c>
      <c r="C9" s="1" t="s">
        <v>48</v>
      </c>
      <c r="D9" s="1" t="s">
        <v>48</v>
      </c>
      <c r="E9" s="1" t="s">
        <v>48</v>
      </c>
      <c r="F9" s="1" t="s">
        <v>48</v>
      </c>
      <c r="I9" s="1" t="s">
        <v>46</v>
      </c>
      <c r="J9" s="1">
        <f t="shared" si="1"/>
        <v>0.22222222222222221</v>
      </c>
      <c r="K9" s="1">
        <f t="shared" si="1"/>
        <v>0.7</v>
      </c>
      <c r="L9" s="1">
        <f t="shared" si="1"/>
        <v>0.30769230769230771</v>
      </c>
      <c r="M9" s="1">
        <f t="shared" si="1"/>
        <v>0</v>
      </c>
      <c r="N9" s="1">
        <f t="shared" si="1"/>
        <v>0</v>
      </c>
      <c r="O9" s="1">
        <v>0</v>
      </c>
    </row>
    <row r="10" spans="1:15">
      <c r="A10" s="2">
        <v>9</v>
      </c>
      <c r="B10" s="1" t="s">
        <v>8</v>
      </c>
      <c r="C10" s="1" t="s">
        <v>55</v>
      </c>
      <c r="D10" s="1" t="s">
        <v>45</v>
      </c>
      <c r="E10" s="1" t="s">
        <v>45</v>
      </c>
      <c r="F10" s="1" t="s">
        <v>46</v>
      </c>
      <c r="I10" s="1" t="s">
        <v>47</v>
      </c>
      <c r="J10" s="1">
        <f>COUNTIFS($C$2:$C$46,$I10,$F$2:$F$46,J$6)/COUNTIF($F$2:$F$46,J$6)</f>
        <v>0</v>
      </c>
      <c r="K10" s="1">
        <f t="shared" si="1"/>
        <v>0.1</v>
      </c>
      <c r="L10" s="1">
        <f t="shared" si="1"/>
        <v>0.23076923076923078</v>
      </c>
      <c r="M10" s="1">
        <f t="shared" si="1"/>
        <v>0</v>
      </c>
      <c r="N10" s="1">
        <f t="shared" si="1"/>
        <v>0</v>
      </c>
      <c r="O10" s="1">
        <v>0</v>
      </c>
    </row>
    <row r="11" spans="1:15">
      <c r="A11" s="2">
        <v>10</v>
      </c>
      <c r="B11" s="1" t="s">
        <v>9</v>
      </c>
      <c r="C11" s="1" t="s">
        <v>48</v>
      </c>
      <c r="D11" s="1" t="s">
        <v>48</v>
      </c>
      <c r="E11" s="1" t="s">
        <v>48</v>
      </c>
      <c r="F11" s="1" t="s">
        <v>48</v>
      </c>
      <c r="I11" s="1" t="s">
        <v>56</v>
      </c>
      <c r="J11" s="1">
        <f t="shared" si="1"/>
        <v>0</v>
      </c>
      <c r="K11" s="1">
        <f t="shared" si="1"/>
        <v>0</v>
      </c>
      <c r="L11" s="1">
        <f t="shared" si="1"/>
        <v>0</v>
      </c>
      <c r="M11" s="1">
        <f t="shared" si="1"/>
        <v>0</v>
      </c>
      <c r="N11" s="1">
        <f t="shared" si="1"/>
        <v>0</v>
      </c>
      <c r="O11" s="1">
        <v>0</v>
      </c>
    </row>
    <row r="12" spans="1:15">
      <c r="A12" s="2">
        <v>11</v>
      </c>
      <c r="B12" s="1" t="s">
        <v>10</v>
      </c>
      <c r="C12" s="1" t="s">
        <v>46</v>
      </c>
      <c r="D12" s="1" t="s">
        <v>48</v>
      </c>
      <c r="E12" s="1" t="s">
        <v>48</v>
      </c>
      <c r="F12" s="1" t="s">
        <v>45</v>
      </c>
      <c r="I12" s="1" t="s">
        <v>55</v>
      </c>
      <c r="J12" s="1">
        <f t="shared" si="1"/>
        <v>0</v>
      </c>
      <c r="K12" s="1">
        <f t="shared" si="1"/>
        <v>0</v>
      </c>
      <c r="L12" s="1">
        <f t="shared" si="1"/>
        <v>0.23076923076923078</v>
      </c>
      <c r="M12" s="1">
        <f t="shared" si="1"/>
        <v>1</v>
      </c>
      <c r="N12" s="1">
        <f t="shared" si="1"/>
        <v>1</v>
      </c>
      <c r="O12" s="1">
        <v>0</v>
      </c>
    </row>
    <row r="13" spans="1:15">
      <c r="A13" s="2">
        <v>12</v>
      </c>
      <c r="B13" s="1" t="s">
        <v>11</v>
      </c>
      <c r="C13" s="1" t="s">
        <v>45</v>
      </c>
      <c r="D13" s="1" t="s">
        <v>45</v>
      </c>
      <c r="E13" s="1" t="s">
        <v>48</v>
      </c>
      <c r="F13" s="1" t="s">
        <v>45</v>
      </c>
    </row>
    <row r="14" spans="1:15">
      <c r="A14" s="2">
        <v>13</v>
      </c>
      <c r="B14" s="1" t="s">
        <v>12</v>
      </c>
      <c r="C14" s="1" t="s">
        <v>47</v>
      </c>
      <c r="D14" s="1" t="s">
        <v>46</v>
      </c>
      <c r="E14" s="1" t="s">
        <v>46</v>
      </c>
      <c r="F14" s="1" t="s">
        <v>46</v>
      </c>
    </row>
    <row r="15" spans="1:15">
      <c r="A15" s="2">
        <v>14</v>
      </c>
      <c r="B15" s="1" t="s">
        <v>13</v>
      </c>
      <c r="C15" s="1" t="s">
        <v>48</v>
      </c>
      <c r="D15" s="1" t="s">
        <v>48</v>
      </c>
      <c r="E15" s="1" t="s">
        <v>48</v>
      </c>
      <c r="F15" s="1" t="s">
        <v>48</v>
      </c>
      <c r="I15" s="8" t="s">
        <v>72</v>
      </c>
      <c r="J15" s="8" t="s">
        <v>48</v>
      </c>
      <c r="K15" s="8" t="s">
        <v>45</v>
      </c>
      <c r="L15" s="8" t="s">
        <v>46</v>
      </c>
      <c r="M15" s="8" t="s">
        <v>47</v>
      </c>
      <c r="N15" s="8" t="s">
        <v>58</v>
      </c>
      <c r="O15" s="8" t="s">
        <v>55</v>
      </c>
    </row>
    <row r="16" spans="1:15">
      <c r="A16" s="2">
        <v>15</v>
      </c>
      <c r="B16" s="1" t="s">
        <v>14</v>
      </c>
      <c r="C16" s="1" t="s">
        <v>46</v>
      </c>
      <c r="D16" s="1" t="s">
        <v>48</v>
      </c>
      <c r="E16" s="1" t="s">
        <v>48</v>
      </c>
      <c r="F16" s="1" t="s">
        <v>48</v>
      </c>
      <c r="I16" s="1" t="s">
        <v>48</v>
      </c>
      <c r="J16" s="1">
        <f>COUNTIFS($D$2:$D$46,$I16,$F$2:$F$46,J$15)/COUNTIF($F$2:$F$46,J$15)</f>
        <v>1</v>
      </c>
      <c r="K16" s="1">
        <f>COUNTIFS($D$2:$D$46,$I16,$F$2:$F$46,K$15)/COUNTIF($F$2:$F$46,K$15)</f>
        <v>0.7</v>
      </c>
      <c r="L16" s="1">
        <f>COUNTIFS($D$2:$D$46,$I16,$F$2:$F$46,L$15)/COUNTIF($F$2:$F$46,L$15)</f>
        <v>0.46153846153846156</v>
      </c>
      <c r="M16" s="1">
        <f>COUNTIFS($D$2:$D$46,$I16,$F$2:$F$46,M$15)/COUNTIF($F$2:$F$46,M$15)</f>
        <v>0</v>
      </c>
      <c r="N16" s="1">
        <f>COUNTIFS($D$2:$D$46,$I16,$F$2:$F$46,N$15)/COUNTIF($F$2:$F$46,N$15)</f>
        <v>0</v>
      </c>
      <c r="O16" s="1">
        <v>0</v>
      </c>
    </row>
    <row r="17" spans="1:15">
      <c r="A17" s="2">
        <v>16</v>
      </c>
      <c r="B17" s="1" t="s">
        <v>15</v>
      </c>
      <c r="C17" s="1" t="s">
        <v>55</v>
      </c>
      <c r="D17" s="1" t="s">
        <v>46</v>
      </c>
      <c r="E17" s="1" t="s">
        <v>55</v>
      </c>
      <c r="F17" s="1" t="s">
        <v>58</v>
      </c>
      <c r="I17" s="1" t="s">
        <v>45</v>
      </c>
      <c r="J17" s="1">
        <f t="shared" ref="J17:N21" si="2">COUNTIFS($D$2:$D$46,$I17,$F$2:$F$46,J$15)/COUNTIF($F$2:$F$46,J$15)</f>
        <v>0</v>
      </c>
      <c r="K17" s="1">
        <f t="shared" si="2"/>
        <v>0.3</v>
      </c>
      <c r="L17" s="1">
        <f t="shared" si="2"/>
        <v>0.30769230769230771</v>
      </c>
      <c r="M17" s="1">
        <f t="shared" si="2"/>
        <v>0</v>
      </c>
      <c r="N17" s="1">
        <f t="shared" si="2"/>
        <v>0</v>
      </c>
      <c r="O17" s="1">
        <v>0</v>
      </c>
    </row>
    <row r="18" spans="1:15">
      <c r="A18" s="2">
        <v>17</v>
      </c>
      <c r="B18" s="1" t="s">
        <v>16</v>
      </c>
      <c r="C18" s="1" t="s">
        <v>48</v>
      </c>
      <c r="D18" s="1" t="s">
        <v>48</v>
      </c>
      <c r="E18" s="1" t="s">
        <v>48</v>
      </c>
      <c r="F18" s="1" t="s">
        <v>48</v>
      </c>
      <c r="I18" s="1" t="s">
        <v>46</v>
      </c>
      <c r="J18" s="1">
        <f t="shared" si="2"/>
        <v>0</v>
      </c>
      <c r="K18" s="1">
        <f t="shared" si="2"/>
        <v>0</v>
      </c>
      <c r="L18" s="1">
        <f t="shared" si="2"/>
        <v>0.23076923076923078</v>
      </c>
      <c r="M18" s="1">
        <f t="shared" si="2"/>
        <v>1</v>
      </c>
      <c r="N18" s="1">
        <f t="shared" si="2"/>
        <v>1</v>
      </c>
      <c r="O18" s="1">
        <v>0</v>
      </c>
    </row>
    <row r="19" spans="1:15">
      <c r="A19" s="2">
        <v>18</v>
      </c>
      <c r="B19" s="1" t="s">
        <v>17</v>
      </c>
      <c r="C19" s="1" t="s">
        <v>55</v>
      </c>
      <c r="D19" s="1" t="s">
        <v>46</v>
      </c>
      <c r="E19" s="1" t="s">
        <v>46</v>
      </c>
      <c r="F19" s="1" t="s">
        <v>47</v>
      </c>
      <c r="I19" s="1" t="s">
        <v>47</v>
      </c>
      <c r="J19" s="1">
        <f t="shared" si="2"/>
        <v>0</v>
      </c>
      <c r="K19" s="1">
        <f t="shared" si="2"/>
        <v>0</v>
      </c>
      <c r="L19" s="1">
        <f t="shared" si="2"/>
        <v>0</v>
      </c>
      <c r="M19" s="1">
        <f t="shared" si="2"/>
        <v>0</v>
      </c>
      <c r="N19" s="1">
        <f t="shared" si="2"/>
        <v>0</v>
      </c>
      <c r="O19" s="1">
        <v>0</v>
      </c>
    </row>
    <row r="20" spans="1:15">
      <c r="A20" s="2">
        <v>19</v>
      </c>
      <c r="B20" s="1" t="s">
        <v>18</v>
      </c>
      <c r="C20" s="1" t="s">
        <v>45</v>
      </c>
      <c r="D20" s="1" t="s">
        <v>48</v>
      </c>
      <c r="E20" s="1" t="s">
        <v>48</v>
      </c>
      <c r="F20" s="1" t="s">
        <v>48</v>
      </c>
      <c r="I20" s="1" t="s">
        <v>56</v>
      </c>
      <c r="J20" s="1">
        <f t="shared" si="2"/>
        <v>0</v>
      </c>
      <c r="K20" s="1">
        <f t="shared" si="2"/>
        <v>0</v>
      </c>
      <c r="L20" s="1">
        <f t="shared" si="2"/>
        <v>0</v>
      </c>
      <c r="M20" s="1">
        <f t="shared" si="2"/>
        <v>0</v>
      </c>
      <c r="N20" s="1">
        <f t="shared" si="2"/>
        <v>0</v>
      </c>
      <c r="O20" s="1">
        <v>0</v>
      </c>
    </row>
    <row r="21" spans="1:15">
      <c r="A21" s="2">
        <v>20</v>
      </c>
      <c r="B21" s="1" t="s">
        <v>19</v>
      </c>
      <c r="C21" s="1" t="s">
        <v>55</v>
      </c>
      <c r="D21" s="1" t="s">
        <v>48</v>
      </c>
      <c r="E21" s="1" t="s">
        <v>48</v>
      </c>
      <c r="F21" s="1" t="s">
        <v>46</v>
      </c>
      <c r="I21" s="1" t="s">
        <v>55</v>
      </c>
      <c r="J21" s="1">
        <f t="shared" si="2"/>
        <v>0</v>
      </c>
      <c r="K21" s="1">
        <f t="shared" si="2"/>
        <v>0</v>
      </c>
      <c r="L21" s="1">
        <f t="shared" si="2"/>
        <v>0</v>
      </c>
      <c r="M21" s="1">
        <f t="shared" si="2"/>
        <v>0</v>
      </c>
      <c r="N21" s="1">
        <f t="shared" si="2"/>
        <v>0</v>
      </c>
      <c r="O21" s="1">
        <v>0</v>
      </c>
    </row>
    <row r="22" spans="1:15">
      <c r="A22" s="2">
        <v>21</v>
      </c>
      <c r="B22" s="1" t="s">
        <v>20</v>
      </c>
      <c r="C22" s="1" t="s">
        <v>48</v>
      </c>
      <c r="D22" s="1" t="s">
        <v>48</v>
      </c>
      <c r="E22" s="1" t="s">
        <v>48</v>
      </c>
      <c r="F22" s="1" t="s">
        <v>48</v>
      </c>
    </row>
    <row r="23" spans="1:15">
      <c r="A23" s="2">
        <v>22</v>
      </c>
      <c r="B23" s="1" t="s">
        <v>21</v>
      </c>
      <c r="C23" s="1" t="s">
        <v>48</v>
      </c>
      <c r="D23" s="1" t="s">
        <v>48</v>
      </c>
      <c r="E23" s="1" t="s">
        <v>48</v>
      </c>
      <c r="F23" s="1" t="s">
        <v>48</v>
      </c>
    </row>
    <row r="24" spans="1:15">
      <c r="A24" s="2">
        <v>23</v>
      </c>
      <c r="B24" s="1" t="s">
        <v>22</v>
      </c>
      <c r="C24" s="1" t="s">
        <v>55</v>
      </c>
      <c r="D24" s="1" t="s">
        <v>46</v>
      </c>
      <c r="E24" s="1" t="s">
        <v>46</v>
      </c>
      <c r="F24" s="1" t="s">
        <v>47</v>
      </c>
      <c r="I24" s="9" t="s">
        <v>73</v>
      </c>
      <c r="J24" s="9" t="s">
        <v>48</v>
      </c>
      <c r="K24" s="9" t="s">
        <v>45</v>
      </c>
      <c r="L24" s="9" t="s">
        <v>46</v>
      </c>
      <c r="M24" s="9" t="s">
        <v>47</v>
      </c>
      <c r="N24" s="9" t="s">
        <v>58</v>
      </c>
      <c r="O24" s="9" t="s">
        <v>55</v>
      </c>
    </row>
    <row r="25" spans="1:15">
      <c r="A25" s="2">
        <v>24</v>
      </c>
      <c r="B25" s="1" t="s">
        <v>23</v>
      </c>
      <c r="C25" s="1" t="s">
        <v>58</v>
      </c>
      <c r="D25" s="1" t="s">
        <v>48</v>
      </c>
      <c r="E25" s="1" t="s">
        <v>48</v>
      </c>
      <c r="F25" s="1" t="s">
        <v>46</v>
      </c>
      <c r="I25" s="1" t="s">
        <v>48</v>
      </c>
      <c r="J25" s="1">
        <f>COUNTIFS($E$2:$E$46,$I25,$F$2:$F$46,J$24)/COUNTIF($F$2:$F$46,J$24)</f>
        <v>1</v>
      </c>
      <c r="K25" s="1">
        <f>COUNTIFS($E$2:$E$46,$I25,$F$2:$F$46,K$24)/COUNTIF($F$2:$F$46,K$24)</f>
        <v>0.4</v>
      </c>
      <c r="L25" s="1">
        <f>COUNTIFS($E$2:$E$46,$I25,$F$2:$F$46,L$24)/COUNTIF($F$2:$F$46,L$24)</f>
        <v>0.23076923076923078</v>
      </c>
      <c r="M25" s="1">
        <f>COUNTIFS($E$2:$E$46,$I25,$F$2:$F$46,M$24)/COUNTIF($F$2:$F$46,M$24)</f>
        <v>0</v>
      </c>
      <c r="N25" s="1">
        <f>COUNTIFS($E$2:$E$46,$I25,$F$2:$F$46,N$24)/COUNTIF($F$2:$F$46,N$24)</f>
        <v>0</v>
      </c>
      <c r="O25" s="1">
        <v>0</v>
      </c>
    </row>
    <row r="26" spans="1:15">
      <c r="A26" s="2">
        <v>25</v>
      </c>
      <c r="B26" s="1" t="s">
        <v>24</v>
      </c>
      <c r="C26" s="1" t="s">
        <v>47</v>
      </c>
      <c r="D26" s="1" t="s">
        <v>48</v>
      </c>
      <c r="E26" s="1" t="s">
        <v>46</v>
      </c>
      <c r="F26" s="1" t="s">
        <v>46</v>
      </c>
      <c r="I26" s="1" t="s">
        <v>45</v>
      </c>
      <c r="J26" s="1">
        <f t="shared" ref="J26:N30" si="3">COUNTIFS($E$2:$E$46,$I26,$F$2:$F$46,J$24)/COUNTIF($F$2:$F$46,J$24)</f>
        <v>0</v>
      </c>
      <c r="K26" s="1">
        <f t="shared" si="3"/>
        <v>0.6</v>
      </c>
      <c r="L26" s="1">
        <f t="shared" si="3"/>
        <v>0.38461538461538464</v>
      </c>
      <c r="M26" s="1">
        <f t="shared" si="3"/>
        <v>0</v>
      </c>
      <c r="N26" s="1">
        <f t="shared" si="3"/>
        <v>0</v>
      </c>
      <c r="O26" s="1">
        <v>0</v>
      </c>
    </row>
    <row r="27" spans="1:15">
      <c r="A27" s="2">
        <v>26</v>
      </c>
      <c r="B27" s="1" t="s">
        <v>25</v>
      </c>
      <c r="C27" s="1" t="s">
        <v>46</v>
      </c>
      <c r="D27" s="1" t="s">
        <v>46</v>
      </c>
      <c r="E27" s="1" t="s">
        <v>46</v>
      </c>
      <c r="F27" s="1" t="s">
        <v>46</v>
      </c>
      <c r="I27" s="1" t="s">
        <v>46</v>
      </c>
      <c r="J27" s="1">
        <f t="shared" si="3"/>
        <v>0</v>
      </c>
      <c r="K27" s="1">
        <f t="shared" si="3"/>
        <v>0</v>
      </c>
      <c r="L27" s="1">
        <f t="shared" si="3"/>
        <v>0.38461538461538464</v>
      </c>
      <c r="M27" s="1">
        <f t="shared" si="3"/>
        <v>0.66666666666666663</v>
      </c>
      <c r="N27" s="1">
        <f t="shared" si="3"/>
        <v>0</v>
      </c>
      <c r="O27" s="1">
        <v>0</v>
      </c>
    </row>
    <row r="28" spans="1:15">
      <c r="A28" s="2">
        <v>27</v>
      </c>
      <c r="B28" s="1" t="s">
        <v>26</v>
      </c>
      <c r="C28" s="1" t="s">
        <v>46</v>
      </c>
      <c r="D28" s="1" t="s">
        <v>48</v>
      </c>
      <c r="E28" s="1" t="s">
        <v>45</v>
      </c>
      <c r="F28" s="1" t="s">
        <v>45</v>
      </c>
      <c r="I28" s="1" t="s">
        <v>47</v>
      </c>
      <c r="J28" s="1">
        <f t="shared" si="3"/>
        <v>0</v>
      </c>
      <c r="K28" s="1">
        <f t="shared" si="3"/>
        <v>0</v>
      </c>
      <c r="L28" s="1">
        <f t="shared" si="3"/>
        <v>0</v>
      </c>
      <c r="M28" s="1">
        <f t="shared" si="3"/>
        <v>0.33333333333333331</v>
      </c>
      <c r="N28" s="1">
        <f t="shared" si="3"/>
        <v>0</v>
      </c>
      <c r="O28" s="1">
        <v>0</v>
      </c>
    </row>
    <row r="29" spans="1:15">
      <c r="A29" s="2">
        <v>28</v>
      </c>
      <c r="B29" s="1" t="s">
        <v>27</v>
      </c>
      <c r="C29" s="1" t="s">
        <v>55</v>
      </c>
      <c r="D29" s="1" t="s">
        <v>46</v>
      </c>
      <c r="E29" s="1" t="s">
        <v>47</v>
      </c>
      <c r="F29" s="1" t="s">
        <v>47</v>
      </c>
      <c r="I29" s="1" t="s">
        <v>56</v>
      </c>
      <c r="J29" s="1">
        <f t="shared" si="3"/>
        <v>0</v>
      </c>
      <c r="K29" s="1">
        <f t="shared" si="3"/>
        <v>0</v>
      </c>
      <c r="L29" s="1">
        <f t="shared" si="3"/>
        <v>0</v>
      </c>
      <c r="M29" s="1">
        <f t="shared" si="3"/>
        <v>0</v>
      </c>
      <c r="N29" s="1">
        <f t="shared" si="3"/>
        <v>0</v>
      </c>
      <c r="O29" s="1">
        <v>0</v>
      </c>
    </row>
    <row r="30" spans="1:15">
      <c r="A30" s="2">
        <v>29</v>
      </c>
      <c r="B30" s="1" t="s">
        <v>28</v>
      </c>
      <c r="C30" s="1" t="s">
        <v>46</v>
      </c>
      <c r="D30" s="1" t="s">
        <v>45</v>
      </c>
      <c r="E30" s="1" t="s">
        <v>45</v>
      </c>
      <c r="F30" s="1" t="s">
        <v>45</v>
      </c>
      <c r="I30" s="1" t="s">
        <v>55</v>
      </c>
      <c r="J30" s="1">
        <f t="shared" si="3"/>
        <v>0</v>
      </c>
      <c r="K30" s="1">
        <f t="shared" si="3"/>
        <v>0</v>
      </c>
      <c r="L30" s="1">
        <f t="shared" si="3"/>
        <v>0</v>
      </c>
      <c r="M30" s="1">
        <f t="shared" si="3"/>
        <v>0</v>
      </c>
      <c r="N30" s="1">
        <f t="shared" si="3"/>
        <v>1</v>
      </c>
      <c r="O30" s="1">
        <v>0</v>
      </c>
    </row>
    <row r="31" spans="1:15">
      <c r="A31" s="2">
        <v>30</v>
      </c>
      <c r="B31" s="1" t="s">
        <v>29</v>
      </c>
      <c r="C31" s="1" t="s">
        <v>55</v>
      </c>
      <c r="D31" s="1" t="s">
        <v>48</v>
      </c>
      <c r="E31" s="1" t="s">
        <v>45</v>
      </c>
      <c r="F31" s="1" t="s">
        <v>46</v>
      </c>
    </row>
    <row r="32" spans="1:15">
      <c r="A32" s="2">
        <v>31</v>
      </c>
      <c r="B32" s="1" t="s">
        <v>30</v>
      </c>
      <c r="C32" s="1" t="s">
        <v>46</v>
      </c>
      <c r="D32" s="1" t="s">
        <v>48</v>
      </c>
      <c r="E32" s="1" t="s">
        <v>48</v>
      </c>
      <c r="F32" s="1" t="s">
        <v>45</v>
      </c>
    </row>
    <row r="33" spans="1:6">
      <c r="A33" s="2">
        <v>32</v>
      </c>
      <c r="B33" s="1" t="s">
        <v>31</v>
      </c>
      <c r="C33" s="1" t="s">
        <v>46</v>
      </c>
      <c r="D33" s="1" t="s">
        <v>45</v>
      </c>
      <c r="E33" s="1" t="s">
        <v>45</v>
      </c>
      <c r="F33" s="1" t="s">
        <v>46</v>
      </c>
    </row>
    <row r="34" spans="1:6">
      <c r="A34" s="2">
        <v>33</v>
      </c>
      <c r="B34" s="1" t="s">
        <v>32</v>
      </c>
      <c r="C34" s="1" t="s">
        <v>48</v>
      </c>
      <c r="D34" s="1" t="s">
        <v>48</v>
      </c>
      <c r="E34" s="1" t="s">
        <v>48</v>
      </c>
      <c r="F34" s="1" t="s">
        <v>48</v>
      </c>
    </row>
    <row r="35" spans="1:6">
      <c r="A35" s="2">
        <v>34</v>
      </c>
      <c r="B35" s="1" t="s">
        <v>33</v>
      </c>
      <c r="C35" s="1" t="s">
        <v>48</v>
      </c>
      <c r="D35" s="1" t="s">
        <v>48</v>
      </c>
      <c r="E35" s="1" t="s">
        <v>48</v>
      </c>
      <c r="F35" s="1" t="s">
        <v>48</v>
      </c>
    </row>
    <row r="36" spans="1:6">
      <c r="A36" s="2">
        <v>35</v>
      </c>
      <c r="B36" s="1" t="s">
        <v>34</v>
      </c>
      <c r="C36" s="1" t="s">
        <v>45</v>
      </c>
      <c r="D36" s="1" t="s">
        <v>48</v>
      </c>
      <c r="E36" s="1" t="s">
        <v>48</v>
      </c>
      <c r="F36" s="1" t="s">
        <v>48</v>
      </c>
    </row>
    <row r="37" spans="1:6">
      <c r="A37" s="2">
        <v>36</v>
      </c>
      <c r="B37" s="1" t="s">
        <v>35</v>
      </c>
      <c r="C37" s="1" t="s">
        <v>47</v>
      </c>
      <c r="D37" s="1" t="s">
        <v>45</v>
      </c>
      <c r="E37" s="1" t="s">
        <v>45</v>
      </c>
      <c r="F37" s="1" t="s">
        <v>46</v>
      </c>
    </row>
    <row r="38" spans="1:6">
      <c r="A38" s="2">
        <v>37</v>
      </c>
      <c r="B38" s="1" t="s">
        <v>36</v>
      </c>
      <c r="C38" s="1" t="s">
        <v>46</v>
      </c>
      <c r="D38" s="1" t="s">
        <v>48</v>
      </c>
      <c r="E38" s="1" t="s">
        <v>48</v>
      </c>
      <c r="F38" s="1" t="s">
        <v>48</v>
      </c>
    </row>
    <row r="39" spans="1:6">
      <c r="A39" s="2">
        <v>38</v>
      </c>
      <c r="B39" s="1" t="s">
        <v>37</v>
      </c>
      <c r="C39" s="1" t="s">
        <v>48</v>
      </c>
      <c r="D39" s="1" t="s">
        <v>48</v>
      </c>
      <c r="E39" s="1" t="s">
        <v>48</v>
      </c>
      <c r="F39" s="1" t="s">
        <v>48</v>
      </c>
    </row>
    <row r="40" spans="1:6">
      <c r="A40" s="2">
        <v>39</v>
      </c>
      <c r="B40" s="1" t="s">
        <v>38</v>
      </c>
      <c r="C40" s="1" t="s">
        <v>46</v>
      </c>
      <c r="D40" s="1" t="s">
        <v>45</v>
      </c>
      <c r="E40" s="1" t="s">
        <v>45</v>
      </c>
      <c r="F40" s="1" t="s">
        <v>45</v>
      </c>
    </row>
    <row r="41" spans="1:6">
      <c r="A41" s="2">
        <v>40</v>
      </c>
      <c r="B41" s="1" t="s">
        <v>39</v>
      </c>
      <c r="C41" s="1" t="s">
        <v>45</v>
      </c>
      <c r="D41" s="1" t="s">
        <v>48</v>
      </c>
      <c r="E41" s="1" t="s">
        <v>48</v>
      </c>
      <c r="F41" s="1" t="s">
        <v>48</v>
      </c>
    </row>
    <row r="42" spans="1:6">
      <c r="A42" s="2">
        <v>41</v>
      </c>
      <c r="B42" s="1" t="s">
        <v>40</v>
      </c>
      <c r="C42" s="1" t="s">
        <v>46</v>
      </c>
      <c r="D42" s="1" t="s">
        <v>48</v>
      </c>
      <c r="E42" s="1" t="s">
        <v>45</v>
      </c>
      <c r="F42" s="1" t="s">
        <v>46</v>
      </c>
    </row>
    <row r="43" spans="1:6">
      <c r="A43" s="2">
        <v>42</v>
      </c>
      <c r="B43" s="1" t="s">
        <v>75</v>
      </c>
      <c r="C43" s="1" t="s">
        <v>47</v>
      </c>
      <c r="D43" s="1" t="s">
        <v>48</v>
      </c>
      <c r="E43" s="1" t="s">
        <v>48</v>
      </c>
      <c r="F43" s="1" t="s">
        <v>45</v>
      </c>
    </row>
    <row r="44" spans="1:6">
      <c r="A44" s="2">
        <v>43</v>
      </c>
      <c r="B44" s="1" t="s">
        <v>42</v>
      </c>
      <c r="C44" s="1" t="s">
        <v>58</v>
      </c>
      <c r="D44" s="1" t="s">
        <v>48</v>
      </c>
      <c r="E44" s="1" t="s">
        <v>48</v>
      </c>
      <c r="F44" s="1" t="s">
        <v>46</v>
      </c>
    </row>
    <row r="45" spans="1:6">
      <c r="A45" s="2">
        <v>44</v>
      </c>
      <c r="B45" s="1" t="s">
        <v>43</v>
      </c>
      <c r="C45" s="1" t="s">
        <v>46</v>
      </c>
      <c r="D45" s="1" t="s">
        <v>46</v>
      </c>
      <c r="E45" s="1" t="s">
        <v>46</v>
      </c>
      <c r="F45" s="1" t="s">
        <v>46</v>
      </c>
    </row>
    <row r="46" spans="1:6">
      <c r="A46" s="2">
        <v>45</v>
      </c>
      <c r="B46" s="1" t="s">
        <v>44</v>
      </c>
      <c r="C46" s="1" t="s">
        <v>48</v>
      </c>
      <c r="D46" s="1" t="s">
        <v>48</v>
      </c>
      <c r="E46" s="1" t="s">
        <v>48</v>
      </c>
      <c r="F46" s="1" t="s">
        <v>48</v>
      </c>
    </row>
    <row r="49" spans="2:14">
      <c r="B49" t="s">
        <v>76</v>
      </c>
      <c r="C49" t="s">
        <v>66</v>
      </c>
      <c r="D49" t="s">
        <v>68</v>
      </c>
      <c r="E49" t="s">
        <v>67</v>
      </c>
      <c r="F49" t="s">
        <v>74</v>
      </c>
      <c r="H49" t="s">
        <v>65</v>
      </c>
      <c r="I49" t="s">
        <v>48</v>
      </c>
      <c r="J49" t="s">
        <v>45</v>
      </c>
      <c r="K49" t="s">
        <v>46</v>
      </c>
      <c r="L49" t="s">
        <v>47</v>
      </c>
      <c r="M49" t="s">
        <v>58</v>
      </c>
      <c r="N49" t="s">
        <v>55</v>
      </c>
    </row>
    <row r="50" spans="2:14">
      <c r="B50" s="10" t="s">
        <v>40</v>
      </c>
      <c r="C50" s="10" t="s">
        <v>46</v>
      </c>
      <c r="D50" s="10" t="s">
        <v>48</v>
      </c>
      <c r="E50" s="10" t="s">
        <v>45</v>
      </c>
      <c r="F50" s="10" t="s">
        <v>46</v>
      </c>
      <c r="H50" t="str">
        <f>IF(MAX(I50:N50)=I50,"SUPER",IF(MAX(I50:N50)=J50,"SANGAT BAIK",IF(MAX(I50:N50)=K50,"BAIK",IF(MAX(I50:N50)=L50,"CUKUP",IF(MAX(I50:N50)=M50,"KURANG",IF(MAX(I50:N50)=N50,"SANGAT KURANG"))))))</f>
        <v>SANGAT BAIK</v>
      </c>
      <c r="I50">
        <f>VLOOKUP($C50,$I$7:$O$12,2,)*VLOOKUP($D50,$I$16:$O$21,2,)*VLOOKUP($E50,$I$25:$O$30,2,)*I$2</f>
        <v>0</v>
      </c>
      <c r="J50">
        <f>VLOOKUP($C50,$I$7:$O$12,3,)*VLOOKUP($D50,$I$16:$O$21,3,)*VLOOKUP($E50,$I$25:$O$30,3,)*J$2</f>
        <v>6.391304347826085E-2</v>
      </c>
      <c r="K50">
        <f>VLOOKUP($C50,$I$7:$O$12,4,)*VLOOKUP($D50,$I$16:$O$21,4,)*VLOOKUP($E50,$I$25:$O$30,4,)*K$2</f>
        <v>1.5436068947774632E-2</v>
      </c>
      <c r="L50">
        <f>VLOOKUP($C50,$I$7:$O$12,5,)*VLOOKUP($D50,$I$16:$O$21,5,)*VLOOKUP($E50,$I$25:$O$30,5,)*L$2</f>
        <v>0</v>
      </c>
      <c r="M50">
        <f>VLOOKUP($C50,$I$7:$O$12,6,)*VLOOKUP($D50,$I$16:$O$21,6,)*VLOOKUP($E50,$I$25:$O$30,6,)*M$2</f>
        <v>0</v>
      </c>
      <c r="N50">
        <f>VLOOKUP($C50,$I$7:$O$12,7,)*VLOOKUP($D50,$I$16:$O$21,7,)*VLOOKUP($E50,$I$25:$O$30,7,)*N$2</f>
        <v>0</v>
      </c>
    </row>
    <row r="51" spans="2:14">
      <c r="B51" s="10" t="s">
        <v>75</v>
      </c>
      <c r="C51" s="10" t="s">
        <v>47</v>
      </c>
      <c r="D51" s="10" t="s">
        <v>48</v>
      </c>
      <c r="E51" s="10" t="s">
        <v>48</v>
      </c>
      <c r="F51" s="10" t="s">
        <v>45</v>
      </c>
      <c r="H51" t="str">
        <f>IF(MAX(I51:N51)=I51,"SUPER",IF(MAX(I51:N51)=J51,"SANGAT BAIK",IF(MAX(I51:N51)=K51,"BAIK",IF(MAX(I51:N51)=L51,"CUKUP",IF(MAX(I51:N51)=M51,"KURANG",IF(MAX(I51:N51)=N51,"SANGAT KURANG"))))))</f>
        <v>BAIK</v>
      </c>
      <c r="I51">
        <f>VLOOKUP($C51,$I$7:$O$12,2,)*VLOOKUP($D51,$I$16:$O$21,2,)*VLOOKUP($E51,$I$25:$O$30,2,)*I$2</f>
        <v>0</v>
      </c>
      <c r="J51">
        <f t="shared" ref="J51:J54" si="4">VLOOKUP($C51,$I$7:$O$12,3,)*VLOOKUP($D51,$I$16:$O$21,3,)*VLOOKUP($E51,$I$25:$O$30,3,)*J$2</f>
        <v>6.0869565217391295E-3</v>
      </c>
      <c r="K51">
        <f t="shared" ref="K51:K54" si="5">VLOOKUP($C51,$I$7:$O$12,4,)*VLOOKUP($D51,$I$16:$O$21,4,)*VLOOKUP($E51,$I$25:$O$30,4,)*K$2</f>
        <v>6.9462310264985861E-3</v>
      </c>
      <c r="L51">
        <f t="shared" ref="L51:L54" si="6">VLOOKUP($C51,$I$7:$O$12,5,)*VLOOKUP($D51,$I$16:$O$21,5,)*VLOOKUP($E51,$I$25:$O$30,5,)*L$2</f>
        <v>0</v>
      </c>
      <c r="M51">
        <f t="shared" ref="M51:M54" si="7">VLOOKUP($C51,$I$7:$O$12,6,)*VLOOKUP($D51,$I$16:$O$21,6,)*VLOOKUP($E51,$I$25:$O$30,6,)*M$2</f>
        <v>0</v>
      </c>
      <c r="N51">
        <f t="shared" ref="N51:N54" si="8">VLOOKUP($C51,$I$7:$O$12,7,)*VLOOKUP($D51,$I$16:$O$21,7,)*VLOOKUP($E51,$I$25:$O$30,7,)*N$2</f>
        <v>0</v>
      </c>
    </row>
    <row r="52" spans="2:14">
      <c r="B52" s="10" t="s">
        <v>42</v>
      </c>
      <c r="C52" s="10" t="s">
        <v>58</v>
      </c>
      <c r="D52" s="10" t="s">
        <v>48</v>
      </c>
      <c r="E52" s="10" t="s">
        <v>48</v>
      </c>
      <c r="F52" s="10" t="s">
        <v>46</v>
      </c>
      <c r="H52" t="str">
        <f>IF(MAX(I52:N52)=I52,"SUPER",IF(MAX(I52:N52)=J52,"SANGAT BAIK",IF(MAX(I52:N52)=K52,"BAIK",IF(MAX(I52:N52)=L52,"CUKUP",IF(MAX(I52:N52)=M52,"KURANG",IF(MAX(I52:N52)=N52,"SANGAT KURANG"))))))</f>
        <v>SUPER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2:14">
      <c r="B53" s="10" t="s">
        <v>43</v>
      </c>
      <c r="C53" s="10" t="s">
        <v>46</v>
      </c>
      <c r="D53" s="10" t="s">
        <v>46</v>
      </c>
      <c r="E53" s="10" t="s">
        <v>46</v>
      </c>
      <c r="F53" s="10" t="s">
        <v>46</v>
      </c>
      <c r="H53" t="str">
        <f>IF(MAX(I53:N53)=I53,"SUPER",IF(MAX(I53:N53)=J53,"SANGAT BAIK",IF(MAX(I53:N53)=K53,"BAIK",IF(MAX(I53:N53)=L53,"CUKUP",IF(MAX(I53:N53)=M53,"KURANG",IF(MAX(I53:N53)=N53,"SANGAT KURANG"))))))</f>
        <v>BAIK</v>
      </c>
      <c r="I53">
        <f t="shared" ref="I51:I54" si="9">VLOOKUP($C53,$I$7:$O$12,2,)*VLOOKUP($D53,$I$16:$O$21,2,)*VLOOKUP($E53,$I$25:$O$30,2,)*I$2</f>
        <v>0</v>
      </c>
      <c r="J53">
        <f t="shared" si="4"/>
        <v>0</v>
      </c>
      <c r="K53">
        <f t="shared" si="5"/>
        <v>7.718034473887316E-3</v>
      </c>
      <c r="L53">
        <f t="shared" si="6"/>
        <v>0</v>
      </c>
      <c r="M53">
        <f t="shared" si="7"/>
        <v>0</v>
      </c>
      <c r="N53">
        <f t="shared" si="8"/>
        <v>0</v>
      </c>
    </row>
    <row r="54" spans="2:14">
      <c r="B54" s="10" t="s">
        <v>44</v>
      </c>
      <c r="C54" s="10" t="s">
        <v>48</v>
      </c>
      <c r="D54" s="10" t="s">
        <v>48</v>
      </c>
      <c r="E54" s="10" t="s">
        <v>48</v>
      </c>
      <c r="F54" s="10" t="s">
        <v>48</v>
      </c>
      <c r="H54" t="str">
        <f>IF(MAX(I54:N54)=I54,"SUPER",IF(MAX(I54:N54)=J54,"SANGAT BAIK",IF(MAX(I54:N54)=K54,"BAIK",IF(MAX(I54:N54)=L54,"CUKUP",IF(MAX(I54:N54)=M54,"KURANG",IF(MAX(I54:N54)=N54,"SANGAT KURANG"))))))</f>
        <v>SUPER</v>
      </c>
      <c r="I54">
        <f t="shared" si="9"/>
        <v>0.21739130434782611</v>
      </c>
      <c r="J54">
        <f t="shared" si="4"/>
        <v>0</v>
      </c>
      <c r="K54">
        <f t="shared" si="5"/>
        <v>0</v>
      </c>
      <c r="L54">
        <f t="shared" si="6"/>
        <v>0</v>
      </c>
      <c r="M54">
        <f t="shared" si="7"/>
        <v>0</v>
      </c>
      <c r="N54">
        <f t="shared" si="8"/>
        <v>0</v>
      </c>
    </row>
    <row r="56" spans="2:14">
      <c r="B56" s="10" t="s">
        <v>34</v>
      </c>
      <c r="C56" s="10" t="s">
        <v>45</v>
      </c>
      <c r="D56" s="10" t="s">
        <v>48</v>
      </c>
      <c r="E56" s="10" t="s">
        <v>48</v>
      </c>
      <c r="F56" s="10" t="s">
        <v>48</v>
      </c>
      <c r="H56" t="s">
        <v>65</v>
      </c>
      <c r="I56" t="s">
        <v>48</v>
      </c>
      <c r="J56" t="s">
        <v>45</v>
      </c>
      <c r="K56" t="s">
        <v>46</v>
      </c>
      <c r="L56" t="s">
        <v>47</v>
      </c>
      <c r="M56" t="s">
        <v>58</v>
      </c>
      <c r="N56" t="s">
        <v>55</v>
      </c>
    </row>
    <row r="57" spans="2:14">
      <c r="B57" s="10" t="s">
        <v>35</v>
      </c>
      <c r="C57" s="10" t="s">
        <v>47</v>
      </c>
      <c r="D57" s="10" t="s">
        <v>45</v>
      </c>
      <c r="E57" s="10" t="s">
        <v>45</v>
      </c>
      <c r="F57" s="10" t="s">
        <v>46</v>
      </c>
      <c r="H57" t="str">
        <f>IF(MAX(I57:N57)=I57,"SUPER",IF(MAX(I57:N57)=J57,"SANGAT BAIK",IF(MAX(I57:N57)=K57,"BAIK",IF(MAX(I57:N57)=L57,"CUKUP",IF(MAX(I57:N57)=M57,"KURANG",IF(MAX(I57:N57)=N57,"SANGAT KURANG"))))))</f>
        <v>BAIK</v>
      </c>
      <c r="I57">
        <f>VLOOKUP($C57,$I$7:$O$12,2,)*VLOOKUP($D57,$I$16:$O$21,2,)*VLOOKUP($E57,$I$25:$O$30,2,)*I$2</f>
        <v>0</v>
      </c>
      <c r="J57">
        <f>VLOOKUP($C57,$I$7:$O$12,3,)*VLOOKUP($D57,$I$16:$O$21,3,)*VLOOKUP($E57,$I$25:$O$30,3,)*J$2</f>
        <v>3.913043478260869E-3</v>
      </c>
      <c r="K57">
        <f>VLOOKUP($C57,$I$7:$O$12,4,)*VLOOKUP($D57,$I$16:$O$21,4,)*VLOOKUP($E57,$I$25:$O$30,4,)*K$2</f>
        <v>7.718034473887316E-3</v>
      </c>
      <c r="L57">
        <f>VLOOKUP($C57,$I$7:$O$12,5,)*VLOOKUP($D57,$I$16:$O$21,5,)*VLOOKUP($E57,$I$25:$O$30,5,)*L$2</f>
        <v>0</v>
      </c>
      <c r="M57">
        <f>VLOOKUP($C57,$I$7:$O$12,6,)*VLOOKUP($D57,$I$16:$O$21,6,)*VLOOKUP($E57,$I$25:$O$30,6,)*M$2</f>
        <v>0</v>
      </c>
      <c r="N57">
        <f>VLOOKUP($C57,$I$7:$O$12,7,)*VLOOKUP($D57,$I$16:$O$21,7,)*VLOOKUP($E57,$I$25:$O$30,7,)*N$2</f>
        <v>0</v>
      </c>
    </row>
    <row r="58" spans="2:14">
      <c r="B58" s="10" t="s">
        <v>36</v>
      </c>
      <c r="C58" s="10" t="s">
        <v>46</v>
      </c>
      <c r="D58" s="10" t="s">
        <v>48</v>
      </c>
      <c r="E58" s="10" t="s">
        <v>48</v>
      </c>
      <c r="F58" s="10" t="s">
        <v>48</v>
      </c>
      <c r="H58" t="str">
        <f t="shared" ref="H58:H61" si="10">IF(MAX(I58:N58)=I58,"SUPER",IF(MAX(I58:N58)=J58,"SANGAT BAIK",IF(MAX(I58:N58)=K58,"BAIK",IF(MAX(I58:N58)=L58,"CUKUP",IF(MAX(I58:N58)=M58,"KURANG",IF(MAX(I58:N58)=N58,"SANGAT KURANG"))))))</f>
        <v>SUPER</v>
      </c>
      <c r="I58">
        <f t="shared" ref="I58:I61" si="11">VLOOKUP($C58,$I$7:$O$12,2,)*VLOOKUP($D58,$I$16:$O$21,2,)*VLOOKUP($E58,$I$25:$O$30,2,)*I$2</f>
        <v>8.6956521739130432E-2</v>
      </c>
      <c r="J58">
        <f t="shared" ref="J58:J61" si="12">VLOOKUP($C58,$I$7:$O$12,3,)*VLOOKUP($D58,$I$16:$O$21,3,)*VLOOKUP($E58,$I$25:$O$30,3,)*J$2</f>
        <v>4.2608695652173907E-2</v>
      </c>
      <c r="K58">
        <f t="shared" ref="K58:K61" si="13">VLOOKUP($C58,$I$7:$O$12,4,)*VLOOKUP($D58,$I$16:$O$21,4,)*VLOOKUP($E58,$I$25:$O$30,4,)*K$2</f>
        <v>9.2616413686647803E-3</v>
      </c>
      <c r="L58">
        <f t="shared" ref="L58:L61" si="14">VLOOKUP($C58,$I$7:$O$12,5,)*VLOOKUP($D58,$I$16:$O$21,5,)*VLOOKUP($E58,$I$25:$O$30,5,)*L$2</f>
        <v>0</v>
      </c>
      <c r="M58">
        <f t="shared" ref="M58:M61" si="15">VLOOKUP($C58,$I$7:$O$12,6,)*VLOOKUP($D58,$I$16:$O$21,6,)*VLOOKUP($E58,$I$25:$O$30,6,)*M$2</f>
        <v>0</v>
      </c>
      <c r="N58">
        <f t="shared" ref="N58:N61" si="16">VLOOKUP($C58,$I$7:$O$12,7,)*VLOOKUP($D58,$I$16:$O$21,7,)*VLOOKUP($E58,$I$25:$O$30,7,)*N$2</f>
        <v>0</v>
      </c>
    </row>
    <row r="59" spans="2:14">
      <c r="B59" s="10" t="s">
        <v>37</v>
      </c>
      <c r="C59" s="10" t="s">
        <v>48</v>
      </c>
      <c r="D59" s="10" t="s">
        <v>48</v>
      </c>
      <c r="E59" s="10" t="s">
        <v>48</v>
      </c>
      <c r="F59" s="10" t="s">
        <v>48</v>
      </c>
      <c r="H59" t="str">
        <f t="shared" si="10"/>
        <v>SUPER</v>
      </c>
      <c r="I59">
        <f t="shared" si="11"/>
        <v>0.21739130434782611</v>
      </c>
      <c r="J59">
        <f t="shared" si="12"/>
        <v>0</v>
      </c>
      <c r="K59">
        <f t="shared" si="13"/>
        <v>0</v>
      </c>
      <c r="L59">
        <f t="shared" si="14"/>
        <v>0</v>
      </c>
      <c r="M59">
        <f t="shared" si="15"/>
        <v>0</v>
      </c>
      <c r="N59">
        <f t="shared" si="16"/>
        <v>0</v>
      </c>
    </row>
    <row r="60" spans="2:14">
      <c r="B60" s="10" t="s">
        <v>38</v>
      </c>
      <c r="C60" s="10" t="s">
        <v>46</v>
      </c>
      <c r="D60" s="10" t="s">
        <v>45</v>
      </c>
      <c r="E60" s="10" t="s">
        <v>45</v>
      </c>
      <c r="F60" s="10" t="s">
        <v>45</v>
      </c>
      <c r="H60" t="str">
        <f t="shared" si="10"/>
        <v>SANGAT BAIK</v>
      </c>
      <c r="I60">
        <f t="shared" si="11"/>
        <v>0</v>
      </c>
      <c r="J60">
        <f t="shared" si="12"/>
        <v>2.7391304347826086E-2</v>
      </c>
      <c r="K60">
        <f t="shared" si="13"/>
        <v>1.0290712631849755E-2</v>
      </c>
      <c r="L60">
        <f t="shared" si="14"/>
        <v>0</v>
      </c>
      <c r="M60">
        <f t="shared" si="15"/>
        <v>0</v>
      </c>
      <c r="N60">
        <f t="shared" si="16"/>
        <v>0</v>
      </c>
    </row>
    <row r="61" spans="2:14">
      <c r="B61" s="10" t="s">
        <v>39</v>
      </c>
      <c r="C61" s="10" t="s">
        <v>45</v>
      </c>
      <c r="D61" s="10" t="s">
        <v>48</v>
      </c>
      <c r="E61" s="10" t="s">
        <v>48</v>
      </c>
      <c r="F61" s="10" t="s">
        <v>48</v>
      </c>
      <c r="H61" t="str">
        <f t="shared" si="10"/>
        <v>SUPER</v>
      </c>
      <c r="I61">
        <f t="shared" si="11"/>
        <v>8.6956521739130432E-2</v>
      </c>
      <c r="J61">
        <f t="shared" si="12"/>
        <v>1.2173913043478259E-2</v>
      </c>
      <c r="K61">
        <f t="shared" si="13"/>
        <v>0</v>
      </c>
      <c r="L61">
        <f t="shared" si="14"/>
        <v>0</v>
      </c>
      <c r="M61">
        <f t="shared" si="15"/>
        <v>0</v>
      </c>
      <c r="N61">
        <f t="shared" si="16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>
      <selection activeCell="J10" sqref="J10"/>
    </sheetView>
  </sheetViews>
  <sheetFormatPr defaultRowHeight="15"/>
  <cols>
    <col min="1" max="1" width="5" customWidth="1"/>
    <col min="2" max="2" width="33" customWidth="1"/>
    <col min="3" max="6" width="19.42578125" customWidth="1"/>
    <col min="9" max="9" width="16.7109375" customWidth="1"/>
    <col min="10" max="10" width="14.7109375" customWidth="1"/>
    <col min="15" max="15" width="16.5703125" customWidth="1"/>
  </cols>
  <sheetData>
    <row r="1" spans="1:15">
      <c r="A1" s="3" t="s">
        <v>69</v>
      </c>
      <c r="B1" s="3" t="s">
        <v>70</v>
      </c>
      <c r="C1" s="4" t="s">
        <v>66</v>
      </c>
      <c r="D1" s="4" t="s">
        <v>67</v>
      </c>
      <c r="E1" s="4" t="s">
        <v>68</v>
      </c>
      <c r="F1" s="4" t="s">
        <v>57</v>
      </c>
      <c r="I1" t="s">
        <v>48</v>
      </c>
      <c r="J1" t="s">
        <v>45</v>
      </c>
      <c r="K1" t="s">
        <v>46</v>
      </c>
      <c r="L1" t="s">
        <v>47</v>
      </c>
      <c r="M1" t="s">
        <v>58</v>
      </c>
      <c r="N1" t="s">
        <v>55</v>
      </c>
    </row>
    <row r="2" spans="1:15">
      <c r="A2" s="2">
        <v>1</v>
      </c>
      <c r="B2" s="1" t="s">
        <v>0</v>
      </c>
      <c r="C2" s="1" t="s">
        <v>46</v>
      </c>
      <c r="D2" s="1" t="s">
        <v>48</v>
      </c>
      <c r="E2" s="1" t="s">
        <v>45</v>
      </c>
      <c r="F2" s="1" t="s">
        <v>45</v>
      </c>
      <c r="I2">
        <f>COUNTIF($F$2:$F$91,I1)/COUNTA($F$1:$F$91)</f>
        <v>0.40659340659340659</v>
      </c>
      <c r="J2">
        <f>COUNTIF($F$2:$F$91,J1)/COUNTA($F$1:$F$91)</f>
        <v>0.21978021978021978</v>
      </c>
      <c r="K2">
        <f t="shared" ref="K2:N2" si="0">COUNTIF($F$2:$F$91,K1)/COUNTA($F$1:$F$91)</f>
        <v>0.23076923076923078</v>
      </c>
      <c r="L2">
        <f t="shared" si="0"/>
        <v>8.7912087912087919E-2</v>
      </c>
      <c r="M2">
        <f t="shared" si="0"/>
        <v>3.2967032967032968E-2</v>
      </c>
      <c r="N2">
        <f t="shared" si="0"/>
        <v>1.098901098901099E-2</v>
      </c>
    </row>
    <row r="3" spans="1:15">
      <c r="A3" s="2">
        <v>2</v>
      </c>
      <c r="B3" s="1" t="s">
        <v>1</v>
      </c>
      <c r="C3" s="1" t="s">
        <v>46</v>
      </c>
      <c r="D3" s="1" t="s">
        <v>48</v>
      </c>
      <c r="E3" s="1" t="s">
        <v>48</v>
      </c>
      <c r="F3" s="1" t="s">
        <v>48</v>
      </c>
      <c r="I3">
        <f>COUNTIF(F2:F91,I1)</f>
        <v>37</v>
      </c>
    </row>
    <row r="4" spans="1:15">
      <c r="A4" s="2">
        <v>3</v>
      </c>
      <c r="B4" s="1" t="s">
        <v>2</v>
      </c>
      <c r="C4" s="1" t="s">
        <v>46</v>
      </c>
      <c r="D4" s="1" t="s">
        <v>48</v>
      </c>
      <c r="E4" s="1" t="s">
        <v>48</v>
      </c>
      <c r="F4" s="1" t="s">
        <v>48</v>
      </c>
    </row>
    <row r="5" spans="1:15">
      <c r="A5" s="2">
        <v>4</v>
      </c>
      <c r="B5" s="1" t="s">
        <v>3</v>
      </c>
      <c r="C5" s="1" t="s">
        <v>45</v>
      </c>
      <c r="D5" s="1" t="s">
        <v>48</v>
      </c>
      <c r="E5" s="1" t="s">
        <v>48</v>
      </c>
      <c r="F5" s="1" t="s">
        <v>48</v>
      </c>
      <c r="I5" s="6" t="s">
        <v>71</v>
      </c>
      <c r="J5" s="7" t="s">
        <v>48</v>
      </c>
      <c r="K5" s="6" t="s">
        <v>45</v>
      </c>
      <c r="L5" s="6" t="s">
        <v>46</v>
      </c>
      <c r="M5" s="6" t="s">
        <v>47</v>
      </c>
      <c r="N5" s="6" t="s">
        <v>58</v>
      </c>
      <c r="O5" s="6" t="s">
        <v>55</v>
      </c>
    </row>
    <row r="6" spans="1:15">
      <c r="A6" s="2">
        <v>5</v>
      </c>
      <c r="B6" s="1" t="s">
        <v>4</v>
      </c>
      <c r="C6" s="1" t="s">
        <v>46</v>
      </c>
      <c r="D6" s="1" t="s">
        <v>48</v>
      </c>
      <c r="E6" s="1" t="s">
        <v>45</v>
      </c>
      <c r="F6" s="1" t="s">
        <v>45</v>
      </c>
      <c r="I6" s="5" t="s">
        <v>48</v>
      </c>
      <c r="J6" s="1">
        <f>COUNTIFS($C$2:$C$91,$I6,$F$2:$F$91,J$5)/COUNTIF($F$2:$F$91,J$5)</f>
        <v>0.51351351351351349</v>
      </c>
      <c r="K6" s="1">
        <f t="shared" ref="K6:O6" si="1">COUNTIFS($C$2:$C$91,$I6,$F$2:$F$91,K$5)/COUNTIF($F$2:$F$91,K$5)</f>
        <v>0</v>
      </c>
      <c r="L6" s="1">
        <f t="shared" si="1"/>
        <v>0</v>
      </c>
      <c r="M6" s="1">
        <f t="shared" si="1"/>
        <v>0</v>
      </c>
      <c r="N6" s="1">
        <f t="shared" si="1"/>
        <v>0</v>
      </c>
      <c r="O6" s="1">
        <f t="shared" si="1"/>
        <v>0</v>
      </c>
    </row>
    <row r="7" spans="1:15">
      <c r="A7" s="2">
        <v>6</v>
      </c>
      <c r="B7" s="1" t="s">
        <v>5</v>
      </c>
      <c r="C7" s="1" t="s">
        <v>45</v>
      </c>
      <c r="D7" s="1" t="s">
        <v>48</v>
      </c>
      <c r="E7" s="1" t="s">
        <v>45</v>
      </c>
      <c r="F7" s="1" t="s">
        <v>45</v>
      </c>
      <c r="H7" t="s">
        <v>167</v>
      </c>
      <c r="I7" s="1" t="s">
        <v>45</v>
      </c>
      <c r="J7" s="1">
        <f t="shared" ref="J7:O11" si="2">COUNTIFS($C$2:$C$91,$I7,$F$2:$F$91,J$5)/COUNTIF($F$2:$F$91,J$5)</f>
        <v>0.24324324324324326</v>
      </c>
      <c r="K7" s="1">
        <f t="shared" si="2"/>
        <v>0.25</v>
      </c>
      <c r="L7" s="1">
        <f t="shared" si="2"/>
        <v>0</v>
      </c>
      <c r="M7" s="1">
        <f t="shared" si="2"/>
        <v>0</v>
      </c>
      <c r="N7" s="1">
        <f t="shared" si="2"/>
        <v>0</v>
      </c>
      <c r="O7" s="1">
        <f t="shared" si="2"/>
        <v>0</v>
      </c>
    </row>
    <row r="8" spans="1:15">
      <c r="A8" s="2">
        <v>7</v>
      </c>
      <c r="B8" s="1" t="s">
        <v>6</v>
      </c>
      <c r="C8" s="1" t="s">
        <v>58</v>
      </c>
      <c r="D8" s="1" t="s">
        <v>45</v>
      </c>
      <c r="E8" s="1" t="s">
        <v>46</v>
      </c>
      <c r="F8" s="1" t="s">
        <v>46</v>
      </c>
      <c r="I8" s="1" t="s">
        <v>46</v>
      </c>
      <c r="J8" s="1">
        <f t="shared" si="2"/>
        <v>0.24324324324324326</v>
      </c>
      <c r="K8" s="1">
        <f t="shared" si="2"/>
        <v>0.55000000000000004</v>
      </c>
      <c r="L8" s="1">
        <f t="shared" si="2"/>
        <v>0.23809523809523808</v>
      </c>
      <c r="M8" s="1">
        <f t="shared" si="2"/>
        <v>0</v>
      </c>
      <c r="N8" s="1">
        <f t="shared" si="2"/>
        <v>0</v>
      </c>
      <c r="O8" s="1">
        <f t="shared" si="2"/>
        <v>0</v>
      </c>
    </row>
    <row r="9" spans="1:15">
      <c r="A9" s="2">
        <v>8</v>
      </c>
      <c r="B9" s="1" t="s">
        <v>7</v>
      </c>
      <c r="C9" s="1" t="s">
        <v>48</v>
      </c>
      <c r="D9" s="1" t="s">
        <v>48</v>
      </c>
      <c r="E9" s="1" t="s">
        <v>48</v>
      </c>
      <c r="F9" s="1" t="s">
        <v>48</v>
      </c>
      <c r="I9" s="1" t="s">
        <v>47</v>
      </c>
      <c r="J9" s="1">
        <f t="shared" si="2"/>
        <v>0</v>
      </c>
      <c r="K9" s="1">
        <f t="shared" si="2"/>
        <v>0.2</v>
      </c>
      <c r="L9" s="1">
        <f t="shared" si="2"/>
        <v>0.19047619047619047</v>
      </c>
      <c r="M9" s="1">
        <f t="shared" si="2"/>
        <v>0.25</v>
      </c>
      <c r="N9" s="1">
        <f t="shared" si="2"/>
        <v>0</v>
      </c>
      <c r="O9" s="1">
        <f t="shared" si="2"/>
        <v>0</v>
      </c>
    </row>
    <row r="10" spans="1:15">
      <c r="A10" s="2">
        <v>9</v>
      </c>
      <c r="B10" s="1" t="s">
        <v>8</v>
      </c>
      <c r="C10" s="1" t="s">
        <v>55</v>
      </c>
      <c r="D10" s="1" t="s">
        <v>45</v>
      </c>
      <c r="E10" s="1" t="s">
        <v>45</v>
      </c>
      <c r="F10" s="1" t="s">
        <v>46</v>
      </c>
      <c r="I10" s="1" t="s">
        <v>56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</row>
    <row r="11" spans="1:15">
      <c r="A11" s="2">
        <v>10</v>
      </c>
      <c r="B11" s="1" t="s">
        <v>9</v>
      </c>
      <c r="C11" s="1" t="s">
        <v>48</v>
      </c>
      <c r="D11" s="1" t="s">
        <v>48</v>
      </c>
      <c r="E11" s="1" t="s">
        <v>48</v>
      </c>
      <c r="F11" s="1" t="s">
        <v>48</v>
      </c>
      <c r="I11" s="1" t="s">
        <v>55</v>
      </c>
      <c r="J11" s="1">
        <f t="shared" si="2"/>
        <v>0</v>
      </c>
      <c r="K11" s="1">
        <f t="shared" si="2"/>
        <v>0</v>
      </c>
      <c r="L11" s="1">
        <f t="shared" si="2"/>
        <v>0.33333333333333331</v>
      </c>
      <c r="M11" s="1">
        <f t="shared" si="2"/>
        <v>0.75</v>
      </c>
      <c r="N11" s="1">
        <f t="shared" si="2"/>
        <v>1</v>
      </c>
      <c r="O11" s="1">
        <f t="shared" si="2"/>
        <v>1</v>
      </c>
    </row>
    <row r="12" spans="1:15">
      <c r="A12" s="2">
        <v>11</v>
      </c>
      <c r="B12" s="1" t="s">
        <v>10</v>
      </c>
      <c r="C12" s="1" t="s">
        <v>46</v>
      </c>
      <c r="D12" s="1" t="s">
        <v>48</v>
      </c>
      <c r="E12" s="1" t="s">
        <v>48</v>
      </c>
      <c r="F12" s="1" t="s">
        <v>45</v>
      </c>
    </row>
    <row r="13" spans="1:15">
      <c r="A13" s="2">
        <v>12</v>
      </c>
      <c r="B13" s="1" t="s">
        <v>11</v>
      </c>
      <c r="C13" s="1" t="s">
        <v>45</v>
      </c>
      <c r="D13" s="1" t="s">
        <v>45</v>
      </c>
      <c r="E13" s="1" t="s">
        <v>48</v>
      </c>
      <c r="F13" s="1" t="s">
        <v>45</v>
      </c>
    </row>
    <row r="14" spans="1:15">
      <c r="A14" s="2">
        <v>13</v>
      </c>
      <c r="B14" s="1" t="s">
        <v>12</v>
      </c>
      <c r="C14" s="1" t="s">
        <v>47</v>
      </c>
      <c r="D14" s="1" t="s">
        <v>46</v>
      </c>
      <c r="E14" s="1" t="s">
        <v>46</v>
      </c>
      <c r="F14" s="1" t="s">
        <v>46</v>
      </c>
      <c r="I14" s="8" t="s">
        <v>72</v>
      </c>
      <c r="J14" s="8" t="s">
        <v>48</v>
      </c>
      <c r="K14" s="8" t="s">
        <v>45</v>
      </c>
      <c r="L14" s="8" t="s">
        <v>46</v>
      </c>
      <c r="M14" s="8" t="s">
        <v>47</v>
      </c>
      <c r="N14" s="8" t="s">
        <v>58</v>
      </c>
      <c r="O14" s="8" t="s">
        <v>55</v>
      </c>
    </row>
    <row r="15" spans="1:15">
      <c r="A15" s="2">
        <v>14</v>
      </c>
      <c r="B15" s="1" t="s">
        <v>13</v>
      </c>
      <c r="C15" s="1" t="s">
        <v>48</v>
      </c>
      <c r="D15" s="1" t="s">
        <v>48</v>
      </c>
      <c r="E15" s="1" t="s">
        <v>48</v>
      </c>
      <c r="F15" s="1" t="s">
        <v>48</v>
      </c>
      <c r="I15" s="5" t="s">
        <v>48</v>
      </c>
      <c r="J15" s="1">
        <f t="shared" ref="J15:O15" si="3">COUNTIFS($D$2:$D$91,$I15,$F$2:$F$91,J$14)/COUNTIF($F$2:$F$91,J$14)</f>
        <v>1</v>
      </c>
      <c r="K15" s="1">
        <f t="shared" si="3"/>
        <v>0.7</v>
      </c>
      <c r="L15" s="1">
        <f t="shared" si="3"/>
        <v>0.47619047619047616</v>
      </c>
      <c r="M15" s="1">
        <f t="shared" si="3"/>
        <v>0</v>
      </c>
      <c r="N15" s="1">
        <f t="shared" si="3"/>
        <v>0</v>
      </c>
      <c r="O15" s="1">
        <f t="shared" si="3"/>
        <v>0</v>
      </c>
    </row>
    <row r="16" spans="1:15">
      <c r="A16" s="2">
        <v>15</v>
      </c>
      <c r="B16" s="1" t="s">
        <v>14</v>
      </c>
      <c r="C16" s="1" t="s">
        <v>46</v>
      </c>
      <c r="D16" s="1" t="s">
        <v>48</v>
      </c>
      <c r="E16" s="1" t="s">
        <v>48</v>
      </c>
      <c r="F16" s="1" t="s">
        <v>48</v>
      </c>
      <c r="I16" s="1" t="s">
        <v>45</v>
      </c>
      <c r="J16" s="1">
        <f t="shared" ref="J16:O20" si="4">COUNTIFS($D$2:$D$91,$I16,$F$2:$F$91,J$14)/COUNTIF($F$2:$F$91,J$14)</f>
        <v>0</v>
      </c>
      <c r="K16" s="1">
        <f t="shared" si="4"/>
        <v>0.3</v>
      </c>
      <c r="L16" s="1">
        <f t="shared" si="4"/>
        <v>0.33333333333333331</v>
      </c>
      <c r="M16" s="1">
        <f t="shared" si="4"/>
        <v>0</v>
      </c>
      <c r="N16" s="1">
        <f t="shared" si="4"/>
        <v>0</v>
      </c>
      <c r="O16" s="1">
        <f t="shared" si="4"/>
        <v>0</v>
      </c>
    </row>
    <row r="17" spans="1:15">
      <c r="A17" s="2">
        <v>16</v>
      </c>
      <c r="B17" s="1" t="s">
        <v>15</v>
      </c>
      <c r="C17" s="1" t="s">
        <v>55</v>
      </c>
      <c r="D17" s="1" t="s">
        <v>46</v>
      </c>
      <c r="E17" s="1" t="s">
        <v>55</v>
      </c>
      <c r="F17" s="1" t="s">
        <v>58</v>
      </c>
      <c r="I17" s="1" t="s">
        <v>46</v>
      </c>
      <c r="J17" s="1">
        <f t="shared" si="4"/>
        <v>0</v>
      </c>
      <c r="K17" s="1">
        <f t="shared" si="4"/>
        <v>0</v>
      </c>
      <c r="L17" s="1">
        <f t="shared" si="4"/>
        <v>0.19047619047619047</v>
      </c>
      <c r="M17" s="1">
        <f t="shared" si="4"/>
        <v>1</v>
      </c>
      <c r="N17" s="1">
        <f t="shared" si="4"/>
        <v>0.33333333333333331</v>
      </c>
      <c r="O17" s="1">
        <f t="shared" si="4"/>
        <v>0</v>
      </c>
    </row>
    <row r="18" spans="1:15">
      <c r="A18" s="2">
        <v>17</v>
      </c>
      <c r="B18" s="1" t="s">
        <v>16</v>
      </c>
      <c r="C18" s="1" t="s">
        <v>48</v>
      </c>
      <c r="D18" s="1" t="s">
        <v>48</v>
      </c>
      <c r="E18" s="1" t="s">
        <v>48</v>
      </c>
      <c r="F18" s="1" t="s">
        <v>48</v>
      </c>
      <c r="I18" s="1" t="s">
        <v>47</v>
      </c>
      <c r="J18" s="1">
        <f t="shared" si="4"/>
        <v>0</v>
      </c>
      <c r="K18" s="1">
        <f t="shared" si="4"/>
        <v>0</v>
      </c>
      <c r="L18" s="1">
        <f t="shared" si="4"/>
        <v>0</v>
      </c>
      <c r="M18" s="1">
        <f t="shared" si="4"/>
        <v>0</v>
      </c>
      <c r="N18" s="1">
        <f t="shared" si="4"/>
        <v>0.66666666666666663</v>
      </c>
      <c r="O18" s="1">
        <f t="shared" si="4"/>
        <v>0</v>
      </c>
    </row>
    <row r="19" spans="1:15">
      <c r="A19" s="2">
        <v>18</v>
      </c>
      <c r="B19" s="1" t="s">
        <v>17</v>
      </c>
      <c r="C19" s="1" t="s">
        <v>55</v>
      </c>
      <c r="D19" s="1" t="s">
        <v>46</v>
      </c>
      <c r="E19" s="1" t="s">
        <v>46</v>
      </c>
      <c r="F19" s="1" t="s">
        <v>47</v>
      </c>
      <c r="I19" s="1" t="s">
        <v>56</v>
      </c>
      <c r="J19" s="1">
        <f t="shared" si="4"/>
        <v>0</v>
      </c>
      <c r="K19" s="1">
        <f t="shared" si="4"/>
        <v>0</v>
      </c>
      <c r="L19" s="1">
        <f t="shared" si="4"/>
        <v>0</v>
      </c>
      <c r="M19" s="1">
        <f t="shared" si="4"/>
        <v>0</v>
      </c>
      <c r="N19" s="1">
        <f t="shared" si="4"/>
        <v>0</v>
      </c>
      <c r="O19" s="1">
        <f t="shared" si="4"/>
        <v>0</v>
      </c>
    </row>
    <row r="20" spans="1:15">
      <c r="A20" s="2">
        <v>19</v>
      </c>
      <c r="B20" s="1" t="s">
        <v>18</v>
      </c>
      <c r="C20" s="1" t="s">
        <v>45</v>
      </c>
      <c r="D20" s="1" t="s">
        <v>48</v>
      </c>
      <c r="E20" s="1" t="s">
        <v>48</v>
      </c>
      <c r="F20" s="1" t="s">
        <v>48</v>
      </c>
      <c r="I20" s="1" t="s">
        <v>55</v>
      </c>
      <c r="J20" s="1">
        <f t="shared" si="4"/>
        <v>0</v>
      </c>
      <c r="K20" s="1">
        <f t="shared" si="4"/>
        <v>0</v>
      </c>
      <c r="L20" s="1">
        <f t="shared" si="4"/>
        <v>0</v>
      </c>
      <c r="M20" s="1">
        <f t="shared" si="4"/>
        <v>0</v>
      </c>
      <c r="N20" s="1">
        <f t="shared" si="4"/>
        <v>0</v>
      </c>
      <c r="O20" s="1">
        <f t="shared" si="4"/>
        <v>1</v>
      </c>
    </row>
    <row r="21" spans="1:15">
      <c r="A21" s="2">
        <v>20</v>
      </c>
      <c r="B21" s="1" t="s">
        <v>19</v>
      </c>
      <c r="C21" s="1" t="s">
        <v>55</v>
      </c>
      <c r="D21" s="1" t="s">
        <v>48</v>
      </c>
      <c r="E21" s="1" t="s">
        <v>48</v>
      </c>
      <c r="F21" s="1" t="s">
        <v>46</v>
      </c>
    </row>
    <row r="22" spans="1:15">
      <c r="A22" s="2">
        <v>21</v>
      </c>
      <c r="B22" s="1" t="s">
        <v>20</v>
      </c>
      <c r="C22" s="1" t="s">
        <v>48</v>
      </c>
      <c r="D22" s="1" t="s">
        <v>48</v>
      </c>
      <c r="E22" s="1" t="s">
        <v>48</v>
      </c>
      <c r="F22" s="1" t="s">
        <v>48</v>
      </c>
    </row>
    <row r="23" spans="1:15">
      <c r="A23" s="2">
        <v>22</v>
      </c>
      <c r="B23" s="1" t="s">
        <v>21</v>
      </c>
      <c r="C23" s="1" t="s">
        <v>48</v>
      </c>
      <c r="D23" s="1" t="s">
        <v>48</v>
      </c>
      <c r="E23" s="1" t="s">
        <v>48</v>
      </c>
      <c r="F23" s="1" t="s">
        <v>48</v>
      </c>
      <c r="I23" s="9" t="s">
        <v>73</v>
      </c>
      <c r="J23" s="9" t="s">
        <v>48</v>
      </c>
      <c r="K23" s="9" t="s">
        <v>45</v>
      </c>
      <c r="L23" s="9" t="s">
        <v>46</v>
      </c>
      <c r="M23" s="9" t="s">
        <v>47</v>
      </c>
      <c r="N23" s="9" t="s">
        <v>58</v>
      </c>
      <c r="O23" s="9" t="s">
        <v>55</v>
      </c>
    </row>
    <row r="24" spans="1:15">
      <c r="A24" s="2">
        <v>23</v>
      </c>
      <c r="B24" s="1" t="s">
        <v>22</v>
      </c>
      <c r="C24" s="1" t="s">
        <v>55</v>
      </c>
      <c r="D24" s="1" t="s">
        <v>46</v>
      </c>
      <c r="E24" s="1" t="s">
        <v>46</v>
      </c>
      <c r="F24" s="1" t="s">
        <v>47</v>
      </c>
      <c r="I24" s="5" t="s">
        <v>48</v>
      </c>
      <c r="J24" s="1">
        <f t="shared" ref="J24:O24" si="5">COUNTIFS($E$2:$E$91,$I24,$F$2:$F$91,J$23)/COUNTIF($F$2:$F$91,J$23)</f>
        <v>1</v>
      </c>
      <c r="K24" s="1">
        <f t="shared" si="5"/>
        <v>0.35</v>
      </c>
      <c r="L24" s="1">
        <f t="shared" si="5"/>
        <v>0.2857142857142857</v>
      </c>
      <c r="M24" s="1">
        <f t="shared" si="5"/>
        <v>0</v>
      </c>
      <c r="N24" s="1">
        <f t="shared" si="5"/>
        <v>0</v>
      </c>
      <c r="O24" s="1">
        <f t="shared" si="5"/>
        <v>0</v>
      </c>
    </row>
    <row r="25" spans="1:15">
      <c r="A25" s="2">
        <v>24</v>
      </c>
      <c r="B25" s="1" t="s">
        <v>23</v>
      </c>
      <c r="C25" s="1" t="s">
        <v>58</v>
      </c>
      <c r="D25" s="1" t="s">
        <v>48</v>
      </c>
      <c r="E25" s="1" t="s">
        <v>48</v>
      </c>
      <c r="F25" s="1" t="s">
        <v>46</v>
      </c>
      <c r="I25" s="1" t="s">
        <v>45</v>
      </c>
      <c r="J25" s="1">
        <f t="shared" ref="J25:O29" si="6">COUNTIFS($E$2:$E$91,$I25,$F$2:$F$91,J$23)/COUNTIF($F$2:$F$91,J$23)</f>
        <v>0</v>
      </c>
      <c r="K25" s="1">
        <f t="shared" si="6"/>
        <v>0.65</v>
      </c>
      <c r="L25" s="1">
        <f t="shared" si="6"/>
        <v>0.38095238095238093</v>
      </c>
      <c r="M25" s="1">
        <f t="shared" si="6"/>
        <v>0</v>
      </c>
      <c r="N25" s="1">
        <f t="shared" si="6"/>
        <v>0</v>
      </c>
      <c r="O25" s="1">
        <f t="shared" si="6"/>
        <v>0</v>
      </c>
    </row>
    <row r="26" spans="1:15">
      <c r="A26" s="2">
        <v>25</v>
      </c>
      <c r="B26" s="1" t="s">
        <v>24</v>
      </c>
      <c r="C26" s="1" t="s">
        <v>47</v>
      </c>
      <c r="D26" s="1" t="s">
        <v>48</v>
      </c>
      <c r="E26" s="1" t="s">
        <v>46</v>
      </c>
      <c r="F26" s="1" t="s">
        <v>46</v>
      </c>
      <c r="I26" s="1" t="s">
        <v>46</v>
      </c>
      <c r="J26" s="1">
        <f t="shared" si="6"/>
        <v>0</v>
      </c>
      <c r="K26" s="1">
        <f t="shared" si="6"/>
        <v>0</v>
      </c>
      <c r="L26" s="1">
        <f t="shared" si="6"/>
        <v>0.33333333333333331</v>
      </c>
      <c r="M26" s="1">
        <f t="shared" si="6"/>
        <v>0.5</v>
      </c>
      <c r="N26" s="1">
        <f t="shared" si="6"/>
        <v>0</v>
      </c>
      <c r="O26" s="1">
        <f t="shared" si="6"/>
        <v>0</v>
      </c>
    </row>
    <row r="27" spans="1:15">
      <c r="A27" s="2">
        <v>26</v>
      </c>
      <c r="B27" s="1" t="s">
        <v>25</v>
      </c>
      <c r="C27" s="1" t="s">
        <v>46</v>
      </c>
      <c r="D27" s="1" t="s">
        <v>46</v>
      </c>
      <c r="E27" s="1" t="s">
        <v>46</v>
      </c>
      <c r="F27" s="1" t="s">
        <v>46</v>
      </c>
      <c r="I27" s="1" t="s">
        <v>47</v>
      </c>
      <c r="J27" s="1">
        <f t="shared" si="6"/>
        <v>0</v>
      </c>
      <c r="K27" s="1">
        <f t="shared" si="6"/>
        <v>0</v>
      </c>
      <c r="L27" s="1">
        <f t="shared" si="6"/>
        <v>0</v>
      </c>
      <c r="M27" s="1">
        <f t="shared" si="6"/>
        <v>0.5</v>
      </c>
      <c r="N27" s="1">
        <f t="shared" si="6"/>
        <v>0</v>
      </c>
      <c r="O27" s="1">
        <f t="shared" si="6"/>
        <v>0</v>
      </c>
    </row>
    <row r="28" spans="1:15">
      <c r="A28" s="2">
        <v>27</v>
      </c>
      <c r="B28" s="1" t="s">
        <v>26</v>
      </c>
      <c r="C28" s="1" t="s">
        <v>46</v>
      </c>
      <c r="D28" s="1" t="s">
        <v>48</v>
      </c>
      <c r="E28" s="1" t="s">
        <v>45</v>
      </c>
      <c r="F28" s="1" t="s">
        <v>45</v>
      </c>
      <c r="I28" s="1" t="s">
        <v>56</v>
      </c>
      <c r="J28" s="1">
        <f t="shared" si="6"/>
        <v>0</v>
      </c>
      <c r="K28" s="1">
        <f t="shared" si="6"/>
        <v>0</v>
      </c>
      <c r="L28" s="1">
        <f t="shared" si="6"/>
        <v>0</v>
      </c>
      <c r="M28" s="1">
        <f t="shared" si="6"/>
        <v>0</v>
      </c>
      <c r="N28" s="1">
        <f t="shared" si="6"/>
        <v>0</v>
      </c>
      <c r="O28" s="1">
        <f t="shared" si="6"/>
        <v>0</v>
      </c>
    </row>
    <row r="29" spans="1:15">
      <c r="A29" s="2">
        <v>28</v>
      </c>
      <c r="B29" s="1" t="s">
        <v>27</v>
      </c>
      <c r="C29" s="1" t="s">
        <v>55</v>
      </c>
      <c r="D29" s="1" t="s">
        <v>46</v>
      </c>
      <c r="E29" s="1" t="s">
        <v>47</v>
      </c>
      <c r="F29" s="1" t="s">
        <v>47</v>
      </c>
      <c r="I29" s="1" t="s">
        <v>55</v>
      </c>
      <c r="J29" s="1">
        <f t="shared" si="6"/>
        <v>0</v>
      </c>
      <c r="K29" s="1">
        <f t="shared" si="6"/>
        <v>0</v>
      </c>
      <c r="L29" s="1">
        <f t="shared" si="6"/>
        <v>0</v>
      </c>
      <c r="M29" s="1">
        <f t="shared" si="6"/>
        <v>0</v>
      </c>
      <c r="N29" s="1">
        <f t="shared" si="6"/>
        <v>0.66666666666666663</v>
      </c>
      <c r="O29" s="1">
        <f t="shared" si="6"/>
        <v>1</v>
      </c>
    </row>
    <row r="30" spans="1:15">
      <c r="A30" s="2">
        <v>29</v>
      </c>
      <c r="B30" s="1" t="s">
        <v>28</v>
      </c>
      <c r="C30" s="1" t="s">
        <v>46</v>
      </c>
      <c r="D30" s="1" t="s">
        <v>45</v>
      </c>
      <c r="E30" s="1" t="s">
        <v>45</v>
      </c>
      <c r="F30" s="1" t="s">
        <v>45</v>
      </c>
    </row>
    <row r="31" spans="1:15">
      <c r="A31" s="2">
        <v>30</v>
      </c>
      <c r="B31" s="1" t="s">
        <v>29</v>
      </c>
      <c r="C31" s="1" t="s">
        <v>55</v>
      </c>
      <c r="D31" s="1" t="s">
        <v>48</v>
      </c>
      <c r="E31" s="1" t="s">
        <v>45</v>
      </c>
      <c r="F31" s="1" t="s">
        <v>46</v>
      </c>
    </row>
    <row r="32" spans="1:15">
      <c r="A32" s="2">
        <v>31</v>
      </c>
      <c r="B32" s="1" t="s">
        <v>30</v>
      </c>
      <c r="C32" s="1" t="s">
        <v>46</v>
      </c>
      <c r="D32" s="1" t="s">
        <v>48</v>
      </c>
      <c r="E32" s="1" t="s">
        <v>48</v>
      </c>
      <c r="F32" s="1" t="s">
        <v>45</v>
      </c>
    </row>
    <row r="33" spans="1:6">
      <c r="A33" s="2">
        <v>32</v>
      </c>
      <c r="B33" s="1" t="s">
        <v>31</v>
      </c>
      <c r="C33" s="1" t="s">
        <v>46</v>
      </c>
      <c r="D33" s="1" t="s">
        <v>45</v>
      </c>
      <c r="E33" s="1" t="s">
        <v>45</v>
      </c>
      <c r="F33" s="1" t="s">
        <v>46</v>
      </c>
    </row>
    <row r="34" spans="1:6">
      <c r="A34" s="2">
        <v>33</v>
      </c>
      <c r="B34" s="1" t="s">
        <v>32</v>
      </c>
      <c r="C34" s="1" t="s">
        <v>48</v>
      </c>
      <c r="D34" s="1" t="s">
        <v>48</v>
      </c>
      <c r="E34" s="1" t="s">
        <v>48</v>
      </c>
      <c r="F34" s="1" t="s">
        <v>48</v>
      </c>
    </row>
    <row r="35" spans="1:6">
      <c r="A35" s="2">
        <v>34</v>
      </c>
      <c r="B35" s="1" t="s">
        <v>33</v>
      </c>
      <c r="C35" s="1" t="s">
        <v>48</v>
      </c>
      <c r="D35" s="1" t="s">
        <v>48</v>
      </c>
      <c r="E35" s="1" t="s">
        <v>48</v>
      </c>
      <c r="F35" s="1" t="s">
        <v>48</v>
      </c>
    </row>
    <row r="36" spans="1:6">
      <c r="A36" s="2">
        <v>35</v>
      </c>
      <c r="B36" s="1" t="s">
        <v>34</v>
      </c>
      <c r="C36" s="1" t="s">
        <v>45</v>
      </c>
      <c r="D36" s="1" t="s">
        <v>48</v>
      </c>
      <c r="E36" s="1" t="s">
        <v>48</v>
      </c>
      <c r="F36" s="1" t="s">
        <v>48</v>
      </c>
    </row>
    <row r="37" spans="1:6">
      <c r="A37" s="2">
        <v>36</v>
      </c>
      <c r="B37" s="1" t="s">
        <v>35</v>
      </c>
      <c r="C37" s="1" t="s">
        <v>47</v>
      </c>
      <c r="D37" s="1" t="s">
        <v>45</v>
      </c>
      <c r="E37" s="1" t="s">
        <v>45</v>
      </c>
      <c r="F37" s="1" t="s">
        <v>46</v>
      </c>
    </row>
    <row r="38" spans="1:6">
      <c r="A38" s="2">
        <v>37</v>
      </c>
      <c r="B38" s="1" t="s">
        <v>36</v>
      </c>
      <c r="C38" s="1" t="s">
        <v>46</v>
      </c>
      <c r="D38" s="1" t="s">
        <v>48</v>
      </c>
      <c r="E38" s="1" t="s">
        <v>48</v>
      </c>
      <c r="F38" s="1" t="s">
        <v>48</v>
      </c>
    </row>
    <row r="39" spans="1:6">
      <c r="A39" s="2">
        <v>38</v>
      </c>
      <c r="B39" s="1" t="s">
        <v>37</v>
      </c>
      <c r="C39" s="1" t="s">
        <v>48</v>
      </c>
      <c r="D39" s="1" t="s">
        <v>48</v>
      </c>
      <c r="E39" s="1" t="s">
        <v>48</v>
      </c>
      <c r="F39" s="1" t="s">
        <v>48</v>
      </c>
    </row>
    <row r="40" spans="1:6">
      <c r="A40" s="2">
        <v>39</v>
      </c>
      <c r="B40" s="1" t="s">
        <v>38</v>
      </c>
      <c r="C40" s="1" t="s">
        <v>46</v>
      </c>
      <c r="D40" s="1" t="s">
        <v>45</v>
      </c>
      <c r="E40" s="1" t="s">
        <v>45</v>
      </c>
      <c r="F40" s="1" t="s">
        <v>45</v>
      </c>
    </row>
    <row r="41" spans="1:6">
      <c r="A41" s="2">
        <v>40</v>
      </c>
      <c r="B41" s="1" t="s">
        <v>39</v>
      </c>
      <c r="C41" s="1" t="s">
        <v>45</v>
      </c>
      <c r="D41" s="1" t="s">
        <v>48</v>
      </c>
      <c r="E41" s="1" t="s">
        <v>48</v>
      </c>
      <c r="F41" s="1" t="s">
        <v>48</v>
      </c>
    </row>
    <row r="42" spans="1:6">
      <c r="A42" s="2">
        <v>41</v>
      </c>
      <c r="B42" s="1" t="s">
        <v>40</v>
      </c>
      <c r="C42" s="1" t="s">
        <v>46</v>
      </c>
      <c r="D42" s="1" t="s">
        <v>48</v>
      </c>
      <c r="E42" s="1" t="s">
        <v>45</v>
      </c>
      <c r="F42" s="1" t="s">
        <v>46</v>
      </c>
    </row>
    <row r="43" spans="1:6">
      <c r="A43" s="2">
        <v>42</v>
      </c>
      <c r="B43" s="1" t="s">
        <v>75</v>
      </c>
      <c r="C43" s="1" t="s">
        <v>47</v>
      </c>
      <c r="D43" s="1" t="s">
        <v>48</v>
      </c>
      <c r="E43" s="1" t="s">
        <v>48</v>
      </c>
      <c r="F43" s="1" t="s">
        <v>45</v>
      </c>
    </row>
    <row r="44" spans="1:6">
      <c r="A44" s="2">
        <v>43</v>
      </c>
      <c r="B44" s="1" t="s">
        <v>42</v>
      </c>
      <c r="C44" s="1" t="s">
        <v>58</v>
      </c>
      <c r="D44" s="1" t="s">
        <v>48</v>
      </c>
      <c r="E44" s="1" t="s">
        <v>48</v>
      </c>
      <c r="F44" s="1" t="s">
        <v>46</v>
      </c>
    </row>
    <row r="45" spans="1:6">
      <c r="A45" s="2">
        <v>44</v>
      </c>
      <c r="B45" s="1" t="s">
        <v>43</v>
      </c>
      <c r="C45" s="1" t="s">
        <v>46</v>
      </c>
      <c r="D45" s="1" t="s">
        <v>46</v>
      </c>
      <c r="E45" s="1" t="s">
        <v>46</v>
      </c>
      <c r="F45" s="1" t="s">
        <v>46</v>
      </c>
    </row>
    <row r="46" spans="1:6">
      <c r="A46" s="2">
        <v>45</v>
      </c>
      <c r="B46" s="1" t="s">
        <v>44</v>
      </c>
      <c r="C46" s="1" t="s">
        <v>48</v>
      </c>
      <c r="D46" s="1" t="s">
        <v>48</v>
      </c>
      <c r="E46" s="1" t="s">
        <v>48</v>
      </c>
      <c r="F46" s="1" t="s">
        <v>48</v>
      </c>
    </row>
    <row r="47" spans="1:6">
      <c r="A47" s="2">
        <v>46</v>
      </c>
      <c r="B47" s="1" t="s">
        <v>77</v>
      </c>
      <c r="C47" s="1" t="s">
        <v>48</v>
      </c>
      <c r="D47" s="1" t="s">
        <v>48</v>
      </c>
      <c r="E47" s="1" t="s">
        <v>48</v>
      </c>
      <c r="F47" s="1" t="s">
        <v>48</v>
      </c>
    </row>
    <row r="48" spans="1:6">
      <c r="A48" s="2">
        <v>47</v>
      </c>
      <c r="B48" s="1" t="s">
        <v>78</v>
      </c>
      <c r="C48" s="1" t="s">
        <v>48</v>
      </c>
      <c r="D48" s="1" t="s">
        <v>48</v>
      </c>
      <c r="E48" s="1" t="s">
        <v>48</v>
      </c>
      <c r="F48" s="1" t="s">
        <v>48</v>
      </c>
    </row>
    <row r="49" spans="1:6">
      <c r="A49" s="2">
        <v>48</v>
      </c>
      <c r="B49" s="1" t="s">
        <v>79</v>
      </c>
      <c r="C49" s="1" t="s">
        <v>45</v>
      </c>
      <c r="D49" s="1" t="s">
        <v>48</v>
      </c>
      <c r="E49" s="1" t="s">
        <v>48</v>
      </c>
      <c r="F49" s="1" t="s">
        <v>48</v>
      </c>
    </row>
    <row r="50" spans="1:6">
      <c r="A50" s="2">
        <v>49</v>
      </c>
      <c r="B50" s="1" t="s">
        <v>80</v>
      </c>
      <c r="C50" s="1" t="s">
        <v>55</v>
      </c>
      <c r="D50" s="1" t="s">
        <v>48</v>
      </c>
      <c r="E50" s="1" t="s">
        <v>46</v>
      </c>
      <c r="F50" s="1" t="s">
        <v>46</v>
      </c>
    </row>
    <row r="51" spans="1:6">
      <c r="A51" s="2">
        <v>50</v>
      </c>
      <c r="B51" s="1" t="s">
        <v>81</v>
      </c>
      <c r="C51" s="1" t="s">
        <v>46</v>
      </c>
      <c r="D51" s="1" t="s">
        <v>48</v>
      </c>
      <c r="E51" s="1" t="s">
        <v>48</v>
      </c>
      <c r="F51" s="1" t="s">
        <v>48</v>
      </c>
    </row>
    <row r="52" spans="1:6">
      <c r="A52" s="2">
        <v>51</v>
      </c>
      <c r="B52" s="1" t="s">
        <v>82</v>
      </c>
      <c r="C52" s="1" t="s">
        <v>55</v>
      </c>
      <c r="D52" s="1" t="s">
        <v>46</v>
      </c>
      <c r="E52" s="1" t="s">
        <v>47</v>
      </c>
      <c r="F52" s="1" t="s">
        <v>47</v>
      </c>
    </row>
    <row r="53" spans="1:6">
      <c r="A53" s="2">
        <v>52</v>
      </c>
      <c r="B53" s="1" t="s">
        <v>83</v>
      </c>
      <c r="C53" s="1" t="s">
        <v>55</v>
      </c>
      <c r="D53" s="1" t="s">
        <v>45</v>
      </c>
      <c r="E53" s="1" t="s">
        <v>45</v>
      </c>
      <c r="F53" s="1" t="s">
        <v>46</v>
      </c>
    </row>
    <row r="54" spans="1:6">
      <c r="A54" s="2">
        <v>53</v>
      </c>
      <c r="B54" s="1" t="s">
        <v>84</v>
      </c>
      <c r="C54" s="1" t="s">
        <v>45</v>
      </c>
      <c r="D54" s="1" t="s">
        <v>45</v>
      </c>
      <c r="E54" s="1" t="s">
        <v>45</v>
      </c>
      <c r="F54" s="1" t="s">
        <v>45</v>
      </c>
    </row>
    <row r="55" spans="1:6">
      <c r="A55" s="2">
        <v>54</v>
      </c>
      <c r="B55" s="1" t="s">
        <v>85</v>
      </c>
      <c r="C55" s="1" t="s">
        <v>45</v>
      </c>
      <c r="D55" s="1" t="s">
        <v>48</v>
      </c>
      <c r="E55" s="1" t="s">
        <v>48</v>
      </c>
      <c r="F55" s="1" t="s">
        <v>48</v>
      </c>
    </row>
    <row r="56" spans="1:6">
      <c r="A56" s="2">
        <v>55</v>
      </c>
      <c r="B56" s="1" t="s">
        <v>86</v>
      </c>
      <c r="C56" s="1" t="s">
        <v>46</v>
      </c>
      <c r="D56" s="1" t="s">
        <v>45</v>
      </c>
      <c r="E56" s="1" t="s">
        <v>45</v>
      </c>
      <c r="F56" s="1" t="s">
        <v>46</v>
      </c>
    </row>
    <row r="57" spans="1:6">
      <c r="A57" s="2">
        <v>56</v>
      </c>
      <c r="B57" s="1" t="s">
        <v>87</v>
      </c>
      <c r="C57" s="1" t="s">
        <v>46</v>
      </c>
      <c r="D57" s="1" t="s">
        <v>48</v>
      </c>
      <c r="E57" s="1" t="s">
        <v>48</v>
      </c>
      <c r="F57" s="1" t="s">
        <v>48</v>
      </c>
    </row>
    <row r="58" spans="1:6">
      <c r="A58" s="2">
        <v>57</v>
      </c>
      <c r="B58" s="1" t="s">
        <v>88</v>
      </c>
      <c r="C58" s="1" t="s">
        <v>46</v>
      </c>
      <c r="D58" s="1" t="s">
        <v>48</v>
      </c>
      <c r="E58" s="1" t="s">
        <v>48</v>
      </c>
      <c r="F58" s="1" t="s">
        <v>48</v>
      </c>
    </row>
    <row r="59" spans="1:6">
      <c r="A59" s="2">
        <v>58</v>
      </c>
      <c r="B59" s="1" t="s">
        <v>89</v>
      </c>
      <c r="C59" s="1" t="s">
        <v>55</v>
      </c>
      <c r="D59" s="1" t="s">
        <v>46</v>
      </c>
      <c r="E59" s="1" t="s">
        <v>46</v>
      </c>
      <c r="F59" s="1" t="s">
        <v>47</v>
      </c>
    </row>
    <row r="60" spans="1:6">
      <c r="A60" s="2">
        <v>59</v>
      </c>
      <c r="B60" s="1" t="s">
        <v>90</v>
      </c>
      <c r="C60" s="1" t="s">
        <v>45</v>
      </c>
      <c r="D60" s="1" t="s">
        <v>45</v>
      </c>
      <c r="E60" s="1" t="s">
        <v>45</v>
      </c>
      <c r="F60" s="1" t="s">
        <v>45</v>
      </c>
    </row>
    <row r="61" spans="1:6">
      <c r="A61" s="2">
        <v>60</v>
      </c>
      <c r="B61" s="1" t="s">
        <v>91</v>
      </c>
      <c r="C61" s="1" t="s">
        <v>47</v>
      </c>
      <c r="D61" s="1" t="s">
        <v>48</v>
      </c>
      <c r="E61" s="1" t="s">
        <v>48</v>
      </c>
      <c r="F61" s="1" t="s">
        <v>45</v>
      </c>
    </row>
    <row r="62" spans="1:6">
      <c r="A62" s="2">
        <v>61</v>
      </c>
      <c r="B62" s="1" t="s">
        <v>92</v>
      </c>
      <c r="C62" s="1" t="s">
        <v>48</v>
      </c>
      <c r="D62" s="1" t="s">
        <v>48</v>
      </c>
      <c r="E62" s="1" t="s">
        <v>48</v>
      </c>
      <c r="F62" s="1" t="s">
        <v>48</v>
      </c>
    </row>
    <row r="63" spans="1:6">
      <c r="A63" s="2">
        <v>62</v>
      </c>
      <c r="B63" s="1" t="s">
        <v>93</v>
      </c>
      <c r="C63" s="1" t="s">
        <v>46</v>
      </c>
      <c r="D63" s="1" t="s">
        <v>48</v>
      </c>
      <c r="E63" s="1" t="s">
        <v>45</v>
      </c>
      <c r="F63" s="1" t="s">
        <v>45</v>
      </c>
    </row>
    <row r="64" spans="1:6">
      <c r="A64" s="2">
        <v>63</v>
      </c>
      <c r="B64" s="1" t="s">
        <v>94</v>
      </c>
      <c r="C64" s="1" t="s">
        <v>45</v>
      </c>
      <c r="D64" s="1" t="s">
        <v>48</v>
      </c>
      <c r="E64" s="1" t="s">
        <v>48</v>
      </c>
      <c r="F64" s="1" t="s">
        <v>48</v>
      </c>
    </row>
    <row r="65" spans="1:6">
      <c r="A65" s="2">
        <v>64</v>
      </c>
      <c r="B65" s="1" t="s">
        <v>95</v>
      </c>
      <c r="C65" s="1" t="s">
        <v>48</v>
      </c>
      <c r="D65" s="1" t="s">
        <v>48</v>
      </c>
      <c r="E65" s="1" t="s">
        <v>48</v>
      </c>
      <c r="F65" s="1" t="s">
        <v>48</v>
      </c>
    </row>
    <row r="66" spans="1:6">
      <c r="A66" s="2">
        <v>65</v>
      </c>
      <c r="B66" s="1" t="s">
        <v>96</v>
      </c>
      <c r="C66" s="1" t="s">
        <v>55</v>
      </c>
      <c r="D66" s="1" t="s">
        <v>47</v>
      </c>
      <c r="E66" s="1" t="s">
        <v>55</v>
      </c>
      <c r="F66" s="1" t="s">
        <v>58</v>
      </c>
    </row>
    <row r="67" spans="1:6">
      <c r="A67" s="2">
        <v>66</v>
      </c>
      <c r="B67" s="1" t="s">
        <v>97</v>
      </c>
      <c r="C67" s="1" t="s">
        <v>45</v>
      </c>
      <c r="D67" s="1" t="s">
        <v>48</v>
      </c>
      <c r="E67" s="1" t="s">
        <v>48</v>
      </c>
      <c r="F67" s="1" t="s">
        <v>48</v>
      </c>
    </row>
    <row r="68" spans="1:6">
      <c r="A68" s="2">
        <v>67</v>
      </c>
      <c r="B68" s="1" t="s">
        <v>98</v>
      </c>
      <c r="C68" s="1" t="s">
        <v>48</v>
      </c>
      <c r="D68" s="1" t="s">
        <v>48</v>
      </c>
      <c r="E68" s="1" t="s">
        <v>48</v>
      </c>
      <c r="F68" s="1" t="s">
        <v>48</v>
      </c>
    </row>
    <row r="69" spans="1:6">
      <c r="A69" s="2">
        <v>68</v>
      </c>
      <c r="B69" s="1" t="s">
        <v>99</v>
      </c>
      <c r="C69" s="1" t="s">
        <v>46</v>
      </c>
      <c r="D69" s="1" t="s">
        <v>45</v>
      </c>
      <c r="E69" s="1" t="s">
        <v>45</v>
      </c>
      <c r="F69" s="1" t="s">
        <v>45</v>
      </c>
    </row>
    <row r="70" spans="1:6">
      <c r="A70" s="2">
        <v>69</v>
      </c>
      <c r="B70" s="1" t="s">
        <v>100</v>
      </c>
      <c r="C70" s="1" t="s">
        <v>48</v>
      </c>
      <c r="D70" s="1" t="s">
        <v>48</v>
      </c>
      <c r="E70" s="1" t="s">
        <v>48</v>
      </c>
      <c r="F70" s="1" t="s">
        <v>48</v>
      </c>
    </row>
    <row r="71" spans="1:6">
      <c r="A71" s="2">
        <v>70</v>
      </c>
      <c r="B71" s="1" t="s">
        <v>101</v>
      </c>
      <c r="C71" s="1" t="s">
        <v>47</v>
      </c>
      <c r="D71" s="1" t="s">
        <v>46</v>
      </c>
      <c r="E71" s="1" t="s">
        <v>47</v>
      </c>
      <c r="F71" s="1" t="s">
        <v>47</v>
      </c>
    </row>
    <row r="72" spans="1:6">
      <c r="A72" s="2">
        <v>71</v>
      </c>
      <c r="B72" s="1" t="s">
        <v>102</v>
      </c>
      <c r="C72" s="1" t="s">
        <v>45</v>
      </c>
      <c r="D72" s="1" t="s">
        <v>48</v>
      </c>
      <c r="E72" s="1" t="s">
        <v>45</v>
      </c>
      <c r="F72" s="1" t="s">
        <v>45</v>
      </c>
    </row>
    <row r="73" spans="1:6">
      <c r="A73" s="2">
        <v>72</v>
      </c>
      <c r="B73" s="1" t="s">
        <v>103</v>
      </c>
      <c r="C73" s="1" t="s">
        <v>58</v>
      </c>
      <c r="D73" s="1" t="s">
        <v>46</v>
      </c>
      <c r="E73" s="1" t="s">
        <v>46</v>
      </c>
      <c r="F73" s="1" t="s">
        <v>46</v>
      </c>
    </row>
    <row r="74" spans="1:6">
      <c r="A74" s="2">
        <v>73</v>
      </c>
      <c r="B74" s="1" t="s">
        <v>104</v>
      </c>
      <c r="C74" s="1" t="s">
        <v>55</v>
      </c>
      <c r="D74" s="1" t="s">
        <v>55</v>
      </c>
      <c r="E74" s="1" t="s">
        <v>55</v>
      </c>
      <c r="F74" s="1" t="s">
        <v>55</v>
      </c>
    </row>
    <row r="75" spans="1:6">
      <c r="A75" s="2">
        <v>74</v>
      </c>
      <c r="B75" s="1" t="s">
        <v>105</v>
      </c>
      <c r="C75" s="1" t="s">
        <v>47</v>
      </c>
      <c r="D75" s="1" t="s">
        <v>45</v>
      </c>
      <c r="E75" s="1" t="s">
        <v>48</v>
      </c>
      <c r="F75" s="1" t="s">
        <v>46</v>
      </c>
    </row>
    <row r="76" spans="1:6">
      <c r="A76" s="2">
        <v>75</v>
      </c>
      <c r="B76" s="1" t="s">
        <v>106</v>
      </c>
      <c r="C76" s="1" t="s">
        <v>45</v>
      </c>
      <c r="D76" s="1" t="s">
        <v>48</v>
      </c>
      <c r="E76" s="1" t="s">
        <v>48</v>
      </c>
      <c r="F76" s="1" t="s">
        <v>48</v>
      </c>
    </row>
    <row r="77" spans="1:6">
      <c r="A77" s="2">
        <v>76</v>
      </c>
      <c r="B77" s="1" t="s">
        <v>107</v>
      </c>
      <c r="C77" s="1" t="s">
        <v>55</v>
      </c>
      <c r="D77" s="1" t="s">
        <v>47</v>
      </c>
      <c r="E77" s="1" t="s">
        <v>58</v>
      </c>
      <c r="F77" s="1" t="s">
        <v>58</v>
      </c>
    </row>
    <row r="78" spans="1:6">
      <c r="A78" s="2">
        <v>77</v>
      </c>
      <c r="B78" s="1" t="s">
        <v>108</v>
      </c>
      <c r="C78" s="1" t="s">
        <v>55</v>
      </c>
      <c r="D78" s="1" t="s">
        <v>46</v>
      </c>
      <c r="E78" s="1" t="s">
        <v>46</v>
      </c>
      <c r="F78" s="1" t="s">
        <v>47</v>
      </c>
    </row>
    <row r="79" spans="1:6">
      <c r="A79" s="2">
        <v>78</v>
      </c>
      <c r="B79" s="1" t="s">
        <v>109</v>
      </c>
      <c r="C79" s="1" t="s">
        <v>55</v>
      </c>
      <c r="D79" s="1" t="s">
        <v>48</v>
      </c>
      <c r="E79" s="1" t="s">
        <v>45</v>
      </c>
      <c r="F79" s="1" t="s">
        <v>46</v>
      </c>
    </row>
    <row r="80" spans="1:6">
      <c r="A80" s="2">
        <v>79</v>
      </c>
      <c r="B80" s="1" t="s">
        <v>110</v>
      </c>
      <c r="C80" s="1" t="s">
        <v>46</v>
      </c>
      <c r="D80" s="1" t="s">
        <v>48</v>
      </c>
      <c r="E80" s="1" t="s">
        <v>45</v>
      </c>
      <c r="F80" s="1" t="s">
        <v>45</v>
      </c>
    </row>
    <row r="81" spans="1:13">
      <c r="A81" s="2">
        <v>80</v>
      </c>
      <c r="B81" s="1" t="s">
        <v>111</v>
      </c>
      <c r="C81" s="1" t="s">
        <v>48</v>
      </c>
      <c r="D81" s="1" t="s">
        <v>48</v>
      </c>
      <c r="E81" s="1" t="s">
        <v>48</v>
      </c>
      <c r="F81" s="1" t="s">
        <v>48</v>
      </c>
    </row>
    <row r="82" spans="1:13">
      <c r="A82" s="2">
        <v>81</v>
      </c>
      <c r="B82" s="1" t="s">
        <v>112</v>
      </c>
      <c r="C82" s="1" t="s">
        <v>58</v>
      </c>
      <c r="D82" s="1" t="s">
        <v>48</v>
      </c>
      <c r="E82" s="1" t="s">
        <v>48</v>
      </c>
      <c r="F82" s="1" t="s">
        <v>46</v>
      </c>
    </row>
    <row r="83" spans="1:13">
      <c r="A83" s="2">
        <v>82</v>
      </c>
      <c r="B83" s="1" t="s">
        <v>113</v>
      </c>
      <c r="C83" s="1" t="s">
        <v>46</v>
      </c>
      <c r="D83" s="1" t="s">
        <v>48</v>
      </c>
      <c r="E83" s="1" t="s">
        <v>48</v>
      </c>
      <c r="F83" s="1" t="s">
        <v>48</v>
      </c>
    </row>
    <row r="84" spans="1:13">
      <c r="A84" s="2">
        <v>83</v>
      </c>
      <c r="B84" s="1" t="s">
        <v>114</v>
      </c>
      <c r="C84" s="1" t="s">
        <v>47</v>
      </c>
      <c r="D84" s="1" t="s">
        <v>46</v>
      </c>
      <c r="E84" s="1" t="s">
        <v>47</v>
      </c>
      <c r="F84" s="1" t="s">
        <v>47</v>
      </c>
    </row>
    <row r="85" spans="1:13">
      <c r="A85" s="2">
        <v>84</v>
      </c>
      <c r="B85" s="1" t="s">
        <v>115</v>
      </c>
      <c r="C85" s="1" t="s">
        <v>46</v>
      </c>
      <c r="D85" s="1" t="s">
        <v>48</v>
      </c>
      <c r="E85" s="1" t="s">
        <v>48</v>
      </c>
      <c r="F85" s="1" t="s">
        <v>48</v>
      </c>
    </row>
    <row r="86" spans="1:13">
      <c r="A86" s="2">
        <v>85</v>
      </c>
      <c r="B86" s="1" t="s">
        <v>116</v>
      </c>
      <c r="C86" s="1" t="s">
        <v>55</v>
      </c>
      <c r="D86" s="1" t="s">
        <v>48</v>
      </c>
      <c r="E86" s="1" t="s">
        <v>48</v>
      </c>
      <c r="F86" s="1" t="s">
        <v>46</v>
      </c>
    </row>
    <row r="87" spans="1:13">
      <c r="A87" s="2">
        <v>86</v>
      </c>
      <c r="B87" s="1" t="s">
        <v>117</v>
      </c>
      <c r="C87" s="1" t="s">
        <v>46</v>
      </c>
      <c r="D87" s="1" t="s">
        <v>48</v>
      </c>
      <c r="E87" s="1" t="s">
        <v>45</v>
      </c>
      <c r="F87" s="1" t="s">
        <v>45</v>
      </c>
    </row>
    <row r="88" spans="1:13">
      <c r="A88" s="2">
        <v>87</v>
      </c>
      <c r="B88" s="1" t="s">
        <v>118</v>
      </c>
      <c r="C88" s="1" t="s">
        <v>47</v>
      </c>
      <c r="D88" s="1" t="s">
        <v>48</v>
      </c>
      <c r="E88" s="1" t="s">
        <v>48</v>
      </c>
      <c r="F88" s="1" t="s">
        <v>45</v>
      </c>
    </row>
    <row r="89" spans="1:13">
      <c r="A89" s="2">
        <v>88</v>
      </c>
      <c r="B89" s="1" t="s">
        <v>119</v>
      </c>
      <c r="C89" s="1" t="s">
        <v>47</v>
      </c>
      <c r="D89" s="1" t="s">
        <v>48</v>
      </c>
      <c r="E89" s="1" t="s">
        <v>48</v>
      </c>
      <c r="F89" s="1" t="s">
        <v>45</v>
      </c>
    </row>
    <row r="90" spans="1:13">
      <c r="A90" s="2">
        <v>89</v>
      </c>
      <c r="B90" s="1" t="s">
        <v>120</v>
      </c>
      <c r="C90" s="1" t="s">
        <v>48</v>
      </c>
      <c r="D90" s="1" t="s">
        <v>48</v>
      </c>
      <c r="E90" s="1" t="s">
        <v>48</v>
      </c>
      <c r="F90" s="1" t="s">
        <v>48</v>
      </c>
    </row>
    <row r="91" spans="1:13">
      <c r="A91" s="2">
        <v>90</v>
      </c>
      <c r="B91" s="1" t="s">
        <v>121</v>
      </c>
      <c r="C91" s="1" t="s">
        <v>48</v>
      </c>
      <c r="D91" s="1" t="s">
        <v>48</v>
      </c>
      <c r="E91" s="1" t="s">
        <v>48</v>
      </c>
      <c r="F91" s="1" t="s">
        <v>48</v>
      </c>
    </row>
    <row r="92" spans="1:13">
      <c r="A92" s="2"/>
    </row>
    <row r="93" spans="1:13">
      <c r="G93" t="s">
        <v>166</v>
      </c>
      <c r="H93" t="s">
        <v>48</v>
      </c>
      <c r="I93" t="s">
        <v>45</v>
      </c>
      <c r="J93" t="s">
        <v>46</v>
      </c>
      <c r="K93" t="s">
        <v>47</v>
      </c>
      <c r="L93" t="s">
        <v>58</v>
      </c>
      <c r="M93" t="s">
        <v>55</v>
      </c>
    </row>
    <row r="94" spans="1:13">
      <c r="B94" t="s">
        <v>122</v>
      </c>
      <c r="C94" t="s">
        <v>47</v>
      </c>
      <c r="D94" t="s">
        <v>47</v>
      </c>
      <c r="E94" t="s">
        <v>47</v>
      </c>
      <c r="F94" t="s">
        <v>47</v>
      </c>
      <c r="G94" s="11" t="str">
        <f>IF(MAX(H94:M94)=H94,"SUPER",IF(MAX(H94:M94)=I94,"SANGAT BAIK",IF(MAX(H94:M94)=J94,"BAIK",IF(MAX(H94:M94)=K94,"CUKUP",IF(MAX(H94:M94)=L94,"KURANG",IF(MAX(H94:M94)=M94,"SANGAT KURANG"))))))</f>
        <v>SUPER</v>
      </c>
      <c r="H94">
        <f>VLOOKUP($C94,$I$6:$O$11,2,)*VLOOKUP($D94,$I$15:$O$20,3,)*VLOOKUP($E94,$I$24:$O$29,4,)*I$2</f>
        <v>0</v>
      </c>
      <c r="I94">
        <f>VLOOKUP($C94,$I$6:$O$11,3,)*VLOOKUP($D94,$I$15:$O$20,3,)*VLOOKUP($E94,$I$24:$O$29,3,)*J$2</f>
        <v>0</v>
      </c>
      <c r="J94">
        <f>VLOOKUP($C94,$I$6:$O$11,4,)*VLOOKUP($D94,$I$15:$O$20,4,)*VLOOKUP($E94,$I$24:$O$29,4,)*K$2</f>
        <v>0</v>
      </c>
      <c r="K94">
        <f>VLOOKUP($C94,$I$6:$O$11,5,)*VLOOKUP($D94,$I$15:$O$20,5,)*VLOOKUP($E94,$I$24:$O$29,5,)*L$2</f>
        <v>0</v>
      </c>
      <c r="L94">
        <f>VLOOKUP($C94,$I$6:$O$11,6,)*VLOOKUP($D94,$I$15:$O$20,6,)*VLOOKUP($E94,$I$24:$O$29,6,)*M$2</f>
        <v>0</v>
      </c>
      <c r="M94">
        <f>VLOOKUP($C94,$I$6:$O$11,7,)*VLOOKUP($D94,$I$15:$O$20,7,)*VLOOKUP($E94,$I$24:$O$29,7,)*N$2</f>
        <v>0</v>
      </c>
    </row>
    <row r="95" spans="1:13">
      <c r="B95" t="s">
        <v>123</v>
      </c>
      <c r="C95" t="s">
        <v>47</v>
      </c>
      <c r="D95" t="s">
        <v>46</v>
      </c>
      <c r="E95" t="s">
        <v>46</v>
      </c>
      <c r="F95" t="s">
        <v>46</v>
      </c>
      <c r="G95" s="11" t="str">
        <f t="shared" ref="G95:G138" si="7">IF(MAX(H95:M95)=H95,"SUPER",IF(MAX(H95:M95)=I95,"SANGAT BAIK",IF(MAX(H95:M95)=J95,"BAIK",IF(MAX(H95:M95)=K95,"CUKUP",IF(MAX(H95:M95)=L95,"KURANG",IF(MAX(H95:M95)=M95,"SANGAT KURANG"))))))</f>
        <v>CUKUP</v>
      </c>
      <c r="H95">
        <f>VLOOKUP($C95,$I$6:$O$11,2,)*VLOOKUP($D95,$I$15:$O$20,2,)*VLOOKUP($E95,$I$24:$O$29,2,)*I$2</f>
        <v>0</v>
      </c>
      <c r="I95">
        <f t="shared" ref="I95:I138" si="8">VLOOKUP($C95,$I$6:$O$11,3,)*VLOOKUP($D95,$I$15:$O$20,3,)*VLOOKUP($E95,$I$24:$O$29,3,)*J$2</f>
        <v>0</v>
      </c>
      <c r="J95">
        <f t="shared" ref="J95:J138" si="9">VLOOKUP($C95,$I$6:$O$11,4,)*VLOOKUP($D95,$I$15:$O$20,4,)*VLOOKUP($E95,$I$24:$O$29,4,)*K$2</f>
        <v>2.790859933717076E-3</v>
      </c>
      <c r="K95">
        <f t="shared" ref="K95:K138" si="10">VLOOKUP($C95,$I$6:$O$11,5,)*VLOOKUP($D95,$I$15:$O$20,5,)*VLOOKUP($E95,$I$24:$O$29,5,)*L$2</f>
        <v>1.098901098901099E-2</v>
      </c>
      <c r="L95">
        <f t="shared" ref="L95:L138" si="11">VLOOKUP($C95,$I$6:$O$11,6,)*VLOOKUP($D95,$I$15:$O$20,6,)*VLOOKUP($E95,$I$24:$O$29,6,)*M$2</f>
        <v>0</v>
      </c>
      <c r="M95">
        <f t="shared" ref="M95:M138" si="12">VLOOKUP($C95,$I$6:$O$11,7,)*VLOOKUP($D95,$I$15:$O$20,7,)*VLOOKUP($E95,$I$24:$O$29,7,)*N$2</f>
        <v>0</v>
      </c>
    </row>
    <row r="96" spans="1:13">
      <c r="B96" t="s">
        <v>124</v>
      </c>
      <c r="C96" t="s">
        <v>45</v>
      </c>
      <c r="D96" t="s">
        <v>48</v>
      </c>
      <c r="E96" t="s">
        <v>48</v>
      </c>
      <c r="F96" t="s">
        <v>48</v>
      </c>
      <c r="G96" t="str">
        <f t="shared" si="7"/>
        <v>SUPER</v>
      </c>
      <c r="H96">
        <f>VLOOKUP($C96,$I$6:$O$11,2,)*VLOOKUP($D96,$I$15:$O$20,2,)*VLOOKUP($E96,$I$24:$O$29,2,)*I$2</f>
        <v>9.8901098901098911E-2</v>
      </c>
      <c r="I96">
        <f t="shared" si="8"/>
        <v>1.3461538461538459E-2</v>
      </c>
      <c r="J96">
        <f t="shared" si="9"/>
        <v>0</v>
      </c>
      <c r="K96">
        <f t="shared" si="10"/>
        <v>0</v>
      </c>
      <c r="L96">
        <f t="shared" si="11"/>
        <v>0</v>
      </c>
      <c r="M96">
        <f t="shared" si="12"/>
        <v>0</v>
      </c>
    </row>
    <row r="97" spans="2:13">
      <c r="B97" t="s">
        <v>125</v>
      </c>
      <c r="C97" t="s">
        <v>45</v>
      </c>
      <c r="D97" t="s">
        <v>48</v>
      </c>
      <c r="E97" t="s">
        <v>48</v>
      </c>
      <c r="F97" t="s">
        <v>48</v>
      </c>
      <c r="G97" t="str">
        <f t="shared" si="7"/>
        <v>SUPER</v>
      </c>
      <c r="H97">
        <f t="shared" ref="H97:H138" si="13">VLOOKUP($C97,$I$6:$O$11,2,)*VLOOKUP($D97,$I$15:$O$20,2,)*VLOOKUP($E97,$I$24:$O$29,2,)*I$2</f>
        <v>9.8901098901098911E-2</v>
      </c>
      <c r="I97">
        <f t="shared" si="8"/>
        <v>1.3461538461538459E-2</v>
      </c>
      <c r="J97">
        <f t="shared" si="9"/>
        <v>0</v>
      </c>
      <c r="K97">
        <f t="shared" si="10"/>
        <v>0</v>
      </c>
      <c r="L97">
        <f t="shared" si="11"/>
        <v>0</v>
      </c>
      <c r="M97">
        <f t="shared" si="12"/>
        <v>0</v>
      </c>
    </row>
    <row r="98" spans="2:13">
      <c r="B98" t="s">
        <v>126</v>
      </c>
      <c r="C98" t="s">
        <v>46</v>
      </c>
      <c r="D98" t="s">
        <v>45</v>
      </c>
      <c r="E98" t="s">
        <v>45</v>
      </c>
      <c r="F98" t="s">
        <v>46</v>
      </c>
      <c r="G98" s="11" t="str">
        <f t="shared" si="7"/>
        <v>SANGAT BAIK</v>
      </c>
      <c r="H98">
        <f t="shared" si="13"/>
        <v>0</v>
      </c>
      <c r="I98">
        <f t="shared" si="8"/>
        <v>2.3571428571428573E-2</v>
      </c>
      <c r="J98">
        <f t="shared" si="9"/>
        <v>6.9771498342926916E-3</v>
      </c>
      <c r="K98">
        <f t="shared" si="10"/>
        <v>0</v>
      </c>
      <c r="L98">
        <f t="shared" si="11"/>
        <v>0</v>
      </c>
      <c r="M98">
        <f t="shared" si="12"/>
        <v>0</v>
      </c>
    </row>
    <row r="99" spans="2:13">
      <c r="B99" t="s">
        <v>127</v>
      </c>
      <c r="C99" t="s">
        <v>46</v>
      </c>
      <c r="D99" t="s">
        <v>45</v>
      </c>
      <c r="E99" t="s">
        <v>46</v>
      </c>
      <c r="F99" t="s">
        <v>46</v>
      </c>
      <c r="G99" t="str">
        <f t="shared" si="7"/>
        <v>BAIK</v>
      </c>
      <c r="H99">
        <f t="shared" si="13"/>
        <v>0</v>
      </c>
      <c r="I99">
        <f t="shared" si="8"/>
        <v>0</v>
      </c>
      <c r="J99">
        <f t="shared" si="9"/>
        <v>6.105006105006105E-3</v>
      </c>
      <c r="K99">
        <f t="shared" si="10"/>
        <v>0</v>
      </c>
      <c r="L99">
        <f t="shared" si="11"/>
        <v>0</v>
      </c>
      <c r="M99">
        <f t="shared" si="12"/>
        <v>0</v>
      </c>
    </row>
    <row r="100" spans="2:13">
      <c r="B100" t="s">
        <v>128</v>
      </c>
      <c r="C100" t="s">
        <v>48</v>
      </c>
      <c r="D100" t="s">
        <v>48</v>
      </c>
      <c r="E100" t="s">
        <v>48</v>
      </c>
      <c r="F100" t="s">
        <v>48</v>
      </c>
      <c r="G100" t="str">
        <f t="shared" si="7"/>
        <v>SUPER</v>
      </c>
      <c r="H100">
        <f t="shared" si="13"/>
        <v>0.20879120879120877</v>
      </c>
      <c r="I100">
        <f t="shared" si="8"/>
        <v>0</v>
      </c>
      <c r="J100">
        <f t="shared" si="9"/>
        <v>0</v>
      </c>
      <c r="K100">
        <f t="shared" si="10"/>
        <v>0</v>
      </c>
      <c r="L100">
        <f t="shared" si="11"/>
        <v>0</v>
      </c>
      <c r="M100">
        <f t="shared" si="12"/>
        <v>0</v>
      </c>
    </row>
    <row r="101" spans="2:13">
      <c r="B101" t="s">
        <v>129</v>
      </c>
      <c r="C101" t="s">
        <v>46</v>
      </c>
      <c r="D101" t="s">
        <v>46</v>
      </c>
      <c r="E101" t="s">
        <v>46</v>
      </c>
      <c r="F101" t="s">
        <v>46</v>
      </c>
      <c r="G101" t="str">
        <f t="shared" si="7"/>
        <v>BAIK</v>
      </c>
      <c r="H101">
        <f t="shared" si="13"/>
        <v>0</v>
      </c>
      <c r="I101">
        <f t="shared" si="8"/>
        <v>0</v>
      </c>
      <c r="J101">
        <f t="shared" si="9"/>
        <v>3.4885749171463453E-3</v>
      </c>
      <c r="K101">
        <f t="shared" si="10"/>
        <v>0</v>
      </c>
      <c r="L101">
        <f t="shared" si="11"/>
        <v>0</v>
      </c>
      <c r="M101">
        <f t="shared" si="12"/>
        <v>0</v>
      </c>
    </row>
    <row r="102" spans="2:13">
      <c r="B102" t="s">
        <v>130</v>
      </c>
      <c r="C102" t="s">
        <v>47</v>
      </c>
      <c r="D102" t="s">
        <v>46</v>
      </c>
      <c r="E102" t="s">
        <v>46</v>
      </c>
      <c r="F102" t="s">
        <v>46</v>
      </c>
      <c r="G102" s="11" t="str">
        <f t="shared" si="7"/>
        <v>CUKUP</v>
      </c>
      <c r="H102">
        <f t="shared" si="13"/>
        <v>0</v>
      </c>
      <c r="I102">
        <f t="shared" si="8"/>
        <v>0</v>
      </c>
      <c r="J102">
        <f t="shared" si="9"/>
        <v>2.790859933717076E-3</v>
      </c>
      <c r="K102">
        <f t="shared" si="10"/>
        <v>1.098901098901099E-2</v>
      </c>
      <c r="L102">
        <f t="shared" si="11"/>
        <v>0</v>
      </c>
      <c r="M102">
        <f t="shared" si="12"/>
        <v>0</v>
      </c>
    </row>
    <row r="103" spans="2:13">
      <c r="B103" t="s">
        <v>131</v>
      </c>
      <c r="C103" t="s">
        <v>46</v>
      </c>
      <c r="D103" t="s">
        <v>48</v>
      </c>
      <c r="E103" t="s">
        <v>46</v>
      </c>
      <c r="F103" t="s">
        <v>46</v>
      </c>
      <c r="G103" t="str">
        <f t="shared" si="7"/>
        <v>BAIK</v>
      </c>
      <c r="H103">
        <f t="shared" si="13"/>
        <v>0</v>
      </c>
      <c r="I103">
        <f t="shared" si="8"/>
        <v>0</v>
      </c>
      <c r="J103">
        <f t="shared" si="9"/>
        <v>8.7214372928658638E-3</v>
      </c>
      <c r="K103">
        <f t="shared" si="10"/>
        <v>0</v>
      </c>
      <c r="L103">
        <f t="shared" si="11"/>
        <v>0</v>
      </c>
      <c r="M103">
        <f t="shared" si="12"/>
        <v>0</v>
      </c>
    </row>
    <row r="104" spans="2:13">
      <c r="B104" t="s">
        <v>132</v>
      </c>
      <c r="C104" t="s">
        <v>46</v>
      </c>
      <c r="D104" t="s">
        <v>48</v>
      </c>
      <c r="E104" t="s">
        <v>48</v>
      </c>
      <c r="F104" t="s">
        <v>45</v>
      </c>
      <c r="G104" s="11" t="str">
        <f t="shared" si="7"/>
        <v>SUPER</v>
      </c>
      <c r="H104">
        <f t="shared" si="13"/>
        <v>9.8901098901098911E-2</v>
      </c>
      <c r="I104">
        <f t="shared" si="8"/>
        <v>2.9615384615384609E-2</v>
      </c>
      <c r="J104">
        <f t="shared" si="9"/>
        <v>7.4755176795993118E-3</v>
      </c>
      <c r="K104">
        <f t="shared" si="10"/>
        <v>0</v>
      </c>
      <c r="L104">
        <f t="shared" si="11"/>
        <v>0</v>
      </c>
      <c r="M104">
        <f t="shared" si="12"/>
        <v>0</v>
      </c>
    </row>
    <row r="105" spans="2:13">
      <c r="B105" t="s">
        <v>133</v>
      </c>
      <c r="C105" t="s">
        <v>46</v>
      </c>
      <c r="D105" t="s">
        <v>45</v>
      </c>
      <c r="E105" t="s">
        <v>45</v>
      </c>
      <c r="F105" t="s">
        <v>45</v>
      </c>
      <c r="G105" t="str">
        <f t="shared" si="7"/>
        <v>SANGAT BAIK</v>
      </c>
      <c r="H105">
        <f t="shared" si="13"/>
        <v>0</v>
      </c>
      <c r="I105">
        <f t="shared" si="8"/>
        <v>2.3571428571428573E-2</v>
      </c>
      <c r="J105">
        <f t="shared" si="9"/>
        <v>6.9771498342926916E-3</v>
      </c>
      <c r="K105">
        <f t="shared" si="10"/>
        <v>0</v>
      </c>
      <c r="L105">
        <f t="shared" si="11"/>
        <v>0</v>
      </c>
      <c r="M105">
        <f t="shared" si="12"/>
        <v>0</v>
      </c>
    </row>
    <row r="106" spans="2:13">
      <c r="B106" t="s">
        <v>134</v>
      </c>
      <c r="C106" t="s">
        <v>48</v>
      </c>
      <c r="D106" t="s">
        <v>48</v>
      </c>
      <c r="E106" t="s">
        <v>48</v>
      </c>
      <c r="F106" t="s">
        <v>48</v>
      </c>
      <c r="G106" t="str">
        <f t="shared" si="7"/>
        <v>SUPER</v>
      </c>
      <c r="H106">
        <f t="shared" si="13"/>
        <v>0.20879120879120877</v>
      </c>
      <c r="I106">
        <f t="shared" si="8"/>
        <v>0</v>
      </c>
      <c r="J106">
        <f t="shared" si="9"/>
        <v>0</v>
      </c>
      <c r="K106">
        <f t="shared" si="10"/>
        <v>0</v>
      </c>
      <c r="L106">
        <f t="shared" si="11"/>
        <v>0</v>
      </c>
      <c r="M106">
        <f t="shared" si="12"/>
        <v>0</v>
      </c>
    </row>
    <row r="107" spans="2:13">
      <c r="B107" t="s">
        <v>135</v>
      </c>
      <c r="C107" t="s">
        <v>48</v>
      </c>
      <c r="D107" t="s">
        <v>48</v>
      </c>
      <c r="E107" t="s">
        <v>48</v>
      </c>
      <c r="F107" t="s">
        <v>48</v>
      </c>
      <c r="G107" t="str">
        <f t="shared" si="7"/>
        <v>SUPER</v>
      </c>
      <c r="H107">
        <f t="shared" si="13"/>
        <v>0.20879120879120877</v>
      </c>
      <c r="I107">
        <f t="shared" si="8"/>
        <v>0</v>
      </c>
      <c r="J107">
        <f t="shared" si="9"/>
        <v>0</v>
      </c>
      <c r="K107">
        <f t="shared" si="10"/>
        <v>0</v>
      </c>
      <c r="L107">
        <f t="shared" si="11"/>
        <v>0</v>
      </c>
      <c r="M107">
        <f t="shared" si="12"/>
        <v>0</v>
      </c>
    </row>
    <row r="108" spans="2:13">
      <c r="B108" t="s">
        <v>136</v>
      </c>
      <c r="C108" t="s">
        <v>48</v>
      </c>
      <c r="D108" t="s">
        <v>48</v>
      </c>
      <c r="E108" t="s">
        <v>48</v>
      </c>
      <c r="F108" t="s">
        <v>48</v>
      </c>
      <c r="G108" t="str">
        <f t="shared" si="7"/>
        <v>SUPER</v>
      </c>
      <c r="H108">
        <f t="shared" si="13"/>
        <v>0.20879120879120877</v>
      </c>
      <c r="I108">
        <f t="shared" si="8"/>
        <v>0</v>
      </c>
      <c r="J108">
        <f t="shared" si="9"/>
        <v>0</v>
      </c>
      <c r="K108">
        <f t="shared" si="10"/>
        <v>0</v>
      </c>
      <c r="L108">
        <f t="shared" si="11"/>
        <v>0</v>
      </c>
      <c r="M108">
        <f t="shared" si="12"/>
        <v>0</v>
      </c>
    </row>
    <row r="109" spans="2:13">
      <c r="B109" t="s">
        <v>137</v>
      </c>
      <c r="C109" t="s">
        <v>48</v>
      </c>
      <c r="D109" t="s">
        <v>48</v>
      </c>
      <c r="E109" t="s">
        <v>48</v>
      </c>
      <c r="F109" t="s">
        <v>48</v>
      </c>
      <c r="G109" t="str">
        <f t="shared" si="7"/>
        <v>SUPER</v>
      </c>
      <c r="H109">
        <f t="shared" si="13"/>
        <v>0.20879120879120877</v>
      </c>
      <c r="I109">
        <f t="shared" si="8"/>
        <v>0</v>
      </c>
      <c r="J109">
        <f t="shared" si="9"/>
        <v>0</v>
      </c>
      <c r="K109">
        <f t="shared" si="10"/>
        <v>0</v>
      </c>
      <c r="L109">
        <f t="shared" si="11"/>
        <v>0</v>
      </c>
      <c r="M109">
        <f t="shared" si="12"/>
        <v>0</v>
      </c>
    </row>
    <row r="110" spans="2:13">
      <c r="B110" t="s">
        <v>138</v>
      </c>
      <c r="C110" t="s">
        <v>47</v>
      </c>
      <c r="D110" t="s">
        <v>46</v>
      </c>
      <c r="E110" t="s">
        <v>46</v>
      </c>
      <c r="F110" t="s">
        <v>46</v>
      </c>
      <c r="G110" s="11" t="str">
        <f t="shared" si="7"/>
        <v>CUKUP</v>
      </c>
      <c r="H110">
        <f t="shared" si="13"/>
        <v>0</v>
      </c>
      <c r="I110">
        <f t="shared" si="8"/>
        <v>0</v>
      </c>
      <c r="J110">
        <f t="shared" si="9"/>
        <v>2.790859933717076E-3</v>
      </c>
      <c r="K110">
        <f t="shared" si="10"/>
        <v>1.098901098901099E-2</v>
      </c>
      <c r="L110">
        <f t="shared" si="11"/>
        <v>0</v>
      </c>
      <c r="M110">
        <f t="shared" si="12"/>
        <v>0</v>
      </c>
    </row>
    <row r="111" spans="2:13">
      <c r="B111" t="s">
        <v>139</v>
      </c>
      <c r="C111" t="s">
        <v>45</v>
      </c>
      <c r="D111" t="s">
        <v>48</v>
      </c>
      <c r="E111" t="s">
        <v>48</v>
      </c>
      <c r="F111" t="s">
        <v>48</v>
      </c>
      <c r="G111" t="str">
        <f t="shared" si="7"/>
        <v>SUPER</v>
      </c>
      <c r="H111">
        <f t="shared" si="13"/>
        <v>9.8901098901098911E-2</v>
      </c>
      <c r="I111">
        <f t="shared" si="8"/>
        <v>1.3461538461538459E-2</v>
      </c>
      <c r="J111">
        <f t="shared" si="9"/>
        <v>0</v>
      </c>
      <c r="K111">
        <f t="shared" si="10"/>
        <v>0</v>
      </c>
      <c r="L111">
        <f t="shared" si="11"/>
        <v>0</v>
      </c>
      <c r="M111">
        <f t="shared" si="12"/>
        <v>0</v>
      </c>
    </row>
    <row r="112" spans="2:13">
      <c r="B112" t="s">
        <v>140</v>
      </c>
      <c r="C112" t="s">
        <v>46</v>
      </c>
      <c r="D112" t="s">
        <v>46</v>
      </c>
      <c r="E112" t="s">
        <v>46</v>
      </c>
      <c r="F112" t="s">
        <v>46</v>
      </c>
      <c r="G112" t="str">
        <f t="shared" si="7"/>
        <v>BAIK</v>
      </c>
      <c r="H112">
        <f t="shared" si="13"/>
        <v>0</v>
      </c>
      <c r="I112">
        <f t="shared" si="8"/>
        <v>0</v>
      </c>
      <c r="J112">
        <f t="shared" si="9"/>
        <v>3.4885749171463453E-3</v>
      </c>
      <c r="K112">
        <f t="shared" si="10"/>
        <v>0</v>
      </c>
      <c r="L112">
        <f t="shared" si="11"/>
        <v>0</v>
      </c>
      <c r="M112">
        <f t="shared" si="12"/>
        <v>0</v>
      </c>
    </row>
    <row r="113" spans="2:13">
      <c r="C113" t="s">
        <v>48</v>
      </c>
      <c r="D113" t="s">
        <v>48</v>
      </c>
      <c r="E113" t="s">
        <v>48</v>
      </c>
      <c r="F113" t="s">
        <v>48</v>
      </c>
      <c r="G113" t="str">
        <f t="shared" si="7"/>
        <v>SUPER</v>
      </c>
      <c r="H113">
        <f t="shared" si="13"/>
        <v>0.20879120879120877</v>
      </c>
      <c r="I113">
        <f t="shared" si="8"/>
        <v>0</v>
      </c>
      <c r="J113">
        <f t="shared" si="9"/>
        <v>0</v>
      </c>
      <c r="K113">
        <f t="shared" si="10"/>
        <v>0</v>
      </c>
      <c r="L113">
        <f t="shared" si="11"/>
        <v>0</v>
      </c>
      <c r="M113">
        <f t="shared" si="12"/>
        <v>0</v>
      </c>
    </row>
    <row r="114" spans="2:13">
      <c r="B114" t="s">
        <v>141</v>
      </c>
      <c r="C114" t="s">
        <v>46</v>
      </c>
      <c r="D114" t="s">
        <v>46</v>
      </c>
      <c r="E114" t="s">
        <v>46</v>
      </c>
      <c r="F114" t="s">
        <v>46</v>
      </c>
      <c r="G114" t="str">
        <f t="shared" si="7"/>
        <v>BAIK</v>
      </c>
      <c r="H114">
        <f t="shared" si="13"/>
        <v>0</v>
      </c>
      <c r="I114">
        <f t="shared" si="8"/>
        <v>0</v>
      </c>
      <c r="J114">
        <f t="shared" si="9"/>
        <v>3.4885749171463453E-3</v>
      </c>
      <c r="K114">
        <f t="shared" si="10"/>
        <v>0</v>
      </c>
      <c r="L114">
        <f t="shared" si="11"/>
        <v>0</v>
      </c>
      <c r="M114">
        <f t="shared" si="12"/>
        <v>0</v>
      </c>
    </row>
    <row r="115" spans="2:13">
      <c r="B115" t="s">
        <v>142</v>
      </c>
      <c r="C115" t="s">
        <v>55</v>
      </c>
      <c r="D115" t="s">
        <v>55</v>
      </c>
      <c r="E115" t="s">
        <v>55</v>
      </c>
      <c r="F115" t="s">
        <v>55</v>
      </c>
      <c r="G115" t="str">
        <f t="shared" si="7"/>
        <v>SANGAT KURANG</v>
      </c>
      <c r="H115">
        <f t="shared" si="13"/>
        <v>0</v>
      </c>
      <c r="I115">
        <f t="shared" si="8"/>
        <v>0</v>
      </c>
      <c r="J115">
        <f t="shared" si="9"/>
        <v>0</v>
      </c>
      <c r="K115">
        <f t="shared" si="10"/>
        <v>0</v>
      </c>
      <c r="L115">
        <f t="shared" si="11"/>
        <v>0</v>
      </c>
      <c r="M115">
        <f t="shared" si="12"/>
        <v>1.098901098901099E-2</v>
      </c>
    </row>
    <row r="116" spans="2:13">
      <c r="B116" t="s">
        <v>143</v>
      </c>
      <c r="C116" t="s">
        <v>58</v>
      </c>
      <c r="D116" t="s">
        <v>46</v>
      </c>
      <c r="E116" t="s">
        <v>46</v>
      </c>
      <c r="F116" t="s">
        <v>47</v>
      </c>
      <c r="G116" s="11" t="str">
        <f t="shared" si="7"/>
        <v>SUPER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2:13">
      <c r="B117" t="s">
        <v>144</v>
      </c>
      <c r="C117" t="s">
        <v>48</v>
      </c>
      <c r="D117" t="s">
        <v>48</v>
      </c>
      <c r="E117" t="s">
        <v>48</v>
      </c>
      <c r="F117" t="s">
        <v>48</v>
      </c>
      <c r="G117" t="str">
        <f t="shared" si="7"/>
        <v>SUPER</v>
      </c>
      <c r="H117">
        <f t="shared" si="13"/>
        <v>0.20879120879120877</v>
      </c>
      <c r="I117">
        <f t="shared" si="8"/>
        <v>0</v>
      </c>
      <c r="J117">
        <f t="shared" si="9"/>
        <v>0</v>
      </c>
      <c r="K117">
        <f t="shared" si="10"/>
        <v>0</v>
      </c>
      <c r="L117">
        <f t="shared" si="11"/>
        <v>0</v>
      </c>
      <c r="M117">
        <f t="shared" si="12"/>
        <v>0</v>
      </c>
    </row>
    <row r="118" spans="2:13">
      <c r="B118" t="s">
        <v>145</v>
      </c>
      <c r="C118" t="s">
        <v>55</v>
      </c>
      <c r="D118" t="s">
        <v>55</v>
      </c>
      <c r="E118" t="s">
        <v>55</v>
      </c>
      <c r="F118" t="s">
        <v>55</v>
      </c>
      <c r="G118" t="str">
        <f t="shared" si="7"/>
        <v>SANGAT KURANG</v>
      </c>
      <c r="H118">
        <f t="shared" si="13"/>
        <v>0</v>
      </c>
      <c r="I118">
        <f t="shared" si="8"/>
        <v>0</v>
      </c>
      <c r="J118">
        <f t="shared" si="9"/>
        <v>0</v>
      </c>
      <c r="K118">
        <f t="shared" si="10"/>
        <v>0</v>
      </c>
      <c r="L118">
        <f t="shared" si="11"/>
        <v>0</v>
      </c>
      <c r="M118">
        <f t="shared" si="12"/>
        <v>1.098901098901099E-2</v>
      </c>
    </row>
    <row r="119" spans="2:13">
      <c r="B119" t="s">
        <v>146</v>
      </c>
      <c r="C119" t="s">
        <v>46</v>
      </c>
      <c r="D119" t="s">
        <v>46</v>
      </c>
      <c r="E119" t="s">
        <v>46</v>
      </c>
      <c r="F119" t="s">
        <v>46</v>
      </c>
      <c r="G119" t="str">
        <f t="shared" si="7"/>
        <v>BAIK</v>
      </c>
      <c r="H119">
        <f t="shared" si="13"/>
        <v>0</v>
      </c>
      <c r="I119">
        <f t="shared" si="8"/>
        <v>0</v>
      </c>
      <c r="J119">
        <f t="shared" si="9"/>
        <v>3.4885749171463453E-3</v>
      </c>
      <c r="K119">
        <f t="shared" si="10"/>
        <v>0</v>
      </c>
      <c r="L119">
        <f t="shared" si="11"/>
        <v>0</v>
      </c>
      <c r="M119">
        <f t="shared" si="12"/>
        <v>0</v>
      </c>
    </row>
    <row r="120" spans="2:13">
      <c r="B120" t="s">
        <v>147</v>
      </c>
      <c r="C120" t="s">
        <v>46</v>
      </c>
      <c r="D120" t="s">
        <v>48</v>
      </c>
      <c r="E120" t="s">
        <v>48</v>
      </c>
      <c r="F120" t="s">
        <v>48</v>
      </c>
      <c r="G120" t="str">
        <f t="shared" si="7"/>
        <v>SUPER</v>
      </c>
      <c r="H120">
        <f t="shared" si="13"/>
        <v>9.8901098901098911E-2</v>
      </c>
      <c r="I120">
        <f t="shared" si="8"/>
        <v>2.9615384615384609E-2</v>
      </c>
      <c r="J120">
        <f t="shared" si="9"/>
        <v>7.4755176795993118E-3</v>
      </c>
      <c r="K120">
        <f t="shared" si="10"/>
        <v>0</v>
      </c>
      <c r="L120">
        <f t="shared" si="11"/>
        <v>0</v>
      </c>
      <c r="M120">
        <f t="shared" si="12"/>
        <v>0</v>
      </c>
    </row>
    <row r="121" spans="2:13">
      <c r="B121" t="s">
        <v>148</v>
      </c>
      <c r="C121" t="s">
        <v>47</v>
      </c>
      <c r="D121" t="s">
        <v>45</v>
      </c>
      <c r="E121" t="s">
        <v>46</v>
      </c>
      <c r="F121" t="s">
        <v>46</v>
      </c>
      <c r="G121" t="str">
        <f t="shared" si="7"/>
        <v>BAIK</v>
      </c>
      <c r="H121">
        <f t="shared" si="13"/>
        <v>0</v>
      </c>
      <c r="I121">
        <f t="shared" si="8"/>
        <v>0</v>
      </c>
      <c r="J121">
        <f t="shared" si="9"/>
        <v>4.884004884004884E-3</v>
      </c>
      <c r="K121">
        <f t="shared" si="10"/>
        <v>0</v>
      </c>
      <c r="L121">
        <f t="shared" si="11"/>
        <v>0</v>
      </c>
      <c r="M121">
        <f t="shared" si="12"/>
        <v>0</v>
      </c>
    </row>
    <row r="122" spans="2:13">
      <c r="B122" t="s">
        <v>149</v>
      </c>
      <c r="C122" t="s">
        <v>46</v>
      </c>
      <c r="D122" t="s">
        <v>45</v>
      </c>
      <c r="E122" t="s">
        <v>46</v>
      </c>
      <c r="F122" t="s">
        <v>46</v>
      </c>
      <c r="G122" t="str">
        <f t="shared" si="7"/>
        <v>BAIK</v>
      </c>
      <c r="H122">
        <f t="shared" si="13"/>
        <v>0</v>
      </c>
      <c r="I122">
        <f t="shared" si="8"/>
        <v>0</v>
      </c>
      <c r="J122">
        <f t="shared" si="9"/>
        <v>6.105006105006105E-3</v>
      </c>
      <c r="K122">
        <f t="shared" si="10"/>
        <v>0</v>
      </c>
      <c r="L122">
        <f t="shared" si="11"/>
        <v>0</v>
      </c>
      <c r="M122">
        <f t="shared" si="12"/>
        <v>0</v>
      </c>
    </row>
    <row r="123" spans="2:13">
      <c r="B123" t="s">
        <v>150</v>
      </c>
      <c r="C123" t="s">
        <v>46</v>
      </c>
      <c r="D123" t="s">
        <v>46</v>
      </c>
      <c r="E123" t="s">
        <v>46</v>
      </c>
      <c r="F123" t="s">
        <v>46</v>
      </c>
      <c r="G123" t="str">
        <f t="shared" si="7"/>
        <v>BAIK</v>
      </c>
      <c r="H123">
        <f t="shared" si="13"/>
        <v>0</v>
      </c>
      <c r="I123">
        <f t="shared" si="8"/>
        <v>0</v>
      </c>
      <c r="J123">
        <f t="shared" si="9"/>
        <v>3.4885749171463453E-3</v>
      </c>
      <c r="K123">
        <f t="shared" si="10"/>
        <v>0</v>
      </c>
      <c r="L123">
        <f t="shared" si="11"/>
        <v>0</v>
      </c>
      <c r="M123">
        <f t="shared" si="12"/>
        <v>0</v>
      </c>
    </row>
    <row r="124" spans="2:13">
      <c r="B124" t="s">
        <v>151</v>
      </c>
      <c r="C124" t="s">
        <v>47</v>
      </c>
      <c r="D124" t="s">
        <v>46</v>
      </c>
      <c r="E124" t="s">
        <v>47</v>
      </c>
      <c r="F124" t="s">
        <v>46</v>
      </c>
      <c r="G124" s="11" t="str">
        <f t="shared" si="7"/>
        <v>CUKUP</v>
      </c>
      <c r="H124">
        <f t="shared" si="13"/>
        <v>0</v>
      </c>
      <c r="I124">
        <f t="shared" si="8"/>
        <v>0</v>
      </c>
      <c r="J124">
        <f t="shared" si="9"/>
        <v>0</v>
      </c>
      <c r="K124">
        <f t="shared" si="10"/>
        <v>1.098901098901099E-2</v>
      </c>
      <c r="L124">
        <f t="shared" si="11"/>
        <v>0</v>
      </c>
      <c r="M124">
        <f t="shared" si="12"/>
        <v>0</v>
      </c>
    </row>
    <row r="125" spans="2:13">
      <c r="B125" t="s">
        <v>152</v>
      </c>
      <c r="C125" t="s">
        <v>48</v>
      </c>
      <c r="D125" t="s">
        <v>48</v>
      </c>
      <c r="E125" t="s">
        <v>48</v>
      </c>
      <c r="F125" t="s">
        <v>48</v>
      </c>
      <c r="G125" t="str">
        <f t="shared" si="7"/>
        <v>SUPER</v>
      </c>
      <c r="H125">
        <f t="shared" si="13"/>
        <v>0.20879120879120877</v>
      </c>
      <c r="I125">
        <f t="shared" si="8"/>
        <v>0</v>
      </c>
      <c r="J125">
        <f t="shared" si="9"/>
        <v>0</v>
      </c>
      <c r="K125">
        <f t="shared" si="10"/>
        <v>0</v>
      </c>
      <c r="L125">
        <f t="shared" si="11"/>
        <v>0</v>
      </c>
      <c r="M125">
        <f t="shared" si="12"/>
        <v>0</v>
      </c>
    </row>
    <row r="126" spans="2:13">
      <c r="B126" t="s">
        <v>153</v>
      </c>
      <c r="C126" t="s">
        <v>47</v>
      </c>
      <c r="D126" t="s">
        <v>48</v>
      </c>
      <c r="E126" t="s">
        <v>48</v>
      </c>
      <c r="F126" t="s">
        <v>45</v>
      </c>
      <c r="G126" t="str">
        <f t="shared" si="7"/>
        <v>SANGAT BAIK</v>
      </c>
      <c r="H126">
        <f t="shared" si="13"/>
        <v>0</v>
      </c>
      <c r="I126">
        <f t="shared" si="8"/>
        <v>1.0769230769230769E-2</v>
      </c>
      <c r="J126">
        <f t="shared" si="9"/>
        <v>5.9804141436794493E-3</v>
      </c>
      <c r="K126">
        <f t="shared" si="10"/>
        <v>0</v>
      </c>
      <c r="L126">
        <f t="shared" si="11"/>
        <v>0</v>
      </c>
      <c r="M126">
        <f t="shared" si="12"/>
        <v>0</v>
      </c>
    </row>
    <row r="127" spans="2:13">
      <c r="B127" t="s">
        <v>154</v>
      </c>
      <c r="C127" t="s">
        <v>45</v>
      </c>
      <c r="D127" t="s">
        <v>45</v>
      </c>
      <c r="E127" t="s">
        <v>45</v>
      </c>
      <c r="F127" t="s">
        <v>45</v>
      </c>
      <c r="G127" t="str">
        <f t="shared" si="7"/>
        <v>SANGAT BAIK</v>
      </c>
      <c r="H127">
        <f t="shared" si="13"/>
        <v>0</v>
      </c>
      <c r="I127">
        <f t="shared" si="8"/>
        <v>1.0714285714285714E-2</v>
      </c>
      <c r="J127">
        <f t="shared" si="9"/>
        <v>0</v>
      </c>
      <c r="K127">
        <f t="shared" si="10"/>
        <v>0</v>
      </c>
      <c r="L127">
        <f t="shared" si="11"/>
        <v>0</v>
      </c>
      <c r="M127">
        <f t="shared" si="12"/>
        <v>0</v>
      </c>
    </row>
    <row r="128" spans="2:13">
      <c r="B128" t="s">
        <v>155</v>
      </c>
      <c r="C128" t="s">
        <v>46</v>
      </c>
      <c r="D128" t="s">
        <v>45</v>
      </c>
      <c r="E128" t="s">
        <v>46</v>
      </c>
      <c r="F128" t="s">
        <v>46</v>
      </c>
      <c r="G128" t="str">
        <f t="shared" si="7"/>
        <v>BAIK</v>
      </c>
      <c r="H128">
        <f t="shared" si="13"/>
        <v>0</v>
      </c>
      <c r="I128">
        <f t="shared" si="8"/>
        <v>0</v>
      </c>
      <c r="J128">
        <f t="shared" si="9"/>
        <v>6.105006105006105E-3</v>
      </c>
      <c r="K128">
        <f t="shared" si="10"/>
        <v>0</v>
      </c>
      <c r="L128">
        <f t="shared" si="11"/>
        <v>0</v>
      </c>
      <c r="M128">
        <f t="shared" si="12"/>
        <v>0</v>
      </c>
    </row>
    <row r="129" spans="2:13">
      <c r="B129" t="s">
        <v>156</v>
      </c>
      <c r="C129" t="s">
        <v>48</v>
      </c>
      <c r="D129" t="s">
        <v>48</v>
      </c>
      <c r="E129" t="s">
        <v>48</v>
      </c>
      <c r="F129" t="s">
        <v>48</v>
      </c>
      <c r="G129" t="str">
        <f t="shared" si="7"/>
        <v>SUPER</v>
      </c>
      <c r="H129">
        <f t="shared" si="13"/>
        <v>0.20879120879120877</v>
      </c>
      <c r="I129">
        <f t="shared" si="8"/>
        <v>0</v>
      </c>
      <c r="J129">
        <f t="shared" si="9"/>
        <v>0</v>
      </c>
      <c r="K129">
        <f t="shared" si="10"/>
        <v>0</v>
      </c>
      <c r="L129">
        <f t="shared" si="11"/>
        <v>0</v>
      </c>
      <c r="M129">
        <f t="shared" si="12"/>
        <v>0</v>
      </c>
    </row>
    <row r="130" spans="2:13">
      <c r="B130" t="s">
        <v>157</v>
      </c>
      <c r="C130" t="s">
        <v>48</v>
      </c>
      <c r="D130" t="s">
        <v>48</v>
      </c>
      <c r="E130" t="s">
        <v>48</v>
      </c>
      <c r="F130" t="s">
        <v>48</v>
      </c>
      <c r="G130" t="str">
        <f t="shared" si="7"/>
        <v>SUPER</v>
      </c>
      <c r="H130">
        <f t="shared" si="13"/>
        <v>0.20879120879120877</v>
      </c>
      <c r="I130">
        <f t="shared" si="8"/>
        <v>0</v>
      </c>
      <c r="J130">
        <f t="shared" si="9"/>
        <v>0</v>
      </c>
      <c r="K130">
        <f t="shared" si="10"/>
        <v>0</v>
      </c>
      <c r="L130">
        <f t="shared" si="11"/>
        <v>0</v>
      </c>
      <c r="M130">
        <f t="shared" si="12"/>
        <v>0</v>
      </c>
    </row>
    <row r="131" spans="2:13">
      <c r="B131" t="s">
        <v>158</v>
      </c>
      <c r="C131" t="s">
        <v>45</v>
      </c>
      <c r="D131" t="s">
        <v>48</v>
      </c>
      <c r="E131" t="s">
        <v>48</v>
      </c>
      <c r="F131" t="s">
        <v>48</v>
      </c>
      <c r="G131" t="str">
        <f t="shared" si="7"/>
        <v>SUPER</v>
      </c>
      <c r="H131">
        <f t="shared" si="13"/>
        <v>9.8901098901098911E-2</v>
      </c>
      <c r="I131">
        <f t="shared" si="8"/>
        <v>1.3461538461538459E-2</v>
      </c>
      <c r="J131">
        <f t="shared" si="9"/>
        <v>0</v>
      </c>
      <c r="K131">
        <f t="shared" si="10"/>
        <v>0</v>
      </c>
      <c r="L131">
        <f t="shared" si="11"/>
        <v>0</v>
      </c>
      <c r="M131">
        <f t="shared" si="12"/>
        <v>0</v>
      </c>
    </row>
    <row r="132" spans="2:13">
      <c r="B132" t="s">
        <v>159</v>
      </c>
      <c r="C132" t="s">
        <v>45</v>
      </c>
      <c r="D132" t="s">
        <v>45</v>
      </c>
      <c r="E132" t="s">
        <v>45</v>
      </c>
      <c r="F132" t="s">
        <v>45</v>
      </c>
      <c r="G132" t="str">
        <f t="shared" si="7"/>
        <v>SANGAT BAIK</v>
      </c>
      <c r="H132">
        <f t="shared" si="13"/>
        <v>0</v>
      </c>
      <c r="I132">
        <f t="shared" si="8"/>
        <v>1.0714285714285714E-2</v>
      </c>
      <c r="J132">
        <f t="shared" si="9"/>
        <v>0</v>
      </c>
      <c r="K132">
        <f t="shared" si="10"/>
        <v>0</v>
      </c>
      <c r="L132">
        <f t="shared" si="11"/>
        <v>0</v>
      </c>
      <c r="M132">
        <f t="shared" si="12"/>
        <v>0</v>
      </c>
    </row>
    <row r="133" spans="2:13">
      <c r="B133" t="s">
        <v>160</v>
      </c>
      <c r="C133" t="s">
        <v>55</v>
      </c>
      <c r="D133" t="s">
        <v>47</v>
      </c>
      <c r="E133" t="s">
        <v>55</v>
      </c>
      <c r="F133" t="s">
        <v>58</v>
      </c>
      <c r="G133" t="str">
        <f t="shared" si="7"/>
        <v>KURANG</v>
      </c>
      <c r="H133">
        <f t="shared" si="13"/>
        <v>0</v>
      </c>
      <c r="I133">
        <f t="shared" si="8"/>
        <v>0</v>
      </c>
      <c r="J133">
        <f t="shared" si="9"/>
        <v>0</v>
      </c>
      <c r="K133">
        <f t="shared" si="10"/>
        <v>0</v>
      </c>
      <c r="L133">
        <f t="shared" si="11"/>
        <v>1.4652014652014652E-2</v>
      </c>
      <c r="M133">
        <f t="shared" si="12"/>
        <v>0</v>
      </c>
    </row>
    <row r="134" spans="2:13">
      <c r="B134" t="s">
        <v>161</v>
      </c>
      <c r="C134" t="s">
        <v>55</v>
      </c>
      <c r="D134" t="s">
        <v>47</v>
      </c>
      <c r="E134" t="s">
        <v>47</v>
      </c>
      <c r="F134" t="s">
        <v>58</v>
      </c>
      <c r="G134" s="11" t="str">
        <f t="shared" si="7"/>
        <v>SUPER</v>
      </c>
      <c r="H134">
        <f t="shared" si="13"/>
        <v>0</v>
      </c>
      <c r="I134">
        <f t="shared" si="8"/>
        <v>0</v>
      </c>
      <c r="J134">
        <f t="shared" si="9"/>
        <v>0</v>
      </c>
      <c r="K134">
        <f t="shared" si="10"/>
        <v>0</v>
      </c>
      <c r="L134">
        <f t="shared" si="11"/>
        <v>0</v>
      </c>
      <c r="M134">
        <f t="shared" si="12"/>
        <v>0</v>
      </c>
    </row>
    <row r="135" spans="2:13">
      <c r="B135" t="s">
        <v>162</v>
      </c>
      <c r="C135" t="s">
        <v>55</v>
      </c>
      <c r="D135" t="s">
        <v>47</v>
      </c>
      <c r="E135" t="s">
        <v>55</v>
      </c>
      <c r="F135" t="s">
        <v>55</v>
      </c>
      <c r="G135" s="11" t="str">
        <f t="shared" si="7"/>
        <v>KURANG</v>
      </c>
      <c r="H135">
        <f t="shared" si="13"/>
        <v>0</v>
      </c>
      <c r="I135">
        <f t="shared" si="8"/>
        <v>0</v>
      </c>
      <c r="J135">
        <f t="shared" si="9"/>
        <v>0</v>
      </c>
      <c r="K135">
        <f t="shared" si="10"/>
        <v>0</v>
      </c>
      <c r="L135">
        <f t="shared" si="11"/>
        <v>1.4652014652014652E-2</v>
      </c>
      <c r="M135">
        <f t="shared" si="12"/>
        <v>0</v>
      </c>
    </row>
    <row r="136" spans="2:13">
      <c r="B136" t="s">
        <v>163</v>
      </c>
      <c r="C136" t="s">
        <v>46</v>
      </c>
      <c r="D136" t="s">
        <v>48</v>
      </c>
      <c r="E136" t="s">
        <v>48</v>
      </c>
      <c r="F136" t="s">
        <v>48</v>
      </c>
      <c r="G136" t="str">
        <f t="shared" si="7"/>
        <v>SUPER</v>
      </c>
      <c r="H136">
        <f t="shared" si="13"/>
        <v>9.8901098901098911E-2</v>
      </c>
      <c r="I136">
        <f t="shared" si="8"/>
        <v>2.9615384615384609E-2</v>
      </c>
      <c r="J136">
        <f t="shared" si="9"/>
        <v>7.4755176795993118E-3</v>
      </c>
      <c r="K136">
        <f t="shared" si="10"/>
        <v>0</v>
      </c>
      <c r="L136">
        <f t="shared" si="11"/>
        <v>0</v>
      </c>
      <c r="M136">
        <f t="shared" si="12"/>
        <v>0</v>
      </c>
    </row>
    <row r="137" spans="2:13">
      <c r="B137" t="s">
        <v>164</v>
      </c>
      <c r="C137" t="s">
        <v>45</v>
      </c>
      <c r="D137" t="s">
        <v>48</v>
      </c>
      <c r="E137" t="s">
        <v>48</v>
      </c>
      <c r="F137" t="s">
        <v>48</v>
      </c>
      <c r="G137" t="str">
        <f t="shared" si="7"/>
        <v>SUPER</v>
      </c>
      <c r="H137">
        <f t="shared" si="13"/>
        <v>9.8901098901098911E-2</v>
      </c>
      <c r="I137">
        <f t="shared" si="8"/>
        <v>1.3461538461538459E-2</v>
      </c>
      <c r="J137">
        <f t="shared" si="9"/>
        <v>0</v>
      </c>
      <c r="K137">
        <f t="shared" si="10"/>
        <v>0</v>
      </c>
      <c r="L137">
        <f t="shared" si="11"/>
        <v>0</v>
      </c>
      <c r="M137">
        <f t="shared" si="12"/>
        <v>0</v>
      </c>
    </row>
    <row r="138" spans="2:13">
      <c r="B138" t="s">
        <v>165</v>
      </c>
      <c r="C138" t="s">
        <v>45</v>
      </c>
      <c r="D138" t="s">
        <v>48</v>
      </c>
      <c r="E138" t="s">
        <v>48</v>
      </c>
      <c r="F138" t="s">
        <v>48</v>
      </c>
      <c r="G138" t="str">
        <f t="shared" si="7"/>
        <v>SUPER</v>
      </c>
      <c r="H138">
        <f t="shared" si="13"/>
        <v>9.8901098901098911E-2</v>
      </c>
      <c r="I138">
        <f t="shared" si="8"/>
        <v>1.3461538461538459E-2</v>
      </c>
      <c r="J138">
        <f t="shared" si="9"/>
        <v>0</v>
      </c>
      <c r="K138">
        <f t="shared" si="10"/>
        <v>0</v>
      </c>
      <c r="L138">
        <f t="shared" si="11"/>
        <v>0</v>
      </c>
      <c r="M138">
        <f t="shared" si="1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2019-07-29T09:22:09Z</dcterms:created>
  <dcterms:modified xsi:type="dcterms:W3CDTF">2019-08-07T15:17:40Z</dcterms:modified>
</cp:coreProperties>
</file>