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yotajp.sharepoint.com/sites/msteams_adb3a2/Shared Documents/部共用/部親睦会/部 親睦会/25年度親睦会/40_駅伝/11_全社駅伝/04_選手側作成資料諸々/"/>
    </mc:Choice>
  </mc:AlternateContent>
  <xr:revisionPtr revIDLastSave="2570" documentId="13_ncr:1_{734F7F6C-ABED-4B05-9D80-A3764BC45345}" xr6:coauthVersionLast="47" xr6:coauthVersionMax="47" xr10:uidLastSave="{03E387EB-0922-442C-8F4F-4CFBB15874FE}"/>
  <bookViews>
    <workbookView xWindow="28680" yWindow="-120" windowWidth="29040" windowHeight="15720" firstSheet="2" activeTab="3" xr2:uid="{A5E8F9D9-6D97-4060-B7A6-9C28661A03D0}"/>
  </bookViews>
  <sheets>
    <sheet name="沿道通過予想時刻" sheetId="2" r:id="rId1"/>
    <sheet name="競技場入場予想時刻" sheetId="3" r:id="rId2"/>
    <sheet name="中継予想ロングシニア女性" sheetId="4" r:id="rId3"/>
    <sheet name="中継予想ショート" sheetId="5" r:id="rId4"/>
  </sheets>
  <definedNames>
    <definedName name="_xlnm._FilterDatabase" localSheetId="0" hidden="1">沿道通過予想時刻!$A$2:$V$36</definedName>
    <definedName name="_xlnm._FilterDatabase" localSheetId="1" hidden="1">競技場入場予想時刻!$A$2:$V$34</definedName>
    <definedName name="_xlnm._FilterDatabase" localSheetId="3" hidden="1">中継予想ショート!$A$2:$R$10</definedName>
    <definedName name="_xlnm._FilterDatabase" localSheetId="2" hidden="1">中継予想ロングシニア女性!$A$2:$S$26</definedName>
    <definedName name="_xlnm.Print_Area" localSheetId="0">沿道通過予想時刻!$A$1:$K$36</definedName>
    <definedName name="_xlnm.Print_Area" localSheetId="1">競技場入場予想時刻!$A$1:$K$34</definedName>
    <definedName name="_xlnm.Print_Area" localSheetId="3">中継予想ショート!$A$1:$K$35</definedName>
    <definedName name="_xlnm.Print_Area" localSheetId="2">中継予想ロングシニア女性!$A$1:$K$41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3" l="1"/>
  <c r="V3" i="3" s="1"/>
  <c r="R11" i="3"/>
  <c r="R14" i="3"/>
  <c r="R18" i="3"/>
  <c r="R22" i="3"/>
  <c r="R24" i="3"/>
  <c r="R30" i="3"/>
  <c r="R8" i="3"/>
  <c r="R12" i="3"/>
  <c r="R16" i="3"/>
  <c r="R19" i="3"/>
  <c r="R23" i="3"/>
  <c r="R27" i="3"/>
  <c r="R31" i="3"/>
  <c r="R6" i="3"/>
  <c r="V6" i="3" s="1"/>
  <c r="R10" i="3"/>
  <c r="R15" i="3"/>
  <c r="R20" i="3"/>
  <c r="R25" i="3"/>
  <c r="R29" i="3"/>
  <c r="R33" i="3"/>
  <c r="R34" i="3"/>
  <c r="R4" i="3"/>
  <c r="V4" i="3" s="1"/>
  <c r="R9" i="3"/>
  <c r="R13" i="3"/>
  <c r="R17" i="3"/>
  <c r="R21" i="3"/>
  <c r="R26" i="3"/>
  <c r="R28" i="3"/>
  <c r="R32" i="3"/>
  <c r="R7" i="3"/>
  <c r="R5" i="3"/>
  <c r="V5" i="3" s="1"/>
  <c r="S26" i="4"/>
  <c r="N26" i="4"/>
  <c r="M26" i="4"/>
  <c r="L26" i="4"/>
  <c r="S25" i="4"/>
  <c r="N25" i="4"/>
  <c r="M25" i="4"/>
  <c r="L25" i="4"/>
  <c r="S22" i="4"/>
  <c r="N22" i="4"/>
  <c r="M22" i="4"/>
  <c r="L22" i="4"/>
  <c r="S19" i="4"/>
  <c r="N19" i="4"/>
  <c r="M19" i="4"/>
  <c r="L19" i="4"/>
  <c r="S15" i="4"/>
  <c r="N15" i="4"/>
  <c r="M15" i="4"/>
  <c r="L15" i="4"/>
  <c r="S12" i="4"/>
  <c r="N12" i="4"/>
  <c r="M12" i="4"/>
  <c r="L12" i="4"/>
  <c r="S8" i="4"/>
  <c r="N8" i="4"/>
  <c r="M8" i="4"/>
  <c r="L8" i="4"/>
  <c r="Q5" i="4"/>
  <c r="H5" i="4" s="1"/>
  <c r="N5" i="4"/>
  <c r="M5" i="4"/>
  <c r="L5" i="4"/>
  <c r="R34" i="2"/>
  <c r="T34" i="2" s="1"/>
  <c r="R31" i="2"/>
  <c r="T31" i="2" s="1"/>
  <c r="R27" i="2"/>
  <c r="R22" i="2"/>
  <c r="T22" i="2" s="1"/>
  <c r="R18" i="2"/>
  <c r="T18" i="2" s="1"/>
  <c r="R14" i="2"/>
  <c r="T14" i="2" s="1"/>
  <c r="R10" i="2"/>
  <c r="T10" i="2" s="1"/>
  <c r="R36" i="2"/>
  <c r="T36" i="2" s="1"/>
  <c r="R35" i="2"/>
  <c r="T35" i="2" s="1"/>
  <c r="R30" i="2"/>
  <c r="T30" i="2" s="1"/>
  <c r="R25" i="2"/>
  <c r="T25" i="2" s="1"/>
  <c r="R20" i="2"/>
  <c r="T20" i="2" s="1"/>
  <c r="R15" i="2"/>
  <c r="T15" i="2" s="1"/>
  <c r="R11" i="2"/>
  <c r="T11" i="2" s="1"/>
  <c r="R13" i="2"/>
  <c r="T13" i="2" s="1"/>
  <c r="R17" i="2"/>
  <c r="T17" i="2" s="1"/>
  <c r="R21" i="2"/>
  <c r="T21" i="2" s="1"/>
  <c r="R24" i="2"/>
  <c r="T24" i="2" s="1"/>
  <c r="R28" i="2"/>
  <c r="T28" i="2" s="1"/>
  <c r="R33" i="2"/>
  <c r="T33" i="2" s="1"/>
  <c r="R9" i="2"/>
  <c r="T9" i="2" s="1"/>
  <c r="R5" i="2"/>
  <c r="V5" i="2" s="1"/>
  <c r="R6" i="2"/>
  <c r="V6" i="2" s="1"/>
  <c r="R4" i="2"/>
  <c r="V4" i="2" s="1"/>
  <c r="R32" i="2"/>
  <c r="R12" i="2"/>
  <c r="R16" i="2"/>
  <c r="R19" i="2"/>
  <c r="R23" i="2"/>
  <c r="R26" i="2"/>
  <c r="R29" i="2"/>
  <c r="R8" i="2"/>
  <c r="R7" i="2"/>
  <c r="R3" i="2"/>
  <c r="T32" i="2"/>
  <c r="T29" i="2"/>
  <c r="H5" i="2"/>
  <c r="H4" i="2"/>
  <c r="U4" i="2"/>
  <c r="N4" i="2"/>
  <c r="M4" i="2"/>
  <c r="L4" i="2"/>
  <c r="L9" i="2"/>
  <c r="M9" i="2"/>
  <c r="N9" i="2"/>
  <c r="U9" i="2"/>
  <c r="L13" i="2"/>
  <c r="M13" i="2"/>
  <c r="N13" i="2"/>
  <c r="U13" i="2"/>
  <c r="L17" i="2"/>
  <c r="M17" i="2"/>
  <c r="N17" i="2"/>
  <c r="U17" i="2"/>
  <c r="L21" i="2"/>
  <c r="M21" i="2"/>
  <c r="N21" i="2"/>
  <c r="U21" i="2"/>
  <c r="L24" i="2"/>
  <c r="M24" i="2"/>
  <c r="N24" i="2"/>
  <c r="U24" i="2"/>
  <c r="L28" i="2"/>
  <c r="M28" i="2"/>
  <c r="N28" i="2"/>
  <c r="U28" i="2"/>
  <c r="L33" i="2"/>
  <c r="M33" i="2"/>
  <c r="N33" i="2"/>
  <c r="U33" i="2"/>
  <c r="L6" i="2"/>
  <c r="M6" i="2"/>
  <c r="N6" i="2"/>
  <c r="U6" i="2"/>
  <c r="L11" i="2"/>
  <c r="M11" i="2"/>
  <c r="N11" i="2"/>
  <c r="U11" i="2"/>
  <c r="L15" i="2"/>
  <c r="M15" i="2"/>
  <c r="N15" i="2"/>
  <c r="U15" i="2"/>
  <c r="L20" i="2"/>
  <c r="M20" i="2"/>
  <c r="N20" i="2"/>
  <c r="U20" i="2"/>
  <c r="L25" i="2"/>
  <c r="M25" i="2"/>
  <c r="N25" i="2"/>
  <c r="U25" i="2"/>
  <c r="L30" i="2"/>
  <c r="M30" i="2"/>
  <c r="N30" i="2"/>
  <c r="U30" i="2"/>
  <c r="L35" i="2"/>
  <c r="M35" i="2"/>
  <c r="N35" i="2"/>
  <c r="U35" i="2"/>
  <c r="L36" i="2"/>
  <c r="M36" i="2"/>
  <c r="N36" i="2"/>
  <c r="U36" i="2"/>
  <c r="L5" i="2"/>
  <c r="M5" i="2"/>
  <c r="N5" i="2"/>
  <c r="U5" i="2"/>
  <c r="L10" i="2"/>
  <c r="M10" i="2"/>
  <c r="N10" i="2"/>
  <c r="U10" i="2"/>
  <c r="L14" i="2"/>
  <c r="M14" i="2"/>
  <c r="N14" i="2"/>
  <c r="U14" i="2"/>
  <c r="L18" i="2"/>
  <c r="M18" i="2"/>
  <c r="N18" i="2"/>
  <c r="U18" i="2"/>
  <c r="L22" i="2"/>
  <c r="M22" i="2"/>
  <c r="N22" i="2"/>
  <c r="U22" i="2"/>
  <c r="L27" i="2"/>
  <c r="M27" i="2"/>
  <c r="N27" i="2"/>
  <c r="T27" i="2"/>
  <c r="U27" i="2"/>
  <c r="L31" i="2"/>
  <c r="M31" i="2"/>
  <c r="N31" i="2"/>
  <c r="U31" i="2"/>
  <c r="L34" i="2"/>
  <c r="M34" i="2"/>
  <c r="N34" i="2"/>
  <c r="U34" i="2"/>
  <c r="U29" i="2"/>
  <c r="N29" i="2"/>
  <c r="M29" i="2"/>
  <c r="L29" i="2"/>
  <c r="H26" i="4" l="1"/>
  <c r="H19" i="4"/>
  <c r="H12" i="4"/>
  <c r="H22" i="4"/>
  <c r="H15" i="4"/>
  <c r="H8" i="4"/>
  <c r="H25" i="4"/>
  <c r="V7" i="3"/>
  <c r="V8" i="3" s="1"/>
  <c r="V9" i="3"/>
  <c r="H33" i="2"/>
  <c r="H21" i="2"/>
  <c r="H28" i="2"/>
  <c r="H17" i="2"/>
  <c r="H24" i="2"/>
  <c r="H13" i="2"/>
  <c r="H9" i="2"/>
  <c r="H29" i="2"/>
  <c r="V10" i="3" l="1"/>
  <c r="V11" i="3" s="1"/>
  <c r="V12" i="3" s="1"/>
  <c r="V13" i="3" l="1"/>
  <c r="V14" i="3" l="1"/>
  <c r="V15" i="3" l="1"/>
  <c r="V16" i="3" l="1"/>
  <c r="V17" i="3" l="1"/>
  <c r="V18" i="3" l="1"/>
  <c r="V19" i="3" l="1"/>
  <c r="V20" i="3" l="1"/>
  <c r="V21" i="3" l="1"/>
  <c r="V22" i="3" s="1"/>
  <c r="V23" i="3" l="1"/>
  <c r="V24" i="3" l="1"/>
  <c r="V25" i="3" l="1"/>
  <c r="V26" i="3" l="1"/>
  <c r="V27" i="3" l="1"/>
  <c r="L3" i="3" l="1"/>
  <c r="M3" i="3"/>
  <c r="N3" i="3"/>
  <c r="U3" i="3"/>
  <c r="H3" i="3"/>
  <c r="L8" i="3"/>
  <c r="M8" i="3"/>
  <c r="N8" i="3"/>
  <c r="T8" i="3"/>
  <c r="U8" i="3"/>
  <c r="L12" i="3"/>
  <c r="M12" i="3"/>
  <c r="N12" i="3"/>
  <c r="T12" i="3"/>
  <c r="U12" i="3"/>
  <c r="L16" i="3"/>
  <c r="M16" i="3"/>
  <c r="N16" i="3"/>
  <c r="T16" i="3"/>
  <c r="U16" i="3"/>
  <c r="L19" i="3"/>
  <c r="M19" i="3"/>
  <c r="N19" i="3"/>
  <c r="T19" i="3"/>
  <c r="U19" i="3"/>
  <c r="L23" i="3"/>
  <c r="M23" i="3"/>
  <c r="N23" i="3"/>
  <c r="T23" i="3"/>
  <c r="U23" i="3"/>
  <c r="L27" i="3"/>
  <c r="M27" i="3"/>
  <c r="N27" i="3"/>
  <c r="T27" i="3"/>
  <c r="U27" i="3"/>
  <c r="L31" i="3"/>
  <c r="M31" i="3"/>
  <c r="N31" i="3"/>
  <c r="T31" i="3"/>
  <c r="U31" i="3"/>
  <c r="H81" i="3"/>
  <c r="H23" i="3" l="1"/>
  <c r="H16" i="3"/>
  <c r="H8" i="3"/>
  <c r="H19" i="3"/>
  <c r="H12" i="3"/>
  <c r="H27" i="3"/>
  <c r="H31" i="3"/>
  <c r="O84" i="3" l="1"/>
  <c r="O85" i="3"/>
  <c r="O86" i="3" s="1"/>
  <c r="H9" i="5"/>
  <c r="H4" i="5"/>
  <c r="N10" i="5"/>
  <c r="M10" i="5"/>
  <c r="L10" i="5"/>
  <c r="H10" i="5" s="1"/>
  <c r="N9" i="5"/>
  <c r="M9" i="5"/>
  <c r="L9" i="5"/>
  <c r="N8" i="5"/>
  <c r="M8" i="5"/>
  <c r="L8" i="5"/>
  <c r="H8" i="5" s="1"/>
  <c r="N7" i="5"/>
  <c r="M7" i="5"/>
  <c r="L7" i="5"/>
  <c r="H7" i="5" s="1"/>
  <c r="N6" i="5"/>
  <c r="M6" i="5"/>
  <c r="L6" i="5"/>
  <c r="H6" i="5" s="1"/>
  <c r="N5" i="5"/>
  <c r="M5" i="5"/>
  <c r="L5" i="5"/>
  <c r="H5" i="5" s="1"/>
  <c r="N4" i="5"/>
  <c r="M4" i="5"/>
  <c r="L4" i="5"/>
  <c r="N3" i="5"/>
  <c r="M3" i="5"/>
  <c r="L3" i="5"/>
  <c r="H24" i="4"/>
  <c r="H23" i="4"/>
  <c r="H9" i="4"/>
  <c r="N24" i="4"/>
  <c r="M24" i="4"/>
  <c r="L24" i="4"/>
  <c r="N21" i="4"/>
  <c r="M21" i="4"/>
  <c r="L21" i="4"/>
  <c r="N20" i="4"/>
  <c r="M20" i="4"/>
  <c r="L20" i="4"/>
  <c r="N16" i="4"/>
  <c r="M16" i="4"/>
  <c r="L16" i="4"/>
  <c r="H16" i="4" s="1"/>
  <c r="N13" i="4"/>
  <c r="M13" i="4"/>
  <c r="L13" i="4"/>
  <c r="N10" i="4"/>
  <c r="M10" i="4"/>
  <c r="L10" i="4"/>
  <c r="N7" i="4"/>
  <c r="M7" i="4"/>
  <c r="L7" i="4"/>
  <c r="N4" i="4"/>
  <c r="M4" i="4"/>
  <c r="L4" i="4"/>
  <c r="N23" i="4"/>
  <c r="M23" i="4"/>
  <c r="L23" i="4"/>
  <c r="N18" i="4"/>
  <c r="M18" i="4"/>
  <c r="L18" i="4"/>
  <c r="N17" i="4"/>
  <c r="M17" i="4"/>
  <c r="L17" i="4"/>
  <c r="N14" i="4"/>
  <c r="M14" i="4"/>
  <c r="L14" i="4"/>
  <c r="H14" i="4" s="1"/>
  <c r="N11" i="4"/>
  <c r="M11" i="4"/>
  <c r="L11" i="4"/>
  <c r="H11" i="4" s="1"/>
  <c r="N9" i="4"/>
  <c r="M9" i="4"/>
  <c r="L9" i="4"/>
  <c r="N6" i="4"/>
  <c r="M6" i="4"/>
  <c r="L6" i="4"/>
  <c r="N3" i="4"/>
  <c r="M3" i="4"/>
  <c r="L3" i="4"/>
  <c r="N34" i="3"/>
  <c r="M34" i="3"/>
  <c r="L34" i="3"/>
  <c r="N33" i="3"/>
  <c r="M33" i="3"/>
  <c r="L33" i="3"/>
  <c r="N32" i="3"/>
  <c r="M32" i="3"/>
  <c r="L32" i="3"/>
  <c r="N29" i="3"/>
  <c r="M29" i="3"/>
  <c r="L29" i="3"/>
  <c r="N28" i="3"/>
  <c r="M28" i="3"/>
  <c r="L28" i="3"/>
  <c r="N30" i="3"/>
  <c r="M30" i="3"/>
  <c r="L30" i="3"/>
  <c r="N26" i="3"/>
  <c r="M26" i="3"/>
  <c r="L26" i="3"/>
  <c r="N25" i="3"/>
  <c r="M25" i="3"/>
  <c r="L25" i="3"/>
  <c r="N24" i="3"/>
  <c r="M24" i="3"/>
  <c r="L24" i="3"/>
  <c r="N21" i="3"/>
  <c r="M21" i="3"/>
  <c r="L21" i="3"/>
  <c r="N22" i="3"/>
  <c r="M22" i="3"/>
  <c r="L22" i="3"/>
  <c r="N20" i="3"/>
  <c r="M20" i="3"/>
  <c r="L20" i="3"/>
  <c r="N17" i="3"/>
  <c r="M17" i="3"/>
  <c r="L17" i="3"/>
  <c r="N18" i="3"/>
  <c r="M18" i="3"/>
  <c r="L18" i="3"/>
  <c r="N15" i="3"/>
  <c r="M15" i="3"/>
  <c r="L15" i="3"/>
  <c r="N14" i="3"/>
  <c r="M14" i="3"/>
  <c r="L14" i="3"/>
  <c r="N13" i="3"/>
  <c r="M13" i="3"/>
  <c r="L13" i="3"/>
  <c r="N10" i="3"/>
  <c r="M10" i="3"/>
  <c r="L10" i="3"/>
  <c r="N11" i="3"/>
  <c r="M11" i="3"/>
  <c r="L11" i="3"/>
  <c r="N9" i="3"/>
  <c r="M9" i="3"/>
  <c r="L9" i="3"/>
  <c r="N7" i="3"/>
  <c r="M7" i="3"/>
  <c r="L7" i="3"/>
  <c r="N6" i="3"/>
  <c r="M6" i="3"/>
  <c r="L6" i="3"/>
  <c r="N4" i="3"/>
  <c r="M4" i="3"/>
  <c r="L4" i="3"/>
  <c r="N5" i="3"/>
  <c r="M5" i="3"/>
  <c r="L5" i="3"/>
  <c r="N7" i="2"/>
  <c r="N8" i="2"/>
  <c r="N12" i="2"/>
  <c r="N16" i="2"/>
  <c r="N19" i="2"/>
  <c r="N23" i="2"/>
  <c r="N26" i="2"/>
  <c r="N32" i="2"/>
  <c r="N3" i="2"/>
  <c r="L7" i="2"/>
  <c r="L8" i="2"/>
  <c r="H10" i="2"/>
  <c r="L12" i="2"/>
  <c r="L16" i="2"/>
  <c r="H15" i="2"/>
  <c r="L19" i="2"/>
  <c r="H20" i="2"/>
  <c r="L23" i="2"/>
  <c r="H22" i="2"/>
  <c r="L26" i="2"/>
  <c r="L32" i="2"/>
  <c r="H34" i="2"/>
  <c r="L3" i="2"/>
  <c r="M7" i="2"/>
  <c r="M8" i="2"/>
  <c r="M12" i="2"/>
  <c r="M16" i="2"/>
  <c r="M19" i="2"/>
  <c r="M23" i="2"/>
  <c r="M26" i="2"/>
  <c r="M32" i="2"/>
  <c r="M3" i="2"/>
  <c r="S5" i="5"/>
  <c r="S6" i="5"/>
  <c r="S7" i="5"/>
  <c r="S8" i="5"/>
  <c r="S9" i="5"/>
  <c r="S10" i="5"/>
  <c r="S4" i="5"/>
  <c r="S24" i="5"/>
  <c r="S23" i="5"/>
  <c r="S22" i="5"/>
  <c r="S21" i="5"/>
  <c r="S20" i="5"/>
  <c r="S18" i="5"/>
  <c r="S17" i="5"/>
  <c r="S16" i="5"/>
  <c r="S15" i="5"/>
  <c r="S14" i="5"/>
  <c r="S13" i="5"/>
  <c r="S12" i="5"/>
  <c r="S7" i="4"/>
  <c r="S10" i="4"/>
  <c r="S13" i="4"/>
  <c r="S16" i="4"/>
  <c r="S20" i="4"/>
  <c r="S21" i="4"/>
  <c r="S24" i="4"/>
  <c r="S9" i="4"/>
  <c r="S11" i="4"/>
  <c r="S14" i="4"/>
  <c r="S17" i="4"/>
  <c r="S18" i="4"/>
  <c r="S23" i="4"/>
  <c r="S6" i="4"/>
  <c r="Q3" i="5"/>
  <c r="Q4" i="5" s="1"/>
  <c r="Q5" i="5" s="1"/>
  <c r="Q6" i="5" s="1"/>
  <c r="Q7" i="5" s="1"/>
  <c r="Q8" i="5" s="1"/>
  <c r="Q9" i="5" s="1"/>
  <c r="Q10" i="5" s="1"/>
  <c r="Q4" i="4"/>
  <c r="Q3" i="4"/>
  <c r="H3" i="4" s="1"/>
  <c r="H6" i="4" l="1"/>
  <c r="H17" i="4"/>
  <c r="H18" i="4"/>
  <c r="H10" i="4"/>
  <c r="H21" i="4"/>
  <c r="H13" i="4"/>
  <c r="H7" i="4"/>
  <c r="H20" i="4"/>
  <c r="H9" i="3"/>
  <c r="H20" i="3"/>
  <c r="H25" i="3"/>
  <c r="H7" i="2"/>
  <c r="H26" i="2"/>
  <c r="H27" i="2"/>
  <c r="H11" i="2"/>
  <c r="H32" i="2"/>
  <c r="H23" i="2"/>
  <c r="H18" i="2"/>
  <c r="H8" i="2"/>
  <c r="H25" i="2"/>
  <c r="H35" i="2"/>
  <c r="H19" i="2"/>
  <c r="H31" i="2"/>
  <c r="H16" i="2"/>
  <c r="H36" i="2"/>
  <c r="H30" i="2"/>
  <c r="H14" i="2"/>
  <c r="H12" i="2"/>
  <c r="H14" i="3"/>
  <c r="H11" i="3"/>
  <c r="H15" i="3"/>
  <c r="H22" i="3"/>
  <c r="H26" i="3"/>
  <c r="H29" i="3"/>
  <c r="H32" i="3"/>
  <c r="H10" i="3"/>
  <c r="H18" i="3"/>
  <c r="H21" i="3"/>
  <c r="H30" i="3"/>
  <c r="H33" i="3"/>
  <c r="H7" i="3"/>
  <c r="H13" i="3"/>
  <c r="H17" i="3"/>
  <c r="H24" i="3"/>
  <c r="H28" i="3"/>
  <c r="H34" i="3"/>
  <c r="H3" i="5"/>
  <c r="H4" i="4"/>
  <c r="Q6" i="4"/>
  <c r="G49" i="2"/>
  <c r="G47" i="2"/>
  <c r="H6" i="2"/>
  <c r="H3" i="2"/>
  <c r="F47" i="2"/>
  <c r="F45" i="2"/>
  <c r="H4" i="3"/>
  <c r="H5" i="3"/>
  <c r="H6" i="3" l="1"/>
  <c r="W72" i="3" l="1"/>
  <c r="U32" i="3"/>
  <c r="T32" i="3"/>
  <c r="U34" i="3"/>
  <c r="T34" i="3"/>
  <c r="T13" i="3"/>
  <c r="T33" i="3"/>
  <c r="T29" i="3"/>
  <c r="T25" i="3"/>
  <c r="T20" i="3"/>
  <c r="T15" i="3"/>
  <c r="T10" i="3"/>
  <c r="T30" i="3"/>
  <c r="T24" i="3"/>
  <c r="T22" i="3"/>
  <c r="T18" i="3"/>
  <c r="T14" i="3"/>
  <c r="T11" i="3"/>
  <c r="T26" i="3"/>
  <c r="U33" i="3"/>
  <c r="U28" i="3"/>
  <c r="U30" i="3"/>
  <c r="U29" i="3"/>
  <c r="U26" i="3"/>
  <c r="U24" i="3"/>
  <c r="U25" i="3"/>
  <c r="U21" i="3"/>
  <c r="U22" i="3"/>
  <c r="U20" i="3"/>
  <c r="U18" i="3"/>
  <c r="U17" i="3"/>
  <c r="U14" i="3"/>
  <c r="U15" i="3"/>
  <c r="U13" i="3"/>
  <c r="U11" i="3"/>
  <c r="U10" i="3"/>
  <c r="U9" i="3"/>
  <c r="U7" i="3"/>
  <c r="U4" i="3"/>
  <c r="U6" i="3"/>
  <c r="U5" i="3"/>
  <c r="T9" i="3" l="1"/>
  <c r="T21" i="3"/>
  <c r="T28" i="3"/>
  <c r="T17" i="3"/>
  <c r="T7" i="3"/>
  <c r="T12" i="2" l="1"/>
  <c r="T16" i="2"/>
  <c r="T19" i="2"/>
  <c r="T23" i="2"/>
  <c r="T26" i="2"/>
  <c r="U7" i="2"/>
  <c r="U8" i="2"/>
  <c r="U12" i="2"/>
  <c r="U16" i="2"/>
  <c r="U19" i="2"/>
  <c r="U23" i="2"/>
  <c r="U26" i="2"/>
  <c r="U32" i="2"/>
  <c r="U3" i="2"/>
  <c r="T8" i="2"/>
  <c r="V3" i="2" l="1"/>
  <c r="V7" i="2" s="1"/>
  <c r="V8" i="2" s="1"/>
  <c r="T7" i="2"/>
  <c r="V9" i="2" l="1"/>
  <c r="V10" i="2" l="1"/>
  <c r="V11" i="2" s="1"/>
  <c r="V12" i="2" s="1"/>
  <c r="V13" i="2" s="1"/>
  <c r="V14" i="2" l="1"/>
  <c r="V15" i="2" s="1"/>
  <c r="V16" i="2" s="1"/>
  <c r="V17" i="2" s="1"/>
  <c r="V18" i="2" l="1"/>
  <c r="V19" i="2" s="1"/>
  <c r="V20" i="2" s="1"/>
  <c r="V21" i="2" s="1"/>
  <c r="V22" i="2" l="1"/>
  <c r="V23" i="2" s="1"/>
  <c r="V24" i="2" s="1"/>
  <c r="V25" i="2" l="1"/>
  <c r="V26" i="2" s="1"/>
  <c r="V27" i="2" s="1"/>
  <c r="V28" i="2" s="1"/>
  <c r="V29" i="2" l="1"/>
  <c r="V30" i="2" s="1"/>
  <c r="V31" i="2" s="1"/>
  <c r="V32" i="2" l="1"/>
  <c r="V33" i="2" s="1"/>
  <c r="V34" i="2" s="1"/>
  <c r="V35" i="2" s="1"/>
  <c r="V36" i="2" s="1"/>
  <c r="V28" i="3"/>
  <c r="V29" i="3"/>
  <c r="V30" i="3" s="1"/>
  <c r="V31" i="3" s="1"/>
  <c r="V32" i="3" s="1"/>
  <c r="V33" i="3" s="1"/>
  <c r="V34" i="3" s="1"/>
  <c r="Q7" i="4"/>
  <c r="Q8" i="4" s="1"/>
  <c r="Q9" i="4"/>
  <c r="Q10" i="4" l="1"/>
  <c r="Q11" i="4" l="1"/>
  <c r="Q12" i="4" l="1"/>
  <c r="Q13" i="4" s="1"/>
  <c r="Q14" i="4" l="1"/>
  <c r="Q15" i="4" l="1"/>
  <c r="Q16" i="4" s="1"/>
  <c r="Q17" i="4" l="1"/>
  <c r="Q18" i="4" s="1"/>
  <c r="Q19" i="4" l="1"/>
  <c r="Q20" i="4" s="1"/>
  <c r="Q21" i="4" s="1"/>
  <c r="Q22" i="4"/>
  <c r="Q23" i="4"/>
  <c r="Q24" i="4" l="1"/>
  <c r="Q25" i="4" s="1"/>
  <c r="Q26" i="4" s="1"/>
</calcChain>
</file>

<file path=xl/sharedStrings.xml><?xml version="1.0" encoding="utf-8"?>
<sst xmlns="http://schemas.openxmlformats.org/spreadsheetml/2006/main" count="1146" uniqueCount="371">
  <si>
    <t>No</t>
    <phoneticPr fontId="1"/>
  </si>
  <si>
    <t>区</t>
    <phoneticPr fontId="1"/>
  </si>
  <si>
    <t>中継点からの距離</t>
    <rPh sb="0" eb="2">
      <t>チュウケイ</t>
    </rPh>
    <rPh sb="2" eb="3">
      <t>テン</t>
    </rPh>
    <rPh sb="6" eb="8">
      <t>キョリ</t>
    </rPh>
    <phoneticPr fontId="1"/>
  </si>
  <si>
    <t>予想スピード</t>
    <rPh sb="0" eb="2">
      <t>ヨソウ</t>
    </rPh>
    <phoneticPr fontId="1"/>
  </si>
  <si>
    <t>走者</t>
  </si>
  <si>
    <t>←予想計算式</t>
    <rPh sb="1" eb="3">
      <t>ヨソウ</t>
    </rPh>
    <rPh sb="3" eb="5">
      <t>ケイサン</t>
    </rPh>
    <rPh sb="5" eb="6">
      <t>シキ</t>
    </rPh>
    <phoneticPr fontId="1"/>
  </si>
  <si>
    <t>①</t>
    <phoneticPr fontId="1"/>
  </si>
  <si>
    <t>一般</t>
    <rPh sb="0" eb="2">
      <t>イッパン</t>
    </rPh>
    <phoneticPr fontId="1"/>
  </si>
  <si>
    <t>1区1回目</t>
    <rPh sb="1" eb="2">
      <t>ク</t>
    </rPh>
    <rPh sb="3" eb="5">
      <t>カイメ</t>
    </rPh>
    <phoneticPr fontId="1"/>
  </si>
  <si>
    <t>○</t>
    <phoneticPr fontId="1"/>
  </si>
  <si>
    <t>②</t>
    <phoneticPr fontId="1"/>
  </si>
  <si>
    <t>女子</t>
    <rPh sb="0" eb="2">
      <t>ジョシ</t>
    </rPh>
    <phoneticPr fontId="1"/>
  </si>
  <si>
    <t>1区</t>
    <rPh sb="1" eb="2">
      <t>ク</t>
    </rPh>
    <phoneticPr fontId="1"/>
  </si>
  <si>
    <t>③</t>
    <phoneticPr fontId="1"/>
  </si>
  <si>
    <t>シニア</t>
    <phoneticPr fontId="1"/>
  </si>
  <si>
    <t>④</t>
    <phoneticPr fontId="1"/>
  </si>
  <si>
    <t>1区2回目</t>
    <rPh sb="1" eb="2">
      <t>ク</t>
    </rPh>
    <rPh sb="3" eb="5">
      <t>カイメ</t>
    </rPh>
    <phoneticPr fontId="1"/>
  </si>
  <si>
    <t>⑤</t>
    <phoneticPr fontId="1"/>
  </si>
  <si>
    <t>2区</t>
    <rPh sb="1" eb="2">
      <t>ク</t>
    </rPh>
    <phoneticPr fontId="1"/>
  </si>
  <si>
    <t>⑥</t>
    <phoneticPr fontId="1"/>
  </si>
  <si>
    <t>△</t>
    <phoneticPr fontId="1"/>
  </si>
  <si>
    <t>⑦</t>
    <phoneticPr fontId="1"/>
  </si>
  <si>
    <t>⑧</t>
    <phoneticPr fontId="1"/>
  </si>
  <si>
    <t>3区</t>
    <rPh sb="1" eb="2">
      <t>ク</t>
    </rPh>
    <phoneticPr fontId="1"/>
  </si>
  <si>
    <t>⑨</t>
    <phoneticPr fontId="1"/>
  </si>
  <si>
    <t>×</t>
    <phoneticPr fontId="1"/>
  </si>
  <si>
    <t>⑩</t>
    <phoneticPr fontId="1"/>
  </si>
  <si>
    <t>4区</t>
    <rPh sb="1" eb="2">
      <t>ク</t>
    </rPh>
    <phoneticPr fontId="1"/>
  </si>
  <si>
    <t>⑫</t>
    <phoneticPr fontId="1"/>
  </si>
  <si>
    <t>⑬</t>
    <phoneticPr fontId="1"/>
  </si>
  <si>
    <t>5区</t>
    <rPh sb="1" eb="2">
      <t>ク</t>
    </rPh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</si>
  <si>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</si>
  <si>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</si>
  <si>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</si>
  <si>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</si>
  <si>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</si>
  <si>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⑲</t>
    <phoneticPr fontId="1"/>
  </si>
  <si>
    <t>6区</t>
    <rPh sb="1" eb="2">
      <t>ク</t>
    </rPh>
    <phoneticPr fontId="1"/>
  </si>
  <si>
    <t>⑳</t>
    <phoneticPr fontId="1"/>
  </si>
  <si>
    <t>ペースから計算</t>
  </si>
  <si>
    <t>7区</t>
    <rPh sb="1" eb="2">
      <t>ク</t>
    </rPh>
    <phoneticPr fontId="1"/>
  </si>
  <si>
    <t>8区</t>
    <rPh sb="1" eb="2">
      <t>ク</t>
    </rPh>
    <phoneticPr fontId="1"/>
  </si>
  <si>
    <t>予想計算式作成</t>
    <rPh sb="0" eb="2">
      <t>ヨソウ</t>
    </rPh>
    <rPh sb="2" eb="4">
      <t>ケイサン</t>
    </rPh>
    <rPh sb="4" eb="5">
      <t>シキ</t>
    </rPh>
    <rPh sb="5" eb="7">
      <t>サクセイ</t>
    </rPh>
    <phoneticPr fontId="1"/>
  </si>
  <si>
    <t>計算式）事前予想通過時刻</t>
    <rPh sb="0" eb="3">
      <t>ケイサンシキ</t>
    </rPh>
    <rPh sb="4" eb="6">
      <t>ジゼン</t>
    </rPh>
    <rPh sb="6" eb="8">
      <t>ヨソウ</t>
    </rPh>
    <rPh sb="8" eb="10">
      <t>ツウカ</t>
    </rPh>
    <rPh sb="10" eb="12">
      <t>ジコク</t>
    </rPh>
    <phoneticPr fontId="1"/>
  </si>
  <si>
    <t>○</t>
  </si>
  <si>
    <t>2.8k個人予想</t>
    <rPh sb="4" eb="6">
      <t>コジン</t>
    </rPh>
    <rPh sb="6" eb="8">
      <t>ヨソウ</t>
    </rPh>
    <phoneticPr fontId="1"/>
  </si>
  <si>
    <t>元々順番</t>
    <rPh sb="0" eb="2">
      <t>モトモト</t>
    </rPh>
    <rPh sb="2" eb="4">
      <t>ジュンバン</t>
    </rPh>
    <phoneticPr fontId="1"/>
  </si>
  <si>
    <t>P列をコピペ）事前予想通過時刻</t>
    <rPh sb="1" eb="2">
      <t>レツ</t>
    </rPh>
    <rPh sb="7" eb="9">
      <t>ジゼン</t>
    </rPh>
    <rPh sb="9" eb="11">
      <t>ヨソウ</t>
    </rPh>
    <rPh sb="11" eb="13">
      <t>ツウカ</t>
    </rPh>
    <rPh sb="13" eb="15">
      <t>ジコク</t>
    </rPh>
    <phoneticPr fontId="1"/>
  </si>
  <si>
    <t>(21)</t>
    <phoneticPr fontId="1"/>
  </si>
  <si>
    <t>チーム</t>
    <phoneticPr fontId="1"/>
  </si>
  <si>
    <t>フリガナ</t>
    <phoneticPr fontId="1"/>
  </si>
  <si>
    <t>なかがわ　こうじ</t>
    <phoneticPr fontId="1"/>
  </si>
  <si>
    <t>しば　しんじ</t>
    <phoneticPr fontId="1"/>
  </si>
  <si>
    <t>おかだ　やよい</t>
    <phoneticPr fontId="1"/>
  </si>
  <si>
    <t>てらだ　しゅうへい</t>
    <phoneticPr fontId="1"/>
  </si>
  <si>
    <t>きよはら　しいな</t>
    <phoneticPr fontId="1"/>
  </si>
  <si>
    <t>ねもと　ゆうき</t>
    <phoneticPr fontId="1"/>
  </si>
  <si>
    <t>たかはし　しずか</t>
    <phoneticPr fontId="1"/>
  </si>
  <si>
    <t>精度</t>
    <rPh sb="0" eb="2">
      <t>セイド</t>
    </rPh>
    <phoneticPr fontId="1"/>
  </si>
  <si>
    <t>(22)</t>
  </si>
  <si>
    <t>(21)</t>
  </si>
  <si>
    <t>黒肥地健琉</t>
    <rPh sb="0" eb="1">
      <t>クロ</t>
    </rPh>
    <rPh sb="1" eb="2">
      <t>コエ</t>
    </rPh>
    <rPh sb="2" eb="3">
      <t>チ</t>
    </rPh>
    <rPh sb="3" eb="4">
      <t>ケン</t>
    </rPh>
    <rPh sb="4" eb="5">
      <t>ル</t>
    </rPh>
    <phoneticPr fontId="1"/>
  </si>
  <si>
    <t>あき　ゆういち</t>
  </si>
  <si>
    <t>わだ　りゅうた</t>
  </si>
  <si>
    <t>いとう　りょうま</t>
    <phoneticPr fontId="1"/>
  </si>
  <si>
    <t>さかじり　みやび</t>
    <phoneticPr fontId="1"/>
  </si>
  <si>
    <t>あさくま　てるき</t>
    <phoneticPr fontId="1"/>
  </si>
  <si>
    <t>げんま　こうだい</t>
    <phoneticPr fontId="1"/>
  </si>
  <si>
    <t>くろひじ　たける</t>
    <phoneticPr fontId="1"/>
  </si>
  <si>
    <t>いよだ　まい</t>
    <phoneticPr fontId="1"/>
  </si>
  <si>
    <t>こたに　かほ</t>
    <phoneticPr fontId="1"/>
  </si>
  <si>
    <t>いとう　さよ</t>
    <phoneticPr fontId="1"/>
  </si>
  <si>
    <t>いしかわ　まゆみ</t>
    <phoneticPr fontId="1"/>
  </si>
  <si>
    <t>なかしま　ここみ</t>
    <phoneticPr fontId="1"/>
  </si>
  <si>
    <t>柴紳司</t>
  </si>
  <si>
    <t>たいら　そういちろう</t>
    <phoneticPr fontId="1"/>
  </si>
  <si>
    <t>かざま　ゆたか</t>
    <phoneticPr fontId="1"/>
  </si>
  <si>
    <t>みやじま　まさあき</t>
    <phoneticPr fontId="1"/>
  </si>
  <si>
    <t>ほんだ　たかし　</t>
    <phoneticPr fontId="1"/>
  </si>
  <si>
    <t>きたむら　のりやす</t>
    <phoneticPr fontId="1"/>
  </si>
  <si>
    <t>Q列コピペ</t>
    <rPh sb="1" eb="2">
      <t>レツ</t>
    </rPh>
    <phoneticPr fontId="1"/>
  </si>
  <si>
    <t>AB</t>
    <phoneticPr fontId="1"/>
  </si>
  <si>
    <t>BC</t>
    <phoneticPr fontId="1"/>
  </si>
  <si>
    <t>CD</t>
    <phoneticPr fontId="1"/>
  </si>
  <si>
    <t>DE</t>
    <phoneticPr fontId="1"/>
  </si>
  <si>
    <t>EB</t>
    <phoneticPr fontId="1"/>
  </si>
  <si>
    <t>BA</t>
    <phoneticPr fontId="1"/>
  </si>
  <si>
    <t>外周</t>
    <rPh sb="0" eb="2">
      <t>ガイシュウ</t>
    </rPh>
    <phoneticPr fontId="1"/>
  </si>
  <si>
    <t>ロング女性アンカー</t>
    <rPh sb="3" eb="5">
      <t>ジョセイ</t>
    </rPh>
    <phoneticPr fontId="1"/>
  </si>
  <si>
    <t>ロング1区</t>
    <rPh sb="4" eb="5">
      <t>ク</t>
    </rPh>
    <phoneticPr fontId="1"/>
  </si>
  <si>
    <t>-</t>
    <phoneticPr fontId="1"/>
  </si>
  <si>
    <t>⑪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</si>
  <si>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</si>
  <si>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</si>
  <si>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</si>
  <si>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</si>
  <si>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</si>
  <si>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</si>
  <si>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</si>
  <si>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</si>
  <si>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</si>
  <si>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</si>
  <si>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</si>
  <si>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</si>
  <si>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</si>
  <si>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</si>
  <si>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</si>
  <si>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</si>
  <si>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</si>
  <si>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</si>
  <si>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</si>
  <si>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</si>
  <si>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</si>
  <si>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</si>
  <si>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</si>
  <si>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</si>
  <si>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(23)</t>
  </si>
  <si>
    <t>(24)</t>
  </si>
  <si>
    <t>(1)</t>
  </si>
  <si>
    <t>(1)</t>
    <phoneticPr fontId="1"/>
  </si>
  <si>
    <t>(2)</t>
  </si>
  <si>
    <t>(2)</t>
    <phoneticPr fontId="1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</si>
  <si>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</si>
  <si>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</si>
  <si>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</si>
  <si>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</si>
  <si>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</si>
  <si>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</si>
  <si>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</si>
  <si>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</si>
  <si>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</si>
  <si>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</si>
  <si>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</si>
  <si>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</si>
  <si>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</si>
  <si>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</si>
  <si>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</si>
  <si>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</si>
  <si>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</si>
  <si>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</si>
  <si>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元々順番順でI列へコピペ</t>
    <rPh sb="0" eb="2">
      <t>モトモト</t>
    </rPh>
    <rPh sb="2" eb="4">
      <t>ジュンバン</t>
    </rPh>
    <rPh sb="4" eb="5">
      <t>ジュン</t>
    </rPh>
    <rPh sb="7" eb="8">
      <t>レツ</t>
    </rPh>
    <phoneticPr fontId="1"/>
  </si>
  <si>
    <t>ロング中継から</t>
    <rPh sb="3" eb="5">
      <t>チュウケイ</t>
    </rPh>
    <phoneticPr fontId="1"/>
  </si>
  <si>
    <t>競技場入口から</t>
    <rPh sb="0" eb="3">
      <t>キョウギジョウ</t>
    </rPh>
    <rPh sb="3" eb="5">
      <t>イリグチ</t>
    </rPh>
    <phoneticPr fontId="1"/>
  </si>
  <si>
    <t>シニア中継から</t>
    <rPh sb="3" eb="5">
      <t>チュウケイ</t>
    </rPh>
    <phoneticPr fontId="1"/>
  </si>
  <si>
    <t>ソフト発見場所</t>
    <rPh sb="3" eb="5">
      <t>ハッケン</t>
    </rPh>
    <rPh sb="5" eb="7">
      <t>バショ</t>
    </rPh>
    <phoneticPr fontId="1"/>
  </si>
  <si>
    <t>ソフト発見場所発見隊</t>
    <rPh sb="3" eb="5">
      <t>ハッケン</t>
    </rPh>
    <rPh sb="5" eb="7">
      <t>バショ</t>
    </rPh>
    <rPh sb="7" eb="10">
      <t>ハッケンタイ</t>
    </rPh>
    <phoneticPr fontId="1"/>
  </si>
  <si>
    <t>ソフト応援席</t>
    <rPh sb="3" eb="6">
      <t>オウエンセキ</t>
    </rPh>
    <phoneticPr fontId="1"/>
  </si>
  <si>
    <t>テニスコート坂起点</t>
    <rPh sb="6" eb="7">
      <t>サカ</t>
    </rPh>
    <rPh sb="7" eb="9">
      <t>キテン</t>
    </rPh>
    <phoneticPr fontId="1"/>
  </si>
  <si>
    <t>候補2応援席</t>
    <rPh sb="0" eb="2">
      <t>コウホ</t>
    </rPh>
    <rPh sb="3" eb="6">
      <t>オウエンセキ</t>
    </rPh>
    <phoneticPr fontId="1"/>
  </si>
  <si>
    <t>第2体育館曲がり角</t>
    <rPh sb="0" eb="1">
      <t>ダイ</t>
    </rPh>
    <rPh sb="2" eb="5">
      <t>タイイクカン</t>
    </rPh>
    <rPh sb="5" eb="6">
      <t>マ</t>
    </rPh>
    <rPh sb="8" eb="9">
      <t>カド</t>
    </rPh>
    <phoneticPr fontId="1"/>
  </si>
  <si>
    <t>外周出口</t>
    <rPh sb="0" eb="2">
      <t>ガイシュウ</t>
    </rPh>
    <rPh sb="2" eb="4">
      <t>デグチ</t>
    </rPh>
    <phoneticPr fontId="1"/>
  </si>
  <si>
    <t>中継</t>
    <rPh sb="0" eb="2">
      <t>チュウケイ</t>
    </rPh>
    <phoneticPr fontId="1"/>
  </si>
  <si>
    <t>シニア女性1区</t>
    <rPh sb="3" eb="5">
      <t>ジョセイ</t>
    </rPh>
    <rPh sb="6" eb="7">
      <t>ク</t>
    </rPh>
    <phoneticPr fontId="1"/>
  </si>
  <si>
    <t>P2より事前予想</t>
    <rPh sb="4" eb="6">
      <t>ジゼン</t>
    </rPh>
    <rPh sb="6" eb="8">
      <t>ヨソウ</t>
    </rPh>
    <phoneticPr fontId="1"/>
  </si>
  <si>
    <t>区間距離</t>
    <rPh sb="0" eb="4">
      <t>クカンキョリ</t>
    </rPh>
    <phoneticPr fontId="1"/>
  </si>
  <si>
    <t>-</t>
  </si>
  <si>
    <r>
      <t>中継予想時刻</t>
    </r>
    <r>
      <rPr>
        <sz val="8"/>
        <rFont val="UD デジタル 教科書体 NK-B"/>
        <family val="1"/>
        <charset val="128"/>
      </rPr>
      <t>(当日都度計算)</t>
    </r>
    <rPh sb="0" eb="2">
      <t>チュウケイ</t>
    </rPh>
    <rPh sb="2" eb="4">
      <t>ヨソウ</t>
    </rPh>
    <rPh sb="4" eb="6">
      <t>ジコク</t>
    </rPh>
    <rPh sb="7" eb="9">
      <t>トウジツ</t>
    </rPh>
    <rPh sb="9" eb="11">
      <t>ツド</t>
    </rPh>
    <rPh sb="11" eb="13">
      <t>ケイサン</t>
    </rPh>
    <phoneticPr fontId="1"/>
  </si>
  <si>
    <r>
      <t>中継時刻実績</t>
    </r>
    <r>
      <rPr>
        <sz val="8"/>
        <rFont val="UD デジタル 教科書体 NK-B"/>
        <family val="1"/>
        <charset val="128"/>
      </rPr>
      <t>(当日記入)</t>
    </r>
    <rPh sb="0" eb="2">
      <t>チュウケイ</t>
    </rPh>
    <rPh sb="2" eb="4">
      <t>ジコク</t>
    </rPh>
    <rPh sb="4" eb="6">
      <t>ジッセキ</t>
    </rPh>
    <rPh sb="7" eb="9">
      <t>トウジツ</t>
    </rPh>
    <rPh sb="9" eb="11">
      <t>キニュウ</t>
    </rPh>
    <phoneticPr fontId="1"/>
  </si>
  <si>
    <t>精度　⇒　〇：±30以内、△：±1分以内、×：未知</t>
    <rPh sb="0" eb="2">
      <t>セイド</t>
    </rPh>
    <rPh sb="10" eb="12">
      <t>イナイ</t>
    </rPh>
    <rPh sb="17" eb="18">
      <t>フン</t>
    </rPh>
    <rPh sb="18" eb="20">
      <t>イナイ</t>
    </rPh>
    <rPh sb="23" eb="25">
      <t>ミチ</t>
    </rPh>
    <phoneticPr fontId="1"/>
  </si>
  <si>
    <t>※選手の注意を見逃した場合は後で速報を見る（時差があるのと精度も・・・かもなのであてにはしないで）</t>
    <rPh sb="1" eb="3">
      <t>センシュ</t>
    </rPh>
    <rPh sb="4" eb="6">
      <t>チュウイ</t>
    </rPh>
    <rPh sb="7" eb="9">
      <t>ミノガ</t>
    </rPh>
    <rPh sb="11" eb="13">
      <t>バアイ</t>
    </rPh>
    <rPh sb="14" eb="15">
      <t>アト</t>
    </rPh>
    <rPh sb="16" eb="18">
      <t>ソクホウ</t>
    </rPh>
    <rPh sb="19" eb="20">
      <t>ミ</t>
    </rPh>
    <rPh sb="22" eb="24">
      <t>ジサ</t>
    </rPh>
    <rPh sb="29" eb="31">
      <t>セイド</t>
    </rPh>
    <phoneticPr fontId="1"/>
  </si>
  <si>
    <t>手順　ロングの場合）</t>
    <rPh sb="0" eb="2">
      <t>テジュン</t>
    </rPh>
    <rPh sb="7" eb="9">
      <t>バアイ</t>
    </rPh>
    <phoneticPr fontId="1"/>
  </si>
  <si>
    <t>手順）</t>
    <rPh sb="0" eb="2">
      <t>テジュン</t>
    </rPh>
    <phoneticPr fontId="1"/>
  </si>
  <si>
    <t>(　　　　　　　　)</t>
    <phoneticPr fontId="1"/>
  </si>
  <si>
    <r>
      <t xml:space="preserve">入場予想時刻
</t>
    </r>
    <r>
      <rPr>
        <sz val="8"/>
        <rFont val="UD デジタル 教科書体 NK-B"/>
        <family val="1"/>
        <charset val="128"/>
      </rPr>
      <t>(当日都度計算)</t>
    </r>
    <rPh sb="0" eb="2">
      <t>ニュウジョウ</t>
    </rPh>
    <rPh sb="2" eb="4">
      <t>ヨソウ</t>
    </rPh>
    <rPh sb="4" eb="6">
      <t>ジコク</t>
    </rPh>
    <rPh sb="8" eb="10">
      <t>トウジツ</t>
    </rPh>
    <rPh sb="10" eb="12">
      <t>ツド</t>
    </rPh>
    <rPh sb="12" eb="14">
      <t>ケイサン</t>
    </rPh>
    <phoneticPr fontId="1"/>
  </si>
  <si>
    <r>
      <t xml:space="preserve">入場時刻実績
</t>
    </r>
    <r>
      <rPr>
        <sz val="8"/>
        <rFont val="UD デジタル 教科書体 NK-B"/>
        <family val="1"/>
        <charset val="128"/>
      </rPr>
      <t>(当日記入)</t>
    </r>
    <rPh sb="0" eb="2">
      <t>ニュウジョウ</t>
    </rPh>
    <rPh sb="2" eb="4">
      <t>ジコク</t>
    </rPh>
    <rPh sb="4" eb="6">
      <t>ジッセキ</t>
    </rPh>
    <rPh sb="8" eb="10">
      <t>トウジツ</t>
    </rPh>
    <rPh sb="10" eb="12">
      <t>キニュウ</t>
    </rPh>
    <phoneticPr fontId="1"/>
  </si>
  <si>
    <t>精度　⇒　〇：±30以内、△：±1分以内、×：未知な部分有</t>
    <rPh sb="0" eb="2">
      <t>セイド</t>
    </rPh>
    <rPh sb="10" eb="12">
      <t>イナイ</t>
    </rPh>
    <rPh sb="17" eb="18">
      <t>フン</t>
    </rPh>
    <rPh sb="18" eb="20">
      <t>イナイ</t>
    </rPh>
    <rPh sb="23" eb="25">
      <t>ミチ</t>
    </rPh>
    <rPh sb="26" eb="28">
      <t>ブブン</t>
    </rPh>
    <rPh sb="28" eb="29">
      <t>アリ</t>
    </rPh>
    <phoneticPr fontId="1"/>
  </si>
  <si>
    <r>
      <t>通過時刻実績</t>
    </r>
    <r>
      <rPr>
        <sz val="8"/>
        <rFont val="UD デジタル 教科書体 NK-B"/>
        <family val="1"/>
        <charset val="128"/>
      </rPr>
      <t>(当日記入)</t>
    </r>
    <rPh sb="0" eb="2">
      <t>ツウカ</t>
    </rPh>
    <rPh sb="2" eb="4">
      <t>ジコク</t>
    </rPh>
    <rPh sb="4" eb="6">
      <t>ジッセキ</t>
    </rPh>
    <rPh sb="7" eb="9">
      <t>トウジツ</t>
    </rPh>
    <rPh sb="9" eb="11">
      <t>キニュウ</t>
    </rPh>
    <phoneticPr fontId="1"/>
  </si>
  <si>
    <t>競技場発見隊用　競技場入場予想シート</t>
    <rPh sb="0" eb="3">
      <t>キョウギジョウ</t>
    </rPh>
    <rPh sb="3" eb="6">
      <t>ハッケンタイ</t>
    </rPh>
    <rPh sb="6" eb="7">
      <t>ヨウ</t>
    </rPh>
    <rPh sb="8" eb="11">
      <t>キョウギジョウ</t>
    </rPh>
    <rPh sb="11" eb="13">
      <t>ニュウジョウ</t>
    </rPh>
    <phoneticPr fontId="1"/>
  </si>
  <si>
    <t>沿道発見隊用　応援席通過予想</t>
    <rPh sb="2" eb="5">
      <t>ハッケンタイ</t>
    </rPh>
    <rPh sb="5" eb="6">
      <t>ヨウ</t>
    </rPh>
    <rPh sb="7" eb="10">
      <t>オウエンセキ</t>
    </rPh>
    <rPh sb="10" eb="12">
      <t>ツウカ</t>
    </rPh>
    <rPh sb="12" eb="14">
      <t>ヨソウ</t>
    </rPh>
    <phoneticPr fontId="1"/>
  </si>
  <si>
    <r>
      <rPr>
        <b/>
        <sz val="14"/>
        <rFont val="UD デジタル 教科書体 NK-B"/>
        <family val="1"/>
        <charset val="128"/>
      </rPr>
      <t>予想時刻</t>
    </r>
    <r>
      <rPr>
        <sz val="8"/>
        <rFont val="UD デジタル 教科書体 NK-B"/>
        <family val="1"/>
        <charset val="128"/>
      </rPr>
      <t>(当日計算)</t>
    </r>
    <rPh sb="0" eb="2">
      <t>ヨソウ</t>
    </rPh>
    <rPh sb="2" eb="4">
      <t>ジコク</t>
    </rPh>
    <rPh sb="5" eb="7">
      <t>トウジツ</t>
    </rPh>
    <rPh sb="7" eb="9">
      <t>ケイサン</t>
    </rPh>
    <phoneticPr fontId="1"/>
  </si>
  <si>
    <t>時</t>
    <rPh sb="0" eb="1">
      <t>ジ</t>
    </rPh>
    <phoneticPr fontId="1"/>
  </si>
  <si>
    <t>分</t>
    <rPh sb="0" eb="1">
      <t>フン</t>
    </rPh>
    <phoneticPr fontId="1"/>
  </si>
  <si>
    <t>秒</t>
    <rPh sb="0" eb="1">
      <t>ビョウ</t>
    </rPh>
    <phoneticPr fontId="1"/>
  </si>
  <si>
    <r>
      <t>中継予想時刻</t>
    </r>
    <r>
      <rPr>
        <sz val="8"/>
        <rFont val="UD デジタル 教科書体 NK-B"/>
        <family val="1"/>
        <charset val="128"/>
      </rPr>
      <t>(当日計算)</t>
    </r>
    <rPh sb="0" eb="2">
      <t>チュウケイ</t>
    </rPh>
    <rPh sb="2" eb="4">
      <t>ヨソウ</t>
    </rPh>
    <rPh sb="4" eb="6">
      <t>ジコク</t>
    </rPh>
    <rPh sb="7" eb="9">
      <t>トウジツ</t>
    </rPh>
    <rPh sb="9" eb="11">
      <t>ケイサン</t>
    </rPh>
    <phoneticPr fontId="1"/>
  </si>
  <si>
    <t>D</t>
    <phoneticPr fontId="1"/>
  </si>
  <si>
    <t>E</t>
    <phoneticPr fontId="1"/>
  </si>
  <si>
    <t>B</t>
    <phoneticPr fontId="1"/>
  </si>
  <si>
    <t>A</t>
    <phoneticPr fontId="1"/>
  </si>
  <si>
    <t>24沿道ｿﾌﾄ入口</t>
    <rPh sb="2" eb="4">
      <t>エンドウ</t>
    </rPh>
    <rPh sb="7" eb="9">
      <t>イリグチ</t>
    </rPh>
    <phoneticPr fontId="1"/>
  </si>
  <si>
    <t>ﾃﾆｽ角</t>
    <rPh sb="3" eb="4">
      <t>カド</t>
    </rPh>
    <phoneticPr fontId="1"/>
  </si>
  <si>
    <t>25発見</t>
    <rPh sb="2" eb="4">
      <t>ハッケン</t>
    </rPh>
    <phoneticPr fontId="1"/>
  </si>
  <si>
    <t>25沿道第1ﾃﾆｽ</t>
    <rPh sb="2" eb="4">
      <t>エンドウ</t>
    </rPh>
    <rPh sb="4" eb="5">
      <t>ダイ</t>
    </rPh>
    <phoneticPr fontId="1"/>
  </si>
  <si>
    <t>P５曲がり角</t>
    <rPh sb="2" eb="3">
      <t>マ</t>
    </rPh>
    <rPh sb="5" eb="6">
      <t>カド</t>
    </rPh>
    <phoneticPr fontId="1"/>
  </si>
  <si>
    <t>C</t>
    <phoneticPr fontId="1"/>
  </si>
  <si>
    <t>ショート</t>
    <phoneticPr fontId="1"/>
  </si>
  <si>
    <t>25沿道</t>
    <rPh sb="2" eb="4">
      <t>エンドウ</t>
    </rPh>
    <phoneticPr fontId="1"/>
  </si>
  <si>
    <t>ロング</t>
    <phoneticPr fontId="1"/>
  </si>
  <si>
    <t>黒肥地健琉</t>
    <rPh sb="0" eb="1">
      <t>クロ</t>
    </rPh>
    <rPh sb="1" eb="2">
      <t>コエ</t>
    </rPh>
    <rPh sb="2" eb="3">
      <t>チ</t>
    </rPh>
    <rPh sb="3" eb="5">
      <t>タケル</t>
    </rPh>
    <phoneticPr fontId="7"/>
  </si>
  <si>
    <t>朝隈晃生</t>
    <rPh sb="0" eb="1">
      <t>アサ</t>
    </rPh>
    <rPh sb="1" eb="2">
      <t>クマ</t>
    </rPh>
    <rPh sb="2" eb="3">
      <t>アキラ</t>
    </rPh>
    <rPh sb="3" eb="4">
      <t>セイ</t>
    </rPh>
    <phoneticPr fontId="7"/>
  </si>
  <si>
    <t>山形彰宏</t>
    <rPh sb="0" eb="2">
      <t>ヤマガタ</t>
    </rPh>
    <rPh sb="2" eb="4">
      <t>アキヒロ</t>
    </rPh>
    <phoneticPr fontId="7"/>
  </si>
  <si>
    <t>坂尻雅</t>
    <rPh sb="0" eb="2">
      <t>サカジリ</t>
    </rPh>
    <rPh sb="2" eb="3">
      <t>ミヤビ</t>
    </rPh>
    <phoneticPr fontId="7"/>
  </si>
  <si>
    <t>根本祐希</t>
  </si>
  <si>
    <t>藤川泰成</t>
    <rPh sb="0" eb="4">
      <t>フジカワタイセイ</t>
    </rPh>
    <phoneticPr fontId="3"/>
  </si>
  <si>
    <t>和田龍太</t>
    <rPh sb="0" eb="4">
      <t>ワダリュウタ</t>
    </rPh>
    <phoneticPr fontId="3"/>
  </si>
  <si>
    <t>源馬功大</t>
    <rPh sb="0" eb="2">
      <t>ゲンマ</t>
    </rPh>
    <rPh sb="2" eb="4">
      <t>コウダイ</t>
    </rPh>
    <phoneticPr fontId="3"/>
  </si>
  <si>
    <t>唐国剣</t>
    <rPh sb="0" eb="1">
      <t>トウ</t>
    </rPh>
    <rPh sb="1" eb="3">
      <t>コクケン</t>
    </rPh>
    <phoneticPr fontId="7"/>
  </si>
  <si>
    <t>嶋駿斗</t>
    <rPh sb="0" eb="1">
      <t>シマ</t>
    </rPh>
    <rPh sb="1" eb="2">
      <t>シュン</t>
    </rPh>
    <rPh sb="2" eb="3">
      <t>ト</t>
    </rPh>
    <phoneticPr fontId="7"/>
  </si>
  <si>
    <t>山田頌</t>
    <rPh sb="0" eb="2">
      <t>ヤマダ</t>
    </rPh>
    <rPh sb="2" eb="3">
      <t>ショウ</t>
    </rPh>
    <phoneticPr fontId="7"/>
  </si>
  <si>
    <t>永尾大樹</t>
    <rPh sb="0" eb="2">
      <t>ナガオ</t>
    </rPh>
    <rPh sb="2" eb="4">
      <t>タイキ</t>
    </rPh>
    <phoneticPr fontId="2"/>
  </si>
  <si>
    <t>西川和希</t>
    <rPh sb="0" eb="2">
      <t>ニシカワ</t>
    </rPh>
    <rPh sb="2" eb="4">
      <t>カズキ</t>
    </rPh>
    <phoneticPr fontId="2"/>
  </si>
  <si>
    <t>天野槍</t>
    <rPh sb="0" eb="2">
      <t>アマノ</t>
    </rPh>
    <rPh sb="2" eb="3">
      <t>ソウ</t>
    </rPh>
    <phoneticPr fontId="2"/>
  </si>
  <si>
    <t>小野裕喜</t>
    <rPh sb="0" eb="2">
      <t>オノ</t>
    </rPh>
    <rPh sb="2" eb="4">
      <t>ユウキ</t>
    </rPh>
    <phoneticPr fontId="2"/>
  </si>
  <si>
    <t>尾野貴広</t>
    <rPh sb="0" eb="4">
      <t>オノタカヒロ</t>
    </rPh>
    <phoneticPr fontId="2"/>
  </si>
  <si>
    <t>寺田周平</t>
    <rPh sb="0" eb="2">
      <t>テラダ</t>
    </rPh>
    <rPh sb="2" eb="4">
      <t>シュウヘイ</t>
    </rPh>
    <phoneticPr fontId="2"/>
  </si>
  <si>
    <t>山田眞也</t>
    <rPh sb="0" eb="2">
      <t>ヤマダ</t>
    </rPh>
    <rPh sb="2" eb="4">
      <t>マサナリ</t>
    </rPh>
    <phoneticPr fontId="2"/>
  </si>
  <si>
    <t>北村憲康</t>
    <rPh sb="0" eb="2">
      <t>キタムラ</t>
    </rPh>
    <rPh sb="2" eb="3">
      <t>ノリ</t>
    </rPh>
    <rPh sb="3" eb="4">
      <t>ヤス</t>
    </rPh>
    <phoneticPr fontId="2"/>
  </si>
  <si>
    <t>東和寛</t>
    <rPh sb="0" eb="1">
      <t>ヒガシ</t>
    </rPh>
    <rPh sb="1" eb="3">
      <t>カズヒロ</t>
    </rPh>
    <phoneticPr fontId="2"/>
  </si>
  <si>
    <t>風間裕</t>
    <rPh sb="0" eb="2">
      <t>カザマ</t>
    </rPh>
    <rPh sb="2" eb="3">
      <t>ユタカ</t>
    </rPh>
    <phoneticPr fontId="2"/>
  </si>
  <si>
    <t>本多孝志</t>
    <rPh sb="0" eb="2">
      <t>ホンダ</t>
    </rPh>
    <rPh sb="2" eb="3">
      <t>タカシ</t>
    </rPh>
    <rPh sb="3" eb="4">
      <t>ココロザシ</t>
    </rPh>
    <phoneticPr fontId="2"/>
  </si>
  <si>
    <t>村田宗央</t>
    <rPh sb="0" eb="2">
      <t>ムラタ</t>
    </rPh>
    <rPh sb="2" eb="4">
      <t>ムネオ</t>
    </rPh>
    <phoneticPr fontId="2"/>
  </si>
  <si>
    <t>清原椎渚</t>
    <rPh sb="0" eb="2">
      <t>キヨハラ</t>
    </rPh>
    <rPh sb="2" eb="3">
      <t>シイ</t>
    </rPh>
    <rPh sb="3" eb="4">
      <t>ナギサ</t>
    </rPh>
    <phoneticPr fontId="2"/>
  </si>
  <si>
    <t>伊豫田まい</t>
    <rPh sb="0" eb="3">
      <t>イヨダ</t>
    </rPh>
    <phoneticPr fontId="2"/>
  </si>
  <si>
    <t>中島心春</t>
    <rPh sb="0" eb="2">
      <t>ナカシマ</t>
    </rPh>
    <rPh sb="2" eb="4">
      <t>コハル</t>
    </rPh>
    <phoneticPr fontId="2"/>
  </si>
  <si>
    <t>和田果歩</t>
    <rPh sb="0" eb="2">
      <t>ワダ</t>
    </rPh>
    <rPh sb="2" eb="4">
      <t>カホ</t>
    </rPh>
    <phoneticPr fontId="2"/>
  </si>
  <si>
    <t>石川真弓</t>
    <rPh sb="0" eb="2">
      <t>イシカワ</t>
    </rPh>
    <rPh sb="2" eb="4">
      <t>マユミ</t>
    </rPh>
    <phoneticPr fontId="2"/>
  </si>
  <si>
    <t>岡田弥生</t>
    <rPh sb="0" eb="2">
      <t>オカダ</t>
    </rPh>
    <rPh sb="2" eb="4">
      <t>ヤヨイ</t>
    </rPh>
    <phoneticPr fontId="2"/>
  </si>
  <si>
    <t>今村紗椰</t>
    <rPh sb="0" eb="2">
      <t>イマムラ</t>
    </rPh>
    <rPh sb="2" eb="4">
      <t>サヤ</t>
    </rPh>
    <phoneticPr fontId="2"/>
  </si>
  <si>
    <t>高橋静香</t>
    <rPh sb="0" eb="2">
      <t>タカハシ</t>
    </rPh>
    <rPh sb="2" eb="4">
      <t>シズカ</t>
    </rPh>
    <phoneticPr fontId="2"/>
  </si>
  <si>
    <t>やまがた　あきひろ</t>
    <phoneticPr fontId="1"/>
  </si>
  <si>
    <t>ふじかわ　たいせい</t>
    <phoneticPr fontId="1"/>
  </si>
  <si>
    <t>げんま　こうだい</t>
    <phoneticPr fontId="1"/>
  </si>
  <si>
    <t>とう　こくけん</t>
  </si>
  <si>
    <t>とう　こくけん</t>
    <phoneticPr fontId="1"/>
  </si>
  <si>
    <t>しま　しゅんと</t>
  </si>
  <si>
    <t>しま　しゅんと</t>
    <phoneticPr fontId="1"/>
  </si>
  <si>
    <t>やまだ　しょう</t>
  </si>
  <si>
    <t>やまだ　しょう</t>
    <phoneticPr fontId="1"/>
  </si>
  <si>
    <t>ながお　たいき</t>
  </si>
  <si>
    <t>ながお　たいき</t>
    <phoneticPr fontId="1"/>
  </si>
  <si>
    <t>にしかわ　かずき</t>
  </si>
  <si>
    <t>にしかわ　かずき</t>
    <phoneticPr fontId="1"/>
  </si>
  <si>
    <t>あまの　そう</t>
  </si>
  <si>
    <t>あまの　そう</t>
    <phoneticPr fontId="1"/>
  </si>
  <si>
    <t>おの　ゆうき</t>
  </si>
  <si>
    <t>おの　ゆうき</t>
    <phoneticPr fontId="1"/>
  </si>
  <si>
    <t>おの　たかひろ</t>
  </si>
  <si>
    <t>おの　たかひろ</t>
    <phoneticPr fontId="1"/>
  </si>
  <si>
    <t>きよはら　しいな</t>
  </si>
  <si>
    <t>なかしま　ここみ</t>
  </si>
  <si>
    <t>わだ　かほ</t>
  </si>
  <si>
    <t>わだ　かほ</t>
    <phoneticPr fontId="1"/>
  </si>
  <si>
    <t>いしかわ　まゆみ</t>
  </si>
  <si>
    <t>おかだ　やよい</t>
  </si>
  <si>
    <t>いまむら　さや</t>
  </si>
  <si>
    <t>いまむら　さや</t>
    <phoneticPr fontId="1"/>
  </si>
  <si>
    <t>たかはし　しずか</t>
  </si>
  <si>
    <t>てらだ　しゅうへい</t>
  </si>
  <si>
    <t>しば　しんじ</t>
  </si>
  <si>
    <t>やまだ　まさなり</t>
  </si>
  <si>
    <t>やまだ　まさなり</t>
    <phoneticPr fontId="1"/>
  </si>
  <si>
    <t>きたむら　のりやす</t>
  </si>
  <si>
    <t>ひがし　かずひろ</t>
  </si>
  <si>
    <t>ひがし　かずひろ</t>
    <phoneticPr fontId="1"/>
  </si>
  <si>
    <t>かざま　ゆたか</t>
  </si>
  <si>
    <t>ほんだ　たかｓ</t>
  </si>
  <si>
    <t>ほんだ　たかｓ</t>
    <phoneticPr fontId="1"/>
  </si>
  <si>
    <t>むらた　むねお</t>
  </si>
  <si>
    <t>むらた　むねお</t>
    <phoneticPr fontId="1"/>
  </si>
  <si>
    <t>T列コピペ</t>
    <rPh sb="1" eb="2">
      <t>レツ</t>
    </rPh>
    <phoneticPr fontId="1"/>
  </si>
  <si>
    <t>-</t>
    <phoneticPr fontId="1"/>
  </si>
  <si>
    <t>(25)</t>
  </si>
  <si>
    <t>(26)</t>
  </si>
  <si>
    <t>(27)</t>
  </si>
  <si>
    <t>(28)</t>
  </si>
  <si>
    <t>(29)</t>
  </si>
  <si>
    <t>(30)</t>
  </si>
  <si>
    <t>(31)</t>
  </si>
  <si>
    <t>(32)</t>
  </si>
  <si>
    <t>(5)+9分40秒</t>
  </si>
  <si>
    <t>(1)+11分50秒</t>
  </si>
  <si>
    <t>(15)+10分40秒</t>
  </si>
  <si>
    <t>(4)+14分0秒</t>
  </si>
  <si>
    <t>(8)+13分30秒</t>
  </si>
  <si>
    <t>(13)+15分40秒</t>
  </si>
  <si>
    <t>(31)+15分0秒</t>
  </si>
  <si>
    <t>(7)+13分20秒</t>
  </si>
  <si>
    <t>△</t>
  </si>
  <si>
    <t>×</t>
  </si>
  <si>
    <t>8区1回目</t>
    <rPh sb="1" eb="2">
      <t>ク</t>
    </rPh>
    <rPh sb="3" eb="5">
      <t>カイメ</t>
    </rPh>
    <phoneticPr fontId="1"/>
  </si>
  <si>
    <t>8区2回目</t>
    <rPh sb="1" eb="2">
      <t>ク</t>
    </rPh>
    <rPh sb="3" eb="5">
      <t>カイメ</t>
    </rPh>
    <phoneticPr fontId="1"/>
  </si>
  <si>
    <t>いよだ　まい</t>
  </si>
  <si>
    <t>(33)</t>
  </si>
  <si>
    <t>(34)</t>
  </si>
  <si>
    <t>(10)+10分40秒</t>
  </si>
  <si>
    <t>(　　　　　　　　)</t>
  </si>
  <si>
    <t>(1)+7分30秒</t>
  </si>
  <si>
    <t>(5)+9分10秒</t>
  </si>
  <si>
    <t>(6)+9分20秒</t>
  </si>
  <si>
    <t>(10)+9分50秒</t>
  </si>
  <si>
    <t>(21)+9分40秒</t>
  </si>
  <si>
    <t>(24)+9分20秒</t>
  </si>
  <si>
    <t>(11)+10分30秒</t>
  </si>
  <si>
    <t>(4)+14分20秒</t>
  </si>
  <si>
    <t>(9)+13分40秒</t>
  </si>
  <si>
    <t>(13)+14分30秒</t>
  </si>
  <si>
    <t>(18)+14分50秒</t>
  </si>
  <si>
    <t>(23)+14分10秒</t>
  </si>
  <si>
    <t>(28)+14分40秒</t>
  </si>
  <si>
    <t>(33)+14分40秒</t>
  </si>
  <si>
    <t>(3)+12分10秒</t>
  </si>
  <si>
    <t>(8)+12分40秒</t>
  </si>
  <si>
    <t>(12)+12分0秒</t>
  </si>
  <si>
    <t>(16)+11分20秒</t>
  </si>
  <si>
    <t>(20)+12分30秒</t>
  </si>
  <si>
    <t>(25)+12分20秒</t>
  </si>
  <si>
    <t>(29)+12分30秒</t>
  </si>
  <si>
    <t>前走者の距離</t>
    <rPh sb="0" eb="3">
      <t>ゼンソウシャ</t>
    </rPh>
    <rPh sb="4" eb="6">
      <t>キョリ</t>
    </rPh>
    <phoneticPr fontId="1"/>
  </si>
  <si>
    <t>自分の距離</t>
    <rPh sb="0" eb="2">
      <t>ジブン</t>
    </rPh>
    <rPh sb="3" eb="5">
      <t>キョリ</t>
    </rPh>
    <phoneticPr fontId="1"/>
  </si>
  <si>
    <t>(27)+7分40秒</t>
  </si>
  <si>
    <t>(2)+11分40秒</t>
  </si>
  <si>
    <t>(7)+11分50秒</t>
  </si>
  <si>
    <t>(11)+11分10秒</t>
  </si>
  <si>
    <t>(19)+10分50秒</t>
  </si>
  <si>
    <t>(22)+11分30秒</t>
  </si>
  <si>
    <t>(26)+11分10秒</t>
  </si>
  <si>
    <t>前走者距離</t>
    <rPh sb="0" eb="3">
      <t>ゼンソウシャ</t>
    </rPh>
    <rPh sb="3" eb="5">
      <t>キョリ</t>
    </rPh>
    <phoneticPr fontId="1"/>
  </si>
  <si>
    <t>(6)+11分50秒</t>
  </si>
  <si>
    <t>(9)+10分0秒</t>
  </si>
  <si>
    <t>(12)+10分0秒</t>
  </si>
  <si>
    <t>(16)+10分0秒</t>
  </si>
  <si>
    <t>(2)+9分0秒</t>
  </si>
  <si>
    <t>(19)+9分20秒</t>
  </si>
  <si>
    <t>(22)+17分10秒</t>
  </si>
  <si>
    <t>(14)+10分40秒</t>
  </si>
  <si>
    <t>(17)+11分0秒</t>
  </si>
  <si>
    <t>(21)+11分50秒</t>
  </si>
  <si>
    <t>(25)+10分40秒</t>
  </si>
  <si>
    <t>(18)+13分40秒</t>
  </si>
  <si>
    <t>(23)+14分50秒</t>
  </si>
  <si>
    <t>(28)+14分30秒</t>
  </si>
  <si>
    <t>(15)+12分30秒</t>
  </si>
  <si>
    <t>(20)+12分20秒</t>
  </si>
  <si>
    <t>(24)+12分30秒</t>
  </si>
  <si>
    <t>(27)+12分30秒</t>
  </si>
  <si>
    <t>(14)+10分0秒</t>
  </si>
  <si>
    <t>(17)+10分0秒</t>
  </si>
  <si>
    <t>【ロング女性シニア　場内マネ用】中継予想計算シート</t>
    <rPh sb="4" eb="6">
      <t>ジョセイ</t>
    </rPh>
    <rPh sb="10" eb="12">
      <t>ジョウナイ</t>
    </rPh>
    <rPh sb="14" eb="15">
      <t>ヨウ</t>
    </rPh>
    <rPh sb="16" eb="18">
      <t>チュウケイ</t>
    </rPh>
    <rPh sb="18" eb="20">
      <t>ヨソウ</t>
    </rPh>
    <rPh sb="20" eb="22">
      <t>ケイサン</t>
    </rPh>
    <phoneticPr fontId="1"/>
  </si>
  <si>
    <t>https://timesync.jp/toyota/251207/</t>
    <phoneticPr fontId="1"/>
  </si>
  <si>
    <t xml:space="preserve">https://timesync.site/toyota/251207/ </t>
    <phoneticPr fontId="1"/>
  </si>
  <si>
    <t>２つ入口あるがどちらでも同じ速報サイト</t>
    <rPh sb="2" eb="4">
      <t>イリグチ</t>
    </rPh>
    <rPh sb="12" eb="13">
      <t>オナ</t>
    </rPh>
    <rPh sb="14" eb="16">
      <t>ソクホウ</t>
    </rPh>
    <phoneticPr fontId="1"/>
  </si>
  <si>
    <t>(1) ＋ 9分5秒</t>
  </si>
  <si>
    <t>(4) ＋ 9分45秒</t>
  </si>
  <si>
    <t>(7) ＋ 10分5秒</t>
  </si>
  <si>
    <t>(9) ＋ 10分5秒</t>
  </si>
  <si>
    <t>(12) ＋ 10分5秒</t>
  </si>
  <si>
    <t>(15) ＋ 9分20秒</t>
  </si>
  <si>
    <t>(16) ＋ 17分30秒</t>
  </si>
  <si>
    <t>(3) ＋ 13分30秒</t>
  </si>
  <si>
    <t>(6) ＋ 14分15秒</t>
  </si>
  <si>
    <t>(10) ＋ 16分0秒</t>
  </si>
  <si>
    <t>(13) ＋ 13分30秒</t>
  </si>
  <si>
    <t>(17) ＋ 15分0秒</t>
  </si>
  <si>
    <t>(20) ＋ 14分30秒</t>
  </si>
  <si>
    <t>(23) ＋ 15分20秒</t>
  </si>
  <si>
    <t>(2) ＋ 12分10秒</t>
  </si>
  <si>
    <t>(5) ＋ 13分30秒</t>
  </si>
  <si>
    <t>(8) ＋ 10分20秒</t>
  </si>
  <si>
    <t>(11) ＋ 12分50秒</t>
  </si>
  <si>
    <t>(14) ＋ 12分20秒</t>
  </si>
  <si>
    <t>(18) ＋ 12分40秒</t>
  </si>
  <si>
    <t>(19) ＋ 12分40秒</t>
  </si>
  <si>
    <t>①実績＋ 12分0秒</t>
  </si>
  <si>
    <t>②実績＋ 11分50秒</t>
  </si>
  <si>
    <t>③実績＋ 10分40秒</t>
  </si>
  <si>
    <t>④実績＋ 10分40秒</t>
  </si>
  <si>
    <t>⑤実績＋ 11分10秒</t>
  </si>
  <si>
    <t>⑥実績＋ 12分0秒</t>
  </si>
  <si>
    <t>⑦実績＋ 11分10秒</t>
  </si>
  <si>
    <t>唐さんの中継時刻を計測
　⇒１区唐さんの中継時刻実績を記入
　⇒記入した中継時刻実績に予想計算式を適用して②行の嶋さん中継予想時刻を記入。
　　（例：唐さんが　9:32:00 に中継した場合、嶋さんの予想中継時刻は　9:44:00になる）
　⇒山田さんにその予想時刻を教えてあげて３分前にはベンチコート預かって待機エリアB2へいってもらう
　⇒嶋さんの中継時刻を計測・実績記入し、山田さん中継予想を出して永尾さんに教える・・・以降繰り返し</t>
    <rPh sb="0" eb="1">
      <t>トウ</t>
    </rPh>
    <rPh sb="4" eb="6">
      <t>チュウケイ</t>
    </rPh>
    <rPh sb="6" eb="8">
      <t>ジコク</t>
    </rPh>
    <rPh sb="9" eb="11">
      <t>ケイソク</t>
    </rPh>
    <rPh sb="15" eb="16">
      <t>ク</t>
    </rPh>
    <rPh sb="16" eb="17">
      <t>トウ</t>
    </rPh>
    <rPh sb="20" eb="22">
      <t>チュウケイ</t>
    </rPh>
    <rPh sb="22" eb="24">
      <t>ジコク</t>
    </rPh>
    <rPh sb="24" eb="26">
      <t>ジッセキ</t>
    </rPh>
    <rPh sb="27" eb="29">
      <t>キニュウ</t>
    </rPh>
    <rPh sb="32" eb="34">
      <t>キニュウ</t>
    </rPh>
    <rPh sb="36" eb="38">
      <t>チュウケイ</t>
    </rPh>
    <rPh sb="38" eb="40">
      <t>ジコク</t>
    </rPh>
    <rPh sb="40" eb="42">
      <t>ジッセキ</t>
    </rPh>
    <rPh sb="43" eb="45">
      <t>ヨソウ</t>
    </rPh>
    <rPh sb="45" eb="47">
      <t>ケイサン</t>
    </rPh>
    <rPh sb="47" eb="48">
      <t>シキ</t>
    </rPh>
    <rPh sb="49" eb="51">
      <t>テキヨウ</t>
    </rPh>
    <rPh sb="54" eb="55">
      <t>ギョウ</t>
    </rPh>
    <rPh sb="56" eb="57">
      <t>シマ</t>
    </rPh>
    <rPh sb="59" eb="61">
      <t>チュウケイ</t>
    </rPh>
    <rPh sb="61" eb="63">
      <t>ヨソウ</t>
    </rPh>
    <rPh sb="63" eb="65">
      <t>ジコク</t>
    </rPh>
    <rPh sb="66" eb="68">
      <t>キニュウ</t>
    </rPh>
    <rPh sb="73" eb="74">
      <t>レイ</t>
    </rPh>
    <rPh sb="75" eb="76">
      <t>トウ</t>
    </rPh>
    <rPh sb="89" eb="91">
      <t>チュウケイ</t>
    </rPh>
    <rPh sb="93" eb="95">
      <t>バアイ</t>
    </rPh>
    <rPh sb="96" eb="97">
      <t>シマ</t>
    </rPh>
    <rPh sb="100" eb="102">
      <t>ヨソウ</t>
    </rPh>
    <rPh sb="102" eb="104">
      <t>チュウケイ</t>
    </rPh>
    <rPh sb="104" eb="106">
      <t>ジコク</t>
    </rPh>
    <rPh sb="122" eb="124">
      <t>ヤマダ</t>
    </rPh>
    <rPh sb="129" eb="131">
      <t>ヨソウ</t>
    </rPh>
    <rPh sb="131" eb="133">
      <t>ジコク</t>
    </rPh>
    <rPh sb="134" eb="135">
      <t>オシ</t>
    </rPh>
    <rPh sb="141" eb="143">
      <t>フンマエ</t>
    </rPh>
    <rPh sb="151" eb="152">
      <t>アズ</t>
    </rPh>
    <rPh sb="155" eb="157">
      <t>タイキ</t>
    </rPh>
    <rPh sb="172" eb="173">
      <t>シマ</t>
    </rPh>
    <rPh sb="176" eb="178">
      <t>チュウケイ</t>
    </rPh>
    <rPh sb="178" eb="180">
      <t>ジコク</t>
    </rPh>
    <rPh sb="181" eb="183">
      <t>ケイソク</t>
    </rPh>
    <rPh sb="184" eb="186">
      <t>ジッセキ</t>
    </rPh>
    <rPh sb="186" eb="188">
      <t>キニュウ</t>
    </rPh>
    <rPh sb="190" eb="192">
      <t>ヤマダ</t>
    </rPh>
    <rPh sb="194" eb="196">
      <t>チュウケイ</t>
    </rPh>
    <rPh sb="196" eb="198">
      <t>ヨソウ</t>
    </rPh>
    <rPh sb="199" eb="200">
      <t>ダ</t>
    </rPh>
    <rPh sb="202" eb="204">
      <t>ナガオ</t>
    </rPh>
    <rPh sb="207" eb="208">
      <t>オシ</t>
    </rPh>
    <rPh sb="213" eb="215">
      <t>イコウ</t>
    </rPh>
    <rPh sb="215" eb="216">
      <t>ク</t>
    </rPh>
    <rPh sb="217" eb="218">
      <t>カエ</t>
    </rPh>
    <phoneticPr fontId="1"/>
  </si>
  <si>
    <t>黒肥地さんの中継時刻を確認　　⇒　①行の中継時刻実績を記入
　⇒記入した中継時刻実績に予想計算式を適用して②行の朝隈さん中継予想時刻を記入。
　　（例：黒肥地さんが　9:33:50 に中継した場合、朝隈さんの予想中継時刻は　9:42:55になる）
　⇒山形変態さんにその予想時刻を教えて３分前にはベンチコート預かり待機エリアA2へいってもらう
　⇒朝隈さんが走り終わった中継時刻実績を記入し、山形変態さんの予想を出して坂尻さんへ教える・・・以降繰り返し</t>
    <rPh sb="0" eb="3">
      <t>クロヒジ</t>
    </rPh>
    <rPh sb="6" eb="8">
      <t>チュウケイ</t>
    </rPh>
    <rPh sb="8" eb="10">
      <t>ジコク</t>
    </rPh>
    <rPh sb="11" eb="13">
      <t>カクニン</t>
    </rPh>
    <rPh sb="18" eb="19">
      <t>ギョウ</t>
    </rPh>
    <rPh sb="20" eb="22">
      <t>チュウケイ</t>
    </rPh>
    <rPh sb="22" eb="24">
      <t>ジコク</t>
    </rPh>
    <rPh sb="24" eb="26">
      <t>ジッセキ</t>
    </rPh>
    <rPh sb="27" eb="29">
      <t>キニュウ</t>
    </rPh>
    <rPh sb="32" eb="34">
      <t>キニュウ</t>
    </rPh>
    <rPh sb="36" eb="38">
      <t>チュウケイ</t>
    </rPh>
    <rPh sb="38" eb="40">
      <t>ジコク</t>
    </rPh>
    <rPh sb="40" eb="42">
      <t>ジッセキ</t>
    </rPh>
    <rPh sb="43" eb="45">
      <t>ヨソウ</t>
    </rPh>
    <rPh sb="45" eb="47">
      <t>ケイサン</t>
    </rPh>
    <rPh sb="47" eb="48">
      <t>シキ</t>
    </rPh>
    <rPh sb="49" eb="51">
      <t>テキヨウ</t>
    </rPh>
    <rPh sb="54" eb="55">
      <t>ギョウ</t>
    </rPh>
    <rPh sb="60" eb="62">
      <t>チュウケイ</t>
    </rPh>
    <rPh sb="62" eb="64">
      <t>ヨソウ</t>
    </rPh>
    <rPh sb="64" eb="66">
      <t>ジコク</t>
    </rPh>
    <rPh sb="67" eb="69">
      <t>キニュウ</t>
    </rPh>
    <rPh sb="74" eb="75">
      <t>レイ</t>
    </rPh>
    <rPh sb="76" eb="79">
      <t>クロヒジ</t>
    </rPh>
    <rPh sb="92" eb="94">
      <t>チュウケイ</t>
    </rPh>
    <rPh sb="96" eb="98">
      <t>バアイ</t>
    </rPh>
    <rPh sb="99" eb="101">
      <t>アサクマ</t>
    </rPh>
    <rPh sb="104" eb="106">
      <t>ヨソウ</t>
    </rPh>
    <rPh sb="106" eb="108">
      <t>チュウケイ</t>
    </rPh>
    <rPh sb="108" eb="110">
      <t>ジコク</t>
    </rPh>
    <rPh sb="126" eb="128">
      <t>ヤマガタ</t>
    </rPh>
    <rPh sb="128" eb="130">
      <t>ヘンタイ</t>
    </rPh>
    <rPh sb="135" eb="137">
      <t>ヨソウ</t>
    </rPh>
    <rPh sb="137" eb="139">
      <t>ジコク</t>
    </rPh>
    <rPh sb="140" eb="141">
      <t>オシ</t>
    </rPh>
    <rPh sb="144" eb="146">
      <t>フンマエ</t>
    </rPh>
    <rPh sb="154" eb="155">
      <t>アズ</t>
    </rPh>
    <rPh sb="157" eb="159">
      <t>タイキ</t>
    </rPh>
    <rPh sb="179" eb="180">
      <t>ハシ</t>
    </rPh>
    <rPh sb="181" eb="182">
      <t>オ</t>
    </rPh>
    <rPh sb="185" eb="187">
      <t>チュウケイ</t>
    </rPh>
    <rPh sb="187" eb="189">
      <t>ジコク</t>
    </rPh>
    <rPh sb="189" eb="191">
      <t>ジッセキ</t>
    </rPh>
    <rPh sb="192" eb="194">
      <t>キニュウ</t>
    </rPh>
    <rPh sb="196" eb="198">
      <t>ヤマガタ</t>
    </rPh>
    <rPh sb="198" eb="200">
      <t>ヘンタイ</t>
    </rPh>
    <rPh sb="203" eb="205">
      <t>ヨソウ</t>
    </rPh>
    <rPh sb="206" eb="207">
      <t>ダ</t>
    </rPh>
    <rPh sb="209" eb="211">
      <t>サカジリ</t>
    </rPh>
    <rPh sb="214" eb="215">
      <t>オシ</t>
    </rPh>
    <rPh sb="220" eb="222">
      <t>イコウ</t>
    </rPh>
    <rPh sb="222" eb="223">
      <t>ク</t>
    </rPh>
    <rPh sb="224" eb="225">
      <t>カエ</t>
    </rPh>
    <phoneticPr fontId="1"/>
  </si>
  <si>
    <t>【ショート場内マネ用】中継予想計算シート</t>
    <rPh sb="5" eb="7">
      <t>ジョウナイ</t>
    </rPh>
    <rPh sb="9" eb="10">
      <t>ヨウ</t>
    </rPh>
    <rPh sb="11" eb="13">
      <t>チュウケイ</t>
    </rPh>
    <rPh sb="13" eb="15">
      <t>ヨソウ</t>
    </rPh>
    <rPh sb="15" eb="17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</si>
</sst>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:ss&quot; /k&quot;"/>
    <numFmt numFmtId="177" formatCode="0_);[Red]\(0\)"/>
    <numFmt numFmtId="180" formatCode="0.000_);[Red]\(0.000\)"/>
    <numFmt numFmtId="181" formatCode="0.00_ "/>
    <numFmt numFmtId="185" formatCode="0.00_);[Red]\(0.00\)"/>
  </numFmts>
  <fonts count="4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HGPｺﾞｼｯｸM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HGS創英角ｺﾞｼｯｸUB"/>
      <family val="3"/>
      <charset val="128"/>
    </font>
    <font>
      <sz val="1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8"/>
      <name val="UD デジタル 教科書体 NK-B"/>
      <family val="1"/>
      <charset val="128"/>
    </font>
    <font>
      <b/>
      <sz val="18"/>
      <color rgb="FFFF0000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16"/>
      <name val="UD デジタル 教科書体 NK-B"/>
      <family val="1"/>
      <charset val="128"/>
    </font>
    <font>
      <sz val="14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8"/>
      <color theme="0"/>
      <name val="UD デジタル 教科書体 NK-B"/>
      <family val="1"/>
      <charset val="128"/>
    </font>
    <font>
      <sz val="11"/>
      <color theme="0"/>
      <name val="UD デジタル 教科書体 NK-B"/>
      <family val="1"/>
      <charset val="128"/>
    </font>
    <font>
      <sz val="8"/>
      <color theme="0"/>
      <name val="UD デジタル 教科書体 NK-B"/>
      <family val="1"/>
      <charset val="128"/>
    </font>
    <font>
      <b/>
      <sz val="12"/>
      <color theme="0"/>
      <name val="UD デジタル 教科書体 NK-B"/>
      <family val="1"/>
      <charset val="128"/>
    </font>
    <font>
      <b/>
      <sz val="8"/>
      <color theme="0"/>
      <name val="UD デジタル 教科書体 NK-B"/>
      <family val="1"/>
      <charset val="128"/>
    </font>
    <font>
      <b/>
      <sz val="9"/>
      <color theme="0"/>
      <name val="UD デジタル 教科書体 NK-B"/>
      <family val="1"/>
      <charset val="128"/>
    </font>
    <font>
      <b/>
      <sz val="18"/>
      <name val="UD デジタル 教科書体 NK-B"/>
      <family val="1"/>
      <charset val="128"/>
    </font>
    <font>
      <sz val="14"/>
      <color theme="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theme="0" tint="-0.249977111117893"/>
      <name val="HGPｺﾞｼｯｸM"/>
      <family val="3"/>
      <charset val="128"/>
    </font>
    <font>
      <sz val="12"/>
      <color theme="0" tint="-0.249977111117893"/>
      <name val="HGPｺﾞｼｯｸM"/>
      <family val="3"/>
      <charset val="128"/>
    </font>
    <font>
      <sz val="14"/>
      <color theme="0" tint="-4.9989318521683403E-2"/>
      <name val="UD デジタル 教科書体 NK-B"/>
      <family val="1"/>
      <charset val="128"/>
    </font>
    <font>
      <b/>
      <sz val="14"/>
      <color theme="0" tint="-0.14999847407452621"/>
      <name val="UD デジタル 教科書体 NK-B"/>
      <family val="1"/>
      <charset val="128"/>
    </font>
    <font>
      <sz val="14"/>
      <color theme="0" tint="-0.14999847407452621"/>
      <name val="UD デジタル 教科書体 NK-B"/>
      <family val="1"/>
      <charset val="128"/>
    </font>
    <font>
      <sz val="11"/>
      <color rgb="FFCCFFFF"/>
      <name val="UD デジタル 教科書体 NK-B"/>
      <family val="1"/>
      <charset val="128"/>
    </font>
    <font>
      <sz val="14"/>
      <color rgb="FFCCFFFF"/>
      <name val="UD デジタル 教科書体 NK-B"/>
      <family val="1"/>
      <charset val="128"/>
    </font>
    <font>
      <sz val="11"/>
      <color rgb="FFCCFFFF"/>
      <name val="ＭＳ Ｐゴシック"/>
      <family val="3"/>
      <charset val="128"/>
    </font>
    <font>
      <sz val="12"/>
      <color rgb="FFCCFFFF"/>
      <name val="ＭＳ Ｐゴシック"/>
      <family val="3"/>
      <charset val="128"/>
    </font>
    <font>
      <sz val="11"/>
      <color rgb="FFCCFFFF"/>
      <name val="HGPｺﾞｼｯｸM"/>
      <family val="3"/>
      <charset val="128"/>
    </font>
    <font>
      <sz val="14"/>
      <color theme="0" tint="-0.249977111117893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0"/>
      <color theme="1"/>
      <name val="HGPｺﾞｼｯｸM"/>
      <family val="3"/>
      <charset val="128"/>
    </font>
    <font>
      <sz val="14"/>
      <color theme="0" tint="-0.34998626667073579"/>
      <name val="UD デジタル 教科書体 NK-B"/>
      <family val="1"/>
      <charset val="128"/>
    </font>
    <font>
      <u/>
      <sz val="11"/>
      <color theme="10"/>
      <name val="ＭＳ Ｐゴシック"/>
      <family val="3"/>
      <charset val="128"/>
    </font>
    <font>
      <u/>
      <sz val="12"/>
      <color theme="10"/>
      <name val="UD Digi Kyokasho NK-B"/>
      <family val="1"/>
      <charset val="128"/>
    </font>
    <font>
      <sz val="10"/>
      <name val="UD デジタル 教科書体 NK-B"/>
      <family val="1"/>
      <charset val="128"/>
    </font>
    <font>
      <sz val="14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theme="0" tint="-0.24994659260841701"/>
        <bgColor rgb="FFCCFFFF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0625">
        <fgColor theme="0" tint="-0.14996795556505021"/>
        <bgColor rgb="FFCCFFFF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29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5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21" fontId="2" fillId="0" borderId="0" xfId="0" applyNumberFormat="1" applyFont="1" applyAlignment="1">
      <alignment vertical="center"/>
    </xf>
    <xf numFmtId="21" fontId="2" fillId="0" borderId="1" xfId="0" applyNumberFormat="1" applyFont="1" applyBorder="1" applyAlignment="1">
      <alignment vertical="center" wrapText="1"/>
    </xf>
    <xf numFmtId="21" fontId="2" fillId="0" borderId="1" xfId="0" applyNumberFormat="1" applyFont="1" applyBorder="1" applyAlignment="1">
      <alignment horizontal="center" vertical="center"/>
    </xf>
    <xf numFmtId="45" fontId="4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3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21" fontId="0" fillId="0" borderId="0" xfId="0" applyNumberFormat="1" applyAlignment="1">
      <alignment vertical="center"/>
    </xf>
    <xf numFmtId="0" fontId="8" fillId="0" borderId="5" xfId="0" applyFont="1" applyFill="1" applyBorder="1" applyAlignment="1">
      <alignment horizontal="center" vertical="center" shrinkToFit="1"/>
    </xf>
    <xf numFmtId="181" fontId="8" fillId="0" borderId="5" xfId="0" applyNumberFormat="1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vertical="top"/>
    </xf>
    <xf numFmtId="0" fontId="14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14" fillId="3" borderId="4" xfId="0" quotePrefix="1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176" fontId="8" fillId="5" borderId="6" xfId="0" applyNumberFormat="1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21" fontId="15" fillId="5" borderId="8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 wrapText="1"/>
    </xf>
    <xf numFmtId="21" fontId="15" fillId="0" borderId="8" xfId="0" applyNumberFormat="1" applyFont="1" applyFill="1" applyBorder="1" applyAlignment="1">
      <alignment horizontal="center" vertical="center"/>
    </xf>
    <xf numFmtId="0" fontId="14" fillId="0" borderId="4" xfId="0" quotePrefix="1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 wrapText="1"/>
    </xf>
    <xf numFmtId="21" fontId="19" fillId="6" borderId="0" xfId="0" applyNumberFormat="1" applyFont="1" applyFill="1" applyAlignment="1">
      <alignment vertical="center"/>
    </xf>
    <xf numFmtId="0" fontId="20" fillId="6" borderId="0" xfId="0" applyFont="1" applyFill="1" applyAlignment="1">
      <alignment horizontal="center" vertical="center"/>
    </xf>
    <xf numFmtId="21" fontId="9" fillId="3" borderId="0" xfId="0" applyNumberFormat="1" applyFont="1" applyFill="1" applyAlignment="1">
      <alignment vertical="top"/>
    </xf>
    <xf numFmtId="0" fontId="14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76" fontId="8" fillId="4" borderId="6" xfId="0" applyNumberFormat="1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21" fontId="15" fillId="4" borderId="8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4" fillId="4" borderId="4" xfId="0" quotePrefix="1" applyNumberFormat="1" applyFont="1" applyFill="1" applyBorder="1" applyAlignment="1">
      <alignment horizontal="center" vertical="center"/>
    </xf>
    <xf numFmtId="0" fontId="14" fillId="5" borderId="4" xfId="0" quotePrefix="1" applyNumberFormat="1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 wrapText="1"/>
    </xf>
    <xf numFmtId="21" fontId="25" fillId="3" borderId="0" xfId="0" applyNumberFormat="1" applyFont="1" applyFill="1" applyAlignment="1">
      <alignment vertical="center"/>
    </xf>
    <xf numFmtId="0" fontId="13" fillId="3" borderId="0" xfId="0" applyFont="1" applyFill="1" applyAlignment="1"/>
    <xf numFmtId="0" fontId="26" fillId="6" borderId="0" xfId="0" applyFont="1" applyFill="1" applyAlignment="1">
      <alignment vertical="center"/>
    </xf>
    <xf numFmtId="0" fontId="21" fillId="6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23" fillId="6" borderId="0" xfId="0" applyFont="1" applyFill="1" applyAlignment="1">
      <alignment vertical="center"/>
    </xf>
    <xf numFmtId="0" fontId="24" fillId="6" borderId="0" xfId="0" applyFont="1" applyFill="1" applyAlignment="1">
      <alignment vertical="top"/>
    </xf>
    <xf numFmtId="0" fontId="20" fillId="6" borderId="0" xfId="0" applyFont="1" applyFill="1" applyAlignment="1">
      <alignment vertical="center"/>
    </xf>
    <xf numFmtId="0" fontId="17" fillId="4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3" borderId="0" xfId="0" applyFont="1" applyFill="1" applyAlignment="1">
      <alignment horizontal="left" vertical="top" wrapText="1"/>
    </xf>
    <xf numFmtId="21" fontId="28" fillId="0" borderId="1" xfId="0" applyNumberFormat="1" applyFont="1" applyBorder="1" applyAlignment="1">
      <alignment horizontal="center" vertical="center"/>
    </xf>
    <xf numFmtId="21" fontId="29" fillId="3" borderId="1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 wrapText="1"/>
    </xf>
    <xf numFmtId="20" fontId="30" fillId="5" borderId="8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21" fontId="15" fillId="0" borderId="8" xfId="0" applyNumberFormat="1" applyFont="1" applyBorder="1" applyAlignment="1">
      <alignment horizontal="center" vertical="center"/>
    </xf>
    <xf numFmtId="20" fontId="32" fillId="0" borderId="8" xfId="0" applyNumberFormat="1" applyFont="1" applyFill="1" applyBorder="1" applyAlignment="1">
      <alignment horizontal="center" vertical="center"/>
    </xf>
    <xf numFmtId="20" fontId="32" fillId="4" borderId="8" xfId="0" applyNumberFormat="1" applyFont="1" applyFill="1" applyBorder="1" applyAlignment="1">
      <alignment horizontal="center" vertical="center"/>
    </xf>
    <xf numFmtId="20" fontId="32" fillId="0" borderId="18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top" wrapText="1"/>
    </xf>
    <xf numFmtId="0" fontId="33" fillId="3" borderId="0" xfId="0" applyFont="1" applyFill="1" applyAlignment="1">
      <alignment vertical="center"/>
    </xf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45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176" fontId="36" fillId="0" borderId="0" xfId="0" applyNumberFormat="1" applyFont="1" applyAlignment="1">
      <alignment vertical="center"/>
    </xf>
    <xf numFmtId="0" fontId="35" fillId="0" borderId="0" xfId="0" applyFont="1" applyAlignment="1">
      <alignment horizontal="left" vertical="top"/>
    </xf>
    <xf numFmtId="0" fontId="35" fillId="0" borderId="0" xfId="0" applyFont="1" applyAlignment="1">
      <alignment horizontal="left" vertical="center"/>
    </xf>
    <xf numFmtId="21" fontId="37" fillId="0" borderId="0" xfId="0" applyNumberFormat="1" applyFont="1" applyAlignment="1">
      <alignment vertical="center"/>
    </xf>
    <xf numFmtId="21" fontId="37" fillId="0" borderId="1" xfId="0" applyNumberFormat="1" applyFont="1" applyBorder="1" applyAlignment="1">
      <alignment vertical="center" wrapText="1"/>
    </xf>
    <xf numFmtId="21" fontId="37" fillId="0" borderId="1" xfId="0" applyNumberFormat="1" applyFont="1" applyBorder="1" applyAlignment="1">
      <alignment horizontal="center" vertical="center"/>
    </xf>
    <xf numFmtId="21" fontId="37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20" fontId="32" fillId="0" borderId="9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7" borderId="4" xfId="0" quotePrefix="1" applyNumberFormat="1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76" fontId="8" fillId="7" borderId="6" xfId="0" applyNumberFormat="1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 wrapText="1"/>
    </xf>
    <xf numFmtId="21" fontId="15" fillId="7" borderId="9" xfId="0" applyNumberFormat="1" applyFont="1" applyFill="1" applyBorder="1" applyAlignment="1">
      <alignment horizontal="center" vertical="center"/>
    </xf>
    <xf numFmtId="176" fontId="10" fillId="7" borderId="5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20" fontId="32" fillId="7" borderId="8" xfId="0" applyNumberFormat="1" applyFont="1" applyFill="1" applyBorder="1" applyAlignment="1">
      <alignment horizontal="center" vertical="center"/>
    </xf>
    <xf numFmtId="0" fontId="14" fillId="7" borderId="7" xfId="0" quotePrefix="1" applyNumberFormat="1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176" fontId="10" fillId="7" borderId="2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15" fillId="7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176" fontId="8" fillId="0" borderId="3" xfId="0" applyNumberFormat="1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21" fontId="15" fillId="0" borderId="8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center" vertical="center" shrinkToFit="1"/>
    </xf>
    <xf numFmtId="176" fontId="8" fillId="0" borderId="6" xfId="0" applyNumberFormat="1" applyFont="1" applyFill="1" applyBorder="1" applyAlignment="1">
      <alignment horizontal="center" vertical="center" shrinkToFit="1"/>
    </xf>
    <xf numFmtId="0" fontId="11" fillId="0" borderId="4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 shrinkToFit="1"/>
    </xf>
    <xf numFmtId="20" fontId="30" fillId="0" borderId="8" xfId="0" applyNumberFormat="1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vertical="center" shrinkToFit="1"/>
    </xf>
    <xf numFmtId="0" fontId="16" fillId="0" borderId="4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176" fontId="10" fillId="0" borderId="5" xfId="0" applyNumberFormat="1" applyFont="1" applyFill="1" applyBorder="1" applyAlignment="1">
      <alignment horizontal="center" vertical="center" shrinkToFit="1"/>
    </xf>
    <xf numFmtId="0" fontId="14" fillId="7" borderId="4" xfId="0" applyFont="1" applyFill="1" applyBorder="1" applyAlignment="1">
      <alignment horizontal="center" vertical="center" shrinkToFit="1"/>
    </xf>
    <xf numFmtId="0" fontId="10" fillId="7" borderId="4" xfId="0" applyFont="1" applyFill="1" applyBorder="1" applyAlignment="1">
      <alignment horizontal="center" vertical="center" shrinkToFit="1"/>
    </xf>
    <xf numFmtId="0" fontId="8" fillId="7" borderId="4" xfId="0" applyFont="1" applyFill="1" applyBorder="1" applyAlignment="1">
      <alignment horizontal="center" vertical="center" shrinkToFit="1"/>
    </xf>
    <xf numFmtId="176" fontId="8" fillId="7" borderId="6" xfId="0" applyNumberFormat="1" applyFont="1" applyFill="1" applyBorder="1" applyAlignment="1">
      <alignment horizontal="center" vertical="center" shrinkToFit="1"/>
    </xf>
    <xf numFmtId="0" fontId="11" fillId="7" borderId="4" xfId="0" applyFont="1" applyFill="1" applyBorder="1" applyAlignment="1">
      <alignment horizontal="center" vertical="center" shrinkToFit="1"/>
    </xf>
    <xf numFmtId="0" fontId="12" fillId="7" borderId="15" xfId="0" applyFont="1" applyFill="1" applyBorder="1" applyAlignment="1">
      <alignment horizontal="center" vertical="center" shrinkToFit="1"/>
    </xf>
    <xf numFmtId="21" fontId="15" fillId="7" borderId="8" xfId="0" applyNumberFormat="1" applyFont="1" applyFill="1" applyBorder="1" applyAlignment="1">
      <alignment horizontal="center" vertical="center" shrinkToFit="1"/>
    </xf>
    <xf numFmtId="176" fontId="10" fillId="7" borderId="5" xfId="0" applyNumberFormat="1" applyFont="1" applyFill="1" applyBorder="1" applyAlignment="1">
      <alignment horizontal="center" vertical="center" shrinkToFit="1"/>
    </xf>
    <xf numFmtId="0" fontId="16" fillId="7" borderId="4" xfId="0" applyFont="1" applyFill="1" applyBorder="1" applyAlignment="1">
      <alignment horizontal="center" vertical="center" shrinkToFit="1"/>
    </xf>
    <xf numFmtId="0" fontId="17" fillId="7" borderId="7" xfId="0" applyFont="1" applyFill="1" applyBorder="1" applyAlignment="1">
      <alignment horizontal="center" vertical="center" shrinkToFit="1"/>
    </xf>
    <xf numFmtId="20" fontId="38" fillId="7" borderId="8" xfId="0" applyNumberFormat="1" applyFont="1" applyFill="1" applyBorder="1" applyAlignment="1">
      <alignment horizontal="center" vertical="center" shrinkToFit="1"/>
    </xf>
    <xf numFmtId="0" fontId="14" fillId="5" borderId="4" xfId="0" applyFont="1" applyFill="1" applyBorder="1" applyAlignment="1">
      <alignment horizontal="center" vertical="center" shrinkToFit="1"/>
    </xf>
    <xf numFmtId="0" fontId="10" fillId="5" borderId="4" xfId="0" applyFont="1" applyFill="1" applyBorder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 shrinkToFit="1"/>
    </xf>
    <xf numFmtId="176" fontId="8" fillId="5" borderId="6" xfId="0" applyNumberFormat="1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 shrinkToFit="1"/>
    </xf>
    <xf numFmtId="0" fontId="12" fillId="5" borderId="15" xfId="0" applyFont="1" applyFill="1" applyBorder="1" applyAlignment="1">
      <alignment horizontal="center" vertical="center" shrinkToFit="1"/>
    </xf>
    <xf numFmtId="21" fontId="15" fillId="5" borderId="8" xfId="0" applyNumberFormat="1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6" fillId="5" borderId="4" xfId="0" applyFont="1" applyFill="1" applyBorder="1" applyAlignment="1">
      <alignment horizontal="center" vertical="center" shrinkToFit="1"/>
    </xf>
    <xf numFmtId="0" fontId="17" fillId="5" borderId="4" xfId="0" applyFont="1" applyFill="1" applyBorder="1" applyAlignment="1">
      <alignment horizontal="center" vertical="center" shrinkToFit="1"/>
    </xf>
    <xf numFmtId="20" fontId="30" fillId="5" borderId="8" xfId="0" applyNumberFormat="1" applyFont="1" applyFill="1" applyBorder="1" applyAlignment="1">
      <alignment horizontal="center" vertical="center" shrinkToFit="1"/>
    </xf>
    <xf numFmtId="0" fontId="14" fillId="5" borderId="4" xfId="0" quotePrefix="1" applyFont="1" applyFill="1" applyBorder="1" applyAlignment="1">
      <alignment horizontal="center" vertical="center" shrinkToFit="1"/>
    </xf>
    <xf numFmtId="0" fontId="14" fillId="4" borderId="4" xfId="0" applyFont="1" applyFill="1" applyBorder="1" applyAlignment="1">
      <alignment horizontal="center" vertical="center" shrinkToFit="1"/>
    </xf>
    <xf numFmtId="0" fontId="10" fillId="4" borderId="4" xfId="0" applyFont="1" applyFill="1" applyBorder="1" applyAlignment="1">
      <alignment horizontal="center" vertical="center" shrinkToFit="1"/>
    </xf>
    <xf numFmtId="0" fontId="8" fillId="4" borderId="4" xfId="0" applyFont="1" applyFill="1" applyBorder="1" applyAlignment="1">
      <alignment horizontal="center" vertical="center" shrinkToFit="1"/>
    </xf>
    <xf numFmtId="176" fontId="8" fillId="4" borderId="6" xfId="0" applyNumberFormat="1" applyFont="1" applyFill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 shrinkToFit="1"/>
    </xf>
    <xf numFmtId="0" fontId="12" fillId="4" borderId="15" xfId="0" applyFont="1" applyFill="1" applyBorder="1" applyAlignment="1">
      <alignment horizontal="center" vertical="center" shrinkToFit="1"/>
    </xf>
    <xf numFmtId="21" fontId="15" fillId="4" borderId="8" xfId="0" applyNumberFormat="1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16" fillId="4" borderId="4" xfId="0" applyFont="1" applyFill="1" applyBorder="1" applyAlignment="1">
      <alignment horizontal="center" vertical="center" shrinkToFit="1"/>
    </xf>
    <xf numFmtId="0" fontId="17" fillId="4" borderId="4" xfId="0" applyFont="1" applyFill="1" applyBorder="1" applyAlignment="1">
      <alignment horizontal="center" vertical="center" shrinkToFit="1"/>
    </xf>
    <xf numFmtId="0" fontId="31" fillId="4" borderId="8" xfId="0" applyFont="1" applyFill="1" applyBorder="1" applyAlignment="1">
      <alignment horizontal="center" vertical="center" shrinkToFit="1"/>
    </xf>
    <xf numFmtId="176" fontId="8" fillId="4" borderId="4" xfId="0" applyNumberFormat="1" applyFont="1" applyFill="1" applyBorder="1" applyAlignment="1">
      <alignment horizontal="center" vertical="center" shrinkToFit="1"/>
    </xf>
    <xf numFmtId="0" fontId="12" fillId="4" borderId="6" xfId="0" applyFont="1" applyFill="1" applyBorder="1" applyAlignment="1">
      <alignment horizontal="center" vertical="center" shrinkToFit="1"/>
    </xf>
    <xf numFmtId="0" fontId="14" fillId="4" borderId="4" xfId="0" quotePrefix="1" applyFont="1" applyFill="1" applyBorder="1" applyAlignment="1">
      <alignment horizontal="center" vertical="center" shrinkToFit="1"/>
    </xf>
    <xf numFmtId="0" fontId="39" fillId="0" borderId="7" xfId="0" applyFont="1" applyBorder="1" applyAlignment="1">
      <alignment horizontal="center" vertical="center" wrapText="1" shrinkToFit="1"/>
    </xf>
    <xf numFmtId="0" fontId="39" fillId="0" borderId="4" xfId="0" applyFont="1" applyFill="1" applyBorder="1" applyAlignment="1">
      <alignment horizontal="center" vertical="center" wrapText="1" shrinkToFit="1"/>
    </xf>
    <xf numFmtId="185" fontId="2" fillId="0" borderId="0" xfId="0" applyNumberFormat="1" applyFont="1" applyAlignment="1">
      <alignment vertical="center"/>
    </xf>
    <xf numFmtId="185" fontId="2" fillId="0" borderId="0" xfId="0" applyNumberFormat="1" applyFont="1" applyBorder="1" applyAlignment="1">
      <alignment vertical="center" wrapText="1"/>
    </xf>
    <xf numFmtId="185" fontId="40" fillId="0" borderId="0" xfId="0" applyNumberFormat="1" applyFont="1" applyAlignment="1">
      <alignment vertical="center"/>
    </xf>
    <xf numFmtId="185" fontId="40" fillId="0" borderId="0" xfId="0" applyNumberFormat="1" applyFont="1" applyBorder="1" applyAlignment="1">
      <alignment vertical="center" wrapText="1"/>
    </xf>
    <xf numFmtId="185" fontId="40" fillId="0" borderId="0" xfId="0" applyNumberFormat="1" applyFont="1" applyBorder="1" applyAlignment="1">
      <alignment horizontal="center" vertical="center"/>
    </xf>
    <xf numFmtId="185" fontId="40" fillId="3" borderId="0" xfId="0" applyNumberFormat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 wrapText="1" shrinkToFit="1"/>
    </xf>
    <xf numFmtId="0" fontId="10" fillId="5" borderId="7" xfId="0" applyFont="1" applyFill="1" applyBorder="1" applyAlignment="1">
      <alignment horizontal="center" vertical="center" shrinkToFit="1"/>
    </xf>
    <xf numFmtId="176" fontId="8" fillId="5" borderId="4" xfId="0" applyNumberFormat="1" applyFont="1" applyFill="1" applyBorder="1" applyAlignment="1">
      <alignment horizontal="center" vertical="center" shrinkToFit="1"/>
    </xf>
    <xf numFmtId="176" fontId="8" fillId="5" borderId="3" xfId="0" applyNumberFormat="1" applyFont="1" applyFill="1" applyBorder="1" applyAlignment="1">
      <alignment horizontal="center" vertical="center" shrinkToFit="1"/>
    </xf>
    <xf numFmtId="0" fontId="12" fillId="5" borderId="6" xfId="0" applyFont="1" applyFill="1" applyBorder="1" applyAlignment="1">
      <alignment horizontal="center" vertical="center" shrinkToFit="1"/>
    </xf>
    <xf numFmtId="20" fontId="30" fillId="5" borderId="18" xfId="0" applyNumberFormat="1" applyFont="1" applyFill="1" applyBorder="1" applyAlignment="1">
      <alignment horizontal="center" vertical="center" shrinkToFit="1"/>
    </xf>
    <xf numFmtId="0" fontId="17" fillId="5" borderId="7" xfId="0" applyFont="1" applyFill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4" borderId="7" xfId="0" applyFont="1" applyFill="1" applyBorder="1" applyAlignment="1">
      <alignment horizontal="center" vertical="center" shrinkToFit="1"/>
    </xf>
    <xf numFmtId="0" fontId="17" fillId="7" borderId="4" xfId="0" applyFont="1" applyFill="1" applyBorder="1" applyAlignment="1">
      <alignment horizontal="center" vertical="center" shrinkToFit="1"/>
    </xf>
    <xf numFmtId="185" fontId="2" fillId="0" borderId="0" xfId="0" applyNumberFormat="1" applyFont="1" applyBorder="1" applyAlignment="1">
      <alignment horizontal="center" vertical="center"/>
    </xf>
    <xf numFmtId="185" fontId="10" fillId="0" borderId="0" xfId="0" applyNumberFormat="1" applyFont="1" applyAlignment="1">
      <alignment vertical="center"/>
    </xf>
    <xf numFmtId="185" fontId="0" fillId="0" borderId="0" xfId="0" applyNumberFormat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21" fontId="25" fillId="3" borderId="0" xfId="0" applyNumberFormat="1" applyFont="1" applyFill="1" applyAlignment="1">
      <alignment vertical="center"/>
    </xf>
    <xf numFmtId="0" fontId="14" fillId="0" borderId="7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center" vertical="center" shrinkToFit="1"/>
    </xf>
    <xf numFmtId="176" fontId="8" fillId="0" borderId="6" xfId="0" applyNumberFormat="1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vertical="center" shrinkToFit="1"/>
    </xf>
    <xf numFmtId="0" fontId="16" fillId="0" borderId="4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176" fontId="10" fillId="0" borderId="5" xfId="0" applyNumberFormat="1" applyFont="1" applyFill="1" applyBorder="1" applyAlignment="1">
      <alignment horizontal="center" vertical="center" shrinkToFit="1"/>
    </xf>
    <xf numFmtId="0" fontId="14" fillId="5" borderId="4" xfId="0" applyFont="1" applyFill="1" applyBorder="1" applyAlignment="1">
      <alignment horizontal="center" vertical="center" shrinkToFit="1"/>
    </xf>
    <xf numFmtId="0" fontId="10" fillId="5" borderId="4" xfId="0" applyFont="1" applyFill="1" applyBorder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 shrinkToFit="1"/>
    </xf>
    <xf numFmtId="176" fontId="8" fillId="5" borderId="6" xfId="0" applyNumberFormat="1" applyFont="1" applyFill="1" applyBorder="1" applyAlignment="1">
      <alignment horizontal="center" vertical="center" shrinkToFit="1"/>
    </xf>
    <xf numFmtId="0" fontId="12" fillId="5" borderId="15" xfId="0" applyFont="1" applyFill="1" applyBorder="1" applyAlignment="1">
      <alignment horizontal="center" vertical="center" shrinkToFit="1"/>
    </xf>
    <xf numFmtId="21" fontId="15" fillId="5" borderId="8" xfId="0" applyNumberFormat="1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6" fillId="5" borderId="4" xfId="0" applyFont="1" applyFill="1" applyBorder="1" applyAlignment="1">
      <alignment horizontal="center" vertical="center" shrinkToFit="1"/>
    </xf>
    <xf numFmtId="20" fontId="30" fillId="5" borderId="8" xfId="0" applyNumberFormat="1" applyFont="1" applyFill="1" applyBorder="1" applyAlignment="1">
      <alignment horizontal="center" vertical="center" shrinkToFit="1"/>
    </xf>
    <xf numFmtId="176" fontId="8" fillId="5" borderId="3" xfId="0" applyNumberFormat="1" applyFont="1" applyFill="1" applyBorder="1" applyAlignment="1">
      <alignment horizontal="center" vertical="center" shrinkToFit="1"/>
    </xf>
    <xf numFmtId="20" fontId="30" fillId="5" borderId="18" xfId="0" applyNumberFormat="1" applyFont="1" applyFill="1" applyBorder="1" applyAlignment="1">
      <alignment horizontal="center" vertical="center" shrinkToFit="1"/>
    </xf>
    <xf numFmtId="0" fontId="17" fillId="5" borderId="7" xfId="0" applyFont="1" applyFill="1" applyBorder="1" applyAlignment="1">
      <alignment horizontal="center" vertical="center" shrinkToFit="1"/>
    </xf>
    <xf numFmtId="0" fontId="43" fillId="3" borderId="0" xfId="1" applyFont="1" applyFill="1"/>
    <xf numFmtId="0" fontId="44" fillId="0" borderId="7" xfId="0" applyFont="1" applyBorder="1" applyAlignment="1">
      <alignment horizontal="center" vertical="center" shrinkToFit="1"/>
    </xf>
    <xf numFmtId="0" fontId="44" fillId="8" borderId="4" xfId="0" quotePrefix="1" applyFont="1" applyFill="1" applyBorder="1" applyAlignment="1">
      <alignment horizontal="center" vertical="center" shrinkToFit="1"/>
    </xf>
    <xf numFmtId="0" fontId="44" fillId="5" borderId="4" xfId="0" quotePrefix="1" applyFont="1" applyFill="1" applyBorder="1" applyAlignment="1">
      <alignment horizontal="center" vertical="center" shrinkToFit="1"/>
    </xf>
    <xf numFmtId="0" fontId="44" fillId="0" borderId="4" xfId="0" applyFont="1" applyFill="1" applyBorder="1" applyAlignment="1">
      <alignment horizontal="center" vertical="center" shrinkToFit="1"/>
    </xf>
    <xf numFmtId="0" fontId="44" fillId="3" borderId="4" xfId="0" quotePrefix="1" applyNumberFormat="1" applyFont="1" applyFill="1" applyBorder="1" applyAlignment="1">
      <alignment horizontal="center" vertical="center" shrinkToFit="1"/>
    </xf>
    <xf numFmtId="0" fontId="45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 shrinkToFit="1"/>
    </xf>
    <xf numFmtId="0" fontId="15" fillId="0" borderId="4" xfId="0" applyFont="1" applyFill="1" applyBorder="1" applyAlignment="1">
      <alignment horizontal="center" vertical="center" shrinkToFit="1"/>
    </xf>
    <xf numFmtId="21" fontId="15" fillId="0" borderId="9" xfId="0" applyNumberFormat="1" applyFont="1" applyBorder="1" applyAlignment="1">
      <alignment horizontal="center" vertical="center" shrinkToFit="1"/>
    </xf>
    <xf numFmtId="20" fontId="32" fillId="0" borderId="8" xfId="0" applyNumberFormat="1" applyFont="1" applyFill="1" applyBorder="1" applyAlignment="1">
      <alignment horizontal="center" vertical="center" shrinkToFit="1"/>
    </xf>
    <xf numFmtId="0" fontId="15" fillId="5" borderId="4" xfId="0" applyFont="1" applyFill="1" applyBorder="1" applyAlignment="1">
      <alignment horizontal="center" vertical="center" shrinkToFit="1"/>
    </xf>
    <xf numFmtId="0" fontId="14" fillId="8" borderId="4" xfId="0" applyFont="1" applyFill="1" applyBorder="1" applyAlignment="1">
      <alignment horizontal="center" vertical="center" shrinkToFit="1"/>
    </xf>
    <xf numFmtId="0" fontId="10" fillId="8" borderId="4" xfId="0" applyFont="1" applyFill="1" applyBorder="1" applyAlignment="1">
      <alignment horizontal="center" vertical="center" shrinkToFit="1"/>
    </xf>
    <xf numFmtId="0" fontId="8" fillId="8" borderId="4" xfId="0" applyFont="1" applyFill="1" applyBorder="1" applyAlignment="1">
      <alignment horizontal="center" vertical="center" shrinkToFit="1"/>
    </xf>
    <xf numFmtId="176" fontId="8" fillId="8" borderId="6" xfId="0" applyNumberFormat="1" applyFont="1" applyFill="1" applyBorder="1" applyAlignment="1">
      <alignment horizontal="center" vertical="center" shrinkToFit="1"/>
    </xf>
    <xf numFmtId="0" fontId="15" fillId="8" borderId="4" xfId="0" applyFont="1" applyFill="1" applyBorder="1" applyAlignment="1">
      <alignment horizontal="center" vertical="center" shrinkToFit="1"/>
    </xf>
    <xf numFmtId="0" fontId="12" fillId="8" borderId="15" xfId="0" applyFont="1" applyFill="1" applyBorder="1" applyAlignment="1">
      <alignment horizontal="center" vertical="center" shrinkToFit="1"/>
    </xf>
    <xf numFmtId="21" fontId="15" fillId="8" borderId="8" xfId="0" applyNumberFormat="1" applyFont="1" applyFill="1" applyBorder="1" applyAlignment="1">
      <alignment horizontal="center" vertical="center" shrinkToFit="1"/>
    </xf>
    <xf numFmtId="0" fontId="10" fillId="8" borderId="5" xfId="0" applyFont="1" applyFill="1" applyBorder="1" applyAlignment="1">
      <alignment horizontal="center" vertical="center" shrinkToFit="1"/>
    </xf>
    <xf numFmtId="0" fontId="16" fillId="8" borderId="4" xfId="0" applyFont="1" applyFill="1" applyBorder="1" applyAlignment="1">
      <alignment horizontal="center" vertical="center" shrinkToFit="1"/>
    </xf>
    <xf numFmtId="0" fontId="17" fillId="8" borderId="7" xfId="0" applyFont="1" applyFill="1" applyBorder="1" applyAlignment="1">
      <alignment horizontal="center" vertical="center" shrinkToFit="1"/>
    </xf>
    <xf numFmtId="20" fontId="41" fillId="8" borderId="8" xfId="0" applyNumberFormat="1" applyFont="1" applyFill="1" applyBorder="1" applyAlignment="1">
      <alignment horizontal="center" vertical="center" shrinkToFit="1"/>
    </xf>
    <xf numFmtId="0" fontId="14" fillId="8" borderId="7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shrinkToFit="1"/>
    </xf>
    <xf numFmtId="0" fontId="14" fillId="5" borderId="7" xfId="0" applyFont="1" applyFill="1" applyBorder="1" applyAlignment="1">
      <alignment horizontal="center" vertical="center" shrinkToFit="1"/>
    </xf>
    <xf numFmtId="20" fontId="32" fillId="0" borderId="21" xfId="0" applyNumberFormat="1" applyFont="1" applyFill="1" applyBorder="1" applyAlignment="1">
      <alignment horizontal="center" vertical="center" shrinkToFit="1"/>
    </xf>
    <xf numFmtId="0" fontId="14" fillId="0" borderId="5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145676</xdr:colOff>
      <xdr:row>0</xdr:row>
      <xdr:rowOff>67235</xdr:rowOff>
    </xdr:from>
    <xdr:to>
      <xdr:col>19</xdr:col>
      <xdr:colOff>437030</xdr:colOff>
      <xdr:row>0</xdr:row>
      <xdr:rowOff>268941</xdr:rowOff>
    </xdr:to>
    <xdr:sp macro="" textlink="">
      <xdr:nvSpPr>
        <xdr:cNvPr id="2" name="吹き出し: 四角形 10">
          <a:extLst>
            <a:ext uri="{FF2B5EF4-FFF2-40B4-BE49-F238E27FC236}">
              <a16:creationId xmlns:a16="http://schemas.microsoft.com/office/drawing/2014/main" id="{2AE45824-096D-40EE-A236-0A56B1CB89F4}"/>
            </a:ext>
          </a:extLst>
        </xdr:cNvPr>
        <xdr:cNvSpPr/>
      </xdr:nvSpPr>
      <xdr:spPr>
        <a:xfrm>
          <a:off x="8191500" y="67235"/>
          <a:ext cx="2050677" cy="201706"/>
        </a:xfrm>
        <a:prstGeom prst="wedgeRectCallout">
          <a:avLst>
            <a:gd name="adj1" fmla="val 253"/>
            <a:gd name="adj2" fmla="val 73878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800"/>
            </a:lnSpc>
          </a:pPr>
          <a:r>
            <a:rPr kumimoji="1" lang="ja-JP" altLang="en-US" sz="800"/>
            <a:t>○：</a:t>
          </a:r>
          <a:r>
            <a:rPr kumimoji="1" lang="en-US" altLang="ja-JP" sz="800"/>
            <a:t>±1</a:t>
          </a:r>
          <a:r>
            <a:rPr kumimoji="1" lang="ja-JP" altLang="en-US" sz="800"/>
            <a:t>分はズレないと思う</a:t>
          </a:r>
          <a:endParaRPr kumimoji="1" lang="en-US" altLang="ja-JP" sz="800"/>
        </a:p>
        <a:p>
          <a:pPr algn="l">
            <a:lnSpc>
              <a:spcPts val="800"/>
            </a:lnSpc>
          </a:pPr>
          <a:r>
            <a:rPr kumimoji="1" lang="ja-JP" altLang="en-US" sz="800"/>
            <a:t>△：</a:t>
          </a:r>
          <a:r>
            <a:rPr kumimoji="1" lang="en-US" altLang="ja-JP" sz="800"/>
            <a:t>±1</a:t>
          </a:r>
          <a:r>
            <a:rPr kumimoji="1" lang="ja-JP" altLang="en-US" sz="800"/>
            <a:t>分以上外すかも</a:t>
          </a:r>
          <a:endParaRPr kumimoji="1" lang="en-US" altLang="ja-JP" sz="800"/>
        </a:p>
        <a:p>
          <a:pPr algn="l">
            <a:lnSpc>
              <a:spcPts val="800"/>
            </a:lnSpc>
          </a:pPr>
          <a:r>
            <a:rPr kumimoji="1" lang="ja-JP" altLang="en-US" sz="800"/>
            <a:t>　   </a:t>
          </a:r>
          <a:r>
            <a:rPr kumimoji="1" lang="en-US" altLang="ja-JP" sz="800"/>
            <a:t>(2</a:t>
          </a:r>
          <a:r>
            <a:rPr kumimoji="1" lang="ja-JP" altLang="en-US" sz="800"/>
            <a:t>分以内にはおさまると思う</a:t>
          </a:r>
          <a:r>
            <a:rPr kumimoji="1" lang="en-US" altLang="ja-JP" sz="800"/>
            <a:t>)</a:t>
          </a:r>
        </a:p>
        <a:p>
          <a:pPr algn="l">
            <a:lnSpc>
              <a:spcPts val="800"/>
            </a:lnSpc>
          </a:pPr>
          <a:r>
            <a:rPr kumimoji="1" lang="en-US" altLang="ja-JP" sz="800"/>
            <a:t>×</a:t>
          </a:r>
          <a:r>
            <a:rPr kumimoji="1" lang="ja-JP" altLang="en-US" sz="800"/>
            <a:t>：</a:t>
          </a:r>
          <a:r>
            <a:rPr kumimoji="1" lang="en-US" altLang="ja-JP" sz="800"/>
            <a:t>±2</a:t>
          </a:r>
          <a:r>
            <a:rPr kumimoji="1" lang="ja-JP" altLang="en-US" sz="800"/>
            <a:t>分以上はずすかも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17</xdr:col>
      <xdr:colOff>488021</xdr:colOff>
      <xdr:row>77</xdr:row>
      <xdr:rowOff>180175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30FC435-E389-6900-E205-79CFF9C75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324971" y="10062882"/>
          <a:ext cx="11564964" cy="7649643"/>
        </a:xfrm>
        <a:prstGeom prst="rect">
          <a:avLst/>
        </a:prstGeom>
      </xdr:spPr>
    </xdr:pic>
    <xdr:clientData/>
  </xdr:twoCellAnchor>
  <xdr:twoCellAnchor>
    <xdr:from>
      <xdr:col>13</xdr:col>
      <xdr:colOff>273659</xdr:colOff>
      <xdr:row>69</xdr:row>
      <xdr:rowOff>159536</xdr:rowOff>
    </xdr:from>
    <xdr:to>
      <xdr:col>14</xdr:col>
      <xdr:colOff>16021</xdr:colOff>
      <xdr:row>71</xdr:row>
      <xdr:rowOff>58683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8B2C2146-0638-F895-5398-360CAE5E908C}"/>
            </a:ext>
          </a:extLst>
        </xdr:cNvPr>
        <xdr:cNvCxnSpPr/>
      </xdr:nvCxnSpPr>
      <xdr:spPr>
        <a:xfrm>
          <a:off x="8369909" y="18123352"/>
          <a:ext cx="235323" cy="300199"/>
        </a:xfrm>
        <a:prstGeom prst="line">
          <a:avLst/>
        </a:prstGeom>
        <a:ln w="762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907873</xdr:colOff>
      <xdr:row>52</xdr:row>
      <xdr:rowOff>158750</xdr:rowOff>
    </xdr:from>
    <xdr:to>
      <xdr:col>11</xdr:col>
      <xdr:colOff>250658</xdr:colOff>
      <xdr:row>55</xdr:row>
      <xdr:rowOff>167499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94A279D3-DB1F-8BFA-0F33-6F691A225647}"/>
            </a:ext>
          </a:extLst>
        </xdr:cNvPr>
        <xdr:cNvCxnSpPr/>
      </xdr:nvCxnSpPr>
      <xdr:spPr>
        <a:xfrm flipV="1">
          <a:off x="6848465" y="14713618"/>
          <a:ext cx="512522" cy="610328"/>
        </a:xfrm>
        <a:prstGeom prst="line">
          <a:avLst/>
        </a:prstGeom>
        <a:ln w="762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48</xdr:row>
      <xdr:rowOff>100853</xdr:rowOff>
    </xdr:from>
    <xdr:to>
      <xdr:col>10</xdr:col>
      <xdr:colOff>44824</xdr:colOff>
      <xdr:row>50</xdr:row>
      <xdr:rowOff>67235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756BB39D-98CA-FEAF-B73D-66BEFD622E1F}"/>
            </a:ext>
          </a:extLst>
        </xdr:cNvPr>
        <xdr:cNvCxnSpPr/>
      </xdr:nvCxnSpPr>
      <xdr:spPr>
        <a:xfrm flipV="1">
          <a:off x="6331324" y="11598088"/>
          <a:ext cx="347382" cy="324971"/>
        </a:xfrm>
        <a:prstGeom prst="line">
          <a:avLst/>
        </a:prstGeom>
        <a:ln w="76200">
          <a:solidFill>
            <a:schemeClr val="accent4">
              <a:lumMod val="40000"/>
              <a:lumOff val="6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336177</xdr:colOff>
      <xdr:row>57</xdr:row>
      <xdr:rowOff>44824</xdr:rowOff>
    </xdr:from>
    <xdr:to>
      <xdr:col>5</xdr:col>
      <xdr:colOff>336177</xdr:colOff>
      <xdr:row>59</xdr:row>
      <xdr:rowOff>100852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216D1E4-440A-CDF2-57CD-5DA7C8238AD6}"/>
            </a:ext>
          </a:extLst>
        </xdr:cNvPr>
        <xdr:cNvSpPr txBox="1"/>
      </xdr:nvSpPr>
      <xdr:spPr>
        <a:xfrm>
          <a:off x="1613648" y="13155706"/>
          <a:ext cx="448235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solidFill>
                <a:schemeClr val="bg1"/>
              </a:solidFill>
            </a:rPr>
            <a:t>A</a:t>
          </a:r>
        </a:p>
      </xdr:txBody>
    </xdr:sp>
    <xdr:clientData/>
  </xdr:twoCellAnchor>
  <xdr:twoCellAnchor>
    <xdr:from>
      <xdr:col>6</xdr:col>
      <xdr:colOff>638736</xdr:colOff>
      <xdr:row>59</xdr:row>
      <xdr:rowOff>22411</xdr:rowOff>
    </xdr:from>
    <xdr:to>
      <xdr:col>7</xdr:col>
      <xdr:colOff>78442</xdr:colOff>
      <xdr:row>61</xdr:row>
      <xdr:rowOff>78440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5DEDEB8-C9A6-597B-9CA5-02DE7225EAB5}"/>
            </a:ext>
          </a:extLst>
        </xdr:cNvPr>
        <xdr:cNvSpPr txBox="1"/>
      </xdr:nvSpPr>
      <xdr:spPr>
        <a:xfrm>
          <a:off x="3305736" y="13491882"/>
          <a:ext cx="448235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solidFill>
                <a:schemeClr val="bg1"/>
              </a:solidFill>
            </a:rPr>
            <a:t>B</a:t>
          </a:r>
        </a:p>
      </xdr:txBody>
    </xdr:sp>
    <xdr:clientData/>
  </xdr:twoCellAnchor>
  <xdr:twoCellAnchor>
    <xdr:from>
      <xdr:col>12</xdr:col>
      <xdr:colOff>470158</xdr:colOff>
      <xdr:row>68</xdr:row>
      <xdr:rowOff>17694</xdr:rowOff>
    </xdr:from>
    <xdr:to>
      <xdr:col>13</xdr:col>
      <xdr:colOff>350037</xdr:colOff>
      <xdr:row>70</xdr:row>
      <xdr:rowOff>94955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D1867CF-A782-CD74-F8FC-A198F3A3899A}"/>
            </a:ext>
          </a:extLst>
        </xdr:cNvPr>
        <xdr:cNvSpPr txBox="1"/>
      </xdr:nvSpPr>
      <xdr:spPr>
        <a:xfrm>
          <a:off x="8073447" y="17780983"/>
          <a:ext cx="372840" cy="478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solidFill>
                <a:schemeClr val="bg1"/>
              </a:solidFill>
            </a:rPr>
            <a:t>C</a:t>
          </a:r>
        </a:p>
      </xdr:txBody>
    </xdr:sp>
    <xdr:clientData/>
  </xdr:twoCellAnchor>
  <xdr:twoCellAnchor>
    <xdr:from>
      <xdr:col>10</xdr:col>
      <xdr:colOff>705972</xdr:colOff>
      <xdr:row>55</xdr:row>
      <xdr:rowOff>168088</xdr:rowOff>
    </xdr:from>
    <xdr:to>
      <xdr:col>14</xdr:col>
      <xdr:colOff>11207</xdr:colOff>
      <xdr:row>58</xdr:row>
      <xdr:rowOff>44823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FB45A58-E212-1EF6-493F-0817086D6843}"/>
            </a:ext>
          </a:extLst>
        </xdr:cNvPr>
        <xdr:cNvSpPr txBox="1"/>
      </xdr:nvSpPr>
      <xdr:spPr>
        <a:xfrm>
          <a:off x="7339854" y="12920382"/>
          <a:ext cx="448235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solidFill>
                <a:schemeClr val="bg1"/>
              </a:solidFill>
            </a:rPr>
            <a:t>D</a:t>
          </a:r>
        </a:p>
      </xdr:txBody>
    </xdr:sp>
    <xdr:clientData/>
  </xdr:twoCellAnchor>
  <xdr:twoCellAnchor>
    <xdr:from>
      <xdr:col>8</xdr:col>
      <xdr:colOff>1042148</xdr:colOff>
      <xdr:row>49</xdr:row>
      <xdr:rowOff>156882</xdr:rowOff>
    </xdr:from>
    <xdr:to>
      <xdr:col>9</xdr:col>
      <xdr:colOff>358588</xdr:colOff>
      <xdr:row>52</xdr:row>
      <xdr:rowOff>33616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AC32CA7-315A-F122-D0D1-FF2603FA9AA2}"/>
            </a:ext>
          </a:extLst>
        </xdr:cNvPr>
        <xdr:cNvSpPr txBox="1"/>
      </xdr:nvSpPr>
      <xdr:spPr>
        <a:xfrm>
          <a:off x="6051177" y="11833411"/>
          <a:ext cx="448235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 b="1">
              <a:solidFill>
                <a:schemeClr val="bg1"/>
              </a:solidFill>
            </a:rPr>
            <a:t>E</a:t>
          </a:r>
        </a:p>
      </xdr:txBody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19</xdr:col>
      <xdr:colOff>486374</xdr:colOff>
      <xdr:row>136</xdr:row>
      <xdr:rowOff>86327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9A44CFC-ECA1-1729-50BB-2AEA2CF5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237" y="23578553"/>
          <a:ext cx="10278909" cy="7906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142165</xdr:colOff>
      <xdr:row>48</xdr:row>
      <xdr:rowOff>163575</xdr:rowOff>
    </xdr:from>
    <xdr:to>
      <xdr:col>8</xdr:col>
      <xdr:colOff>27334</xdr:colOff>
      <xdr:row>56</xdr:row>
      <xdr:rowOff>10861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9D53D12-5F99-6867-98ED-D6B16490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284" y="11821038"/>
          <a:ext cx="2606855" cy="1436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170597</xdr:colOff>
      <xdr:row>37</xdr:row>
      <xdr:rowOff>105866</xdr:rowOff>
    </xdr:from>
    <xdr:to>
      <xdr:col>5</xdr:col>
      <xdr:colOff>516483</xdr:colOff>
      <xdr:row>40</xdr:row>
      <xdr:rowOff>77800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3AE7AB-4312-40F5-A4A4-F1DE76286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5917" r="48712"/>
        <a:stretch/>
      </xdr:blipFill>
      <xdr:spPr>
        <a:xfrm>
          <a:off x="170597" y="9915194"/>
          <a:ext cx="1589064" cy="5690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170597</xdr:colOff>
      <xdr:row>26</xdr:row>
      <xdr:rowOff>105866</xdr:rowOff>
    </xdr:from>
    <xdr:to>
      <xdr:col>5</xdr:col>
      <xdr:colOff>675233</xdr:colOff>
      <xdr:row>29</xdr:row>
      <xdr:rowOff>77800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16C9FD-67F4-4845-B1F6-E3982496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45917" r="48712"/>
        <a:stretch/>
      </xdr:blipFill>
      <xdr:spPr>
        <a:xfrm>
          <a:off x="170597" y="10094416"/>
          <a:ext cx="1584136" cy="575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timesync.site/toyota/251207/" TargetMode="External"/><Relationship Id="rId1" Type="http://schemas.openxmlformats.org/officeDocument/2006/relationships/hyperlink" Target="https://timesync.jp/toyota/251207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timesync.site/toyota/251207/" TargetMode="External"/><Relationship Id="rId1" Type="http://schemas.openxmlformats.org/officeDocument/2006/relationships/hyperlink" Target="https://timesync.jp/toyota/251207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117A-A694-4933-A4C4-7DAF3E4885A4}">
  <sheetPr>
    <pageSetUpPr fitToPage="1"/>
  </sheetPr>
  <dimension ref="A1:W52"/>
  <sheetViews>
    <sheetView view="pageBreakPreview" zoomScale="85" zoomScaleNormal="100" zoomScaleSheetLayoutView="85" workbookViewId="0">
      <selection activeCell="O32" sqref="O32"/>
    </sheetView>
  </sheetViews>
  <sheetFormatPr defaultColWidth="9" defaultRowHeight="16" x14ac:dyDescent="0.2"/>
  <cols>
    <col min="1" max="1" width="6.453125" style="55" customWidth="1"/>
    <col min="2" max="2" width="8.08984375" style="56" customWidth="1"/>
    <col min="3" max="3" width="5.36328125" style="55" customWidth="1"/>
    <col min="4" max="4" width="5.90625" style="57" hidden="1" customWidth="1"/>
    <col min="5" max="5" width="6.7265625" style="57" hidden="1" customWidth="1"/>
    <col min="6" max="6" width="12.36328125" style="58" customWidth="1"/>
    <col min="7" max="7" width="9.90625" style="59" customWidth="1"/>
    <col min="8" max="8" width="18.26953125" style="55" customWidth="1"/>
    <col min="9" max="9" width="16.7265625" style="55" customWidth="1"/>
    <col min="10" max="10" width="6.453125" style="55" customWidth="1"/>
    <col min="11" max="11" width="18.36328125" style="55" customWidth="1"/>
    <col min="12" max="12" width="6.453125" style="55" customWidth="1"/>
    <col min="13" max="13" width="5.6328125" style="55" customWidth="1"/>
    <col min="14" max="14" width="6.90625" style="55" customWidth="1"/>
    <col min="15" max="15" width="18.36328125" style="5" customWidth="1"/>
    <col min="16" max="17" width="7" style="221" customWidth="1"/>
    <col min="18" max="18" width="12.90625" style="3" customWidth="1"/>
    <col min="19" max="19" width="10.08984375" style="9" customWidth="1"/>
    <col min="20" max="20" width="21.90625" style="4" customWidth="1"/>
    <col min="21" max="21" width="11.6328125" style="4" customWidth="1"/>
    <col min="22" max="22" width="13" style="5" customWidth="1"/>
    <col min="23" max="16384" width="9" style="4"/>
  </cols>
  <sheetData>
    <row r="1" spans="1:23" ht="26" customHeight="1" thickBot="1" x14ac:dyDescent="0.25">
      <c r="A1" s="66" t="s">
        <v>168</v>
      </c>
      <c r="B1" s="67"/>
      <c r="C1" s="85"/>
      <c r="D1" s="86"/>
      <c r="E1" s="86"/>
      <c r="F1" s="87"/>
      <c r="G1" s="88"/>
      <c r="H1" s="89"/>
      <c r="I1" s="89" t="s">
        <v>165</v>
      </c>
      <c r="J1" s="90"/>
      <c r="K1" s="90"/>
      <c r="L1" s="90"/>
      <c r="M1" s="90"/>
      <c r="N1" s="90"/>
      <c r="V1" s="5">
        <v>0.38541666666666669</v>
      </c>
      <c r="W1" s="16">
        <v>0.39027777777777778</v>
      </c>
    </row>
    <row r="2" spans="1:23" s="2" customFormat="1" ht="26" customHeight="1" thickTop="1" thickBot="1" x14ac:dyDescent="0.25">
      <c r="A2" s="25" t="s">
        <v>0</v>
      </c>
      <c r="B2" s="25" t="s">
        <v>49</v>
      </c>
      <c r="C2" s="26" t="s">
        <v>1</v>
      </c>
      <c r="D2" s="27" t="s">
        <v>2</v>
      </c>
      <c r="E2" s="28" t="s">
        <v>3</v>
      </c>
      <c r="F2" s="29" t="s">
        <v>4</v>
      </c>
      <c r="G2" s="107" t="s">
        <v>50</v>
      </c>
      <c r="H2" s="108" t="s">
        <v>169</v>
      </c>
      <c r="I2" s="32" t="s">
        <v>5</v>
      </c>
      <c r="J2" s="26" t="s">
        <v>58</v>
      </c>
      <c r="K2" s="26" t="s">
        <v>166</v>
      </c>
      <c r="L2" s="105" t="s">
        <v>170</v>
      </c>
      <c r="M2" s="105" t="s">
        <v>171</v>
      </c>
      <c r="N2" s="105" t="s">
        <v>172</v>
      </c>
      <c r="O2" s="6" t="s">
        <v>47</v>
      </c>
      <c r="P2" s="222" t="s">
        <v>306</v>
      </c>
      <c r="Q2" s="222" t="s">
        <v>307</v>
      </c>
      <c r="R2" s="118" t="s">
        <v>39</v>
      </c>
      <c r="S2" s="9" t="s">
        <v>46</v>
      </c>
      <c r="T2" s="120" t="s">
        <v>42</v>
      </c>
      <c r="U2" s="120" t="s">
        <v>45</v>
      </c>
      <c r="V2" s="126" t="s">
        <v>43</v>
      </c>
      <c r="W2" s="15"/>
    </row>
    <row r="3" spans="1:23" s="2" customFormat="1" ht="24" customHeight="1" thickTop="1" x14ac:dyDescent="0.2">
      <c r="A3" s="160" t="s">
        <v>118</v>
      </c>
      <c r="B3" s="161" t="s">
        <v>7</v>
      </c>
      <c r="C3" s="217" t="s">
        <v>8</v>
      </c>
      <c r="D3" s="162">
        <v>2.17</v>
      </c>
      <c r="E3" s="163">
        <v>2.2611601667893058E-3</v>
      </c>
      <c r="F3" s="164" t="s">
        <v>61</v>
      </c>
      <c r="G3" s="165" t="s">
        <v>68</v>
      </c>
      <c r="H3" s="166">
        <f>O3</f>
        <v>0.39032338422859947</v>
      </c>
      <c r="I3" s="167" t="s">
        <v>155</v>
      </c>
      <c r="J3" s="168" t="s">
        <v>44</v>
      </c>
      <c r="K3" s="169" t="s">
        <v>162</v>
      </c>
      <c r="L3" s="106">
        <f>HOUR(O3)</f>
        <v>9</v>
      </c>
      <c r="M3" s="106">
        <f>IF(MINUTE(O3)&lt;10,"0"&amp;MINUTE(O3),MINUTE(O3))</f>
        <v>22</v>
      </c>
      <c r="N3" s="106" t="str">
        <f>IF(SECOND(O3)&lt;10,"0"&amp;SECOND(O3),SECOND(O3))</f>
        <v>04</v>
      </c>
      <c r="O3" s="101">
        <v>0.39032338422859947</v>
      </c>
      <c r="P3" s="223">
        <v>0</v>
      </c>
      <c r="Q3" s="223">
        <v>2.17</v>
      </c>
      <c r="R3" s="118">
        <f>$E3*Q3</f>
        <v>4.9067175619327934E-3</v>
      </c>
      <c r="S3" s="9">
        <v>1</v>
      </c>
      <c r="T3" s="120" t="s">
        <v>259</v>
      </c>
      <c r="U3" s="122">
        <f>E3*2.85</f>
        <v>6.4443064753495214E-3</v>
      </c>
      <c r="V3" s="127">
        <f>$V$1+R3</f>
        <v>0.39032338422859947</v>
      </c>
      <c r="W3" s="12"/>
    </row>
    <row r="4" spans="1:23" s="2" customFormat="1" ht="24" customHeight="1" x14ac:dyDescent="0.2">
      <c r="A4" s="180" t="s">
        <v>120</v>
      </c>
      <c r="B4" s="180" t="s">
        <v>184</v>
      </c>
      <c r="C4" s="181" t="s">
        <v>12</v>
      </c>
      <c r="D4" s="182">
        <v>1.38</v>
      </c>
      <c r="E4" s="183">
        <v>2.7703900709219859E-3</v>
      </c>
      <c r="F4" s="184" t="s">
        <v>195</v>
      </c>
      <c r="G4" s="185" t="s">
        <v>221</v>
      </c>
      <c r="H4" s="186">
        <f>O4</f>
        <v>0.39410091607565012</v>
      </c>
      <c r="I4" s="187" t="s">
        <v>155</v>
      </c>
      <c r="J4" s="188" t="s">
        <v>44</v>
      </c>
      <c r="K4" s="189" t="s">
        <v>284</v>
      </c>
      <c r="L4" s="106">
        <f>HOUR(O4)</f>
        <v>9</v>
      </c>
      <c r="M4" s="106">
        <f>IF(MINUTE(O4)&lt;10,"0"&amp;MINUTE(O4),MINUTE(O4))</f>
        <v>27</v>
      </c>
      <c r="N4" s="106">
        <f>IF(SECOND(O4)&lt;10,"0"&amp;SECOND(O4),SECOND(O4))</f>
        <v>30</v>
      </c>
      <c r="O4" s="101">
        <v>0.39410091607565012</v>
      </c>
      <c r="P4" s="224">
        <v>0</v>
      </c>
      <c r="Q4" s="223">
        <v>1.38</v>
      </c>
      <c r="R4" s="118">
        <f>$E4*Q4</f>
        <v>3.8231382978723403E-3</v>
      </c>
      <c r="S4" s="9">
        <v>11</v>
      </c>
      <c r="T4" s="120" t="s">
        <v>259</v>
      </c>
      <c r="U4" s="122">
        <f>E4*2.85</f>
        <v>7.8956117021276601E-3</v>
      </c>
      <c r="V4" s="127">
        <f>$W$1+R4</f>
        <v>0.39410091607565012</v>
      </c>
      <c r="W4" s="12"/>
    </row>
    <row r="5" spans="1:23" s="2" customFormat="1" ht="24" customHeight="1" x14ac:dyDescent="0.2">
      <c r="A5" s="203" t="s">
        <v>122</v>
      </c>
      <c r="B5" s="203" t="s">
        <v>14</v>
      </c>
      <c r="C5" s="204" t="s">
        <v>12</v>
      </c>
      <c r="D5" s="205">
        <v>1.37</v>
      </c>
      <c r="E5" s="206">
        <v>3.0227822324042255E-3</v>
      </c>
      <c r="F5" s="207" t="s">
        <v>203</v>
      </c>
      <c r="G5" s="208" t="s">
        <v>246</v>
      </c>
      <c r="H5" s="209">
        <f>O5</f>
        <v>0.3944189894361716</v>
      </c>
      <c r="I5" s="210" t="s">
        <v>155</v>
      </c>
      <c r="J5" s="211" t="s">
        <v>276</v>
      </c>
      <c r="K5" s="233" t="s">
        <v>162</v>
      </c>
      <c r="L5" s="106">
        <f>HOUR(O5)</f>
        <v>9</v>
      </c>
      <c r="M5" s="106">
        <f>IF(MINUTE(O5)&lt;10,"0"&amp;MINUTE(O5),MINUTE(O5))</f>
        <v>27</v>
      </c>
      <c r="N5" s="106">
        <f>IF(SECOND(O5)&lt;10,"0"&amp;SECOND(O5),SECOND(O5))</f>
        <v>58</v>
      </c>
      <c r="O5" s="101">
        <v>0.3944189894361716</v>
      </c>
      <c r="P5" s="223">
        <v>0</v>
      </c>
      <c r="Q5" s="223">
        <v>1.37</v>
      </c>
      <c r="R5" s="118">
        <f>$E5*Q5</f>
        <v>4.1412116583937897E-3</v>
      </c>
      <c r="S5" s="9">
        <v>27</v>
      </c>
      <c r="T5" s="120" t="s">
        <v>259</v>
      </c>
      <c r="U5" s="122">
        <f>E5*2.85</f>
        <v>8.6149293623520428E-3</v>
      </c>
      <c r="V5" s="127">
        <f>$W$1+R5</f>
        <v>0.3944189894361716</v>
      </c>
      <c r="W5" s="12"/>
    </row>
    <row r="6" spans="1:23" s="2" customFormat="1" ht="24" customHeight="1" x14ac:dyDescent="0.2">
      <c r="A6" s="191" t="s">
        <v>123</v>
      </c>
      <c r="B6" s="191" t="s">
        <v>11</v>
      </c>
      <c r="C6" s="192" t="s">
        <v>12</v>
      </c>
      <c r="D6" s="193">
        <v>1.37</v>
      </c>
      <c r="E6" s="228">
        <v>3.5796105383734244E-3</v>
      </c>
      <c r="F6" s="195" t="s">
        <v>210</v>
      </c>
      <c r="G6" s="196" t="s">
        <v>237</v>
      </c>
      <c r="H6" s="197">
        <f>O6</f>
        <v>0.39518184421534935</v>
      </c>
      <c r="I6" s="198" t="s">
        <v>155</v>
      </c>
      <c r="J6" s="199" t="s">
        <v>276</v>
      </c>
      <c r="K6" s="231" t="s">
        <v>162</v>
      </c>
      <c r="L6" s="106">
        <f>HOUR(O6)</f>
        <v>9</v>
      </c>
      <c r="M6" s="106">
        <f>IF(MINUTE(O6)&lt;10,"0"&amp;MINUTE(O6),MINUTE(O6))</f>
        <v>29</v>
      </c>
      <c r="N6" s="106" t="str">
        <f>IF(SECOND(O6)&lt;10,"0"&amp;SECOND(O6),SECOND(O6))</f>
        <v>04</v>
      </c>
      <c r="O6" s="101">
        <v>0.39518184421534935</v>
      </c>
      <c r="P6" s="223">
        <v>0</v>
      </c>
      <c r="Q6" s="223">
        <v>1.37</v>
      </c>
      <c r="R6" s="118">
        <f>$E6*Q6</f>
        <v>4.9040664375715921E-3</v>
      </c>
      <c r="S6" s="9">
        <v>19</v>
      </c>
      <c r="T6" s="120" t="s">
        <v>259</v>
      </c>
      <c r="U6" s="122">
        <f>E6*2.85</f>
        <v>1.020189003436426E-2</v>
      </c>
      <c r="V6" s="127">
        <f>$W$1+R6</f>
        <v>0.39518184421534935</v>
      </c>
      <c r="W6" s="12"/>
    </row>
    <row r="7" spans="1:23" s="2" customFormat="1" ht="24" customHeight="1" x14ac:dyDescent="0.2">
      <c r="A7" s="170" t="s">
        <v>124</v>
      </c>
      <c r="B7" s="170" t="s">
        <v>7</v>
      </c>
      <c r="C7" s="218" t="s">
        <v>16</v>
      </c>
      <c r="D7" s="171">
        <v>4.51</v>
      </c>
      <c r="E7" s="172">
        <v>2.2611601667893058E-3</v>
      </c>
      <c r="F7" s="173" t="s">
        <v>187</v>
      </c>
      <c r="G7" s="174" t="s">
        <v>68</v>
      </c>
      <c r="H7" s="175" t="str">
        <f>"( "&amp;L7&amp;":"&amp;M7&amp;":"&amp;N7&amp;" )"</f>
        <v>( 9:29:41 )</v>
      </c>
      <c r="I7" s="176" t="s">
        <v>285</v>
      </c>
      <c r="J7" s="177" t="s">
        <v>44</v>
      </c>
      <c r="K7" s="169" t="s">
        <v>162</v>
      </c>
      <c r="L7" s="106">
        <f>HOUR(O7)</f>
        <v>9</v>
      </c>
      <c r="M7" s="106">
        <f>IF(MINUTE(O7)&lt;10,"0"&amp;MINUTE(O7),MINUTE(O7))</f>
        <v>29</v>
      </c>
      <c r="N7" s="106">
        <f>IF(SECOND(O7)&lt;10,"0"&amp;SECOND(O7),SECOND(O7))</f>
        <v>41</v>
      </c>
      <c r="O7" s="102">
        <v>0.39561449901888646</v>
      </c>
      <c r="P7" s="224">
        <v>0</v>
      </c>
      <c r="Q7" s="224">
        <v>2.34</v>
      </c>
      <c r="R7" s="118">
        <f>$E7*Q7</f>
        <v>5.2911147902869752E-3</v>
      </c>
      <c r="S7" s="9">
        <v>2</v>
      </c>
      <c r="T7" s="120" t="str">
        <f>A6&amp;"+"&amp;MINUTE(R7)&amp;"分"&amp;ROUNDDOWN(SECOND(R7),-1)&amp;"秒"</f>
        <v>(4)+7分30秒</v>
      </c>
      <c r="U7" s="122">
        <f>E7*2.85</f>
        <v>6.4443064753495214E-3</v>
      </c>
      <c r="V7" s="127">
        <f>V6+R7</f>
        <v>0.40047295900563634</v>
      </c>
      <c r="W7" s="12"/>
    </row>
    <row r="8" spans="1:23" s="2" customFormat="1" ht="24" customHeight="1" x14ac:dyDescent="0.2">
      <c r="A8" s="170" t="s">
        <v>125</v>
      </c>
      <c r="B8" s="170" t="s">
        <v>7</v>
      </c>
      <c r="C8" s="178" t="s">
        <v>18</v>
      </c>
      <c r="D8" s="171">
        <v>1.31</v>
      </c>
      <c r="E8" s="172">
        <v>2.2132878492527614E-3</v>
      </c>
      <c r="F8" s="173" t="s">
        <v>188</v>
      </c>
      <c r="G8" s="174" t="s">
        <v>66</v>
      </c>
      <c r="H8" s="175" t="str">
        <f>"( "&amp;L8&amp;":"&amp;M8&amp;":"&amp;N8&amp;" )"</f>
        <v>( 9:38:52 )</v>
      </c>
      <c r="I8" s="176" t="s">
        <v>286</v>
      </c>
      <c r="J8" s="177" t="s">
        <v>44</v>
      </c>
      <c r="K8" s="169" t="s">
        <v>162</v>
      </c>
      <c r="L8" s="106">
        <f>HOUR(O8)</f>
        <v>9</v>
      </c>
      <c r="M8" s="106">
        <f>IF(MINUTE(O8)&lt;10,"0"&amp;MINUTE(O8),MINUTE(O8))</f>
        <v>38</v>
      </c>
      <c r="N8" s="106">
        <f>IF(SECOND(O8)&lt;10,"0"&amp;SECOND(O8),SECOND(O8))</f>
        <v>52</v>
      </c>
      <c r="O8" s="102">
        <v>0.40199609275826309</v>
      </c>
      <c r="P8" s="224">
        <v>1.54</v>
      </c>
      <c r="Q8" s="224">
        <v>1.31</v>
      </c>
      <c r="R8" s="118">
        <f>$E7*P8+$E8*Q8</f>
        <v>6.3815937393766481E-3</v>
      </c>
      <c r="S8" s="9">
        <v>3</v>
      </c>
      <c r="T8" s="120" t="str">
        <f>A7&amp;"+"&amp;MINUTE(R8)&amp;"分"&amp;ROUNDDOWN(SECOND(R8),-1)&amp;"秒"</f>
        <v>(5)+9分10秒</v>
      </c>
      <c r="U8" s="122">
        <f>E8*2.85</f>
        <v>6.3078703703703699E-3</v>
      </c>
      <c r="V8" s="127">
        <f>V7+R8</f>
        <v>0.40685455274501298</v>
      </c>
      <c r="W8" s="12"/>
    </row>
    <row r="9" spans="1:23" s="2" customFormat="1" ht="24" customHeight="1" x14ac:dyDescent="0.2">
      <c r="A9" s="180" t="s">
        <v>126</v>
      </c>
      <c r="B9" s="180" t="s">
        <v>184</v>
      </c>
      <c r="C9" s="181" t="s">
        <v>18</v>
      </c>
      <c r="D9" s="182">
        <v>1.43</v>
      </c>
      <c r="E9" s="183">
        <v>2.9036004645760743E-3</v>
      </c>
      <c r="F9" s="184" t="s">
        <v>196</v>
      </c>
      <c r="G9" s="185" t="s">
        <v>223</v>
      </c>
      <c r="H9" s="190" t="str">
        <f>"( "&amp;L9&amp;":"&amp;M9&amp;":"&amp;N9&amp;" )"</f>
        <v>( 9:39:14 )</v>
      </c>
      <c r="I9" s="187" t="s">
        <v>309</v>
      </c>
      <c r="J9" s="188" t="s">
        <v>276</v>
      </c>
      <c r="K9" s="189" t="s">
        <v>284</v>
      </c>
      <c r="L9" s="106">
        <f>HOUR(O9)</f>
        <v>9</v>
      </c>
      <c r="M9" s="106">
        <f>IF(MINUTE(O9)&lt;10,"0"&amp;MINUTE(O9),MINUTE(O9))</f>
        <v>39</v>
      </c>
      <c r="N9" s="106">
        <f>IF(SECOND(O9)&lt;10,"0"&amp;SECOND(O9),SECOND(O9))</f>
        <v>14</v>
      </c>
      <c r="O9" s="102">
        <v>0.40224242644212155</v>
      </c>
      <c r="P9" s="224">
        <v>1.44</v>
      </c>
      <c r="Q9" s="224">
        <v>1.43</v>
      </c>
      <c r="R9" s="118">
        <f>$E8*P9+$E9*Q9</f>
        <v>7.3392831672677624E-3</v>
      </c>
      <c r="S9" s="9">
        <v>12</v>
      </c>
      <c r="T9" s="155" t="str">
        <f>A8&amp;"+"&amp;MINUTE(R9)&amp;"分"&amp;ROUNDDOWN(SECOND(R9),-1)&amp;"秒"</f>
        <v>(6)+10分30秒</v>
      </c>
      <c r="U9" s="122">
        <f>E9*2.85</f>
        <v>8.2752613240418115E-3</v>
      </c>
      <c r="V9" s="127">
        <f>V8+R9</f>
        <v>0.41419383591228076</v>
      </c>
      <c r="W9" s="12"/>
    </row>
    <row r="10" spans="1:23" s="2" customFormat="1" ht="24" customHeight="1" x14ac:dyDescent="0.2">
      <c r="A10" s="203" t="s">
        <v>127</v>
      </c>
      <c r="B10" s="203" t="s">
        <v>14</v>
      </c>
      <c r="C10" s="204" t="s">
        <v>18</v>
      </c>
      <c r="D10" s="205">
        <v>1.31</v>
      </c>
      <c r="E10" s="206">
        <v>2.9645873944119557E-3</v>
      </c>
      <c r="F10" s="207" t="s">
        <v>74</v>
      </c>
      <c r="G10" s="208" t="s">
        <v>247</v>
      </c>
      <c r="H10" s="213" t="str">
        <f>"( "&amp;L10&amp;":"&amp;M10&amp;":"&amp;N10&amp;" )"</f>
        <v>( 9:40:16 )</v>
      </c>
      <c r="I10" s="210" t="s">
        <v>299</v>
      </c>
      <c r="J10" s="211" t="s">
        <v>44</v>
      </c>
      <c r="K10" s="233" t="s">
        <v>162</v>
      </c>
      <c r="L10" s="106">
        <f>HOUR(O10)</f>
        <v>9</v>
      </c>
      <c r="M10" s="106">
        <f>IF(MINUTE(O10)&lt;10,"0"&amp;MINUTE(O10),MINUTE(O10))</f>
        <v>40</v>
      </c>
      <c r="N10" s="106">
        <f>IF(SECOND(O10)&lt;10,"0"&amp;SECOND(O10),SECOND(O10))</f>
        <v>16</v>
      </c>
      <c r="O10" s="102">
        <v>0.40295768356075379</v>
      </c>
      <c r="P10" s="224">
        <v>1.54</v>
      </c>
      <c r="Q10" s="224">
        <v>1.31</v>
      </c>
      <c r="R10" s="118">
        <f>$E9*P10+$E10*Q10</f>
        <v>8.3551542021268171E-3</v>
      </c>
      <c r="S10" s="9">
        <v>28</v>
      </c>
      <c r="T10" s="120" t="str">
        <f>A9&amp;"+"&amp;MINUTE(R10)&amp;"分"&amp;ROUNDDOWN(SECOND(R10),-1)&amp;"秒"</f>
        <v>(7)+12分0秒</v>
      </c>
      <c r="U10" s="122">
        <f>E10*2.85</f>
        <v>8.4490740740740741E-3</v>
      </c>
      <c r="V10" s="127">
        <f>V9+R10</f>
        <v>0.42254899011440755</v>
      </c>
      <c r="W10" s="12"/>
    </row>
    <row r="11" spans="1:23" s="2" customFormat="1" ht="24" customHeight="1" x14ac:dyDescent="0.2">
      <c r="A11" s="191" t="s">
        <v>128</v>
      </c>
      <c r="B11" s="191" t="s">
        <v>11</v>
      </c>
      <c r="C11" s="226" t="s">
        <v>18</v>
      </c>
      <c r="D11" s="193">
        <v>1.31</v>
      </c>
      <c r="E11" s="194">
        <v>3.4113060428849901E-3</v>
      </c>
      <c r="F11" s="195" t="s">
        <v>211</v>
      </c>
      <c r="G11" s="196" t="s">
        <v>280</v>
      </c>
      <c r="H11" s="201" t="str">
        <f>"( "&amp;L11&amp;":"&amp;M11&amp;":"&amp;N11&amp;" )"</f>
        <v>( 9:43:26 )</v>
      </c>
      <c r="I11" s="198" t="s">
        <v>292</v>
      </c>
      <c r="J11" s="199" t="s">
        <v>276</v>
      </c>
      <c r="K11" s="231" t="s">
        <v>162</v>
      </c>
      <c r="L11" s="106">
        <f>HOUR(O11)</f>
        <v>9</v>
      </c>
      <c r="M11" s="106">
        <f>IF(MINUTE(O11)&lt;10,"0"&amp;MINUTE(O11),MINUTE(O11))</f>
        <v>43</v>
      </c>
      <c r="N11" s="106">
        <f>IF(SECOND(O11)&lt;10,"0"&amp;SECOND(O11),SECOND(O11))</f>
        <v>26</v>
      </c>
      <c r="O11" s="102">
        <v>0.40516325536062375</v>
      </c>
      <c r="P11" s="224">
        <v>1.54</v>
      </c>
      <c r="Q11" s="224">
        <v>1.31</v>
      </c>
      <c r="R11" s="118">
        <f>$E10*P11+$E11*Q11</f>
        <v>9.03427550357375E-3</v>
      </c>
      <c r="S11" s="9">
        <v>20</v>
      </c>
      <c r="T11" s="120" t="str">
        <f>A10&amp;"+"&amp;MINUTE(R11)&amp;"分"&amp;ROUNDDOWN(SECOND(R11),-1)&amp;"秒"</f>
        <v>(8)+13分0秒</v>
      </c>
      <c r="U11" s="122">
        <f>E11*2.85</f>
        <v>9.7222222222222224E-3</v>
      </c>
      <c r="V11" s="127">
        <f>V10+R11</f>
        <v>0.43158326561798133</v>
      </c>
      <c r="W11" s="12"/>
    </row>
    <row r="12" spans="1:23" s="2" customFormat="1" ht="24" customHeight="1" x14ac:dyDescent="0.2">
      <c r="A12" s="170" t="s">
        <v>129</v>
      </c>
      <c r="B12" s="170" t="s">
        <v>7</v>
      </c>
      <c r="C12" s="178" t="s">
        <v>23</v>
      </c>
      <c r="D12" s="171">
        <v>1.31</v>
      </c>
      <c r="E12" s="172">
        <v>2.3757309941520467E-3</v>
      </c>
      <c r="F12" s="173" t="s">
        <v>189</v>
      </c>
      <c r="G12" s="174" t="s">
        <v>218</v>
      </c>
      <c r="H12" s="175" t="str">
        <f>"( "&amp;L12&amp;":"&amp;M12&amp;":"&amp;N12&amp;" )"</f>
        <v>( 9:48:16 )</v>
      </c>
      <c r="I12" s="176" t="s">
        <v>287</v>
      </c>
      <c r="J12" s="177" t="s">
        <v>44</v>
      </c>
      <c r="K12" s="169" t="s">
        <v>162</v>
      </c>
      <c r="L12" s="106">
        <f>HOUR(O12)</f>
        <v>9</v>
      </c>
      <c r="M12" s="106">
        <f>IF(MINUTE(O12)&lt;10,"0"&amp;MINUTE(O12),MINUTE(O12))</f>
        <v>48</v>
      </c>
      <c r="N12" s="106">
        <f>IF(SECOND(O12)&lt;10,"0"&amp;SECOND(O12),SECOND(O12))</f>
        <v>16</v>
      </c>
      <c r="O12" s="102">
        <v>0.40851676364845152</v>
      </c>
      <c r="P12" s="224">
        <v>1.54</v>
      </c>
      <c r="Q12" s="224">
        <v>1.31</v>
      </c>
      <c r="R12" s="118">
        <f>$E11*P12+$E12*Q12</f>
        <v>8.3656189083820658E-3</v>
      </c>
      <c r="S12" s="9">
        <v>4</v>
      </c>
      <c r="T12" s="120" t="str">
        <f>A11&amp;"+"&amp;MINUTE(R12)&amp;"分"&amp;ROUNDDOWN(SECOND(R12),-1)&amp;"秒"</f>
        <v>(9)+12分0秒</v>
      </c>
      <c r="U12" s="122">
        <f>E12*2.85</f>
        <v>6.7708333333333336E-3</v>
      </c>
      <c r="V12" s="127">
        <f>V11+R12</f>
        <v>0.43994888452636338</v>
      </c>
      <c r="W12" s="12"/>
    </row>
    <row r="13" spans="1:23" s="2" customFormat="1" ht="24" customHeight="1" x14ac:dyDescent="0.2">
      <c r="A13" s="180" t="s">
        <v>130</v>
      </c>
      <c r="B13" s="180" t="s">
        <v>184</v>
      </c>
      <c r="C13" s="181" t="s">
        <v>23</v>
      </c>
      <c r="D13" s="182">
        <v>1.43</v>
      </c>
      <c r="E13" s="183">
        <v>2.8632726803458509E-3</v>
      </c>
      <c r="F13" s="184" t="s">
        <v>197</v>
      </c>
      <c r="G13" s="185" t="s">
        <v>225</v>
      </c>
      <c r="H13" s="190" t="str">
        <f>"( "&amp;L13&amp;":"&amp;M13&amp;":"&amp;N13&amp;" )"</f>
        <v>( 9:51:09 )</v>
      </c>
      <c r="I13" s="187" t="s">
        <v>310</v>
      </c>
      <c r="J13" s="188" t="s">
        <v>44</v>
      </c>
      <c r="K13" s="189" t="s">
        <v>284</v>
      </c>
      <c r="L13" s="106">
        <f>HOUR(O13)</f>
        <v>9</v>
      </c>
      <c r="M13" s="106">
        <f>IF(MINUTE(O13)&lt;10,"0"&amp;MINUTE(O13),MINUTE(O13))</f>
        <v>51</v>
      </c>
      <c r="N13" s="106" t="str">
        <f>IF(SECOND(O13)&lt;10,"0"&amp;SECOND(O13),SECOND(O13))</f>
        <v>09</v>
      </c>
      <c r="O13" s="102">
        <v>0.41051809104400566</v>
      </c>
      <c r="P13" s="224">
        <v>1.44</v>
      </c>
      <c r="Q13" s="224">
        <v>1.43</v>
      </c>
      <c r="R13" s="118">
        <f>$E12*P13+$E13*Q13</f>
        <v>7.5155325644735141E-3</v>
      </c>
      <c r="S13" s="9">
        <v>13</v>
      </c>
      <c r="T13" s="155" t="str">
        <f>A12&amp;"+"&amp;MINUTE(R13)&amp;"分"&amp;ROUNDDOWN(SECOND(R13),-1)&amp;"秒"</f>
        <v>(10)+10分40秒</v>
      </c>
      <c r="U13" s="122">
        <f>E13*2.85</f>
        <v>8.1603271389856756E-3</v>
      </c>
      <c r="V13" s="127">
        <f>V12+R13</f>
        <v>0.4474644170908369</v>
      </c>
      <c r="W13" s="12"/>
    </row>
    <row r="14" spans="1:23" s="2" customFormat="1" ht="24" customHeight="1" x14ac:dyDescent="0.2">
      <c r="A14" s="203" t="s">
        <v>131</v>
      </c>
      <c r="B14" s="203" t="s">
        <v>14</v>
      </c>
      <c r="C14" s="204" t="s">
        <v>23</v>
      </c>
      <c r="D14" s="205">
        <v>1.31</v>
      </c>
      <c r="E14" s="206">
        <v>3.2894736842105261E-3</v>
      </c>
      <c r="F14" s="207" t="s">
        <v>204</v>
      </c>
      <c r="G14" s="208" t="s">
        <v>248</v>
      </c>
      <c r="H14" s="213" t="str">
        <f>"( "&amp;L14&amp;":"&amp;M14&amp;":"&amp;N14&amp;" )"</f>
        <v>( 9:53:02 )</v>
      </c>
      <c r="I14" s="210" t="s">
        <v>300</v>
      </c>
      <c r="J14" s="211" t="s">
        <v>276</v>
      </c>
      <c r="K14" s="233" t="s">
        <v>162</v>
      </c>
      <c r="L14" s="106">
        <f>HOUR(O14)</f>
        <v>9</v>
      </c>
      <c r="M14" s="106">
        <f>IF(MINUTE(O14)&lt;10,"0"&amp;MINUTE(O14),MINUTE(O14))</f>
        <v>53</v>
      </c>
      <c r="N14" s="106" t="str">
        <f>IF(SECOND(O14)&lt;10,"0"&amp;SECOND(O14),SECOND(O14))</f>
        <v>02</v>
      </c>
      <c r="O14" s="102">
        <v>0.41183235867446399</v>
      </c>
      <c r="P14" s="224">
        <v>1.54</v>
      </c>
      <c r="Q14" s="224">
        <v>1.31</v>
      </c>
      <c r="R14" s="118">
        <f>$E13*P14+$E14*Q14</f>
        <v>8.718650454048401E-3</v>
      </c>
      <c r="S14" s="9">
        <v>29</v>
      </c>
      <c r="T14" s="120" t="str">
        <f>A13&amp;"+"&amp;MINUTE(R14)&amp;"分"&amp;ROUNDDOWN(SECOND(R14),-1)&amp;"秒"</f>
        <v>(11)+12分30秒</v>
      </c>
      <c r="U14" s="122">
        <f>E14*2.85</f>
        <v>9.3749999999999997E-3</v>
      </c>
      <c r="V14" s="127">
        <f>V13+R14</f>
        <v>0.4561830675448853</v>
      </c>
      <c r="W14" s="12"/>
    </row>
    <row r="15" spans="1:23" s="2" customFormat="1" ht="24" customHeight="1" x14ac:dyDescent="0.2">
      <c r="A15" s="191" t="s">
        <v>132</v>
      </c>
      <c r="B15" s="191" t="s">
        <v>11</v>
      </c>
      <c r="C15" s="192" t="s">
        <v>23</v>
      </c>
      <c r="D15" s="193">
        <v>1.31</v>
      </c>
      <c r="E15" s="194">
        <v>3.2894736842105261E-3</v>
      </c>
      <c r="F15" s="195" t="s">
        <v>212</v>
      </c>
      <c r="G15" s="196" t="s">
        <v>238</v>
      </c>
      <c r="H15" s="201" t="str">
        <f>"( "&amp;L15&amp;":"&amp;M15&amp;":"&amp;N15&amp;" )"</f>
        <v>( 9:57:12 )</v>
      </c>
      <c r="I15" s="198" t="s">
        <v>293</v>
      </c>
      <c r="J15" s="199" t="s">
        <v>276</v>
      </c>
      <c r="K15" s="231" t="s">
        <v>162</v>
      </c>
      <c r="L15" s="106">
        <f>HOUR(O15)</f>
        <v>9</v>
      </c>
      <c r="M15" s="106">
        <f>IF(MINUTE(O15)&lt;10,"0"&amp;MINUTE(O15),MINUTE(O15))</f>
        <v>57</v>
      </c>
      <c r="N15" s="106">
        <f>IF(SECOND(O15)&lt;10,"0"&amp;SECOND(O15),SECOND(O15))</f>
        <v>12</v>
      </c>
      <c r="O15" s="102">
        <v>0.41472587719298243</v>
      </c>
      <c r="P15" s="224">
        <v>1.54</v>
      </c>
      <c r="Q15" s="224">
        <v>1.31</v>
      </c>
      <c r="R15" s="118">
        <f>$E14*P15+$E15*Q15</f>
        <v>9.3749999999999997E-3</v>
      </c>
      <c r="S15" s="9">
        <v>21</v>
      </c>
      <c r="T15" s="120" t="str">
        <f>A14&amp;"+"&amp;MINUTE(R15)&amp;"分"&amp;ROUNDDOWN(SECOND(R15),-1)&amp;"秒"</f>
        <v>(12)+13分30秒</v>
      </c>
      <c r="U15" s="122">
        <f>E15*2.85</f>
        <v>9.3749999999999997E-3</v>
      </c>
      <c r="V15" s="127">
        <f>V14+R15</f>
        <v>0.46555806754488532</v>
      </c>
      <c r="W15" s="12"/>
    </row>
    <row r="16" spans="1:23" s="2" customFormat="1" ht="24" customHeight="1" x14ac:dyDescent="0.2">
      <c r="A16" s="170" t="s">
        <v>133</v>
      </c>
      <c r="B16" s="170" t="s">
        <v>7</v>
      </c>
      <c r="C16" s="178" t="s">
        <v>27</v>
      </c>
      <c r="D16" s="171">
        <v>1.31</v>
      </c>
      <c r="E16" s="172">
        <v>2.4537037037037036E-3</v>
      </c>
      <c r="F16" s="173" t="s">
        <v>190</v>
      </c>
      <c r="G16" s="174" t="s">
        <v>65</v>
      </c>
      <c r="H16" s="175" t="str">
        <f>"( "&amp;L16&amp;":"&amp;M16&amp;":"&amp;N16&amp;" )"</f>
        <v>( 9:58:10 )</v>
      </c>
      <c r="I16" s="176" t="s">
        <v>288</v>
      </c>
      <c r="J16" s="177" t="s">
        <v>276</v>
      </c>
      <c r="K16" s="169" t="s">
        <v>162</v>
      </c>
      <c r="L16" s="106">
        <f>HOUR(O16)</f>
        <v>9</v>
      </c>
      <c r="M16" s="106">
        <f>IF(MINUTE(O16)&lt;10,"0"&amp;MINUTE(O16),MINUTE(O16))</f>
        <v>58</v>
      </c>
      <c r="N16" s="106">
        <f>IF(SECOND(O16)&lt;10,"0"&amp;SECOND(O16),SECOND(O16))</f>
        <v>10</v>
      </c>
      <c r="O16" s="102">
        <v>0.41538974123129752</v>
      </c>
      <c r="P16" s="224">
        <v>1.54</v>
      </c>
      <c r="Q16" s="224">
        <v>1.31</v>
      </c>
      <c r="R16" s="118">
        <f>$E15*P16+$E16*Q16</f>
        <v>8.2801413255360612E-3</v>
      </c>
      <c r="S16" s="9">
        <v>5</v>
      </c>
      <c r="T16" s="120" t="str">
        <f>A15&amp;"+"&amp;MINUTE(R16)&amp;"分"&amp;ROUNDDOWN(SECOND(R16),-1)&amp;"秒"</f>
        <v>(13)+11分50秒</v>
      </c>
      <c r="U16" s="122">
        <f>E16*2.85</f>
        <v>6.9930555555555553E-3</v>
      </c>
      <c r="V16" s="127">
        <f>V15+R16</f>
        <v>0.47383820887042138</v>
      </c>
      <c r="W16" s="12"/>
    </row>
    <row r="17" spans="1:23" s="2" customFormat="1" ht="24" customHeight="1" x14ac:dyDescent="0.2">
      <c r="A17" s="180" t="s">
        <v>134</v>
      </c>
      <c r="B17" s="180" t="s">
        <v>184</v>
      </c>
      <c r="C17" s="181" t="s">
        <v>27</v>
      </c>
      <c r="D17" s="182">
        <v>1.43</v>
      </c>
      <c r="E17" s="183">
        <v>2.5809781907342884E-3</v>
      </c>
      <c r="F17" s="184" t="s">
        <v>198</v>
      </c>
      <c r="G17" s="185" t="s">
        <v>227</v>
      </c>
      <c r="H17" s="190" t="str">
        <f>"( "&amp;L17&amp;":"&amp;M17&amp;":"&amp;N17&amp;" )"</f>
        <v>( 10:02:24 )</v>
      </c>
      <c r="I17" s="187" t="s">
        <v>311</v>
      </c>
      <c r="J17" s="188" t="s">
        <v>276</v>
      </c>
      <c r="K17" s="189" t="s">
        <v>284</v>
      </c>
      <c r="L17" s="106">
        <f>HOUR(O17)</f>
        <v>10</v>
      </c>
      <c r="M17" s="106" t="str">
        <f>IF(MINUTE(O17)&lt;10,"0"&amp;MINUTE(O17),MINUTE(O17))</f>
        <v>02</v>
      </c>
      <c r="N17" s="106">
        <f>IF(SECOND(O17)&lt;10,"0"&amp;SECOND(O17),SECOND(O17))</f>
        <v>24</v>
      </c>
      <c r="O17" s="102">
        <v>0.41833200251645369</v>
      </c>
      <c r="P17" s="224">
        <v>1.44</v>
      </c>
      <c r="Q17" s="224">
        <v>1.43</v>
      </c>
      <c r="R17" s="118">
        <f>$E16*P17+$E17*Q17</f>
        <v>7.2241321460833653E-3</v>
      </c>
      <c r="S17" s="9">
        <v>14</v>
      </c>
      <c r="T17" s="155" t="str">
        <f>A16&amp;"+"&amp;MINUTE(R17)&amp;"分"&amp;ROUNDDOWN(SECOND(R17),-1)&amp;"秒"</f>
        <v>(14)+10分20秒</v>
      </c>
      <c r="U17" s="122">
        <f>E17*2.85</f>
        <v>7.3557878435927225E-3</v>
      </c>
      <c r="V17" s="127">
        <f>V16+R17</f>
        <v>0.48106234101650475</v>
      </c>
      <c r="W17" s="12"/>
    </row>
    <row r="18" spans="1:23" s="2" customFormat="1" ht="24" customHeight="1" x14ac:dyDescent="0.2">
      <c r="A18" s="203" t="s">
        <v>135</v>
      </c>
      <c r="B18" s="203" t="s">
        <v>14</v>
      </c>
      <c r="C18" s="204" t="s">
        <v>27</v>
      </c>
      <c r="D18" s="205">
        <v>1.31</v>
      </c>
      <c r="E18" s="206">
        <v>2.5178687459389212E-3</v>
      </c>
      <c r="F18" s="207" t="s">
        <v>205</v>
      </c>
      <c r="G18" s="208" t="s">
        <v>250</v>
      </c>
      <c r="H18" s="213" t="str">
        <f>"( "&amp;L18&amp;":"&amp;M18&amp;":"&amp;N18&amp;" )"</f>
        <v>( 10:05:05 )</v>
      </c>
      <c r="I18" s="210" t="s">
        <v>301</v>
      </c>
      <c r="J18" s="211" t="s">
        <v>44</v>
      </c>
      <c r="K18" s="233" t="s">
        <v>162</v>
      </c>
      <c r="L18" s="106">
        <f>HOUR(O18)</f>
        <v>10</v>
      </c>
      <c r="M18" s="106" t="str">
        <f>IF(MINUTE(O18)&lt;10,"0"&amp;MINUTE(O18),MINUTE(O18))</f>
        <v>05</v>
      </c>
      <c r="N18" s="106" t="str">
        <f>IF(SECOND(O18)&lt;10,"0"&amp;SECOND(O18),SECOND(O18))</f>
        <v>05</v>
      </c>
      <c r="O18" s="102">
        <v>0.4201965562053282</v>
      </c>
      <c r="P18" s="224">
        <v>1.54</v>
      </c>
      <c r="Q18" s="224">
        <v>1.31</v>
      </c>
      <c r="R18" s="118">
        <f>$E17*P18+$E18*Q18</f>
        <v>7.2731144709107919E-3</v>
      </c>
      <c r="S18" s="9">
        <v>30</v>
      </c>
      <c r="T18" s="120" t="str">
        <f>A17&amp;"+"&amp;MINUTE(R18)&amp;"分"&amp;ROUNDDOWN(SECOND(R18),-1)&amp;"秒"</f>
        <v>(15)+10分20秒</v>
      </c>
      <c r="U18" s="122">
        <f>E18*2.85</f>
        <v>7.1759259259259259E-3</v>
      </c>
      <c r="V18" s="127">
        <f>V17+R18</f>
        <v>0.48833545548741553</v>
      </c>
      <c r="W18" s="12"/>
    </row>
    <row r="19" spans="1:23" s="2" customFormat="1" ht="24" customHeight="1" x14ac:dyDescent="0.2">
      <c r="A19" s="170" t="s">
        <v>136</v>
      </c>
      <c r="B19" s="170" t="s">
        <v>7</v>
      </c>
      <c r="C19" s="178" t="s">
        <v>30</v>
      </c>
      <c r="D19" s="171">
        <v>1.31</v>
      </c>
      <c r="E19" s="172">
        <v>2.4537037037037036E-3</v>
      </c>
      <c r="F19" s="173" t="s">
        <v>191</v>
      </c>
      <c r="G19" s="174" t="s">
        <v>56</v>
      </c>
      <c r="H19" s="175" t="str">
        <f>"( "&amp;L19&amp;":"&amp;M19&amp;":"&amp;N19&amp;" )"</f>
        <v>( 10:08:14 )</v>
      </c>
      <c r="I19" s="176" t="s">
        <v>334</v>
      </c>
      <c r="J19" s="177" t="s">
        <v>44</v>
      </c>
      <c r="K19" s="169" t="s">
        <v>162</v>
      </c>
      <c r="L19" s="106">
        <f>HOUR(O19)</f>
        <v>10</v>
      </c>
      <c r="M19" s="106" t="str">
        <f>IF(MINUTE(O19)&lt;10,"0"&amp;MINUTE(O19),MINUTE(O19))</f>
        <v>08</v>
      </c>
      <c r="N19" s="106">
        <f>IF(SECOND(O19)&lt;10,"0"&amp;SECOND(O19),SECOND(O19))</f>
        <v>14</v>
      </c>
      <c r="O19" s="102">
        <v>0.42238279678685309</v>
      </c>
      <c r="P19" s="224">
        <v>1.54</v>
      </c>
      <c r="Q19" s="224">
        <v>1.31</v>
      </c>
      <c r="R19" s="118">
        <f>$E18*P19+$E19*Q19</f>
        <v>7.0918697205977904E-3</v>
      </c>
      <c r="S19" s="9">
        <v>6</v>
      </c>
      <c r="T19" s="120" t="str">
        <f>A18&amp;"+"&amp;MINUTE(R19)&amp;"分"&amp;ROUNDDOWN(SECOND(R19),-1)&amp;"秒"</f>
        <v>(16)+10分10秒</v>
      </c>
      <c r="U19" s="122">
        <f>E19*2.85</f>
        <v>6.9930555555555553E-3</v>
      </c>
      <c r="V19" s="127">
        <f>V18+R19</f>
        <v>0.4954273252080133</v>
      </c>
      <c r="W19" s="12"/>
    </row>
    <row r="20" spans="1:23" s="2" customFormat="1" ht="23" customHeight="1" x14ac:dyDescent="0.2">
      <c r="A20" s="191" t="s">
        <v>137</v>
      </c>
      <c r="B20" s="191" t="s">
        <v>11</v>
      </c>
      <c r="C20" s="192" t="s">
        <v>27</v>
      </c>
      <c r="D20" s="193">
        <v>1.31</v>
      </c>
      <c r="E20" s="194">
        <v>3.8986354775828462E-3</v>
      </c>
      <c r="F20" s="195" t="s">
        <v>213</v>
      </c>
      <c r="G20" s="196" t="s">
        <v>239</v>
      </c>
      <c r="H20" s="201" t="str">
        <f>"( "&amp;L20&amp;":"&amp;M20&amp;":"&amp;N20&amp;" )"</f>
        <v>( 10:11:51 )</v>
      </c>
      <c r="I20" s="198" t="s">
        <v>294</v>
      </c>
      <c r="J20" s="199" t="s">
        <v>277</v>
      </c>
      <c r="K20" s="231" t="s">
        <v>162</v>
      </c>
      <c r="L20" s="106">
        <f>HOUR(O20)</f>
        <v>10</v>
      </c>
      <c r="M20" s="106">
        <f>IF(MINUTE(O20)&lt;10,"0"&amp;MINUTE(O20),MINUTE(O20))</f>
        <v>11</v>
      </c>
      <c r="N20" s="106">
        <f>IF(SECOND(O20)&lt;10,"0"&amp;SECOND(O20),SECOND(O20))</f>
        <v>51</v>
      </c>
      <c r="O20" s="102">
        <v>0.42489887914230018</v>
      </c>
      <c r="P20" s="224">
        <v>1.54</v>
      </c>
      <c r="Q20" s="224">
        <v>1.31</v>
      </c>
      <c r="R20" s="118">
        <f>$E19*P20+$E20*Q20</f>
        <v>8.8859161793372332E-3</v>
      </c>
      <c r="S20" s="9">
        <v>22</v>
      </c>
      <c r="T20" s="120" t="str">
        <f>A19&amp;"+"&amp;MINUTE(R20)&amp;"分"&amp;ROUNDDOWN(SECOND(R20),-1)&amp;"秒"</f>
        <v>(17)+12分40秒</v>
      </c>
      <c r="U20" s="122">
        <f>E20*2.85</f>
        <v>1.1111111111111112E-2</v>
      </c>
      <c r="V20" s="127">
        <f>V19+R20</f>
        <v>0.50431324138735056</v>
      </c>
      <c r="W20" s="12"/>
    </row>
    <row r="21" spans="1:23" s="2" customFormat="1" ht="24" customHeight="1" x14ac:dyDescent="0.2">
      <c r="A21" s="180" t="s">
        <v>138</v>
      </c>
      <c r="B21" s="180" t="s">
        <v>184</v>
      </c>
      <c r="C21" s="181" t="s">
        <v>30</v>
      </c>
      <c r="D21" s="182">
        <v>1.43</v>
      </c>
      <c r="E21" s="183">
        <v>2.5809781907342884E-3</v>
      </c>
      <c r="F21" s="184" t="s">
        <v>199</v>
      </c>
      <c r="G21" s="185" t="s">
        <v>229</v>
      </c>
      <c r="H21" s="190" t="str">
        <f>"( "&amp;L21&amp;":"&amp;M21&amp;":"&amp;N21&amp;" )"</f>
        <v>( 10:13:04 )</v>
      </c>
      <c r="I21" s="187" t="s">
        <v>270</v>
      </c>
      <c r="J21" s="188" t="s">
        <v>44</v>
      </c>
      <c r="K21" s="234" t="s">
        <v>284</v>
      </c>
      <c r="L21" s="106">
        <f>HOUR(O21)</f>
        <v>10</v>
      </c>
      <c r="M21" s="106">
        <f>IF(MINUTE(O21)&lt;10,"0"&amp;MINUTE(O21),MINUTE(O21))</f>
        <v>13</v>
      </c>
      <c r="N21" s="106" t="str">
        <f>IF(SECOND(O21)&lt;10,"0"&amp;SECOND(O21),SECOND(O21))</f>
        <v>04</v>
      </c>
      <c r="O21" s="102">
        <v>0.42573940992386111</v>
      </c>
      <c r="P21" s="224">
        <v>1.44</v>
      </c>
      <c r="Q21" s="224">
        <v>1.43</v>
      </c>
      <c r="R21" s="118">
        <f>$E20*P21+$E21*Q21</f>
        <v>9.3048339004693312E-3</v>
      </c>
      <c r="S21" s="9">
        <v>15</v>
      </c>
      <c r="T21" s="155" t="str">
        <f>A20&amp;"+"&amp;MINUTE(R21)&amp;"分"&amp;ROUNDDOWN(SECOND(R21),-1)&amp;"秒"</f>
        <v>(18)+13分20秒</v>
      </c>
      <c r="U21" s="122">
        <f>E21*2.85</f>
        <v>7.3557878435927225E-3</v>
      </c>
      <c r="V21" s="127">
        <f>V20+R21</f>
        <v>0.51361807528781989</v>
      </c>
      <c r="W21" s="12"/>
    </row>
    <row r="22" spans="1:23" s="2" customFormat="1" ht="24" customHeight="1" x14ac:dyDescent="0.2">
      <c r="A22" s="203" t="s">
        <v>139</v>
      </c>
      <c r="B22" s="203" t="s">
        <v>14</v>
      </c>
      <c r="C22" s="204" t="s">
        <v>30</v>
      </c>
      <c r="D22" s="205">
        <v>1.31</v>
      </c>
      <c r="E22" s="206">
        <v>3.1270305393112413E-3</v>
      </c>
      <c r="F22" s="207" t="s">
        <v>206</v>
      </c>
      <c r="G22" s="208" t="s">
        <v>251</v>
      </c>
      <c r="H22" s="213" t="str">
        <f>"( "&amp;L22&amp;":"&amp;M22&amp;":"&amp;N22&amp;" )"</f>
        <v>( 10:16:34 )</v>
      </c>
      <c r="I22" s="210" t="s">
        <v>302</v>
      </c>
      <c r="J22" s="211" t="s">
        <v>276</v>
      </c>
      <c r="K22" s="212" t="s">
        <v>162</v>
      </c>
      <c r="L22" s="106">
        <f>HOUR(O22)</f>
        <v>10</v>
      </c>
      <c r="M22" s="106">
        <f>IF(MINUTE(O22)&lt;10,"0"&amp;MINUTE(O22),MINUTE(O22))</f>
        <v>16</v>
      </c>
      <c r="N22" s="106">
        <f>IF(SECOND(O22)&lt;10,"0"&amp;SECOND(O22),SECOND(O22))</f>
        <v>34</v>
      </c>
      <c r="O22" s="102">
        <v>0.42817048408057184</v>
      </c>
      <c r="P22" s="224">
        <v>1.54</v>
      </c>
      <c r="Q22" s="224">
        <v>1.31</v>
      </c>
      <c r="R22" s="118">
        <f>$E21*P22+$E22*Q22</f>
        <v>8.0711164202285305E-3</v>
      </c>
      <c r="S22" s="9">
        <v>31</v>
      </c>
      <c r="T22" s="120" t="str">
        <f>A21&amp;"+"&amp;MINUTE(R22)&amp;"分"&amp;ROUNDDOWN(SECOND(R22),-1)&amp;"秒"</f>
        <v>(19)+11分30秒</v>
      </c>
      <c r="U22" s="122">
        <f>E22*2.85</f>
        <v>8.9120370370370378E-3</v>
      </c>
      <c r="V22" s="127">
        <f>V21+R22</f>
        <v>0.52168919170804839</v>
      </c>
      <c r="W22" s="12"/>
    </row>
    <row r="23" spans="1:23" s="2" customFormat="1" ht="24" customHeight="1" x14ac:dyDescent="0.2">
      <c r="A23" s="170" t="s">
        <v>60</v>
      </c>
      <c r="B23" s="170" t="s">
        <v>7</v>
      </c>
      <c r="C23" s="178" t="s">
        <v>37</v>
      </c>
      <c r="D23" s="171">
        <v>1.31</v>
      </c>
      <c r="E23" s="172">
        <v>2.4537037037037036E-3</v>
      </c>
      <c r="F23" s="173" t="s">
        <v>192</v>
      </c>
      <c r="G23" s="174" t="s">
        <v>219</v>
      </c>
      <c r="H23" s="175" t="str">
        <f>"( "&amp;L23&amp;":"&amp;M23&amp;":"&amp;N23&amp;" )"</f>
        <v>( 10:18:18 )</v>
      </c>
      <c r="I23" s="176" t="s">
        <v>335</v>
      </c>
      <c r="J23" s="177" t="s">
        <v>276</v>
      </c>
      <c r="K23" s="232" t="s">
        <v>162</v>
      </c>
      <c r="L23" s="106">
        <f>HOUR(O23)</f>
        <v>10</v>
      </c>
      <c r="M23" s="106">
        <f>IF(MINUTE(O23)&lt;10,"0"&amp;MINUTE(O23),MINUTE(O23))</f>
        <v>18</v>
      </c>
      <c r="N23" s="106">
        <f>IF(SECOND(O23)&lt;10,"0"&amp;SECOND(O23),SECOND(O23))</f>
        <v>18</v>
      </c>
      <c r="O23" s="102">
        <v>0.42937585234240866</v>
      </c>
      <c r="P23" s="224">
        <v>1.54</v>
      </c>
      <c r="Q23" s="224">
        <v>1.31</v>
      </c>
      <c r="R23" s="118">
        <f>$E22*P23+$E23*Q23</f>
        <v>8.0299788823911637E-3</v>
      </c>
      <c r="S23" s="9">
        <v>7</v>
      </c>
      <c r="T23" s="120" t="str">
        <f>A22&amp;"+"&amp;MINUTE(R23)&amp;"分"&amp;ROUNDDOWN(SECOND(R23),-1)&amp;"秒"</f>
        <v>(20)+11分30秒</v>
      </c>
      <c r="U23" s="122">
        <f>E23*2.85</f>
        <v>6.9930555555555553E-3</v>
      </c>
      <c r="V23" s="127">
        <f>V22+R23</f>
        <v>0.5297191705904396</v>
      </c>
      <c r="W23" s="12"/>
    </row>
    <row r="24" spans="1:23" s="2" customFormat="1" ht="24" customHeight="1" x14ac:dyDescent="0.2">
      <c r="A24" s="180" t="s">
        <v>59</v>
      </c>
      <c r="B24" s="180" t="s">
        <v>184</v>
      </c>
      <c r="C24" s="181" t="s">
        <v>37</v>
      </c>
      <c r="D24" s="182">
        <v>1.43</v>
      </c>
      <c r="E24" s="183">
        <v>2.7019615434249579E-3</v>
      </c>
      <c r="F24" s="184" t="s">
        <v>200</v>
      </c>
      <c r="G24" s="185" t="s">
        <v>231</v>
      </c>
      <c r="H24" s="190" t="str">
        <f>"( "&amp;L24&amp;":"&amp;M24&amp;":"&amp;N24&amp;" )"</f>
        <v>( 10:23:59 )</v>
      </c>
      <c r="I24" s="187" t="s">
        <v>312</v>
      </c>
      <c r="J24" s="188" t="s">
        <v>44</v>
      </c>
      <c r="K24" s="234" t="s">
        <v>284</v>
      </c>
      <c r="L24" s="106">
        <f>HOUR(O24)</f>
        <v>10</v>
      </c>
      <c r="M24" s="106">
        <f>IF(MINUTE(O24)&lt;10,"0"&amp;MINUTE(O24),MINUTE(O24))</f>
        <v>23</v>
      </c>
      <c r="N24" s="106">
        <f>IF(SECOND(O24)&lt;10,"0"&amp;SECOND(O24),SECOND(O24))</f>
        <v>59</v>
      </c>
      <c r="O24" s="102">
        <v>0.43331982352561615</v>
      </c>
      <c r="P24" s="224">
        <v>1.44</v>
      </c>
      <c r="Q24" s="224">
        <v>1.43</v>
      </c>
      <c r="R24" s="118">
        <f>$E23*P24+$E24*Q24</f>
        <v>7.3971383404310229E-3</v>
      </c>
      <c r="S24" s="9">
        <v>16</v>
      </c>
      <c r="T24" s="155" t="str">
        <f>A23&amp;"+"&amp;MINUTE(R24)&amp;"分"&amp;ROUNDDOWN(SECOND(R24),-1)&amp;"秒"</f>
        <v>(21)+10分30秒</v>
      </c>
      <c r="U24" s="122">
        <f>E24*2.85</f>
        <v>7.7005903987611302E-3</v>
      </c>
      <c r="V24" s="127">
        <f>V23+R24</f>
        <v>0.53711630893087059</v>
      </c>
      <c r="W24" s="12"/>
    </row>
    <row r="25" spans="1:23" s="2" customFormat="1" ht="24" customHeight="1" x14ac:dyDescent="0.2">
      <c r="A25" s="191" t="s">
        <v>116</v>
      </c>
      <c r="B25" s="191" t="s">
        <v>11</v>
      </c>
      <c r="C25" s="192" t="s">
        <v>30</v>
      </c>
      <c r="D25" s="193">
        <v>1.31</v>
      </c>
      <c r="E25" s="194">
        <v>3.2894736842105261E-3</v>
      </c>
      <c r="F25" s="195" t="s">
        <v>214</v>
      </c>
      <c r="G25" s="196" t="s">
        <v>241</v>
      </c>
      <c r="H25" s="201" t="str">
        <f>"( "&amp;L25&amp;":"&amp;M25&amp;":"&amp;N25&amp;" )"</f>
        <v>( 10:26:42 )</v>
      </c>
      <c r="I25" s="198" t="s">
        <v>295</v>
      </c>
      <c r="J25" s="199" t="s">
        <v>276</v>
      </c>
      <c r="K25" s="200" t="s">
        <v>162</v>
      </c>
      <c r="L25" s="106">
        <f>HOUR(O25)</f>
        <v>10</v>
      </c>
      <c r="M25" s="106">
        <f>IF(MINUTE(O25)&lt;10,"0"&amp;MINUTE(O25),MINUTE(O25))</f>
        <v>26</v>
      </c>
      <c r="N25" s="106">
        <f>IF(SECOND(O25)&lt;10,"0"&amp;SECOND(O25),SECOND(O25))</f>
        <v>42</v>
      </c>
      <c r="O25" s="102">
        <v>0.43521198830409358</v>
      </c>
      <c r="P25" s="224">
        <v>1.54</v>
      </c>
      <c r="Q25" s="224">
        <v>1.31</v>
      </c>
      <c r="R25" s="118">
        <f>$E24*P25+$E25*Q25</f>
        <v>8.4702313031902246E-3</v>
      </c>
      <c r="S25" s="9">
        <v>23</v>
      </c>
      <c r="T25" s="120" t="str">
        <f>A24&amp;"+"&amp;MINUTE(R25)&amp;"分"&amp;ROUNDDOWN(SECOND(R25),-1)&amp;"秒"</f>
        <v>(22)+12分10秒</v>
      </c>
      <c r="U25" s="122">
        <f>E25*2.85</f>
        <v>9.3749999999999997E-3</v>
      </c>
      <c r="V25" s="127">
        <f>V24+R25</f>
        <v>0.54558654023406083</v>
      </c>
      <c r="W25" s="12"/>
    </row>
    <row r="26" spans="1:23" s="2" customFormat="1" ht="24" customHeight="1" x14ac:dyDescent="0.2">
      <c r="A26" s="170" t="s">
        <v>117</v>
      </c>
      <c r="B26" s="170" t="s">
        <v>7</v>
      </c>
      <c r="C26" s="178" t="s">
        <v>40</v>
      </c>
      <c r="D26" s="171">
        <v>1.31</v>
      </c>
      <c r="E26" s="172">
        <v>2.2742040285899934E-3</v>
      </c>
      <c r="F26" s="173" t="s">
        <v>193</v>
      </c>
      <c r="G26" s="174" t="s">
        <v>63</v>
      </c>
      <c r="H26" s="175" t="str">
        <f>"( "&amp;L26&amp;":"&amp;M26&amp;":"&amp;N26&amp;" )"</f>
        <v>( 10:28:02 )</v>
      </c>
      <c r="I26" s="179" t="s">
        <v>289</v>
      </c>
      <c r="J26" s="177" t="s">
        <v>44</v>
      </c>
      <c r="K26" s="232" t="s">
        <v>162</v>
      </c>
      <c r="L26" s="106">
        <f>HOUR(O26)</f>
        <v>10</v>
      </c>
      <c r="M26" s="106">
        <f>IF(MINUTE(O26)&lt;10,"0"&amp;MINUTE(O26),MINUTE(O26))</f>
        <v>28</v>
      </c>
      <c r="N26" s="106" t="str">
        <f>IF(SECOND(O26)&lt;10,"0"&amp;SECOND(O26),SECOND(O26))</f>
        <v>02</v>
      </c>
      <c r="O26" s="102">
        <v>0.43613376332356524</v>
      </c>
      <c r="P26" s="224">
        <v>1.54</v>
      </c>
      <c r="Q26" s="224">
        <v>1.31</v>
      </c>
      <c r="R26" s="118">
        <f>$E25*P26+$E26*Q26</f>
        <v>8.0449967511371026E-3</v>
      </c>
      <c r="S26" s="9">
        <v>8</v>
      </c>
      <c r="T26" s="120" t="str">
        <f>A25&amp;"+"&amp;MINUTE(R26)&amp;"分"&amp;ROUNDDOWN(SECOND(R26),-1)&amp;"秒"</f>
        <v>(23)+11分30秒</v>
      </c>
      <c r="U26" s="122">
        <f>E26*2.85</f>
        <v>6.4814814814814813E-3</v>
      </c>
      <c r="V26" s="127">
        <f>V25+R26</f>
        <v>0.55363153698519796</v>
      </c>
      <c r="W26" s="12"/>
    </row>
    <row r="27" spans="1:23" s="2" customFormat="1" ht="24" customHeight="1" x14ac:dyDescent="0.2">
      <c r="A27" s="203" t="s">
        <v>260</v>
      </c>
      <c r="B27" s="203" t="s">
        <v>14</v>
      </c>
      <c r="C27" s="204" t="s">
        <v>37</v>
      </c>
      <c r="D27" s="205">
        <v>1.31</v>
      </c>
      <c r="E27" s="206">
        <v>3.005198180636777E-3</v>
      </c>
      <c r="F27" s="207" t="s">
        <v>207</v>
      </c>
      <c r="G27" s="208" t="s">
        <v>253</v>
      </c>
      <c r="H27" s="213" t="str">
        <f>"( "&amp;L27&amp;":"&amp;M27&amp;":"&amp;N27&amp;" )"</f>
        <v>( 10:29:10 )</v>
      </c>
      <c r="I27" s="210" t="s">
        <v>303</v>
      </c>
      <c r="J27" s="211" t="s">
        <v>276</v>
      </c>
      <c r="K27" s="212" t="s">
        <v>162</v>
      </c>
      <c r="L27" s="106">
        <f>HOUR(O27)</f>
        <v>10</v>
      </c>
      <c r="M27" s="106">
        <f>IF(MINUTE(O27)&lt;10,"0"&amp;MINUTE(O27),MINUTE(O27))</f>
        <v>29</v>
      </c>
      <c r="N27" s="106">
        <f>IF(SECOND(O27)&lt;10,"0"&amp;SECOND(O27),SECOND(O27))</f>
        <v>10</v>
      </c>
      <c r="O27" s="102">
        <v>0.43692292072774536</v>
      </c>
      <c r="P27" s="224">
        <v>1.54</v>
      </c>
      <c r="Q27" s="224">
        <v>1.31</v>
      </c>
      <c r="R27" s="118">
        <f>$E26*P27+$E27*Q27</f>
        <v>7.4390838206627678E-3</v>
      </c>
      <c r="S27" s="9">
        <v>32</v>
      </c>
      <c r="T27" s="120" t="str">
        <f>A26&amp;"+"&amp;MINUTE(R27)&amp;"分"&amp;ROUNDDOWN(SECOND(R27),-1)&amp;"秒"</f>
        <v>(24)+10分40秒</v>
      </c>
      <c r="U27" s="122">
        <f>E27*2.85</f>
        <v>8.564814814814815E-3</v>
      </c>
      <c r="V27" s="127">
        <f>V26+R27</f>
        <v>0.56107062080586068</v>
      </c>
      <c r="W27" s="12"/>
    </row>
    <row r="28" spans="1:23" s="2" customFormat="1" ht="22.5" customHeight="1" x14ac:dyDescent="0.2">
      <c r="A28" s="180" t="s">
        <v>261</v>
      </c>
      <c r="B28" s="180" t="s">
        <v>184</v>
      </c>
      <c r="C28" s="181" t="s">
        <v>40</v>
      </c>
      <c r="D28" s="182">
        <v>1.43</v>
      </c>
      <c r="E28" s="183">
        <v>2.9036004645760743E-3</v>
      </c>
      <c r="F28" s="184" t="s">
        <v>201</v>
      </c>
      <c r="G28" s="185" t="s">
        <v>233</v>
      </c>
      <c r="H28" s="190" t="str">
        <f>"( "&amp;L28&amp;":"&amp;M28&amp;":"&amp;N28&amp;" )"</f>
        <v>( 10:35:34 )</v>
      </c>
      <c r="I28" s="187" t="s">
        <v>313</v>
      </c>
      <c r="J28" s="188" t="s">
        <v>276</v>
      </c>
      <c r="K28" s="234" t="s">
        <v>284</v>
      </c>
      <c r="L28" s="106">
        <f>HOUR(O28)</f>
        <v>10</v>
      </c>
      <c r="M28" s="106">
        <f>IF(MINUTE(O28)&lt;10,"0"&amp;MINUTE(O28),MINUTE(O28))</f>
        <v>35</v>
      </c>
      <c r="N28" s="106">
        <f>IF(SECOND(O28)&lt;10,"0"&amp;SECOND(O28),SECOND(O28))</f>
        <v>34</v>
      </c>
      <c r="O28" s="102">
        <v>0.44136279681249191</v>
      </c>
      <c r="P28" s="224">
        <v>1.44</v>
      </c>
      <c r="Q28" s="224">
        <v>1.43</v>
      </c>
      <c r="R28" s="118">
        <f>$E27*P28+$E28*Q28</f>
        <v>8.4796340444607439E-3</v>
      </c>
      <c r="S28" s="9">
        <v>17</v>
      </c>
      <c r="T28" s="155" t="str">
        <f>A27&amp;"+"&amp;MINUTE(R28)&amp;"分"&amp;ROUNDDOWN(SECOND(R28),-1)&amp;"秒"</f>
        <v>(25)+12分10秒</v>
      </c>
      <c r="U28" s="122">
        <f>E28*2.85</f>
        <v>8.2752613240418115E-3</v>
      </c>
      <c r="V28" s="127">
        <f>V27+R28</f>
        <v>0.5695502548503214</v>
      </c>
      <c r="W28" s="12"/>
    </row>
    <row r="29" spans="1:23" s="2" customFormat="1" ht="24" customHeight="1" x14ac:dyDescent="0.2">
      <c r="A29" s="170" t="s">
        <v>262</v>
      </c>
      <c r="B29" s="170" t="s">
        <v>7</v>
      </c>
      <c r="C29" s="225" t="s">
        <v>278</v>
      </c>
      <c r="D29" s="171">
        <v>1.4</v>
      </c>
      <c r="E29" s="172">
        <v>2.3192324003392705E-3</v>
      </c>
      <c r="F29" s="173" t="s">
        <v>194</v>
      </c>
      <c r="G29" s="174" t="s">
        <v>67</v>
      </c>
      <c r="H29" s="175" t="str">
        <f>"( "&amp;L29&amp;":"&amp;M29&amp;":"&amp;N29&amp;" )"</f>
        <v>( 10:37:27 )</v>
      </c>
      <c r="I29" s="179" t="s">
        <v>290</v>
      </c>
      <c r="J29" s="177" t="s">
        <v>44</v>
      </c>
      <c r="K29" s="232" t="s">
        <v>162</v>
      </c>
      <c r="L29" s="106">
        <f>HOUR(O29)</f>
        <v>10</v>
      </c>
      <c r="M29" s="106">
        <f>IF(MINUTE(O29)&lt;10,"0"&amp;MINUTE(O29),MINUTE(O29))</f>
        <v>37</v>
      </c>
      <c r="N29" s="106">
        <f>IF(SECOND(O29)&lt;10,"0"&amp;SECOND(O29),SECOND(O29))</f>
        <v>27</v>
      </c>
      <c r="O29" s="102">
        <v>0.44267423197203826</v>
      </c>
      <c r="P29" s="224">
        <v>1.54</v>
      </c>
      <c r="Q29" s="224">
        <v>1.31</v>
      </c>
      <c r="R29" s="118">
        <f>$E28*P29+$E29*Q29</f>
        <v>7.5097391598915996E-3</v>
      </c>
      <c r="S29" s="9">
        <v>9</v>
      </c>
      <c r="T29" s="120" t="str">
        <f>A28&amp;"+"&amp;MINUTE(R29)&amp;"分"&amp;ROUNDDOWN(SECOND(R29),-1)&amp;"秒"</f>
        <v>(26)+10分40秒</v>
      </c>
      <c r="U29" s="122">
        <f>E29*2.85</f>
        <v>6.609812340966921E-3</v>
      </c>
      <c r="V29" s="127">
        <f>V28+R29</f>
        <v>0.57705999401021302</v>
      </c>
      <c r="W29" s="12"/>
    </row>
    <row r="30" spans="1:23" s="2" customFormat="1" ht="24" customHeight="1" x14ac:dyDescent="0.2">
      <c r="A30" s="202" t="s">
        <v>263</v>
      </c>
      <c r="B30" s="191" t="s">
        <v>11</v>
      </c>
      <c r="C30" s="192" t="s">
        <v>37</v>
      </c>
      <c r="D30" s="193">
        <v>1.31</v>
      </c>
      <c r="E30" s="194">
        <v>3.6549707602339179E-3</v>
      </c>
      <c r="F30" s="195" t="s">
        <v>215</v>
      </c>
      <c r="G30" s="196" t="s">
        <v>242</v>
      </c>
      <c r="H30" s="201" t="str">
        <f>"( "&amp;L30&amp;":"&amp;M30&amp;":"&amp;N30&amp;" )"</f>
        <v>( 10:40:54 )</v>
      </c>
      <c r="I30" s="198" t="s">
        <v>296</v>
      </c>
      <c r="J30" s="199" t="s">
        <v>277</v>
      </c>
      <c r="K30" s="200" t="s">
        <v>162</v>
      </c>
      <c r="L30" s="106">
        <f>HOUR(O30)</f>
        <v>10</v>
      </c>
      <c r="M30" s="106">
        <f>IF(MINUTE(O30)&lt;10,"0"&amp;MINUTE(O30),MINUTE(O30))</f>
        <v>40</v>
      </c>
      <c r="N30" s="106">
        <f>IF(SECOND(O30)&lt;10,"0"&amp;SECOND(O30),SECOND(O30))</f>
        <v>54</v>
      </c>
      <c r="O30" s="102">
        <v>0.44506578947368425</v>
      </c>
      <c r="P30" s="224">
        <v>1.54</v>
      </c>
      <c r="Q30" s="224">
        <v>1.31</v>
      </c>
      <c r="R30" s="118">
        <f>$E29*P30+$E30*Q30</f>
        <v>8.3596295924289084E-3</v>
      </c>
      <c r="S30" s="9">
        <v>24</v>
      </c>
      <c r="T30" s="120" t="str">
        <f>A29&amp;"+"&amp;MINUTE(R30)&amp;"分"&amp;ROUNDDOWN(SECOND(R30),-1)&amp;"秒"</f>
        <v>(27)+12分0秒</v>
      </c>
      <c r="U30" s="122">
        <f>E30*2.85</f>
        <v>1.0416666666666666E-2</v>
      </c>
      <c r="V30" s="127">
        <f>V29+R30</f>
        <v>0.58541962360264188</v>
      </c>
      <c r="W30" s="12"/>
    </row>
    <row r="31" spans="1:23" ht="24" customHeight="1" x14ac:dyDescent="0.2">
      <c r="A31" s="216" t="s">
        <v>264</v>
      </c>
      <c r="B31" s="203" t="s">
        <v>14</v>
      </c>
      <c r="C31" s="204" t="s">
        <v>40</v>
      </c>
      <c r="D31" s="205">
        <v>1.31</v>
      </c>
      <c r="E31" s="206">
        <v>3.08641975308642E-3</v>
      </c>
      <c r="F31" s="207" t="s">
        <v>208</v>
      </c>
      <c r="G31" s="208" t="s">
        <v>254</v>
      </c>
      <c r="H31" s="213" t="str">
        <f>"( "&amp;L31&amp;":"&amp;M31&amp;":"&amp;N31&amp;" )"</f>
        <v>( 10:41:39 )</v>
      </c>
      <c r="I31" s="210" t="s">
        <v>304</v>
      </c>
      <c r="J31" s="211" t="s">
        <v>276</v>
      </c>
      <c r="K31" s="212" t="s">
        <v>162</v>
      </c>
      <c r="L31" s="106">
        <f>HOUR(O31)</f>
        <v>10</v>
      </c>
      <c r="M31" s="106">
        <f>IF(MINUTE(O31)&lt;10,"0"&amp;MINUTE(O31),MINUTE(O31))</f>
        <v>41</v>
      </c>
      <c r="N31" s="106">
        <f>IF(SECOND(O31)&lt;10,"0"&amp;SECOND(O31),SECOND(O31))</f>
        <v>39</v>
      </c>
      <c r="O31" s="102">
        <v>0.4455941358024692</v>
      </c>
      <c r="P31" s="224">
        <v>1.54</v>
      </c>
      <c r="Q31" s="224">
        <v>1.31</v>
      </c>
      <c r="R31" s="118">
        <f>$E30*P31+$E31*Q31</f>
        <v>9.6718648473034449E-3</v>
      </c>
      <c r="S31" s="9">
        <v>33</v>
      </c>
      <c r="T31" s="120" t="str">
        <f>A30&amp;"+"&amp;MINUTE(R31)&amp;"分"&amp;ROUNDDOWN(SECOND(R31),-1)&amp;"秒"</f>
        <v>(28)+13分50秒</v>
      </c>
      <c r="U31" s="122">
        <f>E31*2.85</f>
        <v>8.7962962962962968E-3</v>
      </c>
      <c r="V31" s="127">
        <f>V30+R31</f>
        <v>0.59509148844994531</v>
      </c>
      <c r="W31" s="12"/>
    </row>
    <row r="32" spans="1:23" ht="24" customHeight="1" x14ac:dyDescent="0.2">
      <c r="A32" s="170" t="s">
        <v>265</v>
      </c>
      <c r="B32" s="170" t="s">
        <v>7</v>
      </c>
      <c r="C32" s="218" t="s">
        <v>279</v>
      </c>
      <c r="D32" s="171">
        <v>3.65</v>
      </c>
      <c r="E32" s="172">
        <v>2.3192324003392705E-3</v>
      </c>
      <c r="F32" s="173" t="s">
        <v>194</v>
      </c>
      <c r="G32" s="174" t="s">
        <v>67</v>
      </c>
      <c r="H32" s="175" t="str">
        <f>"( "&amp;L32&amp;":"&amp;M32&amp;":"&amp;N32&amp;" )"</f>
        <v>( 10:45:16 )</v>
      </c>
      <c r="I32" s="179" t="s">
        <v>308</v>
      </c>
      <c r="J32" s="177" t="s">
        <v>9</v>
      </c>
      <c r="K32" s="232" t="s">
        <v>162</v>
      </c>
      <c r="L32" s="106">
        <f>HOUR(O32)</f>
        <v>10</v>
      </c>
      <c r="M32" s="106">
        <f>IF(MINUTE(O32)&lt;10,"0"&amp;MINUTE(O32),MINUTE(O32))</f>
        <v>45</v>
      </c>
      <c r="N32" s="106">
        <f>IF(SECOND(O32)&lt;10,"0"&amp;SECOND(O32),SECOND(O32))</f>
        <v>16</v>
      </c>
      <c r="O32" s="102">
        <v>0.44810123578883215</v>
      </c>
      <c r="P32" s="224">
        <v>0</v>
      </c>
      <c r="Q32" s="224">
        <v>2.34</v>
      </c>
      <c r="R32" s="118">
        <f>$E32*Q32</f>
        <v>5.4270038167938926E-3</v>
      </c>
      <c r="S32" s="9">
        <v>10</v>
      </c>
      <c r="T32" s="120" t="str">
        <f>A31&amp;"+"&amp;MINUTE(R32)&amp;"分"&amp;ROUNDDOWN(SECOND(R32),-1)&amp;"秒"</f>
        <v>(29)+7分40秒</v>
      </c>
      <c r="U32" s="122">
        <f>E32*2.85</f>
        <v>6.609812340966921E-3</v>
      </c>
      <c r="V32" s="127">
        <f>V31+R32</f>
        <v>0.60051849226673915</v>
      </c>
      <c r="W32" s="12"/>
    </row>
    <row r="33" spans="1:23" ht="24" customHeight="1" x14ac:dyDescent="0.2">
      <c r="A33" s="180" t="s">
        <v>266</v>
      </c>
      <c r="B33" s="180" t="s">
        <v>184</v>
      </c>
      <c r="C33" s="181" t="s">
        <v>41</v>
      </c>
      <c r="D33" s="182">
        <v>1.43</v>
      </c>
      <c r="E33" s="183">
        <v>2.5677581555064999E-3</v>
      </c>
      <c r="F33" s="184" t="s">
        <v>202</v>
      </c>
      <c r="G33" s="185" t="s">
        <v>235</v>
      </c>
      <c r="H33" s="190" t="str">
        <f>"( "&amp;L33&amp;":"&amp;M33&amp;":"&amp;N33&amp;" )"</f>
        <v>( 10:46:52 )</v>
      </c>
      <c r="I33" s="187" t="s">
        <v>314</v>
      </c>
      <c r="J33" s="188" t="s">
        <v>44</v>
      </c>
      <c r="K33" s="234" t="s">
        <v>284</v>
      </c>
      <c r="L33" s="106">
        <f>HOUR(O33)</f>
        <v>10</v>
      </c>
      <c r="M33" s="106">
        <f>IF(MINUTE(O33)&lt;10,"0"&amp;MINUTE(O33),MINUTE(O33))</f>
        <v>46</v>
      </c>
      <c r="N33" s="106">
        <f>IF(SECOND(O33)&lt;10,"0"&amp;SECOND(O33),SECOND(O33))</f>
        <v>52</v>
      </c>
      <c r="O33" s="102">
        <v>0.44921587564385573</v>
      </c>
      <c r="P33" s="224">
        <v>1.44</v>
      </c>
      <c r="Q33" s="224">
        <v>1.43</v>
      </c>
      <c r="R33" s="118">
        <f>$E32*P33+$E33*Q33</f>
        <v>7.0115888188628447E-3</v>
      </c>
      <c r="S33" s="9">
        <v>18</v>
      </c>
      <c r="T33" s="155" t="str">
        <f>A32&amp;"+"&amp;MINUTE(R33)&amp;"分"&amp;ROUNDDOWN(SECOND(R33),-1)&amp;"秒"</f>
        <v>(30)+10分0秒</v>
      </c>
      <c r="U33" s="122">
        <f>E33*2.85</f>
        <v>7.318110743193525E-3</v>
      </c>
      <c r="V33" s="127">
        <f>V32+R33</f>
        <v>0.60753008108560203</v>
      </c>
      <c r="W33" s="12"/>
    </row>
    <row r="34" spans="1:23" ht="24" customHeight="1" x14ac:dyDescent="0.2">
      <c r="A34" s="203" t="s">
        <v>267</v>
      </c>
      <c r="B34" s="203" t="s">
        <v>14</v>
      </c>
      <c r="C34" s="204" t="s">
        <v>41</v>
      </c>
      <c r="D34" s="205">
        <v>1.31</v>
      </c>
      <c r="E34" s="214">
        <v>3.0437011405869538E-3</v>
      </c>
      <c r="F34" s="207" t="s">
        <v>209</v>
      </c>
      <c r="G34" s="215" t="s">
        <v>256</v>
      </c>
      <c r="H34" s="213" t="str">
        <f>"( "&amp;L34&amp;":"&amp;M34&amp;":"&amp;N34&amp;" )"</f>
        <v>( 10:54:14 )</v>
      </c>
      <c r="I34" s="210" t="s">
        <v>305</v>
      </c>
      <c r="J34" s="211" t="s">
        <v>276</v>
      </c>
      <c r="K34" s="212" t="s">
        <v>162</v>
      </c>
      <c r="L34" s="106">
        <f>HOUR(O34)</f>
        <v>10</v>
      </c>
      <c r="M34" s="106">
        <f>IF(MINUTE(O34)&lt;10,"0"&amp;MINUTE(O34),MINUTE(O34))</f>
        <v>54</v>
      </c>
      <c r="N34" s="106">
        <f>IF(SECOND(O34)&lt;10,"0"&amp;SECOND(O34),SECOND(O34))</f>
        <v>14</v>
      </c>
      <c r="O34" s="102">
        <v>0.45433447071639121</v>
      </c>
      <c r="P34" s="224">
        <v>1.54</v>
      </c>
      <c r="Q34" s="224">
        <v>1.31</v>
      </c>
      <c r="R34" s="118">
        <f>$E33*P34+$E34*Q34</f>
        <v>7.9415960536489191E-3</v>
      </c>
      <c r="S34" s="9">
        <v>34</v>
      </c>
      <c r="T34" s="120" t="str">
        <f>A33&amp;"+"&amp;MINUTE(R34)&amp;"分"&amp;ROUNDDOWN(SECOND(R34),-1)&amp;"秒"</f>
        <v>(31)+11分20秒</v>
      </c>
      <c r="U34" s="122">
        <f>E34*2.85</f>
        <v>8.6745482506728182E-3</v>
      </c>
      <c r="V34" s="127">
        <f>V33+R34</f>
        <v>0.61547167713925099</v>
      </c>
      <c r="W34" s="12"/>
    </row>
    <row r="35" spans="1:23" ht="24" customHeight="1" x14ac:dyDescent="0.2">
      <c r="A35" s="191" t="s">
        <v>281</v>
      </c>
      <c r="B35" s="191" t="s">
        <v>11</v>
      </c>
      <c r="C35" s="192" t="s">
        <v>40</v>
      </c>
      <c r="D35" s="193">
        <v>1.31</v>
      </c>
      <c r="E35" s="227">
        <v>3.5331384015594544E-3</v>
      </c>
      <c r="F35" s="195" t="s">
        <v>216</v>
      </c>
      <c r="G35" s="229" t="s">
        <v>243</v>
      </c>
      <c r="H35" s="201" t="str">
        <f>"( "&amp;L35&amp;":"&amp;M35&amp;":"&amp;N35&amp;" )"</f>
        <v>( 10:55:40 )</v>
      </c>
      <c r="I35" s="198" t="s">
        <v>297</v>
      </c>
      <c r="J35" s="199" t="s">
        <v>277</v>
      </c>
      <c r="K35" s="200" t="s">
        <v>162</v>
      </c>
      <c r="L35" s="106">
        <f>HOUR(O35)</f>
        <v>10</v>
      </c>
      <c r="M35" s="106">
        <f>IF(MINUTE(O35)&lt;10,"0"&amp;MINUTE(O35),MINUTE(O35))</f>
        <v>55</v>
      </c>
      <c r="N35" s="106">
        <f>IF(SECOND(O35)&lt;10,"0"&amp;SECOND(O35),SECOND(O35))</f>
        <v>40</v>
      </c>
      <c r="O35" s="102">
        <v>0.45532285575048737</v>
      </c>
      <c r="P35" s="224">
        <v>1.54</v>
      </c>
      <c r="Q35" s="224">
        <v>1.31</v>
      </c>
      <c r="R35" s="118">
        <f>$E34*P35+$E35*Q35</f>
        <v>9.315711062546795E-3</v>
      </c>
      <c r="S35" s="9">
        <v>25</v>
      </c>
      <c r="T35" s="120" t="str">
        <f>A34&amp;"+"&amp;MINUTE(R35)&amp;"分"&amp;ROUNDDOWN(SECOND(R35),-1)&amp;"秒"</f>
        <v>(32)+13分20秒</v>
      </c>
      <c r="U35" s="122">
        <f>E35*2.85</f>
        <v>1.0069444444444445E-2</v>
      </c>
      <c r="V35" s="127">
        <f>V34+R35</f>
        <v>0.6247873882017978</v>
      </c>
      <c r="W35" s="12"/>
    </row>
    <row r="36" spans="1:23" ht="21" customHeight="1" thickBot="1" x14ac:dyDescent="0.25">
      <c r="A36" s="191" t="s">
        <v>282</v>
      </c>
      <c r="B36" s="191" t="s">
        <v>11</v>
      </c>
      <c r="C36" s="192" t="s">
        <v>41</v>
      </c>
      <c r="D36" s="193">
        <v>1.31</v>
      </c>
      <c r="E36" s="227">
        <v>3.6844803280789437E-3</v>
      </c>
      <c r="F36" s="195" t="s">
        <v>217</v>
      </c>
      <c r="G36" s="229" t="s">
        <v>245</v>
      </c>
      <c r="H36" s="230" t="str">
        <f>"( "&amp;L36&amp;":"&amp;M36&amp;":"&amp;N36&amp;" )"</f>
        <v>( 11:10:27 )</v>
      </c>
      <c r="I36" s="198" t="s">
        <v>298</v>
      </c>
      <c r="J36" s="199" t="s">
        <v>276</v>
      </c>
      <c r="K36" s="200" t="s">
        <v>162</v>
      </c>
      <c r="L36" s="106">
        <f>HOUR(O36)</f>
        <v>11</v>
      </c>
      <c r="M36" s="106">
        <f>IF(MINUTE(O36)&lt;10,"0"&amp;MINUTE(O36),MINUTE(O36))</f>
        <v>10</v>
      </c>
      <c r="N36" s="106">
        <f>IF(SECOND(O36)&lt;10,"0"&amp;SECOND(O36),SECOND(O36))</f>
        <v>27</v>
      </c>
      <c r="O36" s="102">
        <v>0.46559055811867234</v>
      </c>
      <c r="P36" s="224">
        <v>1.54</v>
      </c>
      <c r="Q36" s="224">
        <v>1.31</v>
      </c>
      <c r="R36" s="118">
        <f>$E35*P36+$E36*Q36</f>
        <v>1.0267702368184976E-2</v>
      </c>
      <c r="S36" s="9">
        <v>26</v>
      </c>
      <c r="T36" s="120" t="str">
        <f>A35&amp;"+"&amp;MINUTE(R36)&amp;"分"&amp;ROUNDDOWN(SECOND(R36),-1)&amp;"秒"</f>
        <v>(33)+14分40秒</v>
      </c>
      <c r="U36" s="122">
        <f>E36*2.85</f>
        <v>1.050076893502499E-2</v>
      </c>
      <c r="V36" s="127">
        <f>V35+R36</f>
        <v>0.63505509056998277</v>
      </c>
      <c r="W36" s="12"/>
    </row>
    <row r="37" spans="1:23" ht="16.5" thickTop="1" x14ac:dyDescent="0.2"/>
    <row r="44" spans="1:23" ht="14.5" x14ac:dyDescent="0.2">
      <c r="A44" s="93"/>
      <c r="B44" s="93"/>
      <c r="C44" s="93"/>
      <c r="D44" s="56" t="s">
        <v>141</v>
      </c>
      <c r="E44" s="56" t="s">
        <v>142</v>
      </c>
      <c r="F44" s="56" t="s">
        <v>143</v>
      </c>
      <c r="G44" s="56" t="s">
        <v>89</v>
      </c>
      <c r="H44" s="56" t="s">
        <v>152</v>
      </c>
    </row>
    <row r="45" spans="1:23" ht="14.5" x14ac:dyDescent="0.2">
      <c r="A45" s="94" t="s">
        <v>144</v>
      </c>
      <c r="B45" s="93"/>
      <c r="C45" s="93"/>
      <c r="D45" s="56">
        <v>0.65</v>
      </c>
      <c r="E45" s="56">
        <v>0.45</v>
      </c>
      <c r="F45" s="56">
        <f>E45+0.31</f>
        <v>0.76</v>
      </c>
      <c r="G45" s="56"/>
      <c r="H45" s="56"/>
    </row>
    <row r="46" spans="1:23" ht="14.5" x14ac:dyDescent="0.2">
      <c r="A46" s="94" t="s">
        <v>145</v>
      </c>
      <c r="B46" s="93"/>
      <c r="C46" s="93"/>
      <c r="D46" s="56">
        <v>0.71</v>
      </c>
      <c r="E46" s="56">
        <v>0.5</v>
      </c>
      <c r="F46" s="56">
        <v>0.81</v>
      </c>
      <c r="G46" s="56"/>
      <c r="H46" s="56"/>
    </row>
    <row r="47" spans="1:23" ht="14.5" x14ac:dyDescent="0.2">
      <c r="A47" s="95" t="s">
        <v>146</v>
      </c>
      <c r="B47" s="96"/>
      <c r="C47" s="96"/>
      <c r="D47" s="97">
        <v>0.79</v>
      </c>
      <c r="E47" s="97">
        <v>0.59</v>
      </c>
      <c r="F47" s="97">
        <f>E47+0.31</f>
        <v>0.89999999999999991</v>
      </c>
      <c r="G47" s="97">
        <f>D47+0.86</f>
        <v>1.65</v>
      </c>
      <c r="H47" s="97">
        <v>0.85</v>
      </c>
    </row>
    <row r="48" spans="1:23" ht="14.5" x14ac:dyDescent="0.2">
      <c r="A48" s="57" t="s">
        <v>147</v>
      </c>
      <c r="D48" s="56">
        <v>1.1299999999999999</v>
      </c>
      <c r="E48" s="56">
        <v>0.93</v>
      </c>
      <c r="F48" s="56">
        <v>1.23</v>
      </c>
      <c r="G48" s="56"/>
      <c r="H48" s="56"/>
    </row>
    <row r="49" spans="1:8" ht="14.5" x14ac:dyDescent="0.2">
      <c r="A49" s="98" t="s">
        <v>148</v>
      </c>
      <c r="B49" s="97"/>
      <c r="C49" s="99"/>
      <c r="D49" s="97">
        <v>1.35</v>
      </c>
      <c r="E49" s="97">
        <v>1.1499999999999999</v>
      </c>
      <c r="F49" s="97">
        <v>1.46</v>
      </c>
      <c r="G49" s="97">
        <f>D49+0.86</f>
        <v>2.21</v>
      </c>
      <c r="H49" s="97"/>
    </row>
    <row r="50" spans="1:8" ht="14.5" x14ac:dyDescent="0.2">
      <c r="A50" s="57" t="s">
        <v>149</v>
      </c>
      <c r="D50" s="56">
        <v>2.1</v>
      </c>
      <c r="E50" s="56">
        <v>1.9</v>
      </c>
      <c r="F50" s="56">
        <v>2.19</v>
      </c>
      <c r="G50" s="56"/>
      <c r="H50" s="56"/>
    </row>
    <row r="51" spans="1:8" ht="14.5" x14ac:dyDescent="0.2">
      <c r="A51" s="55" t="s">
        <v>150</v>
      </c>
      <c r="D51" s="56">
        <v>2.5299999999999998</v>
      </c>
      <c r="E51" s="56">
        <v>2.33</v>
      </c>
      <c r="F51" s="56">
        <v>2.64</v>
      </c>
      <c r="G51" s="56"/>
      <c r="H51" s="56"/>
    </row>
    <row r="52" spans="1:8" ht="14.5" x14ac:dyDescent="0.2">
      <c r="A52" s="55" t="s">
        <v>151</v>
      </c>
      <c r="D52" s="56">
        <v>2.85</v>
      </c>
      <c r="E52" s="56"/>
      <c r="F52" s="56">
        <v>2.87</v>
      </c>
      <c r="G52" s="56"/>
      <c r="H52" s="56"/>
    </row>
  </sheetData>
  <autoFilter ref="A2:V36" xr:uid="{100F117A-A694-4933-A4C4-7DAF3E4885A4}">
    <sortState xmlns:xlrd2="http://schemas.microsoft.com/office/spreadsheetml/2017/richdata2" ref="A3:V36">
      <sortCondition ref="O2:O36"/>
    </sortState>
  </autoFilter>
  <phoneticPr fontId="1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BAF3-4E2A-4DBF-B9BC-F6B3DE696985}">
  <dimension ref="A1:Z93"/>
  <sheetViews>
    <sheetView view="pageBreakPreview" topLeftCell="A12" zoomScale="76" zoomScaleNormal="100" zoomScaleSheetLayoutView="85" workbookViewId="0">
      <selection activeCell="J31" activeCellId="7" sqref="J3 J8 J12 J16 J19 J23 J27 J31"/>
    </sheetView>
  </sheetViews>
  <sheetFormatPr defaultColWidth="9" defaultRowHeight="16" x14ac:dyDescent="0.2"/>
  <cols>
    <col min="1" max="1" width="5.6328125" style="55" customWidth="1"/>
    <col min="2" max="2" width="8.6328125" style="56" customWidth="1"/>
    <col min="3" max="3" width="5.36328125" style="55" customWidth="1"/>
    <col min="4" max="4" width="8.6328125" style="57" hidden="1" customWidth="1"/>
    <col min="5" max="5" width="7.7265625" style="57" hidden="1" customWidth="1"/>
    <col min="6" max="6" width="14.7265625" style="58" customWidth="1"/>
    <col min="7" max="7" width="9.81640625" style="59" hidden="1" customWidth="1"/>
    <col min="8" max="8" width="24.36328125" style="55" customWidth="1"/>
    <col min="9" max="9" width="19.7265625" style="55" customWidth="1"/>
    <col min="10" max="10" width="6.453125" style="55" customWidth="1"/>
    <col min="11" max="11" width="16.7265625" style="55" customWidth="1"/>
    <col min="12" max="14" width="7.08984375" style="117" customWidth="1"/>
    <col min="15" max="15" width="13" style="5" customWidth="1"/>
    <col min="16" max="17" width="7.6328125" style="219" customWidth="1"/>
    <col min="18" max="18" width="12.90625" style="118" customWidth="1"/>
    <col min="19" max="19" width="10.08984375" style="9" customWidth="1"/>
    <col min="20" max="20" width="13.36328125" style="119" customWidth="1"/>
    <col min="21" max="21" width="11.6328125" style="119" customWidth="1"/>
    <col min="22" max="22" width="13" style="125" customWidth="1"/>
    <col min="23" max="16384" width="9" style="4"/>
  </cols>
  <sheetData>
    <row r="1" spans="1:26" ht="25.5" customHeight="1" thickBot="1" x14ac:dyDescent="0.35">
      <c r="A1" s="83" t="s">
        <v>167</v>
      </c>
      <c r="B1" s="19"/>
      <c r="C1" s="20"/>
      <c r="D1" s="21"/>
      <c r="E1" s="21"/>
      <c r="F1" s="22"/>
      <c r="G1" s="23"/>
      <c r="H1" s="24"/>
      <c r="I1" s="84" t="s">
        <v>158</v>
      </c>
      <c r="J1" s="20"/>
      <c r="K1" s="20"/>
      <c r="L1" s="114"/>
      <c r="M1" s="114"/>
      <c r="N1" s="114"/>
      <c r="O1" s="5" t="s">
        <v>258</v>
      </c>
      <c r="T1" s="119" t="s">
        <v>140</v>
      </c>
      <c r="V1" s="125">
        <v>0.38541666666666669</v>
      </c>
      <c r="W1" s="16">
        <v>0.39027777777777778</v>
      </c>
    </row>
    <row r="2" spans="1:26" s="2" customFormat="1" ht="29.25" customHeight="1" thickTop="1" thickBot="1" x14ac:dyDescent="0.25">
      <c r="A2" s="25" t="s">
        <v>0</v>
      </c>
      <c r="B2" s="25" t="s">
        <v>49</v>
      </c>
      <c r="C2" s="26" t="s">
        <v>1</v>
      </c>
      <c r="D2" s="27" t="s">
        <v>2</v>
      </c>
      <c r="E2" s="28" t="s">
        <v>3</v>
      </c>
      <c r="F2" s="29" t="s">
        <v>4</v>
      </c>
      <c r="G2" s="30" t="s">
        <v>50</v>
      </c>
      <c r="H2" s="31" t="s">
        <v>163</v>
      </c>
      <c r="I2" s="32" t="s">
        <v>5</v>
      </c>
      <c r="J2" s="26" t="s">
        <v>58</v>
      </c>
      <c r="K2" s="26" t="s">
        <v>164</v>
      </c>
      <c r="L2" s="115" t="s">
        <v>170</v>
      </c>
      <c r="M2" s="115" t="s">
        <v>171</v>
      </c>
      <c r="N2" s="115" t="s">
        <v>172</v>
      </c>
      <c r="O2" s="6" t="s">
        <v>43</v>
      </c>
      <c r="P2" s="220" t="s">
        <v>315</v>
      </c>
      <c r="Q2" s="220" t="s">
        <v>307</v>
      </c>
      <c r="R2" s="118" t="s">
        <v>39</v>
      </c>
      <c r="S2" s="9" t="s">
        <v>46</v>
      </c>
      <c r="T2" s="120" t="s">
        <v>42</v>
      </c>
      <c r="U2" s="120" t="s">
        <v>45</v>
      </c>
      <c r="V2" s="126" t="s">
        <v>43</v>
      </c>
    </row>
    <row r="3" spans="1:26" s="2" customFormat="1" ht="25" customHeight="1" thickTop="1" x14ac:dyDescent="0.2">
      <c r="A3" s="148" t="s">
        <v>118</v>
      </c>
      <c r="B3" s="149" t="s">
        <v>184</v>
      </c>
      <c r="C3" s="150" t="s">
        <v>12</v>
      </c>
      <c r="D3" s="151">
        <v>2.64</v>
      </c>
      <c r="E3" s="141">
        <v>2.7703900709219859E-3</v>
      </c>
      <c r="F3" s="156" t="s">
        <v>195</v>
      </c>
      <c r="G3" s="142" t="s">
        <v>222</v>
      </c>
      <c r="H3" s="143">
        <f>V3</f>
        <v>0.39759160756501183</v>
      </c>
      <c r="I3" s="152" t="s">
        <v>155</v>
      </c>
      <c r="J3" s="153" t="s">
        <v>9</v>
      </c>
      <c r="K3" s="146" t="s">
        <v>284</v>
      </c>
      <c r="L3" s="116">
        <f>HOUR(O3)</f>
        <v>9</v>
      </c>
      <c r="M3" s="116">
        <f>IF(MINUTE(O3)&lt;10,"0"&amp;MINUTE(O3),MINUTE(O3))</f>
        <v>32</v>
      </c>
      <c r="N3" s="116">
        <f>IF(SECOND(O3)&lt;10,"0"&amp;SECOND(O3),SECOND(O3))</f>
        <v>32</v>
      </c>
      <c r="O3" s="7">
        <v>0.39759160756501183</v>
      </c>
      <c r="P3" s="235">
        <v>0</v>
      </c>
      <c r="Q3" s="235">
        <v>2.64</v>
      </c>
      <c r="R3" s="118">
        <f>Q3*E3</f>
        <v>7.3138297872340436E-3</v>
      </c>
      <c r="S3" s="9">
        <v>9</v>
      </c>
      <c r="T3" s="120" t="s">
        <v>259</v>
      </c>
      <c r="U3" s="122">
        <f>E3*2.85</f>
        <v>7.8956117021276601E-3</v>
      </c>
      <c r="V3" s="127">
        <f>$W$1+R3</f>
        <v>0.39759160756501183</v>
      </c>
      <c r="X3" s="2" t="s">
        <v>92</v>
      </c>
      <c r="Y3" s="2" t="s">
        <v>6</v>
      </c>
      <c r="Z3" s="14" t="s">
        <v>119</v>
      </c>
    </row>
    <row r="4" spans="1:26" s="2" customFormat="1" ht="25" customHeight="1" x14ac:dyDescent="0.2">
      <c r="A4" s="69" t="s">
        <v>120</v>
      </c>
      <c r="B4" s="131" t="s">
        <v>14</v>
      </c>
      <c r="C4" s="70" t="s">
        <v>12</v>
      </c>
      <c r="D4" s="71">
        <v>2.75</v>
      </c>
      <c r="E4" s="72">
        <v>3.0227822324042255E-3</v>
      </c>
      <c r="F4" s="157" t="s">
        <v>203</v>
      </c>
      <c r="G4" s="73" t="s">
        <v>54</v>
      </c>
      <c r="H4" s="74">
        <f>V4</f>
        <v>0.39822769504900091</v>
      </c>
      <c r="I4" s="75" t="s">
        <v>155</v>
      </c>
      <c r="J4" s="76" t="s">
        <v>20</v>
      </c>
      <c r="K4" s="77" t="s">
        <v>162</v>
      </c>
      <c r="L4" s="116">
        <f>HOUR(O4)</f>
        <v>9</v>
      </c>
      <c r="M4" s="116">
        <f>IF(MINUTE(O4)&lt;10,"0"&amp;MINUTE(O4),MINUTE(O4))</f>
        <v>33</v>
      </c>
      <c r="N4" s="116">
        <f>IF(SECOND(O4)&lt;10,"0"&amp;SECOND(O4),SECOND(O4))</f>
        <v>27</v>
      </c>
      <c r="O4" s="7">
        <v>0.39822769504900091</v>
      </c>
      <c r="P4" s="235">
        <v>0</v>
      </c>
      <c r="Q4" s="235">
        <v>2.63</v>
      </c>
      <c r="R4" s="118">
        <f>$E3*P4+$E4*Q4</f>
        <v>7.9499172712231125E-3</v>
      </c>
      <c r="S4" s="9">
        <v>25</v>
      </c>
      <c r="T4" s="120" t="s">
        <v>259</v>
      </c>
      <c r="U4" s="122">
        <f>E4*2.85</f>
        <v>8.6149293623520428E-3</v>
      </c>
      <c r="V4" s="127">
        <f>$W$1+R4</f>
        <v>0.39822769504900091</v>
      </c>
      <c r="X4" s="2" t="s">
        <v>93</v>
      </c>
      <c r="Y4" s="2" t="s">
        <v>10</v>
      </c>
      <c r="Z4" s="14" t="s">
        <v>121</v>
      </c>
    </row>
    <row r="5" spans="1:26" s="2" customFormat="1" ht="25" customHeight="1" x14ac:dyDescent="0.2">
      <c r="A5" s="129" t="s">
        <v>122</v>
      </c>
      <c r="B5" s="33" t="s">
        <v>186</v>
      </c>
      <c r="C5" s="132" t="s">
        <v>12</v>
      </c>
      <c r="D5" s="133">
        <v>5.76</v>
      </c>
      <c r="E5" s="43">
        <v>2.2611601667893058E-3</v>
      </c>
      <c r="F5" s="158" t="s">
        <v>187</v>
      </c>
      <c r="G5" s="36" t="s">
        <v>68</v>
      </c>
      <c r="H5" s="109">
        <f>V5</f>
        <v>0.39844094922737311</v>
      </c>
      <c r="I5" s="135" t="s">
        <v>155</v>
      </c>
      <c r="J5" s="136" t="s">
        <v>9</v>
      </c>
      <c r="K5" s="92" t="s">
        <v>162</v>
      </c>
      <c r="L5" s="116">
        <f>HOUR(O5)</f>
        <v>9</v>
      </c>
      <c r="M5" s="116">
        <f>IF(MINUTE(O5)&lt;10,"0"&amp;MINUTE(O5),MINUTE(O5))</f>
        <v>33</v>
      </c>
      <c r="N5" s="116">
        <f>IF(SECOND(O5)&lt;10,"0"&amp;SECOND(O5),SECOND(O5))</f>
        <v>45</v>
      </c>
      <c r="O5" s="7">
        <v>0.39844094922737311</v>
      </c>
      <c r="P5" s="235">
        <v>0</v>
      </c>
      <c r="Q5" s="235">
        <v>5.76</v>
      </c>
      <c r="R5" s="118">
        <f>Q5*E5</f>
        <v>1.3024282560706401E-2</v>
      </c>
      <c r="S5" s="9">
        <v>1</v>
      </c>
      <c r="T5" s="120" t="s">
        <v>90</v>
      </c>
      <c r="U5" s="122">
        <f>E5*2.85</f>
        <v>6.4443064753495214E-3</v>
      </c>
      <c r="V5" s="127">
        <f>$V$1+R5</f>
        <v>0.39844094922737311</v>
      </c>
      <c r="X5" s="2" t="s">
        <v>94</v>
      </c>
      <c r="Y5" s="2" t="s">
        <v>13</v>
      </c>
      <c r="Z5" s="14" t="s">
        <v>122</v>
      </c>
    </row>
    <row r="6" spans="1:26" s="2" customFormat="1" ht="25" customHeight="1" x14ac:dyDescent="0.2">
      <c r="A6" s="46" t="s">
        <v>123</v>
      </c>
      <c r="B6" s="130" t="s">
        <v>11</v>
      </c>
      <c r="C6" s="47" t="s">
        <v>12</v>
      </c>
      <c r="D6" s="78">
        <v>2.75</v>
      </c>
      <c r="E6" s="48">
        <v>3.5796105383734244E-3</v>
      </c>
      <c r="F6" s="159" t="s">
        <v>210</v>
      </c>
      <c r="G6" s="49" t="s">
        <v>55</v>
      </c>
      <c r="H6" s="50">
        <f>V6</f>
        <v>0.39969215349369991</v>
      </c>
      <c r="I6" s="51" t="s">
        <v>155</v>
      </c>
      <c r="J6" s="52" t="s">
        <v>20</v>
      </c>
      <c r="K6" s="61" t="s">
        <v>162</v>
      </c>
      <c r="L6" s="116">
        <f>HOUR(O6)</f>
        <v>9</v>
      </c>
      <c r="M6" s="116">
        <f>IF(MINUTE(O6)&lt;10,"0"&amp;MINUTE(O6),MINUTE(O6))</f>
        <v>35</v>
      </c>
      <c r="N6" s="116">
        <f>IF(SECOND(O6)&lt;10,"0"&amp;SECOND(O6),SECOND(O6))</f>
        <v>33</v>
      </c>
      <c r="O6" s="7">
        <v>0.39969215349369991</v>
      </c>
      <c r="P6" s="235">
        <v>0</v>
      </c>
      <c r="Q6" s="235">
        <v>2.63</v>
      </c>
      <c r="R6" s="118">
        <f>$E5*P6+$E6*Q6</f>
        <v>9.4143757159221055E-3</v>
      </c>
      <c r="S6" s="9">
        <v>17</v>
      </c>
      <c r="T6" s="120" t="s">
        <v>90</v>
      </c>
      <c r="U6" s="122">
        <f>E6*2.85</f>
        <v>1.020189003436426E-2</v>
      </c>
      <c r="V6" s="127">
        <f>$W$1+R6</f>
        <v>0.39969215349369991</v>
      </c>
      <c r="X6" s="2" t="s">
        <v>95</v>
      </c>
      <c r="Y6" s="2" t="s">
        <v>15</v>
      </c>
      <c r="Z6" s="14" t="s">
        <v>123</v>
      </c>
    </row>
    <row r="7" spans="1:26" s="2" customFormat="1" ht="25" customHeight="1" x14ac:dyDescent="0.2">
      <c r="A7" s="38" t="s">
        <v>124</v>
      </c>
      <c r="B7" s="33" t="s">
        <v>186</v>
      </c>
      <c r="C7" s="39" t="s">
        <v>18</v>
      </c>
      <c r="D7" s="79">
        <v>2.57</v>
      </c>
      <c r="E7" s="34">
        <v>2.2132878492527614E-3</v>
      </c>
      <c r="F7" s="158" t="s">
        <v>188</v>
      </c>
      <c r="G7" s="36" t="s">
        <v>66</v>
      </c>
      <c r="H7" s="110" t="str">
        <f>"( "&amp;L7&amp;":"&amp;M7&amp;":"&amp;N7&amp;" )"</f>
        <v>( 9:42:51 )</v>
      </c>
      <c r="I7" s="40" t="s">
        <v>320</v>
      </c>
      <c r="J7" s="41" t="s">
        <v>9</v>
      </c>
      <c r="K7" s="92" t="s">
        <v>162</v>
      </c>
      <c r="L7" s="116">
        <f>HOUR(O7)</f>
        <v>9</v>
      </c>
      <c r="M7" s="116">
        <f>IF(MINUTE(O7)&lt;10,"0"&amp;MINUTE(O7),MINUTE(O7))</f>
        <v>42</v>
      </c>
      <c r="N7" s="116">
        <f>IF(SECOND(O7)&lt;10,"0"&amp;SECOND(O7),SECOND(O7))</f>
        <v>51</v>
      </c>
      <c r="O7" s="7">
        <v>0.40476222384665372</v>
      </c>
      <c r="P7" s="235">
        <v>0.28000000000000003</v>
      </c>
      <c r="Q7" s="235">
        <v>2.57</v>
      </c>
      <c r="R7" s="118">
        <f>$E6*P7+$E7*Q7</f>
        <v>6.6904407233241555E-3</v>
      </c>
      <c r="S7" s="9">
        <v>2</v>
      </c>
      <c r="T7" s="120" t="str">
        <f>A6&amp;"+"&amp;MINUTE(R7)&amp;"分"&amp;ROUNDDOWN(SECOND(R7),-1)&amp;"秒"</f>
        <v>(4)+9分30秒</v>
      </c>
      <c r="U7" s="122">
        <f>E7*2.85</f>
        <v>6.3078703703703699E-3</v>
      </c>
      <c r="V7" s="127">
        <f>$V6+R7</f>
        <v>0.40638259421702405</v>
      </c>
      <c r="X7" s="2" t="s">
        <v>96</v>
      </c>
      <c r="Y7" s="2" t="s">
        <v>17</v>
      </c>
      <c r="Z7" s="14" t="s">
        <v>124</v>
      </c>
    </row>
    <row r="8" spans="1:26" s="2" customFormat="1" ht="25" customHeight="1" x14ac:dyDescent="0.2">
      <c r="A8" s="137" t="s">
        <v>125</v>
      </c>
      <c r="B8" s="149" t="s">
        <v>184</v>
      </c>
      <c r="C8" s="139" t="s">
        <v>18</v>
      </c>
      <c r="D8" s="140">
        <v>2.69</v>
      </c>
      <c r="E8" s="141">
        <v>2.9036004645760743E-3</v>
      </c>
      <c r="F8" s="156" t="s">
        <v>196</v>
      </c>
      <c r="G8" s="142" t="s">
        <v>224</v>
      </c>
      <c r="H8" s="147" t="str">
        <f>"( "&amp;L8&amp;":"&amp;M8&amp;":"&amp;N8&amp;" )"</f>
        <v>( 9:44:30 )</v>
      </c>
      <c r="I8" s="144" t="s">
        <v>269</v>
      </c>
      <c r="J8" s="145" t="s">
        <v>20</v>
      </c>
      <c r="K8" s="146" t="s">
        <v>284</v>
      </c>
      <c r="L8" s="116">
        <f>HOUR(O8)</f>
        <v>9</v>
      </c>
      <c r="M8" s="116">
        <f>IF(MINUTE(O8)&lt;10,"0"&amp;MINUTE(O8),MINUTE(O8))</f>
        <v>44</v>
      </c>
      <c r="N8" s="116">
        <f>IF(SECOND(O8)&lt;10,"0"&amp;SECOND(O8),SECOND(O8))</f>
        <v>30</v>
      </c>
      <c r="O8" s="7">
        <v>0.4059009630274874</v>
      </c>
      <c r="P8" s="235">
        <v>0.18</v>
      </c>
      <c r="Q8" s="235">
        <v>2.69</v>
      </c>
      <c r="R8" s="118">
        <f>$E7*P8+$E8*Q8</f>
        <v>8.2090770625751364E-3</v>
      </c>
      <c r="S8" s="9">
        <v>10</v>
      </c>
      <c r="T8" s="120" t="str">
        <f>A7&amp;"+"&amp;MINUTE(R8)&amp;"分"&amp;ROUNDDOWN(SECOND(R8),-1)&amp;"秒"</f>
        <v>(5)+11分40秒</v>
      </c>
      <c r="U8" s="122">
        <f>E8*2.85</f>
        <v>8.2752613240418115E-3</v>
      </c>
      <c r="V8" s="127">
        <f>$V7+R8</f>
        <v>0.41459167127959917</v>
      </c>
      <c r="X8" s="2" t="s">
        <v>97</v>
      </c>
      <c r="Y8" s="2" t="s">
        <v>19</v>
      </c>
      <c r="Z8" s="14" t="s">
        <v>125</v>
      </c>
    </row>
    <row r="9" spans="1:26" s="2" customFormat="1" ht="25" customHeight="1" x14ac:dyDescent="0.2">
      <c r="A9" s="69" t="s">
        <v>126</v>
      </c>
      <c r="B9" s="131" t="s">
        <v>14</v>
      </c>
      <c r="C9" s="70" t="s">
        <v>18</v>
      </c>
      <c r="D9" s="71">
        <v>2.69</v>
      </c>
      <c r="E9" s="72">
        <v>2.9645873944119557E-3</v>
      </c>
      <c r="F9" s="157" t="s">
        <v>74</v>
      </c>
      <c r="G9" s="73" t="s">
        <v>52</v>
      </c>
      <c r="H9" s="111" t="str">
        <f>"( "&amp;L9&amp;":"&amp;M9&amp;":"&amp;N9&amp;" )"</f>
        <v>( 9:45:38 )</v>
      </c>
      <c r="I9" s="75" t="s">
        <v>299</v>
      </c>
      <c r="J9" s="76" t="s">
        <v>9</v>
      </c>
      <c r="K9" s="77" t="s">
        <v>162</v>
      </c>
      <c r="L9" s="116">
        <f>HOUR(O9)</f>
        <v>9</v>
      </c>
      <c r="M9" s="116">
        <f>IF(MINUTE(O9)&lt;10,"0"&amp;MINUTE(O9),MINUTE(O9))</f>
        <v>45</v>
      </c>
      <c r="N9" s="116">
        <f>IF(SECOND(O9)&lt;10,"0"&amp;SECOND(O9),SECOND(O9))</f>
        <v>38</v>
      </c>
      <c r="O9" s="7">
        <v>0.4066930636777128</v>
      </c>
      <c r="P9" s="235">
        <v>0.28000000000000003</v>
      </c>
      <c r="Q9" s="235">
        <v>2.57</v>
      </c>
      <c r="R9" s="118">
        <f>$E8*P9+$E9*Q9</f>
        <v>8.4319977337200258E-3</v>
      </c>
      <c r="S9" s="9">
        <v>26</v>
      </c>
      <c r="T9" s="120" t="str">
        <f>A8&amp;"+"&amp;MINUTE(R9)&amp;"分"&amp;ROUNDDOWN(SECOND(R9),-1)&amp;"秒"</f>
        <v>(6)+12分0秒</v>
      </c>
      <c r="U9" s="122">
        <f>E9*2.85</f>
        <v>8.4490740740740741E-3</v>
      </c>
      <c r="V9" s="127">
        <f>$V8+R9</f>
        <v>0.42302366901331923</v>
      </c>
      <c r="X9" s="2" t="s">
        <v>98</v>
      </c>
      <c r="Y9" s="2" t="s">
        <v>21</v>
      </c>
      <c r="Z9" s="14" t="s">
        <v>126</v>
      </c>
    </row>
    <row r="10" spans="1:26" s="2" customFormat="1" ht="25" customHeight="1" x14ac:dyDescent="0.2">
      <c r="A10" s="46" t="s">
        <v>127</v>
      </c>
      <c r="B10" s="130" t="s">
        <v>11</v>
      </c>
      <c r="C10" s="47" t="s">
        <v>18</v>
      </c>
      <c r="D10" s="78">
        <v>2.69</v>
      </c>
      <c r="E10" s="48">
        <v>3.4113060428849901E-3</v>
      </c>
      <c r="F10" s="159" t="s">
        <v>211</v>
      </c>
      <c r="G10" s="49" t="s">
        <v>69</v>
      </c>
      <c r="H10" s="104" t="str">
        <f>"( "&amp;L10&amp;":"&amp;M10&amp;":"&amp;N10&amp;" )"</f>
        <v>( 9:49:37 )</v>
      </c>
      <c r="I10" s="51" t="s">
        <v>271</v>
      </c>
      <c r="J10" s="52" t="s">
        <v>20</v>
      </c>
      <c r="K10" s="53" t="s">
        <v>162</v>
      </c>
      <c r="L10" s="116">
        <f>HOUR(O10)</f>
        <v>9</v>
      </c>
      <c r="M10" s="116">
        <f>IF(MINUTE(O10)&lt;10,"0"&amp;MINUTE(O10),MINUTE(O10))</f>
        <v>49</v>
      </c>
      <c r="N10" s="116">
        <f>IF(SECOND(O10)&lt;10,"0"&amp;SECOND(O10),SECOND(O10))</f>
        <v>37</v>
      </c>
      <c r="O10" s="7">
        <v>0.40946150097465889</v>
      </c>
      <c r="P10" s="235">
        <v>0.28000000000000003</v>
      </c>
      <c r="Q10" s="235">
        <v>2.57</v>
      </c>
      <c r="R10" s="118">
        <f>$E9*P10+$E10*Q10</f>
        <v>9.5971410006497702E-3</v>
      </c>
      <c r="S10" s="9">
        <v>18</v>
      </c>
      <c r="T10" s="120" t="str">
        <f>A9&amp;"+"&amp;MINUTE(R10)&amp;"分"&amp;ROUNDDOWN(SECOND(R10),-1)&amp;"秒"</f>
        <v>(7)+13分40秒</v>
      </c>
      <c r="U10" s="122">
        <f>E10*2.85</f>
        <v>9.7222222222222224E-3</v>
      </c>
      <c r="V10" s="127">
        <f>$V9+R10</f>
        <v>0.43262081001396901</v>
      </c>
      <c r="X10" s="2" t="s">
        <v>99</v>
      </c>
      <c r="Y10" s="2" t="s">
        <v>22</v>
      </c>
      <c r="Z10" s="14" t="s">
        <v>127</v>
      </c>
    </row>
    <row r="11" spans="1:26" s="2" customFormat="1" ht="25" customHeight="1" x14ac:dyDescent="0.2">
      <c r="A11" s="38" t="s">
        <v>128</v>
      </c>
      <c r="B11" s="129" t="s">
        <v>186</v>
      </c>
      <c r="C11" s="39" t="s">
        <v>23</v>
      </c>
      <c r="D11" s="79">
        <v>2.57</v>
      </c>
      <c r="E11" s="34">
        <v>2.3757309941520467E-3</v>
      </c>
      <c r="F11" s="158" t="s">
        <v>189</v>
      </c>
      <c r="G11" s="36" t="s">
        <v>218</v>
      </c>
      <c r="H11" s="134" t="str">
        <f>"( "&amp;L11&amp;":"&amp;M11&amp;":"&amp;N11&amp;" )"</f>
        <v>( 9:52:33 )</v>
      </c>
      <c r="I11" s="40" t="s">
        <v>268</v>
      </c>
      <c r="J11" s="41" t="s">
        <v>9</v>
      </c>
      <c r="K11" s="37" t="s">
        <v>162</v>
      </c>
      <c r="L11" s="116">
        <f>HOUR(O11)</f>
        <v>9</v>
      </c>
      <c r="M11" s="116">
        <f>IF(MINUTE(O11)&lt;10,"0"&amp;MINUTE(O11),MINUTE(O11))</f>
        <v>52</v>
      </c>
      <c r="N11" s="116">
        <f>IF(SECOND(O11)&lt;10,"0"&amp;SECOND(O11),SECOND(O11))</f>
        <v>33</v>
      </c>
      <c r="O11" s="7">
        <v>0.41148757309941525</v>
      </c>
      <c r="P11" s="235">
        <v>0.28000000000000003</v>
      </c>
      <c r="Q11" s="235">
        <v>2.57</v>
      </c>
      <c r="R11" s="118">
        <f>$E10*P11+$E11*Q11</f>
        <v>7.0607943469785566E-3</v>
      </c>
      <c r="S11" s="9">
        <v>3</v>
      </c>
      <c r="T11" s="120" t="str">
        <f>A10&amp;"+"&amp;MINUTE(R11)&amp;"分"&amp;ROUNDDOWN(SECOND(R11),-1)&amp;"秒"</f>
        <v>(8)+10分10秒</v>
      </c>
      <c r="U11" s="122">
        <f>E11*2.85</f>
        <v>6.7708333333333336E-3</v>
      </c>
      <c r="V11" s="127">
        <f>$V10+R11</f>
        <v>0.43968160436094755</v>
      </c>
      <c r="X11" s="2" t="s">
        <v>98</v>
      </c>
      <c r="Y11" s="2" t="s">
        <v>21</v>
      </c>
      <c r="Z11" s="14" t="s">
        <v>128</v>
      </c>
    </row>
    <row r="12" spans="1:26" s="2" customFormat="1" ht="25" customHeight="1" x14ac:dyDescent="0.2">
      <c r="A12" s="137" t="s">
        <v>129</v>
      </c>
      <c r="B12" s="138" t="s">
        <v>184</v>
      </c>
      <c r="C12" s="139" t="s">
        <v>23</v>
      </c>
      <c r="D12" s="140">
        <v>2.69</v>
      </c>
      <c r="E12" s="141">
        <v>2.8632726803458509E-3</v>
      </c>
      <c r="F12" s="156" t="s">
        <v>197</v>
      </c>
      <c r="G12" s="142" t="s">
        <v>226</v>
      </c>
      <c r="H12" s="147" t="str">
        <f>"( "&amp;L12&amp;":"&amp;M12&amp;":"&amp;N12&amp;" )"</f>
        <v>( 9:56:20 )</v>
      </c>
      <c r="I12" s="144" t="s">
        <v>316</v>
      </c>
      <c r="J12" s="145" t="s">
        <v>9</v>
      </c>
      <c r="K12" s="146" t="s">
        <v>284</v>
      </c>
      <c r="L12" s="116">
        <f>HOUR(O12)</f>
        <v>9</v>
      </c>
      <c r="M12" s="116">
        <f>IF(MINUTE(O12)&lt;10,"0"&amp;MINUTE(O12),MINUTE(O12))</f>
        <v>56</v>
      </c>
      <c r="N12" s="116">
        <f>IF(SECOND(O12)&lt;10,"0"&amp;SECOND(O12),SECOND(O12))</f>
        <v>20</v>
      </c>
      <c r="O12" s="7">
        <v>0.41412581462124143</v>
      </c>
      <c r="P12" s="235">
        <v>0.18</v>
      </c>
      <c r="Q12" s="235">
        <v>2.69</v>
      </c>
      <c r="R12" s="118">
        <f>$E11*P12+$E12*Q12</f>
        <v>8.1298350890777072E-3</v>
      </c>
      <c r="S12" s="9">
        <v>11</v>
      </c>
      <c r="T12" s="120" t="str">
        <f>A11&amp;"+"&amp;MINUTE(R12)&amp;"分"&amp;ROUNDDOWN(SECOND(R12),-1)&amp;"秒"</f>
        <v>(9)+11分40秒</v>
      </c>
      <c r="U12" s="122">
        <f>E12*2.85</f>
        <v>8.1603271389856756E-3</v>
      </c>
      <c r="V12" s="127">
        <f>$V11+R12</f>
        <v>0.44781143945002527</v>
      </c>
      <c r="X12" s="2" t="s">
        <v>99</v>
      </c>
      <c r="Y12" s="2" t="s">
        <v>22</v>
      </c>
      <c r="Z12" s="14" t="s">
        <v>129</v>
      </c>
    </row>
    <row r="13" spans="1:26" s="2" customFormat="1" ht="25" customHeight="1" x14ac:dyDescent="0.2">
      <c r="A13" s="69" t="s">
        <v>130</v>
      </c>
      <c r="B13" s="69" t="s">
        <v>14</v>
      </c>
      <c r="C13" s="70" t="s">
        <v>23</v>
      </c>
      <c r="D13" s="71">
        <v>2.69</v>
      </c>
      <c r="E13" s="72">
        <v>3.2894736842105261E-3</v>
      </c>
      <c r="F13" s="157" t="s">
        <v>204</v>
      </c>
      <c r="G13" s="73" t="s">
        <v>249</v>
      </c>
      <c r="H13" s="111" t="str">
        <f>"( "&amp;L13&amp;":"&amp;M13&amp;":"&amp;N13&amp;" )"</f>
        <v>( 9:59:00 )</v>
      </c>
      <c r="I13" s="75" t="s">
        <v>275</v>
      </c>
      <c r="J13" s="76" t="s">
        <v>20</v>
      </c>
      <c r="K13" s="91" t="s">
        <v>162</v>
      </c>
      <c r="L13" s="116">
        <f>HOUR(O13)</f>
        <v>9</v>
      </c>
      <c r="M13" s="116">
        <f>IF(MINUTE(O13)&lt;10,"0"&amp;MINUTE(O13),MINUTE(O13))</f>
        <v>59</v>
      </c>
      <c r="N13" s="116" t="str">
        <f>IF(SECOND(O13)&lt;10,"0"&amp;SECOND(O13),SECOND(O13))</f>
        <v>00</v>
      </c>
      <c r="O13" s="7">
        <v>0.4159770955165692</v>
      </c>
      <c r="P13" s="235">
        <v>0.28000000000000003</v>
      </c>
      <c r="Q13" s="235">
        <v>2.57</v>
      </c>
      <c r="R13" s="118">
        <f>$E12*P13+$E13*Q13</f>
        <v>9.2556637189178913E-3</v>
      </c>
      <c r="S13" s="9">
        <v>27</v>
      </c>
      <c r="T13" s="120" t="str">
        <f>A12&amp;"+"&amp;MINUTE(R13)&amp;"分"&amp;ROUNDDOWN(SECOND(R13),-1)&amp;"秒"</f>
        <v>(10)+13分20秒</v>
      </c>
      <c r="U13" s="122">
        <f>E13*2.85</f>
        <v>9.3749999999999997E-3</v>
      </c>
      <c r="V13" s="127">
        <f>$V12+R13</f>
        <v>0.45706710316894317</v>
      </c>
      <c r="X13" s="2" t="s">
        <v>98</v>
      </c>
      <c r="Y13" s="2" t="s">
        <v>21</v>
      </c>
      <c r="Z13" s="14" t="s">
        <v>130</v>
      </c>
    </row>
    <row r="14" spans="1:26" s="2" customFormat="1" ht="25" customHeight="1" x14ac:dyDescent="0.2">
      <c r="A14" s="38" t="s">
        <v>131</v>
      </c>
      <c r="B14" s="129" t="s">
        <v>186</v>
      </c>
      <c r="C14" s="39" t="s">
        <v>27</v>
      </c>
      <c r="D14" s="79">
        <v>2.57</v>
      </c>
      <c r="E14" s="34">
        <v>2.4537037037037036E-3</v>
      </c>
      <c r="F14" s="158" t="s">
        <v>190</v>
      </c>
      <c r="G14" s="36" t="s">
        <v>65</v>
      </c>
      <c r="H14" s="110" t="str">
        <f>"( "&amp;L14&amp;":"&amp;M14&amp;":"&amp;N14&amp;" )"</f>
        <v>( 10:02:35 )</v>
      </c>
      <c r="I14" s="40" t="s">
        <v>317</v>
      </c>
      <c r="J14" s="41" t="s">
        <v>20</v>
      </c>
      <c r="K14" s="37" t="s">
        <v>162</v>
      </c>
      <c r="L14" s="116">
        <f>HOUR(O14)</f>
        <v>10</v>
      </c>
      <c r="M14" s="116" t="str">
        <f>IF(MINUTE(O14)&lt;10,"0"&amp;MINUTE(O14),MINUTE(O14))</f>
        <v>02</v>
      </c>
      <c r="N14" s="116">
        <f>IF(SECOND(O14)&lt;10,"0"&amp;SECOND(O14),SECOND(O14))</f>
        <v>35</v>
      </c>
      <c r="O14" s="7">
        <v>0.41845879629629634</v>
      </c>
      <c r="P14" s="235">
        <v>0.28000000000000003</v>
      </c>
      <c r="Q14" s="235">
        <v>2.57</v>
      </c>
      <c r="R14" s="118">
        <f>$E13*P14+$E14*Q14</f>
        <v>7.2270711500974655E-3</v>
      </c>
      <c r="S14" s="9">
        <v>4</v>
      </c>
      <c r="T14" s="120" t="str">
        <f>A13&amp;"+"&amp;MINUTE(R14)&amp;"分"&amp;ROUNDDOWN(SECOND(R14),-1)&amp;"秒"</f>
        <v>(11)+10分20秒</v>
      </c>
      <c r="U14" s="122">
        <f>E14*2.85</f>
        <v>6.9930555555555553E-3</v>
      </c>
      <c r="V14" s="127">
        <f>$V13+R14</f>
        <v>0.46429417431904063</v>
      </c>
      <c r="X14" s="2" t="s">
        <v>99</v>
      </c>
      <c r="Y14" s="2" t="s">
        <v>22</v>
      </c>
      <c r="Z14" s="14" t="s">
        <v>131</v>
      </c>
    </row>
    <row r="15" spans="1:26" s="2" customFormat="1" ht="25" customHeight="1" x14ac:dyDescent="0.2">
      <c r="A15" s="46" t="s">
        <v>132</v>
      </c>
      <c r="B15" s="46" t="s">
        <v>11</v>
      </c>
      <c r="C15" s="47" t="s">
        <v>23</v>
      </c>
      <c r="D15" s="78">
        <v>2.69</v>
      </c>
      <c r="E15" s="48">
        <v>3.2894736842105261E-3</v>
      </c>
      <c r="F15" s="159" t="s">
        <v>212</v>
      </c>
      <c r="G15" s="49" t="s">
        <v>73</v>
      </c>
      <c r="H15" s="104" t="str">
        <f>"( "&amp;L15&amp;":"&amp;M15&amp;":"&amp;N15&amp;" )"</f>
        <v>( 10:03:10 )</v>
      </c>
      <c r="I15" s="51" t="s">
        <v>272</v>
      </c>
      <c r="J15" s="52" t="s">
        <v>20</v>
      </c>
      <c r="K15" s="61" t="s">
        <v>162</v>
      </c>
      <c r="L15" s="116">
        <f>HOUR(O15)</f>
        <v>10</v>
      </c>
      <c r="M15" s="116" t="str">
        <f>IF(MINUTE(O15)&lt;10,"0"&amp;MINUTE(O15),MINUTE(O15))</f>
        <v>03</v>
      </c>
      <c r="N15" s="116">
        <f>IF(SECOND(O15)&lt;10,"0"&amp;SECOND(O15),SECOND(O15))</f>
        <v>10</v>
      </c>
      <c r="O15" s="7">
        <v>0.41887061403508774</v>
      </c>
      <c r="P15" s="235">
        <v>0.28000000000000003</v>
      </c>
      <c r="Q15" s="235">
        <v>2.57</v>
      </c>
      <c r="R15" s="118">
        <f>$E14*P15+$E15*Q15</f>
        <v>9.1409844054580885E-3</v>
      </c>
      <c r="S15" s="9">
        <v>19</v>
      </c>
      <c r="T15" s="120" t="str">
        <f>A14&amp;"+"&amp;MINUTE(R15)&amp;"分"&amp;ROUNDDOWN(SECOND(R15),-1)&amp;"秒"</f>
        <v>(12)+13分10秒</v>
      </c>
      <c r="U15" s="122">
        <f>E15*2.85</f>
        <v>9.3749999999999997E-3</v>
      </c>
      <c r="V15" s="127">
        <f>$V14+R15</f>
        <v>0.47343515872449871</v>
      </c>
      <c r="X15" s="2" t="s">
        <v>98</v>
      </c>
      <c r="Y15" s="2" t="s">
        <v>21</v>
      </c>
      <c r="Z15" s="14" t="s">
        <v>132</v>
      </c>
    </row>
    <row r="16" spans="1:26" s="2" customFormat="1" ht="25" customHeight="1" x14ac:dyDescent="0.2">
      <c r="A16" s="137" t="s">
        <v>133</v>
      </c>
      <c r="B16" s="138" t="s">
        <v>184</v>
      </c>
      <c r="C16" s="139" t="s">
        <v>27</v>
      </c>
      <c r="D16" s="140">
        <v>2.69</v>
      </c>
      <c r="E16" s="141">
        <v>2.5809781907342884E-3</v>
      </c>
      <c r="F16" s="156" t="s">
        <v>198</v>
      </c>
      <c r="G16" s="142" t="s">
        <v>228</v>
      </c>
      <c r="H16" s="147" t="str">
        <f>"( "&amp;L16&amp;":"&amp;M16&amp;":"&amp;N16&amp;" )"</f>
        <v>( 10:07:05 )</v>
      </c>
      <c r="I16" s="144" t="s">
        <v>283</v>
      </c>
      <c r="J16" s="145" t="s">
        <v>20</v>
      </c>
      <c r="K16" s="146" t="s">
        <v>284</v>
      </c>
      <c r="L16" s="116">
        <f>HOUR(O16)</f>
        <v>10</v>
      </c>
      <c r="M16" s="116" t="str">
        <f>IF(MINUTE(O16)&lt;10,"0"&amp;MINUTE(O16),MINUTE(O16))</f>
        <v>07</v>
      </c>
      <c r="N16" s="116" t="str">
        <f>IF(SECOND(O16)&lt;10,"0"&amp;SECOND(O16),SECOND(O16))</f>
        <v>05</v>
      </c>
      <c r="O16" s="7">
        <v>0.42158403503677894</v>
      </c>
      <c r="P16" s="235">
        <v>0.18</v>
      </c>
      <c r="Q16" s="235">
        <v>2.69</v>
      </c>
      <c r="R16" s="118">
        <f>$E15*P16+$E16*Q16</f>
        <v>7.5349365962331305E-3</v>
      </c>
      <c r="S16" s="9">
        <v>12</v>
      </c>
      <c r="T16" s="120" t="str">
        <f>A15&amp;"+"&amp;MINUTE(R16)&amp;"分"&amp;ROUNDDOWN(SECOND(R16),-1)&amp;"秒"</f>
        <v>(13)+10分50秒</v>
      </c>
      <c r="U16" s="122">
        <f>E16*2.85</f>
        <v>7.3557878435927225E-3</v>
      </c>
      <c r="V16" s="127">
        <f>$V15+R16</f>
        <v>0.48097009532073182</v>
      </c>
      <c r="X16" s="2" t="s">
        <v>99</v>
      </c>
      <c r="Y16" s="2" t="s">
        <v>22</v>
      </c>
      <c r="Z16" s="14" t="s">
        <v>133</v>
      </c>
    </row>
    <row r="17" spans="1:26" s="2" customFormat="1" ht="25" customHeight="1" x14ac:dyDescent="0.2">
      <c r="A17" s="69" t="s">
        <v>134</v>
      </c>
      <c r="B17" s="69" t="s">
        <v>14</v>
      </c>
      <c r="C17" s="70" t="s">
        <v>27</v>
      </c>
      <c r="D17" s="71">
        <v>2.69</v>
      </c>
      <c r="E17" s="72">
        <v>2.5178687459389212E-3</v>
      </c>
      <c r="F17" s="157" t="s">
        <v>205</v>
      </c>
      <c r="G17" s="73" t="s">
        <v>79</v>
      </c>
      <c r="H17" s="111" t="str">
        <f>"( "&amp;L17&amp;":"&amp;M17&amp;":"&amp;N17&amp;" )"</f>
        <v>( 10:09:39 )</v>
      </c>
      <c r="I17" s="75" t="s">
        <v>291</v>
      </c>
      <c r="J17" s="76" t="s">
        <v>9</v>
      </c>
      <c r="K17" s="91" t="s">
        <v>162</v>
      </c>
      <c r="L17" s="116">
        <f>HOUR(O17)</f>
        <v>10</v>
      </c>
      <c r="M17" s="116" t="str">
        <f>IF(MINUTE(O17)&lt;10,"0"&amp;MINUTE(O17),MINUTE(O17))</f>
        <v>09</v>
      </c>
      <c r="N17" s="116">
        <f>IF(SECOND(O17)&lt;10,"0"&amp;SECOND(O17),SECOND(O17))</f>
        <v>39</v>
      </c>
      <c r="O17" s="7">
        <v>0.42336907082521119</v>
      </c>
      <c r="P17" s="235">
        <v>0.28000000000000003</v>
      </c>
      <c r="Q17" s="235">
        <v>2.57</v>
      </c>
      <c r="R17" s="118">
        <f>$E16*P17+$E17*Q17</f>
        <v>7.1935965704686272E-3</v>
      </c>
      <c r="S17" s="9">
        <v>28</v>
      </c>
      <c r="T17" s="120" t="str">
        <f>A16&amp;"+"&amp;MINUTE(R17)&amp;"分"&amp;ROUNDDOWN(SECOND(R17),-1)&amp;"秒"</f>
        <v>(14)+10分20秒</v>
      </c>
      <c r="U17" s="122">
        <f>E17*2.85</f>
        <v>7.1759259259259259E-3</v>
      </c>
      <c r="V17" s="127">
        <f>$V16+R17</f>
        <v>0.48816369189120046</v>
      </c>
      <c r="X17" s="2" t="s">
        <v>98</v>
      </c>
      <c r="Y17" s="2" t="s">
        <v>21</v>
      </c>
      <c r="Z17" s="14" t="s">
        <v>134</v>
      </c>
    </row>
    <row r="18" spans="1:26" s="2" customFormat="1" ht="25" customHeight="1" x14ac:dyDescent="0.2">
      <c r="A18" s="38" t="s">
        <v>135</v>
      </c>
      <c r="B18" s="129" t="s">
        <v>186</v>
      </c>
      <c r="C18" s="39" t="s">
        <v>30</v>
      </c>
      <c r="D18" s="79">
        <v>2.57</v>
      </c>
      <c r="E18" s="34">
        <v>2.4537037037037036E-3</v>
      </c>
      <c r="F18" s="158" t="s">
        <v>191</v>
      </c>
      <c r="G18" s="36" t="s">
        <v>56</v>
      </c>
      <c r="H18" s="110" t="str">
        <f>"( "&amp;L18&amp;":"&amp;M18&amp;":"&amp;N18&amp;" )"</f>
        <v>( 10:12:39 )</v>
      </c>
      <c r="I18" s="40" t="s">
        <v>318</v>
      </c>
      <c r="J18" s="41" t="s">
        <v>9</v>
      </c>
      <c r="K18" s="37" t="s">
        <v>162</v>
      </c>
      <c r="L18" s="116">
        <f>HOUR(O18)</f>
        <v>10</v>
      </c>
      <c r="M18" s="116">
        <f>IF(MINUTE(O18)&lt;10,"0"&amp;MINUTE(O18),MINUTE(O18))</f>
        <v>12</v>
      </c>
      <c r="N18" s="116">
        <f>IF(SECOND(O18)&lt;10,"0"&amp;SECOND(O18),SECOND(O18))</f>
        <v>39</v>
      </c>
      <c r="O18" s="7">
        <v>0.42545185185185191</v>
      </c>
      <c r="P18" s="235">
        <v>0.28000000000000003</v>
      </c>
      <c r="Q18" s="235">
        <v>2.57</v>
      </c>
      <c r="R18" s="118">
        <f>$E17*P18+$E18*Q18</f>
        <v>7.0110217673814163E-3</v>
      </c>
      <c r="S18" s="9">
        <v>5</v>
      </c>
      <c r="T18" s="120" t="str">
        <f>A17&amp;"+"&amp;MINUTE(R18)&amp;"分"&amp;ROUNDDOWN(SECOND(R18),-1)&amp;"秒"</f>
        <v>(15)+10分0秒</v>
      </c>
      <c r="U18" s="122">
        <f>E18*2.85</f>
        <v>6.9930555555555553E-3</v>
      </c>
      <c r="V18" s="127">
        <f>$V17+R18</f>
        <v>0.4951747136585819</v>
      </c>
      <c r="X18" s="2" t="s">
        <v>99</v>
      </c>
      <c r="Y18" s="2" t="s">
        <v>22</v>
      </c>
      <c r="Z18" s="14" t="s">
        <v>135</v>
      </c>
    </row>
    <row r="19" spans="1:26" s="2" customFormat="1" ht="25" customHeight="1" x14ac:dyDescent="0.2">
      <c r="A19" s="137" t="s">
        <v>136</v>
      </c>
      <c r="B19" s="138" t="s">
        <v>184</v>
      </c>
      <c r="C19" s="139" t="s">
        <v>30</v>
      </c>
      <c r="D19" s="140">
        <v>2.69</v>
      </c>
      <c r="E19" s="141">
        <v>2.5809781907342884E-3</v>
      </c>
      <c r="F19" s="156" t="s">
        <v>199</v>
      </c>
      <c r="G19" s="142" t="s">
        <v>230</v>
      </c>
      <c r="H19" s="147" t="str">
        <f>"( "&amp;L19&amp;":"&amp;M19&amp;":"&amp;N19&amp;" )"</f>
        <v>( 10:17:45 )</v>
      </c>
      <c r="I19" s="144" t="s">
        <v>323</v>
      </c>
      <c r="J19" s="145" t="s">
        <v>9</v>
      </c>
      <c r="K19" s="146" t="s">
        <v>284</v>
      </c>
      <c r="L19" s="116">
        <f>HOUR(O19)</f>
        <v>10</v>
      </c>
      <c r="M19" s="116">
        <f>IF(MINUTE(O19)&lt;10,"0"&amp;MINUTE(O19),MINUTE(O19))</f>
        <v>17</v>
      </c>
      <c r="N19" s="116">
        <f>IF(SECOND(O19)&lt;10,"0"&amp;SECOND(O19),SECOND(O19))</f>
        <v>45</v>
      </c>
      <c r="O19" s="7">
        <v>0.42899144244418635</v>
      </c>
      <c r="P19" s="235">
        <v>0.18</v>
      </c>
      <c r="Q19" s="235">
        <v>2.69</v>
      </c>
      <c r="R19" s="118">
        <f>$E18*P19+$E19*Q19</f>
        <v>7.3844979997419024E-3</v>
      </c>
      <c r="S19" s="9">
        <v>13</v>
      </c>
      <c r="T19" s="120" t="str">
        <f>A18&amp;"+"&amp;MINUTE(R19)&amp;"分"&amp;ROUNDDOWN(SECOND(R19),-1)&amp;"秒"</f>
        <v>(16)+10分30秒</v>
      </c>
      <c r="U19" s="122">
        <f>E19*2.85</f>
        <v>7.3557878435927225E-3</v>
      </c>
      <c r="V19" s="127">
        <f>$V18+R19</f>
        <v>0.50255921165832385</v>
      </c>
      <c r="X19" s="2" t="s">
        <v>100</v>
      </c>
      <c r="Y19" s="2" t="s">
        <v>24</v>
      </c>
      <c r="Z19" s="14" t="s">
        <v>136</v>
      </c>
    </row>
    <row r="20" spans="1:26" s="2" customFormat="1" ht="25" customHeight="1" x14ac:dyDescent="0.2">
      <c r="A20" s="46" t="s">
        <v>137</v>
      </c>
      <c r="B20" s="46" t="s">
        <v>11</v>
      </c>
      <c r="C20" s="47" t="s">
        <v>27</v>
      </c>
      <c r="D20" s="78">
        <v>2.69</v>
      </c>
      <c r="E20" s="48">
        <v>3.8986354775828462E-3</v>
      </c>
      <c r="F20" s="159" t="s">
        <v>213</v>
      </c>
      <c r="G20" s="49" t="s">
        <v>240</v>
      </c>
      <c r="H20" s="104" t="str">
        <f>"( "&amp;L20&amp;":"&amp;M20&amp;":"&amp;N20&amp;" )"</f>
        <v>( 10:18:56 )</v>
      </c>
      <c r="I20" s="51" t="s">
        <v>273</v>
      </c>
      <c r="J20" s="52" t="s">
        <v>25</v>
      </c>
      <c r="K20" s="53" t="s">
        <v>162</v>
      </c>
      <c r="L20" s="116">
        <f>HOUR(O20)</f>
        <v>10</v>
      </c>
      <c r="M20" s="116">
        <f>IF(MINUTE(O20)&lt;10,"0"&amp;MINUTE(O20),MINUTE(O20))</f>
        <v>18</v>
      </c>
      <c r="N20" s="116">
        <f>IF(SECOND(O20)&lt;10,"0"&amp;SECOND(O20),SECOND(O20))</f>
        <v>56</v>
      </c>
      <c r="O20" s="7">
        <v>0.4298111598440546</v>
      </c>
      <c r="P20" s="235">
        <v>0.28000000000000003</v>
      </c>
      <c r="Q20" s="235">
        <v>2.57</v>
      </c>
      <c r="R20" s="118">
        <f>$E19*P20+$E20*Q20</f>
        <v>1.0742167070793516E-2</v>
      </c>
      <c r="S20" s="9">
        <v>20</v>
      </c>
      <c r="T20" s="120" t="str">
        <f>A19&amp;"+"&amp;MINUTE(R20)&amp;"分"&amp;ROUNDDOWN(SECOND(R20),-1)&amp;"秒"</f>
        <v>(17)+15分20秒</v>
      </c>
      <c r="U20" s="122">
        <f>E20*2.85</f>
        <v>1.1111111111111112E-2</v>
      </c>
      <c r="V20" s="127">
        <f>$V19+R20</f>
        <v>0.51330137872911741</v>
      </c>
      <c r="X20" s="2" t="s">
        <v>101</v>
      </c>
      <c r="Y20" s="2" t="s">
        <v>26</v>
      </c>
      <c r="Z20" s="14" t="s">
        <v>137</v>
      </c>
    </row>
    <row r="21" spans="1:26" s="2" customFormat="1" ht="25" customHeight="1" x14ac:dyDescent="0.2">
      <c r="A21" s="80" t="s">
        <v>138</v>
      </c>
      <c r="B21" s="69" t="s">
        <v>14</v>
      </c>
      <c r="C21" s="70" t="s">
        <v>30</v>
      </c>
      <c r="D21" s="71">
        <v>2.69</v>
      </c>
      <c r="E21" s="72">
        <v>3.1270305393112413E-3</v>
      </c>
      <c r="F21" s="157" t="s">
        <v>206</v>
      </c>
      <c r="G21" s="73" t="s">
        <v>252</v>
      </c>
      <c r="H21" s="111" t="str">
        <f>"( "&amp;L21&amp;":"&amp;M21&amp;":"&amp;N21&amp;" )"</f>
        <v>( 10:22:14 )</v>
      </c>
      <c r="I21" s="75" t="s">
        <v>330</v>
      </c>
      <c r="J21" s="76" t="s">
        <v>20</v>
      </c>
      <c r="K21" s="91" t="s">
        <v>162</v>
      </c>
      <c r="L21" s="116">
        <f>HOUR(O21)</f>
        <v>10</v>
      </c>
      <c r="M21" s="116">
        <f>IF(MINUTE(O21)&lt;10,"0"&amp;MINUTE(O21),MINUTE(O21))</f>
        <v>22</v>
      </c>
      <c r="N21" s="116">
        <f>IF(SECOND(O21)&lt;10,"0"&amp;SECOND(O21),SECOND(O21))</f>
        <v>14</v>
      </c>
      <c r="O21" s="7">
        <v>0.43211054256010401</v>
      </c>
      <c r="P21" s="235">
        <v>0.28000000000000003</v>
      </c>
      <c r="Q21" s="235">
        <v>2.57</v>
      </c>
      <c r="R21" s="118">
        <f>$E20*P21+$E21*Q21</f>
        <v>9.128086419753087E-3</v>
      </c>
      <c r="S21" s="9">
        <v>29</v>
      </c>
      <c r="T21" s="120" t="str">
        <f>A20&amp;"+"&amp;MINUTE(R21)&amp;"分"&amp;ROUNDDOWN(SECOND(R21),-1)&amp;"秒"</f>
        <v>(18)+13分0秒</v>
      </c>
      <c r="U21" s="122">
        <f>E21*2.85</f>
        <v>8.9120370370370378E-3</v>
      </c>
      <c r="V21" s="127">
        <f>$V20+R21</f>
        <v>0.52242946514887045</v>
      </c>
      <c r="X21" s="2" t="s">
        <v>102</v>
      </c>
      <c r="Y21" s="2" t="s">
        <v>91</v>
      </c>
      <c r="Z21" s="14" t="s">
        <v>138</v>
      </c>
    </row>
    <row r="22" spans="1:26" s="2" customFormat="1" ht="25" customHeight="1" x14ac:dyDescent="0.2">
      <c r="A22" s="38" t="s">
        <v>139</v>
      </c>
      <c r="B22" s="129" t="s">
        <v>186</v>
      </c>
      <c r="C22" s="39" t="s">
        <v>37</v>
      </c>
      <c r="D22" s="79">
        <v>2.57</v>
      </c>
      <c r="E22" s="34">
        <v>2.4537037037037036E-3</v>
      </c>
      <c r="F22" s="158" t="s">
        <v>192</v>
      </c>
      <c r="G22" s="36" t="s">
        <v>219</v>
      </c>
      <c r="H22" s="110" t="str">
        <f>"( "&amp;L22&amp;":"&amp;M22&amp;":"&amp;N22&amp;" )"</f>
        <v>( 10:22:43 )</v>
      </c>
      <c r="I22" s="40" t="s">
        <v>319</v>
      </c>
      <c r="J22" s="41" t="s">
        <v>20</v>
      </c>
      <c r="K22" s="92" t="s">
        <v>162</v>
      </c>
      <c r="L22" s="116">
        <f>HOUR(O22)</f>
        <v>10</v>
      </c>
      <c r="M22" s="116">
        <f>IF(MINUTE(O22)&lt;10,"0"&amp;MINUTE(O22),MINUTE(O22))</f>
        <v>22</v>
      </c>
      <c r="N22" s="116">
        <f>IF(SECOND(O22)&lt;10,"0"&amp;SECOND(O22),SECOND(O22))</f>
        <v>43</v>
      </c>
      <c r="O22" s="7">
        <v>0.43244490740740749</v>
      </c>
      <c r="P22" s="235">
        <v>0.28000000000000003</v>
      </c>
      <c r="Q22" s="235">
        <v>2.57</v>
      </c>
      <c r="R22" s="118">
        <f>$E21*P22+$E22*Q22</f>
        <v>7.1815870695256662E-3</v>
      </c>
      <c r="S22" s="9">
        <v>6</v>
      </c>
      <c r="T22" s="120" t="str">
        <f>A21&amp;"+"&amp;MINUTE(R22)&amp;"分"&amp;ROUNDDOWN(SECOND(R22),-1)&amp;"秒"</f>
        <v>(19)+10分20秒</v>
      </c>
      <c r="U22" s="122">
        <f>E22*2.85</f>
        <v>6.9930555555555553E-3</v>
      </c>
      <c r="V22" s="127">
        <f>$V21+R22</f>
        <v>0.52961105221839611</v>
      </c>
      <c r="X22" s="2" t="s">
        <v>103</v>
      </c>
      <c r="Y22" s="2" t="s">
        <v>28</v>
      </c>
      <c r="Z22" s="14" t="s">
        <v>139</v>
      </c>
    </row>
    <row r="23" spans="1:26" s="2" customFormat="1" ht="25" customHeight="1" x14ac:dyDescent="0.2">
      <c r="A23" s="137" t="s">
        <v>60</v>
      </c>
      <c r="B23" s="138" t="s">
        <v>184</v>
      </c>
      <c r="C23" s="139" t="s">
        <v>37</v>
      </c>
      <c r="D23" s="140">
        <v>2.69</v>
      </c>
      <c r="E23" s="141">
        <v>2.7019615434249579E-3</v>
      </c>
      <c r="F23" s="156" t="s">
        <v>200</v>
      </c>
      <c r="G23" s="142" t="s">
        <v>232</v>
      </c>
      <c r="H23" s="147" t="str">
        <f>"( "&amp;L23&amp;":"&amp;M23&amp;":"&amp;N23&amp;" )"</f>
        <v>( 10:28:53 )</v>
      </c>
      <c r="I23" s="144" t="s">
        <v>324</v>
      </c>
      <c r="J23" s="145" t="s">
        <v>9</v>
      </c>
      <c r="K23" s="154" t="s">
        <v>284</v>
      </c>
      <c r="L23" s="116">
        <f>HOUR(O23)</f>
        <v>10</v>
      </c>
      <c r="M23" s="116">
        <f>IF(MINUTE(O23)&lt;10,"0"&amp;MINUTE(O23),MINUTE(O23))</f>
        <v>28</v>
      </c>
      <c r="N23" s="116">
        <f>IF(SECOND(O23)&lt;10,"0"&amp;SECOND(O23),SECOND(O23))</f>
        <v>53</v>
      </c>
      <c r="O23" s="7">
        <v>0.43672429507033167</v>
      </c>
      <c r="P23" s="235">
        <v>0.18</v>
      </c>
      <c r="Q23" s="235">
        <v>2.69</v>
      </c>
      <c r="R23" s="118">
        <f>$E22*P23+$E23*Q23</f>
        <v>7.7099432184798032E-3</v>
      </c>
      <c r="S23" s="9">
        <v>14</v>
      </c>
      <c r="T23" s="120" t="str">
        <f>A22&amp;"+"&amp;MINUTE(R23)&amp;"分"&amp;ROUNDDOWN(SECOND(R23),-1)&amp;"秒"</f>
        <v>(20)+11分0秒</v>
      </c>
      <c r="U23" s="122">
        <f>E23*2.85</f>
        <v>7.7005903987611302E-3</v>
      </c>
      <c r="V23" s="127">
        <f>$V22+R23</f>
        <v>0.53732099543687595</v>
      </c>
      <c r="X23" s="2" t="s">
        <v>104</v>
      </c>
      <c r="Y23" s="2" t="s">
        <v>29</v>
      </c>
      <c r="Z23" s="14" t="s">
        <v>60</v>
      </c>
    </row>
    <row r="24" spans="1:26" s="2" customFormat="1" ht="25" customHeight="1" x14ac:dyDescent="0.2">
      <c r="A24" s="44" t="s">
        <v>59</v>
      </c>
      <c r="B24" s="129" t="s">
        <v>186</v>
      </c>
      <c r="C24" s="39" t="s">
        <v>40</v>
      </c>
      <c r="D24" s="79">
        <v>2.57</v>
      </c>
      <c r="E24" s="34">
        <v>2.2742040285899934E-3</v>
      </c>
      <c r="F24" s="158" t="s">
        <v>193</v>
      </c>
      <c r="G24" s="36" t="s">
        <v>63</v>
      </c>
      <c r="H24" s="110" t="str">
        <f>"( "&amp;L24&amp;":"&amp;M24&amp;":"&amp;N24&amp;" )"</f>
        <v>( 10:32:08 )</v>
      </c>
      <c r="I24" s="45" t="s">
        <v>321</v>
      </c>
      <c r="J24" s="41" t="s">
        <v>9</v>
      </c>
      <c r="K24" s="37" t="s">
        <v>162</v>
      </c>
      <c r="L24" s="116">
        <f>HOUR(O24)</f>
        <v>10</v>
      </c>
      <c r="M24" s="116">
        <f>IF(MINUTE(O24)&lt;10,"0"&amp;MINUTE(O24),MINUTE(O24))</f>
        <v>32</v>
      </c>
      <c r="N24" s="116" t="str">
        <f>IF(SECOND(O24)&lt;10,"0"&amp;SECOND(O24),SECOND(O24))</f>
        <v>08</v>
      </c>
      <c r="O24" s="7">
        <v>0.43897664879792081</v>
      </c>
      <c r="P24" s="235">
        <v>0.28000000000000003</v>
      </c>
      <c r="Q24" s="235">
        <v>2.57</v>
      </c>
      <c r="R24" s="118">
        <f>$E23*P24+$E24*Q24</f>
        <v>6.6012535856352717E-3</v>
      </c>
      <c r="S24" s="9">
        <v>7</v>
      </c>
      <c r="T24" s="120" t="str">
        <f>A23&amp;"+"&amp;MINUTE(R24)&amp;"分"&amp;ROUNDDOWN(SECOND(R24),-1)&amp;"秒"</f>
        <v>(21)+9分30秒</v>
      </c>
      <c r="U24" s="122">
        <f>E24*2.85</f>
        <v>6.4814814814814813E-3</v>
      </c>
      <c r="V24" s="127">
        <f>$V23+R24</f>
        <v>0.54392224902251118</v>
      </c>
      <c r="X24" s="2" t="s">
        <v>105</v>
      </c>
      <c r="Y24" s="2" t="s">
        <v>31</v>
      </c>
      <c r="Z24" s="14" t="s">
        <v>59</v>
      </c>
    </row>
    <row r="25" spans="1:26" s="2" customFormat="1" ht="25" customHeight="1" x14ac:dyDescent="0.2">
      <c r="A25" s="81" t="s">
        <v>116</v>
      </c>
      <c r="B25" s="46" t="s">
        <v>11</v>
      </c>
      <c r="C25" s="47" t="s">
        <v>30</v>
      </c>
      <c r="D25" s="78">
        <v>2.69</v>
      </c>
      <c r="E25" s="48">
        <v>3.2894736842105261E-3</v>
      </c>
      <c r="F25" s="159" t="s">
        <v>214</v>
      </c>
      <c r="G25" s="49" t="s">
        <v>72</v>
      </c>
      <c r="H25" s="104" t="str">
        <f>"( "&amp;L25&amp;":"&amp;M25&amp;":"&amp;N25&amp;" )"</f>
        <v>( 10:32:40 )</v>
      </c>
      <c r="I25" s="51" t="s">
        <v>327</v>
      </c>
      <c r="J25" s="52" t="s">
        <v>20</v>
      </c>
      <c r="K25" s="53" t="s">
        <v>162</v>
      </c>
      <c r="L25" s="116">
        <f>HOUR(O25)</f>
        <v>10</v>
      </c>
      <c r="M25" s="116">
        <f>IF(MINUTE(O25)&lt;10,"0"&amp;MINUTE(O25),MINUTE(O25))</f>
        <v>32</v>
      </c>
      <c r="N25" s="116">
        <f>IF(SECOND(O25)&lt;10,"0"&amp;SECOND(O25),SECOND(O25))</f>
        <v>40</v>
      </c>
      <c r="O25" s="7">
        <v>0.43935672514619883</v>
      </c>
      <c r="P25" s="235">
        <v>0.28000000000000003</v>
      </c>
      <c r="Q25" s="235">
        <v>2.57</v>
      </c>
      <c r="R25" s="118">
        <f>$E24*P25+$E25*Q25</f>
        <v>9.0907244964262505E-3</v>
      </c>
      <c r="S25" s="9">
        <v>21</v>
      </c>
      <c r="T25" s="120" t="str">
        <f>A24&amp;"+"&amp;MINUTE(R25)&amp;"分"&amp;ROUNDDOWN(SECOND(R25),-1)&amp;"秒"</f>
        <v>(22)+13分0秒</v>
      </c>
      <c r="U25" s="122">
        <f>E25*2.85</f>
        <v>9.3749999999999997E-3</v>
      </c>
      <c r="V25" s="127">
        <f>$V24+R25</f>
        <v>0.55301297351893741</v>
      </c>
      <c r="X25" s="2" t="s">
        <v>106</v>
      </c>
      <c r="Y25" s="2" t="s">
        <v>32</v>
      </c>
      <c r="Z25" s="14" t="s">
        <v>116</v>
      </c>
    </row>
    <row r="26" spans="1:26" s="2" customFormat="1" ht="25" customHeight="1" x14ac:dyDescent="0.2">
      <c r="A26" s="80" t="s">
        <v>117</v>
      </c>
      <c r="B26" s="69" t="s">
        <v>14</v>
      </c>
      <c r="C26" s="70" t="s">
        <v>37</v>
      </c>
      <c r="D26" s="71">
        <v>2.69</v>
      </c>
      <c r="E26" s="72">
        <v>3.005198180636777E-3</v>
      </c>
      <c r="F26" s="157" t="s">
        <v>207</v>
      </c>
      <c r="G26" s="73" t="s">
        <v>76</v>
      </c>
      <c r="H26" s="111" t="str">
        <f>"( "&amp;L26&amp;":"&amp;M26&amp;":"&amp;N26&amp;" )"</f>
        <v>( 10:34:37 )</v>
      </c>
      <c r="I26" s="75" t="s">
        <v>331</v>
      </c>
      <c r="J26" s="76" t="s">
        <v>20</v>
      </c>
      <c r="K26" s="91" t="s">
        <v>162</v>
      </c>
      <c r="L26" s="116">
        <f>HOUR(O26)</f>
        <v>10</v>
      </c>
      <c r="M26" s="116">
        <f>IF(MINUTE(O26)&lt;10,"0"&amp;MINUTE(O26),MINUTE(O26))</f>
        <v>34</v>
      </c>
      <c r="N26" s="116">
        <f>IF(SECOND(O26)&lt;10,"0"&amp;SECOND(O26),SECOND(O26))</f>
        <v>37</v>
      </c>
      <c r="O26" s="7">
        <v>0.44070947043534769</v>
      </c>
      <c r="P26" s="235">
        <v>0.28000000000000003</v>
      </c>
      <c r="Q26" s="235">
        <v>2.57</v>
      </c>
      <c r="R26" s="118">
        <f>$E25*P26+$E26*Q26</f>
        <v>8.6444119558154627E-3</v>
      </c>
      <c r="S26" s="9">
        <v>30</v>
      </c>
      <c r="T26" s="120" t="str">
        <f>A25&amp;"+"&amp;MINUTE(R26)&amp;"分"&amp;ROUNDDOWN(SECOND(R26),-1)&amp;"秒"</f>
        <v>(23)+12分20秒</v>
      </c>
      <c r="U26" s="122">
        <f>E26*2.85</f>
        <v>8.564814814814815E-3</v>
      </c>
      <c r="V26" s="127">
        <f>$V25+R26</f>
        <v>0.56165738547475286</v>
      </c>
      <c r="X26" s="2" t="s">
        <v>107</v>
      </c>
      <c r="Y26" s="2" t="s">
        <v>33</v>
      </c>
      <c r="Z26" s="14" t="s">
        <v>117</v>
      </c>
    </row>
    <row r="27" spans="1:26" s="2" customFormat="1" ht="25" customHeight="1" x14ac:dyDescent="0.2">
      <c r="A27" s="137" t="s">
        <v>260</v>
      </c>
      <c r="B27" s="138" t="s">
        <v>184</v>
      </c>
      <c r="C27" s="139" t="s">
        <v>40</v>
      </c>
      <c r="D27" s="140">
        <v>2.69</v>
      </c>
      <c r="E27" s="141">
        <v>2.9036004645760743E-3</v>
      </c>
      <c r="F27" s="156" t="s">
        <v>201</v>
      </c>
      <c r="G27" s="142" t="s">
        <v>234</v>
      </c>
      <c r="H27" s="147" t="str">
        <f>"( "&amp;L27&amp;":"&amp;M27&amp;":"&amp;N27&amp;" )"</f>
        <v>( 10:40:50 )</v>
      </c>
      <c r="I27" s="144" t="s">
        <v>325</v>
      </c>
      <c r="J27" s="145" t="s">
        <v>20</v>
      </c>
      <c r="K27" s="154" t="s">
        <v>284</v>
      </c>
      <c r="L27" s="116">
        <f>HOUR(O27)</f>
        <v>10</v>
      </c>
      <c r="M27" s="116">
        <f>IF(MINUTE(O27)&lt;10,"0"&amp;MINUTE(O27),MINUTE(O27))</f>
        <v>40</v>
      </c>
      <c r="N27" s="116">
        <f>IF(SECOND(O27)&lt;10,"0"&amp;SECOND(O27),SECOND(O27))</f>
        <v>50</v>
      </c>
      <c r="O27" s="7">
        <v>0.44502133339785782</v>
      </c>
      <c r="P27" s="235">
        <v>0.18</v>
      </c>
      <c r="Q27" s="235">
        <v>2.69</v>
      </c>
      <c r="R27" s="118">
        <f>$E26*P27+$E27*Q27</f>
        <v>8.3516209222242593E-3</v>
      </c>
      <c r="S27" s="9">
        <v>15</v>
      </c>
      <c r="T27" s="120" t="str">
        <f>A26&amp;"+"&amp;MINUTE(R27)&amp;"分"&amp;ROUNDDOWN(SECOND(R27),-1)&amp;"秒"</f>
        <v>(24)+12分0秒</v>
      </c>
      <c r="U27" s="122">
        <f>E27*2.85</f>
        <v>8.2752613240418115E-3</v>
      </c>
      <c r="V27" s="127">
        <f>$V26+R27</f>
        <v>0.57000900639697716</v>
      </c>
      <c r="X27" s="2" t="s">
        <v>108</v>
      </c>
      <c r="Y27" s="2" t="s">
        <v>34</v>
      </c>
      <c r="Z27" s="14" t="s">
        <v>260</v>
      </c>
    </row>
    <row r="28" spans="1:26" s="2" customFormat="1" ht="25" customHeight="1" x14ac:dyDescent="0.2">
      <c r="A28" s="80" t="s">
        <v>261</v>
      </c>
      <c r="B28" s="69" t="s">
        <v>14</v>
      </c>
      <c r="C28" s="70" t="s">
        <v>40</v>
      </c>
      <c r="D28" s="71">
        <v>2.69</v>
      </c>
      <c r="E28" s="72">
        <v>3.08641975308642E-3</v>
      </c>
      <c r="F28" s="157" t="s">
        <v>208</v>
      </c>
      <c r="G28" s="73" t="s">
        <v>255</v>
      </c>
      <c r="H28" s="111" t="str">
        <f>"( "&amp;L28&amp;":"&amp;M28&amp;":"&amp;N28&amp;" )"</f>
        <v>( 10:47:15 )</v>
      </c>
      <c r="I28" s="75" t="s">
        <v>332</v>
      </c>
      <c r="J28" s="76" t="s">
        <v>20</v>
      </c>
      <c r="K28" s="77" t="s">
        <v>162</v>
      </c>
      <c r="L28" s="116">
        <f>HOUR(O28)</f>
        <v>10</v>
      </c>
      <c r="M28" s="116">
        <f>IF(MINUTE(O28)&lt;10,"0"&amp;MINUTE(O28),MINUTE(O28))</f>
        <v>47</v>
      </c>
      <c r="N28" s="116">
        <f>IF(SECOND(O28)&lt;10,"0"&amp;SECOND(O28),SECOND(O28))</f>
        <v>15</v>
      </c>
      <c r="O28" s="7">
        <v>0.44948302469135809</v>
      </c>
      <c r="P28" s="235">
        <v>0.28000000000000003</v>
      </c>
      <c r="Q28" s="235">
        <v>2.57</v>
      </c>
      <c r="R28" s="118">
        <f>$E27*P28+$E28*Q28</f>
        <v>8.7451068955133986E-3</v>
      </c>
      <c r="S28" s="9">
        <v>31</v>
      </c>
      <c r="T28" s="120" t="str">
        <f>A27&amp;"+"&amp;MINUTE(R28)&amp;"分"&amp;ROUNDDOWN(SECOND(R28),-1)&amp;"秒"</f>
        <v>(25)+12分30秒</v>
      </c>
      <c r="U28" s="122">
        <f>E28*2.85</f>
        <v>8.7962962962962968E-3</v>
      </c>
      <c r="V28" s="127">
        <f>$V27+R28</f>
        <v>0.5787541132924906</v>
      </c>
      <c r="X28" s="2" t="s">
        <v>109</v>
      </c>
      <c r="Y28" s="2" t="s">
        <v>35</v>
      </c>
      <c r="Z28" s="14" t="s">
        <v>261</v>
      </c>
    </row>
    <row r="29" spans="1:26" ht="25" customHeight="1" x14ac:dyDescent="0.2">
      <c r="A29" s="81" t="s">
        <v>262</v>
      </c>
      <c r="B29" s="46" t="s">
        <v>11</v>
      </c>
      <c r="C29" s="47" t="s">
        <v>37</v>
      </c>
      <c r="D29" s="78">
        <v>2.69</v>
      </c>
      <c r="E29" s="48">
        <v>3.6549707602339179E-3</v>
      </c>
      <c r="F29" s="159" t="s">
        <v>215</v>
      </c>
      <c r="G29" s="49" t="s">
        <v>53</v>
      </c>
      <c r="H29" s="104" t="str">
        <f>"( "&amp;L29&amp;":"&amp;M29&amp;":"&amp;N29&amp;" )"</f>
        <v>( 10:47:32 )</v>
      </c>
      <c r="I29" s="51" t="s">
        <v>328</v>
      </c>
      <c r="J29" s="52" t="s">
        <v>25</v>
      </c>
      <c r="K29" s="61" t="s">
        <v>162</v>
      </c>
      <c r="L29" s="116">
        <f>HOUR(O29)</f>
        <v>10</v>
      </c>
      <c r="M29" s="116">
        <f>IF(MINUTE(O29)&lt;10,"0"&amp;MINUTE(O29),MINUTE(O29))</f>
        <v>47</v>
      </c>
      <c r="N29" s="116">
        <f>IF(SECOND(O29)&lt;10,"0"&amp;SECOND(O29),SECOND(O29))</f>
        <v>32</v>
      </c>
      <c r="O29" s="7">
        <v>0.44967105263157897</v>
      </c>
      <c r="P29" s="235">
        <v>0.28000000000000003</v>
      </c>
      <c r="Q29" s="235">
        <v>2.57</v>
      </c>
      <c r="R29" s="118">
        <f>$E28*P29+$E29*Q29</f>
        <v>1.0257472384665366E-2</v>
      </c>
      <c r="S29" s="9">
        <v>22</v>
      </c>
      <c r="T29" s="120" t="str">
        <f>A28&amp;"+"&amp;MINUTE(R29)&amp;"分"&amp;ROUNDDOWN(SECOND(R29),-1)&amp;"秒"</f>
        <v>(26)+14分40秒</v>
      </c>
      <c r="U29" s="122">
        <f>E29*2.85</f>
        <v>1.0416666666666666E-2</v>
      </c>
      <c r="V29" s="127">
        <f>$V28+R29</f>
        <v>0.58901158567715595</v>
      </c>
      <c r="X29" s="2" t="s">
        <v>110</v>
      </c>
      <c r="Y29" s="4" t="s">
        <v>36</v>
      </c>
      <c r="Z29" s="14" t="s">
        <v>262</v>
      </c>
    </row>
    <row r="30" spans="1:26" ht="25" customHeight="1" x14ac:dyDescent="0.2">
      <c r="A30" s="44" t="s">
        <v>263</v>
      </c>
      <c r="B30" s="129" t="s">
        <v>186</v>
      </c>
      <c r="C30" s="39" t="s">
        <v>41</v>
      </c>
      <c r="D30" s="79">
        <v>2.57</v>
      </c>
      <c r="E30" s="34">
        <v>2.3192324003392705E-3</v>
      </c>
      <c r="F30" s="158" t="s">
        <v>194</v>
      </c>
      <c r="G30" s="36" t="s">
        <v>220</v>
      </c>
      <c r="H30" s="110" t="str">
        <f>"( "&amp;L30&amp;":"&amp;M30&amp;":"&amp;N30&amp;" )"</f>
        <v>( 10:49:26 )</v>
      </c>
      <c r="I30" s="45" t="s">
        <v>322</v>
      </c>
      <c r="J30" s="41" t="s">
        <v>9</v>
      </c>
      <c r="K30" s="92" t="s">
        <v>162</v>
      </c>
      <c r="L30" s="116">
        <f>HOUR(O30)</f>
        <v>10</v>
      </c>
      <c r="M30" s="116">
        <f>IF(MINUTE(O30)&lt;10,"0"&amp;MINUTE(O30),MINUTE(O30))</f>
        <v>49</v>
      </c>
      <c r="N30" s="116">
        <f>IF(SECOND(O30)&lt;10,"0"&amp;SECOND(O30),SECOND(O30))</f>
        <v>26</v>
      </c>
      <c r="O30" s="7">
        <v>0.45100085701159182</v>
      </c>
      <c r="P30" s="235">
        <v>0.28000000000000003</v>
      </c>
      <c r="Q30" s="235">
        <v>4.91</v>
      </c>
      <c r="R30" s="118">
        <f>$E29*P30+$E30*Q30</f>
        <v>1.2410822898531315E-2</v>
      </c>
      <c r="S30" s="9">
        <v>8</v>
      </c>
      <c r="T30" s="120" t="str">
        <f>A29&amp;"+"&amp;MINUTE(R30)&amp;"分"&amp;ROUNDDOWN(SECOND(R30),-1)&amp;"秒"</f>
        <v>(27)+17分50秒</v>
      </c>
      <c r="U30" s="122">
        <f>E30*2.85</f>
        <v>6.609812340966921E-3</v>
      </c>
      <c r="V30" s="127">
        <f>$V29+R30</f>
        <v>0.6014224085756873</v>
      </c>
      <c r="X30" s="2" t="s">
        <v>111</v>
      </c>
      <c r="Y30" s="4" t="s">
        <v>38</v>
      </c>
      <c r="Z30" s="14" t="s">
        <v>263</v>
      </c>
    </row>
    <row r="31" spans="1:26" ht="25" customHeight="1" x14ac:dyDescent="0.2">
      <c r="A31" s="137" t="s">
        <v>264</v>
      </c>
      <c r="B31" s="138" t="s">
        <v>184</v>
      </c>
      <c r="C31" s="139" t="s">
        <v>41</v>
      </c>
      <c r="D31" s="140">
        <v>2.69</v>
      </c>
      <c r="E31" s="141">
        <v>2.5677581555064999E-3</v>
      </c>
      <c r="F31" s="156" t="s">
        <v>202</v>
      </c>
      <c r="G31" s="142" t="s">
        <v>236</v>
      </c>
      <c r="H31" s="147" t="str">
        <f>"( "&amp;L31&amp;":"&amp;M31&amp;":"&amp;N31&amp;" )"</f>
        <v>( 10:51:32 )</v>
      </c>
      <c r="I31" s="144" t="s">
        <v>326</v>
      </c>
      <c r="J31" s="145" t="s">
        <v>9</v>
      </c>
      <c r="K31" s="154" t="s">
        <v>284</v>
      </c>
      <c r="L31" s="116">
        <f>HOUR(O31)</f>
        <v>10</v>
      </c>
      <c r="M31" s="116">
        <f>IF(MINUTE(O31)&lt;10,"0"&amp;MINUTE(O31),MINUTE(O31))</f>
        <v>51</v>
      </c>
      <c r="N31" s="116">
        <f>IF(SECOND(O31)&lt;10,"0"&amp;SECOND(O31),SECOND(O31))</f>
        <v>32</v>
      </c>
      <c r="O31" s="7">
        <v>0.45245125091979399</v>
      </c>
      <c r="P31" s="235">
        <v>0.18</v>
      </c>
      <c r="Q31" s="235">
        <v>2.69</v>
      </c>
      <c r="R31" s="118">
        <f>$E30*P31+$E31*Q31</f>
        <v>7.3247312703735527E-3</v>
      </c>
      <c r="S31" s="9">
        <v>16</v>
      </c>
      <c r="T31" s="120" t="str">
        <f>A30&amp;"+"&amp;MINUTE(R31)&amp;"分"&amp;ROUNDDOWN(SECOND(R31),-1)&amp;"秒"</f>
        <v>(28)+10分30秒</v>
      </c>
      <c r="U31" s="122">
        <f>E31*2.85</f>
        <v>7.318110743193525E-3</v>
      </c>
      <c r="V31" s="127">
        <f>$V30+R31</f>
        <v>0.60874713984606088</v>
      </c>
      <c r="X31" s="2" t="s">
        <v>112</v>
      </c>
      <c r="Y31" s="13" t="s">
        <v>48</v>
      </c>
      <c r="Z31" s="14" t="s">
        <v>264</v>
      </c>
    </row>
    <row r="32" spans="1:26" ht="25" customHeight="1" x14ac:dyDescent="0.2">
      <c r="A32" s="80" t="s">
        <v>265</v>
      </c>
      <c r="B32" s="69" t="s">
        <v>14</v>
      </c>
      <c r="C32" s="70" t="s">
        <v>41</v>
      </c>
      <c r="D32" s="71">
        <v>2.69</v>
      </c>
      <c r="E32" s="72">
        <v>3.0437011405869538E-3</v>
      </c>
      <c r="F32" s="157" t="s">
        <v>209</v>
      </c>
      <c r="G32" s="73" t="s">
        <v>257</v>
      </c>
      <c r="H32" s="111" t="str">
        <f>"( "&amp;L32&amp;":"&amp;M32&amp;":"&amp;N32&amp;" )"</f>
        <v>( 10:59:46 )</v>
      </c>
      <c r="I32" s="75" t="s">
        <v>333</v>
      </c>
      <c r="J32" s="76" t="s">
        <v>20</v>
      </c>
      <c r="K32" s="91" t="s">
        <v>162</v>
      </c>
      <c r="L32" s="116">
        <f>HOUR(O32)</f>
        <v>10</v>
      </c>
      <c r="M32" s="116">
        <f>IF(MINUTE(O32)&lt;10,"0"&amp;MINUTE(O32),MINUTE(O32))</f>
        <v>59</v>
      </c>
      <c r="N32" s="116">
        <f>IF(SECOND(O32)&lt;10,"0"&amp;SECOND(O32),SECOND(O32))</f>
        <v>46</v>
      </c>
      <c r="O32" s="7">
        <v>0.45816953415353073</v>
      </c>
      <c r="P32" s="235">
        <v>0.28000000000000003</v>
      </c>
      <c r="Q32" s="235">
        <v>2.57</v>
      </c>
      <c r="R32" s="118">
        <f>$E31*P32+$E32*Q32</f>
        <v>8.5412842148502918E-3</v>
      </c>
      <c r="S32" s="9">
        <v>32</v>
      </c>
      <c r="T32" s="120" t="str">
        <f>A31&amp;"+"&amp;MINUTE(R32)&amp;"分"&amp;ROUNDDOWN(SECOND(R32),-1)&amp;"秒"</f>
        <v>(29)+12分10秒</v>
      </c>
      <c r="U32" s="122">
        <f>E32*2.85</f>
        <v>8.6745482506728182E-3</v>
      </c>
      <c r="V32" s="127">
        <f>$V31+R32</f>
        <v>0.61728842406091122</v>
      </c>
      <c r="X32" s="2" t="s">
        <v>113</v>
      </c>
      <c r="Y32" s="13" t="s">
        <v>59</v>
      </c>
      <c r="Z32" s="14" t="s">
        <v>265</v>
      </c>
    </row>
    <row r="33" spans="1:26" ht="25" customHeight="1" x14ac:dyDescent="0.2">
      <c r="A33" s="81" t="s">
        <v>266</v>
      </c>
      <c r="B33" s="46" t="s">
        <v>11</v>
      </c>
      <c r="C33" s="47" t="s">
        <v>40</v>
      </c>
      <c r="D33" s="78">
        <v>2.69</v>
      </c>
      <c r="E33" s="48">
        <v>3.5331384015594544E-3</v>
      </c>
      <c r="F33" s="159" t="s">
        <v>216</v>
      </c>
      <c r="G33" s="82" t="s">
        <v>244</v>
      </c>
      <c r="H33" s="104" t="str">
        <f>"( "&amp;L33&amp;":"&amp;M33&amp;":"&amp;N33&amp;" )"</f>
        <v>( 11:02:05 )</v>
      </c>
      <c r="I33" s="51" t="s">
        <v>329</v>
      </c>
      <c r="J33" s="52" t="s">
        <v>25</v>
      </c>
      <c r="K33" s="53" t="s">
        <v>162</v>
      </c>
      <c r="L33" s="116">
        <f>HOUR(O33)</f>
        <v>11</v>
      </c>
      <c r="M33" s="116" t="str">
        <f>IF(MINUTE(O33)&lt;10,"0"&amp;MINUTE(O33),MINUTE(O33))</f>
        <v>02</v>
      </c>
      <c r="N33" s="116" t="str">
        <f>IF(SECOND(O33)&lt;10,"0"&amp;SECOND(O33),SECOND(O33))</f>
        <v>05</v>
      </c>
      <c r="O33" s="7">
        <v>0.45977461013645227</v>
      </c>
      <c r="P33" s="235">
        <v>0.28000000000000003</v>
      </c>
      <c r="Q33" s="235">
        <v>2.57</v>
      </c>
      <c r="R33" s="118">
        <f>$E32*P33+$E33*Q33</f>
        <v>9.9324020113721444E-3</v>
      </c>
      <c r="S33" s="9">
        <v>23</v>
      </c>
      <c r="T33" s="120" t="str">
        <f>A32&amp;"+"&amp;MINUTE(R33)&amp;"分"&amp;ROUNDDOWN(SECOND(R33),-1)&amp;"秒"</f>
        <v>(30)+14分10秒</v>
      </c>
      <c r="U33" s="122">
        <f>E33*2.85</f>
        <v>1.0069444444444445E-2</v>
      </c>
      <c r="V33" s="127">
        <f>$V32+R33</f>
        <v>0.62722082607228336</v>
      </c>
      <c r="X33" s="2" t="s">
        <v>114</v>
      </c>
      <c r="Y33" s="13" t="s">
        <v>116</v>
      </c>
      <c r="Z33" s="14" t="s">
        <v>266</v>
      </c>
    </row>
    <row r="34" spans="1:26" ht="25" customHeight="1" x14ac:dyDescent="0.2">
      <c r="A34" s="81" t="s">
        <v>267</v>
      </c>
      <c r="B34" s="46" t="s">
        <v>11</v>
      </c>
      <c r="C34" s="47" t="s">
        <v>41</v>
      </c>
      <c r="D34" s="78">
        <v>2.69</v>
      </c>
      <c r="E34" s="48">
        <v>3.6844803280789437E-3</v>
      </c>
      <c r="F34" s="159" t="s">
        <v>217</v>
      </c>
      <c r="G34" s="103" t="s">
        <v>57</v>
      </c>
      <c r="H34" s="104" t="str">
        <f>"( "&amp;L34&amp;":"&amp;M34&amp;":"&amp;N34&amp;" )"</f>
        <v>( 11:17:08 )</v>
      </c>
      <c r="I34" s="51" t="s">
        <v>274</v>
      </c>
      <c r="J34" s="52" t="s">
        <v>20</v>
      </c>
      <c r="K34" s="53" t="s">
        <v>162</v>
      </c>
      <c r="L34" s="116">
        <f>HOUR(O34)</f>
        <v>11</v>
      </c>
      <c r="M34" s="116">
        <f>IF(MINUTE(O34)&lt;10,"0"&amp;MINUTE(O34),MINUTE(O34))</f>
        <v>17</v>
      </c>
      <c r="N34" s="116" t="str">
        <f>IF(SECOND(O34)&lt;10,"0"&amp;SECOND(O34),SECOND(O34))</f>
        <v>08</v>
      </c>
      <c r="O34" s="7">
        <v>0.47023300333205181</v>
      </c>
      <c r="P34" s="235">
        <v>0.28000000000000003</v>
      </c>
      <c r="Q34" s="235">
        <v>2.57</v>
      </c>
      <c r="R34" s="118">
        <f>$E33*P34+$E34*Q34</f>
        <v>1.0458393195599533E-2</v>
      </c>
      <c r="S34" s="9">
        <v>24</v>
      </c>
      <c r="T34" s="120" t="str">
        <f>A33&amp;"+"&amp;MINUTE(R34)&amp;"分"&amp;ROUNDDOWN(SECOND(R34),-1)&amp;"秒"</f>
        <v>(31)+15分0秒</v>
      </c>
      <c r="U34" s="122">
        <f>E34*2.85</f>
        <v>1.050076893502499E-2</v>
      </c>
      <c r="V34" s="127">
        <f>$V33+R34</f>
        <v>0.63767921926788285</v>
      </c>
      <c r="X34" s="2" t="s">
        <v>115</v>
      </c>
      <c r="Y34" s="13" t="s">
        <v>117</v>
      </c>
      <c r="Z34" s="14" t="s">
        <v>267</v>
      </c>
    </row>
    <row r="35" spans="1:26" s="1" customFormat="1" x14ac:dyDescent="0.2">
      <c r="A35" s="55"/>
      <c r="B35" s="56"/>
      <c r="C35" s="55"/>
      <c r="D35" s="57"/>
      <c r="E35" s="57"/>
      <c r="F35" s="55"/>
      <c r="G35" s="58"/>
      <c r="H35" s="55"/>
      <c r="I35" s="55"/>
      <c r="J35" s="55"/>
      <c r="K35" s="55"/>
      <c r="L35" s="117"/>
      <c r="M35" s="117"/>
      <c r="N35" s="117"/>
      <c r="O35" s="55"/>
      <c r="P35" s="236"/>
      <c r="Q35" s="236"/>
      <c r="R35" s="117"/>
      <c r="S35" s="9"/>
      <c r="T35" s="119"/>
      <c r="U35" s="119"/>
      <c r="V35" s="125"/>
      <c r="Z35" s="14" t="s">
        <v>281</v>
      </c>
    </row>
    <row r="36" spans="1:26" x14ac:dyDescent="0.2">
      <c r="G36" s="58"/>
      <c r="Z36" s="14" t="s">
        <v>282</v>
      </c>
    </row>
    <row r="37" spans="1:26" x14ac:dyDescent="0.2">
      <c r="G37" s="58"/>
    </row>
    <row r="38" spans="1:26" x14ac:dyDescent="0.2">
      <c r="G38" s="58"/>
    </row>
    <row r="39" spans="1:26" x14ac:dyDescent="0.2">
      <c r="G39" s="58"/>
    </row>
    <row r="40" spans="1:26" x14ac:dyDescent="0.2">
      <c r="G40" s="58"/>
    </row>
    <row r="41" spans="1:26" x14ac:dyDescent="0.2">
      <c r="G41" s="58"/>
      <c r="V41" s="128"/>
    </row>
    <row r="42" spans="1:26" x14ac:dyDescent="0.2">
      <c r="V42" s="128" t="s">
        <v>81</v>
      </c>
    </row>
    <row r="43" spans="1:26" x14ac:dyDescent="0.2">
      <c r="V43" s="128" t="s">
        <v>82</v>
      </c>
    </row>
    <row r="44" spans="1:26" x14ac:dyDescent="0.2">
      <c r="V44" s="128" t="s">
        <v>83</v>
      </c>
    </row>
    <row r="45" spans="1:26" x14ac:dyDescent="0.2">
      <c r="V45" s="128" t="s">
        <v>84</v>
      </c>
    </row>
    <row r="46" spans="1:26" x14ac:dyDescent="0.2">
      <c r="V46" s="128" t="s">
        <v>85</v>
      </c>
    </row>
    <row r="47" spans="1:26" x14ac:dyDescent="0.2">
      <c r="V47" s="128" t="s">
        <v>86</v>
      </c>
    </row>
    <row r="48" spans="1:26" x14ac:dyDescent="0.2">
      <c r="V48" s="128" t="s">
        <v>87</v>
      </c>
    </row>
    <row r="49" spans="22:23" x14ac:dyDescent="0.2">
      <c r="V49" s="128"/>
    </row>
    <row r="50" spans="22:23" x14ac:dyDescent="0.2">
      <c r="V50" s="128"/>
    </row>
    <row r="51" spans="22:23" x14ac:dyDescent="0.2">
      <c r="V51" s="128"/>
    </row>
    <row r="52" spans="22:23" x14ac:dyDescent="0.2">
      <c r="V52" s="128"/>
    </row>
    <row r="53" spans="22:23" x14ac:dyDescent="0.2">
      <c r="V53" s="128"/>
    </row>
    <row r="54" spans="22:23" x14ac:dyDescent="0.2">
      <c r="V54" s="128"/>
    </row>
    <row r="55" spans="22:23" x14ac:dyDescent="0.2">
      <c r="V55" s="128"/>
    </row>
    <row r="56" spans="22:23" x14ac:dyDescent="0.2">
      <c r="V56" s="128"/>
    </row>
    <row r="57" spans="22:23" x14ac:dyDescent="0.2">
      <c r="V57" s="128"/>
    </row>
    <row r="58" spans="22:23" x14ac:dyDescent="0.2">
      <c r="V58" s="128"/>
    </row>
    <row r="59" spans="22:23" x14ac:dyDescent="0.2">
      <c r="V59" s="128"/>
    </row>
    <row r="60" spans="22:23" x14ac:dyDescent="0.2">
      <c r="V60" s="128"/>
    </row>
    <row r="63" spans="22:23" x14ac:dyDescent="0.2">
      <c r="W63" s="4" t="s">
        <v>88</v>
      </c>
    </row>
    <row r="64" spans="22:23" x14ac:dyDescent="0.2">
      <c r="W64" s="4">
        <v>0</v>
      </c>
    </row>
    <row r="65" spans="20:23" x14ac:dyDescent="0.2">
      <c r="W65" s="4">
        <v>0.04</v>
      </c>
    </row>
    <row r="66" spans="20:23" x14ac:dyDescent="0.2">
      <c r="T66" s="119">
        <v>2025</v>
      </c>
      <c r="W66" s="4">
        <v>0.11</v>
      </c>
    </row>
    <row r="67" spans="20:23" x14ac:dyDescent="0.2">
      <c r="T67" s="121" t="s">
        <v>174</v>
      </c>
      <c r="U67" s="123">
        <v>0</v>
      </c>
      <c r="W67" s="4">
        <v>0.05</v>
      </c>
    </row>
    <row r="68" spans="20:23" x14ac:dyDescent="0.2">
      <c r="T68" s="121" t="s">
        <v>175</v>
      </c>
      <c r="U68" s="123">
        <v>40</v>
      </c>
      <c r="W68" s="4">
        <v>2.33</v>
      </c>
    </row>
    <row r="69" spans="20:23" x14ac:dyDescent="0.2">
      <c r="T69" s="121" t="s">
        <v>176</v>
      </c>
      <c r="U69" s="123">
        <v>150</v>
      </c>
      <c r="W69" s="4">
        <v>5.5E-2</v>
      </c>
    </row>
    <row r="70" spans="20:23" x14ac:dyDescent="0.2">
      <c r="T70" s="121" t="s">
        <v>177</v>
      </c>
      <c r="U70" s="123">
        <v>190</v>
      </c>
      <c r="W70" s="4">
        <v>0.17</v>
      </c>
    </row>
    <row r="71" spans="20:23" x14ac:dyDescent="0.2">
      <c r="T71" s="121" t="s">
        <v>178</v>
      </c>
      <c r="U71" s="123">
        <v>780</v>
      </c>
      <c r="W71" s="4">
        <v>0.14000000000000001</v>
      </c>
    </row>
    <row r="72" spans="20:23" x14ac:dyDescent="0.2">
      <c r="T72" s="121" t="s">
        <v>179</v>
      </c>
      <c r="U72" s="123">
        <v>1120</v>
      </c>
      <c r="W72" s="10">
        <f>SUM(W64:W71)</f>
        <v>2.8950000000000005</v>
      </c>
    </row>
    <row r="73" spans="20:23" x14ac:dyDescent="0.2">
      <c r="T73" s="121" t="s">
        <v>180</v>
      </c>
      <c r="U73" s="123">
        <v>1310</v>
      </c>
    </row>
    <row r="74" spans="20:23" x14ac:dyDescent="0.2">
      <c r="T74" s="121" t="s">
        <v>181</v>
      </c>
      <c r="U74" s="123">
        <v>1400</v>
      </c>
    </row>
    <row r="75" spans="20:23" x14ac:dyDescent="0.2">
      <c r="T75" s="121" t="s">
        <v>182</v>
      </c>
      <c r="U75" s="124">
        <v>2080</v>
      </c>
    </row>
    <row r="76" spans="20:23" x14ac:dyDescent="0.2">
      <c r="T76" s="121" t="s">
        <v>177</v>
      </c>
      <c r="U76" s="124">
        <v>2530</v>
      </c>
      <c r="W76" s="10"/>
    </row>
    <row r="77" spans="20:23" x14ac:dyDescent="0.2">
      <c r="T77" s="121" t="s">
        <v>176</v>
      </c>
      <c r="U77" s="124">
        <v>2570</v>
      </c>
      <c r="W77" s="10"/>
    </row>
    <row r="78" spans="20:23" x14ac:dyDescent="0.2">
      <c r="T78" s="121" t="s">
        <v>183</v>
      </c>
      <c r="U78" s="124">
        <v>2750</v>
      </c>
      <c r="W78" s="10"/>
    </row>
    <row r="79" spans="20:23" x14ac:dyDescent="0.2">
      <c r="T79" s="121" t="s">
        <v>174</v>
      </c>
      <c r="U79" s="124">
        <v>2850</v>
      </c>
      <c r="W79" s="10"/>
    </row>
    <row r="80" spans="20:23" x14ac:dyDescent="0.2">
      <c r="W80" s="10"/>
    </row>
    <row r="81" spans="8:23" x14ac:dyDescent="0.2">
      <c r="H81" s="55">
        <f>2850+2340</f>
        <v>5190</v>
      </c>
      <c r="W81" s="10"/>
    </row>
    <row r="82" spans="8:23" x14ac:dyDescent="0.2">
      <c r="U82" s="119" t="s">
        <v>184</v>
      </c>
      <c r="W82" s="10"/>
    </row>
    <row r="83" spans="8:23" x14ac:dyDescent="0.2">
      <c r="K83" s="55">
        <v>540</v>
      </c>
      <c r="T83" s="119" t="s">
        <v>183</v>
      </c>
      <c r="U83" s="119">
        <v>0</v>
      </c>
      <c r="W83" s="10"/>
    </row>
    <row r="84" spans="8:23" x14ac:dyDescent="0.2">
      <c r="K84" s="55">
        <v>2340</v>
      </c>
      <c r="O84" s="4">
        <f>55+50+2330+55+50</f>
        <v>2540</v>
      </c>
      <c r="P84" s="237"/>
      <c r="Q84" s="237"/>
      <c r="T84" s="119" t="s">
        <v>174</v>
      </c>
      <c r="U84" s="119">
        <v>110</v>
      </c>
      <c r="W84" s="10"/>
    </row>
    <row r="85" spans="8:23" x14ac:dyDescent="0.2">
      <c r="O85" s="4">
        <f>55+50+2330+55+180</f>
        <v>2670</v>
      </c>
      <c r="P85" s="237"/>
      <c r="Q85" s="237"/>
      <c r="T85" s="119" t="s">
        <v>175</v>
      </c>
      <c r="U85" s="119">
        <v>150</v>
      </c>
      <c r="W85" s="10"/>
    </row>
    <row r="86" spans="8:23" x14ac:dyDescent="0.2">
      <c r="O86" s="4">
        <f>O85+110</f>
        <v>2780</v>
      </c>
      <c r="P86" s="237"/>
      <c r="Q86" s="237"/>
      <c r="T86" s="119" t="s">
        <v>176</v>
      </c>
      <c r="U86" s="119">
        <v>270</v>
      </c>
      <c r="W86" s="10"/>
    </row>
    <row r="87" spans="8:23" x14ac:dyDescent="0.2">
      <c r="T87" s="119" t="s">
        <v>177</v>
      </c>
      <c r="U87" s="119">
        <v>310</v>
      </c>
      <c r="W87" s="10"/>
    </row>
    <row r="88" spans="8:23" x14ac:dyDescent="0.2">
      <c r="T88" s="121" t="s">
        <v>179</v>
      </c>
      <c r="U88" s="119">
        <v>1240</v>
      </c>
      <c r="W88" s="10"/>
    </row>
    <row r="89" spans="8:23" x14ac:dyDescent="0.2">
      <c r="T89" s="119" t="s">
        <v>180</v>
      </c>
      <c r="U89" s="119">
        <v>1430</v>
      </c>
    </row>
    <row r="90" spans="8:23" x14ac:dyDescent="0.2">
      <c r="T90" s="119" t="s">
        <v>185</v>
      </c>
      <c r="U90" s="119">
        <v>1520</v>
      </c>
    </row>
    <row r="91" spans="8:23" x14ac:dyDescent="0.2">
      <c r="T91" s="119" t="s">
        <v>177</v>
      </c>
      <c r="U91" s="119">
        <v>2650</v>
      </c>
    </row>
    <row r="92" spans="8:23" x14ac:dyDescent="0.2">
      <c r="T92" s="119" t="s">
        <v>176</v>
      </c>
      <c r="U92" s="119">
        <v>2690</v>
      </c>
    </row>
    <row r="93" spans="8:23" x14ac:dyDescent="0.2">
      <c r="T93" s="119" t="s">
        <v>183</v>
      </c>
      <c r="U93" s="119">
        <v>2870</v>
      </c>
    </row>
  </sheetData>
  <autoFilter ref="A2:V34" xr:uid="{CB64BAF3-4E2A-4DBF-B9BC-F6B3DE696985}">
    <sortState xmlns:xlrd2="http://schemas.microsoft.com/office/spreadsheetml/2017/richdata2" ref="A3:V36">
      <sortCondition ref="O2:O34"/>
    </sortState>
  </autoFilter>
  <phoneticPr fontId="1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CF6A-9A39-44F4-A0EC-EAA8A8B5146A}">
  <dimension ref="A1:AE47"/>
  <sheetViews>
    <sheetView view="pageBreakPreview" zoomScale="67" zoomScaleNormal="100" zoomScaleSheetLayoutView="85" workbookViewId="0">
      <selection activeCell="A37" sqref="A37:K41"/>
    </sheetView>
  </sheetViews>
  <sheetFormatPr defaultColWidth="9" defaultRowHeight="16" x14ac:dyDescent="0.2"/>
  <cols>
    <col min="1" max="1" width="5.26953125" style="55" customWidth="1"/>
    <col min="2" max="2" width="7.08984375" style="56" customWidth="1"/>
    <col min="3" max="3" width="5.36328125" style="55" customWidth="1"/>
    <col min="4" max="4" width="5.90625" style="57" hidden="1" customWidth="1"/>
    <col min="5" max="5" width="7.7265625" style="57" hidden="1" customWidth="1"/>
    <col min="6" max="6" width="16.08984375" style="58" customWidth="1"/>
    <col min="7" max="7" width="13.26953125" style="59" hidden="1" customWidth="1"/>
    <col min="8" max="9" width="17.453125" style="55" customWidth="1"/>
    <col min="10" max="10" width="6.453125" style="55" customWidth="1"/>
    <col min="11" max="11" width="17.36328125" style="55" customWidth="1"/>
    <col min="12" max="14" width="6.08984375" style="55" customWidth="1"/>
    <col min="15" max="15" width="13" style="5" customWidth="1"/>
    <col min="16" max="16" width="10.08984375" style="9" customWidth="1"/>
    <col min="17" max="17" width="13" style="5" customWidth="1"/>
    <col min="18" max="18" width="12.90625" style="3" customWidth="1"/>
    <col min="19" max="19" width="13.36328125" style="4" customWidth="1"/>
    <col min="20" max="16384" width="9" style="4"/>
  </cols>
  <sheetData>
    <row r="1" spans="1:23" ht="22.5" customHeight="1" thickBot="1" x14ac:dyDescent="0.25">
      <c r="A1" s="68" t="s">
        <v>336</v>
      </c>
      <c r="B1" s="19"/>
      <c r="C1" s="20"/>
      <c r="D1" s="21"/>
      <c r="E1" s="21"/>
      <c r="F1" s="22"/>
      <c r="G1" s="23"/>
      <c r="H1" s="24"/>
      <c r="I1" s="20"/>
      <c r="J1" s="20"/>
      <c r="K1" s="20"/>
      <c r="L1" s="20"/>
      <c r="M1" s="20"/>
      <c r="N1" s="20"/>
      <c r="O1" s="5" t="s">
        <v>80</v>
      </c>
      <c r="Q1" s="5">
        <v>0.38541666666666669</v>
      </c>
      <c r="R1" s="5">
        <v>0.39027777777777778</v>
      </c>
      <c r="S1" s="4" t="s">
        <v>140</v>
      </c>
    </row>
    <row r="2" spans="1:23" s="2" customFormat="1" ht="24.5" customHeight="1" thickTop="1" thickBot="1" x14ac:dyDescent="0.25">
      <c r="A2" s="25" t="s">
        <v>0</v>
      </c>
      <c r="B2" s="25" t="s">
        <v>49</v>
      </c>
      <c r="C2" s="26" t="s">
        <v>1</v>
      </c>
      <c r="D2" s="27" t="s">
        <v>154</v>
      </c>
      <c r="E2" s="28" t="s">
        <v>3</v>
      </c>
      <c r="F2" s="29" t="s">
        <v>4</v>
      </c>
      <c r="G2" s="30" t="s">
        <v>50</v>
      </c>
      <c r="H2" s="31" t="s">
        <v>173</v>
      </c>
      <c r="I2" s="32" t="s">
        <v>5</v>
      </c>
      <c r="J2" s="26" t="s">
        <v>58</v>
      </c>
      <c r="K2" s="26" t="s">
        <v>157</v>
      </c>
      <c r="L2" s="105" t="s">
        <v>170</v>
      </c>
      <c r="M2" s="105" t="s">
        <v>171</v>
      </c>
      <c r="N2" s="105" t="s">
        <v>172</v>
      </c>
      <c r="O2" s="6" t="s">
        <v>43</v>
      </c>
      <c r="P2" s="9" t="s">
        <v>46</v>
      </c>
      <c r="Q2" s="6" t="s">
        <v>43</v>
      </c>
      <c r="R2" s="8" t="s">
        <v>153</v>
      </c>
      <c r="S2" s="2" t="s">
        <v>42</v>
      </c>
    </row>
    <row r="3" spans="1:23" s="2" customFormat="1" ht="25" customHeight="1" thickTop="1" x14ac:dyDescent="0.2">
      <c r="A3" s="270" t="s">
        <v>118</v>
      </c>
      <c r="B3" s="245" t="s">
        <v>186</v>
      </c>
      <c r="C3" s="276" t="s">
        <v>12</v>
      </c>
      <c r="D3" s="246">
        <v>6.04</v>
      </c>
      <c r="E3" s="251">
        <v>2.2611601667893058E-3</v>
      </c>
      <c r="F3" s="277" t="s">
        <v>187</v>
      </c>
      <c r="G3" s="252" t="s">
        <v>68</v>
      </c>
      <c r="H3" s="278">
        <f>Q3</f>
        <v>0.39907407407407408</v>
      </c>
      <c r="I3" s="247" t="s">
        <v>155</v>
      </c>
      <c r="J3" s="248" t="s">
        <v>9</v>
      </c>
      <c r="K3" s="249" t="s">
        <v>162</v>
      </c>
      <c r="L3" s="106">
        <f>HOUR(O3)</f>
        <v>9</v>
      </c>
      <c r="M3" s="106">
        <f>IF(MINUTE(O3)&lt;10,"0"&amp;MINUTE(O3),MINUTE(O3))</f>
        <v>34</v>
      </c>
      <c r="N3" s="106">
        <f>IF(SECOND(O3)&lt;10,"0"&amp;SECOND(O3),SECOND(O3))</f>
        <v>40</v>
      </c>
      <c r="O3" s="7">
        <v>0.39907407407407408</v>
      </c>
      <c r="P3" s="9">
        <v>1</v>
      </c>
      <c r="Q3" s="7">
        <f>$Q$1+R3</f>
        <v>0.39907407407407408</v>
      </c>
      <c r="R3" s="3">
        <v>1.3657407407407408E-2</v>
      </c>
      <c r="S3" s="2" t="s">
        <v>90</v>
      </c>
      <c r="U3" s="2" t="s">
        <v>92</v>
      </c>
      <c r="V3" s="2" t="s">
        <v>6</v>
      </c>
      <c r="W3" s="14" t="s">
        <v>119</v>
      </c>
    </row>
    <row r="4" spans="1:23" s="2" customFormat="1" ht="25" customHeight="1" x14ac:dyDescent="0.2">
      <c r="A4" s="271" t="s">
        <v>120</v>
      </c>
      <c r="B4" s="292" t="s">
        <v>14</v>
      </c>
      <c r="C4" s="282" t="s">
        <v>12</v>
      </c>
      <c r="D4" s="283">
        <v>2.91</v>
      </c>
      <c r="E4" s="284">
        <v>3.0227822324042255E-3</v>
      </c>
      <c r="F4" s="285" t="s">
        <v>203</v>
      </c>
      <c r="G4" s="286" t="s">
        <v>57</v>
      </c>
      <c r="H4" s="287">
        <f>Q4</f>
        <v>0.39907407407407408</v>
      </c>
      <c r="I4" s="288" t="s">
        <v>155</v>
      </c>
      <c r="J4" s="289" t="s">
        <v>20</v>
      </c>
      <c r="K4" s="290" t="s">
        <v>162</v>
      </c>
      <c r="L4" s="106">
        <f>HOUR(O4)</f>
        <v>9</v>
      </c>
      <c r="M4" s="106">
        <f>IF(MINUTE(O4)&lt;10,"0"&amp;MINUTE(O4),MINUTE(O4))</f>
        <v>34</v>
      </c>
      <c r="N4" s="106">
        <f>IF(SECOND(O4)&lt;10,"0"&amp;SECOND(O4),SECOND(O4))</f>
        <v>40</v>
      </c>
      <c r="O4" s="7">
        <v>0.39907407407407408</v>
      </c>
      <c r="P4" s="9">
        <v>17</v>
      </c>
      <c r="Q4" s="7">
        <f>$R$1+R4</f>
        <v>0.39907407407407408</v>
      </c>
      <c r="R4" s="3">
        <v>8.7962962962962968E-3</v>
      </c>
      <c r="S4" s="2" t="s">
        <v>90</v>
      </c>
      <c r="U4" s="2" t="s">
        <v>93</v>
      </c>
      <c r="V4" s="2" t="s">
        <v>10</v>
      </c>
      <c r="W4" s="14" t="s">
        <v>121</v>
      </c>
    </row>
    <row r="5" spans="1:23" s="2" customFormat="1" ht="25" customHeight="1" x14ac:dyDescent="0.2">
      <c r="A5" s="272" t="s">
        <v>122</v>
      </c>
      <c r="B5" s="294" t="s">
        <v>11</v>
      </c>
      <c r="C5" s="258" t="s">
        <v>12</v>
      </c>
      <c r="D5" s="259">
        <v>2.91</v>
      </c>
      <c r="E5" s="266">
        <v>3.5796105383734244E-3</v>
      </c>
      <c r="F5" s="280" t="s">
        <v>210</v>
      </c>
      <c r="G5" s="261" t="s">
        <v>57</v>
      </c>
      <c r="H5" s="262">
        <f>Q5</f>
        <v>0.40069444444444446</v>
      </c>
      <c r="I5" s="263" t="s">
        <v>155</v>
      </c>
      <c r="J5" s="264" t="s">
        <v>20</v>
      </c>
      <c r="K5" s="268" t="s">
        <v>162</v>
      </c>
      <c r="L5" s="106">
        <f>HOUR(O5)</f>
        <v>9</v>
      </c>
      <c r="M5" s="106">
        <f>IF(MINUTE(O5)&lt;10,"0"&amp;MINUTE(O5),MINUTE(O5))</f>
        <v>37</v>
      </c>
      <c r="N5" s="106" t="str">
        <f>IF(SECOND(O5)&lt;10,"0"&amp;SECOND(O5),SECOND(O5))</f>
        <v>00</v>
      </c>
      <c r="O5" s="7">
        <v>0.40069444444444446</v>
      </c>
      <c r="P5" s="9">
        <v>9</v>
      </c>
      <c r="Q5" s="7">
        <f>$R$1+R5</f>
        <v>0.40069444444444446</v>
      </c>
      <c r="R5" s="3">
        <v>1.0416666666666666E-2</v>
      </c>
      <c r="S5" s="2" t="s">
        <v>90</v>
      </c>
      <c r="U5" s="2" t="s">
        <v>94</v>
      </c>
      <c r="V5" s="2" t="s">
        <v>13</v>
      </c>
      <c r="W5" s="14" t="s">
        <v>122</v>
      </c>
    </row>
    <row r="6" spans="1:23" s="2" customFormat="1" ht="25" customHeight="1" x14ac:dyDescent="0.2">
      <c r="A6" s="273" t="s">
        <v>123</v>
      </c>
      <c r="B6" s="245" t="s">
        <v>186</v>
      </c>
      <c r="C6" s="255" t="s">
        <v>18</v>
      </c>
      <c r="D6" s="250">
        <v>2.85</v>
      </c>
      <c r="E6" s="251">
        <v>2.2132878492527614E-3</v>
      </c>
      <c r="F6" s="277" t="s">
        <v>188</v>
      </c>
      <c r="G6" s="252" t="s">
        <v>67</v>
      </c>
      <c r="H6" s="279" t="str">
        <f>"( "&amp;L6&amp;":"&amp;M6&amp;":"&amp;N6&amp;" )"</f>
        <v>( 9:43:45 )</v>
      </c>
      <c r="I6" s="253" t="s">
        <v>340</v>
      </c>
      <c r="J6" s="254" t="s">
        <v>9</v>
      </c>
      <c r="K6" s="249" t="s">
        <v>162</v>
      </c>
      <c r="L6" s="106">
        <f>HOUR(O6)</f>
        <v>9</v>
      </c>
      <c r="M6" s="106">
        <f>IF(MINUTE(O6)&lt;10,"0"&amp;MINUTE(O6),MINUTE(O6))</f>
        <v>43</v>
      </c>
      <c r="N6" s="106">
        <f>IF(SECOND(O6)&lt;10,"0"&amp;SECOND(O6),SECOND(O6))</f>
        <v>45</v>
      </c>
      <c r="O6" s="7">
        <v>0.40538194444444448</v>
      </c>
      <c r="P6" s="9">
        <v>2</v>
      </c>
      <c r="Q6" s="7">
        <f>Q5+R6</f>
        <v>0.40700231481481486</v>
      </c>
      <c r="R6" s="3">
        <v>6.3078703703703708E-3</v>
      </c>
      <c r="S6" s="2" t="str">
        <f>A5&amp;" ＋ "&amp;MINUTE(R6)&amp;"分"&amp;SECOND(R6)&amp;"秒"</f>
        <v>(3) ＋ 9分5秒</v>
      </c>
      <c r="U6" s="2" t="s">
        <v>95</v>
      </c>
      <c r="V6" s="2" t="s">
        <v>15</v>
      </c>
      <c r="W6" s="14" t="s">
        <v>123</v>
      </c>
    </row>
    <row r="7" spans="1:23" s="2" customFormat="1" ht="25" customHeight="1" x14ac:dyDescent="0.2">
      <c r="A7" s="271" t="s">
        <v>124</v>
      </c>
      <c r="B7" s="292" t="s">
        <v>14</v>
      </c>
      <c r="C7" s="282" t="s">
        <v>18</v>
      </c>
      <c r="D7" s="283">
        <v>2.85</v>
      </c>
      <c r="E7" s="284">
        <v>2.9645873944119557E-3</v>
      </c>
      <c r="F7" s="285" t="s">
        <v>74</v>
      </c>
      <c r="G7" s="286" t="s">
        <v>69</v>
      </c>
      <c r="H7" s="291" t="str">
        <f>"( "&amp;L7&amp;":"&amp;M7&amp;":"&amp;N7&amp;" )"</f>
        <v>( 9:46:50 )</v>
      </c>
      <c r="I7" s="288" t="s">
        <v>354</v>
      </c>
      <c r="J7" s="289" t="s">
        <v>9</v>
      </c>
      <c r="K7" s="290" t="s">
        <v>162</v>
      </c>
      <c r="L7" s="106">
        <f>HOUR(O7)</f>
        <v>9</v>
      </c>
      <c r="M7" s="106">
        <f>IF(MINUTE(O7)&lt;10,"0"&amp;MINUTE(O7),MINUTE(O7))</f>
        <v>46</v>
      </c>
      <c r="N7" s="106">
        <f>IF(SECOND(O7)&lt;10,"0"&amp;SECOND(O7),SECOND(O7))</f>
        <v>50</v>
      </c>
      <c r="O7" s="7">
        <v>0.40752314814814816</v>
      </c>
      <c r="P7" s="9">
        <v>18</v>
      </c>
      <c r="Q7" s="7">
        <f>Q6+R7</f>
        <v>0.41545138888888894</v>
      </c>
      <c r="R7" s="3">
        <v>8.4490740740740741E-3</v>
      </c>
      <c r="S7" s="2" t="str">
        <f>A6&amp;" ＋ "&amp;MINUTE(R7)&amp;"分"&amp;SECOND(R7)&amp;"秒"</f>
        <v>(4) ＋ 12分10秒</v>
      </c>
      <c r="U7" s="2" t="s">
        <v>96</v>
      </c>
      <c r="V7" s="2" t="s">
        <v>17</v>
      </c>
      <c r="W7" s="14" t="s">
        <v>124</v>
      </c>
    </row>
    <row r="8" spans="1:23" s="2" customFormat="1" ht="25" customHeight="1" x14ac:dyDescent="0.2">
      <c r="A8" s="272" t="s">
        <v>125</v>
      </c>
      <c r="B8" s="294" t="s">
        <v>11</v>
      </c>
      <c r="C8" s="258" t="s">
        <v>18</v>
      </c>
      <c r="D8" s="259">
        <v>2.85</v>
      </c>
      <c r="E8" s="260">
        <v>3.4113060428849901E-3</v>
      </c>
      <c r="F8" s="280" t="s">
        <v>211</v>
      </c>
      <c r="G8" s="261" t="s">
        <v>69</v>
      </c>
      <c r="H8" s="265" t="str">
        <f>"( "&amp;L8&amp;":"&amp;M8&amp;":"&amp;N8&amp;" )"</f>
        <v>( 9:50:30 )</v>
      </c>
      <c r="I8" s="263" t="s">
        <v>347</v>
      </c>
      <c r="J8" s="264" t="s">
        <v>20</v>
      </c>
      <c r="K8" s="268" t="s">
        <v>162</v>
      </c>
      <c r="L8" s="106">
        <f>HOUR(O8)</f>
        <v>9</v>
      </c>
      <c r="M8" s="106">
        <f>IF(MINUTE(O8)&lt;10,"0"&amp;MINUTE(O8),MINUTE(O8))</f>
        <v>50</v>
      </c>
      <c r="N8" s="106">
        <f>IF(SECOND(O8)&lt;10,"0"&amp;SECOND(O8),SECOND(O8))</f>
        <v>30</v>
      </c>
      <c r="O8" s="7">
        <v>0.41006944444444449</v>
      </c>
      <c r="P8" s="9">
        <v>10</v>
      </c>
      <c r="Q8" s="7">
        <f>Q7+R8</f>
        <v>0.42482638888888896</v>
      </c>
      <c r="R8" s="3">
        <v>9.3749999999999997E-3</v>
      </c>
      <c r="S8" s="2" t="str">
        <f>A7&amp;" ＋ "&amp;MINUTE(R8)&amp;"分"&amp;SECOND(R8)&amp;"秒"</f>
        <v>(5) ＋ 13分30秒</v>
      </c>
      <c r="U8" s="2" t="s">
        <v>97</v>
      </c>
      <c r="V8" s="2" t="s">
        <v>19</v>
      </c>
      <c r="W8" s="14" t="s">
        <v>125</v>
      </c>
    </row>
    <row r="9" spans="1:23" s="2" customFormat="1" ht="25" customHeight="1" x14ac:dyDescent="0.2">
      <c r="A9" s="273" t="s">
        <v>126</v>
      </c>
      <c r="B9" s="245" t="s">
        <v>186</v>
      </c>
      <c r="C9" s="255" t="s">
        <v>23</v>
      </c>
      <c r="D9" s="250">
        <v>2.85</v>
      </c>
      <c r="E9" s="251">
        <v>2.3757309941520467E-3</v>
      </c>
      <c r="F9" s="277" t="s">
        <v>189</v>
      </c>
      <c r="G9" s="252" t="s">
        <v>66</v>
      </c>
      <c r="H9" s="279" t="str">
        <f>"( "&amp;L9&amp;":"&amp;M9&amp;":"&amp;N9&amp;" )"</f>
        <v>( 9:53:30 )</v>
      </c>
      <c r="I9" s="253" t="s">
        <v>341</v>
      </c>
      <c r="J9" s="254" t="s">
        <v>9</v>
      </c>
      <c r="K9" s="249" t="s">
        <v>162</v>
      </c>
      <c r="L9" s="106">
        <f>HOUR(O9)</f>
        <v>9</v>
      </c>
      <c r="M9" s="106">
        <f>IF(MINUTE(O9)&lt;10,"0"&amp;MINUTE(O9),MINUTE(O9))</f>
        <v>53</v>
      </c>
      <c r="N9" s="106">
        <f>IF(SECOND(O9)&lt;10,"0"&amp;SECOND(O9),SECOND(O9))</f>
        <v>30</v>
      </c>
      <c r="O9" s="7">
        <v>0.41215277777777781</v>
      </c>
      <c r="P9" s="9">
        <v>3</v>
      </c>
      <c r="Q9" s="7">
        <f>Q8+R9</f>
        <v>0.4315972222222223</v>
      </c>
      <c r="R9" s="3">
        <v>6.7708333333333336E-3</v>
      </c>
      <c r="S9" s="2" t="str">
        <f>A8&amp;" ＋ "&amp;MINUTE(R9)&amp;"分"&amp;SECOND(R9)&amp;"秒"</f>
        <v>(6) ＋ 9分45秒</v>
      </c>
      <c r="U9" s="2" t="s">
        <v>98</v>
      </c>
      <c r="V9" s="2" t="s">
        <v>21</v>
      </c>
      <c r="W9" s="14" t="s">
        <v>126</v>
      </c>
    </row>
    <row r="10" spans="1:23" s="2" customFormat="1" ht="25" customHeight="1" x14ac:dyDescent="0.2">
      <c r="A10" s="271" t="s">
        <v>127</v>
      </c>
      <c r="B10" s="292" t="s">
        <v>14</v>
      </c>
      <c r="C10" s="282" t="s">
        <v>23</v>
      </c>
      <c r="D10" s="283">
        <v>2.85</v>
      </c>
      <c r="E10" s="284">
        <v>3.2894736842105261E-3</v>
      </c>
      <c r="F10" s="285" t="s">
        <v>204</v>
      </c>
      <c r="G10" s="286" t="s">
        <v>53</v>
      </c>
      <c r="H10" s="291" t="str">
        <f>"( "&amp;L10&amp;":"&amp;M10&amp;":"&amp;N10&amp;" )"</f>
        <v>( 10:00:20 )</v>
      </c>
      <c r="I10" s="288" t="s">
        <v>355</v>
      </c>
      <c r="J10" s="289" t="s">
        <v>20</v>
      </c>
      <c r="K10" s="290" t="s">
        <v>162</v>
      </c>
      <c r="L10" s="106">
        <f>HOUR(O10)</f>
        <v>10</v>
      </c>
      <c r="M10" s="106" t="str">
        <f>IF(MINUTE(O10)&lt;10,"0"&amp;MINUTE(O10),MINUTE(O10))</f>
        <v>00</v>
      </c>
      <c r="N10" s="106">
        <f>IF(SECOND(O10)&lt;10,"0"&amp;SECOND(O10),SECOND(O10))</f>
        <v>20</v>
      </c>
      <c r="O10" s="7">
        <v>0.41689814814814818</v>
      </c>
      <c r="P10" s="9">
        <v>19</v>
      </c>
      <c r="Q10" s="7">
        <f>Q9+R10</f>
        <v>0.44097222222222232</v>
      </c>
      <c r="R10" s="3">
        <v>9.3749999999999997E-3</v>
      </c>
      <c r="S10" s="2" t="str">
        <f>A9&amp;" ＋ "&amp;MINUTE(R10)&amp;"分"&amp;SECOND(R10)&amp;"秒"</f>
        <v>(7) ＋ 13分30秒</v>
      </c>
      <c r="U10" s="2" t="s">
        <v>99</v>
      </c>
      <c r="V10" s="2" t="s">
        <v>22</v>
      </c>
      <c r="W10" s="14" t="s">
        <v>127</v>
      </c>
    </row>
    <row r="11" spans="1:23" s="2" customFormat="1" ht="25" customHeight="1" x14ac:dyDescent="0.2">
      <c r="A11" s="273" t="s">
        <v>128</v>
      </c>
      <c r="B11" s="293" t="s">
        <v>186</v>
      </c>
      <c r="C11" s="255" t="s">
        <v>27</v>
      </c>
      <c r="D11" s="250">
        <v>2.85</v>
      </c>
      <c r="E11" s="251">
        <v>2.4537037037037036E-3</v>
      </c>
      <c r="F11" s="277" t="s">
        <v>190</v>
      </c>
      <c r="G11" s="252" t="s">
        <v>56</v>
      </c>
      <c r="H11" s="279" t="str">
        <f>"( "&amp;L11&amp;":"&amp;M11&amp;":"&amp;N11&amp;" )"</f>
        <v>( 10:03:35 )</v>
      </c>
      <c r="I11" s="253" t="s">
        <v>342</v>
      </c>
      <c r="J11" s="254" t="s">
        <v>20</v>
      </c>
      <c r="K11" s="249" t="s">
        <v>162</v>
      </c>
      <c r="L11" s="106">
        <f>HOUR(O11)</f>
        <v>10</v>
      </c>
      <c r="M11" s="106" t="str">
        <f>IF(MINUTE(O11)&lt;10,"0"&amp;MINUTE(O11),MINUTE(O11))</f>
        <v>03</v>
      </c>
      <c r="N11" s="106">
        <f>IF(SECOND(O11)&lt;10,"0"&amp;SECOND(O11),SECOND(O11))</f>
        <v>35</v>
      </c>
      <c r="O11" s="7">
        <v>0.41915509259259265</v>
      </c>
      <c r="P11" s="9">
        <v>4</v>
      </c>
      <c r="Q11" s="7">
        <f>Q10+R11</f>
        <v>0.44797453703703716</v>
      </c>
      <c r="R11" s="3">
        <v>7.0023148148148145E-3</v>
      </c>
      <c r="S11" s="2" t="str">
        <f>A10&amp;" ＋ "&amp;MINUTE(R11)&amp;"分"&amp;SECOND(R11)&amp;"秒"</f>
        <v>(8) ＋ 10分5秒</v>
      </c>
      <c r="U11" s="2" t="s">
        <v>100</v>
      </c>
      <c r="V11" s="2" t="s">
        <v>24</v>
      </c>
      <c r="W11" s="14" t="s">
        <v>128</v>
      </c>
    </row>
    <row r="12" spans="1:23" s="2" customFormat="1" ht="25" customHeight="1" x14ac:dyDescent="0.2">
      <c r="A12" s="272" t="s">
        <v>129</v>
      </c>
      <c r="B12" s="257" t="s">
        <v>11</v>
      </c>
      <c r="C12" s="258" t="s">
        <v>23</v>
      </c>
      <c r="D12" s="259">
        <v>2.85</v>
      </c>
      <c r="E12" s="260">
        <v>3.2894736842105261E-3</v>
      </c>
      <c r="F12" s="280" t="s">
        <v>212</v>
      </c>
      <c r="G12" s="261" t="s">
        <v>53</v>
      </c>
      <c r="H12" s="265" t="str">
        <f>"( "&amp;L12&amp;":"&amp;M12&amp;":"&amp;N12&amp;" )"</f>
        <v>( 10:04:45 )</v>
      </c>
      <c r="I12" s="263" t="s">
        <v>348</v>
      </c>
      <c r="J12" s="264" t="s">
        <v>20</v>
      </c>
      <c r="K12" s="268" t="s">
        <v>162</v>
      </c>
      <c r="L12" s="106">
        <f>HOUR(O12)</f>
        <v>10</v>
      </c>
      <c r="M12" s="106" t="str">
        <f>IF(MINUTE(O12)&lt;10,"0"&amp;MINUTE(O12),MINUTE(O12))</f>
        <v>04</v>
      </c>
      <c r="N12" s="106">
        <f>IF(SECOND(O12)&lt;10,"0"&amp;SECOND(O12),SECOND(O12))</f>
        <v>45</v>
      </c>
      <c r="O12" s="7">
        <v>0.41996527777777781</v>
      </c>
      <c r="P12" s="9">
        <v>11</v>
      </c>
      <c r="Q12" s="7">
        <f>Q11+R12</f>
        <v>0.45787037037037048</v>
      </c>
      <c r="R12" s="3">
        <v>9.8958333333333329E-3</v>
      </c>
      <c r="S12" s="2" t="str">
        <f>A11&amp;" ＋ "&amp;MINUTE(R12)&amp;"分"&amp;SECOND(R12)&amp;"秒"</f>
        <v>(9) ＋ 14分15秒</v>
      </c>
      <c r="U12" s="2" t="s">
        <v>101</v>
      </c>
      <c r="V12" s="2" t="s">
        <v>26</v>
      </c>
      <c r="W12" s="14" t="s">
        <v>129</v>
      </c>
    </row>
    <row r="13" spans="1:23" s="2" customFormat="1" ht="25" customHeight="1" x14ac:dyDescent="0.2">
      <c r="A13" s="271" t="s">
        <v>130</v>
      </c>
      <c r="B13" s="281" t="s">
        <v>14</v>
      </c>
      <c r="C13" s="282" t="s">
        <v>27</v>
      </c>
      <c r="D13" s="283">
        <v>2.85</v>
      </c>
      <c r="E13" s="284">
        <v>2.5178687459389212E-3</v>
      </c>
      <c r="F13" s="285" t="s">
        <v>205</v>
      </c>
      <c r="G13" s="286" t="s">
        <v>70</v>
      </c>
      <c r="H13" s="291" t="str">
        <f>"( "&amp;L13&amp;":"&amp;M13&amp;":"&amp;N13&amp;" )"</f>
        <v>( 10:10:40 )</v>
      </c>
      <c r="I13" s="288" t="s">
        <v>356</v>
      </c>
      <c r="J13" s="289" t="s">
        <v>9</v>
      </c>
      <c r="K13" s="290" t="s">
        <v>162</v>
      </c>
      <c r="L13" s="106">
        <f>HOUR(O13)</f>
        <v>10</v>
      </c>
      <c r="M13" s="106">
        <f>IF(MINUTE(O13)&lt;10,"0"&amp;MINUTE(O13),MINUTE(O13))</f>
        <v>10</v>
      </c>
      <c r="N13" s="106">
        <f>IF(SECOND(O13)&lt;10,"0"&amp;SECOND(O13),SECOND(O13))</f>
        <v>40</v>
      </c>
      <c r="O13" s="7">
        <v>0.4240740740740741</v>
      </c>
      <c r="P13" s="9">
        <v>20</v>
      </c>
      <c r="Q13" s="7">
        <f>Q12+R13</f>
        <v>0.4650462962962964</v>
      </c>
      <c r="R13" s="3">
        <v>7.1759259259259259E-3</v>
      </c>
      <c r="S13" s="2" t="str">
        <f>A12&amp;" ＋ "&amp;MINUTE(R13)&amp;"分"&amp;SECOND(R13)&amp;"秒"</f>
        <v>(10) ＋ 10分20秒</v>
      </c>
      <c r="U13" s="2" t="s">
        <v>102</v>
      </c>
      <c r="V13" s="2" t="s">
        <v>91</v>
      </c>
      <c r="W13" s="14" t="s">
        <v>130</v>
      </c>
    </row>
    <row r="14" spans="1:23" s="2" customFormat="1" ht="25" customHeight="1" x14ac:dyDescent="0.2">
      <c r="A14" s="273" t="s">
        <v>131</v>
      </c>
      <c r="B14" s="293" t="s">
        <v>186</v>
      </c>
      <c r="C14" s="255" t="s">
        <v>30</v>
      </c>
      <c r="D14" s="250">
        <v>2.85</v>
      </c>
      <c r="E14" s="251">
        <v>2.4537037037037036E-3</v>
      </c>
      <c r="F14" s="277" t="s">
        <v>191</v>
      </c>
      <c r="G14" s="252" t="s">
        <v>65</v>
      </c>
      <c r="H14" s="279" t="str">
        <f>"( "&amp;L14&amp;":"&amp;M14&amp;":"&amp;N14&amp;" )"</f>
        <v>( 10:13:40 )</v>
      </c>
      <c r="I14" s="253" t="s">
        <v>343</v>
      </c>
      <c r="J14" s="254" t="s">
        <v>9</v>
      </c>
      <c r="K14" s="249" t="s">
        <v>162</v>
      </c>
      <c r="L14" s="106">
        <f>HOUR(O14)</f>
        <v>10</v>
      </c>
      <c r="M14" s="106">
        <f>IF(MINUTE(O14)&lt;10,"0"&amp;MINUTE(O14),MINUTE(O14))</f>
        <v>13</v>
      </c>
      <c r="N14" s="106">
        <f>IF(SECOND(O14)&lt;10,"0"&amp;SECOND(O14),SECOND(O14))</f>
        <v>40</v>
      </c>
      <c r="O14" s="7">
        <v>0.42615740740740748</v>
      </c>
      <c r="P14" s="9">
        <v>5</v>
      </c>
      <c r="Q14" s="7">
        <f>Q13+R14</f>
        <v>0.47204861111111124</v>
      </c>
      <c r="R14" s="3">
        <v>7.0023148148148145E-3</v>
      </c>
      <c r="S14" s="2" t="str">
        <f>A13&amp;" ＋ "&amp;MINUTE(R14)&amp;"分"&amp;SECOND(R14)&amp;"秒"</f>
        <v>(11) ＋ 10分5秒</v>
      </c>
      <c r="U14" s="2" t="s">
        <v>103</v>
      </c>
      <c r="V14" s="2" t="s">
        <v>28</v>
      </c>
      <c r="W14" s="14" t="s">
        <v>131</v>
      </c>
    </row>
    <row r="15" spans="1:23" s="2" customFormat="1" ht="25" customHeight="1" x14ac:dyDescent="0.2">
      <c r="A15" s="272" t="s">
        <v>132</v>
      </c>
      <c r="B15" s="257" t="s">
        <v>11</v>
      </c>
      <c r="C15" s="258" t="s">
        <v>27</v>
      </c>
      <c r="D15" s="259">
        <v>2.85</v>
      </c>
      <c r="E15" s="260">
        <v>3.8986354775828462E-3</v>
      </c>
      <c r="F15" s="280" t="s">
        <v>213</v>
      </c>
      <c r="G15" s="261" t="s">
        <v>70</v>
      </c>
      <c r="H15" s="265" t="str">
        <f>"( "&amp;L15&amp;":"&amp;M15&amp;":"&amp;N15&amp;" )"</f>
        <v>( 10:20:45 )</v>
      </c>
      <c r="I15" s="263" t="s">
        <v>349</v>
      </c>
      <c r="J15" s="264" t="s">
        <v>25</v>
      </c>
      <c r="K15" s="268" t="s">
        <v>162</v>
      </c>
      <c r="L15" s="106">
        <f>HOUR(O15)</f>
        <v>10</v>
      </c>
      <c r="M15" s="106">
        <f>IF(MINUTE(O15)&lt;10,"0"&amp;MINUTE(O15),MINUTE(O15))</f>
        <v>20</v>
      </c>
      <c r="N15" s="106">
        <f>IF(SECOND(O15)&lt;10,"0"&amp;SECOND(O15),SECOND(O15))</f>
        <v>45</v>
      </c>
      <c r="O15" s="7">
        <v>0.43107638888888894</v>
      </c>
      <c r="P15" s="9">
        <v>12</v>
      </c>
      <c r="Q15" s="7">
        <f>Q14+R15</f>
        <v>0.48315972222222237</v>
      </c>
      <c r="R15" s="3">
        <v>1.1111111111111112E-2</v>
      </c>
      <c r="S15" s="2" t="str">
        <f>A14&amp;" ＋ "&amp;MINUTE(R15)&amp;"分"&amp;SECOND(R15)&amp;"秒"</f>
        <v>(12) ＋ 16分0秒</v>
      </c>
      <c r="U15" s="2" t="s">
        <v>104</v>
      </c>
      <c r="V15" s="2" t="s">
        <v>29</v>
      </c>
      <c r="W15" s="14" t="s">
        <v>132</v>
      </c>
    </row>
    <row r="16" spans="1:23" s="2" customFormat="1" ht="25" customHeight="1" x14ac:dyDescent="0.2">
      <c r="A16" s="271" t="s">
        <v>133</v>
      </c>
      <c r="B16" s="281" t="s">
        <v>14</v>
      </c>
      <c r="C16" s="282" t="s">
        <v>30</v>
      </c>
      <c r="D16" s="283">
        <v>2.85</v>
      </c>
      <c r="E16" s="284">
        <v>3.1270305393112413E-3</v>
      </c>
      <c r="F16" s="285" t="s">
        <v>206</v>
      </c>
      <c r="G16" s="286" t="s">
        <v>71</v>
      </c>
      <c r="H16" s="291" t="str">
        <f>"( "&amp;L16&amp;":"&amp;M16&amp;":"&amp;N16&amp;" )"</f>
        <v>( 10:23:30 )</v>
      </c>
      <c r="I16" s="288" t="s">
        <v>357</v>
      </c>
      <c r="J16" s="289" t="s">
        <v>20</v>
      </c>
      <c r="K16" s="290" t="s">
        <v>162</v>
      </c>
      <c r="L16" s="106">
        <f>HOUR(O16)</f>
        <v>10</v>
      </c>
      <c r="M16" s="106">
        <f>IF(MINUTE(O16)&lt;10,"0"&amp;MINUTE(O16),MINUTE(O16))</f>
        <v>23</v>
      </c>
      <c r="N16" s="106">
        <f>IF(SECOND(O16)&lt;10,"0"&amp;SECOND(O16),SECOND(O16))</f>
        <v>30</v>
      </c>
      <c r="O16" s="7">
        <v>0.43298611111111113</v>
      </c>
      <c r="P16" s="9">
        <v>21</v>
      </c>
      <c r="Q16" s="7">
        <f>Q15+R16</f>
        <v>0.49207175925925939</v>
      </c>
      <c r="R16" s="3">
        <v>8.9120370370370378E-3</v>
      </c>
      <c r="S16" s="2" t="str">
        <f>A15&amp;" ＋ "&amp;MINUTE(R16)&amp;"分"&amp;SECOND(R16)&amp;"秒"</f>
        <v>(13) ＋ 12分50秒</v>
      </c>
      <c r="U16" s="2" t="s">
        <v>105</v>
      </c>
      <c r="V16" s="2" t="s">
        <v>31</v>
      </c>
      <c r="W16" s="14" t="s">
        <v>133</v>
      </c>
    </row>
    <row r="17" spans="1:31" s="2" customFormat="1" ht="25" customHeight="1" x14ac:dyDescent="0.2">
      <c r="A17" s="273" t="s">
        <v>134</v>
      </c>
      <c r="B17" s="293" t="s">
        <v>186</v>
      </c>
      <c r="C17" s="255" t="s">
        <v>37</v>
      </c>
      <c r="D17" s="250">
        <v>2.85</v>
      </c>
      <c r="E17" s="251">
        <v>2.4537037037037036E-3</v>
      </c>
      <c r="F17" s="277" t="s">
        <v>192</v>
      </c>
      <c r="G17" s="252" t="s">
        <v>64</v>
      </c>
      <c r="H17" s="279" t="str">
        <f>"( "&amp;L17&amp;":"&amp;M17&amp;":"&amp;N17&amp;" )"</f>
        <v>( 10:23:45 )</v>
      </c>
      <c r="I17" s="253" t="s">
        <v>344</v>
      </c>
      <c r="J17" s="254" t="s">
        <v>20</v>
      </c>
      <c r="K17" s="249" t="s">
        <v>162</v>
      </c>
      <c r="L17" s="106">
        <f>HOUR(O17)</f>
        <v>10</v>
      </c>
      <c r="M17" s="106">
        <f>IF(MINUTE(O17)&lt;10,"0"&amp;MINUTE(O17),MINUTE(O17))</f>
        <v>23</v>
      </c>
      <c r="N17" s="106">
        <f>IF(SECOND(O17)&lt;10,"0"&amp;SECOND(O17),SECOND(O17))</f>
        <v>45</v>
      </c>
      <c r="O17" s="7">
        <v>0.43315972222222232</v>
      </c>
      <c r="P17" s="9">
        <v>6</v>
      </c>
      <c r="Q17" s="7">
        <f>Q16+R17</f>
        <v>0.49907407407407423</v>
      </c>
      <c r="R17" s="3">
        <v>7.0023148148148145E-3</v>
      </c>
      <c r="S17" s="2" t="str">
        <f>A16&amp;" ＋ "&amp;MINUTE(R17)&amp;"分"&amp;SECOND(R17)&amp;"秒"</f>
        <v>(14) ＋ 10分5秒</v>
      </c>
      <c r="U17" s="2" t="s">
        <v>106</v>
      </c>
      <c r="V17" s="2" t="s">
        <v>32</v>
      </c>
      <c r="W17" s="14" t="s">
        <v>134</v>
      </c>
    </row>
    <row r="18" spans="1:31" s="2" customFormat="1" ht="25" customHeight="1" x14ac:dyDescent="0.2">
      <c r="A18" s="274" t="s">
        <v>135</v>
      </c>
      <c r="B18" s="293" t="s">
        <v>186</v>
      </c>
      <c r="C18" s="255" t="s">
        <v>40</v>
      </c>
      <c r="D18" s="250">
        <v>2.85</v>
      </c>
      <c r="E18" s="251">
        <v>2.2742040285899934E-3</v>
      </c>
      <c r="F18" s="277" t="s">
        <v>193</v>
      </c>
      <c r="G18" s="252" t="s">
        <v>63</v>
      </c>
      <c r="H18" s="295" t="str">
        <f>"( "&amp;L18&amp;":"&amp;M18&amp;":"&amp;N18&amp;" )"</f>
        <v>( 10:33:05 )</v>
      </c>
      <c r="I18" s="256" t="s">
        <v>345</v>
      </c>
      <c r="J18" s="254" t="s">
        <v>9</v>
      </c>
      <c r="K18" s="249" t="s">
        <v>162</v>
      </c>
      <c r="L18" s="106">
        <f>HOUR(O18)</f>
        <v>10</v>
      </c>
      <c r="M18" s="106">
        <f>IF(MINUTE(O18)&lt;10,"0"&amp;MINUTE(O18),MINUTE(O18))</f>
        <v>33</v>
      </c>
      <c r="N18" s="106" t="str">
        <f>IF(SECOND(O18)&lt;10,"0"&amp;SECOND(O18),SECOND(O18))</f>
        <v>05</v>
      </c>
      <c r="O18" s="7">
        <v>0.4396412037037038</v>
      </c>
      <c r="P18" s="9">
        <v>7</v>
      </c>
      <c r="Q18" s="7">
        <f>Q17+R18</f>
        <v>0.50555555555555576</v>
      </c>
      <c r="R18" s="3">
        <v>6.4814814814814813E-3</v>
      </c>
      <c r="S18" s="2" t="str">
        <f>A17&amp;" ＋ "&amp;MINUTE(R18)&amp;"分"&amp;SECOND(R18)&amp;"秒"</f>
        <v>(15) ＋ 9分20秒</v>
      </c>
      <c r="U18" s="2" t="s">
        <v>107</v>
      </c>
      <c r="V18" s="2" t="s">
        <v>33</v>
      </c>
      <c r="W18" s="14" t="s">
        <v>135</v>
      </c>
    </row>
    <row r="19" spans="1:31" s="2" customFormat="1" ht="25" customHeight="1" x14ac:dyDescent="0.2">
      <c r="A19" s="272" t="s">
        <v>136</v>
      </c>
      <c r="B19" s="257" t="s">
        <v>11</v>
      </c>
      <c r="C19" s="258" t="s">
        <v>30</v>
      </c>
      <c r="D19" s="259">
        <v>2.85</v>
      </c>
      <c r="E19" s="260">
        <v>3.2894736842105261E-3</v>
      </c>
      <c r="F19" s="280" t="s">
        <v>214</v>
      </c>
      <c r="G19" s="261" t="s">
        <v>71</v>
      </c>
      <c r="H19" s="265" t="str">
        <f>"( "&amp;L19&amp;":"&amp;M19&amp;":"&amp;N19&amp;" )"</f>
        <v>( 10:34:15 )</v>
      </c>
      <c r="I19" s="263" t="s">
        <v>350</v>
      </c>
      <c r="J19" s="264" t="s">
        <v>20</v>
      </c>
      <c r="K19" s="268" t="s">
        <v>162</v>
      </c>
      <c r="L19" s="106">
        <f>HOUR(O19)</f>
        <v>10</v>
      </c>
      <c r="M19" s="106">
        <f>IF(MINUTE(O19)&lt;10,"0"&amp;MINUTE(O19),MINUTE(O19))</f>
        <v>34</v>
      </c>
      <c r="N19" s="106">
        <f>IF(SECOND(O19)&lt;10,"0"&amp;SECOND(O19),SECOND(O19))</f>
        <v>15</v>
      </c>
      <c r="O19" s="7">
        <v>0.44045138888888896</v>
      </c>
      <c r="P19" s="9">
        <v>13</v>
      </c>
      <c r="Q19" s="7">
        <f>Q18+R19</f>
        <v>0.51493055555555578</v>
      </c>
      <c r="R19" s="3">
        <v>9.3749999999999997E-3</v>
      </c>
      <c r="S19" s="2" t="str">
        <f>A18&amp;" ＋ "&amp;MINUTE(R19)&amp;"分"&amp;SECOND(R19)&amp;"秒"</f>
        <v>(16) ＋ 13分30秒</v>
      </c>
      <c r="U19" s="2" t="s">
        <v>100</v>
      </c>
      <c r="V19" s="2" t="s">
        <v>24</v>
      </c>
      <c r="W19" s="14" t="s">
        <v>136</v>
      </c>
    </row>
    <row r="20" spans="1:31" s="2" customFormat="1" ht="25" customHeight="1" x14ac:dyDescent="0.2">
      <c r="A20" s="271" t="s">
        <v>137</v>
      </c>
      <c r="B20" s="281" t="s">
        <v>14</v>
      </c>
      <c r="C20" s="282" t="s">
        <v>37</v>
      </c>
      <c r="D20" s="283">
        <v>2.85</v>
      </c>
      <c r="E20" s="284">
        <v>3.005198180636777E-3</v>
      </c>
      <c r="F20" s="285" t="s">
        <v>207</v>
      </c>
      <c r="G20" s="286" t="s">
        <v>72</v>
      </c>
      <c r="H20" s="291" t="str">
        <f>"( "&amp;L20&amp;":"&amp;M20&amp;":"&amp;N20&amp;" )"</f>
        <v>( 10:35:50 )</v>
      </c>
      <c r="I20" s="288" t="s">
        <v>358</v>
      </c>
      <c r="J20" s="289" t="s">
        <v>20</v>
      </c>
      <c r="K20" s="290" t="s">
        <v>162</v>
      </c>
      <c r="L20" s="106">
        <f>HOUR(O20)</f>
        <v>10</v>
      </c>
      <c r="M20" s="106">
        <f>IF(MINUTE(O20)&lt;10,"0"&amp;MINUTE(O20),MINUTE(O20))</f>
        <v>35</v>
      </c>
      <c r="N20" s="106">
        <f>IF(SECOND(O20)&lt;10,"0"&amp;SECOND(O20),SECOND(O20))</f>
        <v>50</v>
      </c>
      <c r="O20" s="7">
        <v>0.44155092592592593</v>
      </c>
      <c r="P20" s="9">
        <v>22</v>
      </c>
      <c r="Q20" s="7">
        <f>Q19+R20</f>
        <v>0.52349537037037064</v>
      </c>
      <c r="R20" s="3">
        <v>8.564814814814815E-3</v>
      </c>
      <c r="S20" s="2" t="str">
        <f>A19&amp;" ＋ "&amp;MINUTE(R20)&amp;"分"&amp;SECOND(R20)&amp;"秒"</f>
        <v>(17) ＋ 12分20秒</v>
      </c>
      <c r="U20" s="2" t="s">
        <v>101</v>
      </c>
      <c r="V20" s="2" t="s">
        <v>26</v>
      </c>
      <c r="W20" s="14" t="s">
        <v>137</v>
      </c>
    </row>
    <row r="21" spans="1:31" s="2" customFormat="1" ht="25" customHeight="1" x14ac:dyDescent="0.2">
      <c r="A21" s="271" t="s">
        <v>138</v>
      </c>
      <c r="B21" s="281" t="s">
        <v>14</v>
      </c>
      <c r="C21" s="282" t="s">
        <v>40</v>
      </c>
      <c r="D21" s="283">
        <v>2.85</v>
      </c>
      <c r="E21" s="284">
        <v>3.08641975308642E-3</v>
      </c>
      <c r="F21" s="285" t="s">
        <v>208</v>
      </c>
      <c r="G21" s="286" t="s">
        <v>73</v>
      </c>
      <c r="H21" s="291" t="str">
        <f>"( "&amp;L21&amp;":"&amp;M21&amp;":"&amp;N21&amp;" )"</f>
        <v>( 10:48:30 )</v>
      </c>
      <c r="I21" s="288" t="s">
        <v>359</v>
      </c>
      <c r="J21" s="289" t="s">
        <v>25</v>
      </c>
      <c r="K21" s="290" t="s">
        <v>162</v>
      </c>
      <c r="L21" s="106">
        <f>HOUR(O21)</f>
        <v>10</v>
      </c>
      <c r="M21" s="106">
        <f>IF(MINUTE(O21)&lt;10,"0"&amp;MINUTE(O21),MINUTE(O21))</f>
        <v>48</v>
      </c>
      <c r="N21" s="106">
        <f>IF(SECOND(O21)&lt;10,"0"&amp;SECOND(O21),SECOND(O21))</f>
        <v>30</v>
      </c>
      <c r="O21" s="7">
        <v>0.45034722222222223</v>
      </c>
      <c r="P21" s="9">
        <v>23</v>
      </c>
      <c r="Q21" s="7">
        <f>Q20+R21</f>
        <v>0.53229166666666694</v>
      </c>
      <c r="R21" s="3">
        <v>8.7962962962962968E-3</v>
      </c>
      <c r="S21" s="2" t="str">
        <f>A20&amp;" ＋ "&amp;MINUTE(R21)&amp;"分"&amp;SECOND(R21)&amp;"秒"</f>
        <v>(18) ＋ 12分40秒</v>
      </c>
      <c r="U21" s="2" t="s">
        <v>102</v>
      </c>
      <c r="V21" s="2" t="s">
        <v>91</v>
      </c>
      <c r="W21" s="14" t="s">
        <v>138</v>
      </c>
    </row>
    <row r="22" spans="1:31" s="2" customFormat="1" ht="25" customHeight="1" x14ac:dyDescent="0.2">
      <c r="A22" s="272" t="s">
        <v>139</v>
      </c>
      <c r="B22" s="257" t="s">
        <v>11</v>
      </c>
      <c r="C22" s="258" t="s">
        <v>37</v>
      </c>
      <c r="D22" s="259">
        <v>2.85</v>
      </c>
      <c r="E22" s="260">
        <v>3.6549707602339179E-3</v>
      </c>
      <c r="F22" s="280" t="s">
        <v>215</v>
      </c>
      <c r="G22" s="261" t="s">
        <v>72</v>
      </c>
      <c r="H22" s="265" t="str">
        <f>"( "&amp;L22&amp;":"&amp;M22&amp;":"&amp;N22&amp;" )"</f>
        <v>( 10:49:15 )</v>
      </c>
      <c r="I22" s="263" t="s">
        <v>351</v>
      </c>
      <c r="J22" s="264" t="s">
        <v>25</v>
      </c>
      <c r="K22" s="268" t="s">
        <v>162</v>
      </c>
      <c r="L22" s="106">
        <f>HOUR(O22)</f>
        <v>10</v>
      </c>
      <c r="M22" s="106">
        <f>IF(MINUTE(O22)&lt;10,"0"&amp;MINUTE(O22),MINUTE(O22))</f>
        <v>49</v>
      </c>
      <c r="N22" s="106">
        <f>IF(SECOND(O22)&lt;10,"0"&amp;SECOND(O22),SECOND(O22))</f>
        <v>15</v>
      </c>
      <c r="O22" s="7">
        <v>0.45086805555555565</v>
      </c>
      <c r="P22" s="9">
        <v>14</v>
      </c>
      <c r="Q22" s="7">
        <f>Q21+R22</f>
        <v>0.54270833333333357</v>
      </c>
      <c r="R22" s="3">
        <v>1.0416666666666666E-2</v>
      </c>
      <c r="S22" s="2" t="str">
        <f>A21&amp;" ＋ "&amp;MINUTE(R22)&amp;"分"&amp;SECOND(R22)&amp;"秒"</f>
        <v>(19) ＋ 15分0秒</v>
      </c>
      <c r="U22" s="2" t="s">
        <v>103</v>
      </c>
      <c r="V22" s="2" t="s">
        <v>28</v>
      </c>
      <c r="W22" s="14" t="s">
        <v>139</v>
      </c>
    </row>
    <row r="23" spans="1:31" s="2" customFormat="1" ht="25" customHeight="1" x14ac:dyDescent="0.2">
      <c r="A23" s="274" t="s">
        <v>60</v>
      </c>
      <c r="B23" s="293" t="s">
        <v>186</v>
      </c>
      <c r="C23" s="255" t="s">
        <v>41</v>
      </c>
      <c r="D23" s="250">
        <v>5.24</v>
      </c>
      <c r="E23" s="251">
        <v>2.3192324003392705E-3</v>
      </c>
      <c r="F23" s="277" t="s">
        <v>194</v>
      </c>
      <c r="G23" s="252" t="s">
        <v>62</v>
      </c>
      <c r="H23" s="279" t="str">
        <f>"( "&amp;L23&amp;":"&amp;M23&amp;":"&amp;N23&amp;" )"</f>
        <v>( 10:50:35 )</v>
      </c>
      <c r="I23" s="256" t="s">
        <v>346</v>
      </c>
      <c r="J23" s="254" t="s">
        <v>9</v>
      </c>
      <c r="K23" s="249" t="s">
        <v>162</v>
      </c>
      <c r="L23" s="106">
        <f>HOUR(O23)</f>
        <v>10</v>
      </c>
      <c r="M23" s="106">
        <f>IF(MINUTE(O23)&lt;10,"0"&amp;MINUTE(O23),MINUTE(O23))</f>
        <v>50</v>
      </c>
      <c r="N23" s="106">
        <f>IF(SECOND(O23)&lt;10,"0"&amp;SECOND(O23),SECOND(O23))</f>
        <v>35</v>
      </c>
      <c r="O23" s="7">
        <v>0.45179398148148159</v>
      </c>
      <c r="P23" s="9">
        <v>8</v>
      </c>
      <c r="Q23" s="7">
        <f>Q22+R23</f>
        <v>0.55486111111111136</v>
      </c>
      <c r="R23" s="3">
        <v>1.2152777777777778E-2</v>
      </c>
      <c r="S23" s="2" t="str">
        <f>A22&amp;" ＋ "&amp;MINUTE(R23)&amp;"分"&amp;SECOND(R23)&amp;"秒"</f>
        <v>(20) ＋ 17分30秒</v>
      </c>
      <c r="U23" s="2" t="s">
        <v>104</v>
      </c>
      <c r="V23" s="2" t="s">
        <v>29</v>
      </c>
      <c r="W23" s="14" t="s">
        <v>60</v>
      </c>
      <c r="AE23" s="275"/>
    </row>
    <row r="24" spans="1:31" s="2" customFormat="1" ht="25" customHeight="1" x14ac:dyDescent="0.2">
      <c r="A24" s="271" t="s">
        <v>59</v>
      </c>
      <c r="B24" s="281" t="s">
        <v>14</v>
      </c>
      <c r="C24" s="282" t="s">
        <v>41</v>
      </c>
      <c r="D24" s="283">
        <v>2.89</v>
      </c>
      <c r="E24" s="284">
        <v>3.0437011405869538E-3</v>
      </c>
      <c r="F24" s="285" t="s">
        <v>209</v>
      </c>
      <c r="G24" s="286" t="s">
        <v>55</v>
      </c>
      <c r="H24" s="291" t="str">
        <f>"( "&amp;L24&amp;":"&amp;M24&amp;":"&amp;N24&amp;" )"</f>
        <v>( 11:01:10 )</v>
      </c>
      <c r="I24" s="288" t="s">
        <v>360</v>
      </c>
      <c r="J24" s="289" t="s">
        <v>20</v>
      </c>
      <c r="K24" s="290" t="s">
        <v>162</v>
      </c>
      <c r="L24" s="106">
        <f>HOUR(O24)</f>
        <v>11</v>
      </c>
      <c r="M24" s="106" t="str">
        <f>IF(MINUTE(O24)&lt;10,"0"&amp;MINUTE(O24),MINUTE(O24))</f>
        <v>01</v>
      </c>
      <c r="N24" s="106">
        <f>IF(SECOND(O24)&lt;10,"0"&amp;SECOND(O24),SECOND(O24))</f>
        <v>10</v>
      </c>
      <c r="O24" s="7">
        <v>0.45914351851851853</v>
      </c>
      <c r="P24" s="9">
        <v>24</v>
      </c>
      <c r="Q24" s="7">
        <f>Q23+R24</f>
        <v>0.56365740740740766</v>
      </c>
      <c r="R24" s="3">
        <v>8.7962962962962968E-3</v>
      </c>
      <c r="S24" s="2" t="str">
        <f>A23&amp;" ＋ "&amp;MINUTE(R24)&amp;"分"&amp;SECOND(R24)&amp;"秒"</f>
        <v>(21) ＋ 12分40秒</v>
      </c>
      <c r="U24" s="2" t="s">
        <v>105</v>
      </c>
      <c r="V24" s="2" t="s">
        <v>31</v>
      </c>
      <c r="W24" s="14" t="s">
        <v>59</v>
      </c>
    </row>
    <row r="25" spans="1:31" s="2" customFormat="1" ht="25" customHeight="1" x14ac:dyDescent="0.2">
      <c r="A25" s="272" t="s">
        <v>116</v>
      </c>
      <c r="B25" s="257" t="s">
        <v>11</v>
      </c>
      <c r="C25" s="258" t="s">
        <v>40</v>
      </c>
      <c r="D25" s="259">
        <v>2.85</v>
      </c>
      <c r="E25" s="260">
        <v>3.5331384015594544E-3</v>
      </c>
      <c r="F25" s="280" t="s">
        <v>216</v>
      </c>
      <c r="G25" s="261" t="s">
        <v>73</v>
      </c>
      <c r="H25" s="265" t="str">
        <f>"( "&amp;L25&amp;":"&amp;M25&amp;":"&amp;N25&amp;" )"</f>
        <v>( 11:03:45 )</v>
      </c>
      <c r="I25" s="263" t="s">
        <v>352</v>
      </c>
      <c r="J25" s="264" t="s">
        <v>25</v>
      </c>
      <c r="K25" s="268" t="s">
        <v>162</v>
      </c>
      <c r="L25" s="106">
        <f>HOUR(O25)</f>
        <v>11</v>
      </c>
      <c r="M25" s="106" t="str">
        <f>IF(MINUTE(O25)&lt;10,"0"&amp;MINUTE(O25),MINUTE(O25))</f>
        <v>03</v>
      </c>
      <c r="N25" s="106">
        <f>IF(SECOND(O25)&lt;10,"0"&amp;SECOND(O25),SECOND(O25))</f>
        <v>45</v>
      </c>
      <c r="O25" s="7">
        <v>0.46093750000000011</v>
      </c>
      <c r="P25" s="9">
        <v>15</v>
      </c>
      <c r="Q25" s="7">
        <f>Q24+R25</f>
        <v>0.57372685185185213</v>
      </c>
      <c r="R25" s="3">
        <v>1.0069444444444445E-2</v>
      </c>
      <c r="S25" s="2" t="str">
        <f>A24&amp;" ＋ "&amp;MINUTE(R25)&amp;"分"&amp;SECOND(R25)&amp;"秒"</f>
        <v>(22) ＋ 14分30秒</v>
      </c>
      <c r="U25" s="2" t="s">
        <v>106</v>
      </c>
      <c r="V25" s="2" t="s">
        <v>32</v>
      </c>
      <c r="W25" s="14" t="s">
        <v>116</v>
      </c>
    </row>
    <row r="26" spans="1:31" s="2" customFormat="1" ht="25" customHeight="1" thickBot="1" x14ac:dyDescent="0.25">
      <c r="A26" s="272" t="s">
        <v>117</v>
      </c>
      <c r="B26" s="257" t="s">
        <v>11</v>
      </c>
      <c r="C26" s="258" t="s">
        <v>41</v>
      </c>
      <c r="D26" s="259">
        <v>2.89</v>
      </c>
      <c r="E26" s="260">
        <v>3.6844803280789437E-3</v>
      </c>
      <c r="F26" s="280" t="s">
        <v>217</v>
      </c>
      <c r="G26" s="261" t="s">
        <v>55</v>
      </c>
      <c r="H26" s="267" t="str">
        <f>"( "&amp;L26&amp;":"&amp;M26&amp;":"&amp;N26&amp;" )"</f>
        <v>( 11:19:05 )</v>
      </c>
      <c r="I26" s="263" t="s">
        <v>353</v>
      </c>
      <c r="J26" s="264" t="s">
        <v>20</v>
      </c>
      <c r="K26" s="268" t="s">
        <v>162</v>
      </c>
      <c r="L26" s="106">
        <f>HOUR(O26)</f>
        <v>11</v>
      </c>
      <c r="M26" s="106">
        <f>IF(MINUTE(O26)&lt;10,"0"&amp;MINUTE(O26),MINUTE(O26))</f>
        <v>19</v>
      </c>
      <c r="N26" s="106" t="str">
        <f>IF(SECOND(O26)&lt;10,"0"&amp;SECOND(O26),SECOND(O26))</f>
        <v>05</v>
      </c>
      <c r="O26" s="7">
        <v>0.47158564814814824</v>
      </c>
      <c r="P26" s="9">
        <v>16</v>
      </c>
      <c r="Q26" s="7">
        <f>Q25+R26</f>
        <v>0.58437500000000031</v>
      </c>
      <c r="R26" s="3">
        <v>1.0648148148148148E-2</v>
      </c>
      <c r="S26" s="2" t="str">
        <f>A25&amp;" ＋ "&amp;MINUTE(R26)&amp;"分"&amp;SECOND(R26)&amp;"秒"</f>
        <v>(23) ＋ 15分20秒</v>
      </c>
      <c r="U26" s="2" t="s">
        <v>107</v>
      </c>
      <c r="V26" s="2" t="s">
        <v>33</v>
      </c>
      <c r="W26" s="14" t="s">
        <v>117</v>
      </c>
    </row>
    <row r="27" spans="1:31" s="1" customFormat="1" ht="15.5" customHeight="1" thickTop="1" x14ac:dyDescent="0.2">
      <c r="A27" s="54" t="s">
        <v>158</v>
      </c>
      <c r="B27" s="19"/>
      <c r="C27" s="20"/>
      <c r="D27" s="21"/>
      <c r="E27" s="21"/>
      <c r="F27" s="20"/>
      <c r="G27" s="22"/>
      <c r="H27" s="20"/>
      <c r="I27" s="20"/>
      <c r="J27" s="20"/>
      <c r="K27" s="20"/>
      <c r="L27" s="5"/>
      <c r="M27" s="5"/>
      <c r="N27" s="5"/>
      <c r="O27" s="5"/>
      <c r="P27" s="9"/>
      <c r="Q27" s="5"/>
      <c r="R27" s="3"/>
      <c r="S27" s="4"/>
    </row>
    <row r="28" spans="1:31" ht="6.5" customHeight="1" x14ac:dyDescent="0.2">
      <c r="A28" s="20"/>
      <c r="B28" s="19"/>
      <c r="C28" s="20"/>
      <c r="D28" s="21"/>
      <c r="E28" s="21"/>
      <c r="F28" s="22"/>
      <c r="G28" s="22"/>
      <c r="H28" s="20"/>
      <c r="I28" s="20"/>
      <c r="J28" s="20"/>
      <c r="K28" s="20"/>
      <c r="L28" s="20"/>
      <c r="M28" s="20"/>
      <c r="N28" s="20"/>
    </row>
    <row r="29" spans="1:31" ht="12" customHeight="1" x14ac:dyDescent="0.2">
      <c r="A29" s="20" t="s">
        <v>160</v>
      </c>
      <c r="B29" s="19"/>
      <c r="C29" s="20"/>
      <c r="D29" s="21"/>
      <c r="E29" s="21"/>
      <c r="F29" s="22"/>
      <c r="G29" s="22"/>
      <c r="H29" s="20"/>
      <c r="I29" s="20"/>
      <c r="J29" s="20"/>
      <c r="K29" s="20"/>
      <c r="L29" s="20"/>
      <c r="M29" s="20"/>
      <c r="N29" s="20"/>
    </row>
    <row r="30" spans="1:31" ht="12" customHeight="1" x14ac:dyDescent="0.2">
      <c r="A30" s="113" t="s">
        <v>369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00"/>
      <c r="M30" s="100"/>
      <c r="N30" s="100"/>
    </row>
    <row r="31" spans="1:31" ht="12" customHeight="1" x14ac:dyDescent="0.2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00"/>
      <c r="M31" s="100"/>
      <c r="N31" s="100"/>
    </row>
    <row r="32" spans="1:31" s="11" customFormat="1" ht="12" customHeight="1" x14ac:dyDescent="0.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00"/>
      <c r="M32" s="100"/>
      <c r="N32" s="100"/>
      <c r="O32" s="5"/>
      <c r="P32" s="9"/>
      <c r="Q32" s="5"/>
      <c r="R32" s="3"/>
      <c r="S32" s="4"/>
      <c r="T32" s="4"/>
      <c r="U32" s="4"/>
      <c r="V32" s="4"/>
      <c r="W32" s="4"/>
      <c r="X32" s="4"/>
      <c r="Y32" s="4"/>
      <c r="Z32" s="4"/>
    </row>
    <row r="33" spans="1:26" s="11" customFormat="1" ht="12" customHeight="1" x14ac:dyDescent="0.2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00"/>
      <c r="M33" s="100"/>
      <c r="N33" s="100"/>
      <c r="O33" s="5"/>
      <c r="P33" s="9"/>
      <c r="Q33" s="5"/>
      <c r="R33" s="3"/>
      <c r="S33" s="4"/>
      <c r="T33" s="4"/>
      <c r="U33" s="4"/>
      <c r="V33" s="4"/>
      <c r="W33" s="4"/>
      <c r="X33" s="4"/>
      <c r="Y33" s="4"/>
      <c r="Z33" s="4"/>
    </row>
    <row r="34" spans="1:26" s="11" customFormat="1" ht="12" customHeight="1" x14ac:dyDescent="0.2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00"/>
      <c r="M34" s="100"/>
      <c r="N34" s="100"/>
      <c r="O34" s="5"/>
      <c r="P34" s="9"/>
      <c r="Q34" s="5"/>
      <c r="R34" s="3"/>
      <c r="S34" s="4"/>
      <c r="T34" s="4"/>
      <c r="U34" s="4"/>
      <c r="V34" s="4"/>
      <c r="W34" s="4"/>
      <c r="X34" s="4"/>
      <c r="Y34" s="4"/>
      <c r="Z34" s="4"/>
    </row>
    <row r="35" spans="1:26" s="11" customFormat="1" ht="14.25" customHeight="1" x14ac:dyDescent="0.2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00"/>
      <c r="M35" s="100"/>
      <c r="N35" s="100"/>
      <c r="O35" s="5"/>
      <c r="P35" s="9"/>
      <c r="Q35" s="5"/>
      <c r="R35" s="3"/>
      <c r="S35" s="4"/>
      <c r="T35" s="4"/>
      <c r="U35" s="4"/>
      <c r="V35" s="4"/>
      <c r="W35" s="4"/>
      <c r="X35" s="4"/>
      <c r="Y35" s="4"/>
      <c r="Z35" s="4"/>
    </row>
    <row r="36" spans="1:26" s="11" customFormat="1" ht="21" customHeight="1" x14ac:dyDescent="0.2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00"/>
      <c r="M36" s="100"/>
      <c r="N36" s="100"/>
      <c r="O36" s="5"/>
      <c r="P36" s="9"/>
      <c r="Q36" s="5"/>
      <c r="R36" s="3"/>
      <c r="S36" s="4"/>
      <c r="T36" s="4"/>
      <c r="U36" s="4"/>
      <c r="V36" s="4"/>
      <c r="W36" s="4"/>
      <c r="X36" s="4"/>
      <c r="Y36" s="4"/>
      <c r="Z36" s="4"/>
    </row>
    <row r="37" spans="1:26" s="11" customFormat="1" x14ac:dyDescent="0.2">
      <c r="A37" s="60" t="s">
        <v>159</v>
      </c>
      <c r="B37" s="19"/>
      <c r="C37" s="20"/>
      <c r="D37" s="21"/>
      <c r="E37" s="21"/>
      <c r="F37" s="22"/>
      <c r="G37" s="23"/>
      <c r="H37" s="20"/>
      <c r="I37" s="20"/>
      <c r="J37" s="20"/>
      <c r="K37" s="20"/>
      <c r="L37" s="20"/>
      <c r="M37" s="20"/>
      <c r="N37" s="20"/>
      <c r="O37" s="5"/>
      <c r="P37" s="9"/>
      <c r="Q37" s="5"/>
      <c r="R37" s="3"/>
      <c r="S37" s="4"/>
      <c r="T37" s="4"/>
      <c r="U37" s="4"/>
      <c r="V37" s="4"/>
      <c r="W37" s="4"/>
      <c r="X37" s="4"/>
      <c r="Y37" s="4"/>
      <c r="Z37" s="4"/>
    </row>
    <row r="38" spans="1:26" s="11" customFormat="1" x14ac:dyDescent="0.2">
      <c r="A38" s="20"/>
      <c r="B38" s="19"/>
      <c r="C38" s="20"/>
      <c r="D38" s="21"/>
      <c r="E38" s="21"/>
      <c r="F38" s="22"/>
      <c r="G38" s="23"/>
      <c r="H38" s="241" t="s">
        <v>339</v>
      </c>
      <c r="I38" s="20"/>
      <c r="J38" s="20"/>
      <c r="K38" s="20"/>
      <c r="L38" s="20"/>
      <c r="M38" s="20"/>
      <c r="N38" s="20"/>
      <c r="O38" s="5"/>
      <c r="P38" s="9"/>
      <c r="Q38" s="5"/>
      <c r="R38" s="3"/>
      <c r="S38" s="4"/>
      <c r="T38" s="4"/>
      <c r="U38" s="4"/>
      <c r="V38" s="4"/>
      <c r="W38" s="4"/>
      <c r="X38" s="4"/>
      <c r="Y38" s="4"/>
      <c r="Z38" s="4"/>
    </row>
    <row r="39" spans="1:26" s="11" customFormat="1" x14ac:dyDescent="0.4">
      <c r="A39" s="20"/>
      <c r="B39" s="19"/>
      <c r="C39" s="20"/>
      <c r="D39" s="21"/>
      <c r="E39" s="21"/>
      <c r="F39" s="269"/>
      <c r="G39" s="23"/>
      <c r="H39" s="269" t="s">
        <v>337</v>
      </c>
      <c r="I39" s="20"/>
      <c r="J39" s="20"/>
      <c r="K39" s="20"/>
      <c r="L39" s="20"/>
      <c r="M39" s="20"/>
      <c r="N39" s="20"/>
      <c r="O39" s="5"/>
      <c r="P39" s="9"/>
      <c r="Q39" s="5"/>
      <c r="R39" s="3"/>
      <c r="S39" s="4"/>
      <c r="T39" s="4"/>
      <c r="U39" s="4"/>
      <c r="V39" s="4"/>
      <c r="W39" s="4"/>
      <c r="X39" s="4"/>
      <c r="Y39" s="4"/>
      <c r="Z39" s="4"/>
    </row>
    <row r="40" spans="1:26" s="11" customFormat="1" x14ac:dyDescent="0.4">
      <c r="A40" s="20"/>
      <c r="B40" s="19"/>
      <c r="C40" s="20"/>
      <c r="D40" s="21"/>
      <c r="E40" s="21"/>
      <c r="F40" s="269"/>
      <c r="G40" s="23"/>
      <c r="H40" s="269" t="s">
        <v>338</v>
      </c>
      <c r="I40" s="20"/>
      <c r="J40" s="20"/>
      <c r="K40" s="20"/>
      <c r="L40" s="20"/>
      <c r="M40" s="20"/>
      <c r="N40" s="20"/>
      <c r="O40" s="5"/>
      <c r="P40" s="9"/>
      <c r="Q40" s="5"/>
      <c r="R40" s="3"/>
      <c r="S40" s="4"/>
      <c r="T40" s="4"/>
      <c r="U40" s="4"/>
      <c r="V40" s="4"/>
      <c r="W40" s="4"/>
      <c r="X40" s="4"/>
      <c r="Y40" s="4"/>
      <c r="Z40" s="4"/>
    </row>
    <row r="41" spans="1:26" s="11" customFormat="1" x14ac:dyDescent="0.2">
      <c r="A41" s="20"/>
      <c r="B41" s="19"/>
      <c r="C41" s="20"/>
      <c r="D41" s="21"/>
      <c r="E41" s="21"/>
      <c r="F41" s="22"/>
      <c r="G41" s="23"/>
      <c r="H41" s="20"/>
      <c r="I41" s="20"/>
      <c r="J41" s="20"/>
      <c r="K41" s="20"/>
      <c r="L41" s="20"/>
      <c r="M41" s="20"/>
      <c r="N41" s="20"/>
      <c r="O41" s="5"/>
      <c r="P41" s="9"/>
      <c r="Q41" s="5"/>
      <c r="R41" s="3"/>
      <c r="S41" s="4"/>
      <c r="T41" s="4"/>
      <c r="U41" s="4"/>
      <c r="V41" s="4"/>
      <c r="W41" s="4"/>
      <c r="X41" s="4"/>
      <c r="Y41" s="4"/>
      <c r="Z41" s="4"/>
    </row>
    <row r="42" spans="1:26" s="11" customFormat="1" x14ac:dyDescent="0.2">
      <c r="A42" s="20"/>
      <c r="B42" s="19"/>
      <c r="C42" s="20"/>
      <c r="D42" s="21"/>
      <c r="E42" s="21"/>
      <c r="F42" s="22"/>
      <c r="G42" s="23"/>
      <c r="H42" s="20"/>
      <c r="I42" s="20"/>
      <c r="J42" s="20"/>
      <c r="K42" s="20"/>
      <c r="L42" s="20"/>
      <c r="M42" s="20"/>
      <c r="N42" s="20"/>
      <c r="O42" s="5"/>
      <c r="P42" s="9"/>
      <c r="Q42" s="5"/>
      <c r="R42" s="3"/>
      <c r="S42" s="4"/>
      <c r="T42" s="4"/>
      <c r="U42" s="4"/>
      <c r="V42" s="4"/>
      <c r="W42" s="4"/>
      <c r="X42" s="4"/>
      <c r="Y42" s="4"/>
      <c r="Z42" s="4"/>
    </row>
    <row r="43" spans="1:26" s="11" customFormat="1" x14ac:dyDescent="0.2">
      <c r="A43" s="20"/>
      <c r="B43" s="19"/>
      <c r="C43" s="20"/>
      <c r="D43" s="21"/>
      <c r="E43" s="21"/>
      <c r="F43" s="22"/>
      <c r="G43" s="23"/>
      <c r="H43" s="20"/>
      <c r="I43" s="20"/>
      <c r="J43" s="20"/>
      <c r="K43" s="20"/>
      <c r="L43" s="20"/>
      <c r="M43" s="20"/>
      <c r="N43" s="20"/>
      <c r="O43" s="5"/>
      <c r="P43" s="9"/>
      <c r="Q43" s="5"/>
      <c r="R43" s="3"/>
      <c r="S43" s="4"/>
      <c r="T43" s="4"/>
      <c r="U43" s="4"/>
      <c r="V43" s="4"/>
      <c r="W43" s="4"/>
      <c r="X43" s="4"/>
      <c r="Y43" s="4"/>
      <c r="Z43" s="4"/>
    </row>
    <row r="44" spans="1:26" s="11" customFormat="1" x14ac:dyDescent="0.2">
      <c r="A44" s="20"/>
      <c r="B44" s="19"/>
      <c r="C44" s="20"/>
      <c r="D44" s="21"/>
      <c r="E44" s="21"/>
      <c r="F44" s="22"/>
      <c r="G44" s="23"/>
      <c r="H44" s="20"/>
      <c r="I44" s="20"/>
      <c r="J44" s="20"/>
      <c r="K44" s="20"/>
      <c r="L44" s="20"/>
      <c r="M44" s="20"/>
      <c r="N44" s="20"/>
      <c r="O44" s="5"/>
      <c r="P44" s="9"/>
      <c r="Q44" s="5"/>
      <c r="R44" s="3"/>
      <c r="S44" s="4"/>
      <c r="T44" s="4"/>
      <c r="U44" s="4"/>
      <c r="V44" s="4"/>
      <c r="W44" s="4"/>
      <c r="X44" s="4"/>
      <c r="Y44" s="4"/>
      <c r="Z44" s="4"/>
    </row>
    <row r="45" spans="1:26" s="11" customFormat="1" x14ac:dyDescent="0.2">
      <c r="A45" s="20"/>
      <c r="B45" s="19"/>
      <c r="C45" s="20"/>
      <c r="D45" s="21"/>
      <c r="E45" s="21"/>
      <c r="F45" s="22"/>
      <c r="G45" s="23"/>
      <c r="H45" s="20"/>
      <c r="I45" s="20"/>
      <c r="J45" s="20"/>
      <c r="K45" s="20"/>
      <c r="L45" s="20"/>
      <c r="M45" s="20"/>
      <c r="N45" s="20"/>
      <c r="O45" s="5"/>
      <c r="P45" s="9"/>
      <c r="Q45" s="5"/>
      <c r="R45" s="3"/>
      <c r="S45" s="4"/>
      <c r="T45" s="4"/>
      <c r="U45" s="4"/>
      <c r="V45" s="4"/>
      <c r="W45" s="4"/>
      <c r="X45" s="4"/>
      <c r="Y45" s="4"/>
      <c r="Z45" s="4"/>
    </row>
    <row r="46" spans="1:26" s="11" customFormat="1" x14ac:dyDescent="0.2">
      <c r="A46" s="20"/>
      <c r="B46" s="19"/>
      <c r="C46" s="20"/>
      <c r="D46" s="21"/>
      <c r="E46" s="21"/>
      <c r="F46" s="22"/>
      <c r="G46" s="23"/>
      <c r="H46" s="20"/>
      <c r="I46" s="20"/>
      <c r="J46" s="20"/>
      <c r="K46" s="20"/>
      <c r="L46" s="20"/>
      <c r="M46" s="20"/>
      <c r="N46" s="20"/>
      <c r="O46" s="5"/>
      <c r="P46" s="9"/>
      <c r="Q46" s="5"/>
      <c r="R46" s="3"/>
      <c r="S46" s="4"/>
      <c r="T46" s="4"/>
      <c r="U46" s="4"/>
      <c r="V46" s="4"/>
      <c r="W46" s="4"/>
      <c r="X46" s="4"/>
      <c r="Y46" s="4"/>
      <c r="Z46" s="4"/>
    </row>
    <row r="47" spans="1:26" s="11" customFormat="1" x14ac:dyDescent="0.2">
      <c r="A47" s="55"/>
      <c r="B47" s="56"/>
      <c r="C47" s="55"/>
      <c r="D47" s="57"/>
      <c r="E47" s="57"/>
      <c r="F47" s="58"/>
      <c r="G47" s="59"/>
      <c r="H47" s="55"/>
      <c r="I47" s="55"/>
      <c r="J47" s="55"/>
      <c r="K47" s="55"/>
      <c r="L47" s="55"/>
      <c r="M47" s="55"/>
      <c r="N47" s="55"/>
      <c r="O47" s="5"/>
      <c r="P47" s="9"/>
      <c r="Q47" s="5"/>
      <c r="R47" s="3"/>
      <c r="S47" s="4"/>
      <c r="T47" s="4"/>
      <c r="U47" s="4"/>
      <c r="V47" s="4"/>
      <c r="W47" s="4"/>
      <c r="X47" s="4"/>
      <c r="Y47" s="4"/>
      <c r="Z47" s="4"/>
    </row>
  </sheetData>
  <autoFilter ref="A2:S26" xr:uid="{1A94CF6A-9A39-44F4-A0EC-EAA8A8B5146A}">
    <sortState xmlns:xlrd2="http://schemas.microsoft.com/office/spreadsheetml/2017/richdata2" ref="A3:S27">
      <sortCondition ref="O2:O26"/>
    </sortState>
  </autoFilter>
  <mergeCells count="1">
    <mergeCell ref="A30:K36"/>
  </mergeCells>
  <phoneticPr fontId="1"/>
  <hyperlinks>
    <hyperlink ref="H39" r:id="rId1" xr:uid="{9BB808FF-9DEB-43A9-80A9-B8BD6885DF93}"/>
    <hyperlink ref="H40" r:id="rId2" xr:uid="{ED4126DB-29DA-4C17-93B6-D1C23A8114E8}"/>
  </hyperlinks>
  <printOptions horizontalCentered="1" verticalCentered="1"/>
  <pageMargins left="0" right="0" top="0" bottom="0" header="0" footer="0"/>
  <pageSetup paperSize="9" orientation="portrait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FABA-9D94-4511-9D6A-993B1A105145}">
  <dimension ref="A1:W38"/>
  <sheetViews>
    <sheetView tabSelected="1" view="pageBreakPreview" zoomScale="85" zoomScaleNormal="100" zoomScaleSheetLayoutView="85" workbookViewId="0">
      <selection activeCell="O17" sqref="O17"/>
    </sheetView>
  </sheetViews>
  <sheetFormatPr defaultColWidth="9" defaultRowHeight="16" x14ac:dyDescent="0.2"/>
  <cols>
    <col min="1" max="1" width="4.26953125" style="55" customWidth="1"/>
    <col min="2" max="2" width="7.08984375" style="56" hidden="1" customWidth="1"/>
    <col min="3" max="3" width="5.36328125" style="55" customWidth="1"/>
    <col min="4" max="4" width="5.90625" style="57" customWidth="1"/>
    <col min="5" max="5" width="2" style="57" hidden="1" customWidth="1"/>
    <col min="6" max="6" width="12.36328125" style="58" customWidth="1"/>
    <col min="7" max="7" width="13.26953125" style="59" hidden="1" customWidth="1"/>
    <col min="8" max="8" width="22.6328125" style="55" customWidth="1"/>
    <col min="9" max="9" width="25.6328125" style="55" customWidth="1"/>
    <col min="10" max="10" width="6.453125" style="55" customWidth="1"/>
    <col min="11" max="11" width="19.08984375" style="55" customWidth="1"/>
    <col min="12" max="14" width="4.90625" style="55" customWidth="1"/>
    <col min="15" max="15" width="13" style="5" customWidth="1"/>
    <col min="16" max="16" width="10.08984375" style="9" customWidth="1"/>
    <col min="17" max="17" width="13" style="5" customWidth="1"/>
    <col min="18" max="18" width="12.90625" style="3" customWidth="1"/>
    <col min="19" max="19" width="13.36328125" style="4" customWidth="1"/>
    <col min="20" max="16384" width="9" style="4"/>
  </cols>
  <sheetData>
    <row r="1" spans="1:23" ht="48.75" customHeight="1" thickBot="1" x14ac:dyDescent="0.25">
      <c r="A1" s="244" t="s">
        <v>370</v>
      </c>
      <c r="B1" s="19"/>
      <c r="C1" s="20"/>
      <c r="D1" s="21"/>
      <c r="E1" s="21"/>
      <c r="F1" s="22"/>
      <c r="G1" s="23"/>
      <c r="H1" s="24"/>
      <c r="I1" s="20"/>
      <c r="J1" s="20"/>
      <c r="K1" s="20"/>
      <c r="L1" s="20"/>
      <c r="M1" s="20"/>
      <c r="N1" s="20"/>
      <c r="O1" s="5" t="s">
        <v>80</v>
      </c>
      <c r="Q1" s="5">
        <v>0.39027777777777778</v>
      </c>
      <c r="R1" s="5">
        <v>0.39027777777777778</v>
      </c>
      <c r="S1" s="4" t="s">
        <v>140</v>
      </c>
    </row>
    <row r="2" spans="1:23" s="2" customFormat="1" ht="29.25" customHeight="1" thickTop="1" thickBot="1" x14ac:dyDescent="0.25">
      <c r="A2" s="25" t="s">
        <v>0</v>
      </c>
      <c r="B2" s="25" t="s">
        <v>49</v>
      </c>
      <c r="C2" s="26" t="s">
        <v>1</v>
      </c>
      <c r="D2" s="27" t="s">
        <v>154</v>
      </c>
      <c r="E2" s="28" t="s">
        <v>3</v>
      </c>
      <c r="F2" s="29" t="s">
        <v>4</v>
      </c>
      <c r="G2" s="30" t="s">
        <v>50</v>
      </c>
      <c r="H2" s="31" t="s">
        <v>156</v>
      </c>
      <c r="I2" s="32" t="s">
        <v>5</v>
      </c>
      <c r="J2" s="26" t="s">
        <v>58</v>
      </c>
      <c r="K2" s="26" t="s">
        <v>157</v>
      </c>
      <c r="L2" s="105" t="s">
        <v>170</v>
      </c>
      <c r="M2" s="105" t="s">
        <v>171</v>
      </c>
      <c r="N2" s="105" t="s">
        <v>172</v>
      </c>
      <c r="O2" s="6" t="s">
        <v>43</v>
      </c>
      <c r="P2" s="9" t="s">
        <v>46</v>
      </c>
      <c r="Q2" s="6" t="s">
        <v>43</v>
      </c>
      <c r="R2" s="8" t="s">
        <v>153</v>
      </c>
      <c r="S2" s="2" t="s">
        <v>42</v>
      </c>
    </row>
    <row r="3" spans="1:23" s="2" customFormat="1" ht="48" customHeight="1" thickTop="1" x14ac:dyDescent="0.2">
      <c r="A3" s="38" t="s">
        <v>6</v>
      </c>
      <c r="B3" s="38" t="s">
        <v>14</v>
      </c>
      <c r="C3" s="39" t="s">
        <v>12</v>
      </c>
      <c r="D3" s="17">
        <v>2.82</v>
      </c>
      <c r="E3" s="62">
        <v>2.9976851851851848E-3</v>
      </c>
      <c r="F3" s="35" t="s">
        <v>195</v>
      </c>
      <c r="G3" s="36" t="s">
        <v>75</v>
      </c>
      <c r="H3" s="63">
        <f>Q3</f>
        <v>0.39809027777777778</v>
      </c>
      <c r="I3" s="296" t="s">
        <v>155</v>
      </c>
      <c r="J3" s="41" t="s">
        <v>44</v>
      </c>
      <c r="K3" s="42" t="s">
        <v>162</v>
      </c>
      <c r="L3" s="106">
        <f>HOUR(O3)</f>
        <v>9</v>
      </c>
      <c r="M3" s="106">
        <f>IF(MINUTE(O3)&lt;10,"0"&amp;MINUTE(O3),MINUTE(O3))</f>
        <v>33</v>
      </c>
      <c r="N3" s="106">
        <f>IF(SECOND(O3)&lt;10,"0"&amp;SECOND(O3),SECOND(O3))</f>
        <v>15</v>
      </c>
      <c r="O3" s="7">
        <v>0.39809027777777778</v>
      </c>
      <c r="P3" s="9">
        <v>16</v>
      </c>
      <c r="Q3" s="7">
        <f>$R$1+R3</f>
        <v>0.39809027777777778</v>
      </c>
      <c r="R3" s="3">
        <v>7.8125E-3</v>
      </c>
      <c r="S3" s="2" t="s">
        <v>90</v>
      </c>
      <c r="U3" s="2" t="s">
        <v>108</v>
      </c>
      <c r="V3" s="2" t="s">
        <v>34</v>
      </c>
      <c r="W3" s="14" t="s">
        <v>136</v>
      </c>
    </row>
    <row r="4" spans="1:23" s="2" customFormat="1" ht="48" customHeight="1" x14ac:dyDescent="0.2">
      <c r="A4" s="38" t="s">
        <v>10</v>
      </c>
      <c r="B4" s="38" t="s">
        <v>14</v>
      </c>
      <c r="C4" s="39" t="s">
        <v>18</v>
      </c>
      <c r="D4" s="17">
        <v>2.87</v>
      </c>
      <c r="E4" s="62">
        <v>2.9439282488062973E-3</v>
      </c>
      <c r="F4" s="35" t="s">
        <v>196</v>
      </c>
      <c r="G4" s="36" t="s">
        <v>76</v>
      </c>
      <c r="H4" s="110" t="str">
        <f>"( "&amp;L4&amp;":"&amp;M4&amp;":"&amp;N4&amp;" )"</f>
        <v>( 9:45:15 )</v>
      </c>
      <c r="I4" s="296" t="s">
        <v>361</v>
      </c>
      <c r="J4" s="41" t="s">
        <v>276</v>
      </c>
      <c r="K4" s="42" t="s">
        <v>162</v>
      </c>
      <c r="L4" s="106">
        <f t="shared" ref="L4:L10" si="0">HOUR(O4)</f>
        <v>9</v>
      </c>
      <c r="M4" s="106">
        <f t="shared" ref="M4:M10" si="1">IF(MINUTE(O4)&lt;10,"0"&amp;MINUTE(O4),MINUTE(O4))</f>
        <v>45</v>
      </c>
      <c r="N4" s="106">
        <f t="shared" ref="N4:N10" si="2">IF(SECOND(O4)&lt;10,"0"&amp;SECOND(O4),SECOND(O4))</f>
        <v>15</v>
      </c>
      <c r="O4" s="7">
        <v>0.40642361111111114</v>
      </c>
      <c r="P4" s="9">
        <v>17</v>
      </c>
      <c r="Q4" s="7">
        <f t="shared" ref="Q4:Q10" si="3">Q3+R4</f>
        <v>0.40642361111111114</v>
      </c>
      <c r="R4" s="3">
        <v>8.3333333333333332E-3</v>
      </c>
      <c r="S4" s="2" t="str">
        <f>A3&amp;"実績＋ "&amp;MINUTE(R4)&amp;"分"&amp;SECOND(R4)&amp;"秒"</f>
        <v>①実績＋ 12分0秒</v>
      </c>
      <c r="U4" s="2" t="s">
        <v>109</v>
      </c>
      <c r="V4" s="2" t="s">
        <v>35</v>
      </c>
      <c r="W4" s="14" t="s">
        <v>137</v>
      </c>
    </row>
    <row r="5" spans="1:23" ht="48" customHeight="1" x14ac:dyDescent="0.2">
      <c r="A5" s="38" t="s">
        <v>13</v>
      </c>
      <c r="B5" s="38" t="s">
        <v>14</v>
      </c>
      <c r="C5" s="39" t="s">
        <v>23</v>
      </c>
      <c r="D5" s="17">
        <v>2.87</v>
      </c>
      <c r="E5" s="62">
        <v>2.9842560330365208E-3</v>
      </c>
      <c r="F5" s="35" t="s">
        <v>197</v>
      </c>
      <c r="G5" s="36" t="s">
        <v>51</v>
      </c>
      <c r="H5" s="110" t="str">
        <f t="shared" ref="H5:H10" si="4">"( "&amp;L5&amp;":"&amp;M5&amp;":"&amp;N5&amp;" )"</f>
        <v>( 9:57:05 )</v>
      </c>
      <c r="I5" s="296" t="s">
        <v>362</v>
      </c>
      <c r="J5" s="41" t="s">
        <v>44</v>
      </c>
      <c r="K5" s="42" t="s">
        <v>162</v>
      </c>
      <c r="L5" s="106">
        <f t="shared" si="0"/>
        <v>9</v>
      </c>
      <c r="M5" s="106">
        <f t="shared" si="1"/>
        <v>57</v>
      </c>
      <c r="N5" s="106" t="str">
        <f t="shared" si="2"/>
        <v>05</v>
      </c>
      <c r="O5" s="7">
        <v>0.41464120370370372</v>
      </c>
      <c r="P5" s="9">
        <v>18</v>
      </c>
      <c r="Q5" s="7">
        <f t="shared" si="3"/>
        <v>0.41464120370370372</v>
      </c>
      <c r="R5" s="3">
        <v>8.2175925925925923E-3</v>
      </c>
      <c r="S5" s="2" t="str">
        <f t="shared" ref="S5:S10" si="5">A4&amp;"実績＋ "&amp;MINUTE(R5)&amp;"分"&amp;SECOND(R5)&amp;"秒"</f>
        <v>②実績＋ 11分50秒</v>
      </c>
      <c r="U5" s="2" t="s">
        <v>110</v>
      </c>
      <c r="V5" s="4" t="s">
        <v>36</v>
      </c>
      <c r="W5" s="14" t="s">
        <v>138</v>
      </c>
    </row>
    <row r="6" spans="1:23" ht="48" customHeight="1" x14ac:dyDescent="0.2">
      <c r="A6" s="38" t="s">
        <v>15</v>
      </c>
      <c r="B6" s="38" t="s">
        <v>14</v>
      </c>
      <c r="C6" s="39" t="s">
        <v>27</v>
      </c>
      <c r="D6" s="17">
        <v>2.87</v>
      </c>
      <c r="E6" s="62">
        <v>2.9861111111111113E-3</v>
      </c>
      <c r="F6" s="35" t="s">
        <v>198</v>
      </c>
      <c r="G6" s="36" t="s">
        <v>77</v>
      </c>
      <c r="H6" s="110" t="str">
        <f t="shared" si="4"/>
        <v>( 10:07:45 )</v>
      </c>
      <c r="I6" s="296" t="s">
        <v>363</v>
      </c>
      <c r="J6" s="41" t="s">
        <v>276</v>
      </c>
      <c r="K6" s="42" t="s">
        <v>162</v>
      </c>
      <c r="L6" s="106">
        <f t="shared" si="0"/>
        <v>10</v>
      </c>
      <c r="M6" s="106" t="str">
        <f t="shared" si="1"/>
        <v>07</v>
      </c>
      <c r="N6" s="106">
        <f t="shared" si="2"/>
        <v>45</v>
      </c>
      <c r="O6" s="7">
        <v>0.42204861111111114</v>
      </c>
      <c r="P6" s="9">
        <v>19</v>
      </c>
      <c r="Q6" s="7">
        <f t="shared" si="3"/>
        <v>0.42204861111111114</v>
      </c>
      <c r="R6" s="3">
        <v>7.4074074074074077E-3</v>
      </c>
      <c r="S6" s="2" t="str">
        <f t="shared" si="5"/>
        <v>③実績＋ 10分40秒</v>
      </c>
      <c r="U6" s="2" t="s">
        <v>111</v>
      </c>
      <c r="V6" s="4" t="s">
        <v>38</v>
      </c>
      <c r="W6" s="14" t="s">
        <v>139</v>
      </c>
    </row>
    <row r="7" spans="1:23" ht="48" customHeight="1" x14ac:dyDescent="0.2">
      <c r="A7" s="64" t="s">
        <v>17</v>
      </c>
      <c r="B7" s="38" t="s">
        <v>14</v>
      </c>
      <c r="C7" s="39" t="s">
        <v>30</v>
      </c>
      <c r="D7" s="17">
        <v>2.87</v>
      </c>
      <c r="E7" s="62">
        <v>3.0649116014969673E-3</v>
      </c>
      <c r="F7" s="35" t="s">
        <v>199</v>
      </c>
      <c r="G7" s="36" t="s">
        <v>78</v>
      </c>
      <c r="H7" s="110" t="str">
        <f t="shared" si="4"/>
        <v>( 10:18:25 )</v>
      </c>
      <c r="I7" s="296" t="s">
        <v>364</v>
      </c>
      <c r="J7" s="41" t="s">
        <v>44</v>
      </c>
      <c r="K7" s="42" t="s">
        <v>162</v>
      </c>
      <c r="L7" s="106">
        <f t="shared" si="0"/>
        <v>10</v>
      </c>
      <c r="M7" s="106">
        <f t="shared" si="1"/>
        <v>18</v>
      </c>
      <c r="N7" s="106">
        <f t="shared" si="2"/>
        <v>25</v>
      </c>
      <c r="O7" s="7">
        <v>0.42945601851851856</v>
      </c>
      <c r="P7" s="9">
        <v>20</v>
      </c>
      <c r="Q7" s="7">
        <f t="shared" si="3"/>
        <v>0.42945601851851856</v>
      </c>
      <c r="R7" s="3">
        <v>7.4074074074074077E-3</v>
      </c>
      <c r="S7" s="2" t="str">
        <f t="shared" si="5"/>
        <v>④実績＋ 10分40秒</v>
      </c>
      <c r="U7" s="2" t="s">
        <v>112</v>
      </c>
      <c r="V7" s="13" t="s">
        <v>48</v>
      </c>
      <c r="W7" s="14" t="s">
        <v>60</v>
      </c>
    </row>
    <row r="8" spans="1:23" ht="48" customHeight="1" x14ac:dyDescent="0.2">
      <c r="A8" s="64" t="s">
        <v>19</v>
      </c>
      <c r="B8" s="38" t="s">
        <v>14</v>
      </c>
      <c r="C8" s="39" t="s">
        <v>37</v>
      </c>
      <c r="D8" s="17">
        <v>2.87</v>
      </c>
      <c r="E8" s="62">
        <v>2.6213059749645115E-3</v>
      </c>
      <c r="F8" s="35" t="s">
        <v>200</v>
      </c>
      <c r="G8" s="36" t="s">
        <v>79</v>
      </c>
      <c r="H8" s="110" t="str">
        <f t="shared" si="4"/>
        <v>( 10:29:35 )</v>
      </c>
      <c r="I8" s="296" t="s">
        <v>365</v>
      </c>
      <c r="J8" s="41" t="s">
        <v>44</v>
      </c>
      <c r="K8" s="42" t="s">
        <v>162</v>
      </c>
      <c r="L8" s="106">
        <f t="shared" si="0"/>
        <v>10</v>
      </c>
      <c r="M8" s="106">
        <f t="shared" si="1"/>
        <v>29</v>
      </c>
      <c r="N8" s="106">
        <f t="shared" si="2"/>
        <v>35</v>
      </c>
      <c r="O8" s="7">
        <v>0.4372106481481482</v>
      </c>
      <c r="P8" s="9">
        <v>21</v>
      </c>
      <c r="Q8" s="7">
        <f t="shared" si="3"/>
        <v>0.4372106481481482</v>
      </c>
      <c r="R8" s="3">
        <v>7.7546296296296295E-3</v>
      </c>
      <c r="S8" s="2" t="str">
        <f t="shared" si="5"/>
        <v>⑤実績＋ 11分10秒</v>
      </c>
      <c r="U8" s="2" t="s">
        <v>113</v>
      </c>
      <c r="V8" s="13" t="s">
        <v>59</v>
      </c>
      <c r="W8" s="14" t="s">
        <v>59</v>
      </c>
    </row>
    <row r="9" spans="1:23" ht="48" customHeight="1" x14ac:dyDescent="0.2">
      <c r="A9" s="64" t="s">
        <v>21</v>
      </c>
      <c r="B9" s="38" t="s">
        <v>14</v>
      </c>
      <c r="C9" s="39" t="s">
        <v>40</v>
      </c>
      <c r="D9" s="17">
        <v>2.87</v>
      </c>
      <c r="E9" s="62">
        <v>2.9842560330365208E-3</v>
      </c>
      <c r="F9" s="35" t="s">
        <v>201</v>
      </c>
      <c r="G9" s="65" t="s">
        <v>54</v>
      </c>
      <c r="H9" s="110" t="str">
        <f t="shared" si="4"/>
        <v>( 10:41:35 )</v>
      </c>
      <c r="I9" s="296" t="s">
        <v>366</v>
      </c>
      <c r="J9" s="41" t="s">
        <v>276</v>
      </c>
      <c r="K9" s="42" t="s">
        <v>162</v>
      </c>
      <c r="L9" s="106">
        <f t="shared" si="0"/>
        <v>10</v>
      </c>
      <c r="M9" s="106">
        <f t="shared" si="1"/>
        <v>41</v>
      </c>
      <c r="N9" s="106">
        <f t="shared" si="2"/>
        <v>35</v>
      </c>
      <c r="O9" s="7">
        <v>0.44554398148148155</v>
      </c>
      <c r="P9" s="9">
        <v>22</v>
      </c>
      <c r="Q9" s="7">
        <f t="shared" si="3"/>
        <v>0.44554398148148155</v>
      </c>
      <c r="R9" s="3">
        <v>8.3333333333333332E-3</v>
      </c>
      <c r="S9" s="2" t="str">
        <f t="shared" si="5"/>
        <v>⑥実績＋ 12分0秒</v>
      </c>
      <c r="U9" s="2" t="s">
        <v>114</v>
      </c>
      <c r="V9" s="13" t="s">
        <v>116</v>
      </c>
      <c r="W9" s="14" t="s">
        <v>116</v>
      </c>
    </row>
    <row r="10" spans="1:23" ht="48" customHeight="1" thickBot="1" x14ac:dyDescent="0.25">
      <c r="A10" s="64" t="s">
        <v>22</v>
      </c>
      <c r="B10" s="38" t="s">
        <v>14</v>
      </c>
      <c r="C10" s="39" t="s">
        <v>41</v>
      </c>
      <c r="D10" s="18">
        <v>3.02</v>
      </c>
      <c r="E10" s="62">
        <v>2.874356144223694E-3</v>
      </c>
      <c r="F10" s="35" t="s">
        <v>202</v>
      </c>
      <c r="G10" s="36" t="s">
        <v>52</v>
      </c>
      <c r="H10" s="112" t="str">
        <f t="shared" si="4"/>
        <v>( 10:52:45 )</v>
      </c>
      <c r="I10" s="296" t="s">
        <v>367</v>
      </c>
      <c r="J10" s="41" t="s">
        <v>44</v>
      </c>
      <c r="K10" s="42" t="s">
        <v>162</v>
      </c>
      <c r="L10" s="106">
        <f t="shared" si="0"/>
        <v>10</v>
      </c>
      <c r="M10" s="106">
        <f t="shared" si="1"/>
        <v>52</v>
      </c>
      <c r="N10" s="106">
        <f t="shared" si="2"/>
        <v>45</v>
      </c>
      <c r="O10" s="7">
        <v>0.45329861111111119</v>
      </c>
      <c r="P10" s="9">
        <v>22</v>
      </c>
      <c r="Q10" s="7">
        <f t="shared" si="3"/>
        <v>0.45329861111111119</v>
      </c>
      <c r="R10" s="3">
        <v>7.7546296296296295E-3</v>
      </c>
      <c r="S10" s="2" t="str">
        <f t="shared" si="5"/>
        <v>⑦実績＋ 11分10秒</v>
      </c>
      <c r="U10" s="2" t="s">
        <v>115</v>
      </c>
      <c r="V10" s="13" t="s">
        <v>117</v>
      </c>
      <c r="W10" s="14" t="s">
        <v>117</v>
      </c>
    </row>
    <row r="11" spans="1:23" s="1" customFormat="1" ht="16.5" thickTop="1" x14ac:dyDescent="0.2">
      <c r="A11" s="20"/>
      <c r="B11" s="19"/>
      <c r="C11" s="20"/>
      <c r="D11" s="21"/>
      <c r="E11" s="21"/>
      <c r="F11" s="20"/>
      <c r="G11" s="22"/>
      <c r="H11" s="20"/>
      <c r="I11" s="20"/>
      <c r="J11" s="20"/>
      <c r="K11" s="20"/>
      <c r="L11" s="20"/>
      <c r="M11" s="20"/>
      <c r="N11" s="20"/>
      <c r="O11" s="5"/>
      <c r="P11" s="9"/>
      <c r="Q11" s="5"/>
      <c r="R11" s="3"/>
      <c r="S11" s="2" t="s">
        <v>90</v>
      </c>
    </row>
    <row r="12" spans="1:23" x14ac:dyDescent="0.2">
      <c r="A12" s="54" t="s">
        <v>158</v>
      </c>
      <c r="B12" s="19"/>
      <c r="C12" s="20"/>
      <c r="D12" s="21"/>
      <c r="E12" s="21"/>
      <c r="F12" s="22"/>
      <c r="G12" s="22"/>
      <c r="H12" s="20"/>
      <c r="I12" s="20"/>
      <c r="J12" s="20"/>
      <c r="K12" s="20"/>
      <c r="L12" s="20"/>
      <c r="M12" s="20"/>
      <c r="N12" s="20"/>
      <c r="S12" s="2" t="str">
        <f t="shared" ref="S12:S24" si="6">A11&amp;" ＋ "&amp;MINUTE(R12)&amp;"分"&amp;SECOND(R12)&amp;"秒"</f>
        <v xml:space="preserve"> ＋ 0分0秒</v>
      </c>
    </row>
    <row r="13" spans="1:23" x14ac:dyDescent="0.2">
      <c r="A13" s="20"/>
      <c r="B13" s="19"/>
      <c r="C13" s="20"/>
      <c r="D13" s="21"/>
      <c r="E13" s="21"/>
      <c r="F13" s="22"/>
      <c r="G13" s="22"/>
      <c r="H13" s="20"/>
      <c r="I13" s="20"/>
      <c r="J13" s="20"/>
      <c r="K13" s="20"/>
      <c r="L13" s="20"/>
      <c r="M13" s="20"/>
      <c r="N13" s="20"/>
      <c r="S13" s="2" t="e">
        <f>#REF!&amp;" ＋ "&amp;MINUTE(R13)&amp;"分"&amp;SECOND(R13)&amp;"秒"</f>
        <v>#REF!</v>
      </c>
    </row>
    <row r="14" spans="1:23" x14ac:dyDescent="0.2">
      <c r="A14" s="20"/>
      <c r="B14" s="19"/>
      <c r="C14" s="20"/>
      <c r="D14" s="21"/>
      <c r="E14" s="21"/>
      <c r="F14" s="22"/>
      <c r="G14" s="22"/>
      <c r="H14" s="20"/>
      <c r="I14" s="20"/>
      <c r="J14" s="20"/>
      <c r="K14" s="20"/>
      <c r="L14" s="20"/>
      <c r="M14" s="20"/>
      <c r="N14" s="20"/>
      <c r="S14" s="2" t="str">
        <f t="shared" si="6"/>
        <v xml:space="preserve"> ＋ 0分0秒</v>
      </c>
    </row>
    <row r="15" spans="1:23" x14ac:dyDescent="0.2">
      <c r="A15" s="20" t="s">
        <v>161</v>
      </c>
      <c r="B15" s="19"/>
      <c r="C15" s="20"/>
      <c r="D15" s="21"/>
      <c r="E15" s="21"/>
      <c r="F15" s="22"/>
      <c r="G15" s="22"/>
      <c r="H15" s="20"/>
      <c r="I15" s="20"/>
      <c r="J15" s="20"/>
      <c r="K15" s="20"/>
      <c r="L15" s="20"/>
      <c r="M15" s="20"/>
      <c r="N15" s="20"/>
      <c r="S15" s="2" t="str">
        <f t="shared" si="6"/>
        <v xml:space="preserve"> ＋ 0分0秒</v>
      </c>
    </row>
    <row r="16" spans="1:23" ht="14.5" x14ac:dyDescent="0.2">
      <c r="A16" s="113" t="s">
        <v>368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00"/>
      <c r="M16" s="100"/>
      <c r="N16" s="100"/>
      <c r="S16" s="2" t="str">
        <f t="shared" si="6"/>
        <v>手順） ＋ 0分0秒</v>
      </c>
    </row>
    <row r="17" spans="1:19" ht="14.5" x14ac:dyDescent="0.2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00"/>
      <c r="M17" s="100"/>
      <c r="N17" s="100"/>
      <c r="S17" s="2" t="str">
        <f t="shared" si="6"/>
        <v>唐さんの中継時刻を計測
　⇒１区唐さんの中継時刻実績を記入
　⇒記入した中継時刻実績に予想計算式を適用して②行の嶋さん中継予想時刻を記入。
　　（例：唐さんが　9:32:00 に中継した場合、嶋さんの予想中継時刻は　9:44:00になる）
　⇒山田さんにその予想時刻を教えてあげて３分前にはベンチコート預かって待機エリアB2へいってもらう
　⇒嶋さんの中継時刻を計測・実績記入し、山田さん中継予想を出して永尾さんに教える・・・以降繰り返し ＋ 0分0秒</v>
      </c>
    </row>
    <row r="18" spans="1:19" ht="14.5" x14ac:dyDescent="0.2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00"/>
      <c r="M18" s="100"/>
      <c r="N18" s="100"/>
      <c r="S18" s="2" t="str">
        <f t="shared" si="6"/>
        <v xml:space="preserve"> ＋ 0分0秒</v>
      </c>
    </row>
    <row r="19" spans="1:19" ht="14.5" x14ac:dyDescent="0.2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00"/>
      <c r="M19" s="100"/>
      <c r="N19" s="100"/>
      <c r="S19" s="2" t="s">
        <v>90</v>
      </c>
    </row>
    <row r="20" spans="1:19" ht="14.5" x14ac:dyDescent="0.2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00"/>
      <c r="M20" s="100"/>
      <c r="N20" s="100"/>
      <c r="S20" s="2" t="str">
        <f t="shared" si="6"/>
        <v xml:space="preserve"> ＋ 0分0秒</v>
      </c>
    </row>
    <row r="21" spans="1:19" ht="14.5" x14ac:dyDescent="0.2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00"/>
      <c r="M21" s="100"/>
      <c r="N21" s="100"/>
      <c r="S21" s="2" t="str">
        <f t="shared" si="6"/>
        <v xml:space="preserve"> ＋ 0分0秒</v>
      </c>
    </row>
    <row r="22" spans="1:19" ht="14.5" x14ac:dyDescent="0.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00"/>
      <c r="M22" s="100"/>
      <c r="N22" s="100"/>
      <c r="S22" s="2" t="str">
        <f t="shared" si="6"/>
        <v xml:space="preserve"> ＋ 0分0秒</v>
      </c>
    </row>
    <row r="23" spans="1:19" x14ac:dyDescent="0.2">
      <c r="A23" s="20"/>
      <c r="B23" s="19"/>
      <c r="C23" s="20"/>
      <c r="D23" s="21"/>
      <c r="E23" s="21"/>
      <c r="F23" s="22"/>
      <c r="G23" s="23"/>
      <c r="H23" s="20"/>
      <c r="I23" s="20"/>
      <c r="J23" s="20"/>
      <c r="K23" s="20"/>
      <c r="L23" s="20"/>
      <c r="M23" s="20"/>
      <c r="N23" s="20"/>
      <c r="S23" s="2" t="str">
        <f t="shared" si="6"/>
        <v xml:space="preserve"> ＋ 0分0秒</v>
      </c>
    </row>
    <row r="24" spans="1:19" x14ac:dyDescent="0.2">
      <c r="A24" s="20"/>
      <c r="B24" s="19"/>
      <c r="C24" s="20"/>
      <c r="D24" s="21"/>
      <c r="E24" s="21"/>
      <c r="F24" s="22"/>
      <c r="G24" s="23"/>
      <c r="H24" s="20"/>
      <c r="I24" s="20"/>
      <c r="J24" s="20"/>
      <c r="K24" s="20"/>
      <c r="L24" s="20"/>
      <c r="M24" s="20"/>
      <c r="N24" s="20"/>
      <c r="S24" s="2" t="str">
        <f t="shared" si="6"/>
        <v xml:space="preserve"> ＋ 0分0秒</v>
      </c>
    </row>
    <row r="25" spans="1:19" x14ac:dyDescent="0.2">
      <c r="A25" s="60"/>
      <c r="B25" s="19"/>
      <c r="C25" s="20"/>
      <c r="D25" s="21"/>
      <c r="E25" s="21"/>
      <c r="F25" s="22"/>
      <c r="G25" s="23"/>
      <c r="H25" s="20"/>
      <c r="I25" s="20"/>
      <c r="J25" s="20"/>
      <c r="K25" s="20"/>
      <c r="L25" s="20"/>
      <c r="M25" s="20"/>
      <c r="N25" s="20"/>
    </row>
    <row r="26" spans="1:19" x14ac:dyDescent="0.2">
      <c r="A26" s="243" t="s">
        <v>159</v>
      </c>
      <c r="B26" s="238"/>
      <c r="C26" s="239"/>
      <c r="D26" s="240"/>
      <c r="E26" s="240"/>
      <c r="F26" s="241"/>
      <c r="G26" s="242"/>
      <c r="H26" s="239"/>
      <c r="I26" s="239"/>
      <c r="J26" s="239"/>
      <c r="K26" s="239"/>
      <c r="L26" s="20"/>
      <c r="M26" s="20"/>
      <c r="N26" s="20"/>
    </row>
    <row r="27" spans="1:19" x14ac:dyDescent="0.2">
      <c r="A27" s="239"/>
      <c r="B27" s="238"/>
      <c r="C27" s="239"/>
      <c r="D27" s="240"/>
      <c r="E27" s="240"/>
      <c r="F27" s="241"/>
      <c r="G27" s="242"/>
      <c r="H27" s="241" t="s">
        <v>339</v>
      </c>
      <c r="I27" s="239"/>
      <c r="J27" s="239"/>
      <c r="K27" s="239"/>
      <c r="L27" s="20"/>
      <c r="M27" s="20"/>
      <c r="N27" s="20"/>
    </row>
    <row r="28" spans="1:19" x14ac:dyDescent="0.4">
      <c r="A28" s="239"/>
      <c r="B28" s="238"/>
      <c r="C28" s="239"/>
      <c r="D28" s="240"/>
      <c r="E28" s="240"/>
      <c r="F28" s="269"/>
      <c r="G28" s="242"/>
      <c r="H28" s="269" t="s">
        <v>337</v>
      </c>
      <c r="I28" s="239"/>
      <c r="J28" s="239"/>
      <c r="K28" s="239"/>
      <c r="L28" s="20"/>
      <c r="M28" s="20"/>
      <c r="N28" s="20"/>
    </row>
    <row r="29" spans="1:19" x14ac:dyDescent="0.4">
      <c r="A29" s="239"/>
      <c r="B29" s="238"/>
      <c r="C29" s="239"/>
      <c r="D29" s="240"/>
      <c r="E29" s="240"/>
      <c r="F29" s="269"/>
      <c r="G29" s="242"/>
      <c r="H29" s="269" t="s">
        <v>338</v>
      </c>
      <c r="I29" s="239"/>
      <c r="J29" s="239"/>
      <c r="K29" s="239"/>
      <c r="L29" s="20"/>
      <c r="M29" s="20"/>
      <c r="N29" s="20"/>
    </row>
    <row r="30" spans="1:19" x14ac:dyDescent="0.2">
      <c r="A30" s="239"/>
      <c r="B30" s="238"/>
      <c r="C30" s="239"/>
      <c r="D30" s="240"/>
      <c r="E30" s="240"/>
      <c r="F30" s="241"/>
      <c r="G30" s="242"/>
      <c r="H30" s="239"/>
      <c r="I30" s="239"/>
      <c r="J30" s="239"/>
      <c r="K30" s="239"/>
      <c r="L30" s="20"/>
      <c r="M30" s="20"/>
      <c r="N30" s="20"/>
    </row>
    <row r="31" spans="1:19" x14ac:dyDescent="0.2">
      <c r="A31" s="20"/>
      <c r="B31" s="19"/>
      <c r="C31" s="20"/>
      <c r="D31" s="21"/>
      <c r="E31" s="21"/>
      <c r="F31" s="22"/>
      <c r="G31" s="23"/>
      <c r="H31" s="20"/>
      <c r="I31" s="20"/>
      <c r="J31" s="20"/>
      <c r="K31" s="20"/>
      <c r="L31" s="20"/>
      <c r="M31" s="20"/>
      <c r="N31" s="20"/>
    </row>
    <row r="32" spans="1:19" x14ac:dyDescent="0.2">
      <c r="A32" s="20"/>
      <c r="B32" s="19"/>
      <c r="C32" s="20"/>
      <c r="D32" s="21"/>
      <c r="E32" s="21"/>
      <c r="F32" s="22"/>
      <c r="G32" s="23"/>
      <c r="H32" s="20"/>
      <c r="I32" s="20"/>
      <c r="J32" s="20"/>
      <c r="K32" s="20"/>
      <c r="L32" s="20"/>
      <c r="M32" s="20"/>
      <c r="N32" s="20"/>
    </row>
    <row r="33" spans="1:14" x14ac:dyDescent="0.2">
      <c r="A33" s="20"/>
      <c r="B33" s="19"/>
      <c r="C33" s="20"/>
      <c r="D33" s="21"/>
      <c r="E33" s="21"/>
      <c r="F33" s="22"/>
      <c r="G33" s="23"/>
      <c r="H33" s="20"/>
      <c r="I33" s="20"/>
      <c r="J33" s="20"/>
      <c r="K33" s="20"/>
      <c r="L33" s="20"/>
      <c r="M33" s="20"/>
      <c r="N33" s="20"/>
    </row>
    <row r="34" spans="1:14" x14ac:dyDescent="0.2">
      <c r="A34" s="20"/>
      <c r="B34" s="19"/>
      <c r="C34" s="20"/>
      <c r="D34" s="21"/>
      <c r="E34" s="21"/>
      <c r="F34" s="22"/>
      <c r="G34" s="23"/>
      <c r="H34" s="20"/>
      <c r="I34" s="20"/>
      <c r="J34" s="20"/>
      <c r="K34" s="20"/>
      <c r="L34" s="20"/>
      <c r="M34" s="20"/>
      <c r="N34" s="20"/>
    </row>
    <row r="35" spans="1:14" x14ac:dyDescent="0.2">
      <c r="A35" s="20"/>
      <c r="B35" s="19"/>
      <c r="C35" s="20"/>
      <c r="D35" s="21"/>
      <c r="E35" s="21"/>
      <c r="F35" s="22"/>
      <c r="G35" s="23"/>
      <c r="H35" s="20"/>
      <c r="I35" s="20"/>
      <c r="J35" s="20"/>
      <c r="K35" s="20"/>
      <c r="L35" s="20"/>
      <c r="M35" s="20"/>
      <c r="N35" s="20"/>
    </row>
    <row r="36" spans="1:14" x14ac:dyDescent="0.2">
      <c r="A36" s="20"/>
      <c r="B36" s="19"/>
      <c r="C36" s="20"/>
      <c r="D36" s="21"/>
      <c r="E36" s="21"/>
      <c r="F36" s="22"/>
      <c r="G36" s="23"/>
      <c r="H36" s="20"/>
      <c r="I36" s="20"/>
      <c r="J36" s="20"/>
      <c r="K36" s="20"/>
      <c r="L36" s="20"/>
      <c r="M36" s="20"/>
      <c r="N36" s="20"/>
    </row>
    <row r="37" spans="1:14" x14ac:dyDescent="0.2">
      <c r="A37" s="20"/>
      <c r="B37" s="19"/>
      <c r="C37" s="20"/>
      <c r="D37" s="21"/>
      <c r="E37" s="21"/>
      <c r="F37" s="22"/>
      <c r="G37" s="23"/>
      <c r="H37" s="20"/>
      <c r="I37" s="20"/>
      <c r="J37" s="20"/>
      <c r="K37" s="20"/>
      <c r="L37" s="20"/>
      <c r="M37" s="20"/>
      <c r="N37" s="20"/>
    </row>
    <row r="38" spans="1:14" x14ac:dyDescent="0.2">
      <c r="A38" s="20"/>
      <c r="B38" s="19"/>
      <c r="C38" s="20"/>
      <c r="D38" s="21"/>
      <c r="E38" s="21"/>
      <c r="F38" s="22"/>
      <c r="G38" s="23"/>
      <c r="H38" s="20"/>
      <c r="I38" s="20"/>
      <c r="J38" s="20"/>
      <c r="K38" s="20"/>
      <c r="L38" s="20"/>
      <c r="M38" s="20"/>
      <c r="N38" s="20"/>
    </row>
  </sheetData>
  <autoFilter ref="A2:R10" xr:uid="{CB64BAF3-4E2A-4DBF-B9BC-F6B3DE696985}">
    <sortState xmlns:xlrd2="http://schemas.microsoft.com/office/spreadsheetml/2017/richdata2" ref="A3:R10">
      <sortCondition ref="P2:P10"/>
    </sortState>
  </autoFilter>
  <mergeCells count="1">
    <mergeCell ref="A16:K22"/>
  </mergeCells>
  <phoneticPr fontId="1"/>
  <hyperlinks>
    <hyperlink ref="H28" r:id="rId1" xr:uid="{A097A3FE-E50A-4858-8AF2-4FB810BE23F5}"/>
    <hyperlink ref="H29" r:id="rId2" xr:uid="{7DC42A0B-F36C-440F-BC00-A58F131738CF}"/>
  </hyperlinks>
  <printOptions horizontalCentered="1" verticalCentered="1"/>
  <pageMargins left="0" right="0" top="0" bottom="0" header="0" footer="0"/>
  <pageSetup paperSize="9" orientation="portrait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43775712445F4F82775BB460FB3292" ma:contentTypeVersion="19" ma:contentTypeDescription="新しいドキュメントを作成します。" ma:contentTypeScope="" ma:versionID="0d0ac6cb371acd5a9f7d9260ff1fe8c6">
  <xsd:schema xmlns:xsd="http://www.w3.org/2001/XMLSchema" xmlns:xs="http://www.w3.org/2001/XMLSchema" xmlns:p="http://schemas.microsoft.com/office/2006/metadata/properties" xmlns:ns2="6e9d908a-9f95-4997-80f1-3523e6bc2e19" xmlns:ns3="25ec1c44-e65e-43e7-94fb-6edd69e0929a" targetNamespace="http://schemas.microsoft.com/office/2006/metadata/properties" ma:root="true" ma:fieldsID="6d7e29fa09bbc0a240c1b27e96e8d8d5" ns2:_="" ns3:_="">
    <xsd:import namespace="6e9d908a-9f95-4997-80f1-3523e6bc2e19"/>
    <xsd:import namespace="25ec1c44-e65e-43e7-94fb-6edd69e092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908a-9f95-4997-80f1-3523e6bc2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c1c44-e65e-43e7-94fb-6edd69e09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a44d82-081a-4791-bff5-ed16b6724170}" ma:internalName="TaxCatchAll" ma:showField="CatchAllData" ma:web="25ec1c44-e65e-43e7-94fb-6edd69e092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c1c44-e65e-43e7-94fb-6edd69e0929a" xsi:nil="true"/>
    <lcf76f155ced4ddcb4097134ff3c332f xmlns="6e9d908a-9f95-4997-80f1-3523e6bc2e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E6CC9-C263-41C9-A1FC-FA610D21CB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3370E-D71B-4DA5-B75F-A43C6AF511E8}"/>
</file>

<file path=customXml/itemProps3.xml><?xml version="1.0" encoding="utf-8"?>
<ds:datastoreItem xmlns:ds="http://schemas.openxmlformats.org/officeDocument/2006/customXml" ds:itemID="{F3200CDC-9FE8-464C-BD9F-43CB52410D02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25ec1c44-e65e-43e7-94fb-6edd69e0929a"/>
    <ds:schemaRef ds:uri="6e9d908a-9f95-4997-80f1-3523e6bc2e19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1c1335e-f582-42a9-b6fe-5e1a16eb9bc8}" enabled="0" method="" siteId="{d1c1335e-f582-42a9-b6fe-5e1a16eb9b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沿道通過予想時刻</vt:lpstr>
      <vt:lpstr>競技場入場予想時刻</vt:lpstr>
      <vt:lpstr>中継予想ロングシニア女性</vt:lpstr>
      <vt:lpstr>中継予想ショート</vt:lpstr>
      <vt:lpstr>沿道通過予想時刻!Print_Area</vt:lpstr>
      <vt:lpstr>競技場入場予想時刻!Print_Area</vt:lpstr>
      <vt:lpstr>中継予想ショート!Print_Area</vt:lpstr>
      <vt:lpstr>中継予想ロングシニア女性!Print_Area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Wada, Ryuta/和田 龍太</dc:creator>
  <cp:keywords/>
  <dc:description/>
  <cp:lastModifiedBy>Wada, Ryuta/和田 龍太</cp:lastModifiedBy>
  <cp:revision/>
  <cp:lastPrinted>2025-12-05T08:22:24Z</cp:lastPrinted>
  <dcterms:created xsi:type="dcterms:W3CDTF">2022-11-27T12:10:31Z</dcterms:created>
  <dcterms:modified xsi:type="dcterms:W3CDTF">2025-12-05T08:29:58Z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0x010100DA43775712445F4F82775BB460FB3292</vt:lpwstr>
  </property>
  <property fmtid="{D5CDD505-2E9C-101B-9397-08002B2CF9AE}" pid="3" name="MediaServiceImageTags">
    <vt:lpwstr/>
  </property>
</Properties>
</file>