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toyotajp.sharepoint.com/sites/msteams_adb3a2/Shared Documents/部共用/部親睦会/部 親睦会/25年度親睦会/40_駅伝/03_BBQ/02) 準備/"/>
    </mc:Choice>
  </mc:AlternateContent>
  <xr:revisionPtr revIDLastSave="1062" documentId="8_{F7E3F03E-44A5-480D-A6C9-2DFE0E133084}" xr6:coauthVersionLast="47" xr6:coauthVersionMax="47" xr10:uidLastSave="{D5B8B7D6-99BB-40E8-B8F2-810C653B5C42}"/>
  <bookViews>
    <workbookView xWindow="-110" yWindow="-110" windowWidth="19420" windowHeight="10300" activeTab="5" xr2:uid="{C6AD52DD-220A-4287-A19B-6C4873F2CA45}"/>
  </bookViews>
  <sheets>
    <sheet name="w" sheetId="5" r:id="rId1"/>
    <sheet name="買い出し協力者募集" sheetId="2" r:id="rId2"/>
    <sheet name="2023食材詳細" sheetId="3" r:id="rId3"/>
    <sheet name="2024食材詳細" sheetId="1" r:id="rId4"/>
    <sheet name="2025食材詳細" sheetId="4" r:id="rId5"/>
    <sheet name="25_振返り"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5" i="4" l="1"/>
  <c r="AB55" i="4"/>
  <c r="V52" i="4"/>
  <c r="V53" i="4" s="1"/>
  <c r="V46" i="4"/>
  <c r="V45" i="4"/>
  <c r="V47" i="4" s="1"/>
  <c r="F32" i="4"/>
  <c r="L44" i="4"/>
  <c r="S45" i="5"/>
  <c r="S48" i="5"/>
  <c r="S46" i="5"/>
  <c r="K35" i="5"/>
  <c r="K34" i="5"/>
  <c r="K33" i="5"/>
  <c r="K32" i="5"/>
  <c r="K30" i="5"/>
  <c r="K29" i="5"/>
  <c r="K26" i="5"/>
  <c r="K27" i="5" s="1"/>
  <c r="K23" i="5"/>
  <c r="K24" i="5"/>
  <c r="K22" i="5"/>
  <c r="K15" i="5"/>
  <c r="K20" i="5" s="1"/>
  <c r="K16" i="5"/>
  <c r="K17" i="5"/>
  <c r="K18" i="5"/>
  <c r="K19" i="5"/>
  <c r="K14" i="5"/>
  <c r="K8" i="5"/>
  <c r="K4" i="5"/>
  <c r="K5" i="5"/>
  <c r="K6" i="5"/>
  <c r="K7" i="5"/>
  <c r="K9" i="5"/>
  <c r="K10" i="5"/>
  <c r="K11" i="5"/>
  <c r="K3" i="5"/>
  <c r="K12" i="5" s="1"/>
  <c r="J3" i="5"/>
  <c r="J12" i="5" s="1"/>
  <c r="I26" i="5"/>
  <c r="I24" i="5"/>
  <c r="I23" i="5"/>
  <c r="I22" i="5"/>
  <c r="I19" i="5"/>
  <c r="I18" i="5"/>
  <c r="I17" i="5"/>
  <c r="I16" i="5"/>
  <c r="I15" i="5"/>
  <c r="I14" i="5"/>
  <c r="I11" i="5"/>
  <c r="I10" i="5"/>
  <c r="I9" i="5"/>
  <c r="I7" i="5"/>
  <c r="I6" i="5"/>
  <c r="I5" i="5"/>
  <c r="I4" i="5"/>
  <c r="I3" i="5"/>
  <c r="E26" i="5"/>
  <c r="F26" i="5"/>
  <c r="J26" i="5" s="1"/>
  <c r="E29" i="5"/>
  <c r="F29" i="5"/>
  <c r="J29" i="5"/>
  <c r="E30" i="5"/>
  <c r="F30" i="5"/>
  <c r="J30" i="5" s="1"/>
  <c r="E31" i="5"/>
  <c r="F31" i="5"/>
  <c r="J31" i="5"/>
  <c r="AH31" i="5"/>
  <c r="AI31" i="5"/>
  <c r="AK31" i="5"/>
  <c r="E32" i="5"/>
  <c r="F32" i="5"/>
  <c r="J32" i="5" s="1"/>
  <c r="F33" i="5"/>
  <c r="J33" i="5"/>
  <c r="E34" i="5"/>
  <c r="F34" i="5"/>
  <c r="J34" i="5"/>
  <c r="Q37" i="5"/>
  <c r="Q38" i="5"/>
  <c r="Q39" i="5"/>
  <c r="Q40" i="5"/>
  <c r="Q46" i="5"/>
  <c r="O48" i="5"/>
  <c r="Q48" i="5"/>
  <c r="Q45" i="5" s="1"/>
  <c r="E3" i="5"/>
  <c r="F3" i="5"/>
  <c r="AL3" i="5"/>
  <c r="E4" i="5"/>
  <c r="F4" i="5"/>
  <c r="J4" i="5"/>
  <c r="E5" i="5"/>
  <c r="F5" i="5"/>
  <c r="J5" i="5"/>
  <c r="E6" i="5"/>
  <c r="F6" i="5"/>
  <c r="J6" i="5"/>
  <c r="E7" i="5"/>
  <c r="F7" i="5"/>
  <c r="F12" i="5" s="1"/>
  <c r="J7" i="5"/>
  <c r="E8" i="5"/>
  <c r="E9" i="5"/>
  <c r="F9" i="5"/>
  <c r="J9" i="5"/>
  <c r="E10" i="5"/>
  <c r="F10" i="5"/>
  <c r="J10" i="5"/>
  <c r="E11" i="5"/>
  <c r="F11" i="5"/>
  <c r="J11" i="5"/>
  <c r="E14" i="5"/>
  <c r="F14" i="5"/>
  <c r="J14" i="5"/>
  <c r="J20" i="5" s="1"/>
  <c r="E15" i="5"/>
  <c r="F15" i="5"/>
  <c r="J15" i="5"/>
  <c r="E16" i="5"/>
  <c r="F16" i="5"/>
  <c r="J16" i="5"/>
  <c r="E17" i="5"/>
  <c r="F17" i="5"/>
  <c r="J17" i="5"/>
  <c r="E18" i="5"/>
  <c r="F18" i="5"/>
  <c r="J18" i="5"/>
  <c r="E19" i="5"/>
  <c r="F19" i="5"/>
  <c r="J19" i="5"/>
  <c r="E22" i="5"/>
  <c r="F22" i="5"/>
  <c r="J22" i="5"/>
  <c r="E23" i="5"/>
  <c r="F23" i="5"/>
  <c r="J23" i="5"/>
  <c r="J27" i="5" s="1"/>
  <c r="E24" i="5"/>
  <c r="F24" i="5"/>
  <c r="J24" i="5"/>
  <c r="O37" i="4"/>
  <c r="O38" i="4"/>
  <c r="O36" i="4"/>
  <c r="O45" i="4"/>
  <c r="L47" i="4"/>
  <c r="O47" i="4" s="1"/>
  <c r="E33" i="4"/>
  <c r="H33" i="4" s="1"/>
  <c r="H32" i="4"/>
  <c r="E31" i="4"/>
  <c r="AI30" i="4"/>
  <c r="AG30" i="4"/>
  <c r="AF30" i="4"/>
  <c r="E30" i="4"/>
  <c r="F30" i="4" s="1"/>
  <c r="H30" i="4" s="1"/>
  <c r="E29" i="4"/>
  <c r="E28" i="4"/>
  <c r="H28" i="4" s="1"/>
  <c r="E25" i="4"/>
  <c r="F25" i="4" s="1"/>
  <c r="H25" i="4" s="1"/>
  <c r="E24" i="4"/>
  <c r="F24" i="4" s="1"/>
  <c r="H24" i="4" s="1"/>
  <c r="E23" i="4"/>
  <c r="E22" i="4"/>
  <c r="F22" i="4" s="1"/>
  <c r="H22" i="4" s="1"/>
  <c r="E19" i="4"/>
  <c r="F19" i="4" s="1"/>
  <c r="H19" i="4" s="1"/>
  <c r="E18" i="4"/>
  <c r="F18" i="4" s="1"/>
  <c r="E17" i="4"/>
  <c r="F17" i="4" s="1"/>
  <c r="E16" i="4"/>
  <c r="F16" i="4" s="1"/>
  <c r="H16" i="4" s="1"/>
  <c r="E15" i="4"/>
  <c r="F15" i="4" s="1"/>
  <c r="H15" i="4" s="1"/>
  <c r="E14" i="4"/>
  <c r="F14" i="4" s="1"/>
  <c r="H14" i="4" s="1"/>
  <c r="E11" i="4"/>
  <c r="F11" i="4" s="1"/>
  <c r="H11" i="4" s="1"/>
  <c r="E10" i="4"/>
  <c r="F10" i="4" s="1"/>
  <c r="H10" i="4" s="1"/>
  <c r="E9" i="4"/>
  <c r="F9" i="4" s="1"/>
  <c r="H9" i="4" s="1"/>
  <c r="E8" i="4"/>
  <c r="E7" i="4"/>
  <c r="F7" i="4" s="1"/>
  <c r="H7" i="4" s="1"/>
  <c r="E6" i="4"/>
  <c r="F6" i="4" s="1"/>
  <c r="H6" i="4" s="1"/>
  <c r="E5" i="4"/>
  <c r="F5" i="4" s="1"/>
  <c r="H5" i="4" s="1"/>
  <c r="E4" i="4"/>
  <c r="F4" i="4" s="1"/>
  <c r="AJ3" i="4"/>
  <c r="E3" i="4"/>
  <c r="F3" i="4" s="1"/>
  <c r="E35" i="3"/>
  <c r="F35" i="3" s="1"/>
  <c r="H35" i="3" s="1"/>
  <c r="H34" i="3"/>
  <c r="F34" i="3"/>
  <c r="E33" i="3"/>
  <c r="F33" i="3" s="1"/>
  <c r="H33" i="3" s="1"/>
  <c r="AC32" i="3"/>
  <c r="AA32" i="3"/>
  <c r="Z32" i="3"/>
  <c r="H32" i="3"/>
  <c r="F32" i="3"/>
  <c r="E32" i="3"/>
  <c r="E31" i="3"/>
  <c r="F31" i="3" s="1"/>
  <c r="H31" i="3" s="1"/>
  <c r="E30" i="3"/>
  <c r="F30" i="3" s="1"/>
  <c r="H30" i="3" s="1"/>
  <c r="E27" i="3"/>
  <c r="F27" i="3" s="1"/>
  <c r="H27" i="3" s="1"/>
  <c r="E26" i="3"/>
  <c r="F26" i="3" s="1"/>
  <c r="H26" i="3" s="1"/>
  <c r="E25" i="3"/>
  <c r="F25" i="3" s="1"/>
  <c r="H25" i="3" s="1"/>
  <c r="F24" i="3"/>
  <c r="H24" i="3" s="1"/>
  <c r="E24" i="3"/>
  <c r="F23" i="3"/>
  <c r="H23" i="3" s="1"/>
  <c r="E23" i="3"/>
  <c r="E22" i="3"/>
  <c r="F22" i="3" s="1"/>
  <c r="H22" i="3" s="1"/>
  <c r="H28" i="3" s="1"/>
  <c r="E19" i="3"/>
  <c r="F19" i="3" s="1"/>
  <c r="H19" i="3" s="1"/>
  <c r="E18" i="3"/>
  <c r="F18" i="3" s="1"/>
  <c r="H18" i="3" s="1"/>
  <c r="F17" i="3"/>
  <c r="H17" i="3" s="1"/>
  <c r="E17" i="3"/>
  <c r="F16" i="3"/>
  <c r="H16" i="3" s="1"/>
  <c r="E16" i="3"/>
  <c r="E15" i="3"/>
  <c r="F15" i="3" s="1"/>
  <c r="H15" i="3" s="1"/>
  <c r="E14" i="3"/>
  <c r="F14" i="3" s="1"/>
  <c r="H14" i="3" s="1"/>
  <c r="H20" i="3" s="1"/>
  <c r="J12" i="3"/>
  <c r="E11" i="3"/>
  <c r="F11" i="3" s="1"/>
  <c r="H11" i="3" s="1"/>
  <c r="E10" i="3"/>
  <c r="F10" i="3" s="1"/>
  <c r="H10" i="3" s="1"/>
  <c r="H9" i="3"/>
  <c r="F9" i="3"/>
  <c r="E9" i="3"/>
  <c r="E8" i="3"/>
  <c r="F7" i="3"/>
  <c r="H7" i="3" s="1"/>
  <c r="E7" i="3"/>
  <c r="F6" i="3"/>
  <c r="H6" i="3" s="1"/>
  <c r="E6" i="3"/>
  <c r="E5" i="3"/>
  <c r="F5" i="3" s="1"/>
  <c r="H5" i="3" s="1"/>
  <c r="E4" i="3"/>
  <c r="F4" i="3" s="1"/>
  <c r="H4" i="3" s="1"/>
  <c r="AD3" i="3"/>
  <c r="E3" i="3"/>
  <c r="F3" i="3" s="1"/>
  <c r="H3" i="3" s="1"/>
  <c r="H48" i="1"/>
  <c r="H47" i="1"/>
  <c r="E34" i="1"/>
  <c r="F34" i="1" s="1"/>
  <c r="H34" i="1" s="1"/>
  <c r="H33" i="1"/>
  <c r="F33" i="1"/>
  <c r="E32" i="1"/>
  <c r="F32" i="1" s="1"/>
  <c r="H32" i="1" s="1"/>
  <c r="AH31" i="1"/>
  <c r="AF31" i="1"/>
  <c r="AE31" i="1"/>
  <c r="E31" i="1"/>
  <c r="F31" i="1" s="1"/>
  <c r="H31" i="1" s="1"/>
  <c r="F30" i="1"/>
  <c r="H30" i="1" s="1"/>
  <c r="E30" i="1"/>
  <c r="E29" i="1"/>
  <c r="F29" i="1" s="1"/>
  <c r="H29" i="1" s="1"/>
  <c r="E26" i="1"/>
  <c r="F26" i="1" s="1"/>
  <c r="H26" i="1" s="1"/>
  <c r="E24" i="1"/>
  <c r="F24" i="1" s="1"/>
  <c r="H24" i="1" s="1"/>
  <c r="E23" i="1"/>
  <c r="F23" i="1" s="1"/>
  <c r="H23" i="1" s="1"/>
  <c r="F22" i="1"/>
  <c r="H22" i="1" s="1"/>
  <c r="E22" i="1"/>
  <c r="K19" i="1"/>
  <c r="E19" i="1"/>
  <c r="F19" i="1" s="1"/>
  <c r="H19" i="1" s="1"/>
  <c r="K18" i="1"/>
  <c r="E18" i="1"/>
  <c r="F18" i="1" s="1"/>
  <c r="H18" i="1" s="1"/>
  <c r="K17" i="1"/>
  <c r="E17" i="1"/>
  <c r="F17" i="1" s="1"/>
  <c r="H17" i="1" s="1"/>
  <c r="F16" i="1"/>
  <c r="H16" i="1" s="1"/>
  <c r="E16" i="1"/>
  <c r="E15" i="1"/>
  <c r="F15" i="1" s="1"/>
  <c r="H15" i="1" s="1"/>
  <c r="E14" i="1"/>
  <c r="F14" i="1" s="1"/>
  <c r="H14" i="1" s="1"/>
  <c r="E11" i="1"/>
  <c r="F11" i="1" s="1"/>
  <c r="H11" i="1" s="1"/>
  <c r="E10" i="1"/>
  <c r="F10" i="1" s="1"/>
  <c r="H10" i="1" s="1"/>
  <c r="E9" i="1"/>
  <c r="F9" i="1" s="1"/>
  <c r="H9" i="1" s="1"/>
  <c r="K8" i="1"/>
  <c r="E8" i="1"/>
  <c r="E7" i="1"/>
  <c r="F7" i="1" s="1"/>
  <c r="H7" i="1" s="1"/>
  <c r="K6" i="1"/>
  <c r="E6" i="1"/>
  <c r="F6" i="1" s="1"/>
  <c r="H6" i="1" s="1"/>
  <c r="E5" i="1"/>
  <c r="F5" i="1" s="1"/>
  <c r="H5" i="1" s="1"/>
  <c r="F4" i="1"/>
  <c r="E4" i="1"/>
  <c r="AI3" i="1"/>
  <c r="F3" i="1"/>
  <c r="H3" i="1" s="1"/>
  <c r="E3" i="1"/>
  <c r="F23" i="4" l="1"/>
  <c r="H23" i="4" s="1"/>
  <c r="H26" i="4" s="1"/>
  <c r="F29" i="4"/>
  <c r="H29" i="4" s="1"/>
  <c r="F31" i="4"/>
  <c r="H31" i="4" s="1"/>
  <c r="O39" i="4"/>
  <c r="J1" i="5"/>
  <c r="P45" i="5" s="1"/>
  <c r="J35" i="5"/>
  <c r="K1" i="5"/>
  <c r="R45" i="5" s="1"/>
  <c r="O44" i="4"/>
  <c r="H20" i="4"/>
  <c r="H4" i="4"/>
  <c r="H12" i="4" s="1"/>
  <c r="F12" i="4"/>
  <c r="H12" i="3"/>
  <c r="H36" i="3"/>
  <c r="H35" i="1"/>
  <c r="F12" i="1"/>
  <c r="H20" i="1"/>
  <c r="H27" i="1"/>
  <c r="H4" i="1"/>
  <c r="H12" i="1" s="1"/>
  <c r="H34" i="4" l="1"/>
  <c r="H1" i="4"/>
  <c r="M44" i="4" s="1"/>
  <c r="J28" i="3"/>
</calcChain>
</file>

<file path=xl/sharedStrings.xml><?xml version="1.0" encoding="utf-8"?>
<sst xmlns="http://schemas.openxmlformats.org/spreadsheetml/2006/main" count="1466" uniqueCount="422">
  <si>
    <t>6/29予想（買出し量目安）</t>
    <rPh sb="4" eb="6">
      <t>ヨソウ</t>
    </rPh>
    <rPh sb="7" eb="9">
      <t>カイダ</t>
    </rPh>
    <rPh sb="10" eb="11">
      <t>リョウ</t>
    </rPh>
    <rPh sb="11" eb="13">
      <t>メヤス</t>
    </rPh>
    <phoneticPr fontId="6"/>
  </si>
  <si>
    <t>総勢</t>
    <rPh sb="0" eb="2">
      <t>ソウゼイ</t>
    </rPh>
    <phoneticPr fontId="6"/>
  </si>
  <si>
    <t>飲む人</t>
    <rPh sb="0" eb="1">
      <t>ノ</t>
    </rPh>
    <rPh sb="2" eb="3">
      <t>ヒト</t>
    </rPh>
    <phoneticPr fontId="6"/>
  </si>
  <si>
    <t>肉は少し少な目</t>
    <rPh sb="0" eb="1">
      <t>ニク</t>
    </rPh>
    <rPh sb="2" eb="3">
      <t>スコ</t>
    </rPh>
    <rPh sb="4" eb="5">
      <t>スク</t>
    </rPh>
    <rPh sb="6" eb="7">
      <t>メ</t>
    </rPh>
    <phoneticPr fontId="6"/>
  </si>
  <si>
    <t>インフレ考慮10%増</t>
    <rPh sb="4" eb="6">
      <t>コウリョ</t>
    </rPh>
    <rPh sb="9" eb="10">
      <t>ゾウ</t>
    </rPh>
    <phoneticPr fontId="6"/>
  </si>
  <si>
    <t>昨年実績</t>
    <rPh sb="0" eb="2">
      <t>サクネン</t>
    </rPh>
    <rPh sb="2" eb="4">
      <t>ジッセキ</t>
    </rPh>
    <phoneticPr fontId="6"/>
  </si>
  <si>
    <t>参加者</t>
    <rPh sb="0" eb="3">
      <t>サンカシャ</t>
    </rPh>
    <phoneticPr fontId="6"/>
  </si>
  <si>
    <t>42人</t>
    <rPh sb="2" eb="3">
      <t>ニン</t>
    </rPh>
    <phoneticPr fontId="6"/>
  </si>
  <si>
    <t>4月予行演習時の実績（２卓１０名）</t>
    <rPh sb="1" eb="2">
      <t>ガツ</t>
    </rPh>
    <rPh sb="2" eb="7">
      <t>ヨコウエンシュウジ</t>
    </rPh>
    <rPh sb="8" eb="10">
      <t>ジッセキ</t>
    </rPh>
    <rPh sb="12" eb="13">
      <t>タク</t>
    </rPh>
    <rPh sb="15" eb="16">
      <t>メイ</t>
    </rPh>
    <phoneticPr fontId="6"/>
  </si>
  <si>
    <t>１人当たり</t>
    <rPh sb="0" eb="3">
      <t>ヒトリア</t>
    </rPh>
    <phoneticPr fontId="6"/>
  </si>
  <si>
    <t>イメージ</t>
    <phoneticPr fontId="6"/>
  </si>
  <si>
    <t>人数</t>
    <rPh sb="0" eb="2">
      <t>ニンズウ</t>
    </rPh>
    <phoneticPr fontId="6"/>
  </si>
  <si>
    <t>合計[本/g]</t>
    <rPh sb="0" eb="2">
      <t>ゴウケイ</t>
    </rPh>
    <rPh sb="3" eb="4">
      <t>ホン</t>
    </rPh>
    <phoneticPr fontId="6"/>
  </si>
  <si>
    <t>本/g　単価予想</t>
    <rPh sb="0" eb="1">
      <t>ホン</t>
    </rPh>
    <rPh sb="4" eb="6">
      <t>タンカ</t>
    </rPh>
    <rPh sb="6" eb="8">
      <t>ヨソウ</t>
    </rPh>
    <phoneticPr fontId="6"/>
  </si>
  <si>
    <t>合計本</t>
    <rPh sb="0" eb="2">
      <t>ゴウケイ</t>
    </rPh>
    <rPh sb="2" eb="3">
      <t>ホン</t>
    </rPh>
    <phoneticPr fontId="6"/>
  </si>
  <si>
    <t>単価予想</t>
    <rPh sb="0" eb="2">
      <t>タンカ</t>
    </rPh>
    <rPh sb="2" eb="4">
      <t>ヨソウ</t>
    </rPh>
    <phoneticPr fontId="6"/>
  </si>
  <si>
    <t>予想コスト</t>
    <rPh sb="0" eb="2">
      <t>ヨソウ</t>
    </rPh>
    <phoneticPr fontId="6"/>
  </si>
  <si>
    <t>予想_改</t>
    <rPh sb="0" eb="2">
      <t>ヨソウ</t>
    </rPh>
    <rPh sb="3" eb="4">
      <t>カイ</t>
    </rPh>
    <phoneticPr fontId="6"/>
  </si>
  <si>
    <t>担当</t>
    <rPh sb="0" eb="2">
      <t>タントウ</t>
    </rPh>
    <phoneticPr fontId="6"/>
  </si>
  <si>
    <t>メモ</t>
    <phoneticPr fontId="6"/>
  </si>
  <si>
    <t>実績</t>
    <rPh sb="0" eb="2">
      <t>ジッセキ</t>
    </rPh>
    <phoneticPr fontId="6"/>
  </si>
  <si>
    <t>済</t>
    <rPh sb="0" eb="1">
      <t>スミ</t>
    </rPh>
    <phoneticPr fontId="6"/>
  </si>
  <si>
    <t>備考</t>
    <rPh sb="0" eb="2">
      <t>ビコウ</t>
    </rPh>
    <phoneticPr fontId="6"/>
  </si>
  <si>
    <t>購入実績</t>
    <rPh sb="0" eb="2">
      <t>コウニュウ</t>
    </rPh>
    <rPh sb="2" eb="4">
      <t>ジッセキ</t>
    </rPh>
    <phoneticPr fontId="6"/>
  </si>
  <si>
    <t>実績費用</t>
    <rPh sb="0" eb="2">
      <t>ジッセキ</t>
    </rPh>
    <rPh sb="2" eb="4">
      <t>ヒヨウ</t>
    </rPh>
    <phoneticPr fontId="6"/>
  </si>
  <si>
    <t>あまり</t>
    <phoneticPr fontId="6"/>
  </si>
  <si>
    <t>大項目</t>
    <rPh sb="0" eb="3">
      <t>ダイコウモク</t>
    </rPh>
    <phoneticPr fontId="6"/>
  </si>
  <si>
    <t>小項目</t>
    <rPh sb="0" eb="3">
      <t>ショウコウモク</t>
    </rPh>
    <phoneticPr fontId="6"/>
  </si>
  <si>
    <t>量(本)</t>
    <rPh sb="0" eb="1">
      <t>リョウ</t>
    </rPh>
    <rPh sb="2" eb="3">
      <t>ホン</t>
    </rPh>
    <phoneticPr fontId="6"/>
  </si>
  <si>
    <t>量(g)</t>
    <rPh sb="0" eb="1">
      <t>リョウ</t>
    </rPh>
    <phoneticPr fontId="6"/>
  </si>
  <si>
    <t>量(他単位)</t>
    <rPh sb="0" eb="1">
      <t>リョウ</t>
    </rPh>
    <rPh sb="2" eb="3">
      <t>ホカ</t>
    </rPh>
    <rPh sb="3" eb="5">
      <t>タンイ</t>
    </rPh>
    <phoneticPr fontId="6"/>
  </si>
  <si>
    <t>価格</t>
    <rPh sb="0" eb="2">
      <t>カカク</t>
    </rPh>
    <phoneticPr fontId="6"/>
  </si>
  <si>
    <t>小計</t>
    <rPh sb="0" eb="2">
      <t>ショウケイ</t>
    </rPh>
    <phoneticPr fontId="6"/>
  </si>
  <si>
    <t>肉</t>
    <rPh sb="0" eb="1">
      <t>ニク</t>
    </rPh>
    <phoneticPr fontId="6"/>
  </si>
  <si>
    <t>焼き鳥系</t>
    <rPh sb="0" eb="1">
      <t>ヤ</t>
    </rPh>
    <rPh sb="2" eb="4">
      <t>トリケイ</t>
    </rPh>
    <phoneticPr fontId="6"/>
  </si>
  <si>
    <t>※できるだけ半額で</t>
    <rPh sb="6" eb="8">
      <t>ハンガク</t>
    </rPh>
    <phoneticPr fontId="6"/>
  </si>
  <si>
    <t>70本</t>
    <rPh sb="2" eb="3">
      <t>ホン</t>
    </rPh>
    <phoneticPr fontId="6"/>
  </si>
  <si>
    <t>-</t>
    <phoneticPr fontId="6"/>
  </si>
  <si>
    <t>焼き鳥</t>
    <rPh sb="0" eb="1">
      <t>ヤ</t>
    </rPh>
    <rPh sb="2" eb="3">
      <t>トリ</t>
    </rPh>
    <phoneticPr fontId="6"/>
  </si>
  <si>
    <t>軟骨</t>
    <rPh sb="0" eb="2">
      <t>ナンコツ</t>
    </rPh>
    <phoneticPr fontId="6"/>
  </si>
  <si>
    <t>他のお菓子や野菜等とあわせて肉の量はあまりもせず、且つみんな満腹になったという事でちょうどよかった。脂っぽいものが少なくてもたれ等の意味でも優しくてよかった気が。焼き鳥やソーセージ等が１人あたり６本＋牛豚が200gでちょうどよい計算</t>
    <rPh sb="0" eb="1">
      <t>ホカ</t>
    </rPh>
    <rPh sb="3" eb="5">
      <t>カシ</t>
    </rPh>
    <rPh sb="6" eb="8">
      <t>ヤサイ</t>
    </rPh>
    <rPh sb="8" eb="9">
      <t>ナド</t>
    </rPh>
    <rPh sb="14" eb="15">
      <t>ニク</t>
    </rPh>
    <rPh sb="16" eb="17">
      <t>リョウ</t>
    </rPh>
    <rPh sb="25" eb="26">
      <t>カ</t>
    </rPh>
    <rPh sb="30" eb="32">
      <t>マンプク</t>
    </rPh>
    <rPh sb="39" eb="40">
      <t>コト</t>
    </rPh>
    <rPh sb="50" eb="51">
      <t>アブラ</t>
    </rPh>
    <rPh sb="57" eb="58">
      <t>スク</t>
    </rPh>
    <rPh sb="64" eb="65">
      <t>ナド</t>
    </rPh>
    <rPh sb="66" eb="68">
      <t>イミ</t>
    </rPh>
    <rPh sb="70" eb="71">
      <t>ヤサ</t>
    </rPh>
    <rPh sb="78" eb="79">
      <t>キ</t>
    </rPh>
    <rPh sb="81" eb="82">
      <t>ヤ</t>
    </rPh>
    <rPh sb="83" eb="84">
      <t>トリ</t>
    </rPh>
    <rPh sb="90" eb="91">
      <t>ナド</t>
    </rPh>
    <rPh sb="92" eb="94">
      <t>ヒトリ</t>
    </rPh>
    <rPh sb="98" eb="99">
      <t>ホン</t>
    </rPh>
    <rPh sb="100" eb="101">
      <t>ギュウ</t>
    </rPh>
    <rPh sb="101" eb="102">
      <t>ブタ</t>
    </rPh>
    <rPh sb="114" eb="116">
      <t>ケイサン</t>
    </rPh>
    <phoneticPr fontId="6"/>
  </si>
  <si>
    <t>鶏もも肉</t>
    <rPh sb="0" eb="4">
      <t>トリモモニク</t>
    </rPh>
    <phoneticPr fontId="6"/>
  </si>
  <si>
    <t>3切れくらい</t>
    <rPh sb="1" eb="2">
      <t>キ</t>
    </rPh>
    <phoneticPr fontId="6"/>
  </si>
  <si>
    <t>3000g</t>
    <phoneticPr fontId="6"/>
  </si>
  <si>
    <t>漬け込みジュース代込み</t>
    <rPh sb="0" eb="1">
      <t>ツ</t>
    </rPh>
    <rPh sb="2" eb="3">
      <t>コ</t>
    </rPh>
    <rPh sb="8" eb="9">
      <t>ダイ</t>
    </rPh>
    <rPh sb="9" eb="10">
      <t>コ</t>
    </rPh>
    <phoneticPr fontId="6"/>
  </si>
  <si>
    <t>砂肝</t>
    <rPh sb="0" eb="2">
      <t>スナギモ</t>
    </rPh>
    <phoneticPr fontId="6"/>
  </si>
  <si>
    <t>牛タン</t>
    <rPh sb="0" eb="1">
      <t>ギュウ</t>
    </rPh>
    <phoneticPr fontId="6"/>
  </si>
  <si>
    <t>1.5切れくらい</t>
    <rPh sb="3" eb="4">
      <t>キ</t>
    </rPh>
    <phoneticPr fontId="6"/>
  </si>
  <si>
    <t>1100g</t>
    <phoneticPr fontId="6"/>
  </si>
  <si>
    <t>肉のｼﾞｬﾝﾎﾞ市3ﾊﾟｯｸ*1980+ｲｵﾝ2ﾊﾟｯｸ半額*1030</t>
    <rPh sb="0" eb="1">
      <t>ニク</t>
    </rPh>
    <rPh sb="8" eb="9">
      <t>イチ</t>
    </rPh>
    <rPh sb="28" eb="30">
      <t>ハンガク</t>
    </rPh>
    <phoneticPr fontId="6"/>
  </si>
  <si>
    <t>鳥皮</t>
    <rPh sb="0" eb="1">
      <t>トリ</t>
    </rPh>
    <rPh sb="1" eb="2">
      <t>カワ</t>
    </rPh>
    <phoneticPr fontId="6"/>
  </si>
  <si>
    <t>牛カルビ等</t>
    <rPh sb="0" eb="1">
      <t>ギュウ</t>
    </rPh>
    <rPh sb="4" eb="5">
      <t>ナド</t>
    </rPh>
    <phoneticPr fontId="6"/>
  </si>
  <si>
    <t>4切れくらい</t>
    <rPh sb="1" eb="2">
      <t>ギ</t>
    </rPh>
    <phoneticPr fontId="6"/>
  </si>
  <si>
    <t>3700g</t>
    <phoneticPr fontId="6"/>
  </si>
  <si>
    <t>300g</t>
    <phoneticPr fontId="6"/>
  </si>
  <si>
    <t>肉のｼﾞｬﾝﾎﾞ市400g約8ﾊﾟｯｸ*1980+ｲｵﾝ250g*2ﾊﾟｯｸ半額*750</t>
    <rPh sb="0" eb="1">
      <t>ニク</t>
    </rPh>
    <rPh sb="8" eb="9">
      <t>イチ</t>
    </rPh>
    <rPh sb="13" eb="14">
      <t>ヤク</t>
    </rPh>
    <rPh sb="38" eb="40">
      <t>ハンガク</t>
    </rPh>
    <phoneticPr fontId="6"/>
  </si>
  <si>
    <t>鳥団子串</t>
    <rPh sb="0" eb="3">
      <t>トリダンゴ</t>
    </rPh>
    <rPh sb="3" eb="4">
      <t>クシ</t>
    </rPh>
    <phoneticPr fontId="6"/>
  </si>
  <si>
    <t>牛ハラミサガリ等</t>
    <rPh sb="0" eb="1">
      <t>ギュウ</t>
    </rPh>
    <rPh sb="7" eb="8">
      <t>ナド</t>
    </rPh>
    <phoneticPr fontId="6"/>
  </si>
  <si>
    <t>1.5切れくらい</t>
    <rPh sb="3" eb="4">
      <t>ギ</t>
    </rPh>
    <phoneticPr fontId="6"/>
  </si>
  <si>
    <t>1500g</t>
    <phoneticPr fontId="6"/>
  </si>
  <si>
    <t>赤身ジャンボ市300g*5ﾊﾟｯｸ</t>
    <rPh sb="0" eb="2">
      <t>アカミ</t>
    </rPh>
    <rPh sb="6" eb="7">
      <t>イチ</t>
    </rPh>
    <phoneticPr fontId="6"/>
  </si>
  <si>
    <t>牛肉</t>
    <rPh sb="0" eb="2">
      <t>ギュウニク</t>
    </rPh>
    <phoneticPr fontId="6"/>
  </si>
  <si>
    <t>ハラミ</t>
    <phoneticPr fontId="6"/>
  </si>
  <si>
    <t>牛他(ホルモン）</t>
    <rPh sb="0" eb="1">
      <t>ギュウ</t>
    </rPh>
    <rPh sb="1" eb="2">
      <t>ホカ</t>
    </rPh>
    <phoneticPr fontId="6"/>
  </si>
  <si>
    <t>肉のｼﾞｬﾝﾎﾞ位置ﾎﾙﾓﾝ300gくらい？*5</t>
    <rPh sb="0" eb="1">
      <t>ニク</t>
    </rPh>
    <rPh sb="8" eb="10">
      <t>イチ</t>
    </rPh>
    <phoneticPr fontId="6"/>
  </si>
  <si>
    <t>牛ステーキ</t>
    <rPh sb="0" eb="1">
      <t>ギュウ</t>
    </rPh>
    <phoneticPr fontId="6"/>
  </si>
  <si>
    <t>0.2枚くらい</t>
    <rPh sb="3" eb="4">
      <t>マイ</t>
    </rPh>
    <phoneticPr fontId="6"/>
  </si>
  <si>
    <t>1530g</t>
    <phoneticPr fontId="6"/>
  </si>
  <si>
    <t>0g</t>
    <phoneticPr fontId="6"/>
  </si>
  <si>
    <t>5ﾊﾟｯｸ全て半額</t>
    <rPh sb="5" eb="6">
      <t>スベ</t>
    </rPh>
    <rPh sb="7" eb="9">
      <t>ハンガク</t>
    </rPh>
    <phoneticPr fontId="6"/>
  </si>
  <si>
    <t>サガリ</t>
    <phoneticPr fontId="6"/>
  </si>
  <si>
    <t>豚カルビ</t>
    <rPh sb="0" eb="1">
      <t>ブタ</t>
    </rPh>
    <phoneticPr fontId="6"/>
  </si>
  <si>
    <t>2400g</t>
    <phoneticPr fontId="6"/>
  </si>
  <si>
    <t>400g</t>
    <phoneticPr fontId="6"/>
  </si>
  <si>
    <t>ソーセージ</t>
    <phoneticPr fontId="6"/>
  </si>
  <si>
    <t>36本</t>
    <rPh sb="2" eb="3">
      <t>ホン</t>
    </rPh>
    <phoneticPr fontId="6"/>
  </si>
  <si>
    <t>ビーフステーキ</t>
    <phoneticPr fontId="6"/>
  </si>
  <si>
    <t>合計：</t>
    <rPh sb="0" eb="2">
      <t>ゴウケイ</t>
    </rPh>
    <phoneticPr fontId="6"/>
  </si>
  <si>
    <t>合計[個]</t>
    <rPh sb="0" eb="2">
      <t>ゴウケイ</t>
    </rPh>
    <rPh sb="3" eb="4">
      <t>コ</t>
    </rPh>
    <phoneticPr fontId="6"/>
  </si>
  <si>
    <t>米</t>
    <rPh sb="0" eb="1">
      <t>コメ</t>
    </rPh>
    <phoneticPr fontId="6"/>
  </si>
  <si>
    <t>篠原家飯盒炊爨</t>
    <rPh sb="0" eb="2">
      <t>シノハラ</t>
    </rPh>
    <rPh sb="2" eb="3">
      <t>イエ</t>
    </rPh>
    <rPh sb="3" eb="7">
      <t>ハンゴウスイサン</t>
    </rPh>
    <phoneticPr fontId="6"/>
  </si>
  <si>
    <t>1.5合</t>
    <rPh sb="3" eb="4">
      <t>ゴウ</t>
    </rPh>
    <phoneticPr fontId="6"/>
  </si>
  <si>
    <t>差し入れ</t>
    <rPh sb="0" eb="1">
      <t>サ</t>
    </rPh>
    <rPh sb="2" eb="3">
      <t>イ</t>
    </rPh>
    <phoneticPr fontId="6"/>
  </si>
  <si>
    <t>米おいしかった、あってもいいとおもった（でも準備が面倒なのでボツか）</t>
    <rPh sb="0" eb="1">
      <t>コメ</t>
    </rPh>
    <rPh sb="22" eb="24">
      <t>ジュンビ</t>
    </rPh>
    <rPh sb="25" eb="27">
      <t>メンドウ</t>
    </rPh>
    <phoneticPr fontId="6"/>
  </si>
  <si>
    <t>野菜</t>
    <rPh sb="0" eb="2">
      <t>ヤサイ</t>
    </rPh>
    <phoneticPr fontId="6"/>
  </si>
  <si>
    <t>カボチャ(カットがあれば)</t>
    <phoneticPr fontId="6"/>
  </si>
  <si>
    <t>薄切り1枚</t>
    <rPh sb="0" eb="2">
      <t>ウスギ</t>
    </rPh>
    <rPh sb="4" eb="5">
      <t>マイ</t>
    </rPh>
    <phoneticPr fontId="6"/>
  </si>
  <si>
    <t>※カットお願いします</t>
    <rPh sb="5" eb="6">
      <t>ネガ</t>
    </rPh>
    <phoneticPr fontId="6"/>
  </si>
  <si>
    <t>かぼちゃ</t>
    <phoneticPr fontId="6"/>
  </si>
  <si>
    <t>1/4個?</t>
    <rPh sb="3" eb="4">
      <t>コ</t>
    </rPh>
    <phoneticPr fontId="6"/>
  </si>
  <si>
    <t>?</t>
    <phoneticPr fontId="6"/>
  </si>
  <si>
    <t>ちょうど良い量、消費しきれた。種類もOK？</t>
    <rPh sb="4" eb="5">
      <t>ヨ</t>
    </rPh>
    <rPh sb="6" eb="7">
      <t>リョウ</t>
    </rPh>
    <rPh sb="8" eb="10">
      <t>ショウヒ</t>
    </rPh>
    <rPh sb="15" eb="17">
      <t>シュルイ</t>
    </rPh>
    <phoneticPr fontId="6"/>
  </si>
  <si>
    <t>たまねぎ</t>
    <phoneticPr fontId="6"/>
  </si>
  <si>
    <t>大きな輪切り１枚</t>
    <rPh sb="0" eb="1">
      <t>オオ</t>
    </rPh>
    <rPh sb="3" eb="5">
      <t>ワギ</t>
    </rPh>
    <rPh sb="7" eb="8">
      <t>マイ</t>
    </rPh>
    <phoneticPr fontId="6"/>
  </si>
  <si>
    <t>3個?</t>
    <rPh sb="1" eb="2">
      <t>コ</t>
    </rPh>
    <phoneticPr fontId="6"/>
  </si>
  <si>
    <t>しいたけ</t>
    <phoneticPr fontId="6"/>
  </si>
  <si>
    <t>20個くらい?</t>
    <rPh sb="2" eb="3">
      <t>コ</t>
    </rPh>
    <phoneticPr fontId="6"/>
  </si>
  <si>
    <t>キャベツ</t>
    <phoneticPr fontId="6"/>
  </si>
  <si>
    <t>数枚</t>
    <rPh sb="0" eb="2">
      <t>スウマイ</t>
    </rPh>
    <phoneticPr fontId="6"/>
  </si>
  <si>
    <t>結構あまり</t>
    <rPh sb="0" eb="2">
      <t>ケッコウ</t>
    </rPh>
    <phoneticPr fontId="6"/>
  </si>
  <si>
    <t>1個?</t>
    <rPh sb="1" eb="2">
      <t>コ</t>
    </rPh>
    <phoneticPr fontId="6"/>
  </si>
  <si>
    <t>トウモロコシ</t>
    <phoneticPr fontId="6"/>
  </si>
  <si>
    <t>輪切り1個くらい</t>
    <rPh sb="0" eb="2">
      <t>ワギ</t>
    </rPh>
    <rPh sb="4" eb="5">
      <t>コ</t>
    </rPh>
    <phoneticPr fontId="6"/>
  </si>
  <si>
    <t>とうもろこし</t>
    <phoneticPr fontId="6"/>
  </si>
  <si>
    <t>2本?</t>
    <rPh sb="1" eb="2">
      <t>ホン</t>
    </rPh>
    <phoneticPr fontId="6"/>
  </si>
  <si>
    <t>サツマイモ</t>
    <phoneticPr fontId="6"/>
  </si>
  <si>
    <t>輪切り２個くらい</t>
    <rPh sb="0" eb="2">
      <t>ワギ</t>
    </rPh>
    <rPh sb="4" eb="5">
      <t>コ</t>
    </rPh>
    <phoneticPr fontId="6"/>
  </si>
  <si>
    <t>さつまいも</t>
    <phoneticPr fontId="6"/>
  </si>
  <si>
    <t>3本?</t>
    <rPh sb="1" eb="2">
      <t>ホン</t>
    </rPh>
    <phoneticPr fontId="6"/>
  </si>
  <si>
    <t>タレ</t>
    <phoneticPr fontId="6"/>
  </si>
  <si>
    <t>焼き肉のたれエバラ</t>
    <rPh sb="0" eb="1">
      <t>ヤ</t>
    </rPh>
    <rPh sb="2" eb="3">
      <t>ニク</t>
    </rPh>
    <phoneticPr fontId="6"/>
  </si>
  <si>
    <t>2本</t>
    <rPh sb="1" eb="2">
      <t>ホン</t>
    </rPh>
    <phoneticPr fontId="6"/>
  </si>
  <si>
    <t>半分くらいあまった　大体１０人で１本かしら（足りなきゃこまるので今回は２本で正解）</t>
    <rPh sb="0" eb="2">
      <t>ハンブン</t>
    </rPh>
    <rPh sb="10" eb="12">
      <t>ダイタイ</t>
    </rPh>
    <rPh sb="14" eb="15">
      <t>ニン</t>
    </rPh>
    <rPh sb="17" eb="18">
      <t>ホン</t>
    </rPh>
    <rPh sb="22" eb="23">
      <t>タ</t>
    </rPh>
    <rPh sb="32" eb="34">
      <t>コンカイ</t>
    </rPh>
    <rPh sb="36" eb="37">
      <t>ホン</t>
    </rPh>
    <rPh sb="38" eb="40">
      <t>セイカイ</t>
    </rPh>
    <phoneticPr fontId="6"/>
  </si>
  <si>
    <t>お菓子</t>
    <rPh sb="1" eb="3">
      <t>カシ</t>
    </rPh>
    <phoneticPr fontId="6"/>
  </si>
  <si>
    <t>マシュマロ</t>
    <phoneticPr fontId="6"/>
  </si>
  <si>
    <t>2袋</t>
    <rPh sb="1" eb="2">
      <t>フクロ</t>
    </rPh>
    <phoneticPr fontId="6"/>
  </si>
  <si>
    <t>半分くらいあまった。そんなになくてもいけるが、あまれば練習に回せるので肉不足時用に多めにかっておいてもいいかも</t>
    <rPh sb="0" eb="2">
      <t>ハンブン</t>
    </rPh>
    <rPh sb="27" eb="29">
      <t>レンシュウ</t>
    </rPh>
    <rPh sb="30" eb="31">
      <t>マワ</t>
    </rPh>
    <rPh sb="35" eb="36">
      <t>ニク</t>
    </rPh>
    <rPh sb="36" eb="39">
      <t>フソクジ</t>
    </rPh>
    <rPh sb="39" eb="40">
      <t>ヨウ</t>
    </rPh>
    <rPh sb="41" eb="42">
      <t>オオ</t>
    </rPh>
    <phoneticPr fontId="6"/>
  </si>
  <si>
    <t>飲物</t>
    <phoneticPr fontId="5"/>
  </si>
  <si>
    <t>ノンアル缶ビール</t>
    <rPh sb="4" eb="5">
      <t>カン</t>
    </rPh>
    <phoneticPr fontId="6"/>
  </si>
  <si>
    <t>※冷蔵庫保管</t>
    <rPh sb="1" eb="6">
      <t>レイゾウコホカン</t>
    </rPh>
    <phoneticPr fontId="6"/>
  </si>
  <si>
    <t>35缶</t>
    <rPh sb="2" eb="3">
      <t>カン</t>
    </rPh>
    <phoneticPr fontId="6"/>
  </si>
  <si>
    <t>2缶</t>
    <rPh sb="1" eb="2">
      <t>カン</t>
    </rPh>
    <phoneticPr fontId="6"/>
  </si>
  <si>
    <t>チーズ系</t>
    <rPh sb="3" eb="4">
      <t>ケイ</t>
    </rPh>
    <phoneticPr fontId="6"/>
  </si>
  <si>
    <t>ノンアル缶チューハイ</t>
    <rPh sb="4" eb="5">
      <t>カン</t>
    </rPh>
    <phoneticPr fontId="6"/>
  </si>
  <si>
    <t>カントリーマーム</t>
    <phoneticPr fontId="6"/>
  </si>
  <si>
    <t>1袋</t>
    <rPh sb="1" eb="2">
      <t>フクロ</t>
    </rPh>
    <phoneticPr fontId="6"/>
  </si>
  <si>
    <t>2Lお茶</t>
    <rPh sb="3" eb="4">
      <t>チャ</t>
    </rPh>
    <phoneticPr fontId="6"/>
  </si>
  <si>
    <t>※現地で冷やす</t>
    <rPh sb="1" eb="3">
      <t>ゲンチ</t>
    </rPh>
    <rPh sb="4" eb="5">
      <t>ヒ</t>
    </rPh>
    <phoneticPr fontId="6"/>
  </si>
  <si>
    <t>10本</t>
    <rPh sb="2" eb="3">
      <t>ホン</t>
    </rPh>
    <phoneticPr fontId="6"/>
  </si>
  <si>
    <t>併せて5本くらい？</t>
    <rPh sb="0" eb="1">
      <t>アワ</t>
    </rPh>
    <rPh sb="4" eb="5">
      <t>ホン</t>
    </rPh>
    <phoneticPr fontId="6"/>
  </si>
  <si>
    <t>ホームパイ</t>
    <phoneticPr fontId="6"/>
  </si>
  <si>
    <t>2Lｼﾞｭｰｽ</t>
    <phoneticPr fontId="6"/>
  </si>
  <si>
    <t>ポップコーン</t>
    <phoneticPr fontId="6"/>
  </si>
  <si>
    <t>60g</t>
    <phoneticPr fontId="6"/>
  </si>
  <si>
    <t>飲物</t>
    <rPh sb="0" eb="2">
      <t>ノミモノ</t>
    </rPh>
    <phoneticPr fontId="6"/>
  </si>
  <si>
    <t>各自</t>
    <rPh sb="0" eb="2">
      <t>カクジ</t>
    </rPh>
    <phoneticPr fontId="6"/>
  </si>
  <si>
    <t>ー</t>
    <phoneticPr fontId="6"/>
  </si>
  <si>
    <t>差し入れありがたかった。各自にしておいて手間省けて良かった</t>
    <rPh sb="0" eb="1">
      <t>サ</t>
    </rPh>
    <rPh sb="2" eb="3">
      <t>イ</t>
    </rPh>
    <rPh sb="12" eb="14">
      <t>カクジ</t>
    </rPh>
    <rPh sb="20" eb="22">
      <t>テマ</t>
    </rPh>
    <rPh sb="22" eb="23">
      <t>ハブ</t>
    </rPh>
    <rPh sb="25" eb="26">
      <t>ヨ</t>
    </rPh>
    <phoneticPr fontId="6"/>
  </si>
  <si>
    <t>ノンアルビール（伊藤さん差し入れ）</t>
    <rPh sb="8" eb="10">
      <t>イトウ</t>
    </rPh>
    <rPh sb="12" eb="13">
      <t>サ</t>
    </rPh>
    <rPh sb="14" eb="15">
      <t>イ</t>
    </rPh>
    <phoneticPr fontId="6"/>
  </si>
  <si>
    <t>12缶</t>
    <rPh sb="2" eb="3">
      <t>カン</t>
    </rPh>
    <phoneticPr fontId="6"/>
  </si>
  <si>
    <r>
      <rPr>
        <sz val="11"/>
        <color theme="1"/>
        <rFont val="游ゴシック"/>
        <family val="3"/>
        <charset val="128"/>
        <scheme val="minor"/>
      </rPr>
      <t>甘い系</t>
    </r>
    <r>
      <rPr>
        <sz val="8"/>
        <color theme="1"/>
        <rFont val="游ゴシック"/>
        <family val="3"/>
        <charset val="128"/>
        <scheme val="minor"/>
      </rPr>
      <t>(カントリーマーム/パイの実/チョコ系・・・）</t>
    </r>
    <rPh sb="0" eb="1">
      <t>アマ</t>
    </rPh>
    <rPh sb="2" eb="3">
      <t>ケイ</t>
    </rPh>
    <rPh sb="16" eb="17">
      <t>ミ</t>
    </rPh>
    <rPh sb="21" eb="22">
      <t>ケイ</t>
    </rPh>
    <phoneticPr fontId="6"/>
  </si>
  <si>
    <t>麦茶（和田持参）</t>
    <rPh sb="0" eb="2">
      <t>ムギチャ</t>
    </rPh>
    <rPh sb="3" eb="5">
      <t>ワダ</t>
    </rPh>
    <rPh sb="5" eb="7">
      <t>ジサン</t>
    </rPh>
    <phoneticPr fontId="6"/>
  </si>
  <si>
    <r>
      <rPr>
        <sz val="11"/>
        <color theme="1"/>
        <rFont val="游ゴシック"/>
        <family val="3"/>
        <charset val="128"/>
        <scheme val="minor"/>
      </rPr>
      <t>せんべい系</t>
    </r>
    <r>
      <rPr>
        <sz val="8"/>
        <color theme="1"/>
        <rFont val="游ゴシック"/>
        <family val="3"/>
        <charset val="128"/>
        <scheme val="minor"/>
      </rPr>
      <t>(ハッピーターン/雪の宿/ぱりんこ・・・)</t>
    </r>
    <rPh sb="4" eb="5">
      <t>ケイ</t>
    </rPh>
    <rPh sb="14" eb="15">
      <t>ユキ</t>
    </rPh>
    <rPh sb="16" eb="17">
      <t>ヤド</t>
    </rPh>
    <phoneticPr fontId="6"/>
  </si>
  <si>
    <t>デザート</t>
    <phoneticPr fontId="6"/>
  </si>
  <si>
    <t>伊藤さん差し入れプリン等</t>
    <rPh sb="0" eb="2">
      <t>イトウ</t>
    </rPh>
    <rPh sb="4" eb="5">
      <t>サ</t>
    </rPh>
    <rPh sb="6" eb="7">
      <t>イ</t>
    </rPh>
    <rPh sb="11" eb="12">
      <t>ナド</t>
    </rPh>
    <phoneticPr fontId="6"/>
  </si>
  <si>
    <t>12個</t>
    <rPh sb="2" eb="3">
      <t>コ</t>
    </rPh>
    <phoneticPr fontId="6"/>
  </si>
  <si>
    <r>
      <rPr>
        <sz val="11"/>
        <color theme="1"/>
        <rFont val="游ゴシック"/>
        <family val="3"/>
        <charset val="128"/>
        <scheme val="minor"/>
      </rPr>
      <t>スナック系</t>
    </r>
    <r>
      <rPr>
        <sz val="8"/>
        <color theme="1"/>
        <rFont val="游ゴシック"/>
        <family val="3"/>
        <charset val="128"/>
        <scheme val="minor"/>
      </rPr>
      <t>（ポテトチップ/ポップコーン・・・）</t>
    </r>
    <rPh sb="4" eb="5">
      <t>ケイ</t>
    </rPh>
    <phoneticPr fontId="6"/>
  </si>
  <si>
    <t>計</t>
    <rPh sb="0" eb="1">
      <t>ケイ</t>
    </rPh>
    <phoneticPr fontId="6"/>
  </si>
  <si>
    <t>3袋</t>
    <rPh sb="1" eb="2">
      <t>フクロ</t>
    </rPh>
    <phoneticPr fontId="6"/>
  </si>
  <si>
    <t>子供用</t>
    <rPh sb="0" eb="3">
      <t>コドモヨウ</t>
    </rPh>
    <phoneticPr fontId="6"/>
  </si>
  <si>
    <r>
      <rPr>
        <sz val="11"/>
        <color theme="1"/>
        <rFont val="游ゴシック"/>
        <family val="3"/>
        <charset val="128"/>
        <scheme val="minor"/>
      </rPr>
      <t>つまみ系</t>
    </r>
    <r>
      <rPr>
        <sz val="8"/>
        <color theme="1"/>
        <rFont val="游ゴシック"/>
        <family val="3"/>
        <charset val="128"/>
        <scheme val="minor"/>
      </rPr>
      <t>（チーズ/さきいか/ナッツ・・・）</t>
    </r>
    <rPh sb="3" eb="4">
      <t>ケイ</t>
    </rPh>
    <phoneticPr fontId="6"/>
  </si>
  <si>
    <t>個数</t>
    <rPh sb="0" eb="2">
      <t>コスウ</t>
    </rPh>
    <phoneticPr fontId="6"/>
  </si>
  <si>
    <t>雑品</t>
    <rPh sb="0" eb="2">
      <t>ザッピン</t>
    </rPh>
    <phoneticPr fontId="6"/>
  </si>
  <si>
    <t>食材用トング</t>
  </si>
  <si>
    <t>本</t>
    <rPh sb="0" eb="1">
      <t>ホン</t>
    </rPh>
    <phoneticPr fontId="6"/>
  </si>
  <si>
    <t>←5人席2本、8人席3本</t>
    <rPh sb="2" eb="4">
      <t>ニンセキ</t>
    </rPh>
    <rPh sb="5" eb="6">
      <t>ホン</t>
    </rPh>
    <rPh sb="8" eb="10">
      <t>ニンセキ</t>
    </rPh>
    <rPh sb="11" eb="12">
      <t>ホン</t>
    </rPh>
    <phoneticPr fontId="6"/>
  </si>
  <si>
    <t>5人区画</t>
    <rPh sb="1" eb="2">
      <t>ニン</t>
    </rPh>
    <rPh sb="2" eb="4">
      <t>クカク</t>
    </rPh>
    <phoneticPr fontId="6"/>
  </si>
  <si>
    <t>調理ハサミ</t>
  </si>
  <si>
    <t>←各テーブルステーキ用</t>
    <rPh sb="1" eb="2">
      <t>カク</t>
    </rPh>
    <rPh sb="10" eb="11">
      <t>ヨウ</t>
    </rPh>
    <phoneticPr fontId="6"/>
  </si>
  <si>
    <t>４本に変更</t>
  </si>
  <si>
    <t>6人</t>
    <rPh sb="1" eb="2">
      <t>ニン</t>
    </rPh>
    <phoneticPr fontId="6"/>
  </si>
  <si>
    <t>紙コップ</t>
  </si>
  <si>
    <t>個</t>
    <rPh sb="0" eb="1">
      <t>コ</t>
    </rPh>
    <phoneticPr fontId="6"/>
  </si>
  <si>
    <t>8人</t>
    <rPh sb="1" eb="2">
      <t>ニン</t>
    </rPh>
    <phoneticPr fontId="6"/>
  </si>
  <si>
    <t>紙皿（取り皿)</t>
    <rPh sb="3" eb="4">
      <t>ト</t>
    </rPh>
    <rPh sb="5" eb="6">
      <t>ザラ</t>
    </rPh>
    <phoneticPr fontId="6"/>
  </si>
  <si>
    <t>皿</t>
    <rPh sb="0" eb="1">
      <t>サラ</t>
    </rPh>
    <phoneticPr fontId="6"/>
  </si>
  <si>
    <t>20cm 60枚</t>
    <rPh sb="7" eb="8">
      <t>マイ</t>
    </rPh>
    <phoneticPr fontId="6"/>
  </si>
  <si>
    <t>15.5cm 60枚</t>
    <rPh sb="9" eb="10">
      <t>マイ</t>
    </rPh>
    <phoneticPr fontId="6"/>
  </si>
  <si>
    <t>四角アルミ皿（食材)</t>
    <rPh sb="0" eb="2">
      <t>シカク</t>
    </rPh>
    <rPh sb="5" eb="6">
      <t>サラ</t>
    </rPh>
    <rPh sb="7" eb="9">
      <t>ショクザイ</t>
    </rPh>
    <phoneticPr fontId="6"/>
  </si>
  <si>
    <t>串</t>
  </si>
  <si>
    <t>割りばし</t>
  </si>
  <si>
    <t>膳</t>
    <rPh sb="0" eb="1">
      <t>ゼン</t>
    </rPh>
    <phoneticPr fontId="6"/>
  </si>
  <si>
    <t>キッチンペーパー</t>
  </si>
  <si>
    <t>ロール</t>
    <phoneticPr fontId="6"/>
  </si>
  <si>
    <t>和田買出し/会費案</t>
    <rPh sb="0" eb="2">
      <t>ワダ</t>
    </rPh>
    <rPh sb="2" eb="4">
      <t>カイダ</t>
    </rPh>
    <rPh sb="6" eb="8">
      <t>カイヒ</t>
    </rPh>
    <rPh sb="8" eb="9">
      <t>アン</t>
    </rPh>
    <phoneticPr fontId="6"/>
  </si>
  <si>
    <t>サランラップ</t>
  </si>
  <si>
    <t>総数</t>
    <rPh sb="0" eb="2">
      <t>ソウスウ</t>
    </rPh>
    <phoneticPr fontId="6"/>
  </si>
  <si>
    <t>氷</t>
  </si>
  <si>
    <t>g</t>
    <phoneticPr fontId="6"/>
  </si>
  <si>
    <t>部室課長</t>
    <rPh sb="0" eb="4">
      <t>ブシツカチョウ</t>
    </rPh>
    <phoneticPr fontId="6"/>
  </si>
  <si>
    <t>タレ</t>
  </si>
  <si>
    <t>瓶</t>
    <rPh sb="0" eb="1">
      <t>ビン</t>
    </rPh>
    <phoneticPr fontId="6"/>
  </si>
  <si>
    <t>新人</t>
    <rPh sb="0" eb="2">
      <t>シンジン</t>
    </rPh>
    <phoneticPr fontId="6"/>
  </si>
  <si>
    <r>
      <t>塩コショウ</t>
    </r>
    <r>
      <rPr>
        <sz val="6"/>
        <color rgb="FF000000"/>
        <rFont val="游ゴシック"/>
        <family val="3"/>
        <charset val="128"/>
        <scheme val="minor"/>
      </rPr>
      <t>（クレイジーソルト？）</t>
    </r>
  </si>
  <si>
    <t>それ以外</t>
    <rPh sb="2" eb="4">
      <t>イガイ</t>
    </rPh>
    <phoneticPr fontId="6"/>
  </si>
  <si>
    <t>ゴミ袋(大)</t>
    <rPh sb="2" eb="3">
      <t>フクロ</t>
    </rPh>
    <rPh sb="4" eb="5">
      <t>ダイ</t>
    </rPh>
    <phoneticPr fontId="6"/>
  </si>
  <si>
    <t>ゴミ袋(小)</t>
    <rPh sb="2" eb="3">
      <t>フクロ</t>
    </rPh>
    <rPh sb="4" eb="5">
      <t>ショウ</t>
    </rPh>
    <phoneticPr fontId="6"/>
  </si>
  <si>
    <t>氏名</t>
    <rPh sb="0" eb="2">
      <t>シメイ</t>
    </rPh>
    <phoneticPr fontId="6"/>
  </si>
  <si>
    <t>住まい</t>
    <rPh sb="0" eb="1">
      <t>ス</t>
    </rPh>
    <phoneticPr fontId="6"/>
  </si>
  <si>
    <t>自宅冷凍庫キャパ</t>
    <rPh sb="0" eb="2">
      <t>ジタク</t>
    </rPh>
    <rPh sb="2" eb="5">
      <t>レイトウコ</t>
    </rPh>
    <phoneticPr fontId="6"/>
  </si>
  <si>
    <t>冷蔵庫キャパ</t>
    <rPh sb="0" eb="3">
      <t>レイゾウコ</t>
    </rPh>
    <phoneticPr fontId="6"/>
  </si>
  <si>
    <t>クーラーBOXか保冷バッグ等有無とキャパ</t>
    <rPh sb="8" eb="10">
      <t>ホレイ</t>
    </rPh>
    <rPh sb="13" eb="14">
      <t>ナド</t>
    </rPh>
    <rPh sb="14" eb="16">
      <t>ウム</t>
    </rPh>
    <phoneticPr fontId="6"/>
  </si>
  <si>
    <t>備考等</t>
    <rPh sb="0" eb="2">
      <t>ビコウ</t>
    </rPh>
    <rPh sb="2" eb="3">
      <t>ナド</t>
    </rPh>
    <phoneticPr fontId="6"/>
  </si>
  <si>
    <t>担当食材</t>
  </si>
  <si>
    <t>量 本数</t>
  </si>
  <si>
    <t>入りきれないモノ・量</t>
    <rPh sb="0" eb="1">
      <t>ハイ</t>
    </rPh>
    <rPh sb="9" eb="10">
      <t>リョウ</t>
    </rPh>
    <phoneticPr fontId="6"/>
  </si>
  <si>
    <t>その他ご協力いただける備品</t>
    <rPh sb="2" eb="3">
      <t>タ</t>
    </rPh>
    <rPh sb="4" eb="6">
      <t>キョウリョク</t>
    </rPh>
    <rPh sb="11" eb="13">
      <t>ビヒン</t>
    </rPh>
    <phoneticPr fontId="6"/>
  </si>
  <si>
    <t>駅伝太郎</t>
    <rPh sb="0" eb="2">
      <t>エキデン</t>
    </rPh>
    <rPh sb="2" eb="4">
      <t>タロウ</t>
    </rPh>
    <phoneticPr fontId="6"/>
  </si>
  <si>
    <t>岡崎市</t>
    <rPh sb="0" eb="3">
      <t>オカザキシ</t>
    </rPh>
    <phoneticPr fontId="6"/>
  </si>
  <si>
    <t>肉10kg(20パック）くらい</t>
    <rPh sb="0" eb="1">
      <t>ニク</t>
    </rPh>
    <phoneticPr fontId="6"/>
  </si>
  <si>
    <t>缶飲料50缶くらい</t>
    <rPh sb="0" eb="1">
      <t>カン</t>
    </rPh>
    <rPh sb="1" eb="3">
      <t>インリョウ</t>
    </rPh>
    <rPh sb="5" eb="6">
      <t>カン</t>
    </rPh>
    <phoneticPr fontId="6"/>
  </si>
  <si>
    <t>２Lペット×６本くらいのクーラーBOXあり</t>
  </si>
  <si>
    <t>自宅近くに肉が安いすーぱあります！肉係やりたい！</t>
  </si>
  <si>
    <t>葉</t>
    <rPh sb="0" eb="1">
      <t>ヨウ</t>
    </rPh>
    <phoneticPr fontId="6"/>
  </si>
  <si>
    <t>名東区</t>
    <rPh sb="0" eb="3">
      <t>メイトウク</t>
    </rPh>
    <phoneticPr fontId="6"/>
  </si>
  <si>
    <t>正直怪しい</t>
    <rPh sb="0" eb="2">
      <t>ショウジキ</t>
    </rPh>
    <rPh sb="2" eb="3">
      <t>アヤ</t>
    </rPh>
    <phoneticPr fontId="6"/>
  </si>
  <si>
    <t>缶飲料20缶くらい</t>
    <rPh sb="0" eb="3">
      <t>カンインリョウ</t>
    </rPh>
    <rPh sb="5" eb="6">
      <t>カン</t>
    </rPh>
    <phoneticPr fontId="6"/>
  </si>
  <si>
    <t>臭いｸｰﾗBOX1つ</t>
  </si>
  <si>
    <t>ロピア近いです。</t>
    <rPh sb="3" eb="4">
      <t>チカ</t>
    </rPh>
    <phoneticPr fontId="6"/>
  </si>
  <si>
    <t>肉？</t>
  </si>
  <si>
    <t>岩間 健太</t>
  </si>
  <si>
    <t>豊田市</t>
  </si>
  <si>
    <t>単身用なので容量厳しいです</t>
  </si>
  <si>
    <t>持っていないです→旧オレンジ</t>
  </si>
  <si>
    <t>ロピアの近くに住んでいます。大容量パックいけます</t>
  </si>
  <si>
    <t>肉⇒ｸｰﾗBOXあげる</t>
  </si>
  <si>
    <t>容量も備品もありませんがやる気はあります！</t>
  </si>
  <si>
    <t>和田龍太</t>
    <rPh sb="0" eb="2">
      <t>ワダ</t>
    </rPh>
    <rPh sb="2" eb="4">
      <t>リュウタ</t>
    </rPh>
    <phoneticPr fontId="6"/>
  </si>
  <si>
    <t>肉10パック分くらいなら</t>
    <rPh sb="0" eb="1">
      <t>ニク</t>
    </rPh>
    <rPh sb="6" eb="7">
      <t>ブン</t>
    </rPh>
    <phoneticPr fontId="6"/>
  </si>
  <si>
    <t>缶３０～４０（持ち運べるかは別)</t>
    <rPh sb="0" eb="1">
      <t>カン</t>
    </rPh>
    <rPh sb="7" eb="8">
      <t>モ</t>
    </rPh>
    <rPh sb="9" eb="10">
      <t>ハコ</t>
    </rPh>
    <rPh sb="14" eb="15">
      <t>ベツ</t>
    </rPh>
    <phoneticPr fontId="6"/>
  </si>
  <si>
    <t>ソフトクーラーBOX1つ（缶20ちょいくらい分）</t>
    <rPh sb="13" eb="14">
      <t>カン</t>
    </rPh>
    <rPh sb="22" eb="23">
      <t>ブン</t>
    </rPh>
    <phoneticPr fontId="6"/>
  </si>
  <si>
    <t>午前のスポセン体験会用のドリンク係でもあるのであまり大量はむずかしいかも</t>
    <rPh sb="0" eb="2">
      <t>ゴゼン</t>
    </rPh>
    <rPh sb="7" eb="10">
      <t>タイケンカイ</t>
    </rPh>
    <rPh sb="10" eb="11">
      <t>ヨウ</t>
    </rPh>
    <rPh sb="16" eb="17">
      <t>カカリ</t>
    </rPh>
    <rPh sb="26" eb="28">
      <t>タイリョウ</t>
    </rPh>
    <phoneticPr fontId="6"/>
  </si>
  <si>
    <t>×</t>
  </si>
  <si>
    <t>安芸</t>
    <rPh sb="0" eb="2">
      <t>アキ</t>
    </rPh>
    <phoneticPr fontId="6"/>
  </si>
  <si>
    <t>厳しい</t>
    <rPh sb="0" eb="1">
      <t>キビ</t>
    </rPh>
    <phoneticPr fontId="6"/>
  </si>
  <si>
    <t>クーラーボックス大1、ソフトクーラーボックス1</t>
    <rPh sb="8" eb="9">
      <t>ダイ</t>
    </rPh>
    <phoneticPr fontId="6"/>
  </si>
  <si>
    <t>和田さんと同じくドリンクでクーラーボックスもいっぱいになりそう</t>
    <rPh sb="0" eb="2">
      <t>ワダ</t>
    </rPh>
    <rPh sb="5" eb="6">
      <t>オナ</t>
    </rPh>
    <phoneticPr fontId="6"/>
  </si>
  <si>
    <t>坂尻</t>
    <rPh sb="0" eb="2">
      <t>サカジリ</t>
    </rPh>
    <phoneticPr fontId="6"/>
  </si>
  <si>
    <t>豊田市</t>
    <phoneticPr fontId="6"/>
  </si>
  <si>
    <t>単身用</t>
    <phoneticPr fontId="6"/>
  </si>
  <si>
    <t>缶飲料20缶くらい　重ねるともっといけます</t>
    <rPh sb="0" eb="3">
      <t>カンインリョウ</t>
    </rPh>
    <rPh sb="5" eb="6">
      <t>カン</t>
    </rPh>
    <rPh sb="10" eb="11">
      <t>カサ</t>
    </rPh>
    <phoneticPr fontId="6"/>
  </si>
  <si>
    <t>大きいクーラーBOX、クーラーBOX（親睦会用）</t>
    <rPh sb="0" eb="1">
      <t>オオ</t>
    </rPh>
    <rPh sb="19" eb="22">
      <t>シンボクカイ</t>
    </rPh>
    <rPh sb="22" eb="23">
      <t>ヨウ</t>
    </rPh>
    <phoneticPr fontId="6"/>
  </si>
  <si>
    <t>冷蔵庫は先輩から貰ったものでだいぶ年季入ってる為　肉とかは避けたいです。飲み物等〇</t>
    <rPh sb="0" eb="3">
      <t>レイゾウコ</t>
    </rPh>
    <rPh sb="4" eb="6">
      <t>センパイ</t>
    </rPh>
    <rPh sb="8" eb="9">
      <t>モラ</t>
    </rPh>
    <rPh sb="17" eb="19">
      <t>ネンキ</t>
    </rPh>
    <rPh sb="19" eb="20">
      <t>ハイ</t>
    </rPh>
    <rPh sb="23" eb="24">
      <t>タメ</t>
    </rPh>
    <rPh sb="25" eb="26">
      <t>ニク</t>
    </rPh>
    <rPh sb="29" eb="30">
      <t>サ</t>
    </rPh>
    <rPh sb="36" eb="37">
      <t>ノ</t>
    </rPh>
    <rPh sb="38" eb="39">
      <t>モノ</t>
    </rPh>
    <rPh sb="39" eb="40">
      <t>トウ</t>
    </rPh>
    <phoneticPr fontId="6"/>
  </si>
  <si>
    <t>大量の飲み物</t>
  </si>
  <si>
    <t>嶋</t>
  </si>
  <si>
    <t>単身用のため容量少ないです</t>
  </si>
  <si>
    <t>２Lペット×６本くらいの保冷バッグ</t>
  </si>
  <si>
    <t>新太さんと同じ寮のため、協力して買い出し行けます　肉とかは避けたいです。飲み物等〇</t>
    <phoneticPr fontId="6"/>
  </si>
  <si>
    <t>尾野</t>
    <rPh sb="0" eb="2">
      <t>オノ</t>
    </rPh>
    <phoneticPr fontId="6"/>
  </si>
  <si>
    <t>長久手市</t>
    <rPh sb="0" eb="4">
      <t>ナガクテシ</t>
    </rPh>
    <phoneticPr fontId="6"/>
  </si>
  <si>
    <t>家族分でほぼパンパン・・・</t>
    <rPh sb="0" eb="2">
      <t>カゾク</t>
    </rPh>
    <rPh sb="2" eb="3">
      <t>ブン</t>
    </rPh>
    <phoneticPr fontId="6"/>
  </si>
  <si>
    <t>冷凍庫よりマシですが、結構厳しい・・・</t>
    <rPh sb="0" eb="3">
      <t>レイトウコ</t>
    </rPh>
    <rPh sb="11" eb="13">
      <t>ケッコウ</t>
    </rPh>
    <rPh sb="13" eb="14">
      <t>キビ</t>
    </rPh>
    <phoneticPr fontId="6"/>
  </si>
  <si>
    <t>25Lくらい×2</t>
    <phoneticPr fontId="6"/>
  </si>
  <si>
    <t>和田さんと同様に午前の部でいっぱいいっぱいです</t>
    <rPh sb="0" eb="2">
      <t>ワダ</t>
    </rPh>
    <rPh sb="5" eb="7">
      <t>ドウヨウ</t>
    </rPh>
    <rPh sb="8" eb="10">
      <t>ゴゼン</t>
    </rPh>
    <rPh sb="11" eb="12">
      <t>ブ</t>
    </rPh>
    <phoneticPr fontId="6"/>
  </si>
  <si>
    <t>押野</t>
  </si>
  <si>
    <t>名古屋市</t>
  </si>
  <si>
    <t>ほぼなし、、</t>
  </si>
  <si>
    <t>余剰スペースは肉のパック5個くらい？</t>
  </si>
  <si>
    <t>小さいクーラーボックス1個</t>
  </si>
  <si>
    <t>1歳児と参加するため軽めの購入を割り当てて頂けると嬉しいです（笑）</t>
  </si>
  <si>
    <t>お菓子、その他備品</t>
  </si>
  <si>
    <t>平山</t>
    <rPh sb="0" eb="2">
      <t>ヒラヤマ</t>
    </rPh>
    <phoneticPr fontId="6"/>
  </si>
  <si>
    <t>豊明市</t>
    <rPh sb="0" eb="2">
      <t>トヨアケ</t>
    </rPh>
    <rPh sb="2" eb="3">
      <t>シ</t>
    </rPh>
    <phoneticPr fontId="6"/>
  </si>
  <si>
    <t>肉5パック分くらいなら</t>
    <rPh sb="0" eb="1">
      <t>ニク</t>
    </rPh>
    <rPh sb="5" eb="6">
      <t>ブン</t>
    </rPh>
    <phoneticPr fontId="6"/>
  </si>
  <si>
    <t>２Lペット×4本くらいのBOX</t>
    <phoneticPr fontId="6"/>
  </si>
  <si>
    <t>前日は予定ありのため、事前買い出しは難しい</t>
    <rPh sb="0" eb="2">
      <t>ゼンジツ</t>
    </rPh>
    <rPh sb="3" eb="5">
      <t>ヨテイ</t>
    </rPh>
    <rPh sb="11" eb="13">
      <t>ジゼン</t>
    </rPh>
    <rPh sb="13" eb="14">
      <t>カ</t>
    </rPh>
    <rPh sb="15" eb="16">
      <t>ダ</t>
    </rPh>
    <rPh sb="18" eb="19">
      <t>ムズカ</t>
    </rPh>
    <phoneticPr fontId="6"/>
  </si>
  <si>
    <t>飲み物（お酒）</t>
  </si>
  <si>
    <t>谷上</t>
    <rPh sb="0" eb="2">
      <t>タニウエ</t>
    </rPh>
    <phoneticPr fontId="6"/>
  </si>
  <si>
    <t>単身用のため容量少ないです</t>
    <phoneticPr fontId="6"/>
  </si>
  <si>
    <t>持ってないです→くーらBOX</t>
  </si>
  <si>
    <t>課の親睦会のため、前日の買い出しは難しいです。</t>
    <rPh sb="0" eb="1">
      <t>カ</t>
    </rPh>
    <rPh sb="2" eb="5">
      <t>シンボクカイ</t>
    </rPh>
    <rPh sb="9" eb="11">
      <t>ゼンジツ</t>
    </rPh>
    <rPh sb="12" eb="13">
      <t>カ</t>
    </rPh>
    <rPh sb="14" eb="15">
      <t>ダ</t>
    </rPh>
    <rPh sb="17" eb="18">
      <t>ムズカ</t>
    </rPh>
    <phoneticPr fontId="6"/>
  </si>
  <si>
    <t>当日何か買う</t>
  </si>
  <si>
    <t>山口</t>
    <rPh sb="0" eb="2">
      <t>ヤマグチ</t>
    </rPh>
    <phoneticPr fontId="6"/>
  </si>
  <si>
    <t>春日井市</t>
    <rPh sb="0" eb="4">
      <t>カスガイシ</t>
    </rPh>
    <phoneticPr fontId="6"/>
  </si>
  <si>
    <t>あまり余裕ありません…</t>
    <rPh sb="3" eb="5">
      <t>ヨユウ</t>
    </rPh>
    <phoneticPr fontId="6"/>
  </si>
  <si>
    <t>野菜室は満席。飲料缶だとショート缶が10~20本程度</t>
    <rPh sb="0" eb="3">
      <t>ヤサイシツ</t>
    </rPh>
    <rPh sb="4" eb="6">
      <t>マンセキ</t>
    </rPh>
    <rPh sb="7" eb="10">
      <t>インリョウカン</t>
    </rPh>
    <rPh sb="16" eb="17">
      <t>カン</t>
    </rPh>
    <rPh sb="23" eb="24">
      <t>ホン</t>
    </rPh>
    <rPh sb="24" eb="26">
      <t>テイド</t>
    </rPh>
    <phoneticPr fontId="6"/>
  </si>
  <si>
    <t>持ってないです</t>
    <rPh sb="0" eb="1">
      <t>モ</t>
    </rPh>
    <phoneticPr fontId="6"/>
  </si>
  <si>
    <t>最近業務終了が遅く22時近くになる可能性大のため、前日買い出しが戦力外かもです泣 (※現時点では未定)</t>
    <rPh sb="0" eb="2">
      <t>サイキン</t>
    </rPh>
    <rPh sb="2" eb="4">
      <t>ギョウム</t>
    </rPh>
    <rPh sb="4" eb="6">
      <t>シュウリョウ</t>
    </rPh>
    <rPh sb="7" eb="8">
      <t>オソ</t>
    </rPh>
    <rPh sb="11" eb="12">
      <t>ジ</t>
    </rPh>
    <rPh sb="12" eb="13">
      <t>チカ</t>
    </rPh>
    <rPh sb="17" eb="20">
      <t>カノウセイ</t>
    </rPh>
    <rPh sb="20" eb="21">
      <t>ダイ</t>
    </rPh>
    <rPh sb="25" eb="27">
      <t>ゼンジツ</t>
    </rPh>
    <rPh sb="27" eb="28">
      <t>カ</t>
    </rPh>
    <rPh sb="29" eb="30">
      <t>ダ</t>
    </rPh>
    <rPh sb="32" eb="35">
      <t>センリョクガイ</t>
    </rPh>
    <rPh sb="39" eb="40">
      <t>ナ</t>
    </rPh>
    <rPh sb="43" eb="46">
      <t>ゲンジテン</t>
    </rPh>
    <rPh sb="48" eb="50">
      <t>ミテイ</t>
    </rPh>
    <phoneticPr fontId="6"/>
  </si>
  <si>
    <t>少量おさけ</t>
  </si>
  <si>
    <t>駅伝主幹事として、何かあれば動きますので遠慮なく言ってください！</t>
    <rPh sb="0" eb="5">
      <t>エキデンシュカンジ</t>
    </rPh>
    <rPh sb="9" eb="10">
      <t>ナニ</t>
    </rPh>
    <rPh sb="14" eb="15">
      <t>ウゴ</t>
    </rPh>
    <rPh sb="20" eb="22">
      <t>エンリョ</t>
    </rPh>
    <rPh sb="24" eb="25">
      <t>イ</t>
    </rPh>
    <phoneticPr fontId="6"/>
  </si>
  <si>
    <t>伊藤新太</t>
  </si>
  <si>
    <t>単身用のため、ほぼ空きなし</t>
  </si>
  <si>
    <t>持ってないです</t>
  </si>
  <si>
    <t>冷蔵、冷凍系以外のものでお願いします。</t>
  </si>
  <si>
    <t>飲み物（ペットボトル）</t>
  </si>
  <si>
    <t>清原椎渚</t>
    <rPh sb="2" eb="4">
      <t>シイナギサ</t>
    </rPh>
    <phoneticPr fontId="6"/>
  </si>
  <si>
    <t>保冷バッグ(金子一平の借用中)</t>
    <rPh sb="6" eb="10">
      <t>カネコイッペイ</t>
    </rPh>
    <rPh sb="11" eb="14">
      <t>シャクヨウチュウ</t>
    </rPh>
    <phoneticPr fontId="6"/>
  </si>
  <si>
    <t>飲み物</t>
  </si>
  <si>
    <t>6/17予想（買出し量目安）</t>
    <rPh sb="4" eb="6">
      <t>ヨソウ</t>
    </rPh>
    <rPh sb="7" eb="9">
      <t>カイダ</t>
    </rPh>
    <rPh sb="10" eb="11">
      <t>リョウ</t>
    </rPh>
    <rPh sb="11" eb="13">
      <t>メヤス</t>
    </rPh>
    <phoneticPr fontId="6"/>
  </si>
  <si>
    <t>ビール350ml</t>
    <phoneticPr fontId="6"/>
  </si>
  <si>
    <t>パイの実</t>
    <rPh sb="3" eb="4">
      <t>ミ</t>
    </rPh>
    <phoneticPr fontId="6"/>
  </si>
  <si>
    <t>チューハイ350ml</t>
    <phoneticPr fontId="6"/>
  </si>
  <si>
    <t>雪の宿</t>
    <rPh sb="0" eb="1">
      <t>ユキ</t>
    </rPh>
    <rPh sb="2" eb="3">
      <t>ヤド</t>
    </rPh>
    <phoneticPr fontId="6"/>
  </si>
  <si>
    <t>ちょいあまり</t>
    <phoneticPr fontId="6"/>
  </si>
  <si>
    <t>中山</t>
    <rPh sb="0" eb="2">
      <t>ナカヤマ</t>
    </rPh>
    <phoneticPr fontId="6"/>
  </si>
  <si>
    <t>8832円</t>
  </si>
  <si>
    <t>レ</t>
  </si>
  <si>
    <t>肉のジャンボ市</t>
  </si>
  <si>
    <t>細川・竹内</t>
    <rPh sb="0" eb="2">
      <t>ホソカワ</t>
    </rPh>
    <rPh sb="3" eb="5">
      <t>タケウチ</t>
    </rPh>
    <phoneticPr fontId="6"/>
  </si>
  <si>
    <t>肉のジャンボ市(1/2)
+岡崎イオン(1/2)</t>
  </si>
  <si>
    <t>押野</t>
    <rPh sb="0" eb="2">
      <t>オシノ</t>
    </rPh>
    <phoneticPr fontId="6"/>
  </si>
  <si>
    <t>杉岡</t>
    <rPh sb="0" eb="2">
      <t>スギオカ</t>
    </rPh>
    <phoneticPr fontId="6"/>
  </si>
  <si>
    <t>寺田</t>
    <rPh sb="0" eb="2">
      <t>テラダ</t>
    </rPh>
    <phoneticPr fontId="6"/>
  </si>
  <si>
    <t>えぷろん(宮上店)、1/4サイズ×5 個に減量</t>
  </si>
  <si>
    <t>バロー(浄水)、6個入り大袋×2</t>
  </si>
  <si>
    <t>えぷろん(宮上店)、一部不揃い大袋だから安め</t>
  </si>
  <si>
    <t>竹内</t>
    <rPh sb="0" eb="2">
      <t>タケウチ</t>
    </rPh>
    <phoneticPr fontId="6"/>
  </si>
  <si>
    <t>酒ゃビッグ(豊田朝日町店)</t>
  </si>
  <si>
    <t>細川</t>
  </si>
  <si>
    <t>2L×7本</t>
  </si>
  <si>
    <t>杉岡</t>
  </si>
  <si>
    <t>竹内・伊藤</t>
    <rPh sb="0" eb="2">
      <t>タケウチ</t>
    </rPh>
    <rPh sb="3" eb="5">
      <t>イトウ</t>
    </rPh>
    <phoneticPr fontId="6"/>
  </si>
  <si>
    <t>金子・伊藤</t>
    <rPh sb="0" eb="2">
      <t>カネコ</t>
    </rPh>
    <rPh sb="3" eb="5">
      <t>イトウ</t>
    </rPh>
    <phoneticPr fontId="6"/>
  </si>
  <si>
    <t>レ</t>
    <phoneticPr fontId="6"/>
  </si>
  <si>
    <t>990円</t>
    <rPh sb="3" eb="4">
      <t>エン</t>
    </rPh>
    <phoneticPr fontId="6"/>
  </si>
  <si>
    <t>竹内</t>
  </si>
  <si>
    <t>税抜き税込み混在</t>
  </si>
  <si>
    <t>25年消費</t>
    <rPh sb="2" eb="3">
      <t>ネン</t>
    </rPh>
    <rPh sb="3" eb="5">
      <t>ショウヒ</t>
    </rPh>
    <phoneticPr fontId="6"/>
  </si>
  <si>
    <t>葉</t>
  </si>
  <si>
    <t>わりと肉類早めに無くなった気が、不足という声はなかったか</t>
    <rPh sb="3" eb="5">
      <t>ニクルイ</t>
    </rPh>
    <rPh sb="5" eb="6">
      <t>ハヤ</t>
    </rPh>
    <rPh sb="8" eb="9">
      <t>ナ</t>
    </rPh>
    <rPh sb="13" eb="14">
      <t>キ</t>
    </rPh>
    <rPh sb="16" eb="18">
      <t>フソク</t>
    </rPh>
    <rPh sb="21" eb="22">
      <t>コエ</t>
    </rPh>
    <phoneticPr fontId="6"/>
  </si>
  <si>
    <t>岩間</t>
  </si>
  <si>
    <t>1.8kg</t>
  </si>
  <si>
    <t>↑</t>
    <phoneticPr fontId="6"/>
  </si>
  <si>
    <t>和田</t>
  </si>
  <si>
    <t>イオンスタイル岡崎、ハラミではなくカルビっぽいもの買ってしまいました（合計2200g程、ALL半額）</t>
    <rPh sb="25" eb="26">
      <t>カ</t>
    </rPh>
    <rPh sb="35" eb="37">
      <t>ゴウケイ</t>
    </rPh>
    <rPh sb="42" eb="43">
      <t>ホド</t>
    </rPh>
    <rPh sb="47" eb="49">
      <t>ハンガク</t>
    </rPh>
    <phoneticPr fontId="6"/>
  </si>
  <si>
    <t>岩間（15枚）</t>
  </si>
  <si>
    <t>2kg</t>
  </si>
  <si>
    <t>3.6kg</t>
  </si>
  <si>
    <t>64本</t>
  </si>
  <si>
    <t>12個</t>
  </si>
  <si>
    <t>ちょうどよさそう(1テーブル一個)</t>
  </si>
  <si>
    <t>葉30
和田30</t>
  </si>
  <si>
    <t>葉：1196円(30個)
和田：1283円(30個)</t>
  </si>
  <si>
    <t>意外と人気だったけどちょうどよさそう</t>
    <rPh sb="0" eb="2">
      <t>イガイ</t>
    </rPh>
    <rPh sb="3" eb="5">
      <t>ニンキ</t>
    </rPh>
    <phoneticPr fontId="6"/>
  </si>
  <si>
    <t>イオン岡崎にて、減らして9本</t>
    <rPh sb="3" eb="5">
      <t>オカザキ</t>
    </rPh>
    <rPh sb="8" eb="9">
      <t>ヘ</t>
    </rPh>
    <rPh sb="13" eb="14">
      <t>ホン</t>
    </rPh>
    <phoneticPr fontId="6"/>
  </si>
  <si>
    <t>ちょうどよさそう</t>
    <phoneticPr fontId="6"/>
  </si>
  <si>
    <t>谷上：当日27
坂尻：13
坂尻：20
尾野: 20
安芸: 10</t>
  </si>
  <si>
    <t>谷上：30  3009円 
坂尻：13本　1581円
坂尻：20　2214円
尾野: 18　2458円
安芸: 10　1464円</t>
  </si>
  <si>
    <t>20缶以上余った？</t>
    <rPh sb="2" eb="3">
      <t>カン</t>
    </rPh>
    <rPh sb="3" eb="5">
      <t>イジョウ</t>
    </rPh>
    <rPh sb="5" eb="6">
      <t>アマ</t>
    </rPh>
    <phoneticPr fontId="6"/>
  </si>
  <si>
    <t>平山：２０
山口：当日20
坂尻: 22</t>
    <phoneticPr fontId="6"/>
  </si>
  <si>
    <t>平山：20本　2490円
山口：21 2576円
坂尻: 22本　2933円</t>
  </si>
  <si>
    <t>数缶余った</t>
    <rPh sb="0" eb="1">
      <t>スウ</t>
    </rPh>
    <rPh sb="1" eb="2">
      <t>カン</t>
    </rPh>
    <rPh sb="2" eb="3">
      <t>アマ</t>
    </rPh>
    <phoneticPr fontId="6"/>
  </si>
  <si>
    <t>8本くらい余った（各テーブル1が良さそう）</t>
  </si>
  <si>
    <t>伊藤新</t>
  </si>
  <si>
    <t>10本くらい余った（各テーブル1が良さそう）</t>
  </si>
  <si>
    <t>押野
（チョコ系とけるので）</t>
  </si>
  <si>
    <t>お菓子系余ったが配布したのでほぼ残らず</t>
    <rPh sb="1" eb="4">
      <t>カシケイ</t>
    </rPh>
    <rPh sb="4" eb="5">
      <t>アマ</t>
    </rPh>
    <rPh sb="8" eb="10">
      <t>ハイフ</t>
    </rPh>
    <rPh sb="16" eb="17">
      <t>ノコ</t>
    </rPh>
    <phoneticPr fontId="6"/>
  </si>
  <si>
    <t>収入</t>
  </si>
  <si>
    <t>個人返金計算用</t>
  </si>
  <si>
    <t>参加者57人</t>
  </si>
  <si>
    <t>人数</t>
  </si>
  <si>
    <t>各自必要な方</t>
  </si>
  <si>
    <t>578(葉)
谷上418</t>
  </si>
  <si>
    <t>一般</t>
  </si>
  <si>
    <t>部室課長</t>
  </si>
  <si>
    <t>谷上</t>
  </si>
  <si>
    <t>しま・あらた</t>
  </si>
  <si>
    <t>キャンセル代</t>
  </si>
  <si>
    <t>山口</t>
  </si>
  <si>
    <t>総数（古い）</t>
  </si>
  <si>
    <t>支出</t>
  </si>
  <si>
    <t>平山</t>
  </si>
  <si>
    <t>さながAF使用料</t>
  </si>
  <si>
    <t>食材・その他</t>
  </si>
  <si>
    <t>aki</t>
  </si>
  <si>
    <t xml:space="preserve">sakajiri </t>
  </si>
  <si>
    <t>ono</t>
  </si>
  <si>
    <t>収支</t>
  </si>
  <si>
    <t>合計</t>
  </si>
  <si>
    <t>買出し、予算、配席、当日運営、スケジュール、トラブル、アドリブ対応、何でもメモしてください！</t>
    <rPh sb="0" eb="2">
      <t>カイダ</t>
    </rPh>
    <rPh sb="4" eb="6">
      <t>ヨサン</t>
    </rPh>
    <rPh sb="7" eb="9">
      <t>ハイセキ</t>
    </rPh>
    <rPh sb="10" eb="12">
      <t>トウジツ</t>
    </rPh>
    <rPh sb="12" eb="14">
      <t>ウンエイ</t>
    </rPh>
    <rPh sb="31" eb="33">
      <t>タイオウ</t>
    </rPh>
    <rPh sb="34" eb="35">
      <t>ナン</t>
    </rPh>
    <phoneticPr fontId="6"/>
  </si>
  <si>
    <t>内容</t>
    <rPh sb="0" eb="2">
      <t>ナイヨウ</t>
    </rPh>
    <phoneticPr fontId="6"/>
  </si>
  <si>
    <t>ジャンル</t>
    <phoneticPr fontId="6"/>
  </si>
  <si>
    <t>ポイント</t>
    <phoneticPr fontId="6"/>
  </si>
  <si>
    <t>改善案</t>
    <rPh sb="0" eb="3">
      <t>カイゼンアン</t>
    </rPh>
    <phoneticPr fontId="6"/>
  </si>
  <si>
    <t>提案者</t>
    <rPh sb="0" eb="3">
      <t>テイアンシャ</t>
    </rPh>
    <phoneticPr fontId="6"/>
  </si>
  <si>
    <t>改善点</t>
    <rPh sb="0" eb="3">
      <t>カイゼンテン</t>
    </rPh>
    <phoneticPr fontId="6"/>
  </si>
  <si>
    <t>他</t>
    <rPh sb="0" eb="1">
      <t>ホカ</t>
    </rPh>
    <phoneticPr fontId="6"/>
  </si>
  <si>
    <t>ゴルフコンペ日程と重ねてしまった（親睦会イベントは被りないか確認していたのに、抜けていた）</t>
    <rPh sb="6" eb="8">
      <t>ニッテイ</t>
    </rPh>
    <rPh sb="9" eb="10">
      <t>カサ</t>
    </rPh>
    <rPh sb="17" eb="20">
      <t>シンボクカイ</t>
    </rPh>
    <rPh sb="25" eb="26">
      <t>カブ</t>
    </rPh>
    <rPh sb="30" eb="32">
      <t>カクニン</t>
    </rPh>
    <rPh sb="39" eb="40">
      <t>ヌ</t>
    </rPh>
    <phoneticPr fontId="6"/>
  </si>
  <si>
    <t>非公式イベントもなるべくピックアップ</t>
    <rPh sb="0" eb="3">
      <t>ヒコウシキ</t>
    </rPh>
    <phoneticPr fontId="6"/>
  </si>
  <si>
    <t>和田</t>
    <rPh sb="0" eb="2">
      <t>ワダ</t>
    </rPh>
    <phoneticPr fontId="6"/>
  </si>
  <si>
    <t>予算会費</t>
    <rPh sb="0" eb="2">
      <t>ヨサン</t>
    </rPh>
    <rPh sb="2" eb="4">
      <t>カイヒ</t>
    </rPh>
    <phoneticPr fontId="6"/>
  </si>
  <si>
    <t>直前ドタキャンが（昨年同様）何人かあった</t>
    <rPh sb="0" eb="2">
      <t>チョクゼン</t>
    </rPh>
    <rPh sb="9" eb="11">
      <t>サクネン</t>
    </rPh>
    <rPh sb="11" eb="13">
      <t>ドウヨウ</t>
    </rPh>
    <rPh sb="14" eb="16">
      <t>ナンニン</t>
    </rPh>
    <phoneticPr fontId="6"/>
  </si>
  <si>
    <t>早めにキャンセル料をいただく旨を周知＋ドタキャンが10%くらいはある事を考慮した買出し計画にする</t>
    <rPh sb="0" eb="1">
      <t>ハヤ</t>
    </rPh>
    <rPh sb="8" eb="9">
      <t>リョウ</t>
    </rPh>
    <rPh sb="14" eb="15">
      <t>ムネ</t>
    </rPh>
    <rPh sb="16" eb="18">
      <t>シュウチ</t>
    </rPh>
    <rPh sb="34" eb="35">
      <t>コト</t>
    </rPh>
    <rPh sb="36" eb="38">
      <t>コウリョ</t>
    </rPh>
    <rPh sb="40" eb="42">
      <t>カイダ</t>
    </rPh>
    <rPh sb="43" eb="45">
      <t>ケイカク</t>
    </rPh>
    <phoneticPr fontId="6"/>
  </si>
  <si>
    <t>追加徴収が生じた</t>
    <rPh sb="0" eb="2">
      <t>ツイカ</t>
    </rPh>
    <rPh sb="2" eb="4">
      <t>チョウシュウ</t>
    </rPh>
    <rPh sb="5" eb="6">
      <t>ショウ</t>
    </rPh>
    <phoneticPr fontId="6"/>
  </si>
  <si>
    <t>余裕のある予算買出し計画</t>
    <rPh sb="0" eb="2">
      <t>ヨユウ</t>
    </rPh>
    <rPh sb="5" eb="7">
      <t>ヨサン</t>
    </rPh>
    <rPh sb="7" eb="9">
      <t>カイダ</t>
    </rPh>
    <rPh sb="10" eb="12">
      <t>ケイカク</t>
    </rPh>
    <phoneticPr fontId="6"/>
  </si>
  <si>
    <t>追加徴収しても不足</t>
    <rPh sb="0" eb="2">
      <t>ツイカ</t>
    </rPh>
    <rPh sb="2" eb="4">
      <t>チョウシュウ</t>
    </rPh>
    <rPh sb="7" eb="9">
      <t>フソク</t>
    </rPh>
    <phoneticPr fontId="6"/>
  </si>
  <si>
    <t>追加徴収案内は金額確定させてから、且つ少し多めに</t>
    <rPh sb="0" eb="4">
      <t>ツイカチョウシュウ</t>
    </rPh>
    <rPh sb="4" eb="6">
      <t>アンナイ</t>
    </rPh>
    <rPh sb="7" eb="9">
      <t>キンガク</t>
    </rPh>
    <rPh sb="9" eb="11">
      <t>カクテイ</t>
    </rPh>
    <rPh sb="17" eb="18">
      <t>カ</t>
    </rPh>
    <rPh sb="19" eb="20">
      <t>スコ</t>
    </rPh>
    <rPh sb="21" eb="22">
      <t>オオ</t>
    </rPh>
    <phoneticPr fontId="6"/>
  </si>
  <si>
    <t>良かった点</t>
    <rPh sb="0" eb="1">
      <t>ヨ</t>
    </rPh>
    <rPh sb="4" eb="5">
      <t>テン</t>
    </rPh>
    <phoneticPr fontId="6"/>
  </si>
  <si>
    <t>買出し計画</t>
    <rPh sb="0" eb="2">
      <t>カイダ</t>
    </rPh>
    <rPh sb="3" eb="5">
      <t>ケイカク</t>
    </rPh>
    <phoneticPr fontId="6"/>
  </si>
  <si>
    <t>担当肉の種類に拘らず半額になっているものを買ったりして少し浮いた</t>
    <rPh sb="0" eb="2">
      <t>タントウ</t>
    </rPh>
    <rPh sb="2" eb="3">
      <t>ニク</t>
    </rPh>
    <rPh sb="4" eb="6">
      <t>シュルイ</t>
    </rPh>
    <rPh sb="7" eb="8">
      <t>コダワ</t>
    </rPh>
    <rPh sb="10" eb="12">
      <t>ハンガク</t>
    </rPh>
    <rPh sb="21" eb="22">
      <t>カ</t>
    </rPh>
    <rPh sb="27" eb="28">
      <t>スコ</t>
    </rPh>
    <rPh sb="29" eb="30">
      <t>ウ</t>
    </rPh>
    <phoneticPr fontId="6"/>
  </si>
  <si>
    <t>ジュース余り過ぎた、お茶はちょい余りくらい</t>
    <rPh sb="4" eb="5">
      <t>アマ</t>
    </rPh>
    <rPh sb="6" eb="7">
      <t>ス</t>
    </rPh>
    <rPh sb="11" eb="12">
      <t>チャ</t>
    </rPh>
    <rPh sb="16" eb="17">
      <t>アマ</t>
    </rPh>
    <phoneticPr fontId="6"/>
  </si>
  <si>
    <t>お茶中心で良さそう＋そんなに量必要ないかも</t>
    <rPh sb="1" eb="2">
      <t>チャ</t>
    </rPh>
    <rPh sb="2" eb="4">
      <t>チュウシン</t>
    </rPh>
    <rPh sb="5" eb="6">
      <t>ヨ</t>
    </rPh>
    <rPh sb="14" eb="15">
      <t>リョウ</t>
    </rPh>
    <rPh sb="15" eb="17">
      <t>ヒツヨウ</t>
    </rPh>
    <phoneticPr fontId="6"/>
  </si>
  <si>
    <t>スケジュール</t>
    <phoneticPr fontId="6"/>
  </si>
  <si>
    <t>スケジュール体験会からBBQまで適度な空きがありフロ組とBBQ準備組でうまく分かれられた？</t>
    <rPh sb="6" eb="9">
      <t>タイケンカイ</t>
    </rPh>
    <rPh sb="16" eb="18">
      <t>テキド</t>
    </rPh>
    <rPh sb="19" eb="20">
      <t>ア</t>
    </rPh>
    <rPh sb="26" eb="27">
      <t>クミ</t>
    </rPh>
    <rPh sb="31" eb="33">
      <t>ジュンビ</t>
    </rPh>
    <rPh sb="33" eb="34">
      <t>クミ</t>
    </rPh>
    <rPh sb="38" eb="39">
      <t>ワ</t>
    </rPh>
    <phoneticPr fontId="6"/>
  </si>
  <si>
    <t>葉君のキャパ、アドリブ対応力に助けられた</t>
    <rPh sb="0" eb="2">
      <t>ヨウクン</t>
    </rPh>
    <rPh sb="11" eb="14">
      <t>タイオウリョク</t>
    </rPh>
    <rPh sb="15" eb="16">
      <t>タス</t>
    </rPh>
    <phoneticPr fontId="6"/>
  </si>
  <si>
    <t>備品</t>
    <rPh sb="0" eb="2">
      <t>ビヒン</t>
    </rPh>
    <phoneticPr fontId="6"/>
  </si>
  <si>
    <t>ハサミあったのに気づかず</t>
    <rPh sb="8" eb="9">
      <t>キ</t>
    </rPh>
    <phoneticPr fontId="6"/>
  </si>
  <si>
    <t>備品欄にはメモ入れとく</t>
    <rPh sb="0" eb="3">
      <t>ビヒンラン</t>
    </rPh>
    <rPh sb="7" eb="8">
      <t>イ</t>
    </rPh>
    <phoneticPr fontId="6"/>
  </si>
  <si>
    <t>紙コップもちょっと元の準備量少な目</t>
    <rPh sb="0" eb="1">
      <t>カミ</t>
    </rPh>
    <rPh sb="9" eb="10">
      <t>モト</t>
    </rPh>
    <rPh sb="11" eb="13">
      <t>ジュンビ</t>
    </rPh>
    <rPh sb="13" eb="14">
      <t>リョウ</t>
    </rPh>
    <rPh sb="14" eb="15">
      <t>スク</t>
    </rPh>
    <rPh sb="16" eb="17">
      <t>メ</t>
    </rPh>
    <phoneticPr fontId="6"/>
  </si>
  <si>
    <t>タレ買い忘れ</t>
    <rPh sb="2" eb="3">
      <t>カ</t>
    </rPh>
    <rPh sb="4" eb="5">
      <t>ワス</t>
    </rPh>
    <phoneticPr fontId="6"/>
  </si>
  <si>
    <t>複数品目依頼時は理解の確認必要</t>
    <rPh sb="0" eb="2">
      <t>フクスウ</t>
    </rPh>
    <rPh sb="2" eb="4">
      <t>ヒンモク</t>
    </rPh>
    <rPh sb="4" eb="6">
      <t>イライ</t>
    </rPh>
    <rPh sb="6" eb="7">
      <t>ジ</t>
    </rPh>
    <rPh sb="8" eb="10">
      <t>リカイ</t>
    </rPh>
    <rPh sb="11" eb="13">
      <t>カクニン</t>
    </rPh>
    <rPh sb="13" eb="15">
      <t>ヒツヨウ</t>
    </rPh>
    <phoneticPr fontId="6"/>
  </si>
  <si>
    <t>葉君が責任感つよすぎて葉君に負荷集中</t>
    <rPh sb="0" eb="2">
      <t>ヨウクン</t>
    </rPh>
    <rPh sb="3" eb="6">
      <t>セキニンカン</t>
    </rPh>
    <rPh sb="11" eb="13">
      <t>ヨウクン</t>
    </rPh>
    <rPh sb="14" eb="16">
      <t>フカ</t>
    </rPh>
    <rPh sb="16" eb="18">
      <t>シュウチュウ</t>
    </rPh>
    <phoneticPr fontId="6"/>
  </si>
  <si>
    <t>とにかく振るしかない・・・</t>
    <rPh sb="4" eb="5">
      <t>フ</t>
    </rPh>
    <phoneticPr fontId="6"/>
  </si>
  <si>
    <t>ゴミ袋あんまりなかった？</t>
    <rPh sb="2" eb="3">
      <t>フクロ</t>
    </rPh>
    <phoneticPr fontId="6"/>
  </si>
  <si>
    <t>寮生にお願いすることを見越して豊田市のゴミ袋買っておく？</t>
    <rPh sb="0" eb="2">
      <t>リョウセイ</t>
    </rPh>
    <rPh sb="4" eb="5">
      <t>ネガ</t>
    </rPh>
    <rPh sb="11" eb="13">
      <t>ミコ</t>
    </rPh>
    <rPh sb="15" eb="18">
      <t>トヨタシ</t>
    </rPh>
    <rPh sb="21" eb="22">
      <t>フクロ</t>
    </rPh>
    <rPh sb="22" eb="23">
      <t>カ</t>
    </rPh>
    <phoneticPr fontId="6"/>
  </si>
  <si>
    <t>倉庫の備品を事前チェック＆有効活用できた</t>
    <rPh sb="0" eb="2">
      <t>ソウコ</t>
    </rPh>
    <rPh sb="3" eb="5">
      <t>ビヒン</t>
    </rPh>
    <rPh sb="6" eb="8">
      <t>ジゼン</t>
    </rPh>
    <rPh sb="13" eb="17">
      <t>ユウコウカツヨウ</t>
    </rPh>
    <phoneticPr fontId="6"/>
  </si>
  <si>
    <t>肉や野菜は結果余りもでず、足りないという声もすくなく絶妙だった？（ちょい少ないくらい？）</t>
    <rPh sb="0" eb="1">
      <t>ニク</t>
    </rPh>
    <rPh sb="2" eb="4">
      <t>ヤサイ</t>
    </rPh>
    <rPh sb="5" eb="7">
      <t>ケッカ</t>
    </rPh>
    <rPh sb="7" eb="8">
      <t>アマ</t>
    </rPh>
    <rPh sb="13" eb="14">
      <t>タ</t>
    </rPh>
    <rPh sb="20" eb="21">
      <t>コエ</t>
    </rPh>
    <rPh sb="26" eb="28">
      <t>ゼツミョウ</t>
    </rPh>
    <rPh sb="36" eb="37">
      <t>スク</t>
    </rPh>
    <phoneticPr fontId="6"/>
  </si>
  <si>
    <t>改善点</t>
  </si>
  <si>
    <t>予算会費</t>
  </si>
  <si>
    <t>さなげAFの個人利用分を予算に組み込んでいなかった</t>
  </si>
  <si>
    <t>500円/人かかるので、絶対にメモ</t>
  </si>
  <si>
    <t>買い出し計画</t>
  </si>
  <si>
    <t>Leady達からマシュマロを求む声が...</t>
  </si>
  <si>
    <t>翌年からマストにしましょう。</t>
  </si>
  <si>
    <t>暑すぎる問題で保冷が心配</t>
  </si>
  <si>
    <t>クーラーボックスを満タンにせず、余裕のある量を冷やすべし</t>
  </si>
  <si>
    <t>良かった点</t>
  </si>
  <si>
    <t>野菜を相当省きました。</t>
  </si>
  <si>
    <t>たまねぎ、しいたけ あたりあれば十分かも</t>
  </si>
  <si>
    <t>サンチュ導入しては？</t>
  </si>
  <si>
    <t>実はMyサンチュ持ち込みました。すごいおいしかったです。</t>
  </si>
  <si>
    <t>お酒の量</t>
  </si>
  <si>
    <t>１缶⇒1.5缶/人に増やしましたが、ちょい余ったので1.3缶計算でいいかも</t>
  </si>
  <si>
    <t>和田さん挙げているものと同様
ジュース＆お茶がたくさん余った、練習で使えるから問題ないと思うが、BBQ場まで運ぶのが大変だった</t>
    <rPh sb="0" eb="2">
      <t>ワダ</t>
    </rPh>
    <rPh sb="4" eb="5">
      <t>ア</t>
    </rPh>
    <rPh sb="12" eb="14">
      <t>ドウヨウ</t>
    </rPh>
    <rPh sb="20" eb="21">
      <t>チャ</t>
    </rPh>
    <rPh sb="27" eb="28">
      <t>アマ</t>
    </rPh>
    <rPh sb="31" eb="33">
      <t>レンシュウ</t>
    </rPh>
    <rPh sb="34" eb="35">
      <t>ツカ</t>
    </rPh>
    <rPh sb="39" eb="41">
      <t>モンダイ</t>
    </rPh>
    <rPh sb="44" eb="45">
      <t>オモ</t>
    </rPh>
    <rPh sb="51" eb="52">
      <t>ジョウ</t>
    </rPh>
    <rPh sb="54" eb="55">
      <t>ハコ</t>
    </rPh>
    <rPh sb="58" eb="60">
      <t>タイヘン</t>
    </rPh>
    <phoneticPr fontId="6"/>
  </si>
  <si>
    <t>そんなに量必要ない？今年は缶がたくさんあったから必要なかった？</t>
    <rPh sb="10" eb="12">
      <t>コトシ</t>
    </rPh>
    <rPh sb="13" eb="14">
      <t>カン</t>
    </rPh>
    <rPh sb="24" eb="26">
      <t>ヒツヨウ</t>
    </rPh>
    <phoneticPr fontId="6"/>
  </si>
  <si>
    <t>嶋</t>
    <rPh sb="0" eb="1">
      <t>シマ</t>
    </rPh>
    <phoneticPr fontId="6"/>
  </si>
  <si>
    <t>おにぎりとかあったらいい？</t>
    <phoneticPr fontId="6"/>
  </si>
  <si>
    <t>個人的に少しあるといいかな？と思いました
食べない人もいると思うので人数分はいらないかも、、</t>
    <rPh sb="0" eb="2">
      <t>コジン</t>
    </rPh>
    <rPh sb="2" eb="3">
      <t>テキ</t>
    </rPh>
    <rPh sb="4" eb="5">
      <t>スコ</t>
    </rPh>
    <rPh sb="15" eb="16">
      <t>オモ</t>
    </rPh>
    <rPh sb="21" eb="22">
      <t>タ</t>
    </rPh>
    <rPh sb="25" eb="26">
      <t>ヒト</t>
    </rPh>
    <rPh sb="30" eb="31">
      <t>オモ</t>
    </rPh>
    <rPh sb="34" eb="37">
      <t>ニンズウブン</t>
    </rPh>
    <phoneticPr fontId="6"/>
  </si>
  <si>
    <t>事前お願い</t>
    <rPh sb="0" eb="2">
      <t>ジゼン</t>
    </rPh>
    <rPh sb="3" eb="4">
      <t>ネガ</t>
    </rPh>
    <phoneticPr fontId="6"/>
  </si>
  <si>
    <t>ゴミは基本寮生が持ち帰っているが、立場上新入社員が「持って帰ります！」となることが多い</t>
    <rPh sb="3" eb="5">
      <t>キホン</t>
    </rPh>
    <rPh sb="5" eb="7">
      <t>リョウセイ</t>
    </rPh>
    <rPh sb="8" eb="9">
      <t>モ</t>
    </rPh>
    <rPh sb="10" eb="11">
      <t>カエ</t>
    </rPh>
    <rPh sb="17" eb="20">
      <t>タチバジョウ</t>
    </rPh>
    <rPh sb="20" eb="24">
      <t>シンニュウシャイン</t>
    </rPh>
    <rPh sb="26" eb="27">
      <t>モ</t>
    </rPh>
    <rPh sb="29" eb="30">
      <t>カエ</t>
    </rPh>
    <rPh sb="41" eb="42">
      <t>オオ</t>
    </rPh>
    <phoneticPr fontId="6"/>
  </si>
  <si>
    <t>結局送迎をしている方の車にゴミを乗っけることになるので、
事前にお願いしておくと良いかもしれません！！</t>
    <rPh sb="0" eb="2">
      <t>ケッキョク</t>
    </rPh>
    <rPh sb="2" eb="4">
      <t>ソウゲイ</t>
    </rPh>
    <rPh sb="9" eb="10">
      <t>カタ</t>
    </rPh>
    <rPh sb="11" eb="12">
      <t>クルマ</t>
    </rPh>
    <rPh sb="16" eb="17">
      <t>ノ</t>
    </rPh>
    <rPh sb="29" eb="31">
      <t>ジゼン</t>
    </rPh>
    <rPh sb="33" eb="34">
      <t>ネガ</t>
    </rPh>
    <rPh sb="40" eb="41">
      <t>イ</t>
    </rPh>
    <phoneticPr fontId="6"/>
  </si>
  <si>
    <t>飲み物買い出し分の合計数は多かったが葉さんにそれぞれ分けてもらい負荷が偏らず購入できた</t>
    <rPh sb="0" eb="1">
      <t>ノ</t>
    </rPh>
    <rPh sb="2" eb="3">
      <t>モノ</t>
    </rPh>
    <rPh sb="3" eb="4">
      <t>カ</t>
    </rPh>
    <rPh sb="5" eb="6">
      <t>ダ</t>
    </rPh>
    <rPh sb="7" eb="8">
      <t>ブン</t>
    </rPh>
    <rPh sb="9" eb="12">
      <t>ゴウケイスウ</t>
    </rPh>
    <rPh sb="13" eb="14">
      <t>オオ</t>
    </rPh>
    <rPh sb="18" eb="19">
      <t>ハ</t>
    </rPh>
    <rPh sb="26" eb="27">
      <t>ワ</t>
    </rPh>
    <rPh sb="32" eb="34">
      <t>フカ</t>
    </rPh>
    <rPh sb="35" eb="36">
      <t>カタヨ</t>
    </rPh>
    <rPh sb="38" eb="40">
      <t>コウニュウ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</si>
</sst>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6" formatCode="General&quot;本&quot;"/>
    <numFmt numFmtId="177" formatCode="General&quot;円&quot;"/>
    <numFmt numFmtId="178" formatCode="##&quot;本&quot;"/>
    <numFmt numFmtId="179" formatCode="General\ &quot;g&quot;"/>
    <numFmt numFmtId="180" formatCode="General&quot;g&quot;"/>
    <numFmt numFmtId="181" formatCode="General&quot;袋&quot;"/>
    <numFmt numFmtId="182" formatCode="General&quot;人&quot;"/>
  </numFmts>
  <fonts count="33">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b/>
      <sz val="16"/>
      <color theme="1"/>
      <name val="游ゴシック"/>
      <family val="3"/>
      <charset val="128"/>
      <scheme val="minor"/>
    </font>
    <font>
      <sz val="6"/>
      <name val="游ゴシック"/>
      <family val="2"/>
      <charset val="128"/>
      <scheme val="minor"/>
    </font>
    <font>
      <sz val="6"/>
      <name val="游ゴシック"/>
      <family val="3"/>
      <charset val="128"/>
      <scheme val="minor"/>
    </font>
    <font>
      <sz val="11"/>
      <color rgb="FFFF0000"/>
      <name val="游ゴシック"/>
      <family val="3"/>
      <charset val="128"/>
      <scheme val="minor"/>
    </font>
    <font>
      <sz val="8"/>
      <color rgb="FFFF0000"/>
      <name val="游ゴシック"/>
      <family val="3"/>
      <charset val="128"/>
      <scheme val="minor"/>
    </font>
    <font>
      <b/>
      <sz val="11"/>
      <color theme="0" tint="-0.499984740745262"/>
      <name val="游ゴシック"/>
      <family val="3"/>
      <charset val="128"/>
      <scheme val="minor"/>
    </font>
    <font>
      <sz val="11"/>
      <color theme="0" tint="-0.499984740745262"/>
      <name val="游ゴシック"/>
      <family val="3"/>
      <charset val="128"/>
      <scheme val="minor"/>
    </font>
    <font>
      <b/>
      <sz val="14"/>
      <color theme="1"/>
      <name val="游ゴシック"/>
      <family val="3"/>
      <charset val="128"/>
      <scheme val="minor"/>
    </font>
    <font>
      <b/>
      <sz val="14"/>
      <color rgb="FFFF0000"/>
      <name val="游ゴシック"/>
      <family val="3"/>
      <charset val="128"/>
      <scheme val="minor"/>
    </font>
    <font>
      <b/>
      <sz val="8"/>
      <color rgb="FFFF0000"/>
      <name val="游ゴシック"/>
      <family val="3"/>
      <charset val="128"/>
      <scheme val="minor"/>
    </font>
    <font>
      <sz val="8"/>
      <color theme="1"/>
      <name val="游ゴシック"/>
      <family val="3"/>
      <charset val="128"/>
      <scheme val="minor"/>
    </font>
    <font>
      <sz val="11"/>
      <color theme="1"/>
      <name val="游ゴシック"/>
      <family val="3"/>
      <charset val="128"/>
      <scheme val="minor"/>
    </font>
    <font>
      <b/>
      <sz val="11"/>
      <color rgb="FFFF0000"/>
      <name val="游ゴシック"/>
      <family val="3"/>
      <charset val="128"/>
      <scheme val="minor"/>
    </font>
    <font>
      <sz val="11"/>
      <color rgb="FF000000"/>
      <name val="游ゴシック"/>
      <family val="3"/>
      <charset val="128"/>
      <scheme val="minor"/>
    </font>
    <font>
      <sz val="11"/>
      <name val="游ゴシック"/>
      <family val="3"/>
      <charset val="128"/>
      <scheme val="minor"/>
    </font>
    <font>
      <sz val="6"/>
      <color rgb="FF000000"/>
      <name val="游ゴシック"/>
      <family val="3"/>
      <charset val="128"/>
      <scheme val="minor"/>
    </font>
    <font>
      <sz val="11"/>
      <name val="HGP教科書体"/>
      <family val="1"/>
      <charset val="128"/>
    </font>
    <font>
      <sz val="11"/>
      <color rgb="FFFF0000"/>
      <name val="游ゴシック"/>
      <family val="2"/>
      <scheme val="minor"/>
    </font>
    <font>
      <sz val="11"/>
      <color theme="0"/>
      <name val="游ゴシック"/>
      <family val="2"/>
      <charset val="128"/>
      <scheme val="minor"/>
    </font>
    <font>
      <sz val="11"/>
      <color rgb="FF00B0F0"/>
      <name val="游ゴシック"/>
      <family val="3"/>
      <charset val="128"/>
      <scheme val="minor"/>
    </font>
    <font>
      <sz val="11"/>
      <color rgb="FF00B0F0"/>
      <name val="游ゴシック"/>
      <family val="2"/>
      <charset val="128"/>
      <scheme val="minor"/>
    </font>
    <font>
      <b/>
      <sz val="14"/>
      <color rgb="FF00B0F0"/>
      <name val="游ゴシック"/>
      <family val="3"/>
      <charset val="128"/>
      <scheme val="minor"/>
    </font>
    <font>
      <b/>
      <sz val="11"/>
      <color rgb="FF00B0F0"/>
      <name val="游ゴシック"/>
      <family val="3"/>
      <charset val="128"/>
      <scheme val="minor"/>
    </font>
    <font>
      <b/>
      <sz val="12"/>
      <color rgb="FF00B0F0"/>
      <name val="游ゴシック"/>
      <family val="3"/>
      <charset val="128"/>
      <scheme val="minor"/>
    </font>
    <font>
      <sz val="11"/>
      <color rgb="FF00B0F0"/>
      <name val="游ゴシック"/>
      <family val="2"/>
      <scheme val="minor"/>
    </font>
    <font>
      <b/>
      <sz val="11"/>
      <color theme="1"/>
      <name val="游ゴシック"/>
      <family val="3"/>
      <charset val="128"/>
      <scheme val="minor"/>
    </font>
    <font>
      <sz val="11"/>
      <color rgb="FF00B0F0"/>
      <name val="HGP創英角ｺﾞｼｯｸUB"/>
      <family val="3"/>
      <charset val="128"/>
    </font>
    <font>
      <b/>
      <sz val="14"/>
      <color rgb="FF00B0F0"/>
      <name val="HGP創英角ｺﾞｼｯｸUB"/>
      <family val="3"/>
      <charset val="128"/>
    </font>
    <font>
      <sz val="9"/>
      <color theme="1"/>
      <name val="游ゴシック"/>
      <family val="3"/>
      <charset val="128"/>
      <scheme val="minor"/>
    </font>
  </fonts>
  <fills count="10">
    <fill>
      <patternFill patternType="none"/>
    </fill>
    <fill>
      <patternFill patternType="gray125"/>
    </fill>
    <fill>
      <patternFill patternType="solid">
        <fgColor theme="5" tint="0.7999816888943144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0" tint="-4.9989318521683403E-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double">
        <color indexed="64"/>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auto="1"/>
      </left>
      <right style="thin">
        <color indexed="64"/>
      </right>
      <top style="double">
        <color indexed="64"/>
      </top>
      <bottom style="thin">
        <color indexed="64"/>
      </bottom>
      <diagonal/>
    </border>
  </borders>
  <cellStyleXfs count="3">
    <xf numFmtId="0" fontId="0" fillId="0" borderId="0"/>
    <xf numFmtId="0" fontId="3" fillId="0" borderId="0">
      <alignment vertical="center"/>
    </xf>
    <xf numFmtId="0" fontId="2" fillId="0" borderId="0">
      <alignment vertical="center"/>
    </xf>
  </cellStyleXfs>
  <cellXfs count="265">
    <xf numFmtId="0" fontId="0" fillId="0" borderId="0" xfId="0"/>
    <xf numFmtId="0" fontId="4" fillId="0" borderId="0" xfId="1" applyFont="1" applyAlignment="1"/>
    <xf numFmtId="0" fontId="3" fillId="0" borderId="0" xfId="1" applyAlignment="1"/>
    <xf numFmtId="0" fontId="3" fillId="2" borderId="0" xfId="1" applyFill="1" applyAlignment="1">
      <alignment horizontal="right"/>
    </xf>
    <xf numFmtId="0" fontId="3" fillId="2" borderId="0" xfId="1" applyFill="1" applyAlignment="1">
      <alignment horizontal="left"/>
    </xf>
    <xf numFmtId="0" fontId="3" fillId="0" borderId="0" xfId="1" applyAlignment="1">
      <alignment horizontal="center"/>
    </xf>
    <xf numFmtId="0" fontId="7" fillId="0" borderId="0" xfId="1" applyFont="1" applyAlignment="1">
      <alignment horizontal="center"/>
    </xf>
    <xf numFmtId="0" fontId="8" fillId="0" borderId="0" xfId="1" applyFont="1" applyAlignment="1">
      <alignment horizontal="center"/>
    </xf>
    <xf numFmtId="0" fontId="9" fillId="0" borderId="0" xfId="1" applyFont="1" applyAlignment="1"/>
    <xf numFmtId="0" fontId="10" fillId="0" borderId="0" xfId="1" applyFont="1" applyAlignment="1"/>
    <xf numFmtId="0" fontId="3" fillId="0" borderId="1" xfId="1" applyBorder="1" applyAlignment="1"/>
    <xf numFmtId="0" fontId="3" fillId="0" borderId="1" xfId="1" applyBorder="1" applyAlignment="1">
      <alignment horizontal="center"/>
    </xf>
    <xf numFmtId="0" fontId="3" fillId="2" borderId="1" xfId="1" applyFill="1" applyBorder="1" applyAlignment="1">
      <alignment horizontal="center"/>
    </xf>
    <xf numFmtId="0" fontId="10" fillId="3" borderId="2" xfId="1" applyFont="1" applyFill="1" applyBorder="1" applyAlignment="1">
      <alignment horizontal="center"/>
    </xf>
    <xf numFmtId="0" fontId="10" fillId="3" borderId="3" xfId="1" applyFont="1" applyFill="1" applyBorder="1" applyAlignment="1">
      <alignment horizontal="center"/>
    </xf>
    <xf numFmtId="0" fontId="10" fillId="0" borderId="3" xfId="1" applyFont="1" applyBorder="1" applyAlignment="1">
      <alignment horizontal="center"/>
    </xf>
    <xf numFmtId="176" fontId="3" fillId="0" borderId="1" xfId="1" applyNumberFormat="1" applyBorder="1" applyAlignment="1">
      <alignment horizontal="center"/>
    </xf>
    <xf numFmtId="177" fontId="3" fillId="0" borderId="1" xfId="1" applyNumberFormat="1" applyBorder="1" applyAlignment="1">
      <alignment horizontal="center"/>
    </xf>
    <xf numFmtId="177" fontId="3" fillId="0" borderId="0" xfId="1" applyNumberFormat="1" applyAlignment="1">
      <alignment horizontal="center"/>
    </xf>
    <xf numFmtId="177" fontId="11" fillId="0" borderId="1" xfId="1" applyNumberFormat="1" applyFont="1" applyBorder="1" applyAlignment="1">
      <alignment horizontal="center" vertical="top"/>
    </xf>
    <xf numFmtId="177" fontId="3" fillId="0" borderId="1" xfId="1" applyNumberFormat="1" applyBorder="1" applyAlignment="1">
      <alignment horizontal="center" wrapText="1"/>
    </xf>
    <xf numFmtId="177" fontId="7" fillId="0" borderId="0" xfId="1" applyNumberFormat="1" applyFont="1" applyAlignment="1">
      <alignment horizontal="center"/>
    </xf>
    <xf numFmtId="177" fontId="8" fillId="0" borderId="0" xfId="1" applyNumberFormat="1" applyFont="1" applyAlignment="1">
      <alignment horizontal="center"/>
    </xf>
    <xf numFmtId="0" fontId="10" fillId="0" borderId="5" xfId="1" applyFont="1" applyBorder="1" applyAlignment="1"/>
    <xf numFmtId="178" fontId="10" fillId="0" borderId="5" xfId="1" applyNumberFormat="1" applyFont="1" applyBorder="1" applyAlignment="1">
      <alignment horizontal="center"/>
    </xf>
    <xf numFmtId="179" fontId="10" fillId="0" borderId="5" xfId="1" applyNumberFormat="1" applyFont="1" applyBorder="1" applyAlignment="1">
      <alignment horizontal="center"/>
    </xf>
    <xf numFmtId="0" fontId="10" fillId="0" borderId="5" xfId="1" applyFont="1" applyBorder="1" applyAlignment="1">
      <alignment horizontal="center"/>
    </xf>
    <xf numFmtId="180" fontId="3" fillId="0" borderId="1" xfId="1" applyNumberFormat="1" applyBorder="1" applyAlignment="1">
      <alignment horizontal="center"/>
    </xf>
    <xf numFmtId="0" fontId="10" fillId="0" borderId="1" xfId="1" applyFont="1" applyBorder="1" applyAlignment="1"/>
    <xf numFmtId="178" fontId="10" fillId="0" borderId="1" xfId="1" applyNumberFormat="1" applyFont="1" applyBorder="1" applyAlignment="1">
      <alignment horizontal="center"/>
    </xf>
    <xf numFmtId="179" fontId="10" fillId="0" borderId="1" xfId="1" applyNumberFormat="1" applyFont="1" applyBorder="1" applyAlignment="1">
      <alignment horizontal="center"/>
    </xf>
    <xf numFmtId="0" fontId="10" fillId="0" borderId="1" xfId="1" applyFont="1" applyBorder="1" applyAlignment="1">
      <alignment horizontal="center"/>
    </xf>
    <xf numFmtId="177" fontId="3" fillId="2" borderId="0" xfId="1" applyNumberFormat="1" applyFill="1" applyAlignment="1">
      <alignment horizontal="center"/>
    </xf>
    <xf numFmtId="177" fontId="8" fillId="0" borderId="0" xfId="1" applyNumberFormat="1" applyFont="1" applyAlignment="1">
      <alignment horizontal="left" vertical="top" wrapText="1"/>
    </xf>
    <xf numFmtId="177" fontId="8" fillId="0" borderId="0" xfId="1" applyNumberFormat="1" applyFont="1" applyAlignment="1">
      <alignment horizontal="center" wrapText="1"/>
    </xf>
    <xf numFmtId="180" fontId="3" fillId="0" borderId="0" xfId="1" applyNumberFormat="1" applyAlignment="1">
      <alignment horizontal="center"/>
    </xf>
    <xf numFmtId="0" fontId="3" fillId="0" borderId="0" xfId="1" applyAlignment="1">
      <alignment horizontal="right"/>
    </xf>
    <xf numFmtId="177" fontId="11" fillId="0" borderId="0" xfId="1" applyNumberFormat="1" applyFont="1" applyAlignment="1">
      <alignment horizontal="center"/>
    </xf>
    <xf numFmtId="177" fontId="11" fillId="0" borderId="0" xfId="1" applyNumberFormat="1" applyFont="1" applyAlignment="1">
      <alignment horizontal="center" vertical="top"/>
    </xf>
    <xf numFmtId="177" fontId="12" fillId="0" borderId="0" xfId="1" applyNumberFormat="1" applyFont="1" applyAlignment="1">
      <alignment horizontal="center"/>
    </xf>
    <xf numFmtId="177" fontId="13" fillId="0" borderId="0" xfId="1" applyNumberFormat="1" applyFont="1" applyAlignment="1">
      <alignment horizontal="center"/>
    </xf>
    <xf numFmtId="0" fontId="10" fillId="0" borderId="1" xfId="1" applyFont="1" applyBorder="1" applyAlignment="1">
      <alignment horizontal="center" vertical="center"/>
    </xf>
    <xf numFmtId="0" fontId="10" fillId="0" borderId="0" xfId="1" applyFont="1" applyAlignment="1">
      <alignment wrapText="1"/>
    </xf>
    <xf numFmtId="177" fontId="3" fillId="0" borderId="1" xfId="1" applyNumberFormat="1" applyBorder="1" applyAlignment="1">
      <alignment horizontal="left"/>
    </xf>
    <xf numFmtId="0" fontId="3" fillId="0" borderId="0" xfId="1" applyAlignment="1">
      <alignment horizontal="right" vertical="top"/>
    </xf>
    <xf numFmtId="177" fontId="12" fillId="0" borderId="0" xfId="1" applyNumberFormat="1" applyFont="1" applyAlignment="1">
      <alignment horizontal="center" vertical="top"/>
    </xf>
    <xf numFmtId="177" fontId="13" fillId="0" borderId="0" xfId="1" applyNumberFormat="1" applyFont="1" applyAlignment="1">
      <alignment horizontal="center" vertical="top"/>
    </xf>
    <xf numFmtId="0" fontId="10" fillId="0" borderId="4" xfId="1" applyFont="1" applyBorder="1" applyAlignment="1">
      <alignment horizontal="center" vertical="center"/>
    </xf>
    <xf numFmtId="0" fontId="10" fillId="0" borderId="1" xfId="1" applyFont="1" applyBorder="1">
      <alignment vertical="center"/>
    </xf>
    <xf numFmtId="178" fontId="10" fillId="0" borderId="1" xfId="1" applyNumberFormat="1" applyFont="1" applyBorder="1" applyAlignment="1">
      <alignment horizontal="center" vertical="center"/>
    </xf>
    <xf numFmtId="179" fontId="10" fillId="0" borderId="1" xfId="1" applyNumberFormat="1" applyFont="1" applyBorder="1" applyAlignment="1">
      <alignment horizontal="center" vertical="center"/>
    </xf>
    <xf numFmtId="0" fontId="10" fillId="0" borderId="5" xfId="1" applyFont="1" applyBorder="1" applyAlignment="1">
      <alignment horizontal="center" vertical="center"/>
    </xf>
    <xf numFmtId="0" fontId="14" fillId="0" borderId="1" xfId="1" applyFont="1" applyBorder="1" applyAlignment="1">
      <alignment wrapText="1"/>
    </xf>
    <xf numFmtId="181" fontId="3" fillId="0" borderId="1" xfId="1" applyNumberFormat="1" applyBorder="1" applyAlignment="1"/>
    <xf numFmtId="181" fontId="3" fillId="0" borderId="1" xfId="1" applyNumberFormat="1" applyBorder="1" applyAlignment="1">
      <alignment horizontal="center"/>
    </xf>
    <xf numFmtId="177" fontId="7" fillId="0" borderId="0" xfId="1" applyNumberFormat="1" applyFont="1" applyAlignment="1">
      <alignment vertical="center" wrapText="1"/>
    </xf>
    <xf numFmtId="177" fontId="3" fillId="4" borderId="1" xfId="1" applyNumberFormat="1" applyFill="1" applyBorder="1" applyAlignment="1">
      <alignment horizontal="center"/>
    </xf>
    <xf numFmtId="181" fontId="3" fillId="4" borderId="1" xfId="1" applyNumberFormat="1" applyFill="1" applyBorder="1" applyAlignment="1"/>
    <xf numFmtId="0" fontId="3" fillId="4" borderId="1" xfId="1" applyFill="1" applyBorder="1" applyAlignment="1"/>
    <xf numFmtId="0" fontId="3" fillId="4" borderId="1" xfId="1" applyFill="1" applyBorder="1" applyAlignment="1">
      <alignment horizontal="center"/>
    </xf>
    <xf numFmtId="181" fontId="3" fillId="4" borderId="1" xfId="1" applyNumberFormat="1" applyFill="1" applyBorder="1" applyAlignment="1">
      <alignment horizontal="center"/>
    </xf>
    <xf numFmtId="177" fontId="3" fillId="4" borderId="0" xfId="1" applyNumberFormat="1" applyFill="1" applyAlignment="1">
      <alignment horizontal="center"/>
    </xf>
    <xf numFmtId="177" fontId="7" fillId="4" borderId="0" xfId="1" applyNumberFormat="1" applyFont="1" applyFill="1" applyAlignment="1">
      <alignment horizontal="center"/>
    </xf>
    <xf numFmtId="0" fontId="15" fillId="0" borderId="1" xfId="1" applyFont="1" applyBorder="1" applyAlignment="1">
      <alignment wrapText="1"/>
    </xf>
    <xf numFmtId="181" fontId="3" fillId="0" borderId="1" xfId="1" applyNumberFormat="1" applyBorder="1" applyAlignment="1">
      <alignment horizontal="right"/>
    </xf>
    <xf numFmtId="177" fontId="11" fillId="2" borderId="1" xfId="1" applyNumberFormat="1" applyFont="1" applyFill="1" applyBorder="1" applyAlignment="1">
      <alignment horizontal="center"/>
    </xf>
    <xf numFmtId="0" fontId="17" fillId="0" borderId="1" xfId="0" applyFont="1" applyBorder="1" applyAlignment="1">
      <alignment horizontal="center"/>
    </xf>
    <xf numFmtId="0" fontId="18" fillId="0" borderId="0" xfId="1" applyFont="1" applyAlignment="1">
      <alignment horizontal="center"/>
    </xf>
    <xf numFmtId="177" fontId="11" fillId="0" borderId="1" xfId="1" applyNumberFormat="1" applyFont="1" applyBorder="1" applyAlignment="1">
      <alignment horizontal="center"/>
    </xf>
    <xf numFmtId="1" fontId="20" fillId="0" borderId="0" xfId="1" applyNumberFormat="1" applyFont="1">
      <alignment vertical="center"/>
    </xf>
    <xf numFmtId="0" fontId="4" fillId="0" borderId="0" xfId="2" applyFont="1" applyAlignment="1"/>
    <xf numFmtId="0" fontId="2" fillId="0" borderId="0" xfId="2" applyAlignment="1"/>
    <xf numFmtId="0" fontId="2" fillId="2" borderId="0" xfId="2" applyFill="1" applyAlignment="1">
      <alignment horizontal="right"/>
    </xf>
    <xf numFmtId="0" fontId="2" fillId="2" borderId="0" xfId="2" applyFill="1" applyAlignment="1">
      <alignment horizontal="left"/>
    </xf>
    <xf numFmtId="0" fontId="2" fillId="0" borderId="0" xfId="2" applyAlignment="1">
      <alignment horizontal="center"/>
    </xf>
    <xf numFmtId="0" fontId="7" fillId="0" borderId="0" xfId="2" applyFont="1" applyAlignment="1">
      <alignment horizontal="center"/>
    </xf>
    <xf numFmtId="0" fontId="8" fillId="0" borderId="0" xfId="2" applyFont="1" applyAlignment="1">
      <alignment horizontal="center"/>
    </xf>
    <xf numFmtId="0" fontId="9" fillId="0" borderId="0" xfId="2" applyFont="1" applyAlignment="1"/>
    <xf numFmtId="0" fontId="10" fillId="0" borderId="0" xfId="2" applyFont="1" applyAlignment="1"/>
    <xf numFmtId="0" fontId="2" fillId="0" borderId="1" xfId="2" applyBorder="1" applyAlignment="1"/>
    <xf numFmtId="0" fontId="2" fillId="0" borderId="1" xfId="2" applyBorder="1" applyAlignment="1">
      <alignment horizontal="center"/>
    </xf>
    <xf numFmtId="0" fontId="10" fillId="3" borderId="2" xfId="2" applyFont="1" applyFill="1" applyBorder="1" applyAlignment="1">
      <alignment horizontal="center"/>
    </xf>
    <xf numFmtId="0" fontId="10" fillId="3" borderId="3" xfId="2" applyFont="1" applyFill="1" applyBorder="1" applyAlignment="1">
      <alignment horizontal="center"/>
    </xf>
    <xf numFmtId="0" fontId="10" fillId="0" borderId="3" xfId="2" applyFont="1" applyBorder="1" applyAlignment="1">
      <alignment horizontal="center"/>
    </xf>
    <xf numFmtId="176" fontId="2" fillId="0" borderId="1" xfId="2" applyNumberFormat="1" applyBorder="1" applyAlignment="1">
      <alignment horizontal="center"/>
    </xf>
    <xf numFmtId="177" fontId="2" fillId="0" borderId="1" xfId="2" applyNumberFormat="1" applyBorder="1" applyAlignment="1">
      <alignment horizontal="center"/>
    </xf>
    <xf numFmtId="177" fontId="7" fillId="0" borderId="0" xfId="2" applyNumberFormat="1" applyFont="1" applyAlignment="1">
      <alignment horizontal="center"/>
    </xf>
    <xf numFmtId="177" fontId="8" fillId="0" borderId="0" xfId="2" applyNumberFormat="1" applyFont="1" applyAlignment="1">
      <alignment horizontal="center"/>
    </xf>
    <xf numFmtId="0" fontId="10" fillId="0" borderId="5" xfId="2" applyFont="1" applyBorder="1" applyAlignment="1"/>
    <xf numFmtId="178" fontId="10" fillId="0" borderId="5" xfId="2" applyNumberFormat="1" applyFont="1" applyBorder="1" applyAlignment="1">
      <alignment horizontal="center"/>
    </xf>
    <xf numFmtId="179" fontId="10" fillId="0" borderId="5" xfId="2" applyNumberFormat="1" applyFont="1" applyBorder="1" applyAlignment="1">
      <alignment horizontal="center"/>
    </xf>
    <xf numFmtId="0" fontId="10" fillId="0" borderId="5" xfId="2" applyFont="1" applyBorder="1" applyAlignment="1">
      <alignment horizontal="center"/>
    </xf>
    <xf numFmtId="180" fontId="2" fillId="0" borderId="1" xfId="2" applyNumberFormat="1" applyBorder="1" applyAlignment="1">
      <alignment horizontal="center"/>
    </xf>
    <xf numFmtId="0" fontId="10" fillId="0" borderId="1" xfId="2" applyFont="1" applyBorder="1" applyAlignment="1"/>
    <xf numFmtId="178" fontId="10" fillId="0" borderId="1" xfId="2" applyNumberFormat="1" applyFont="1" applyBorder="1" applyAlignment="1">
      <alignment horizontal="center"/>
    </xf>
    <xf numFmtId="179" fontId="10" fillId="0" borderId="1" xfId="2" applyNumberFormat="1" applyFont="1" applyBorder="1" applyAlignment="1">
      <alignment horizontal="center"/>
    </xf>
    <xf numFmtId="0" fontId="10" fillId="0" borderId="1" xfId="2" applyFont="1" applyBorder="1" applyAlignment="1">
      <alignment horizontal="center"/>
    </xf>
    <xf numFmtId="177" fontId="8" fillId="0" borderId="0" xfId="2" applyNumberFormat="1" applyFont="1" applyAlignment="1">
      <alignment horizontal="left" vertical="top" wrapText="1"/>
    </xf>
    <xf numFmtId="177" fontId="8" fillId="0" borderId="0" xfId="2" applyNumberFormat="1" applyFont="1" applyAlignment="1">
      <alignment horizontal="center" wrapText="1"/>
    </xf>
    <xf numFmtId="0" fontId="2" fillId="0" borderId="0" xfId="2" applyAlignment="1">
      <alignment horizontal="right"/>
    </xf>
    <xf numFmtId="177" fontId="11" fillId="0" borderId="0" xfId="2" applyNumberFormat="1" applyFont="1" applyAlignment="1">
      <alignment horizontal="center"/>
    </xf>
    <xf numFmtId="177" fontId="12" fillId="0" borderId="0" xfId="2" applyNumberFormat="1" applyFont="1" applyAlignment="1">
      <alignment horizontal="center"/>
    </xf>
    <xf numFmtId="177" fontId="13" fillId="0" borderId="0" xfId="2" applyNumberFormat="1" applyFont="1" applyAlignment="1">
      <alignment horizontal="center"/>
    </xf>
    <xf numFmtId="0" fontId="10" fillId="0" borderId="1" xfId="2" applyFont="1" applyBorder="1" applyAlignment="1">
      <alignment horizontal="center" vertical="center"/>
    </xf>
    <xf numFmtId="0" fontId="10" fillId="0" borderId="0" xfId="2" applyFont="1" applyAlignment="1">
      <alignment wrapText="1"/>
    </xf>
    <xf numFmtId="0" fontId="2" fillId="0" borderId="0" xfId="2" applyAlignment="1">
      <alignment horizontal="right" vertical="top"/>
    </xf>
    <xf numFmtId="177" fontId="11" fillId="0" borderId="0" xfId="2" applyNumberFormat="1" applyFont="1" applyAlignment="1">
      <alignment horizontal="center" vertical="top"/>
    </xf>
    <xf numFmtId="177" fontId="12" fillId="0" borderId="0" xfId="2" applyNumberFormat="1" applyFont="1" applyAlignment="1">
      <alignment horizontal="center" vertical="top"/>
    </xf>
    <xf numFmtId="177" fontId="13" fillId="0" borderId="0" xfId="2" applyNumberFormat="1" applyFont="1" applyAlignment="1">
      <alignment horizontal="center" vertical="top"/>
    </xf>
    <xf numFmtId="0" fontId="10" fillId="0" borderId="4" xfId="2" applyFont="1" applyBorder="1" applyAlignment="1">
      <alignment horizontal="center" vertical="center"/>
    </xf>
    <xf numFmtId="0" fontId="10" fillId="0" borderId="1" xfId="2" applyFont="1" applyBorder="1">
      <alignment vertical="center"/>
    </xf>
    <xf numFmtId="178" fontId="10" fillId="0" borderId="1" xfId="2" applyNumberFormat="1" applyFont="1" applyBorder="1" applyAlignment="1">
      <alignment horizontal="center" vertical="center"/>
    </xf>
    <xf numFmtId="179" fontId="10" fillId="0" borderId="1" xfId="2" applyNumberFormat="1" applyFont="1" applyBorder="1" applyAlignment="1">
      <alignment horizontal="center" vertical="center"/>
    </xf>
    <xf numFmtId="0" fontId="10" fillId="0" borderId="5" xfId="2" applyFont="1" applyBorder="1" applyAlignment="1">
      <alignment horizontal="center" vertical="center"/>
    </xf>
    <xf numFmtId="0" fontId="14" fillId="0" borderId="1" xfId="2" applyFont="1" applyBorder="1" applyAlignment="1">
      <alignment wrapText="1"/>
    </xf>
    <xf numFmtId="181" fontId="2" fillId="0" borderId="1" xfId="2" applyNumberFormat="1" applyBorder="1" applyAlignment="1"/>
    <xf numFmtId="181" fontId="2" fillId="0" borderId="1" xfId="2" applyNumberFormat="1" applyBorder="1" applyAlignment="1">
      <alignment horizontal="center"/>
    </xf>
    <xf numFmtId="177" fontId="7" fillId="0" borderId="0" xfId="2" applyNumberFormat="1" applyFont="1" applyAlignment="1">
      <alignment vertical="center" wrapText="1"/>
    </xf>
    <xf numFmtId="0" fontId="15" fillId="0" borderId="1" xfId="2" applyFont="1" applyBorder="1" applyAlignment="1">
      <alignment wrapText="1"/>
    </xf>
    <xf numFmtId="181" fontId="2" fillId="0" borderId="1" xfId="2" applyNumberFormat="1" applyBorder="1" applyAlignment="1">
      <alignment horizontal="right"/>
    </xf>
    <xf numFmtId="177" fontId="1" fillId="0" borderId="0" xfId="1" applyNumberFormat="1" applyFont="1" applyAlignment="1">
      <alignment horizontal="center"/>
    </xf>
    <xf numFmtId="182" fontId="11" fillId="0" borderId="0" xfId="1" applyNumberFormat="1" applyFont="1" applyAlignment="1">
      <alignment horizontal="center"/>
    </xf>
    <xf numFmtId="177" fontId="11" fillId="5" borderId="0" xfId="1" applyNumberFormat="1" applyFont="1" applyFill="1" applyAlignment="1">
      <alignment horizontal="center"/>
    </xf>
    <xf numFmtId="0" fontId="1" fillId="0" borderId="0" xfId="1" applyFont="1" applyAlignment="1">
      <alignment horizontal="center"/>
    </xf>
    <xf numFmtId="0" fontId="0" fillId="3" borderId="1" xfId="0" applyFill="1" applyBorder="1" applyAlignment="1">
      <alignment horizontal="center"/>
    </xf>
    <xf numFmtId="0" fontId="0" fillId="2" borderId="1" xfId="0" applyFill="1" applyBorder="1" applyAlignment="1">
      <alignment horizontal="center"/>
    </xf>
    <xf numFmtId="0" fontId="0" fillId="2" borderId="7" xfId="0" applyFill="1" applyBorder="1" applyAlignment="1">
      <alignment horizontal="center"/>
    </xf>
    <xf numFmtId="0" fontId="21" fillId="0" borderId="1" xfId="0" applyFont="1" applyBorder="1" applyAlignment="1">
      <alignment horizontal="center"/>
    </xf>
    <xf numFmtId="0" fontId="7" fillId="0" borderId="1" xfId="0" applyFont="1" applyBorder="1" applyAlignment="1">
      <alignment horizontal="center"/>
    </xf>
    <xf numFmtId="0" fontId="7" fillId="0" borderId="1" xfId="0" applyFont="1" applyBorder="1"/>
    <xf numFmtId="0" fontId="7" fillId="0" borderId="7" xfId="0" applyFont="1" applyBorder="1"/>
    <xf numFmtId="0" fontId="0" fillId="0" borderId="1" xfId="0" applyBorder="1" applyAlignment="1">
      <alignment horizontal="center"/>
    </xf>
    <xf numFmtId="0" fontId="0" fillId="0" borderId="7" xfId="0" applyBorder="1" applyAlignment="1">
      <alignment horizontal="center"/>
    </xf>
    <xf numFmtId="0" fontId="0" fillId="0" borderId="1" xfId="0" applyBorder="1" applyAlignment="1">
      <alignment horizontal="left"/>
    </xf>
    <xf numFmtId="0" fontId="0" fillId="0" borderId="1" xfId="0" applyBorder="1"/>
    <xf numFmtId="0" fontId="0" fillId="0" borderId="7" xfId="0" applyBorder="1"/>
    <xf numFmtId="0" fontId="0" fillId="0" borderId="1" xfId="0" applyBorder="1" applyAlignment="1">
      <alignment vertical="center" wrapText="1"/>
    </xf>
    <xf numFmtId="0" fontId="0" fillId="0" borderId="7" xfId="0" applyBorder="1" applyAlignment="1">
      <alignment vertical="center" wrapText="1"/>
    </xf>
    <xf numFmtId="0" fontId="0" fillId="0" borderId="1" xfId="0" applyBorder="1" applyAlignment="1">
      <alignment wrapText="1"/>
    </xf>
    <xf numFmtId="0" fontId="18" fillId="0" borderId="1" xfId="0" applyFont="1" applyBorder="1"/>
    <xf numFmtId="0" fontId="0" fillId="6" borderId="1" xfId="0" applyFill="1" applyBorder="1" applyAlignment="1">
      <alignment horizontal="center"/>
    </xf>
    <xf numFmtId="0" fontId="0" fillId="6" borderId="1" xfId="0" applyFill="1" applyBorder="1" applyAlignment="1">
      <alignment horizontal="center" vertical="center"/>
    </xf>
    <xf numFmtId="0" fontId="0" fillId="0" borderId="0" xfId="1" applyFont="1" applyAlignment="1"/>
    <xf numFmtId="0" fontId="0" fillId="0" borderId="0" xfId="1" applyFont="1" applyAlignment="1">
      <alignment horizontal="center"/>
    </xf>
    <xf numFmtId="0" fontId="0" fillId="2" borderId="0" xfId="1" applyFont="1" applyFill="1" applyAlignment="1">
      <alignment horizontal="right"/>
    </xf>
    <xf numFmtId="0" fontId="0" fillId="2" borderId="0" xfId="1" applyFont="1" applyFill="1" applyAlignment="1">
      <alignment horizontal="left"/>
    </xf>
    <xf numFmtId="177" fontId="0" fillId="0" borderId="0" xfId="1" applyNumberFormat="1" applyFont="1" applyAlignment="1">
      <alignment horizontal="center"/>
    </xf>
    <xf numFmtId="0" fontId="0" fillId="0" borderId="1" xfId="1" applyFont="1" applyBorder="1" applyAlignment="1"/>
    <xf numFmtId="0" fontId="0" fillId="0" borderId="1" xfId="1" applyFont="1" applyBorder="1" applyAlignment="1">
      <alignment horizontal="center"/>
    </xf>
    <xf numFmtId="0" fontId="0" fillId="2" borderId="1" xfId="1" applyFont="1" applyFill="1" applyBorder="1" applyAlignment="1">
      <alignment horizontal="center"/>
    </xf>
    <xf numFmtId="176" fontId="0" fillId="0" borderId="1" xfId="1" applyNumberFormat="1" applyFont="1" applyBorder="1" applyAlignment="1">
      <alignment horizontal="center"/>
    </xf>
    <xf numFmtId="177" fontId="0" fillId="0" borderId="1" xfId="1" applyNumberFormat="1" applyFont="1" applyBorder="1" applyAlignment="1">
      <alignment horizontal="center"/>
    </xf>
    <xf numFmtId="177" fontId="0" fillId="0" borderId="1" xfId="1" applyNumberFormat="1" applyFont="1" applyBorder="1" applyAlignment="1">
      <alignment horizontal="center" wrapText="1"/>
    </xf>
    <xf numFmtId="180" fontId="0" fillId="0" borderId="1" xfId="1" applyNumberFormat="1" applyFont="1" applyBorder="1" applyAlignment="1">
      <alignment horizontal="center"/>
    </xf>
    <xf numFmtId="180" fontId="0" fillId="0" borderId="0" xfId="1" applyNumberFormat="1" applyFont="1" applyAlignment="1">
      <alignment horizontal="center"/>
    </xf>
    <xf numFmtId="0" fontId="0" fillId="0" borderId="0" xfId="1" applyFont="1" applyAlignment="1">
      <alignment horizontal="right"/>
    </xf>
    <xf numFmtId="177" fontId="0" fillId="0" borderId="1" xfId="1" applyNumberFormat="1" applyFont="1" applyBorder="1" applyAlignment="1">
      <alignment horizontal="left"/>
    </xf>
    <xf numFmtId="0" fontId="0" fillId="0" borderId="0" xfId="1" applyFont="1" applyAlignment="1">
      <alignment horizontal="right" vertical="top"/>
    </xf>
    <xf numFmtId="181" fontId="0" fillId="0" borderId="1" xfId="1" applyNumberFormat="1" applyFont="1" applyBorder="1" applyAlignment="1"/>
    <xf numFmtId="181" fontId="0" fillId="0" borderId="1" xfId="1" applyNumberFormat="1" applyFont="1" applyBorder="1" applyAlignment="1">
      <alignment horizontal="center"/>
    </xf>
    <xf numFmtId="177" fontId="0" fillId="4" borderId="1" xfId="1" applyNumberFormat="1" applyFont="1" applyFill="1" applyBorder="1" applyAlignment="1">
      <alignment horizontal="center"/>
    </xf>
    <xf numFmtId="181" fontId="0" fillId="4" borderId="1" xfId="1" applyNumberFormat="1" applyFont="1" applyFill="1" applyBorder="1" applyAlignment="1"/>
    <xf numFmtId="0" fontId="0" fillId="4" borderId="1" xfId="1" applyFont="1" applyFill="1" applyBorder="1" applyAlignment="1"/>
    <xf numFmtId="0" fontId="0" fillId="4" borderId="1" xfId="1" applyFont="1" applyFill="1" applyBorder="1" applyAlignment="1">
      <alignment horizontal="center"/>
    </xf>
    <xf numFmtId="181" fontId="0" fillId="4" borderId="1" xfId="1" applyNumberFormat="1" applyFont="1" applyFill="1" applyBorder="1" applyAlignment="1">
      <alignment horizontal="center"/>
    </xf>
    <xf numFmtId="177" fontId="0" fillId="4" borderId="0" xfId="1" applyNumberFormat="1" applyFont="1" applyFill="1" applyAlignment="1">
      <alignment horizontal="center"/>
    </xf>
    <xf numFmtId="0" fontId="0" fillId="0" borderId="1" xfId="1" applyFont="1" applyBorder="1" applyAlignment="1">
      <alignment wrapText="1"/>
    </xf>
    <xf numFmtId="181" fontId="0" fillId="0" borderId="1" xfId="1" applyNumberFormat="1" applyFont="1" applyBorder="1" applyAlignment="1">
      <alignment horizontal="right"/>
    </xf>
    <xf numFmtId="0" fontId="23" fillId="0" borderId="1" xfId="1" applyFont="1" applyBorder="1" applyAlignment="1">
      <alignment horizontal="center"/>
    </xf>
    <xf numFmtId="177" fontId="23" fillId="4" borderId="1" xfId="1" applyNumberFormat="1" applyFont="1" applyFill="1" applyBorder="1" applyAlignment="1">
      <alignment horizontal="center"/>
    </xf>
    <xf numFmtId="0" fontId="23" fillId="2" borderId="0" xfId="1" applyFont="1" applyFill="1" applyAlignment="1">
      <alignment horizontal="left"/>
    </xf>
    <xf numFmtId="0" fontId="23" fillId="0" borderId="0" xfId="1" applyFont="1" applyAlignment="1">
      <alignment horizontal="right"/>
    </xf>
    <xf numFmtId="0" fontId="23" fillId="0" borderId="0" xfId="1" applyFont="1" applyAlignment="1">
      <alignment horizontal="right" vertical="top"/>
    </xf>
    <xf numFmtId="0" fontId="23" fillId="0" borderId="0" xfId="1" applyFont="1" applyAlignment="1">
      <alignment horizontal="center"/>
    </xf>
    <xf numFmtId="176" fontId="24" fillId="5" borderId="1" xfId="1" applyNumberFormat="1" applyFont="1" applyFill="1" applyBorder="1" applyAlignment="1">
      <alignment horizontal="center"/>
    </xf>
    <xf numFmtId="180" fontId="24" fillId="0" borderId="1" xfId="1" applyNumberFormat="1" applyFont="1" applyBorder="1" applyAlignment="1">
      <alignment horizontal="center"/>
    </xf>
    <xf numFmtId="0" fontId="24" fillId="5" borderId="1" xfId="1" applyFont="1" applyFill="1" applyBorder="1" applyAlignment="1">
      <alignment horizontal="center"/>
    </xf>
    <xf numFmtId="0" fontId="24" fillId="0" borderId="1" xfId="1" applyFont="1" applyBorder="1" applyAlignment="1">
      <alignment horizontal="center"/>
    </xf>
    <xf numFmtId="177" fontId="23" fillId="5" borderId="1" xfId="1" applyNumberFormat="1" applyFont="1" applyFill="1" applyBorder="1" applyAlignment="1">
      <alignment horizontal="center"/>
    </xf>
    <xf numFmtId="177" fontId="24" fillId="0" borderId="0" xfId="1" applyNumberFormat="1" applyFont="1" applyAlignment="1">
      <alignment horizontal="center"/>
    </xf>
    <xf numFmtId="177" fontId="23" fillId="0" borderId="0" xfId="1" applyNumberFormat="1" applyFont="1" applyAlignment="1">
      <alignment horizontal="center"/>
    </xf>
    <xf numFmtId="177" fontId="25" fillId="0" borderId="0" xfId="1" applyNumberFormat="1" applyFont="1" applyAlignment="1">
      <alignment horizontal="center"/>
    </xf>
    <xf numFmtId="177" fontId="25" fillId="0" borderId="0" xfId="1" applyNumberFormat="1" applyFont="1" applyAlignment="1">
      <alignment horizontal="center" vertical="top"/>
    </xf>
    <xf numFmtId="177" fontId="25" fillId="0" borderId="1" xfId="1" applyNumberFormat="1" applyFont="1" applyBorder="1" applyAlignment="1">
      <alignment horizontal="center"/>
    </xf>
    <xf numFmtId="177" fontId="27" fillId="5" borderId="0" xfId="1" applyNumberFormat="1" applyFont="1" applyFill="1" applyAlignment="1">
      <alignment horizontal="center"/>
    </xf>
    <xf numFmtId="0" fontId="26" fillId="5" borderId="0" xfId="1" applyFont="1" applyFill="1" applyAlignment="1">
      <alignment horizontal="center"/>
    </xf>
    <xf numFmtId="181" fontId="28" fillId="5" borderId="1" xfId="1" applyNumberFormat="1" applyFont="1" applyFill="1" applyBorder="1" applyAlignment="1">
      <alignment horizontal="center"/>
    </xf>
    <xf numFmtId="181" fontId="28" fillId="0" borderId="1" xfId="1" applyNumberFormat="1" applyFont="1" applyBorder="1" applyAlignment="1">
      <alignment horizontal="center"/>
    </xf>
    <xf numFmtId="181" fontId="28" fillId="4" borderId="1" xfId="1" applyNumberFormat="1" applyFont="1" applyFill="1" applyBorder="1" applyAlignment="1">
      <alignment horizontal="center"/>
    </xf>
    <xf numFmtId="177" fontId="29" fillId="0" borderId="0" xfId="1" applyNumberFormat="1" applyFont="1" applyAlignment="1">
      <alignment horizontal="center"/>
    </xf>
    <xf numFmtId="0" fontId="17" fillId="5" borderId="1" xfId="0" applyFont="1" applyFill="1" applyBorder="1" applyAlignment="1">
      <alignment horizontal="center"/>
    </xf>
    <xf numFmtId="0" fontId="0" fillId="7" borderId="1" xfId="0" applyFill="1" applyBorder="1" applyAlignment="1">
      <alignment horizontal="center"/>
    </xf>
    <xf numFmtId="0" fontId="0" fillId="7" borderId="1" xfId="0" applyFill="1" applyBorder="1"/>
    <xf numFmtId="0" fontId="22" fillId="8" borderId="0" xfId="1" applyFont="1" applyFill="1" applyAlignment="1">
      <alignment horizontal="center"/>
    </xf>
    <xf numFmtId="177" fontId="3" fillId="0" borderId="0" xfId="1" applyNumberFormat="1" applyAlignment="1">
      <alignment horizontal="center" wrapText="1"/>
    </xf>
    <xf numFmtId="177" fontId="0" fillId="0" borderId="0" xfId="1" applyNumberFormat="1" applyFont="1" applyAlignment="1">
      <alignment horizontal="center" wrapText="1"/>
    </xf>
    <xf numFmtId="0" fontId="0" fillId="5" borderId="1" xfId="0" applyFill="1" applyBorder="1" applyAlignment="1">
      <alignment horizontal="center" vertical="center"/>
    </xf>
    <xf numFmtId="0" fontId="0" fillId="5" borderId="1" xfId="0" applyFill="1" applyBorder="1" applyAlignment="1">
      <alignment horizontal="center"/>
    </xf>
    <xf numFmtId="0" fontId="3" fillId="0" borderId="0" xfId="1" applyAlignment="1">
      <alignment horizontal="center" wrapText="1"/>
    </xf>
    <xf numFmtId="0" fontId="0" fillId="0" borderId="1" xfId="1" applyFont="1" applyBorder="1" applyAlignment="1">
      <alignment horizontal="center" wrapText="1"/>
    </xf>
    <xf numFmtId="0" fontId="3" fillId="0" borderId="7" xfId="1" applyBorder="1" applyAlignment="1">
      <alignment horizontal="center"/>
    </xf>
    <xf numFmtId="0" fontId="0" fillId="6" borderId="0" xfId="0" applyFill="1" applyAlignment="1">
      <alignment horizontal="center"/>
    </xf>
    <xf numFmtId="0" fontId="3" fillId="0" borderId="4" xfId="1" applyBorder="1" applyAlignment="1">
      <alignment horizontal="center"/>
    </xf>
    <xf numFmtId="177" fontId="11" fillId="0" borderId="1" xfId="1" applyNumberFormat="1" applyFont="1" applyBorder="1" applyAlignment="1">
      <alignment horizontal="center" vertical="top" wrapText="1"/>
    </xf>
    <xf numFmtId="0" fontId="30" fillId="0" borderId="0" xfId="1" applyFont="1" applyAlignment="1">
      <alignment horizontal="center"/>
    </xf>
    <xf numFmtId="177" fontId="30" fillId="0" borderId="0" xfId="1" applyNumberFormat="1" applyFont="1" applyAlignment="1">
      <alignment horizontal="center" wrapText="1"/>
    </xf>
    <xf numFmtId="177" fontId="30" fillId="0" borderId="0" xfId="1" applyNumberFormat="1" applyFont="1" applyAlignment="1">
      <alignment horizontal="center"/>
    </xf>
    <xf numFmtId="177" fontId="31" fillId="0" borderId="0" xfId="1" applyNumberFormat="1" applyFont="1" applyAlignment="1">
      <alignment horizontal="center"/>
    </xf>
    <xf numFmtId="177" fontId="30" fillId="0" borderId="0" xfId="1" applyNumberFormat="1" applyFont="1" applyAlignment="1">
      <alignment horizontal="left"/>
    </xf>
    <xf numFmtId="177" fontId="31" fillId="0" borderId="0" xfId="1" applyNumberFormat="1" applyFont="1" applyAlignment="1">
      <alignment horizontal="center" vertical="top"/>
    </xf>
    <xf numFmtId="177" fontId="32" fillId="0" borderId="1" xfId="1" applyNumberFormat="1" applyFont="1" applyBorder="1" applyAlignment="1">
      <alignment horizontal="left" wrapText="1"/>
    </xf>
    <xf numFmtId="177" fontId="11" fillId="0" borderId="1" xfId="1" applyNumberFormat="1" applyFont="1" applyBorder="1" applyAlignment="1">
      <alignment horizontal="center" wrapText="1"/>
    </xf>
    <xf numFmtId="0" fontId="1" fillId="0" borderId="0" xfId="1" applyFont="1" applyAlignment="1"/>
    <xf numFmtId="0" fontId="1" fillId="0" borderId="1" xfId="1" applyFont="1" applyBorder="1" applyAlignment="1">
      <alignment horizontal="center"/>
    </xf>
    <xf numFmtId="0" fontId="3" fillId="9" borderId="8" xfId="1" applyFill="1" applyBorder="1" applyAlignment="1"/>
    <xf numFmtId="0" fontId="3" fillId="9" borderId="0" xfId="1" applyFill="1" applyAlignment="1"/>
    <xf numFmtId="0" fontId="3" fillId="9" borderId="9" xfId="1" applyFill="1" applyBorder="1" applyAlignment="1"/>
    <xf numFmtId="0" fontId="3" fillId="9" borderId="10" xfId="1" applyFill="1" applyBorder="1" applyAlignment="1"/>
    <xf numFmtId="0" fontId="3" fillId="9" borderId="11" xfId="1" applyFill="1" applyBorder="1" applyAlignment="1"/>
    <xf numFmtId="0" fontId="3" fillId="9" borderId="12" xfId="1" applyFill="1" applyBorder="1" applyAlignment="1"/>
    <xf numFmtId="0" fontId="3" fillId="5" borderId="8" xfId="1" applyFill="1" applyBorder="1" applyAlignment="1"/>
    <xf numFmtId="0" fontId="0" fillId="0" borderId="5" xfId="0" applyBorder="1"/>
    <xf numFmtId="0" fontId="0" fillId="3" borderId="2" xfId="0" applyFill="1" applyBorder="1" applyAlignment="1">
      <alignment horizontal="center"/>
    </xf>
    <xf numFmtId="0" fontId="0" fillId="0" borderId="5" xfId="0" applyBorder="1" applyAlignment="1">
      <alignment wrapText="1"/>
    </xf>
    <xf numFmtId="0" fontId="0" fillId="0" borderId="13" xfId="0" applyBorder="1" applyAlignment="1">
      <alignment horizontal="center"/>
    </xf>
    <xf numFmtId="0" fontId="0" fillId="0" borderId="13" xfId="0" applyBorder="1" applyAlignment="1">
      <alignment horizontal="left" wrapText="1"/>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4" xfId="1" applyFont="1" applyBorder="1" applyAlignment="1">
      <alignment horizontal="center" vertical="center"/>
    </xf>
    <xf numFmtId="0" fontId="0" fillId="0" borderId="3" xfId="1" applyFont="1" applyBorder="1" applyAlignment="1">
      <alignment horizontal="center" vertical="center"/>
    </xf>
    <xf numFmtId="0" fontId="0" fillId="0" borderId="5" xfId="1" applyFont="1" applyBorder="1" applyAlignment="1">
      <alignment horizontal="center" vertical="center"/>
    </xf>
    <xf numFmtId="0" fontId="10" fillId="0" borderId="4" xfId="1" applyFont="1" applyBorder="1" applyAlignment="1">
      <alignment horizontal="center" vertical="center"/>
    </xf>
    <xf numFmtId="0" fontId="10" fillId="0" borderId="3" xfId="1" applyFont="1" applyBorder="1" applyAlignment="1">
      <alignment horizontal="center" vertical="center"/>
    </xf>
    <xf numFmtId="0" fontId="10" fillId="0" borderId="5" xfId="1" applyFont="1" applyBorder="1" applyAlignment="1">
      <alignment horizontal="center" vertical="center"/>
    </xf>
    <xf numFmtId="0" fontId="10" fillId="0" borderId="1" xfId="1" applyFont="1" applyBorder="1" applyAlignment="1">
      <alignment horizontal="center" vertical="center"/>
    </xf>
    <xf numFmtId="0" fontId="10" fillId="0" borderId="6" xfId="1" applyFont="1" applyBorder="1" applyAlignment="1">
      <alignment horizontal="center" vertical="center"/>
    </xf>
    <xf numFmtId="0" fontId="10" fillId="0" borderId="6" xfId="1" applyFont="1" applyBorder="1" applyAlignment="1">
      <alignment horizontal="center" vertical="center" wrapText="1"/>
    </xf>
    <xf numFmtId="177" fontId="7" fillId="0" borderId="0" xfId="1" applyNumberFormat="1" applyFont="1" applyAlignment="1">
      <alignment horizontal="center" vertical="center" wrapText="1"/>
    </xf>
    <xf numFmtId="0" fontId="7" fillId="0" borderId="0" xfId="1" applyFont="1" applyAlignment="1">
      <alignment horizontal="left" wrapText="1"/>
    </xf>
    <xf numFmtId="177" fontId="16" fillId="0" borderId="0" xfId="1" applyNumberFormat="1" applyFont="1" applyAlignment="1">
      <alignment horizontal="center" vertical="center"/>
    </xf>
    <xf numFmtId="177" fontId="7" fillId="0" borderId="0" xfId="2" applyNumberFormat="1" applyFont="1" applyAlignment="1">
      <alignment horizontal="center" vertical="center" wrapText="1"/>
    </xf>
    <xf numFmtId="0" fontId="10" fillId="0" borderId="4" xfId="2" applyFont="1" applyBorder="1" applyAlignment="1">
      <alignment horizontal="center" vertical="center"/>
    </xf>
    <xf numFmtId="0" fontId="10" fillId="0" borderId="3" xfId="2" applyFont="1" applyBorder="1" applyAlignment="1">
      <alignment horizontal="center" vertical="center"/>
    </xf>
    <xf numFmtId="0" fontId="10" fillId="0" borderId="5" xfId="2" applyFont="1" applyBorder="1" applyAlignment="1">
      <alignment horizontal="center" vertical="center"/>
    </xf>
    <xf numFmtId="0" fontId="10" fillId="0" borderId="1" xfId="2" applyFont="1" applyBorder="1" applyAlignment="1">
      <alignment horizontal="center" vertical="center"/>
    </xf>
    <xf numFmtId="0" fontId="10" fillId="0" borderId="6" xfId="2" applyFont="1" applyBorder="1" applyAlignment="1">
      <alignment horizontal="center" vertical="center" wrapText="1"/>
    </xf>
    <xf numFmtId="0" fontId="2" fillId="0" borderId="4" xfId="2" applyBorder="1" applyAlignment="1">
      <alignment horizontal="center" vertical="center"/>
    </xf>
    <xf numFmtId="0" fontId="2" fillId="0" borderId="3" xfId="2" applyBorder="1" applyAlignment="1">
      <alignment horizontal="center" vertical="center"/>
    </xf>
    <xf numFmtId="0" fontId="2" fillId="0" borderId="5" xfId="2" applyBorder="1" applyAlignment="1">
      <alignment horizontal="center" vertical="center"/>
    </xf>
    <xf numFmtId="0" fontId="7" fillId="0" borderId="0" xfId="2" applyFont="1" applyAlignment="1">
      <alignment horizontal="left" wrapText="1"/>
    </xf>
    <xf numFmtId="177" fontId="16" fillId="0" borderId="0" xfId="2" applyNumberFormat="1" applyFont="1" applyAlignment="1">
      <alignment horizontal="center" vertical="center"/>
    </xf>
    <xf numFmtId="0" fontId="10" fillId="0" borderId="6" xfId="2" applyFont="1" applyBorder="1" applyAlignment="1">
      <alignment horizontal="center" vertical="center"/>
    </xf>
    <xf numFmtId="0" fontId="3" fillId="0" borderId="3" xfId="1" applyBorder="1" applyAlignment="1">
      <alignment horizontal="center" vertical="center"/>
    </xf>
    <xf numFmtId="0" fontId="3" fillId="0" borderId="5" xfId="1" applyBorder="1" applyAlignment="1">
      <alignment horizontal="center" vertical="center"/>
    </xf>
    <xf numFmtId="0" fontId="3" fillId="0" borderId="4" xfId="1" applyBorder="1" applyAlignment="1">
      <alignment horizontal="center" vertical="center"/>
    </xf>
    <xf numFmtId="177" fontId="11" fillId="0" borderId="4" xfId="1" applyNumberFormat="1" applyFont="1" applyBorder="1" applyAlignment="1">
      <alignment horizontal="center" vertical="top"/>
    </xf>
    <xf numFmtId="177" fontId="11" fillId="0" borderId="5" xfId="1" applyNumberFormat="1" applyFont="1" applyBorder="1" applyAlignment="1">
      <alignment horizontal="center" vertical="top"/>
    </xf>
    <xf numFmtId="177" fontId="0" fillId="0" borderId="4" xfId="1" applyNumberFormat="1" applyFont="1" applyBorder="1" applyAlignment="1">
      <alignment horizontal="center"/>
    </xf>
    <xf numFmtId="177" fontId="0" fillId="0" borderId="5" xfId="1" applyNumberFormat="1" applyFont="1" applyBorder="1" applyAlignment="1">
      <alignment horizontal="center"/>
    </xf>
    <xf numFmtId="0" fontId="0" fillId="0" borderId="13"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3" borderId="2" xfId="0" applyFill="1" applyBorder="1" applyAlignment="1">
      <alignment horizontal="center" vertical="center"/>
    </xf>
  </cellXfs>
  <cellStyles count="3">
    <cellStyle name="標準" xfId="0" builtinId="0"/>
    <cellStyle name="標準 2" xfId="1" xr:uid="{1E266B6C-41AC-4030-8C51-A1689DBF1298}"/>
    <cellStyle name="標準 3" xfId="2" xr:uid="{953E1D26-40F3-4FDC-8F05-BABAD7B7E60C}"/>
  </cellStyles>
  <dxfs count="0"/>
  <tableStyles count="1" defaultTableStyle="TableStyleMedium2" defaultPivotStyle="PivotStyleLight16">
    <tableStyle name="Invisible" pivot="0" table="0" count="0" xr9:uid="{5DDB1C4B-E223-496F-8292-B3C8759EFFC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20</xdr:col>
      <xdr:colOff>200025</xdr:colOff>
      <xdr:row>2</xdr:row>
      <xdr:rowOff>28575</xdr:rowOff>
    </xdr:from>
    <xdr:to>
      <xdr:col>24</xdr:col>
      <xdr:colOff>361950</xdr:colOff>
      <xdr:row>10</xdr:row>
      <xdr:rowOff>171450</xdr:rowOff>
    </xdr:to>
    <xdr:sp macro="" textlink="">
      <xdr:nvSpPr>
        <xdr:cNvPr id="2" name="テキスト ボックス 1">
          <a:extLst>
            <a:ext uri="{FF2B5EF4-FFF2-40B4-BE49-F238E27FC236}">
              <a16:creationId xmlns:a16="http://schemas.microsoft.com/office/drawing/2014/main" id="{629B206E-B32A-4674-AD59-7EB1BF03E2DF}"/>
            </a:ext>
          </a:extLst>
        </xdr:cNvPr>
        <xdr:cNvSpPr txBox="1"/>
      </xdr:nvSpPr>
      <xdr:spPr>
        <a:xfrm>
          <a:off x="19659600" y="600075"/>
          <a:ext cx="2828925" cy="2676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注）５卓あるので、各々５つにわけられるように購入が望ましい。</a:t>
          </a:r>
          <a:endParaRPr kumimoji="1" lang="en-US" altLang="ja-JP" sz="1100">
            <a:solidFill>
              <a:srgbClr val="FF0000"/>
            </a:solidFill>
          </a:endParaRPr>
        </a:p>
        <a:p>
          <a:r>
            <a:rPr kumimoji="1" lang="ja-JP" altLang="en-US" sz="1100">
              <a:solidFill>
                <a:srgbClr val="FF0000"/>
              </a:solidFill>
            </a:rPr>
            <a:t>例：焼き鳥</a:t>
          </a:r>
          <a:endParaRPr kumimoji="1" lang="en-US" altLang="ja-JP" sz="1100">
            <a:solidFill>
              <a:srgbClr val="FF0000"/>
            </a:solidFill>
          </a:endParaRPr>
        </a:p>
        <a:p>
          <a:r>
            <a:rPr kumimoji="1" lang="ja-JP" altLang="en-US" sz="1100">
              <a:solidFill>
                <a:srgbClr val="FF0000"/>
              </a:solidFill>
            </a:rPr>
            <a:t>　　ねぎま１０本入り</a:t>
          </a:r>
          <a:r>
            <a:rPr kumimoji="1" lang="en-US" altLang="ja-JP" sz="1100">
              <a:solidFill>
                <a:srgbClr val="FF0000"/>
              </a:solidFill>
            </a:rPr>
            <a:t>×</a:t>
          </a:r>
          <a:r>
            <a:rPr kumimoji="1" lang="ja-JP" altLang="en-US" sz="1100">
              <a:solidFill>
                <a:srgbClr val="FF0000"/>
              </a:solidFill>
            </a:rPr>
            <a:t>５パック</a:t>
          </a:r>
          <a:endParaRPr kumimoji="1" lang="en-US" altLang="ja-JP" sz="1100">
            <a:solidFill>
              <a:srgbClr val="FF0000"/>
            </a:solidFill>
          </a:endParaRPr>
        </a:p>
        <a:p>
          <a:r>
            <a:rPr kumimoji="1" lang="ja-JP" altLang="en-US" sz="1100">
              <a:solidFill>
                <a:srgbClr val="FF0000"/>
              </a:solidFill>
            </a:rPr>
            <a:t>　　とりもも６本入り</a:t>
          </a:r>
          <a:r>
            <a:rPr kumimoji="1" lang="en-US" altLang="ja-JP" sz="1100">
              <a:solidFill>
                <a:srgbClr val="FF0000"/>
              </a:solidFill>
            </a:rPr>
            <a:t>×</a:t>
          </a:r>
          <a:r>
            <a:rPr kumimoji="1" lang="ja-JP" altLang="en-US" sz="1100">
              <a:solidFill>
                <a:srgbClr val="FF0000"/>
              </a:solidFill>
            </a:rPr>
            <a:t>５パック</a:t>
          </a:r>
          <a:endParaRPr kumimoji="1" lang="en-US" altLang="ja-JP" sz="1100">
            <a:solidFill>
              <a:srgbClr val="FF0000"/>
            </a:solidFill>
          </a:endParaRPr>
        </a:p>
        <a:p>
          <a:r>
            <a:rPr kumimoji="1" lang="ja-JP" altLang="en-US" sz="1100">
              <a:solidFill>
                <a:srgbClr val="FF0000"/>
              </a:solidFill>
            </a:rPr>
            <a:t>　　等</a:t>
          </a:r>
        </a:p>
      </xdr:txBody>
    </xdr:sp>
    <xdr:clientData/>
  </xdr:twoCellAnchor>
  <xdr:twoCellAnchor>
    <xdr:from>
      <xdr:col>20</xdr:col>
      <xdr:colOff>209550</xdr:colOff>
      <xdr:row>13</xdr:row>
      <xdr:rowOff>28575</xdr:rowOff>
    </xdr:from>
    <xdr:to>
      <xdr:col>24</xdr:col>
      <xdr:colOff>371475</xdr:colOff>
      <xdr:row>17</xdr:row>
      <xdr:rowOff>190500</xdr:rowOff>
    </xdr:to>
    <xdr:sp macro="" textlink="">
      <xdr:nvSpPr>
        <xdr:cNvPr id="3" name="テキスト ボックス 2">
          <a:extLst>
            <a:ext uri="{FF2B5EF4-FFF2-40B4-BE49-F238E27FC236}">
              <a16:creationId xmlns:a16="http://schemas.microsoft.com/office/drawing/2014/main" id="{AFD24538-56A7-49F2-9494-CE7C2A3BDDF3}"/>
            </a:ext>
          </a:extLst>
        </xdr:cNvPr>
        <xdr:cNvSpPr txBox="1"/>
      </xdr:nvSpPr>
      <xdr:spPr>
        <a:xfrm>
          <a:off x="19669125" y="4219575"/>
          <a:ext cx="2828925" cy="13811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要相談）</a:t>
          </a:r>
          <a:endParaRPr kumimoji="1" lang="en-US" altLang="ja-JP" sz="1100">
            <a:solidFill>
              <a:srgbClr val="FF0000"/>
            </a:solidFill>
          </a:endParaRPr>
        </a:p>
        <a:p>
          <a:r>
            <a:rPr kumimoji="1" lang="ja-JP" altLang="en-US" sz="1100">
              <a:solidFill>
                <a:srgbClr val="FF0000"/>
              </a:solidFill>
            </a:rPr>
            <a:t>もし事前に購入して当日の朝に家でカットして持ってきてくれる人がいたらすご～～～～～～～～～～くありがたい。</a:t>
          </a:r>
        </a:p>
      </xdr:txBody>
    </xdr:sp>
    <xdr:clientData/>
  </xdr:twoCellAnchor>
  <xdr:twoCellAnchor>
    <xdr:from>
      <xdr:col>24</xdr:col>
      <xdr:colOff>609600</xdr:colOff>
      <xdr:row>12</xdr:row>
      <xdr:rowOff>466725</xdr:rowOff>
    </xdr:from>
    <xdr:to>
      <xdr:col>29</xdr:col>
      <xdr:colOff>85725</xdr:colOff>
      <xdr:row>19</xdr:row>
      <xdr:rowOff>104775</xdr:rowOff>
    </xdr:to>
    <xdr:sp macro="" textlink="">
      <xdr:nvSpPr>
        <xdr:cNvPr id="4" name="テキスト ボックス 3">
          <a:extLst>
            <a:ext uri="{FF2B5EF4-FFF2-40B4-BE49-F238E27FC236}">
              <a16:creationId xmlns:a16="http://schemas.microsoft.com/office/drawing/2014/main" id="{43E125E6-5630-4D11-8D1A-13273957B650}"/>
            </a:ext>
          </a:extLst>
        </xdr:cNvPr>
        <xdr:cNvSpPr txBox="1"/>
      </xdr:nvSpPr>
      <xdr:spPr>
        <a:xfrm>
          <a:off x="22736175" y="4181475"/>
          <a:ext cx="2809875" cy="194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注）</a:t>
          </a:r>
          <a:endParaRPr kumimoji="1" lang="en-US" altLang="ja-JP" sz="1100">
            <a:solidFill>
              <a:srgbClr val="FF0000"/>
            </a:solidFill>
          </a:endParaRPr>
        </a:p>
        <a:p>
          <a:r>
            <a:rPr kumimoji="1" lang="ja-JP" altLang="en-US" sz="1100">
              <a:solidFill>
                <a:srgbClr val="FF0000"/>
              </a:solidFill>
            </a:rPr>
            <a:t>ｸｰﾗｰ</a:t>
          </a:r>
          <a:r>
            <a:rPr kumimoji="1" lang="en-US" altLang="ja-JP" sz="1100">
              <a:solidFill>
                <a:srgbClr val="FF0000"/>
              </a:solidFill>
            </a:rPr>
            <a:t>BOX</a:t>
          </a:r>
          <a:r>
            <a:rPr kumimoji="1" lang="ja-JP" altLang="en-US" sz="1100">
              <a:solidFill>
                <a:srgbClr val="FF0000"/>
              </a:solidFill>
            </a:rPr>
            <a:t>でなくともエコバッグ</a:t>
          </a:r>
          <a:r>
            <a:rPr kumimoji="1" lang="en-US" altLang="ja-JP" sz="1100">
              <a:solidFill>
                <a:srgbClr val="FF0000"/>
              </a:solidFill>
            </a:rPr>
            <a:t>×</a:t>
          </a:r>
          <a:r>
            <a:rPr kumimoji="1" lang="ja-JP" altLang="en-US" sz="1100">
              <a:solidFill>
                <a:srgbClr val="FF0000"/>
              </a:solidFill>
            </a:rPr>
            <a:t>保冷剤でいけると思われ。大き目のエコバッグか</a:t>
          </a:r>
          <a:r>
            <a:rPr kumimoji="1" lang="en-US" altLang="ja-JP" sz="1100">
              <a:solidFill>
                <a:srgbClr val="FF0000"/>
              </a:solidFill>
            </a:rPr>
            <a:t>×</a:t>
          </a:r>
          <a:r>
            <a:rPr kumimoji="1" lang="ja-JP" altLang="en-US" sz="1100">
              <a:solidFill>
                <a:srgbClr val="FF0000"/>
              </a:solidFill>
            </a:rPr>
            <a:t>３個分くらいは必要かも。（練習に参加しせず１０時にもってくる前提）</a:t>
          </a:r>
        </a:p>
      </xdr:txBody>
    </xdr:sp>
    <xdr:clientData/>
  </xdr:twoCellAnchor>
  <xdr:twoCellAnchor>
    <xdr:from>
      <xdr:col>20</xdr:col>
      <xdr:colOff>285750</xdr:colOff>
      <xdr:row>20</xdr:row>
      <xdr:rowOff>104775</xdr:rowOff>
    </xdr:from>
    <xdr:to>
      <xdr:col>25</xdr:col>
      <xdr:colOff>38100</xdr:colOff>
      <xdr:row>25</xdr:row>
      <xdr:rowOff>219075</xdr:rowOff>
    </xdr:to>
    <xdr:sp macro="" textlink="">
      <xdr:nvSpPr>
        <xdr:cNvPr id="5" name="テキスト ボックス 4">
          <a:extLst>
            <a:ext uri="{FF2B5EF4-FFF2-40B4-BE49-F238E27FC236}">
              <a16:creationId xmlns:a16="http://schemas.microsoft.com/office/drawing/2014/main" id="{AE50802D-BFF5-4259-83AC-FD85A409E711}"/>
            </a:ext>
          </a:extLst>
        </xdr:cNvPr>
        <xdr:cNvSpPr txBox="1"/>
      </xdr:nvSpPr>
      <xdr:spPr>
        <a:xfrm>
          <a:off x="19745325" y="6562725"/>
          <a:ext cx="3086100" cy="157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ｸｰﾗｰ</a:t>
          </a:r>
          <a:r>
            <a:rPr kumimoji="1" lang="en-US" altLang="ja-JP" sz="1100">
              <a:solidFill>
                <a:srgbClr val="FF0000"/>
              </a:solidFill>
            </a:rPr>
            <a:t>BOX</a:t>
          </a:r>
          <a:r>
            <a:rPr kumimoji="1" lang="ja-JP" altLang="en-US" sz="1100">
              <a:solidFill>
                <a:srgbClr val="FF0000"/>
              </a:solidFill>
            </a:rPr>
            <a:t>１つに入る量目安（小さめ想定）</a:t>
          </a:r>
          <a:endParaRPr kumimoji="1" lang="en-US" altLang="ja-JP" sz="1100">
            <a:solidFill>
              <a:srgbClr val="FF0000"/>
            </a:solidFill>
          </a:endParaRPr>
        </a:p>
        <a:p>
          <a:r>
            <a:rPr kumimoji="1" lang="en-US" altLang="ja-JP" sz="1100">
              <a:solidFill>
                <a:srgbClr val="FF0000"/>
              </a:solidFill>
            </a:rPr>
            <a:t>2L</a:t>
          </a:r>
          <a:r>
            <a:rPr kumimoji="1" lang="ja-JP" altLang="en-US" sz="1100">
              <a:solidFill>
                <a:srgbClr val="FF0000"/>
              </a:solidFill>
            </a:rPr>
            <a:t>ボトル：６～７本</a:t>
          </a:r>
          <a:endParaRPr kumimoji="1" lang="en-US" altLang="ja-JP" sz="1100">
            <a:solidFill>
              <a:srgbClr val="FF0000"/>
            </a:solidFill>
          </a:endParaRPr>
        </a:p>
        <a:p>
          <a:r>
            <a:rPr kumimoji="1" lang="en-US" altLang="ja-JP" sz="1100">
              <a:solidFill>
                <a:srgbClr val="FF0000"/>
              </a:solidFill>
            </a:rPr>
            <a:t>350ml</a:t>
          </a:r>
          <a:r>
            <a:rPr kumimoji="1" lang="ja-JP" altLang="en-US" sz="1100">
              <a:solidFill>
                <a:srgbClr val="FF0000"/>
              </a:solidFill>
            </a:rPr>
            <a:t>缶：２５～３０缶</a:t>
          </a:r>
          <a:endParaRPr kumimoji="1" lang="en-US" altLang="ja-JP" sz="1100">
            <a:solidFill>
              <a:srgbClr val="FF0000"/>
            </a:solidFill>
          </a:endParaRPr>
        </a:p>
        <a:p>
          <a:r>
            <a:rPr kumimoji="1" lang="en-US" altLang="ja-JP" sz="1100">
              <a:solidFill>
                <a:srgbClr val="FF0000"/>
              </a:solidFill>
            </a:rPr>
            <a:t>※</a:t>
          </a:r>
          <a:r>
            <a:rPr kumimoji="1" lang="ja-JP" altLang="en-US" sz="1100">
              <a:solidFill>
                <a:srgbClr val="FF0000"/>
              </a:solidFill>
            </a:rPr>
            <a:t>練習に参加しない場合はエコバッグ</a:t>
          </a:r>
          <a:r>
            <a:rPr kumimoji="1" lang="en-US" altLang="ja-JP" sz="1100">
              <a:solidFill>
                <a:srgbClr val="FF0000"/>
              </a:solidFill>
            </a:rPr>
            <a:t>×</a:t>
          </a:r>
          <a:r>
            <a:rPr kumimoji="1" lang="ja-JP" altLang="en-US" sz="1100">
              <a:solidFill>
                <a:srgbClr val="FF0000"/>
              </a:solidFill>
            </a:rPr>
            <a:t>保冷剤でもいけるかも</a:t>
          </a:r>
        </a:p>
      </xdr:txBody>
    </xdr:sp>
    <xdr:clientData/>
  </xdr:twoCellAnchor>
  <xdr:twoCellAnchor>
    <xdr:from>
      <xdr:col>24</xdr:col>
      <xdr:colOff>533400</xdr:colOff>
      <xdr:row>0</xdr:row>
      <xdr:rowOff>209549</xdr:rowOff>
    </xdr:from>
    <xdr:to>
      <xdr:col>30</xdr:col>
      <xdr:colOff>657225</xdr:colOff>
      <xdr:row>12</xdr:row>
      <xdr:rowOff>161924</xdr:rowOff>
    </xdr:to>
    <xdr:sp macro="" textlink="">
      <xdr:nvSpPr>
        <xdr:cNvPr id="6" name="テキスト ボックス 5">
          <a:extLst>
            <a:ext uri="{FF2B5EF4-FFF2-40B4-BE49-F238E27FC236}">
              <a16:creationId xmlns:a16="http://schemas.microsoft.com/office/drawing/2014/main" id="{3FB71DFC-B0AB-47D0-B3D9-0EED54D4F6DE}"/>
            </a:ext>
          </a:extLst>
        </xdr:cNvPr>
        <xdr:cNvSpPr txBox="1"/>
      </xdr:nvSpPr>
      <xdr:spPr>
        <a:xfrm>
          <a:off x="22659975" y="209549"/>
          <a:ext cx="4124325" cy="366712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買出し候補者</a:t>
          </a:r>
          <a:endParaRPr kumimoji="1" lang="en-US" altLang="ja-JP" sz="1100" b="1"/>
        </a:p>
        <a:p>
          <a:r>
            <a:rPr kumimoji="1" lang="en-US" altLang="ja-JP" sz="1100" b="1"/>
            <a:t>[</a:t>
          </a:r>
          <a:r>
            <a:rPr kumimoji="1" lang="ja-JP" altLang="en-US" sz="1100" b="1"/>
            <a:t>肉</a:t>
          </a:r>
          <a:r>
            <a:rPr kumimoji="1" lang="en-US" altLang="ja-JP" sz="1100" b="1"/>
            <a:t>×</a:t>
          </a:r>
          <a:r>
            <a:rPr kumimoji="1" lang="ja-JP" altLang="en-US" sz="1100" b="1"/>
            <a:t>３、野菜</a:t>
          </a:r>
          <a:r>
            <a:rPr kumimoji="1" lang="en-US" altLang="ja-JP" sz="1100" b="1"/>
            <a:t>×</a:t>
          </a:r>
          <a:r>
            <a:rPr kumimoji="1" lang="ja-JP" altLang="en-US" sz="1100" b="1"/>
            <a:t>２、飲物</a:t>
          </a:r>
          <a:r>
            <a:rPr kumimoji="1" lang="en-US" altLang="ja-JP" sz="1100" b="1"/>
            <a:t>×</a:t>
          </a:r>
          <a:r>
            <a:rPr kumimoji="1" lang="ja-JP" altLang="en-US" sz="1100" b="1"/>
            <a:t>３、お菓子</a:t>
          </a:r>
          <a:r>
            <a:rPr kumimoji="1" lang="en-US" altLang="ja-JP" sz="1100" b="1"/>
            <a:t>×</a:t>
          </a:r>
          <a:r>
            <a:rPr kumimoji="1" lang="ja-JP" altLang="en-US" sz="1100" b="1"/>
            <a:t>２が理想</a:t>
          </a:r>
          <a:r>
            <a:rPr kumimoji="1" lang="en-US" altLang="ja-JP" sz="1100" b="1"/>
            <a:t>]</a:t>
          </a:r>
        </a:p>
        <a:p>
          <a:endParaRPr kumimoji="1" lang="en-US" altLang="ja-JP" sz="1100" b="1"/>
        </a:p>
        <a:p>
          <a:r>
            <a:rPr kumimoji="1" lang="ja-JP" altLang="en-US" sz="1100" b="1"/>
            <a:t>和田（クーラー</a:t>
          </a:r>
          <a:r>
            <a:rPr kumimoji="1" lang="en-US" altLang="ja-JP" sz="1100" b="1"/>
            <a:t>BOX</a:t>
          </a:r>
          <a:r>
            <a:rPr kumimoji="1" lang="ja-JP" altLang="en-US" sz="1100" b="1"/>
            <a:t>小さ目</a:t>
          </a:r>
          <a:r>
            <a:rPr kumimoji="1" lang="en-US" altLang="ja-JP" sz="1100" b="1"/>
            <a:t>1</a:t>
          </a:r>
          <a:r>
            <a:rPr kumimoji="1" lang="ja-JP" altLang="en-US" sz="1100" b="1"/>
            <a:t>、保冷バッグ１）</a:t>
          </a:r>
          <a:endParaRPr kumimoji="1" lang="en-US" altLang="ja-JP" sz="1100" b="1"/>
        </a:p>
        <a:p>
          <a:r>
            <a:rPr kumimoji="1" lang="ja-JP" altLang="en-US" sz="1100" b="1"/>
            <a:t>中山（クーラー</a:t>
          </a:r>
          <a:r>
            <a:rPr kumimoji="1" lang="en-US" altLang="ja-JP" sz="1100" b="1"/>
            <a:t>BOX1</a:t>
          </a:r>
          <a:r>
            <a:rPr kumimoji="1" lang="ja-JP" altLang="en-US" sz="1100" b="1"/>
            <a:t>、アウトドアワゴン）</a:t>
          </a:r>
          <a:endParaRPr kumimoji="1" lang="en-US" altLang="ja-JP" sz="1100" b="1"/>
        </a:p>
        <a:p>
          <a:r>
            <a:rPr kumimoji="1" lang="ja-JP" altLang="en-US" sz="1100" b="1"/>
            <a:t>幹事（クーラー</a:t>
          </a:r>
          <a:r>
            <a:rPr kumimoji="1" lang="en-US" altLang="ja-JP" sz="1100" b="1"/>
            <a:t>BOX1</a:t>
          </a:r>
          <a:r>
            <a:rPr kumimoji="1" lang="ja-JP" altLang="en-US" sz="1100" b="1"/>
            <a:t>）←中山より受渡し</a:t>
          </a:r>
          <a:endParaRPr kumimoji="1" lang="en-US" altLang="ja-JP" sz="1100" b="1"/>
        </a:p>
        <a:p>
          <a:r>
            <a:rPr kumimoji="1" lang="ja-JP" altLang="en-US" sz="1100" b="1"/>
            <a:t>幹事（保冷バッグ少し小さ目）←伊藤さんより受渡</a:t>
          </a:r>
          <a:endParaRPr kumimoji="1" lang="en-US" altLang="ja-JP" sz="1100" b="1"/>
        </a:p>
        <a:p>
          <a:r>
            <a:rPr kumimoji="1" lang="ja-JP" altLang="en-US" sz="1100" b="1"/>
            <a:t>幹事（クーラー</a:t>
          </a:r>
          <a:r>
            <a:rPr kumimoji="1" lang="en-US" altLang="ja-JP" sz="1100" b="1"/>
            <a:t>BOX1</a:t>
          </a:r>
          <a:r>
            <a:rPr kumimoji="1" lang="ja-JP" altLang="en-US" sz="1100" b="1"/>
            <a:t>）←去石より受渡可？？</a:t>
          </a:r>
          <a:endParaRPr kumimoji="1" lang="en-US" altLang="ja-JP" sz="1100" b="1"/>
        </a:p>
        <a:p>
          <a:r>
            <a:rPr kumimoji="1" lang="ja-JP" altLang="en-US" sz="1100" b="1"/>
            <a:t>寺田（クーラー</a:t>
          </a:r>
          <a:r>
            <a:rPr kumimoji="1" lang="en-US" altLang="ja-JP" sz="1100" b="1"/>
            <a:t>BOX1</a:t>
          </a:r>
          <a:r>
            <a:rPr kumimoji="1" lang="ja-JP" altLang="en-US" sz="1100" b="1"/>
            <a:t>、保冷バッグ</a:t>
          </a:r>
          <a:r>
            <a:rPr kumimoji="1" lang="en-US" altLang="ja-JP" sz="1100" b="1"/>
            <a:t>1</a:t>
          </a:r>
          <a:r>
            <a:rPr kumimoji="1" lang="ja-JP" altLang="en-US" sz="1100" b="1"/>
            <a:t>、アウトドアワゴン）</a:t>
          </a:r>
          <a:endParaRPr kumimoji="1" lang="en-US" altLang="ja-JP" sz="1100" b="1"/>
        </a:p>
        <a:p>
          <a:endParaRPr kumimoji="1" lang="en-US" altLang="ja-JP" sz="1100" b="1"/>
        </a:p>
        <a:p>
          <a:endParaRPr kumimoji="1" lang="ja-JP" altLang="en-US" sz="1100" b="1"/>
        </a:p>
      </xdr:txBody>
    </xdr:sp>
    <xdr:clientData/>
  </xdr:twoCellAnchor>
  <xdr:twoCellAnchor>
    <xdr:from>
      <xdr:col>20</xdr:col>
      <xdr:colOff>361950</xdr:colOff>
      <xdr:row>28</xdr:row>
      <xdr:rowOff>571500</xdr:rowOff>
    </xdr:from>
    <xdr:to>
      <xdr:col>25</xdr:col>
      <xdr:colOff>114300</xdr:colOff>
      <xdr:row>32</xdr:row>
      <xdr:rowOff>104775</xdr:rowOff>
    </xdr:to>
    <xdr:sp macro="" textlink="">
      <xdr:nvSpPr>
        <xdr:cNvPr id="7" name="テキスト ボックス 6">
          <a:extLst>
            <a:ext uri="{FF2B5EF4-FFF2-40B4-BE49-F238E27FC236}">
              <a16:creationId xmlns:a16="http://schemas.microsoft.com/office/drawing/2014/main" id="{DE50554E-FCBF-4C8D-9648-58AF9B56802B}"/>
            </a:ext>
          </a:extLst>
        </xdr:cNvPr>
        <xdr:cNvSpPr txBox="1"/>
      </xdr:nvSpPr>
      <xdr:spPr>
        <a:xfrm>
          <a:off x="19821525" y="9191625"/>
          <a:ext cx="3086100"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チョコ系だけ保冷剤と一緒にして基本常温</a:t>
          </a:r>
          <a:r>
            <a:rPr kumimoji="1" lang="en-US" altLang="ja-JP" sz="1100">
              <a:solidFill>
                <a:srgbClr val="FF0000"/>
              </a:solidFill>
            </a:rPr>
            <a:t>×</a:t>
          </a:r>
          <a:r>
            <a:rPr kumimoji="1" lang="ja-JP" altLang="en-US" sz="1100">
              <a:solidFill>
                <a:srgbClr val="FF0000"/>
              </a:solidFill>
            </a:rPr>
            <a:t>エコバッグ</a:t>
          </a:r>
          <a:r>
            <a:rPr kumimoji="1" lang="en-US" altLang="ja-JP" sz="1100">
              <a:solidFill>
                <a:srgbClr val="FF0000"/>
              </a:solidFill>
            </a:rPr>
            <a:t>or</a:t>
          </a:r>
          <a:r>
            <a:rPr kumimoji="1" lang="ja-JP" altLang="en-US" sz="1100">
              <a:solidFill>
                <a:srgbClr val="FF0000"/>
              </a:solidFill>
            </a:rPr>
            <a:t>スーパー袋で可</a:t>
          </a:r>
        </a:p>
      </xdr:txBody>
    </xdr:sp>
    <xdr:clientData/>
  </xdr:twoCellAnchor>
  <xdr:twoCellAnchor>
    <xdr:from>
      <xdr:col>11</xdr:col>
      <xdr:colOff>47625</xdr:colOff>
      <xdr:row>2</xdr:row>
      <xdr:rowOff>47625</xdr:rowOff>
    </xdr:from>
    <xdr:to>
      <xdr:col>12</xdr:col>
      <xdr:colOff>1209675</xdr:colOff>
      <xdr:row>5</xdr:row>
      <xdr:rowOff>190500</xdr:rowOff>
    </xdr:to>
    <xdr:sp macro="" textlink="">
      <xdr:nvSpPr>
        <xdr:cNvPr id="21" name="テキスト ボックス 7">
          <a:extLst>
            <a:ext uri="{FF2B5EF4-FFF2-40B4-BE49-F238E27FC236}">
              <a16:creationId xmlns:a16="http://schemas.microsoft.com/office/drawing/2014/main" id="{DF73FDAC-8813-E58D-B5A3-1B2812CC00CC}"/>
            </a:ext>
            <a:ext uri="{147F2762-F138-4A5C-976F-8EAC2B608ADB}">
              <a16:predDERef xmlns:a16="http://schemas.microsoft.com/office/drawing/2014/main" pred="{DE50554E-FCBF-4C8D-9648-58AF9B56802B}"/>
            </a:ext>
          </a:extLst>
        </xdr:cNvPr>
        <xdr:cNvSpPr txBox="1"/>
      </xdr:nvSpPr>
      <xdr:spPr>
        <a:xfrm>
          <a:off x="12039600" y="619125"/>
          <a:ext cx="2114550" cy="1085850"/>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B0F0"/>
              </a:solidFill>
              <a:latin typeface="Aptos Narrow" panose="020B0004020202020204" pitchFamily="34" charset="0"/>
            </a:rPr>
            <a:t>肉は昨年少し余った＋今年食べ盛り率も少し減ると思うので焼き鳥とソーセージはまるまる無しでも！？</a:t>
          </a:r>
        </a:p>
      </xdr:txBody>
    </xdr:sp>
    <xdr:clientData/>
  </xdr:twoCellAnchor>
  <xdr:twoCellAnchor>
    <xdr:from>
      <xdr:col>11</xdr:col>
      <xdr:colOff>28575</xdr:colOff>
      <xdr:row>14</xdr:row>
      <xdr:rowOff>142875</xdr:rowOff>
    </xdr:from>
    <xdr:to>
      <xdr:col>12</xdr:col>
      <xdr:colOff>1190625</xdr:colOff>
      <xdr:row>18</xdr:row>
      <xdr:rowOff>9525</xdr:rowOff>
    </xdr:to>
    <xdr:sp macro="" textlink="">
      <xdr:nvSpPr>
        <xdr:cNvPr id="20" name="テキスト ボックス 8">
          <a:extLst>
            <a:ext uri="{FF2B5EF4-FFF2-40B4-BE49-F238E27FC236}">
              <a16:creationId xmlns:a16="http://schemas.microsoft.com/office/drawing/2014/main" id="{848E90C6-AEB2-4DFF-836E-8ABC6015AB4E}"/>
            </a:ext>
            <a:ext uri="{147F2762-F138-4A5C-976F-8EAC2B608ADB}">
              <a16:predDERef xmlns:a16="http://schemas.microsoft.com/office/drawing/2014/main" pred="{DF73FDAC-8813-E58D-B5A3-1B2812CC00CC}"/>
            </a:ext>
          </a:extLst>
        </xdr:cNvPr>
        <xdr:cNvSpPr txBox="1"/>
      </xdr:nvSpPr>
      <xdr:spPr>
        <a:xfrm>
          <a:off x="12020550" y="4638675"/>
          <a:ext cx="2114550" cy="1085850"/>
        </a:xfrm>
        <a:prstGeom prst="rect">
          <a:avLst/>
        </a:prstGeom>
        <a:solidFill>
          <a:srgbClr val="FFFF00"/>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B0F0"/>
              </a:solidFill>
              <a:latin typeface="Aptos Narrow" panose="020B0004020202020204" pitchFamily="34" charset="0"/>
            </a:rPr>
            <a:t>野菜もここ２年人気はなく余り気味で頑張って消費させるので少な目でいいかも</a:t>
          </a:r>
        </a:p>
        <a:p>
          <a:pPr marL="0" indent="0" algn="l"/>
          <a:r>
            <a:rPr lang="ja-JP" altLang="en-US" sz="1100" b="0" i="0" u="none" strike="noStrike">
              <a:solidFill>
                <a:srgbClr val="00B0F0"/>
              </a:solidFill>
              <a:latin typeface="Aptos Narrow" panose="020B0004020202020204" pitchFamily="34" charset="0"/>
            </a:rPr>
            <a:t>たんか高いトウモロコシとかシイタケは不要？</a:t>
          </a:r>
        </a:p>
      </xdr:txBody>
    </xdr:sp>
    <xdr:clientData/>
  </xdr:twoCellAnchor>
  <xdr:twoCellAnchor>
    <xdr:from>
      <xdr:col>11</xdr:col>
      <xdr:colOff>0</xdr:colOff>
      <xdr:row>22</xdr:row>
      <xdr:rowOff>0</xdr:rowOff>
    </xdr:from>
    <xdr:to>
      <xdr:col>12</xdr:col>
      <xdr:colOff>1162050</xdr:colOff>
      <xdr:row>25</xdr:row>
      <xdr:rowOff>171450</xdr:rowOff>
    </xdr:to>
    <xdr:sp macro="" textlink="">
      <xdr:nvSpPr>
        <xdr:cNvPr id="19" name="テキスト ボックス 9">
          <a:extLst>
            <a:ext uri="{FF2B5EF4-FFF2-40B4-BE49-F238E27FC236}">
              <a16:creationId xmlns:a16="http://schemas.microsoft.com/office/drawing/2014/main" id="{0520C279-AD63-448E-936A-EFC479C7DF09}"/>
            </a:ext>
            <a:ext uri="{147F2762-F138-4A5C-976F-8EAC2B608ADB}">
              <a16:predDERef xmlns:a16="http://schemas.microsoft.com/office/drawing/2014/main" pred="{848E90C6-AEB2-4DFF-836E-8ABC6015AB4E}"/>
            </a:ext>
          </a:extLst>
        </xdr:cNvPr>
        <xdr:cNvSpPr txBox="1"/>
      </xdr:nvSpPr>
      <xdr:spPr>
        <a:xfrm>
          <a:off x="11991975" y="7000875"/>
          <a:ext cx="2114550" cy="1085850"/>
        </a:xfrm>
        <a:prstGeom prst="rect">
          <a:avLst/>
        </a:prstGeom>
        <a:solidFill>
          <a:srgbClr val="FFFF00"/>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B0F0"/>
              </a:solidFill>
              <a:latin typeface="Aptos Narrow" panose="020B0004020202020204" pitchFamily="34" charset="0"/>
            </a:rPr>
            <a:t>昨年ノンアル缶がすぐ無くなったので今年は増量欲しい所・・・</a:t>
          </a:r>
        </a:p>
      </xdr:txBody>
    </xdr:sp>
    <xdr:clientData/>
  </xdr:twoCellAnchor>
  <xdr:twoCellAnchor>
    <xdr:from>
      <xdr:col>11</xdr:col>
      <xdr:colOff>0</xdr:colOff>
      <xdr:row>28</xdr:row>
      <xdr:rowOff>0</xdr:rowOff>
    </xdr:from>
    <xdr:to>
      <xdr:col>12</xdr:col>
      <xdr:colOff>1162050</xdr:colOff>
      <xdr:row>30</xdr:row>
      <xdr:rowOff>257175</xdr:rowOff>
    </xdr:to>
    <xdr:sp macro="" textlink="">
      <xdr:nvSpPr>
        <xdr:cNvPr id="18" name="テキスト ボックス 10">
          <a:extLst>
            <a:ext uri="{FF2B5EF4-FFF2-40B4-BE49-F238E27FC236}">
              <a16:creationId xmlns:a16="http://schemas.microsoft.com/office/drawing/2014/main" id="{E363B3E1-4D7B-44EC-8D2D-82AEBE05B927}"/>
            </a:ext>
            <a:ext uri="{147F2762-F138-4A5C-976F-8EAC2B608ADB}">
              <a16:predDERef xmlns:a16="http://schemas.microsoft.com/office/drawing/2014/main" pred="{0520C279-AD63-448E-936A-EFC479C7DF09}"/>
            </a:ext>
          </a:extLst>
        </xdr:cNvPr>
        <xdr:cNvSpPr txBox="1"/>
      </xdr:nvSpPr>
      <xdr:spPr>
        <a:xfrm>
          <a:off x="11991975" y="8763000"/>
          <a:ext cx="2114550" cy="1085850"/>
        </a:xfrm>
        <a:prstGeom prst="rect">
          <a:avLst/>
        </a:prstGeom>
        <a:solidFill>
          <a:srgbClr val="FFFF00"/>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B0F0"/>
              </a:solidFill>
              <a:latin typeface="Aptos Narrow" panose="020B0004020202020204" pitchFamily="34" charset="0"/>
            </a:rPr>
            <a:t>おかしは昨年マシュマロ以外ほとんど売れなかった、が今年は少し肉とか減らすので量は減らしつつも買出しはする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200025</xdr:colOff>
      <xdr:row>2</xdr:row>
      <xdr:rowOff>28575</xdr:rowOff>
    </xdr:from>
    <xdr:to>
      <xdr:col>16</xdr:col>
      <xdr:colOff>361950</xdr:colOff>
      <xdr:row>10</xdr:row>
      <xdr:rowOff>171450</xdr:rowOff>
    </xdr:to>
    <xdr:sp macro="" textlink="">
      <xdr:nvSpPr>
        <xdr:cNvPr id="2" name="テキスト ボックス 1">
          <a:extLst>
            <a:ext uri="{FF2B5EF4-FFF2-40B4-BE49-F238E27FC236}">
              <a16:creationId xmlns:a16="http://schemas.microsoft.com/office/drawing/2014/main" id="{C5E6C08A-A62C-48D7-BADE-DDA0B309B071}"/>
            </a:ext>
          </a:extLst>
        </xdr:cNvPr>
        <xdr:cNvSpPr txBox="1"/>
      </xdr:nvSpPr>
      <xdr:spPr>
        <a:xfrm>
          <a:off x="12712700" y="596900"/>
          <a:ext cx="2832100" cy="2232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注）５卓あるので、各々５つにわけられるように購入が望ましい。</a:t>
          </a:r>
          <a:endParaRPr kumimoji="1" lang="en-US" altLang="ja-JP" sz="1100">
            <a:solidFill>
              <a:srgbClr val="FF0000"/>
            </a:solidFill>
          </a:endParaRPr>
        </a:p>
        <a:p>
          <a:r>
            <a:rPr kumimoji="1" lang="ja-JP" altLang="en-US" sz="1100">
              <a:solidFill>
                <a:srgbClr val="FF0000"/>
              </a:solidFill>
            </a:rPr>
            <a:t>例：焼き鳥</a:t>
          </a:r>
          <a:endParaRPr kumimoji="1" lang="en-US" altLang="ja-JP" sz="1100">
            <a:solidFill>
              <a:srgbClr val="FF0000"/>
            </a:solidFill>
          </a:endParaRPr>
        </a:p>
        <a:p>
          <a:r>
            <a:rPr kumimoji="1" lang="ja-JP" altLang="en-US" sz="1100">
              <a:solidFill>
                <a:srgbClr val="FF0000"/>
              </a:solidFill>
            </a:rPr>
            <a:t>　　ねぎま１０本入り</a:t>
          </a:r>
          <a:r>
            <a:rPr kumimoji="1" lang="en-US" altLang="ja-JP" sz="1100">
              <a:solidFill>
                <a:srgbClr val="FF0000"/>
              </a:solidFill>
            </a:rPr>
            <a:t>×</a:t>
          </a:r>
          <a:r>
            <a:rPr kumimoji="1" lang="ja-JP" altLang="en-US" sz="1100">
              <a:solidFill>
                <a:srgbClr val="FF0000"/>
              </a:solidFill>
            </a:rPr>
            <a:t>５パック</a:t>
          </a:r>
          <a:endParaRPr kumimoji="1" lang="en-US" altLang="ja-JP" sz="1100">
            <a:solidFill>
              <a:srgbClr val="FF0000"/>
            </a:solidFill>
          </a:endParaRPr>
        </a:p>
        <a:p>
          <a:r>
            <a:rPr kumimoji="1" lang="ja-JP" altLang="en-US" sz="1100">
              <a:solidFill>
                <a:srgbClr val="FF0000"/>
              </a:solidFill>
            </a:rPr>
            <a:t>　　とりもも６本入り</a:t>
          </a:r>
          <a:r>
            <a:rPr kumimoji="1" lang="en-US" altLang="ja-JP" sz="1100">
              <a:solidFill>
                <a:srgbClr val="FF0000"/>
              </a:solidFill>
            </a:rPr>
            <a:t>×</a:t>
          </a:r>
          <a:r>
            <a:rPr kumimoji="1" lang="ja-JP" altLang="en-US" sz="1100">
              <a:solidFill>
                <a:srgbClr val="FF0000"/>
              </a:solidFill>
            </a:rPr>
            <a:t>５パック</a:t>
          </a:r>
          <a:endParaRPr kumimoji="1" lang="en-US" altLang="ja-JP" sz="1100">
            <a:solidFill>
              <a:srgbClr val="FF0000"/>
            </a:solidFill>
          </a:endParaRPr>
        </a:p>
        <a:p>
          <a:r>
            <a:rPr kumimoji="1" lang="ja-JP" altLang="en-US" sz="1100">
              <a:solidFill>
                <a:srgbClr val="FF0000"/>
              </a:solidFill>
            </a:rPr>
            <a:t>　　等</a:t>
          </a:r>
        </a:p>
      </xdr:txBody>
    </xdr:sp>
    <xdr:clientData/>
  </xdr:twoCellAnchor>
  <xdr:twoCellAnchor>
    <xdr:from>
      <xdr:col>12</xdr:col>
      <xdr:colOff>209550</xdr:colOff>
      <xdr:row>13</xdr:row>
      <xdr:rowOff>28575</xdr:rowOff>
    </xdr:from>
    <xdr:to>
      <xdr:col>16</xdr:col>
      <xdr:colOff>371475</xdr:colOff>
      <xdr:row>17</xdr:row>
      <xdr:rowOff>190500</xdr:rowOff>
    </xdr:to>
    <xdr:sp macro="" textlink="">
      <xdr:nvSpPr>
        <xdr:cNvPr id="3" name="テキスト ボックス 2">
          <a:extLst>
            <a:ext uri="{FF2B5EF4-FFF2-40B4-BE49-F238E27FC236}">
              <a16:creationId xmlns:a16="http://schemas.microsoft.com/office/drawing/2014/main" id="{CC0F6DE2-362A-4049-83FB-FFB2094AA684}"/>
            </a:ext>
          </a:extLst>
        </xdr:cNvPr>
        <xdr:cNvSpPr txBox="1"/>
      </xdr:nvSpPr>
      <xdr:spPr>
        <a:xfrm>
          <a:off x="12725400" y="3654425"/>
          <a:ext cx="2825750" cy="10795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要相談）</a:t>
          </a:r>
          <a:endParaRPr kumimoji="1" lang="en-US" altLang="ja-JP" sz="1100">
            <a:solidFill>
              <a:srgbClr val="FF0000"/>
            </a:solidFill>
          </a:endParaRPr>
        </a:p>
        <a:p>
          <a:r>
            <a:rPr kumimoji="1" lang="ja-JP" altLang="en-US" sz="1100">
              <a:solidFill>
                <a:srgbClr val="FF0000"/>
              </a:solidFill>
            </a:rPr>
            <a:t>もし事前に購入して当日の朝に家でカットして持ってきてくれる人がいたらすご～～～～～～～～～～くありがたい。</a:t>
          </a:r>
        </a:p>
      </xdr:txBody>
    </xdr:sp>
    <xdr:clientData/>
  </xdr:twoCellAnchor>
  <xdr:twoCellAnchor>
    <xdr:from>
      <xdr:col>16</xdr:col>
      <xdr:colOff>609600</xdr:colOff>
      <xdr:row>12</xdr:row>
      <xdr:rowOff>466725</xdr:rowOff>
    </xdr:from>
    <xdr:to>
      <xdr:col>21</xdr:col>
      <xdr:colOff>85725</xdr:colOff>
      <xdr:row>19</xdr:row>
      <xdr:rowOff>104775</xdr:rowOff>
    </xdr:to>
    <xdr:sp macro="" textlink="">
      <xdr:nvSpPr>
        <xdr:cNvPr id="4" name="テキスト ボックス 3">
          <a:extLst>
            <a:ext uri="{FF2B5EF4-FFF2-40B4-BE49-F238E27FC236}">
              <a16:creationId xmlns:a16="http://schemas.microsoft.com/office/drawing/2014/main" id="{03CBB3CB-DF4C-48AB-8607-1F06DEBDA5FD}"/>
            </a:ext>
          </a:extLst>
        </xdr:cNvPr>
        <xdr:cNvSpPr txBox="1"/>
      </xdr:nvSpPr>
      <xdr:spPr>
        <a:xfrm>
          <a:off x="15792450" y="3625850"/>
          <a:ext cx="2806700" cy="147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注）</a:t>
          </a:r>
          <a:endParaRPr kumimoji="1" lang="en-US" altLang="ja-JP" sz="1100">
            <a:solidFill>
              <a:srgbClr val="FF0000"/>
            </a:solidFill>
          </a:endParaRPr>
        </a:p>
        <a:p>
          <a:r>
            <a:rPr kumimoji="1" lang="ja-JP" altLang="en-US" sz="1100">
              <a:solidFill>
                <a:srgbClr val="FF0000"/>
              </a:solidFill>
            </a:rPr>
            <a:t>ｸｰﾗｰ</a:t>
          </a:r>
          <a:r>
            <a:rPr kumimoji="1" lang="en-US" altLang="ja-JP" sz="1100">
              <a:solidFill>
                <a:srgbClr val="FF0000"/>
              </a:solidFill>
            </a:rPr>
            <a:t>BOX</a:t>
          </a:r>
          <a:r>
            <a:rPr kumimoji="1" lang="ja-JP" altLang="en-US" sz="1100">
              <a:solidFill>
                <a:srgbClr val="FF0000"/>
              </a:solidFill>
            </a:rPr>
            <a:t>でなくともエコバッグ</a:t>
          </a:r>
          <a:r>
            <a:rPr kumimoji="1" lang="en-US" altLang="ja-JP" sz="1100">
              <a:solidFill>
                <a:srgbClr val="FF0000"/>
              </a:solidFill>
            </a:rPr>
            <a:t>×</a:t>
          </a:r>
          <a:r>
            <a:rPr kumimoji="1" lang="ja-JP" altLang="en-US" sz="1100">
              <a:solidFill>
                <a:srgbClr val="FF0000"/>
              </a:solidFill>
            </a:rPr>
            <a:t>保冷剤でいけると思われ。大き目のエコバッグか</a:t>
          </a:r>
          <a:r>
            <a:rPr kumimoji="1" lang="en-US" altLang="ja-JP" sz="1100">
              <a:solidFill>
                <a:srgbClr val="FF0000"/>
              </a:solidFill>
            </a:rPr>
            <a:t>×</a:t>
          </a:r>
          <a:r>
            <a:rPr kumimoji="1" lang="ja-JP" altLang="en-US" sz="1100">
              <a:solidFill>
                <a:srgbClr val="FF0000"/>
              </a:solidFill>
            </a:rPr>
            <a:t>３個分くらいは必要かも。（練習に参加しせず１０時にもってくる前提）</a:t>
          </a:r>
        </a:p>
      </xdr:txBody>
    </xdr:sp>
    <xdr:clientData/>
  </xdr:twoCellAnchor>
  <xdr:twoCellAnchor>
    <xdr:from>
      <xdr:col>12</xdr:col>
      <xdr:colOff>285750</xdr:colOff>
      <xdr:row>20</xdr:row>
      <xdr:rowOff>104775</xdr:rowOff>
    </xdr:from>
    <xdr:to>
      <xdr:col>17</xdr:col>
      <xdr:colOff>38100</xdr:colOff>
      <xdr:row>26</xdr:row>
      <xdr:rowOff>219075</xdr:rowOff>
    </xdr:to>
    <xdr:sp macro="" textlink="">
      <xdr:nvSpPr>
        <xdr:cNvPr id="5" name="テキスト ボックス 4">
          <a:extLst>
            <a:ext uri="{FF2B5EF4-FFF2-40B4-BE49-F238E27FC236}">
              <a16:creationId xmlns:a16="http://schemas.microsoft.com/office/drawing/2014/main" id="{A9152E3E-0350-4526-BF4C-6E967309B4F3}"/>
            </a:ext>
          </a:extLst>
        </xdr:cNvPr>
        <xdr:cNvSpPr txBox="1"/>
      </xdr:nvSpPr>
      <xdr:spPr>
        <a:xfrm>
          <a:off x="12801600" y="5540375"/>
          <a:ext cx="3086100" cy="148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ｸｰﾗｰ</a:t>
          </a:r>
          <a:r>
            <a:rPr kumimoji="1" lang="en-US" altLang="ja-JP" sz="1100">
              <a:solidFill>
                <a:srgbClr val="FF0000"/>
              </a:solidFill>
            </a:rPr>
            <a:t>BOX</a:t>
          </a:r>
          <a:r>
            <a:rPr kumimoji="1" lang="ja-JP" altLang="en-US" sz="1100">
              <a:solidFill>
                <a:srgbClr val="FF0000"/>
              </a:solidFill>
            </a:rPr>
            <a:t>１つに入る量目安（小さめ想定）</a:t>
          </a:r>
          <a:endParaRPr kumimoji="1" lang="en-US" altLang="ja-JP" sz="1100">
            <a:solidFill>
              <a:srgbClr val="FF0000"/>
            </a:solidFill>
          </a:endParaRPr>
        </a:p>
        <a:p>
          <a:r>
            <a:rPr kumimoji="1" lang="en-US" altLang="ja-JP" sz="1100">
              <a:solidFill>
                <a:srgbClr val="FF0000"/>
              </a:solidFill>
            </a:rPr>
            <a:t>2L</a:t>
          </a:r>
          <a:r>
            <a:rPr kumimoji="1" lang="ja-JP" altLang="en-US" sz="1100">
              <a:solidFill>
                <a:srgbClr val="FF0000"/>
              </a:solidFill>
            </a:rPr>
            <a:t>ボトル：６～７本</a:t>
          </a:r>
          <a:endParaRPr kumimoji="1" lang="en-US" altLang="ja-JP" sz="1100">
            <a:solidFill>
              <a:srgbClr val="FF0000"/>
            </a:solidFill>
          </a:endParaRPr>
        </a:p>
        <a:p>
          <a:r>
            <a:rPr kumimoji="1" lang="en-US" altLang="ja-JP" sz="1100">
              <a:solidFill>
                <a:srgbClr val="FF0000"/>
              </a:solidFill>
            </a:rPr>
            <a:t>350ml</a:t>
          </a:r>
          <a:r>
            <a:rPr kumimoji="1" lang="ja-JP" altLang="en-US" sz="1100">
              <a:solidFill>
                <a:srgbClr val="FF0000"/>
              </a:solidFill>
            </a:rPr>
            <a:t>缶：２５～３０缶</a:t>
          </a:r>
          <a:endParaRPr kumimoji="1" lang="en-US" altLang="ja-JP" sz="1100">
            <a:solidFill>
              <a:srgbClr val="FF0000"/>
            </a:solidFill>
          </a:endParaRPr>
        </a:p>
        <a:p>
          <a:r>
            <a:rPr kumimoji="1" lang="en-US" altLang="ja-JP" sz="1100">
              <a:solidFill>
                <a:srgbClr val="FF0000"/>
              </a:solidFill>
            </a:rPr>
            <a:t>※</a:t>
          </a:r>
          <a:r>
            <a:rPr kumimoji="1" lang="ja-JP" altLang="en-US" sz="1100">
              <a:solidFill>
                <a:srgbClr val="FF0000"/>
              </a:solidFill>
            </a:rPr>
            <a:t>練習に参加しない場合はエコバッグ</a:t>
          </a:r>
          <a:r>
            <a:rPr kumimoji="1" lang="en-US" altLang="ja-JP" sz="1100">
              <a:solidFill>
                <a:srgbClr val="FF0000"/>
              </a:solidFill>
            </a:rPr>
            <a:t>×</a:t>
          </a:r>
          <a:r>
            <a:rPr kumimoji="1" lang="ja-JP" altLang="en-US" sz="1100">
              <a:solidFill>
                <a:srgbClr val="FF0000"/>
              </a:solidFill>
            </a:rPr>
            <a:t>保冷剤でもいけるかも</a:t>
          </a:r>
        </a:p>
      </xdr:txBody>
    </xdr:sp>
    <xdr:clientData/>
  </xdr:twoCellAnchor>
  <xdr:twoCellAnchor>
    <xdr:from>
      <xdr:col>16</xdr:col>
      <xdr:colOff>533400</xdr:colOff>
      <xdr:row>0</xdr:row>
      <xdr:rowOff>209549</xdr:rowOff>
    </xdr:from>
    <xdr:to>
      <xdr:col>22</xdr:col>
      <xdr:colOff>657225</xdr:colOff>
      <xdr:row>12</xdr:row>
      <xdr:rowOff>161924</xdr:rowOff>
    </xdr:to>
    <xdr:sp macro="" textlink="">
      <xdr:nvSpPr>
        <xdr:cNvPr id="6" name="テキスト ボックス 5">
          <a:extLst>
            <a:ext uri="{FF2B5EF4-FFF2-40B4-BE49-F238E27FC236}">
              <a16:creationId xmlns:a16="http://schemas.microsoft.com/office/drawing/2014/main" id="{8781044E-CBC6-411D-B4B5-5E281B2C818C}"/>
            </a:ext>
          </a:extLst>
        </xdr:cNvPr>
        <xdr:cNvSpPr txBox="1"/>
      </xdr:nvSpPr>
      <xdr:spPr>
        <a:xfrm>
          <a:off x="15716250" y="209549"/>
          <a:ext cx="4121150" cy="312737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買出し候補者</a:t>
          </a:r>
          <a:endParaRPr kumimoji="1" lang="en-US" altLang="ja-JP" sz="1100" b="1"/>
        </a:p>
        <a:p>
          <a:r>
            <a:rPr kumimoji="1" lang="en-US" altLang="ja-JP" sz="1100" b="1"/>
            <a:t>[</a:t>
          </a:r>
          <a:r>
            <a:rPr kumimoji="1" lang="ja-JP" altLang="en-US" sz="1100" b="1"/>
            <a:t>肉</a:t>
          </a:r>
          <a:r>
            <a:rPr kumimoji="1" lang="en-US" altLang="ja-JP" sz="1100" b="1"/>
            <a:t>×</a:t>
          </a:r>
          <a:r>
            <a:rPr kumimoji="1" lang="ja-JP" altLang="en-US" sz="1100" b="1"/>
            <a:t>３、野菜</a:t>
          </a:r>
          <a:r>
            <a:rPr kumimoji="1" lang="en-US" altLang="ja-JP" sz="1100" b="1"/>
            <a:t>×</a:t>
          </a:r>
          <a:r>
            <a:rPr kumimoji="1" lang="ja-JP" altLang="en-US" sz="1100" b="1"/>
            <a:t>２、飲物</a:t>
          </a:r>
          <a:r>
            <a:rPr kumimoji="1" lang="en-US" altLang="ja-JP" sz="1100" b="1"/>
            <a:t>×</a:t>
          </a:r>
          <a:r>
            <a:rPr kumimoji="1" lang="ja-JP" altLang="en-US" sz="1100" b="1"/>
            <a:t>３、お菓子</a:t>
          </a:r>
          <a:r>
            <a:rPr kumimoji="1" lang="en-US" altLang="ja-JP" sz="1100" b="1"/>
            <a:t>×</a:t>
          </a:r>
          <a:r>
            <a:rPr kumimoji="1" lang="ja-JP" altLang="en-US" sz="1100" b="1"/>
            <a:t>２が理想</a:t>
          </a:r>
          <a:r>
            <a:rPr kumimoji="1" lang="en-US" altLang="ja-JP" sz="1100" b="1"/>
            <a:t>]</a:t>
          </a:r>
        </a:p>
        <a:p>
          <a:endParaRPr kumimoji="1" lang="en-US" altLang="ja-JP" sz="1100" b="1"/>
        </a:p>
        <a:p>
          <a:r>
            <a:rPr kumimoji="1" lang="ja-JP" altLang="en-US" sz="1100" b="1"/>
            <a:t>和田（クーラー</a:t>
          </a:r>
          <a:r>
            <a:rPr kumimoji="1" lang="en-US" altLang="ja-JP" sz="1100" b="1"/>
            <a:t>BOX</a:t>
          </a:r>
          <a:r>
            <a:rPr kumimoji="1" lang="ja-JP" altLang="en-US" sz="1100" b="1"/>
            <a:t>小さ目</a:t>
          </a:r>
          <a:r>
            <a:rPr kumimoji="1" lang="en-US" altLang="ja-JP" sz="1100" b="1"/>
            <a:t>1</a:t>
          </a:r>
          <a:r>
            <a:rPr kumimoji="1" lang="ja-JP" altLang="en-US" sz="1100" b="1"/>
            <a:t>、保冷バッグ１）</a:t>
          </a:r>
          <a:endParaRPr kumimoji="1" lang="en-US" altLang="ja-JP" sz="1100" b="1"/>
        </a:p>
        <a:p>
          <a:r>
            <a:rPr kumimoji="1" lang="ja-JP" altLang="en-US" sz="1100" b="1"/>
            <a:t>中山（クーラー</a:t>
          </a:r>
          <a:r>
            <a:rPr kumimoji="1" lang="en-US" altLang="ja-JP" sz="1100" b="1"/>
            <a:t>BOX1</a:t>
          </a:r>
          <a:r>
            <a:rPr kumimoji="1" lang="ja-JP" altLang="en-US" sz="1100" b="1"/>
            <a:t>、アウトドアワゴン）</a:t>
          </a:r>
          <a:endParaRPr kumimoji="1" lang="en-US" altLang="ja-JP" sz="1100" b="1"/>
        </a:p>
        <a:p>
          <a:r>
            <a:rPr kumimoji="1" lang="ja-JP" altLang="en-US" sz="1100" b="1"/>
            <a:t>幹事（クーラー</a:t>
          </a:r>
          <a:r>
            <a:rPr kumimoji="1" lang="en-US" altLang="ja-JP" sz="1100" b="1"/>
            <a:t>BOX1</a:t>
          </a:r>
          <a:r>
            <a:rPr kumimoji="1" lang="ja-JP" altLang="en-US" sz="1100" b="1"/>
            <a:t>）←中山より受渡し</a:t>
          </a:r>
          <a:endParaRPr kumimoji="1" lang="en-US" altLang="ja-JP" sz="1100" b="1"/>
        </a:p>
        <a:p>
          <a:r>
            <a:rPr kumimoji="1" lang="ja-JP" altLang="en-US" sz="1100" b="1"/>
            <a:t>幹事（保冷バッグ少し小さ目）←伊藤さんより受渡</a:t>
          </a:r>
          <a:endParaRPr kumimoji="1" lang="en-US" altLang="ja-JP" sz="1100" b="1"/>
        </a:p>
        <a:p>
          <a:r>
            <a:rPr kumimoji="1" lang="ja-JP" altLang="en-US" sz="1100" b="1"/>
            <a:t>幹事（クーラー</a:t>
          </a:r>
          <a:r>
            <a:rPr kumimoji="1" lang="en-US" altLang="ja-JP" sz="1100" b="1"/>
            <a:t>BOX1</a:t>
          </a:r>
          <a:r>
            <a:rPr kumimoji="1" lang="ja-JP" altLang="en-US" sz="1100" b="1"/>
            <a:t>）←去石より受渡可？？</a:t>
          </a:r>
          <a:endParaRPr kumimoji="1" lang="en-US" altLang="ja-JP" sz="1100" b="1"/>
        </a:p>
        <a:p>
          <a:r>
            <a:rPr kumimoji="1" lang="ja-JP" altLang="en-US" sz="1100" b="1"/>
            <a:t>寺田（クーラー</a:t>
          </a:r>
          <a:r>
            <a:rPr kumimoji="1" lang="en-US" altLang="ja-JP" sz="1100" b="1"/>
            <a:t>BOX1</a:t>
          </a:r>
          <a:r>
            <a:rPr kumimoji="1" lang="ja-JP" altLang="en-US" sz="1100" b="1"/>
            <a:t>、保冷バッグ</a:t>
          </a:r>
          <a:r>
            <a:rPr kumimoji="1" lang="en-US" altLang="ja-JP" sz="1100" b="1"/>
            <a:t>1</a:t>
          </a:r>
          <a:r>
            <a:rPr kumimoji="1" lang="ja-JP" altLang="en-US" sz="1100" b="1"/>
            <a:t>、アウトドアワゴン）</a:t>
          </a:r>
          <a:endParaRPr kumimoji="1" lang="en-US" altLang="ja-JP" sz="1100" b="1"/>
        </a:p>
        <a:p>
          <a:endParaRPr kumimoji="1" lang="en-US" altLang="ja-JP" sz="1100" b="1"/>
        </a:p>
        <a:p>
          <a:endParaRPr kumimoji="1" lang="ja-JP" altLang="en-US" sz="1100" b="1"/>
        </a:p>
      </xdr:txBody>
    </xdr:sp>
    <xdr:clientData/>
  </xdr:twoCellAnchor>
  <xdr:twoCellAnchor>
    <xdr:from>
      <xdr:col>12</xdr:col>
      <xdr:colOff>361950</xdr:colOff>
      <xdr:row>29</xdr:row>
      <xdr:rowOff>571500</xdr:rowOff>
    </xdr:from>
    <xdr:to>
      <xdr:col>17</xdr:col>
      <xdr:colOff>114300</xdr:colOff>
      <xdr:row>33</xdr:row>
      <xdr:rowOff>104775</xdr:rowOff>
    </xdr:to>
    <xdr:sp macro="" textlink="">
      <xdr:nvSpPr>
        <xdr:cNvPr id="7" name="テキスト ボックス 6">
          <a:extLst>
            <a:ext uri="{FF2B5EF4-FFF2-40B4-BE49-F238E27FC236}">
              <a16:creationId xmlns:a16="http://schemas.microsoft.com/office/drawing/2014/main" id="{3FE3A77E-903F-4A68-8AA1-939CF65BC63E}"/>
            </a:ext>
          </a:extLst>
        </xdr:cNvPr>
        <xdr:cNvSpPr txBox="1"/>
      </xdr:nvSpPr>
      <xdr:spPr>
        <a:xfrm>
          <a:off x="12877800" y="7981950"/>
          <a:ext cx="3086100" cy="1301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チョコ系だけ保冷剤と一緒にして基本常温</a:t>
          </a:r>
          <a:r>
            <a:rPr kumimoji="1" lang="en-US" altLang="ja-JP" sz="1100">
              <a:solidFill>
                <a:srgbClr val="FF0000"/>
              </a:solidFill>
            </a:rPr>
            <a:t>×</a:t>
          </a:r>
          <a:r>
            <a:rPr kumimoji="1" lang="ja-JP" altLang="en-US" sz="1100">
              <a:solidFill>
                <a:srgbClr val="FF0000"/>
              </a:solidFill>
            </a:rPr>
            <a:t>エコバッグ</a:t>
          </a:r>
          <a:r>
            <a:rPr kumimoji="1" lang="en-US" altLang="ja-JP" sz="1100">
              <a:solidFill>
                <a:srgbClr val="FF0000"/>
              </a:solidFill>
            </a:rPr>
            <a:t>or</a:t>
          </a:r>
          <a:r>
            <a:rPr kumimoji="1" lang="ja-JP" altLang="en-US" sz="1100">
              <a:solidFill>
                <a:srgbClr val="FF0000"/>
              </a:solidFill>
            </a:rPr>
            <a:t>スーパー袋で可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200025</xdr:colOff>
      <xdr:row>2</xdr:row>
      <xdr:rowOff>28575</xdr:rowOff>
    </xdr:from>
    <xdr:to>
      <xdr:col>21</xdr:col>
      <xdr:colOff>361950</xdr:colOff>
      <xdr:row>10</xdr:row>
      <xdr:rowOff>171450</xdr:rowOff>
    </xdr:to>
    <xdr:sp macro="" textlink="">
      <xdr:nvSpPr>
        <xdr:cNvPr id="2" name="テキスト ボックス 1">
          <a:extLst>
            <a:ext uri="{FF2B5EF4-FFF2-40B4-BE49-F238E27FC236}">
              <a16:creationId xmlns:a16="http://schemas.microsoft.com/office/drawing/2014/main" id="{91F78A30-BF4F-4614-8DBA-B148111C43FB}"/>
            </a:ext>
          </a:extLst>
        </xdr:cNvPr>
        <xdr:cNvSpPr txBox="1"/>
      </xdr:nvSpPr>
      <xdr:spPr>
        <a:xfrm>
          <a:off x="19656425" y="600075"/>
          <a:ext cx="2828925" cy="255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注）５卓あるので、各々５つにわけられるように購入が望ましい。</a:t>
          </a:r>
          <a:endParaRPr kumimoji="1" lang="en-US" altLang="ja-JP" sz="1100">
            <a:solidFill>
              <a:srgbClr val="FF0000"/>
            </a:solidFill>
          </a:endParaRPr>
        </a:p>
        <a:p>
          <a:r>
            <a:rPr kumimoji="1" lang="ja-JP" altLang="en-US" sz="1100">
              <a:solidFill>
                <a:srgbClr val="FF0000"/>
              </a:solidFill>
            </a:rPr>
            <a:t>例：焼き鳥</a:t>
          </a:r>
          <a:endParaRPr kumimoji="1" lang="en-US" altLang="ja-JP" sz="1100">
            <a:solidFill>
              <a:srgbClr val="FF0000"/>
            </a:solidFill>
          </a:endParaRPr>
        </a:p>
        <a:p>
          <a:r>
            <a:rPr kumimoji="1" lang="ja-JP" altLang="en-US" sz="1100">
              <a:solidFill>
                <a:srgbClr val="FF0000"/>
              </a:solidFill>
            </a:rPr>
            <a:t>　　ねぎま１０本入り</a:t>
          </a:r>
          <a:r>
            <a:rPr kumimoji="1" lang="en-US" altLang="ja-JP" sz="1100">
              <a:solidFill>
                <a:srgbClr val="FF0000"/>
              </a:solidFill>
            </a:rPr>
            <a:t>×</a:t>
          </a:r>
          <a:r>
            <a:rPr kumimoji="1" lang="ja-JP" altLang="en-US" sz="1100">
              <a:solidFill>
                <a:srgbClr val="FF0000"/>
              </a:solidFill>
            </a:rPr>
            <a:t>５パック</a:t>
          </a:r>
          <a:endParaRPr kumimoji="1" lang="en-US" altLang="ja-JP" sz="1100">
            <a:solidFill>
              <a:srgbClr val="FF0000"/>
            </a:solidFill>
          </a:endParaRPr>
        </a:p>
        <a:p>
          <a:r>
            <a:rPr kumimoji="1" lang="ja-JP" altLang="en-US" sz="1100">
              <a:solidFill>
                <a:srgbClr val="FF0000"/>
              </a:solidFill>
            </a:rPr>
            <a:t>　　とりもも６本入り</a:t>
          </a:r>
          <a:r>
            <a:rPr kumimoji="1" lang="en-US" altLang="ja-JP" sz="1100">
              <a:solidFill>
                <a:srgbClr val="FF0000"/>
              </a:solidFill>
            </a:rPr>
            <a:t>×</a:t>
          </a:r>
          <a:r>
            <a:rPr kumimoji="1" lang="ja-JP" altLang="en-US" sz="1100">
              <a:solidFill>
                <a:srgbClr val="FF0000"/>
              </a:solidFill>
            </a:rPr>
            <a:t>５パック</a:t>
          </a:r>
          <a:endParaRPr kumimoji="1" lang="en-US" altLang="ja-JP" sz="1100">
            <a:solidFill>
              <a:srgbClr val="FF0000"/>
            </a:solidFill>
          </a:endParaRPr>
        </a:p>
        <a:p>
          <a:r>
            <a:rPr kumimoji="1" lang="ja-JP" altLang="en-US" sz="1100">
              <a:solidFill>
                <a:srgbClr val="FF0000"/>
              </a:solidFill>
            </a:rPr>
            <a:t>　　等</a:t>
          </a:r>
        </a:p>
      </xdr:txBody>
    </xdr:sp>
    <xdr:clientData/>
  </xdr:twoCellAnchor>
  <xdr:twoCellAnchor>
    <xdr:from>
      <xdr:col>17</xdr:col>
      <xdr:colOff>209550</xdr:colOff>
      <xdr:row>13</xdr:row>
      <xdr:rowOff>28575</xdr:rowOff>
    </xdr:from>
    <xdr:to>
      <xdr:col>21</xdr:col>
      <xdr:colOff>371475</xdr:colOff>
      <xdr:row>17</xdr:row>
      <xdr:rowOff>190500</xdr:rowOff>
    </xdr:to>
    <xdr:sp macro="" textlink="">
      <xdr:nvSpPr>
        <xdr:cNvPr id="3" name="テキスト ボックス 2">
          <a:extLst>
            <a:ext uri="{FF2B5EF4-FFF2-40B4-BE49-F238E27FC236}">
              <a16:creationId xmlns:a16="http://schemas.microsoft.com/office/drawing/2014/main" id="{E01D860D-EA29-43E2-B332-BC3FD0186585}"/>
            </a:ext>
          </a:extLst>
        </xdr:cNvPr>
        <xdr:cNvSpPr txBox="1"/>
      </xdr:nvSpPr>
      <xdr:spPr>
        <a:xfrm>
          <a:off x="19665950" y="4041775"/>
          <a:ext cx="2828925" cy="13049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要相談）</a:t>
          </a:r>
          <a:endParaRPr kumimoji="1" lang="en-US" altLang="ja-JP" sz="1100">
            <a:solidFill>
              <a:srgbClr val="FF0000"/>
            </a:solidFill>
          </a:endParaRPr>
        </a:p>
        <a:p>
          <a:r>
            <a:rPr kumimoji="1" lang="ja-JP" altLang="en-US" sz="1100">
              <a:solidFill>
                <a:srgbClr val="FF0000"/>
              </a:solidFill>
            </a:rPr>
            <a:t>もし事前に購入して当日の朝に家でカットして持ってきてくれる人がいたらすご～～～～～～～～～～くありがたい。</a:t>
          </a:r>
        </a:p>
      </xdr:txBody>
    </xdr:sp>
    <xdr:clientData/>
  </xdr:twoCellAnchor>
  <xdr:twoCellAnchor>
    <xdr:from>
      <xdr:col>21</xdr:col>
      <xdr:colOff>609600</xdr:colOff>
      <xdr:row>12</xdr:row>
      <xdr:rowOff>466725</xdr:rowOff>
    </xdr:from>
    <xdr:to>
      <xdr:col>26</xdr:col>
      <xdr:colOff>85725</xdr:colOff>
      <xdr:row>19</xdr:row>
      <xdr:rowOff>104775</xdr:rowOff>
    </xdr:to>
    <xdr:sp macro="" textlink="">
      <xdr:nvSpPr>
        <xdr:cNvPr id="4" name="テキスト ボックス 3">
          <a:extLst>
            <a:ext uri="{FF2B5EF4-FFF2-40B4-BE49-F238E27FC236}">
              <a16:creationId xmlns:a16="http://schemas.microsoft.com/office/drawing/2014/main" id="{C4ECEB5D-6EF6-47C9-9633-D6C7126D3E11}"/>
            </a:ext>
          </a:extLst>
        </xdr:cNvPr>
        <xdr:cNvSpPr txBox="1"/>
      </xdr:nvSpPr>
      <xdr:spPr>
        <a:xfrm>
          <a:off x="22733000" y="4010025"/>
          <a:ext cx="2809875" cy="182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注）</a:t>
          </a:r>
          <a:endParaRPr kumimoji="1" lang="en-US" altLang="ja-JP" sz="1100">
            <a:solidFill>
              <a:srgbClr val="FF0000"/>
            </a:solidFill>
          </a:endParaRPr>
        </a:p>
        <a:p>
          <a:r>
            <a:rPr kumimoji="1" lang="ja-JP" altLang="en-US" sz="1100">
              <a:solidFill>
                <a:srgbClr val="FF0000"/>
              </a:solidFill>
            </a:rPr>
            <a:t>ｸｰﾗｰ</a:t>
          </a:r>
          <a:r>
            <a:rPr kumimoji="1" lang="en-US" altLang="ja-JP" sz="1100">
              <a:solidFill>
                <a:srgbClr val="FF0000"/>
              </a:solidFill>
            </a:rPr>
            <a:t>BOX</a:t>
          </a:r>
          <a:r>
            <a:rPr kumimoji="1" lang="ja-JP" altLang="en-US" sz="1100">
              <a:solidFill>
                <a:srgbClr val="FF0000"/>
              </a:solidFill>
            </a:rPr>
            <a:t>でなくともエコバッグ</a:t>
          </a:r>
          <a:r>
            <a:rPr kumimoji="1" lang="en-US" altLang="ja-JP" sz="1100">
              <a:solidFill>
                <a:srgbClr val="FF0000"/>
              </a:solidFill>
            </a:rPr>
            <a:t>×</a:t>
          </a:r>
          <a:r>
            <a:rPr kumimoji="1" lang="ja-JP" altLang="en-US" sz="1100">
              <a:solidFill>
                <a:srgbClr val="FF0000"/>
              </a:solidFill>
            </a:rPr>
            <a:t>保冷剤でいけると思われ。大き目のエコバッグか</a:t>
          </a:r>
          <a:r>
            <a:rPr kumimoji="1" lang="en-US" altLang="ja-JP" sz="1100">
              <a:solidFill>
                <a:srgbClr val="FF0000"/>
              </a:solidFill>
            </a:rPr>
            <a:t>×</a:t>
          </a:r>
          <a:r>
            <a:rPr kumimoji="1" lang="ja-JP" altLang="en-US" sz="1100">
              <a:solidFill>
                <a:srgbClr val="FF0000"/>
              </a:solidFill>
            </a:rPr>
            <a:t>３個分くらいは必要かも。（練習に参加しせず１０時にもってくる前提）</a:t>
          </a:r>
        </a:p>
      </xdr:txBody>
    </xdr:sp>
    <xdr:clientData/>
  </xdr:twoCellAnchor>
  <xdr:twoCellAnchor>
    <xdr:from>
      <xdr:col>17</xdr:col>
      <xdr:colOff>285750</xdr:colOff>
      <xdr:row>20</xdr:row>
      <xdr:rowOff>104775</xdr:rowOff>
    </xdr:from>
    <xdr:to>
      <xdr:col>22</xdr:col>
      <xdr:colOff>38100</xdr:colOff>
      <xdr:row>25</xdr:row>
      <xdr:rowOff>219075</xdr:rowOff>
    </xdr:to>
    <xdr:sp macro="" textlink="">
      <xdr:nvSpPr>
        <xdr:cNvPr id="5" name="テキスト ボックス 4">
          <a:extLst>
            <a:ext uri="{FF2B5EF4-FFF2-40B4-BE49-F238E27FC236}">
              <a16:creationId xmlns:a16="http://schemas.microsoft.com/office/drawing/2014/main" id="{8850E7FF-C11E-40A8-8108-BDE028AEF23C}"/>
            </a:ext>
          </a:extLst>
        </xdr:cNvPr>
        <xdr:cNvSpPr txBox="1"/>
      </xdr:nvSpPr>
      <xdr:spPr>
        <a:xfrm>
          <a:off x="19742150" y="6270625"/>
          <a:ext cx="3086100" cy="148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ｸｰﾗｰ</a:t>
          </a:r>
          <a:r>
            <a:rPr kumimoji="1" lang="en-US" altLang="ja-JP" sz="1100">
              <a:solidFill>
                <a:srgbClr val="FF0000"/>
              </a:solidFill>
            </a:rPr>
            <a:t>BOX</a:t>
          </a:r>
          <a:r>
            <a:rPr kumimoji="1" lang="ja-JP" altLang="en-US" sz="1100">
              <a:solidFill>
                <a:srgbClr val="FF0000"/>
              </a:solidFill>
            </a:rPr>
            <a:t>１つに入る量目安（小さめ想定）</a:t>
          </a:r>
          <a:endParaRPr kumimoji="1" lang="en-US" altLang="ja-JP" sz="1100">
            <a:solidFill>
              <a:srgbClr val="FF0000"/>
            </a:solidFill>
          </a:endParaRPr>
        </a:p>
        <a:p>
          <a:r>
            <a:rPr kumimoji="1" lang="en-US" altLang="ja-JP" sz="1100">
              <a:solidFill>
                <a:srgbClr val="FF0000"/>
              </a:solidFill>
            </a:rPr>
            <a:t>2L</a:t>
          </a:r>
          <a:r>
            <a:rPr kumimoji="1" lang="ja-JP" altLang="en-US" sz="1100">
              <a:solidFill>
                <a:srgbClr val="FF0000"/>
              </a:solidFill>
            </a:rPr>
            <a:t>ボトル：６～７本</a:t>
          </a:r>
          <a:endParaRPr kumimoji="1" lang="en-US" altLang="ja-JP" sz="1100">
            <a:solidFill>
              <a:srgbClr val="FF0000"/>
            </a:solidFill>
          </a:endParaRPr>
        </a:p>
        <a:p>
          <a:r>
            <a:rPr kumimoji="1" lang="en-US" altLang="ja-JP" sz="1100">
              <a:solidFill>
                <a:srgbClr val="FF0000"/>
              </a:solidFill>
            </a:rPr>
            <a:t>350ml</a:t>
          </a:r>
          <a:r>
            <a:rPr kumimoji="1" lang="ja-JP" altLang="en-US" sz="1100">
              <a:solidFill>
                <a:srgbClr val="FF0000"/>
              </a:solidFill>
            </a:rPr>
            <a:t>缶：２５～３０缶</a:t>
          </a:r>
          <a:endParaRPr kumimoji="1" lang="en-US" altLang="ja-JP" sz="1100">
            <a:solidFill>
              <a:srgbClr val="FF0000"/>
            </a:solidFill>
          </a:endParaRPr>
        </a:p>
        <a:p>
          <a:r>
            <a:rPr kumimoji="1" lang="en-US" altLang="ja-JP" sz="1100">
              <a:solidFill>
                <a:srgbClr val="FF0000"/>
              </a:solidFill>
            </a:rPr>
            <a:t>※</a:t>
          </a:r>
          <a:r>
            <a:rPr kumimoji="1" lang="ja-JP" altLang="en-US" sz="1100">
              <a:solidFill>
                <a:srgbClr val="FF0000"/>
              </a:solidFill>
            </a:rPr>
            <a:t>練習に参加しない場合はエコバッグ</a:t>
          </a:r>
          <a:r>
            <a:rPr kumimoji="1" lang="en-US" altLang="ja-JP" sz="1100">
              <a:solidFill>
                <a:srgbClr val="FF0000"/>
              </a:solidFill>
            </a:rPr>
            <a:t>×</a:t>
          </a:r>
          <a:r>
            <a:rPr kumimoji="1" lang="ja-JP" altLang="en-US" sz="1100">
              <a:solidFill>
                <a:srgbClr val="FF0000"/>
              </a:solidFill>
            </a:rPr>
            <a:t>保冷剤でもいけるかも</a:t>
          </a:r>
        </a:p>
      </xdr:txBody>
    </xdr:sp>
    <xdr:clientData/>
  </xdr:twoCellAnchor>
  <xdr:twoCellAnchor>
    <xdr:from>
      <xdr:col>21</xdr:col>
      <xdr:colOff>533400</xdr:colOff>
      <xdr:row>0</xdr:row>
      <xdr:rowOff>209549</xdr:rowOff>
    </xdr:from>
    <xdr:to>
      <xdr:col>27</xdr:col>
      <xdr:colOff>657225</xdr:colOff>
      <xdr:row>12</xdr:row>
      <xdr:rowOff>161924</xdr:rowOff>
    </xdr:to>
    <xdr:sp macro="" textlink="">
      <xdr:nvSpPr>
        <xdr:cNvPr id="6" name="テキスト ボックス 5">
          <a:extLst>
            <a:ext uri="{FF2B5EF4-FFF2-40B4-BE49-F238E27FC236}">
              <a16:creationId xmlns:a16="http://schemas.microsoft.com/office/drawing/2014/main" id="{B90150D2-E710-4AD1-AC76-7E304F84A588}"/>
            </a:ext>
          </a:extLst>
        </xdr:cNvPr>
        <xdr:cNvSpPr txBox="1"/>
      </xdr:nvSpPr>
      <xdr:spPr>
        <a:xfrm>
          <a:off x="22656800" y="209549"/>
          <a:ext cx="4124325" cy="350837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買出し候補者</a:t>
          </a:r>
          <a:endParaRPr kumimoji="1" lang="en-US" altLang="ja-JP" sz="1100" b="1"/>
        </a:p>
        <a:p>
          <a:r>
            <a:rPr kumimoji="1" lang="en-US" altLang="ja-JP" sz="1100" b="1"/>
            <a:t>[</a:t>
          </a:r>
          <a:r>
            <a:rPr kumimoji="1" lang="ja-JP" altLang="en-US" sz="1100" b="1"/>
            <a:t>肉</a:t>
          </a:r>
          <a:r>
            <a:rPr kumimoji="1" lang="en-US" altLang="ja-JP" sz="1100" b="1"/>
            <a:t>×</a:t>
          </a:r>
          <a:r>
            <a:rPr kumimoji="1" lang="ja-JP" altLang="en-US" sz="1100" b="1"/>
            <a:t>３、野菜</a:t>
          </a:r>
          <a:r>
            <a:rPr kumimoji="1" lang="en-US" altLang="ja-JP" sz="1100" b="1"/>
            <a:t>×</a:t>
          </a:r>
          <a:r>
            <a:rPr kumimoji="1" lang="ja-JP" altLang="en-US" sz="1100" b="1"/>
            <a:t>２、飲物</a:t>
          </a:r>
          <a:r>
            <a:rPr kumimoji="1" lang="en-US" altLang="ja-JP" sz="1100" b="1"/>
            <a:t>×</a:t>
          </a:r>
          <a:r>
            <a:rPr kumimoji="1" lang="ja-JP" altLang="en-US" sz="1100" b="1"/>
            <a:t>３、お菓子</a:t>
          </a:r>
          <a:r>
            <a:rPr kumimoji="1" lang="en-US" altLang="ja-JP" sz="1100" b="1"/>
            <a:t>×</a:t>
          </a:r>
          <a:r>
            <a:rPr kumimoji="1" lang="ja-JP" altLang="en-US" sz="1100" b="1"/>
            <a:t>２が理想</a:t>
          </a:r>
          <a:r>
            <a:rPr kumimoji="1" lang="en-US" altLang="ja-JP" sz="1100" b="1"/>
            <a:t>]</a:t>
          </a:r>
        </a:p>
        <a:p>
          <a:endParaRPr kumimoji="1" lang="en-US" altLang="ja-JP" sz="1100" b="1"/>
        </a:p>
        <a:p>
          <a:r>
            <a:rPr kumimoji="1" lang="ja-JP" altLang="en-US" sz="1100" b="1"/>
            <a:t>和田（クーラー</a:t>
          </a:r>
          <a:r>
            <a:rPr kumimoji="1" lang="en-US" altLang="ja-JP" sz="1100" b="1"/>
            <a:t>BOX</a:t>
          </a:r>
          <a:r>
            <a:rPr kumimoji="1" lang="ja-JP" altLang="en-US" sz="1100" b="1"/>
            <a:t>小さ目</a:t>
          </a:r>
          <a:r>
            <a:rPr kumimoji="1" lang="en-US" altLang="ja-JP" sz="1100" b="1"/>
            <a:t>1</a:t>
          </a:r>
          <a:r>
            <a:rPr kumimoji="1" lang="ja-JP" altLang="en-US" sz="1100" b="1"/>
            <a:t>、保冷バッグ１）</a:t>
          </a:r>
          <a:endParaRPr kumimoji="1" lang="en-US" altLang="ja-JP" sz="1100" b="1"/>
        </a:p>
        <a:p>
          <a:r>
            <a:rPr kumimoji="1" lang="ja-JP" altLang="en-US" sz="1100" b="1"/>
            <a:t>中山（クーラー</a:t>
          </a:r>
          <a:r>
            <a:rPr kumimoji="1" lang="en-US" altLang="ja-JP" sz="1100" b="1"/>
            <a:t>BOX1</a:t>
          </a:r>
          <a:r>
            <a:rPr kumimoji="1" lang="ja-JP" altLang="en-US" sz="1100" b="1"/>
            <a:t>、アウトドアワゴン）</a:t>
          </a:r>
          <a:endParaRPr kumimoji="1" lang="en-US" altLang="ja-JP" sz="1100" b="1"/>
        </a:p>
        <a:p>
          <a:r>
            <a:rPr kumimoji="1" lang="ja-JP" altLang="en-US" sz="1100" b="1"/>
            <a:t>幹事（クーラー</a:t>
          </a:r>
          <a:r>
            <a:rPr kumimoji="1" lang="en-US" altLang="ja-JP" sz="1100" b="1"/>
            <a:t>BOX1</a:t>
          </a:r>
          <a:r>
            <a:rPr kumimoji="1" lang="ja-JP" altLang="en-US" sz="1100" b="1"/>
            <a:t>）←中山より受渡し</a:t>
          </a:r>
          <a:endParaRPr kumimoji="1" lang="en-US" altLang="ja-JP" sz="1100" b="1"/>
        </a:p>
        <a:p>
          <a:r>
            <a:rPr kumimoji="1" lang="ja-JP" altLang="en-US" sz="1100" b="1"/>
            <a:t>幹事（保冷バッグ少し小さ目）←伊藤さんより受渡</a:t>
          </a:r>
          <a:endParaRPr kumimoji="1" lang="en-US" altLang="ja-JP" sz="1100" b="1"/>
        </a:p>
        <a:p>
          <a:r>
            <a:rPr kumimoji="1" lang="ja-JP" altLang="en-US" sz="1100" b="1"/>
            <a:t>幹事（クーラー</a:t>
          </a:r>
          <a:r>
            <a:rPr kumimoji="1" lang="en-US" altLang="ja-JP" sz="1100" b="1"/>
            <a:t>BOX1</a:t>
          </a:r>
          <a:r>
            <a:rPr kumimoji="1" lang="ja-JP" altLang="en-US" sz="1100" b="1"/>
            <a:t>）←去石より受渡可？？</a:t>
          </a:r>
          <a:endParaRPr kumimoji="1" lang="en-US" altLang="ja-JP" sz="1100" b="1"/>
        </a:p>
        <a:p>
          <a:r>
            <a:rPr kumimoji="1" lang="ja-JP" altLang="en-US" sz="1100" b="1"/>
            <a:t>寺田（クーラー</a:t>
          </a:r>
          <a:r>
            <a:rPr kumimoji="1" lang="en-US" altLang="ja-JP" sz="1100" b="1"/>
            <a:t>BOX1</a:t>
          </a:r>
          <a:r>
            <a:rPr kumimoji="1" lang="ja-JP" altLang="en-US" sz="1100" b="1"/>
            <a:t>、保冷バッグ</a:t>
          </a:r>
          <a:r>
            <a:rPr kumimoji="1" lang="en-US" altLang="ja-JP" sz="1100" b="1"/>
            <a:t>1</a:t>
          </a:r>
          <a:r>
            <a:rPr kumimoji="1" lang="ja-JP" altLang="en-US" sz="1100" b="1"/>
            <a:t>、アウトドアワゴン）</a:t>
          </a:r>
          <a:endParaRPr kumimoji="1" lang="en-US" altLang="ja-JP" sz="1100" b="1"/>
        </a:p>
        <a:p>
          <a:endParaRPr kumimoji="1" lang="en-US" altLang="ja-JP" sz="1100" b="1"/>
        </a:p>
        <a:p>
          <a:endParaRPr kumimoji="1" lang="ja-JP" altLang="en-US" sz="1100" b="1"/>
        </a:p>
      </xdr:txBody>
    </xdr:sp>
    <xdr:clientData/>
  </xdr:twoCellAnchor>
  <xdr:twoCellAnchor>
    <xdr:from>
      <xdr:col>17</xdr:col>
      <xdr:colOff>361950</xdr:colOff>
      <xdr:row>28</xdr:row>
      <xdr:rowOff>571500</xdr:rowOff>
    </xdr:from>
    <xdr:to>
      <xdr:col>22</xdr:col>
      <xdr:colOff>114300</xdr:colOff>
      <xdr:row>32</xdr:row>
      <xdr:rowOff>104775</xdr:rowOff>
    </xdr:to>
    <xdr:sp macro="" textlink="">
      <xdr:nvSpPr>
        <xdr:cNvPr id="7" name="テキスト ボックス 6">
          <a:extLst>
            <a:ext uri="{FF2B5EF4-FFF2-40B4-BE49-F238E27FC236}">
              <a16:creationId xmlns:a16="http://schemas.microsoft.com/office/drawing/2014/main" id="{881A8ADD-9BC1-4106-AD70-D26A9F7A5001}"/>
            </a:ext>
          </a:extLst>
        </xdr:cNvPr>
        <xdr:cNvSpPr txBox="1"/>
      </xdr:nvSpPr>
      <xdr:spPr>
        <a:xfrm>
          <a:off x="19818350" y="8763000"/>
          <a:ext cx="3086100"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チョコ系だけ保冷剤と一緒にして基本常温</a:t>
          </a:r>
          <a:r>
            <a:rPr kumimoji="1" lang="en-US" altLang="ja-JP" sz="1100">
              <a:solidFill>
                <a:srgbClr val="FF0000"/>
              </a:solidFill>
            </a:rPr>
            <a:t>×</a:t>
          </a:r>
          <a:r>
            <a:rPr kumimoji="1" lang="ja-JP" altLang="en-US" sz="1100">
              <a:solidFill>
                <a:srgbClr val="FF0000"/>
              </a:solidFill>
            </a:rPr>
            <a:t>エコバッグ</a:t>
          </a:r>
          <a:r>
            <a:rPr kumimoji="1" lang="en-US" altLang="ja-JP" sz="1100">
              <a:solidFill>
                <a:srgbClr val="FF0000"/>
              </a:solidFill>
            </a:rPr>
            <a:t>or</a:t>
          </a:r>
          <a:r>
            <a:rPr kumimoji="1" lang="ja-JP" altLang="en-US" sz="1100">
              <a:solidFill>
                <a:srgbClr val="FF0000"/>
              </a:solidFill>
            </a:rPr>
            <a:t>スーパー袋で可</a:t>
          </a:r>
        </a:p>
      </xdr:txBody>
    </xdr:sp>
    <xdr:clientData/>
  </xdr:twoCellAnchor>
  <xdr:twoCellAnchor editAs="oneCell">
    <xdr:from>
      <xdr:col>9</xdr:col>
      <xdr:colOff>49989</xdr:colOff>
      <xdr:row>35</xdr:row>
      <xdr:rowOff>103403</xdr:rowOff>
    </xdr:from>
    <xdr:to>
      <xdr:col>10</xdr:col>
      <xdr:colOff>514809</xdr:colOff>
      <xdr:row>49</xdr:row>
      <xdr:rowOff>179930</xdr:rowOff>
    </xdr:to>
    <xdr:pic>
      <xdr:nvPicPr>
        <xdr:cNvPr id="8" name="図 7">
          <a:extLst>
            <a:ext uri="{FF2B5EF4-FFF2-40B4-BE49-F238E27FC236}">
              <a16:creationId xmlns:a16="http://schemas.microsoft.com/office/drawing/2014/main" id="{E206741B-01BA-4F3E-88F5-60FC4853A4A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2121"/>
        <a:stretch/>
      </xdr:blipFill>
      <xdr:spPr>
        <a:xfrm>
          <a:off x="9498789" y="11152403"/>
          <a:ext cx="2007870" cy="4019877"/>
        </a:xfrm>
        <a:prstGeom prst="rect">
          <a:avLst/>
        </a:prstGeom>
      </xdr:spPr>
    </xdr:pic>
    <xdr:clientData/>
  </xdr:twoCellAnchor>
  <xdr:twoCellAnchor editAs="oneCell">
    <xdr:from>
      <xdr:col>10</xdr:col>
      <xdr:colOff>1000125</xdr:colOff>
      <xdr:row>35</xdr:row>
      <xdr:rowOff>114300</xdr:rowOff>
    </xdr:from>
    <xdr:to>
      <xdr:col>12</xdr:col>
      <xdr:colOff>873975</xdr:colOff>
      <xdr:row>49</xdr:row>
      <xdr:rowOff>161256</xdr:rowOff>
    </xdr:to>
    <xdr:pic>
      <xdr:nvPicPr>
        <xdr:cNvPr id="9" name="図 8">
          <a:extLst>
            <a:ext uri="{FF2B5EF4-FFF2-40B4-BE49-F238E27FC236}">
              <a16:creationId xmlns:a16="http://schemas.microsoft.com/office/drawing/2014/main" id="{298DEEFB-CBF6-46CC-A3BD-4A4E68801915}"/>
            </a:ext>
            <a:ext uri="{147F2762-F138-4A5C-976F-8EAC2B608ADB}">
              <a16:predDERef xmlns:a16="http://schemas.microsoft.com/office/drawing/2014/main" pred="{E61388B8-4E78-46F3-A7B3-42FF6B990C3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1476797" y="11678478"/>
          <a:ext cx="3990306" cy="2959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18</xdr:col>
      <xdr:colOff>200025</xdr:colOff>
      <xdr:row>2</xdr:row>
      <xdr:rowOff>28575</xdr:rowOff>
    </xdr:from>
    <xdr:to>
      <xdr:col>22</xdr:col>
      <xdr:colOff>361950</xdr:colOff>
      <xdr:row>10</xdr:row>
      <xdr:rowOff>171450</xdr:rowOff>
    </xdr:to>
    <xdr:sp macro="" textlink="">
      <xdr:nvSpPr>
        <xdr:cNvPr id="2" name="テキスト ボックス 1">
          <a:extLst>
            <a:ext uri="{FF2B5EF4-FFF2-40B4-BE49-F238E27FC236}">
              <a16:creationId xmlns:a16="http://schemas.microsoft.com/office/drawing/2014/main" id="{D704389F-5816-4E79-BCBD-4BC4044B8814}"/>
            </a:ext>
          </a:extLst>
        </xdr:cNvPr>
        <xdr:cNvSpPr txBox="1"/>
      </xdr:nvSpPr>
      <xdr:spPr>
        <a:xfrm>
          <a:off x="19656425" y="596900"/>
          <a:ext cx="2832100" cy="257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注）５卓あるので、各々５つにわけられるように購入が望ましい。</a:t>
          </a:r>
          <a:endParaRPr kumimoji="1" lang="en-US" altLang="ja-JP" sz="1100">
            <a:solidFill>
              <a:srgbClr val="FF0000"/>
            </a:solidFill>
          </a:endParaRPr>
        </a:p>
        <a:p>
          <a:r>
            <a:rPr kumimoji="1" lang="ja-JP" altLang="en-US" sz="1100">
              <a:solidFill>
                <a:srgbClr val="FF0000"/>
              </a:solidFill>
            </a:rPr>
            <a:t>例：焼き鳥</a:t>
          </a:r>
          <a:endParaRPr kumimoji="1" lang="en-US" altLang="ja-JP" sz="1100">
            <a:solidFill>
              <a:srgbClr val="FF0000"/>
            </a:solidFill>
          </a:endParaRPr>
        </a:p>
        <a:p>
          <a:r>
            <a:rPr kumimoji="1" lang="ja-JP" altLang="en-US" sz="1100">
              <a:solidFill>
                <a:srgbClr val="FF0000"/>
              </a:solidFill>
            </a:rPr>
            <a:t>　　ねぎま１０本入り</a:t>
          </a:r>
          <a:r>
            <a:rPr kumimoji="1" lang="en-US" altLang="ja-JP" sz="1100">
              <a:solidFill>
                <a:srgbClr val="FF0000"/>
              </a:solidFill>
            </a:rPr>
            <a:t>×</a:t>
          </a:r>
          <a:r>
            <a:rPr kumimoji="1" lang="ja-JP" altLang="en-US" sz="1100">
              <a:solidFill>
                <a:srgbClr val="FF0000"/>
              </a:solidFill>
            </a:rPr>
            <a:t>５パック</a:t>
          </a:r>
          <a:endParaRPr kumimoji="1" lang="en-US" altLang="ja-JP" sz="1100">
            <a:solidFill>
              <a:srgbClr val="FF0000"/>
            </a:solidFill>
          </a:endParaRPr>
        </a:p>
        <a:p>
          <a:r>
            <a:rPr kumimoji="1" lang="ja-JP" altLang="en-US" sz="1100">
              <a:solidFill>
                <a:srgbClr val="FF0000"/>
              </a:solidFill>
            </a:rPr>
            <a:t>　　とりもも６本入り</a:t>
          </a:r>
          <a:r>
            <a:rPr kumimoji="1" lang="en-US" altLang="ja-JP" sz="1100">
              <a:solidFill>
                <a:srgbClr val="FF0000"/>
              </a:solidFill>
            </a:rPr>
            <a:t>×</a:t>
          </a:r>
          <a:r>
            <a:rPr kumimoji="1" lang="ja-JP" altLang="en-US" sz="1100">
              <a:solidFill>
                <a:srgbClr val="FF0000"/>
              </a:solidFill>
            </a:rPr>
            <a:t>５パック</a:t>
          </a:r>
          <a:endParaRPr kumimoji="1" lang="en-US" altLang="ja-JP" sz="1100">
            <a:solidFill>
              <a:srgbClr val="FF0000"/>
            </a:solidFill>
          </a:endParaRPr>
        </a:p>
        <a:p>
          <a:r>
            <a:rPr kumimoji="1" lang="ja-JP" altLang="en-US" sz="1100">
              <a:solidFill>
                <a:srgbClr val="FF0000"/>
              </a:solidFill>
            </a:rPr>
            <a:t>　　等</a:t>
          </a:r>
        </a:p>
      </xdr:txBody>
    </xdr:sp>
    <xdr:clientData/>
  </xdr:twoCellAnchor>
  <xdr:twoCellAnchor>
    <xdr:from>
      <xdr:col>18</xdr:col>
      <xdr:colOff>209550</xdr:colOff>
      <xdr:row>13</xdr:row>
      <xdr:rowOff>28575</xdr:rowOff>
    </xdr:from>
    <xdr:to>
      <xdr:col>22</xdr:col>
      <xdr:colOff>371475</xdr:colOff>
      <xdr:row>17</xdr:row>
      <xdr:rowOff>190500</xdr:rowOff>
    </xdr:to>
    <xdr:sp macro="" textlink="">
      <xdr:nvSpPr>
        <xdr:cNvPr id="3" name="テキスト ボックス 2">
          <a:extLst>
            <a:ext uri="{FF2B5EF4-FFF2-40B4-BE49-F238E27FC236}">
              <a16:creationId xmlns:a16="http://schemas.microsoft.com/office/drawing/2014/main" id="{0AD283FC-AB4E-4AE5-9377-B948F9FD583B}"/>
            </a:ext>
          </a:extLst>
        </xdr:cNvPr>
        <xdr:cNvSpPr txBox="1"/>
      </xdr:nvSpPr>
      <xdr:spPr>
        <a:xfrm>
          <a:off x="19669125" y="4054475"/>
          <a:ext cx="2825750" cy="13081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要相談）</a:t>
          </a:r>
          <a:endParaRPr kumimoji="1" lang="en-US" altLang="ja-JP" sz="1100">
            <a:solidFill>
              <a:srgbClr val="FF0000"/>
            </a:solidFill>
          </a:endParaRPr>
        </a:p>
        <a:p>
          <a:r>
            <a:rPr kumimoji="1" lang="ja-JP" altLang="en-US" sz="1100">
              <a:solidFill>
                <a:srgbClr val="FF0000"/>
              </a:solidFill>
            </a:rPr>
            <a:t>もし事前に購入して当日の朝に家でカットして持ってきてくれる人がいたらすご～～～～～～～～～～くありがたい。</a:t>
          </a:r>
        </a:p>
      </xdr:txBody>
    </xdr:sp>
    <xdr:clientData/>
  </xdr:twoCellAnchor>
  <xdr:twoCellAnchor>
    <xdr:from>
      <xdr:col>22</xdr:col>
      <xdr:colOff>609600</xdr:colOff>
      <xdr:row>12</xdr:row>
      <xdr:rowOff>466725</xdr:rowOff>
    </xdr:from>
    <xdr:to>
      <xdr:col>27</xdr:col>
      <xdr:colOff>85725</xdr:colOff>
      <xdr:row>19</xdr:row>
      <xdr:rowOff>104775</xdr:rowOff>
    </xdr:to>
    <xdr:sp macro="" textlink="">
      <xdr:nvSpPr>
        <xdr:cNvPr id="4" name="テキスト ボックス 3">
          <a:extLst>
            <a:ext uri="{FF2B5EF4-FFF2-40B4-BE49-F238E27FC236}">
              <a16:creationId xmlns:a16="http://schemas.microsoft.com/office/drawing/2014/main" id="{CA219BEA-C835-4E97-BA3D-911FF5050327}"/>
            </a:ext>
          </a:extLst>
        </xdr:cNvPr>
        <xdr:cNvSpPr txBox="1"/>
      </xdr:nvSpPr>
      <xdr:spPr>
        <a:xfrm>
          <a:off x="22736175" y="4025900"/>
          <a:ext cx="2806700"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注）</a:t>
          </a:r>
          <a:endParaRPr kumimoji="1" lang="en-US" altLang="ja-JP" sz="1100">
            <a:solidFill>
              <a:srgbClr val="FF0000"/>
            </a:solidFill>
          </a:endParaRPr>
        </a:p>
        <a:p>
          <a:r>
            <a:rPr kumimoji="1" lang="ja-JP" altLang="en-US" sz="1100">
              <a:solidFill>
                <a:srgbClr val="FF0000"/>
              </a:solidFill>
            </a:rPr>
            <a:t>ｸｰﾗｰ</a:t>
          </a:r>
          <a:r>
            <a:rPr kumimoji="1" lang="en-US" altLang="ja-JP" sz="1100">
              <a:solidFill>
                <a:srgbClr val="FF0000"/>
              </a:solidFill>
            </a:rPr>
            <a:t>BOX</a:t>
          </a:r>
          <a:r>
            <a:rPr kumimoji="1" lang="ja-JP" altLang="en-US" sz="1100">
              <a:solidFill>
                <a:srgbClr val="FF0000"/>
              </a:solidFill>
            </a:rPr>
            <a:t>でなくともエコバッグ</a:t>
          </a:r>
          <a:r>
            <a:rPr kumimoji="1" lang="en-US" altLang="ja-JP" sz="1100">
              <a:solidFill>
                <a:srgbClr val="FF0000"/>
              </a:solidFill>
            </a:rPr>
            <a:t>×</a:t>
          </a:r>
          <a:r>
            <a:rPr kumimoji="1" lang="ja-JP" altLang="en-US" sz="1100">
              <a:solidFill>
                <a:srgbClr val="FF0000"/>
              </a:solidFill>
            </a:rPr>
            <a:t>保冷剤でいけると思われ。大き目のエコバッグか</a:t>
          </a:r>
          <a:r>
            <a:rPr kumimoji="1" lang="en-US" altLang="ja-JP" sz="1100">
              <a:solidFill>
                <a:srgbClr val="FF0000"/>
              </a:solidFill>
            </a:rPr>
            <a:t>×</a:t>
          </a:r>
          <a:r>
            <a:rPr kumimoji="1" lang="ja-JP" altLang="en-US" sz="1100">
              <a:solidFill>
                <a:srgbClr val="FF0000"/>
              </a:solidFill>
            </a:rPr>
            <a:t>３個分くらいは必要かも。（練習に参加しせず１０時にもってくる前提）</a:t>
          </a:r>
        </a:p>
      </xdr:txBody>
    </xdr:sp>
    <xdr:clientData/>
  </xdr:twoCellAnchor>
  <xdr:twoCellAnchor>
    <xdr:from>
      <xdr:col>18</xdr:col>
      <xdr:colOff>285750</xdr:colOff>
      <xdr:row>20</xdr:row>
      <xdr:rowOff>104775</xdr:rowOff>
    </xdr:from>
    <xdr:to>
      <xdr:col>23</xdr:col>
      <xdr:colOff>38100</xdr:colOff>
      <xdr:row>24</xdr:row>
      <xdr:rowOff>219075</xdr:rowOff>
    </xdr:to>
    <xdr:sp macro="" textlink="">
      <xdr:nvSpPr>
        <xdr:cNvPr id="5" name="テキスト ボックス 4">
          <a:extLst>
            <a:ext uri="{FF2B5EF4-FFF2-40B4-BE49-F238E27FC236}">
              <a16:creationId xmlns:a16="http://schemas.microsoft.com/office/drawing/2014/main" id="{74A2C526-A128-42C6-BE1C-D178C65024CE}"/>
            </a:ext>
          </a:extLst>
        </xdr:cNvPr>
        <xdr:cNvSpPr txBox="1"/>
      </xdr:nvSpPr>
      <xdr:spPr>
        <a:xfrm>
          <a:off x="19745325" y="6283325"/>
          <a:ext cx="3086100" cy="148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ｸｰﾗｰ</a:t>
          </a:r>
          <a:r>
            <a:rPr kumimoji="1" lang="en-US" altLang="ja-JP" sz="1100">
              <a:solidFill>
                <a:srgbClr val="FF0000"/>
              </a:solidFill>
            </a:rPr>
            <a:t>BOX</a:t>
          </a:r>
          <a:r>
            <a:rPr kumimoji="1" lang="ja-JP" altLang="en-US" sz="1100">
              <a:solidFill>
                <a:srgbClr val="FF0000"/>
              </a:solidFill>
            </a:rPr>
            <a:t>１つに入る量目安（小さめ想定）</a:t>
          </a:r>
          <a:endParaRPr kumimoji="1" lang="en-US" altLang="ja-JP" sz="1100">
            <a:solidFill>
              <a:srgbClr val="FF0000"/>
            </a:solidFill>
          </a:endParaRPr>
        </a:p>
        <a:p>
          <a:r>
            <a:rPr kumimoji="1" lang="en-US" altLang="ja-JP" sz="1100">
              <a:solidFill>
                <a:srgbClr val="FF0000"/>
              </a:solidFill>
            </a:rPr>
            <a:t>2L</a:t>
          </a:r>
          <a:r>
            <a:rPr kumimoji="1" lang="ja-JP" altLang="en-US" sz="1100">
              <a:solidFill>
                <a:srgbClr val="FF0000"/>
              </a:solidFill>
            </a:rPr>
            <a:t>ボトル：６～７本</a:t>
          </a:r>
          <a:endParaRPr kumimoji="1" lang="en-US" altLang="ja-JP" sz="1100">
            <a:solidFill>
              <a:srgbClr val="FF0000"/>
            </a:solidFill>
          </a:endParaRPr>
        </a:p>
        <a:p>
          <a:r>
            <a:rPr kumimoji="1" lang="en-US" altLang="ja-JP" sz="1100">
              <a:solidFill>
                <a:srgbClr val="FF0000"/>
              </a:solidFill>
            </a:rPr>
            <a:t>350ml</a:t>
          </a:r>
          <a:r>
            <a:rPr kumimoji="1" lang="ja-JP" altLang="en-US" sz="1100">
              <a:solidFill>
                <a:srgbClr val="FF0000"/>
              </a:solidFill>
            </a:rPr>
            <a:t>缶：２５～３０缶</a:t>
          </a:r>
          <a:endParaRPr kumimoji="1" lang="en-US" altLang="ja-JP" sz="1100">
            <a:solidFill>
              <a:srgbClr val="FF0000"/>
            </a:solidFill>
          </a:endParaRPr>
        </a:p>
        <a:p>
          <a:r>
            <a:rPr kumimoji="1" lang="en-US" altLang="ja-JP" sz="1100">
              <a:solidFill>
                <a:srgbClr val="FF0000"/>
              </a:solidFill>
            </a:rPr>
            <a:t>※</a:t>
          </a:r>
          <a:r>
            <a:rPr kumimoji="1" lang="ja-JP" altLang="en-US" sz="1100">
              <a:solidFill>
                <a:srgbClr val="FF0000"/>
              </a:solidFill>
            </a:rPr>
            <a:t>練習に参加しない場合はエコバッグ</a:t>
          </a:r>
          <a:r>
            <a:rPr kumimoji="1" lang="en-US" altLang="ja-JP" sz="1100">
              <a:solidFill>
                <a:srgbClr val="FF0000"/>
              </a:solidFill>
            </a:rPr>
            <a:t>×</a:t>
          </a:r>
          <a:r>
            <a:rPr kumimoji="1" lang="ja-JP" altLang="en-US" sz="1100">
              <a:solidFill>
                <a:srgbClr val="FF0000"/>
              </a:solidFill>
            </a:rPr>
            <a:t>保冷剤でもいけるかも</a:t>
          </a:r>
        </a:p>
      </xdr:txBody>
    </xdr:sp>
    <xdr:clientData/>
  </xdr:twoCellAnchor>
  <xdr:twoCellAnchor>
    <xdr:from>
      <xdr:col>22</xdr:col>
      <xdr:colOff>533400</xdr:colOff>
      <xdr:row>0</xdr:row>
      <xdr:rowOff>209549</xdr:rowOff>
    </xdr:from>
    <xdr:to>
      <xdr:col>28</xdr:col>
      <xdr:colOff>657225</xdr:colOff>
      <xdr:row>12</xdr:row>
      <xdr:rowOff>161924</xdr:rowOff>
    </xdr:to>
    <xdr:sp macro="" textlink="">
      <xdr:nvSpPr>
        <xdr:cNvPr id="6" name="テキスト ボックス 5">
          <a:extLst>
            <a:ext uri="{FF2B5EF4-FFF2-40B4-BE49-F238E27FC236}">
              <a16:creationId xmlns:a16="http://schemas.microsoft.com/office/drawing/2014/main" id="{259609DA-A100-4B4F-AE5B-20336A96F842}"/>
            </a:ext>
          </a:extLst>
        </xdr:cNvPr>
        <xdr:cNvSpPr txBox="1"/>
      </xdr:nvSpPr>
      <xdr:spPr>
        <a:xfrm>
          <a:off x="22659975" y="209549"/>
          <a:ext cx="4121150" cy="352742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買出し候補者</a:t>
          </a:r>
          <a:endParaRPr kumimoji="1" lang="en-US" altLang="ja-JP" sz="1100" b="1"/>
        </a:p>
        <a:p>
          <a:r>
            <a:rPr kumimoji="1" lang="en-US" altLang="ja-JP" sz="1100" b="1"/>
            <a:t>[</a:t>
          </a:r>
          <a:r>
            <a:rPr kumimoji="1" lang="ja-JP" altLang="en-US" sz="1100" b="1"/>
            <a:t>肉</a:t>
          </a:r>
          <a:r>
            <a:rPr kumimoji="1" lang="en-US" altLang="ja-JP" sz="1100" b="1"/>
            <a:t>×</a:t>
          </a:r>
          <a:r>
            <a:rPr kumimoji="1" lang="ja-JP" altLang="en-US" sz="1100" b="1"/>
            <a:t>３、野菜</a:t>
          </a:r>
          <a:r>
            <a:rPr kumimoji="1" lang="en-US" altLang="ja-JP" sz="1100" b="1"/>
            <a:t>×</a:t>
          </a:r>
          <a:r>
            <a:rPr kumimoji="1" lang="ja-JP" altLang="en-US" sz="1100" b="1"/>
            <a:t>２、飲物</a:t>
          </a:r>
          <a:r>
            <a:rPr kumimoji="1" lang="en-US" altLang="ja-JP" sz="1100" b="1"/>
            <a:t>×</a:t>
          </a:r>
          <a:r>
            <a:rPr kumimoji="1" lang="ja-JP" altLang="en-US" sz="1100" b="1"/>
            <a:t>３、お菓子</a:t>
          </a:r>
          <a:r>
            <a:rPr kumimoji="1" lang="en-US" altLang="ja-JP" sz="1100" b="1"/>
            <a:t>×</a:t>
          </a:r>
          <a:r>
            <a:rPr kumimoji="1" lang="ja-JP" altLang="en-US" sz="1100" b="1"/>
            <a:t>２が理想</a:t>
          </a:r>
          <a:r>
            <a:rPr kumimoji="1" lang="en-US" altLang="ja-JP" sz="1100" b="1"/>
            <a:t>]</a:t>
          </a:r>
        </a:p>
        <a:p>
          <a:endParaRPr kumimoji="1" lang="en-US" altLang="ja-JP" sz="1100" b="1"/>
        </a:p>
        <a:p>
          <a:r>
            <a:rPr kumimoji="1" lang="ja-JP" altLang="en-US" sz="1100" b="1"/>
            <a:t>和田（クーラー</a:t>
          </a:r>
          <a:r>
            <a:rPr kumimoji="1" lang="en-US" altLang="ja-JP" sz="1100" b="1"/>
            <a:t>BOX</a:t>
          </a:r>
          <a:r>
            <a:rPr kumimoji="1" lang="ja-JP" altLang="en-US" sz="1100" b="1"/>
            <a:t>小さ目</a:t>
          </a:r>
          <a:r>
            <a:rPr kumimoji="1" lang="en-US" altLang="ja-JP" sz="1100" b="1"/>
            <a:t>1</a:t>
          </a:r>
          <a:r>
            <a:rPr kumimoji="1" lang="ja-JP" altLang="en-US" sz="1100" b="1"/>
            <a:t>、保冷バッグ１）</a:t>
          </a:r>
          <a:endParaRPr kumimoji="1" lang="en-US" altLang="ja-JP" sz="1100" b="1"/>
        </a:p>
        <a:p>
          <a:r>
            <a:rPr kumimoji="1" lang="ja-JP" altLang="en-US" sz="1100" b="1"/>
            <a:t>中山（クーラー</a:t>
          </a:r>
          <a:r>
            <a:rPr kumimoji="1" lang="en-US" altLang="ja-JP" sz="1100" b="1"/>
            <a:t>BOX1</a:t>
          </a:r>
          <a:r>
            <a:rPr kumimoji="1" lang="ja-JP" altLang="en-US" sz="1100" b="1"/>
            <a:t>、アウトドアワゴン）</a:t>
          </a:r>
          <a:endParaRPr kumimoji="1" lang="en-US" altLang="ja-JP" sz="1100" b="1"/>
        </a:p>
        <a:p>
          <a:r>
            <a:rPr kumimoji="1" lang="ja-JP" altLang="en-US" sz="1100" b="1"/>
            <a:t>幹事（クーラー</a:t>
          </a:r>
          <a:r>
            <a:rPr kumimoji="1" lang="en-US" altLang="ja-JP" sz="1100" b="1"/>
            <a:t>BOX1</a:t>
          </a:r>
          <a:r>
            <a:rPr kumimoji="1" lang="ja-JP" altLang="en-US" sz="1100" b="1"/>
            <a:t>）←中山より受渡し</a:t>
          </a:r>
          <a:endParaRPr kumimoji="1" lang="en-US" altLang="ja-JP" sz="1100" b="1"/>
        </a:p>
        <a:p>
          <a:r>
            <a:rPr kumimoji="1" lang="ja-JP" altLang="en-US" sz="1100" b="1"/>
            <a:t>幹事（保冷バッグ少し小さ目）←伊藤さんより受渡</a:t>
          </a:r>
          <a:endParaRPr kumimoji="1" lang="en-US" altLang="ja-JP" sz="1100" b="1"/>
        </a:p>
        <a:p>
          <a:r>
            <a:rPr kumimoji="1" lang="ja-JP" altLang="en-US" sz="1100" b="1"/>
            <a:t>幹事（クーラー</a:t>
          </a:r>
          <a:r>
            <a:rPr kumimoji="1" lang="en-US" altLang="ja-JP" sz="1100" b="1"/>
            <a:t>BOX1</a:t>
          </a:r>
          <a:r>
            <a:rPr kumimoji="1" lang="ja-JP" altLang="en-US" sz="1100" b="1"/>
            <a:t>）←去石より受渡可？？</a:t>
          </a:r>
          <a:endParaRPr kumimoji="1" lang="en-US" altLang="ja-JP" sz="1100" b="1"/>
        </a:p>
        <a:p>
          <a:r>
            <a:rPr kumimoji="1" lang="ja-JP" altLang="en-US" sz="1100" b="1"/>
            <a:t>寺田（クーラー</a:t>
          </a:r>
          <a:r>
            <a:rPr kumimoji="1" lang="en-US" altLang="ja-JP" sz="1100" b="1"/>
            <a:t>BOX1</a:t>
          </a:r>
          <a:r>
            <a:rPr kumimoji="1" lang="ja-JP" altLang="en-US" sz="1100" b="1"/>
            <a:t>、保冷バッグ</a:t>
          </a:r>
          <a:r>
            <a:rPr kumimoji="1" lang="en-US" altLang="ja-JP" sz="1100" b="1"/>
            <a:t>1</a:t>
          </a:r>
          <a:r>
            <a:rPr kumimoji="1" lang="ja-JP" altLang="en-US" sz="1100" b="1"/>
            <a:t>、アウトドアワゴン）</a:t>
          </a:r>
          <a:endParaRPr kumimoji="1" lang="en-US" altLang="ja-JP" sz="1100" b="1"/>
        </a:p>
        <a:p>
          <a:endParaRPr kumimoji="1" lang="en-US" altLang="ja-JP" sz="1100" b="1"/>
        </a:p>
        <a:p>
          <a:endParaRPr kumimoji="1" lang="ja-JP" altLang="en-US" sz="1100" b="1"/>
        </a:p>
      </xdr:txBody>
    </xdr:sp>
    <xdr:clientData/>
  </xdr:twoCellAnchor>
  <xdr:twoCellAnchor>
    <xdr:from>
      <xdr:col>18</xdr:col>
      <xdr:colOff>361950</xdr:colOff>
      <xdr:row>27</xdr:row>
      <xdr:rowOff>571500</xdr:rowOff>
    </xdr:from>
    <xdr:to>
      <xdr:col>23</xdr:col>
      <xdr:colOff>114300</xdr:colOff>
      <xdr:row>31</xdr:row>
      <xdr:rowOff>104775</xdr:rowOff>
    </xdr:to>
    <xdr:sp macro="" textlink="">
      <xdr:nvSpPr>
        <xdr:cNvPr id="7" name="テキスト ボックス 6">
          <a:extLst>
            <a:ext uri="{FF2B5EF4-FFF2-40B4-BE49-F238E27FC236}">
              <a16:creationId xmlns:a16="http://schemas.microsoft.com/office/drawing/2014/main" id="{8BEA4E92-0786-4420-85B1-62ED7D3A496D}"/>
            </a:ext>
          </a:extLst>
        </xdr:cNvPr>
        <xdr:cNvSpPr txBox="1"/>
      </xdr:nvSpPr>
      <xdr:spPr>
        <a:xfrm>
          <a:off x="19821525" y="8782050"/>
          <a:ext cx="3086100" cy="1301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チョコ系だけ保冷剤と一緒にして基本常温</a:t>
          </a:r>
          <a:r>
            <a:rPr kumimoji="1" lang="en-US" altLang="ja-JP" sz="1100">
              <a:solidFill>
                <a:srgbClr val="FF0000"/>
              </a:solidFill>
            </a:rPr>
            <a:t>×</a:t>
          </a:r>
          <a:r>
            <a:rPr kumimoji="1" lang="ja-JP" altLang="en-US" sz="1100">
              <a:solidFill>
                <a:srgbClr val="FF0000"/>
              </a:solidFill>
            </a:rPr>
            <a:t>エコバッグ</a:t>
          </a:r>
          <a:r>
            <a:rPr kumimoji="1" lang="en-US" altLang="ja-JP" sz="1100">
              <a:solidFill>
                <a:srgbClr val="FF0000"/>
              </a:solidFill>
            </a:rPr>
            <a:t>or</a:t>
          </a:r>
          <a:r>
            <a:rPr kumimoji="1" lang="ja-JP" altLang="en-US" sz="1100">
              <a:solidFill>
                <a:srgbClr val="FF0000"/>
              </a:solidFill>
            </a:rPr>
            <a:t>スーパー袋で可</a:t>
          </a:r>
        </a:p>
      </xdr:txBody>
    </xdr:sp>
    <xdr:clientData/>
  </xdr:twoCellAnchor>
  <xdr:twoCellAnchor editAs="oneCell">
    <xdr:from>
      <xdr:col>10</xdr:col>
      <xdr:colOff>171450</xdr:colOff>
      <xdr:row>27</xdr:row>
      <xdr:rowOff>28575</xdr:rowOff>
    </xdr:from>
    <xdr:to>
      <xdr:col>10</xdr:col>
      <xdr:colOff>1733550</xdr:colOff>
      <xdr:row>32</xdr:row>
      <xdr:rowOff>266700</xdr:rowOff>
    </xdr:to>
    <xdr:pic>
      <xdr:nvPicPr>
        <xdr:cNvPr id="8" name="図 7">
          <a:extLst>
            <a:ext uri="{FF2B5EF4-FFF2-40B4-BE49-F238E27FC236}">
              <a16:creationId xmlns:a16="http://schemas.microsoft.com/office/drawing/2014/main" id="{79B1AD4C-8ADA-D7B9-6E5E-D0D672E886F4}"/>
            </a:ext>
            <a:ext uri="{147F2762-F138-4A5C-976F-8EAC2B608ADB}">
              <a16:predDERef xmlns:a16="http://schemas.microsoft.com/office/drawing/2014/main" pred="{8BEA4E92-0786-4420-85B1-62ED7D3A496D}"/>
            </a:ext>
          </a:extLst>
        </xdr:cNvPr>
        <xdr:cNvPicPr>
          <a:picLocks noChangeAspect="1"/>
        </xdr:cNvPicPr>
      </xdr:nvPicPr>
      <xdr:blipFill>
        <a:blip xmlns:r="http://schemas.openxmlformats.org/officeDocument/2006/relationships" r:embed="rId1"/>
        <a:stretch>
          <a:fillRect/>
        </a:stretch>
      </xdr:blipFill>
      <xdr:spPr>
        <a:xfrm>
          <a:off x="13106400" y="10001250"/>
          <a:ext cx="1562100" cy="24193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E2B4-20C3-49A2-90ED-DBECEDF2F226}">
  <dimension ref="A1:AM50"/>
  <sheetViews>
    <sheetView topLeftCell="B20" zoomScale="77" zoomScaleNormal="70" workbookViewId="0">
      <selection activeCell="M47" sqref="M47"/>
    </sheetView>
  </sheetViews>
  <sheetFormatPr defaultColWidth="8.6640625" defaultRowHeight="18"/>
  <cols>
    <col min="1" max="1" width="8.6640625" style="142"/>
    <col min="2" max="2" width="25.1640625" style="142" bestFit="1" customWidth="1"/>
    <col min="3" max="5" width="12.5" style="142" customWidth="1"/>
    <col min="6" max="6" width="12.5" style="143" customWidth="1"/>
    <col min="7" max="7" width="15" style="143" customWidth="1"/>
    <col min="8" max="8" width="15" style="173" customWidth="1"/>
    <col min="9" max="9" width="18.4140625" style="173" customWidth="1"/>
    <col min="10" max="10" width="12.5" style="143" customWidth="1"/>
    <col min="11" max="11" width="12.5" style="173" customWidth="1"/>
    <col min="12" max="12" width="12.5" style="143" customWidth="1"/>
    <col min="13" max="13" width="20.1640625" style="143" bestFit="1" customWidth="1"/>
    <col min="14" max="16" width="20.1640625" style="143" customWidth="1"/>
    <col min="17" max="17" width="11.6640625" style="6" customWidth="1"/>
    <col min="18" max="18" width="15.6640625" style="6" customWidth="1"/>
    <col min="19" max="19" width="9.58203125" style="6" customWidth="1"/>
    <col min="20" max="20" width="20.1640625" style="7" customWidth="1"/>
    <col min="21" max="31" width="8.6640625" style="142" bestFit="1"/>
    <col min="32" max="32" width="10.5" style="9" customWidth="1"/>
    <col min="33" max="33" width="14.58203125" style="9" customWidth="1"/>
    <col min="34" max="35" width="8.6640625" style="9" bestFit="1"/>
    <col min="36" max="36" width="11.6640625" style="9" customWidth="1"/>
    <col min="37" max="38" width="8.6640625" style="9" bestFit="1"/>
    <col min="39" max="39" width="36.08203125" style="9" customWidth="1"/>
    <col min="40" max="16384" width="8.6640625" style="142"/>
  </cols>
  <sheetData>
    <row r="1" spans="1:39" ht="26.5">
      <c r="A1" s="1" t="s">
        <v>0</v>
      </c>
      <c r="B1" s="1"/>
      <c r="D1" s="144" t="s">
        <v>1</v>
      </c>
      <c r="E1" s="145">
        <v>67</v>
      </c>
      <c r="F1" s="144" t="s">
        <v>2</v>
      </c>
      <c r="G1" s="145">
        <v>0</v>
      </c>
      <c r="H1" s="170" t="s">
        <v>3</v>
      </c>
      <c r="I1" s="170" t="s">
        <v>4</v>
      </c>
      <c r="J1" s="146">
        <f>SUM(J29:J34,J27,J20,J12)</f>
        <v>167590</v>
      </c>
      <c r="K1" s="179">
        <f>SUM(K29:K34,K27,K20,K12)</f>
        <v>153597</v>
      </c>
      <c r="Q1" s="6" t="s">
        <v>5</v>
      </c>
      <c r="R1" s="6" t="s">
        <v>6</v>
      </c>
      <c r="S1" s="6" t="s">
        <v>7</v>
      </c>
      <c r="AF1" s="8" t="s">
        <v>8</v>
      </c>
    </row>
    <row r="2" spans="1:39" ht="18.5" thickBot="1">
      <c r="B2" s="147"/>
      <c r="C2" s="148" t="s">
        <v>9</v>
      </c>
      <c r="D2" s="148" t="s">
        <v>10</v>
      </c>
      <c r="E2" s="148" t="s">
        <v>11</v>
      </c>
      <c r="F2" s="148" t="s">
        <v>12</v>
      </c>
      <c r="G2" s="148" t="s">
        <v>13</v>
      </c>
      <c r="H2" s="168" t="s">
        <v>14</v>
      </c>
      <c r="I2" s="168" t="s">
        <v>15</v>
      </c>
      <c r="J2" s="148" t="s">
        <v>16</v>
      </c>
      <c r="K2" s="173" t="s">
        <v>17</v>
      </c>
      <c r="L2" s="143" t="s">
        <v>18</v>
      </c>
      <c r="M2" s="143" t="s">
        <v>19</v>
      </c>
      <c r="N2" s="149" t="s">
        <v>20</v>
      </c>
      <c r="O2" s="149" t="s">
        <v>21</v>
      </c>
      <c r="P2" s="149" t="s">
        <v>22</v>
      </c>
      <c r="Q2" s="6" t="s">
        <v>23</v>
      </c>
      <c r="R2" s="6" t="s">
        <v>24</v>
      </c>
      <c r="S2" s="6" t="s">
        <v>25</v>
      </c>
      <c r="T2" s="7" t="s">
        <v>22</v>
      </c>
      <c r="AF2" s="13" t="s">
        <v>26</v>
      </c>
      <c r="AG2" s="13" t="s">
        <v>27</v>
      </c>
      <c r="AH2" s="13" t="s">
        <v>28</v>
      </c>
      <c r="AI2" s="13" t="s">
        <v>29</v>
      </c>
      <c r="AJ2" s="13" t="s">
        <v>30</v>
      </c>
      <c r="AK2" s="13" t="s">
        <v>31</v>
      </c>
      <c r="AL2" s="14" t="s">
        <v>32</v>
      </c>
      <c r="AM2" s="15" t="s">
        <v>19</v>
      </c>
    </row>
    <row r="3" spans="1:39" ht="23" thickTop="1">
      <c r="A3" s="230" t="s">
        <v>33</v>
      </c>
      <c r="B3" s="147" t="s">
        <v>34</v>
      </c>
      <c r="C3" s="150">
        <v>2</v>
      </c>
      <c r="D3" s="150"/>
      <c r="E3" s="148">
        <f t="shared" ref="E3:E11" si="0">$E$1</f>
        <v>67</v>
      </c>
      <c r="F3" s="150">
        <f>C3*E3</f>
        <v>134</v>
      </c>
      <c r="G3" s="151">
        <v>120</v>
      </c>
      <c r="H3" s="174">
        <v>0</v>
      </c>
      <c r="I3" s="178">
        <f>G3*1.1</f>
        <v>132</v>
      </c>
      <c r="J3" s="151">
        <f>F3*G3</f>
        <v>16080</v>
      </c>
      <c r="K3" s="180">
        <f t="shared" ref="K3:K11" si="1">H3*I3</f>
        <v>0</v>
      </c>
      <c r="L3" s="146"/>
      <c r="M3" s="146" t="s">
        <v>35</v>
      </c>
      <c r="N3" s="19"/>
      <c r="O3" s="151"/>
      <c r="P3" s="152"/>
      <c r="Q3" s="21" t="s">
        <v>36</v>
      </c>
      <c r="R3" s="21"/>
      <c r="S3" s="21" t="s">
        <v>37</v>
      </c>
      <c r="T3" s="22"/>
      <c r="AF3" s="235" t="s">
        <v>38</v>
      </c>
      <c r="AG3" s="23" t="s">
        <v>39</v>
      </c>
      <c r="AH3" s="24">
        <v>5</v>
      </c>
      <c r="AI3" s="25"/>
      <c r="AJ3" s="25"/>
      <c r="AK3" s="26">
        <v>600</v>
      </c>
      <c r="AL3" s="236">
        <f>SUM(AK3:AK12)</f>
        <v>13500</v>
      </c>
      <c r="AM3" s="238" t="s">
        <v>40</v>
      </c>
    </row>
    <row r="4" spans="1:39" ht="22.5">
      <c r="A4" s="231"/>
      <c r="B4" s="147" t="s">
        <v>41</v>
      </c>
      <c r="C4" s="153">
        <v>80</v>
      </c>
      <c r="D4" s="153" t="s">
        <v>42</v>
      </c>
      <c r="E4" s="148">
        <f t="shared" si="0"/>
        <v>67</v>
      </c>
      <c r="F4" s="153">
        <f>C4*E4</f>
        <v>5360</v>
      </c>
      <c r="G4" s="151">
        <v>1.5</v>
      </c>
      <c r="H4" s="175">
        <v>5360</v>
      </c>
      <c r="I4" s="178">
        <f>G4*1.1</f>
        <v>1.6500000000000001</v>
      </c>
      <c r="J4" s="151">
        <f>F4*G4</f>
        <v>8040</v>
      </c>
      <c r="K4" s="180">
        <f t="shared" si="1"/>
        <v>8844</v>
      </c>
      <c r="L4" s="146"/>
      <c r="M4" s="146" t="s">
        <v>35</v>
      </c>
      <c r="N4" s="19"/>
      <c r="O4" s="151"/>
      <c r="P4" s="152"/>
      <c r="Q4" s="21" t="s">
        <v>43</v>
      </c>
      <c r="R4" s="21">
        <v>3953</v>
      </c>
      <c r="S4" s="21" t="s">
        <v>37</v>
      </c>
      <c r="T4" s="22" t="s">
        <v>44</v>
      </c>
      <c r="AF4" s="236"/>
      <c r="AG4" s="28" t="s">
        <v>45</v>
      </c>
      <c r="AH4" s="29">
        <v>5</v>
      </c>
      <c r="AI4" s="30"/>
      <c r="AJ4" s="30"/>
      <c r="AK4" s="31">
        <v>600</v>
      </c>
      <c r="AL4" s="236"/>
      <c r="AM4" s="238"/>
    </row>
    <row r="5" spans="1:39" ht="26">
      <c r="A5" s="231"/>
      <c r="B5" s="147" t="s">
        <v>46</v>
      </c>
      <c r="C5" s="153">
        <v>30</v>
      </c>
      <c r="D5" s="153" t="s">
        <v>47</v>
      </c>
      <c r="E5" s="148">
        <f t="shared" si="0"/>
        <v>67</v>
      </c>
      <c r="F5" s="153">
        <f>C5*E5</f>
        <v>2010</v>
      </c>
      <c r="G5" s="151">
        <v>5</v>
      </c>
      <c r="H5" s="175">
        <v>2010</v>
      </c>
      <c r="I5" s="178">
        <f>G5*1.1</f>
        <v>5.5</v>
      </c>
      <c r="J5" s="151">
        <f>F5*G5</f>
        <v>10050</v>
      </c>
      <c r="K5" s="180">
        <f t="shared" si="1"/>
        <v>11055</v>
      </c>
      <c r="L5" s="146"/>
      <c r="M5" s="146" t="s">
        <v>35</v>
      </c>
      <c r="N5" s="19"/>
      <c r="O5" s="151"/>
      <c r="P5" s="151"/>
      <c r="Q5" s="21" t="s">
        <v>48</v>
      </c>
      <c r="R5" s="21">
        <v>8603</v>
      </c>
      <c r="S5" s="21" t="s">
        <v>37</v>
      </c>
      <c r="T5" s="33" t="s">
        <v>49</v>
      </c>
      <c r="AF5" s="236"/>
      <c r="AG5" s="28" t="s">
        <v>50</v>
      </c>
      <c r="AH5" s="29">
        <v>10</v>
      </c>
      <c r="AI5" s="30"/>
      <c r="AJ5" s="30"/>
      <c r="AK5" s="31">
        <v>800</v>
      </c>
      <c r="AL5" s="236"/>
      <c r="AM5" s="238"/>
    </row>
    <row r="6" spans="1:39" ht="29.25" customHeight="1">
      <c r="A6" s="231"/>
      <c r="B6" s="147" t="s">
        <v>51</v>
      </c>
      <c r="C6" s="153">
        <v>80</v>
      </c>
      <c r="D6" s="153" t="s">
        <v>52</v>
      </c>
      <c r="E6" s="148">
        <f t="shared" si="0"/>
        <v>67</v>
      </c>
      <c r="F6" s="153">
        <f>C6*E6</f>
        <v>5360</v>
      </c>
      <c r="G6" s="151">
        <v>6</v>
      </c>
      <c r="H6" s="175">
        <v>5360</v>
      </c>
      <c r="I6" s="178">
        <f>G6*1.1</f>
        <v>6.6000000000000005</v>
      </c>
      <c r="J6" s="151">
        <f>F6*G6-2000</f>
        <v>30160</v>
      </c>
      <c r="K6" s="180">
        <f t="shared" si="1"/>
        <v>35376</v>
      </c>
      <c r="L6" s="146"/>
      <c r="M6" s="146" t="s">
        <v>35</v>
      </c>
      <c r="N6" s="19"/>
      <c r="O6" s="151"/>
      <c r="P6" s="152"/>
      <c r="Q6" s="21" t="s">
        <v>53</v>
      </c>
      <c r="R6" s="21">
        <v>18757</v>
      </c>
      <c r="S6" s="21" t="s">
        <v>54</v>
      </c>
      <c r="T6" s="34" t="s">
        <v>55</v>
      </c>
      <c r="AF6" s="236"/>
      <c r="AG6" s="28" t="s">
        <v>56</v>
      </c>
      <c r="AH6" s="29">
        <v>10</v>
      </c>
      <c r="AI6" s="30"/>
      <c r="AJ6" s="30"/>
      <c r="AK6" s="31">
        <v>700</v>
      </c>
      <c r="AL6" s="236"/>
      <c r="AM6" s="238"/>
    </row>
    <row r="7" spans="1:39" ht="22.5">
      <c r="A7" s="231"/>
      <c r="B7" s="147" t="s">
        <v>57</v>
      </c>
      <c r="C7" s="153">
        <v>30</v>
      </c>
      <c r="D7" s="153" t="s">
        <v>58</v>
      </c>
      <c r="E7" s="148">
        <f t="shared" si="0"/>
        <v>67</v>
      </c>
      <c r="F7" s="153">
        <f>C7*E7</f>
        <v>2010</v>
      </c>
      <c r="G7" s="151">
        <v>8</v>
      </c>
      <c r="H7" s="175">
        <v>2010</v>
      </c>
      <c r="I7" s="178">
        <f>G7*1.1</f>
        <v>8.8000000000000007</v>
      </c>
      <c r="J7" s="151">
        <f>F7*G7-2000</f>
        <v>14080</v>
      </c>
      <c r="K7" s="180">
        <f t="shared" si="1"/>
        <v>17688</v>
      </c>
      <c r="L7" s="146"/>
      <c r="M7" s="146" t="s">
        <v>35</v>
      </c>
      <c r="N7" s="19"/>
      <c r="O7" s="151"/>
      <c r="P7" s="151"/>
      <c r="Q7" s="21" t="s">
        <v>59</v>
      </c>
      <c r="R7" s="21">
        <v>10692</v>
      </c>
      <c r="S7" s="21" t="s">
        <v>54</v>
      </c>
      <c r="T7" s="22" t="s">
        <v>60</v>
      </c>
      <c r="AF7" s="236" t="s">
        <v>61</v>
      </c>
      <c r="AG7" s="28" t="s">
        <v>62</v>
      </c>
      <c r="AH7" s="29"/>
      <c r="AI7" s="30">
        <v>340</v>
      </c>
      <c r="AJ7" s="30"/>
      <c r="AK7" s="31">
        <v>2300</v>
      </c>
      <c r="AL7" s="236"/>
      <c r="AM7" s="238"/>
    </row>
    <row r="8" spans="1:39" ht="22.5">
      <c r="A8" s="231"/>
      <c r="B8" s="147" t="s">
        <v>63</v>
      </c>
      <c r="C8" s="153">
        <v>0</v>
      </c>
      <c r="D8" s="153" t="s">
        <v>37</v>
      </c>
      <c r="E8" s="148">
        <f t="shared" si="0"/>
        <v>67</v>
      </c>
      <c r="F8" s="153">
        <v>1570</v>
      </c>
      <c r="G8" s="153" t="s">
        <v>37</v>
      </c>
      <c r="H8" s="175">
        <v>1570</v>
      </c>
      <c r="I8" s="178">
        <v>6</v>
      </c>
      <c r="J8" s="151">
        <v>9200</v>
      </c>
      <c r="K8" s="180">
        <f t="shared" si="1"/>
        <v>9420</v>
      </c>
      <c r="L8" s="146"/>
      <c r="M8" s="146" t="s">
        <v>35</v>
      </c>
      <c r="N8" s="19"/>
      <c r="O8" s="151"/>
      <c r="P8" s="152"/>
      <c r="Q8" s="21" t="s">
        <v>59</v>
      </c>
      <c r="R8" s="21">
        <v>5832</v>
      </c>
      <c r="S8" s="21" t="s">
        <v>54</v>
      </c>
      <c r="T8" s="22" t="s">
        <v>64</v>
      </c>
      <c r="AF8" s="236"/>
      <c r="AG8" s="28"/>
      <c r="AH8" s="29"/>
      <c r="AI8" s="30"/>
      <c r="AJ8" s="30"/>
      <c r="AK8" s="31"/>
      <c r="AL8" s="236"/>
      <c r="AM8" s="238"/>
    </row>
    <row r="9" spans="1:39" ht="22.5">
      <c r="A9" s="231"/>
      <c r="B9" s="147" t="s">
        <v>65</v>
      </c>
      <c r="C9" s="153">
        <v>30</v>
      </c>
      <c r="D9" s="153" t="s">
        <v>66</v>
      </c>
      <c r="E9" s="148">
        <f t="shared" si="0"/>
        <v>67</v>
      </c>
      <c r="F9" s="153">
        <f>C9*E9</f>
        <v>2010</v>
      </c>
      <c r="G9" s="151">
        <v>9</v>
      </c>
      <c r="H9" s="175">
        <v>2010</v>
      </c>
      <c r="I9" s="178">
        <f>G9*1.1</f>
        <v>9.9</v>
      </c>
      <c r="J9" s="151">
        <f>F9*G9</f>
        <v>18090</v>
      </c>
      <c r="K9" s="180">
        <f t="shared" si="1"/>
        <v>19899</v>
      </c>
      <c r="L9" s="146"/>
      <c r="M9" s="146" t="s">
        <v>35</v>
      </c>
      <c r="N9" s="19"/>
      <c r="O9" s="151"/>
      <c r="P9" s="151"/>
      <c r="Q9" s="21" t="s">
        <v>67</v>
      </c>
      <c r="R9" s="21">
        <v>2301</v>
      </c>
      <c r="S9" s="21" t="s">
        <v>68</v>
      </c>
      <c r="T9" s="22" t="s">
        <v>69</v>
      </c>
      <c r="AF9" s="236"/>
      <c r="AG9" s="28" t="s">
        <v>70</v>
      </c>
      <c r="AH9" s="29"/>
      <c r="AI9" s="30">
        <v>400</v>
      </c>
      <c r="AJ9" s="30"/>
      <c r="AK9" s="31">
        <v>2500</v>
      </c>
      <c r="AL9" s="236"/>
      <c r="AM9" s="238"/>
    </row>
    <row r="10" spans="1:39" ht="22.5">
      <c r="A10" s="231"/>
      <c r="B10" s="147" t="s">
        <v>71</v>
      </c>
      <c r="C10" s="153">
        <v>60</v>
      </c>
      <c r="D10" s="153" t="s">
        <v>42</v>
      </c>
      <c r="E10" s="148">
        <f t="shared" si="0"/>
        <v>67</v>
      </c>
      <c r="F10" s="153">
        <f>C10*E10</f>
        <v>4020</v>
      </c>
      <c r="G10" s="151">
        <v>3</v>
      </c>
      <c r="H10" s="175">
        <v>4020</v>
      </c>
      <c r="I10" s="178">
        <f>G10*1.1</f>
        <v>3.3000000000000003</v>
      </c>
      <c r="J10" s="151">
        <f>F10*G10</f>
        <v>12060</v>
      </c>
      <c r="K10" s="180">
        <f t="shared" si="1"/>
        <v>13266.000000000002</v>
      </c>
      <c r="L10" s="146"/>
      <c r="M10" s="146" t="s">
        <v>35</v>
      </c>
      <c r="N10" s="19"/>
      <c r="O10" s="151"/>
      <c r="P10" s="151"/>
      <c r="Q10" s="21" t="s">
        <v>72</v>
      </c>
      <c r="R10" s="21"/>
      <c r="S10" s="21" t="s">
        <v>73</v>
      </c>
      <c r="T10" s="22"/>
      <c r="AF10" s="236"/>
      <c r="AG10" s="28" t="s">
        <v>46</v>
      </c>
      <c r="AH10" s="29"/>
      <c r="AI10" s="30">
        <v>350</v>
      </c>
      <c r="AJ10" s="30"/>
      <c r="AK10" s="31">
        <v>3500</v>
      </c>
      <c r="AL10" s="236"/>
      <c r="AM10" s="238"/>
    </row>
    <row r="11" spans="1:39" ht="22.5">
      <c r="A11" s="231"/>
      <c r="B11" s="147" t="s">
        <v>74</v>
      </c>
      <c r="C11" s="150">
        <v>1</v>
      </c>
      <c r="D11" s="150"/>
      <c r="E11" s="148">
        <f t="shared" si="0"/>
        <v>67</v>
      </c>
      <c r="F11" s="150">
        <f>C11*E11</f>
        <v>67</v>
      </c>
      <c r="G11" s="151">
        <v>150</v>
      </c>
      <c r="H11" s="174">
        <v>0</v>
      </c>
      <c r="I11" s="178">
        <f>G11*1.1</f>
        <v>165</v>
      </c>
      <c r="J11" s="151">
        <f>F11*G11</f>
        <v>10050</v>
      </c>
      <c r="K11" s="180">
        <f t="shared" si="1"/>
        <v>0</v>
      </c>
      <c r="L11" s="146"/>
      <c r="M11" s="146" t="s">
        <v>35</v>
      </c>
      <c r="N11" s="19"/>
      <c r="O11" s="151"/>
      <c r="P11" s="151"/>
      <c r="Q11" s="21" t="s">
        <v>75</v>
      </c>
      <c r="R11" s="21"/>
      <c r="S11" s="21" t="s">
        <v>37</v>
      </c>
      <c r="T11" s="22"/>
      <c r="AF11" s="236"/>
      <c r="AG11" s="28" t="s">
        <v>76</v>
      </c>
      <c r="AH11" s="29"/>
      <c r="AI11" s="30">
        <v>500</v>
      </c>
      <c r="AJ11" s="30"/>
      <c r="AK11" s="31">
        <v>1500</v>
      </c>
      <c r="AL11" s="236"/>
      <c r="AM11" s="238"/>
    </row>
    <row r="12" spans="1:39" ht="22.5">
      <c r="F12" s="154">
        <f>SUM(F4:F10)</f>
        <v>22340</v>
      </c>
      <c r="G12" s="155" t="s">
        <v>77</v>
      </c>
      <c r="H12" s="171"/>
      <c r="I12" s="171"/>
      <c r="J12" s="37">
        <f>SUM(J3:J11)</f>
        <v>127810</v>
      </c>
      <c r="K12" s="181">
        <f>SUM(K3:K11)</f>
        <v>115548</v>
      </c>
      <c r="L12" s="37"/>
      <c r="M12" s="37"/>
      <c r="N12" s="38"/>
      <c r="O12" s="37"/>
      <c r="P12" s="37"/>
      <c r="Q12" s="39"/>
      <c r="R12" s="39"/>
      <c r="S12" s="39"/>
      <c r="T12" s="40"/>
      <c r="AF12" s="41"/>
      <c r="AG12" s="28" t="s">
        <v>74</v>
      </c>
      <c r="AH12" s="29">
        <v>10</v>
      </c>
      <c r="AI12" s="30"/>
      <c r="AJ12" s="30"/>
      <c r="AK12" s="31">
        <v>1000</v>
      </c>
      <c r="AL12" s="236"/>
      <c r="AM12" s="238"/>
    </row>
    <row r="13" spans="1:39" ht="36">
      <c r="B13" s="148"/>
      <c r="C13" s="148" t="s">
        <v>9</v>
      </c>
      <c r="D13" s="148" t="s">
        <v>10</v>
      </c>
      <c r="E13" s="148" t="s">
        <v>11</v>
      </c>
      <c r="F13" s="148" t="s">
        <v>78</v>
      </c>
      <c r="G13" s="148" t="s">
        <v>15</v>
      </c>
      <c r="H13" s="168"/>
      <c r="I13" s="168"/>
      <c r="J13" s="148" t="s">
        <v>16</v>
      </c>
      <c r="N13" s="149" t="s">
        <v>20</v>
      </c>
      <c r="O13" s="149" t="s">
        <v>21</v>
      </c>
      <c r="P13" s="149" t="s">
        <v>22</v>
      </c>
      <c r="AF13" s="41" t="s">
        <v>79</v>
      </c>
      <c r="AG13" s="28" t="s">
        <v>80</v>
      </c>
      <c r="AH13" s="29"/>
      <c r="AI13" s="30"/>
      <c r="AJ13" s="29" t="s">
        <v>81</v>
      </c>
      <c r="AK13" s="31" t="s">
        <v>37</v>
      </c>
      <c r="AL13" s="31" t="s">
        <v>82</v>
      </c>
      <c r="AM13" s="42" t="s">
        <v>83</v>
      </c>
    </row>
    <row r="14" spans="1:39" ht="22.5">
      <c r="A14" s="230" t="s">
        <v>84</v>
      </c>
      <c r="B14" s="147" t="s">
        <v>85</v>
      </c>
      <c r="C14" s="147">
        <v>0.03</v>
      </c>
      <c r="D14" s="147" t="s">
        <v>86</v>
      </c>
      <c r="E14" s="148">
        <f t="shared" ref="E14:E19" si="2">$E$1</f>
        <v>67</v>
      </c>
      <c r="F14" s="148">
        <f t="shared" ref="F14:F19" si="3">ROUNDUP(C14*E14,0)</f>
        <v>3</v>
      </c>
      <c r="G14" s="148">
        <v>1000</v>
      </c>
      <c r="H14" s="176">
        <v>1</v>
      </c>
      <c r="I14" s="178">
        <f t="shared" ref="I14:I19" si="4">G14*1.1</f>
        <v>1100</v>
      </c>
      <c r="J14" s="148">
        <f t="shared" ref="J14:J19" si="5">F14*G14</f>
        <v>3000</v>
      </c>
      <c r="K14" s="180">
        <f t="shared" ref="K14:K19" si="6">H14*I14</f>
        <v>1100</v>
      </c>
      <c r="M14" s="143" t="s">
        <v>87</v>
      </c>
      <c r="N14" s="19"/>
      <c r="O14" s="151"/>
      <c r="P14" s="156"/>
      <c r="S14" s="6" t="s">
        <v>37</v>
      </c>
      <c r="AF14" s="233" t="s">
        <v>84</v>
      </c>
      <c r="AG14" s="28" t="s">
        <v>88</v>
      </c>
      <c r="AH14" s="29"/>
      <c r="AI14" s="30"/>
      <c r="AJ14" s="29" t="s">
        <v>89</v>
      </c>
      <c r="AK14" s="31" t="s">
        <v>90</v>
      </c>
      <c r="AL14" s="236">
        <v>2000</v>
      </c>
      <c r="AM14" s="237" t="s">
        <v>91</v>
      </c>
    </row>
    <row r="15" spans="1:39" ht="22.5">
      <c r="A15" s="231"/>
      <c r="B15" s="147" t="s">
        <v>92</v>
      </c>
      <c r="C15" s="147">
        <v>0.2</v>
      </c>
      <c r="D15" s="147" t="s">
        <v>93</v>
      </c>
      <c r="E15" s="148">
        <f t="shared" si="2"/>
        <v>67</v>
      </c>
      <c r="F15" s="148">
        <f t="shared" si="3"/>
        <v>14</v>
      </c>
      <c r="G15" s="148">
        <v>70</v>
      </c>
      <c r="H15" s="176">
        <v>7</v>
      </c>
      <c r="I15" s="178">
        <f t="shared" si="4"/>
        <v>77</v>
      </c>
      <c r="J15" s="148">
        <f t="shared" si="5"/>
        <v>980</v>
      </c>
      <c r="K15" s="180">
        <f t="shared" si="6"/>
        <v>539</v>
      </c>
      <c r="M15" s="143" t="s">
        <v>87</v>
      </c>
      <c r="N15" s="19"/>
      <c r="O15" s="151"/>
      <c r="P15" s="156"/>
      <c r="S15" s="6" t="s">
        <v>37</v>
      </c>
      <c r="AF15" s="234"/>
      <c r="AG15" s="28" t="s">
        <v>92</v>
      </c>
      <c r="AH15" s="29"/>
      <c r="AI15" s="30"/>
      <c r="AJ15" s="29" t="s">
        <v>94</v>
      </c>
      <c r="AK15" s="31" t="s">
        <v>90</v>
      </c>
      <c r="AL15" s="236"/>
      <c r="AM15" s="237"/>
    </row>
    <row r="16" spans="1:39" ht="22.5">
      <c r="A16" s="231"/>
      <c r="B16" s="147" t="s">
        <v>95</v>
      </c>
      <c r="C16" s="147">
        <v>1</v>
      </c>
      <c r="D16" s="147"/>
      <c r="E16" s="148">
        <f t="shared" si="2"/>
        <v>67</v>
      </c>
      <c r="F16" s="148">
        <f t="shared" si="3"/>
        <v>67</v>
      </c>
      <c r="G16" s="148">
        <v>50</v>
      </c>
      <c r="H16" s="176">
        <v>0</v>
      </c>
      <c r="I16" s="178">
        <f t="shared" si="4"/>
        <v>55.000000000000007</v>
      </c>
      <c r="J16" s="148">
        <f t="shared" si="5"/>
        <v>3350</v>
      </c>
      <c r="K16" s="180">
        <f t="shared" si="6"/>
        <v>0</v>
      </c>
      <c r="N16" s="19"/>
      <c r="O16" s="151"/>
      <c r="P16" s="156"/>
      <c r="S16" s="6" t="s">
        <v>37</v>
      </c>
      <c r="AF16" s="234"/>
      <c r="AG16" s="28" t="s">
        <v>95</v>
      </c>
      <c r="AH16" s="29"/>
      <c r="AI16" s="30"/>
      <c r="AJ16" s="29" t="s">
        <v>96</v>
      </c>
      <c r="AK16" s="31" t="s">
        <v>90</v>
      </c>
      <c r="AL16" s="236"/>
      <c r="AM16" s="237"/>
    </row>
    <row r="17" spans="1:39" ht="22.5">
      <c r="A17" s="231"/>
      <c r="B17" s="147" t="s">
        <v>97</v>
      </c>
      <c r="C17" s="147">
        <v>0.05</v>
      </c>
      <c r="D17" s="147" t="s">
        <v>98</v>
      </c>
      <c r="E17" s="148">
        <f t="shared" si="2"/>
        <v>67</v>
      </c>
      <c r="F17" s="148">
        <f t="shared" si="3"/>
        <v>4</v>
      </c>
      <c r="G17" s="148">
        <v>200</v>
      </c>
      <c r="H17" s="177">
        <v>4</v>
      </c>
      <c r="I17" s="178">
        <f t="shared" si="4"/>
        <v>220.00000000000003</v>
      </c>
      <c r="J17" s="148">
        <f t="shared" si="5"/>
        <v>800</v>
      </c>
      <c r="K17" s="180">
        <f t="shared" si="6"/>
        <v>880.00000000000011</v>
      </c>
      <c r="N17" s="19"/>
      <c r="O17" s="151"/>
      <c r="P17" s="152"/>
      <c r="S17" s="6" t="s">
        <v>99</v>
      </c>
      <c r="AF17" s="234"/>
      <c r="AG17" s="28" t="s">
        <v>97</v>
      </c>
      <c r="AH17" s="29"/>
      <c r="AI17" s="30"/>
      <c r="AJ17" s="29" t="s">
        <v>100</v>
      </c>
      <c r="AK17" s="31" t="s">
        <v>90</v>
      </c>
      <c r="AL17" s="236"/>
      <c r="AM17" s="237"/>
    </row>
    <row r="18" spans="1:39" ht="22.5">
      <c r="A18" s="231"/>
      <c r="B18" s="147" t="s">
        <v>101</v>
      </c>
      <c r="C18" s="147">
        <v>0.2</v>
      </c>
      <c r="D18" s="147" t="s">
        <v>102</v>
      </c>
      <c r="E18" s="148">
        <f t="shared" si="2"/>
        <v>67</v>
      </c>
      <c r="F18" s="148">
        <f t="shared" si="3"/>
        <v>14</v>
      </c>
      <c r="G18" s="148">
        <v>150</v>
      </c>
      <c r="H18" s="176">
        <v>0</v>
      </c>
      <c r="I18" s="178">
        <f t="shared" si="4"/>
        <v>165</v>
      </c>
      <c r="J18" s="148">
        <f t="shared" si="5"/>
        <v>2100</v>
      </c>
      <c r="K18" s="180">
        <f t="shared" si="6"/>
        <v>0</v>
      </c>
      <c r="M18" s="143" t="s">
        <v>87</v>
      </c>
      <c r="N18" s="19"/>
      <c r="O18" s="151"/>
      <c r="P18" s="152"/>
      <c r="S18" s="6" t="s">
        <v>37</v>
      </c>
      <c r="AF18" s="234"/>
      <c r="AG18" s="28" t="s">
        <v>103</v>
      </c>
      <c r="AH18" s="29"/>
      <c r="AI18" s="30"/>
      <c r="AJ18" s="29" t="s">
        <v>104</v>
      </c>
      <c r="AK18" s="31" t="s">
        <v>90</v>
      </c>
      <c r="AL18" s="236"/>
      <c r="AM18" s="237"/>
    </row>
    <row r="19" spans="1:39" ht="22.5">
      <c r="A19" s="232"/>
      <c r="B19" s="147" t="s">
        <v>105</v>
      </c>
      <c r="C19" s="147">
        <v>0.2</v>
      </c>
      <c r="D19" s="147" t="s">
        <v>106</v>
      </c>
      <c r="E19" s="148">
        <f t="shared" si="2"/>
        <v>67</v>
      </c>
      <c r="F19" s="148">
        <f t="shared" si="3"/>
        <v>14</v>
      </c>
      <c r="G19" s="148">
        <v>150</v>
      </c>
      <c r="H19" s="177">
        <v>14</v>
      </c>
      <c r="I19" s="178">
        <f t="shared" si="4"/>
        <v>165</v>
      </c>
      <c r="J19" s="148">
        <f t="shared" si="5"/>
        <v>2100</v>
      </c>
      <c r="K19" s="180">
        <f t="shared" si="6"/>
        <v>2310</v>
      </c>
      <c r="M19" s="143" t="s">
        <v>87</v>
      </c>
      <c r="N19" s="19"/>
      <c r="O19" s="151"/>
      <c r="P19" s="152"/>
      <c r="S19" s="6" t="s">
        <v>37</v>
      </c>
      <c r="AF19" s="235"/>
      <c r="AG19" s="28" t="s">
        <v>107</v>
      </c>
      <c r="AH19" s="29"/>
      <c r="AI19" s="30"/>
      <c r="AJ19" s="29" t="s">
        <v>108</v>
      </c>
      <c r="AK19" s="31" t="s">
        <v>90</v>
      </c>
      <c r="AL19" s="236"/>
      <c r="AM19" s="237"/>
    </row>
    <row r="20" spans="1:39" ht="34.5" customHeight="1">
      <c r="F20" s="142"/>
      <c r="G20" s="157" t="s">
        <v>77</v>
      </c>
      <c r="H20" s="172"/>
      <c r="I20" s="172"/>
      <c r="J20" s="38">
        <f>SUM(J14:J19)</f>
        <v>12330</v>
      </c>
      <c r="K20" s="182">
        <f>SUM(K14:K19)</f>
        <v>4829</v>
      </c>
      <c r="L20" s="38"/>
      <c r="M20" s="38"/>
      <c r="N20" s="38"/>
      <c r="O20" s="38"/>
      <c r="P20" s="38"/>
      <c r="Q20" s="45"/>
      <c r="R20" s="45"/>
      <c r="S20" s="45"/>
      <c r="T20" s="46"/>
      <c r="AF20" s="47" t="s">
        <v>109</v>
      </c>
      <c r="AG20" s="48" t="s">
        <v>110</v>
      </c>
      <c r="AH20" s="49"/>
      <c r="AI20" s="50"/>
      <c r="AJ20" s="49" t="s">
        <v>111</v>
      </c>
      <c r="AK20" s="47">
        <v>1000</v>
      </c>
      <c r="AL20" s="41">
        <v>1000</v>
      </c>
      <c r="AM20" s="42" t="s">
        <v>112</v>
      </c>
    </row>
    <row r="21" spans="1:39">
      <c r="B21" s="148"/>
      <c r="C21" s="148" t="s">
        <v>9</v>
      </c>
      <c r="D21" s="148" t="s">
        <v>10</v>
      </c>
      <c r="E21" s="148" t="s">
        <v>11</v>
      </c>
      <c r="F21" s="148" t="s">
        <v>78</v>
      </c>
      <c r="G21" s="148" t="s">
        <v>15</v>
      </c>
      <c r="H21" s="168"/>
      <c r="I21" s="168"/>
      <c r="J21" s="148" t="s">
        <v>16</v>
      </c>
      <c r="N21" s="149" t="s">
        <v>20</v>
      </c>
      <c r="O21" s="149" t="s">
        <v>21</v>
      </c>
      <c r="P21" s="149" t="s">
        <v>22</v>
      </c>
      <c r="AF21" s="233" t="s">
        <v>113</v>
      </c>
      <c r="AG21" s="28" t="s">
        <v>114</v>
      </c>
      <c r="AH21" s="29"/>
      <c r="AI21" s="30"/>
      <c r="AJ21" s="29" t="s">
        <v>115</v>
      </c>
      <c r="AK21" s="31" t="s">
        <v>90</v>
      </c>
      <c r="AL21" s="236">
        <v>2000</v>
      </c>
      <c r="AM21" s="238" t="s">
        <v>116</v>
      </c>
    </row>
    <row r="22" spans="1:39" ht="22.5">
      <c r="A22" s="231" t="s">
        <v>117</v>
      </c>
      <c r="B22" s="147" t="s">
        <v>118</v>
      </c>
      <c r="C22" s="148">
        <v>1</v>
      </c>
      <c r="D22" s="148"/>
      <c r="E22" s="148">
        <f>$E$1-$G$1</f>
        <v>67</v>
      </c>
      <c r="F22" s="148">
        <f>ROUNDUP(C22*E22,0)</f>
        <v>67</v>
      </c>
      <c r="G22" s="148">
        <v>150</v>
      </c>
      <c r="H22" s="177">
        <v>67</v>
      </c>
      <c r="I22" s="178">
        <f>G22*1.1</f>
        <v>165</v>
      </c>
      <c r="J22" s="148">
        <f>F22*G22</f>
        <v>10050</v>
      </c>
      <c r="K22" s="180">
        <f>H22*I22</f>
        <v>11055</v>
      </c>
      <c r="M22" s="143" t="s">
        <v>119</v>
      </c>
      <c r="N22" s="19"/>
      <c r="O22" s="151"/>
      <c r="P22" s="151"/>
      <c r="Q22" s="6" t="s">
        <v>120</v>
      </c>
      <c r="R22" s="6">
        <v>3918</v>
      </c>
      <c r="S22" s="6" t="s">
        <v>121</v>
      </c>
      <c r="AF22" s="234"/>
      <c r="AG22" s="28" t="s">
        <v>122</v>
      </c>
      <c r="AH22" s="29"/>
      <c r="AI22" s="30"/>
      <c r="AJ22" s="29" t="s">
        <v>115</v>
      </c>
      <c r="AK22" s="31" t="s">
        <v>90</v>
      </c>
      <c r="AL22" s="236"/>
      <c r="AM22" s="238"/>
    </row>
    <row r="23" spans="1:39" ht="22.5">
      <c r="A23" s="231"/>
      <c r="B23" s="147" t="s">
        <v>123</v>
      </c>
      <c r="C23" s="148">
        <v>0.5</v>
      </c>
      <c r="D23" s="148"/>
      <c r="E23" s="148">
        <f>$E$1-$G$1</f>
        <v>67</v>
      </c>
      <c r="F23" s="148">
        <f>ROUNDUP(C23*E23,0)</f>
        <v>34</v>
      </c>
      <c r="G23" s="148">
        <v>150</v>
      </c>
      <c r="H23" s="176">
        <v>67</v>
      </c>
      <c r="I23" s="178">
        <f>G23*1.1</f>
        <v>165</v>
      </c>
      <c r="J23" s="148">
        <f>F23*G23</f>
        <v>5100</v>
      </c>
      <c r="K23" s="180">
        <f>H23*I23</f>
        <v>11055</v>
      </c>
      <c r="M23" s="143" t="s">
        <v>119</v>
      </c>
      <c r="N23" s="19"/>
      <c r="O23" s="151"/>
      <c r="P23" s="156"/>
      <c r="Q23" s="6" t="s">
        <v>120</v>
      </c>
      <c r="R23" s="6">
        <v>4531</v>
      </c>
      <c r="S23" s="6" t="s">
        <v>37</v>
      </c>
      <c r="AF23" s="234"/>
      <c r="AG23" s="28" t="s">
        <v>124</v>
      </c>
      <c r="AH23" s="29"/>
      <c r="AI23" s="30"/>
      <c r="AJ23" s="29" t="s">
        <v>125</v>
      </c>
      <c r="AK23" s="31" t="s">
        <v>90</v>
      </c>
      <c r="AL23" s="236"/>
      <c r="AM23" s="238"/>
    </row>
    <row r="24" spans="1:39" ht="22.5">
      <c r="A24" s="231"/>
      <c r="B24" s="147" t="s">
        <v>126</v>
      </c>
      <c r="C24" s="148">
        <v>0.25</v>
      </c>
      <c r="D24" s="148"/>
      <c r="E24" s="148">
        <f>$E$1</f>
        <v>67</v>
      </c>
      <c r="F24" s="148">
        <f>ROUNDUP(C24*E24,0)</f>
        <v>17</v>
      </c>
      <c r="G24" s="148">
        <v>150</v>
      </c>
      <c r="H24" s="177">
        <v>17</v>
      </c>
      <c r="I24" s="178">
        <f>G24*1.1</f>
        <v>165</v>
      </c>
      <c r="J24" s="148">
        <f>F24*G24</f>
        <v>2550</v>
      </c>
      <c r="K24" s="180">
        <f>H24*I24</f>
        <v>2805</v>
      </c>
      <c r="M24" s="143" t="s">
        <v>127</v>
      </c>
      <c r="N24" s="19"/>
      <c r="O24" s="151"/>
      <c r="P24" s="151"/>
      <c r="Q24" s="6" t="s">
        <v>128</v>
      </c>
      <c r="R24" s="6">
        <v>1860</v>
      </c>
      <c r="S24" s="240" t="s">
        <v>129</v>
      </c>
      <c r="AF24" s="234"/>
      <c r="AG24" s="28" t="s">
        <v>130</v>
      </c>
      <c r="AH24" s="29"/>
      <c r="AI24" s="30"/>
      <c r="AJ24" s="29" t="s">
        <v>125</v>
      </c>
      <c r="AK24" s="31" t="s">
        <v>90</v>
      </c>
      <c r="AL24" s="236"/>
      <c r="AM24" s="238"/>
    </row>
    <row r="25" spans="1:39" ht="22.5">
      <c r="A25" s="231"/>
      <c r="B25" s="147"/>
      <c r="C25" s="148"/>
      <c r="D25" s="148"/>
      <c r="E25" s="148"/>
      <c r="F25" s="148"/>
      <c r="G25" s="148"/>
      <c r="H25" s="177"/>
      <c r="I25" s="168"/>
      <c r="J25" s="148"/>
      <c r="N25" s="19"/>
      <c r="O25" s="151"/>
      <c r="P25" s="151"/>
      <c r="S25" s="240"/>
      <c r="AF25" s="234"/>
      <c r="AG25" s="28"/>
      <c r="AH25" s="29"/>
      <c r="AI25" s="30"/>
      <c r="AJ25" s="29"/>
      <c r="AK25" s="31"/>
      <c r="AL25" s="236"/>
      <c r="AM25" s="238"/>
    </row>
    <row r="26" spans="1:39" ht="22.5">
      <c r="A26" s="232"/>
      <c r="B26" s="147" t="s">
        <v>131</v>
      </c>
      <c r="C26" s="148">
        <v>0.25</v>
      </c>
      <c r="D26" s="148"/>
      <c r="E26" s="148">
        <f>$E$1</f>
        <v>67</v>
      </c>
      <c r="F26" s="148">
        <f>ROUNDUP(C26*E26,0)</f>
        <v>17</v>
      </c>
      <c r="G26" s="148">
        <v>150</v>
      </c>
      <c r="H26" s="177">
        <v>17</v>
      </c>
      <c r="I26" s="178">
        <f>G26*1.1</f>
        <v>165</v>
      </c>
      <c r="J26" s="148">
        <f>F26*G26</f>
        <v>2550</v>
      </c>
      <c r="K26" s="180">
        <f>H26*I26</f>
        <v>2805</v>
      </c>
      <c r="M26" s="143" t="s">
        <v>127</v>
      </c>
      <c r="N26" s="19"/>
      <c r="O26" s="151"/>
      <c r="P26" s="151"/>
      <c r="Q26" s="6" t="s">
        <v>128</v>
      </c>
      <c r="R26" s="6">
        <v>1846</v>
      </c>
      <c r="S26" s="240"/>
      <c r="AF26" s="235"/>
      <c r="AG26" s="28" t="s">
        <v>132</v>
      </c>
      <c r="AH26" s="29"/>
      <c r="AI26" s="30"/>
      <c r="AJ26" s="29" t="s">
        <v>133</v>
      </c>
      <c r="AK26" s="31" t="s">
        <v>90</v>
      </c>
      <c r="AL26" s="236"/>
      <c r="AM26" s="238"/>
    </row>
    <row r="27" spans="1:39" ht="22.5">
      <c r="G27" s="155" t="s">
        <v>77</v>
      </c>
      <c r="H27" s="171"/>
      <c r="I27" s="171"/>
      <c r="J27" s="37">
        <f>SUM(J22:J26)</f>
        <v>20250</v>
      </c>
      <c r="K27" s="181">
        <f>SUM(K22:K26)</f>
        <v>27720</v>
      </c>
      <c r="L27" s="37"/>
      <c r="M27" s="37"/>
      <c r="N27" s="38"/>
      <c r="O27" s="37"/>
      <c r="P27" s="37"/>
      <c r="Q27" s="39"/>
      <c r="R27" s="39"/>
      <c r="S27" s="39"/>
      <c r="T27" s="40"/>
      <c r="AF27" s="233" t="s">
        <v>134</v>
      </c>
      <c r="AG27" s="28" t="s">
        <v>135</v>
      </c>
      <c r="AH27" s="29"/>
      <c r="AI27" s="30"/>
      <c r="AJ27" s="29" t="s">
        <v>136</v>
      </c>
      <c r="AK27" s="51" t="s">
        <v>136</v>
      </c>
      <c r="AL27" s="236" t="s">
        <v>82</v>
      </c>
      <c r="AM27" s="238" t="s">
        <v>137</v>
      </c>
    </row>
    <row r="28" spans="1:39">
      <c r="B28" s="148"/>
      <c r="C28" s="148" t="s">
        <v>9</v>
      </c>
      <c r="D28" s="148" t="s">
        <v>10</v>
      </c>
      <c r="E28" s="148" t="s">
        <v>11</v>
      </c>
      <c r="F28" s="148" t="s">
        <v>78</v>
      </c>
      <c r="G28" s="148" t="s">
        <v>15</v>
      </c>
      <c r="H28" s="168"/>
      <c r="I28" s="168"/>
      <c r="J28" s="148" t="s">
        <v>16</v>
      </c>
      <c r="N28" s="149" t="s">
        <v>20</v>
      </c>
      <c r="O28" s="149" t="s">
        <v>21</v>
      </c>
      <c r="P28" s="149" t="s">
        <v>22</v>
      </c>
      <c r="AF28" s="234"/>
      <c r="AG28" s="28" t="s">
        <v>138</v>
      </c>
      <c r="AH28" s="29"/>
      <c r="AI28" s="30"/>
      <c r="AJ28" s="29" t="s">
        <v>139</v>
      </c>
      <c r="AK28" s="51" t="s">
        <v>136</v>
      </c>
      <c r="AL28" s="236"/>
      <c r="AM28" s="238"/>
    </row>
    <row r="29" spans="1:39" ht="33.75" customHeight="1">
      <c r="A29" s="230" t="s">
        <v>113</v>
      </c>
      <c r="B29" s="52" t="s">
        <v>140</v>
      </c>
      <c r="C29" s="158">
        <v>0.2</v>
      </c>
      <c r="D29" s="147"/>
      <c r="E29" s="148">
        <f>$E$1</f>
        <v>67</v>
      </c>
      <c r="F29" s="159">
        <f t="shared" ref="F29:F34" si="7">ROUNDUP(C29*E29,0)</f>
        <v>14</v>
      </c>
      <c r="G29" s="151">
        <v>200</v>
      </c>
      <c r="H29" s="186">
        <v>7</v>
      </c>
      <c r="I29" s="178">
        <v>250</v>
      </c>
      <c r="J29" s="151">
        <f t="shared" ref="J29:J34" si="8">F29*G29</f>
        <v>2800</v>
      </c>
      <c r="K29" s="180">
        <f>H29*I29</f>
        <v>1750</v>
      </c>
      <c r="L29" s="146"/>
      <c r="M29" s="146"/>
      <c r="N29" s="19"/>
      <c r="O29" s="151"/>
      <c r="P29" s="151"/>
      <c r="Q29" s="21"/>
      <c r="R29" s="21">
        <v>1942</v>
      </c>
      <c r="S29" s="55"/>
      <c r="T29" s="22"/>
      <c r="AF29" s="235"/>
      <c r="AG29" s="28" t="s">
        <v>141</v>
      </c>
      <c r="AH29" s="29"/>
      <c r="AI29" s="30"/>
      <c r="AJ29" s="29" t="s">
        <v>128</v>
      </c>
      <c r="AK29" s="51" t="s">
        <v>136</v>
      </c>
      <c r="AL29" s="236"/>
      <c r="AM29" s="238"/>
    </row>
    <row r="30" spans="1:39" ht="31.5" customHeight="1">
      <c r="A30" s="231"/>
      <c r="B30" s="52" t="s">
        <v>142</v>
      </c>
      <c r="C30" s="158">
        <v>0.1</v>
      </c>
      <c r="D30" s="147"/>
      <c r="E30" s="148">
        <f>$E$1</f>
        <v>67</v>
      </c>
      <c r="F30" s="159">
        <f t="shared" si="7"/>
        <v>7</v>
      </c>
      <c r="G30" s="151">
        <v>200</v>
      </c>
      <c r="H30" s="187">
        <v>7</v>
      </c>
      <c r="I30" s="178">
        <v>250</v>
      </c>
      <c r="J30" s="151">
        <f t="shared" si="8"/>
        <v>1400</v>
      </c>
      <c r="K30" s="180">
        <f>H30*I30</f>
        <v>1750</v>
      </c>
      <c r="L30" s="146"/>
      <c r="M30" s="146"/>
      <c r="N30" s="19"/>
      <c r="O30" s="160"/>
      <c r="P30" s="160"/>
      <c r="Q30" s="21"/>
      <c r="R30" s="241">
        <v>7971</v>
      </c>
      <c r="S30" s="239"/>
      <c r="T30" s="22"/>
      <c r="AF30" s="51" t="s">
        <v>143</v>
      </c>
      <c r="AG30" s="28" t="s">
        <v>144</v>
      </c>
      <c r="AH30" s="29"/>
      <c r="AI30" s="30"/>
      <c r="AJ30" s="29" t="s">
        <v>145</v>
      </c>
      <c r="AK30" s="51" t="s">
        <v>136</v>
      </c>
      <c r="AL30" s="236"/>
      <c r="AM30" s="238"/>
    </row>
    <row r="31" spans="1:39" ht="31.5" customHeight="1">
      <c r="A31" s="231"/>
      <c r="B31" s="52" t="s">
        <v>146</v>
      </c>
      <c r="C31" s="161">
        <v>0</v>
      </c>
      <c r="D31" s="162"/>
      <c r="E31" s="163">
        <f>$E$1</f>
        <v>67</v>
      </c>
      <c r="F31" s="164">
        <f t="shared" si="7"/>
        <v>0</v>
      </c>
      <c r="G31" s="160">
        <v>200</v>
      </c>
      <c r="H31" s="188"/>
      <c r="I31" s="169"/>
      <c r="J31" s="160">
        <f t="shared" si="8"/>
        <v>0</v>
      </c>
      <c r="K31" s="180"/>
      <c r="L31" s="165"/>
      <c r="M31" s="165"/>
      <c r="N31" s="19"/>
      <c r="O31" s="151"/>
      <c r="P31" s="151"/>
      <c r="Q31" s="62" t="s">
        <v>90</v>
      </c>
      <c r="R31" s="241"/>
      <c r="S31" s="239"/>
      <c r="T31" s="22"/>
      <c r="AF31" s="31" t="s">
        <v>147</v>
      </c>
      <c r="AG31" s="28"/>
      <c r="AH31" s="29">
        <f>SUM(AH3:AH12)</f>
        <v>40</v>
      </c>
      <c r="AI31" s="30">
        <f>SUM(AI3:AI12)</f>
        <v>1590</v>
      </c>
      <c r="AJ31" s="30" t="s">
        <v>81</v>
      </c>
      <c r="AK31" s="28">
        <f>SUM(AK3:AK12)</f>
        <v>13500</v>
      </c>
    </row>
    <row r="32" spans="1:39" ht="31.5" customHeight="1">
      <c r="A32" s="231"/>
      <c r="B32" s="166" t="s">
        <v>114</v>
      </c>
      <c r="C32" s="158">
        <v>0.1</v>
      </c>
      <c r="D32" s="147"/>
      <c r="E32" s="148">
        <f>$E$1</f>
        <v>67</v>
      </c>
      <c r="F32" s="159">
        <f t="shared" si="7"/>
        <v>7</v>
      </c>
      <c r="G32" s="151">
        <v>200</v>
      </c>
      <c r="H32" s="186">
        <v>4</v>
      </c>
      <c r="I32" s="178">
        <v>250</v>
      </c>
      <c r="J32" s="151">
        <f t="shared" si="8"/>
        <v>1400</v>
      </c>
      <c r="K32" s="180">
        <f>H32*I32</f>
        <v>1000</v>
      </c>
      <c r="L32" s="146"/>
      <c r="M32" s="146"/>
      <c r="N32" s="19"/>
      <c r="O32" s="151"/>
      <c r="P32" s="151"/>
      <c r="Q32" s="21" t="s">
        <v>148</v>
      </c>
      <c r="R32" s="241"/>
      <c r="S32" s="239"/>
      <c r="T32" s="22"/>
    </row>
    <row r="33" spans="1:20" ht="31.5" customHeight="1">
      <c r="A33" s="231"/>
      <c r="B33" s="166" t="s">
        <v>149</v>
      </c>
      <c r="C33" s="167">
        <v>1</v>
      </c>
      <c r="D33" s="147"/>
      <c r="E33" s="148">
        <v>1</v>
      </c>
      <c r="F33" s="159">
        <f t="shared" si="7"/>
        <v>1</v>
      </c>
      <c r="G33" s="151">
        <v>200</v>
      </c>
      <c r="H33" s="186">
        <v>0</v>
      </c>
      <c r="I33" s="178">
        <v>250</v>
      </c>
      <c r="J33" s="151">
        <f t="shared" si="8"/>
        <v>200</v>
      </c>
      <c r="K33" s="180">
        <f>H33*I33</f>
        <v>0</v>
      </c>
      <c r="L33" s="146"/>
      <c r="M33" s="146"/>
      <c r="N33" s="19"/>
      <c r="O33" s="151"/>
      <c r="P33" s="151"/>
      <c r="Q33" s="21" t="s">
        <v>90</v>
      </c>
      <c r="R33" s="241"/>
      <c r="S33" s="239"/>
      <c r="T33" s="22"/>
    </row>
    <row r="34" spans="1:20" ht="31.5" customHeight="1">
      <c r="A34" s="232"/>
      <c r="B34" s="52" t="s">
        <v>150</v>
      </c>
      <c r="C34" s="158">
        <v>0.1</v>
      </c>
      <c r="D34" s="147"/>
      <c r="E34" s="148">
        <f>$E$1</f>
        <v>67</v>
      </c>
      <c r="F34" s="159">
        <f t="shared" si="7"/>
        <v>7</v>
      </c>
      <c r="G34" s="151">
        <v>200</v>
      </c>
      <c r="H34" s="186">
        <v>4</v>
      </c>
      <c r="I34" s="178">
        <v>250</v>
      </c>
      <c r="J34" s="151">
        <f t="shared" si="8"/>
        <v>1400</v>
      </c>
      <c r="K34" s="180">
        <f>H34*I34</f>
        <v>1000</v>
      </c>
      <c r="L34" s="146"/>
      <c r="M34" s="146"/>
      <c r="Q34" s="21" t="s">
        <v>90</v>
      </c>
      <c r="R34" s="241"/>
      <c r="S34" s="239"/>
      <c r="T34" s="22"/>
    </row>
    <row r="35" spans="1:20" ht="22.5">
      <c r="G35" s="155" t="s">
        <v>77</v>
      </c>
      <c r="H35" s="171"/>
      <c r="I35" s="171"/>
      <c r="J35" s="37">
        <f>SUM(J29:J34)</f>
        <v>7200</v>
      </c>
      <c r="K35" s="181">
        <f>SUM(K29:K34)</f>
        <v>5500</v>
      </c>
      <c r="L35" s="37"/>
      <c r="M35" s="37"/>
      <c r="N35" s="37"/>
      <c r="O35" s="37"/>
      <c r="P35" s="37"/>
      <c r="Q35" s="39"/>
      <c r="R35" s="39"/>
      <c r="S35" s="39"/>
      <c r="T35" s="40"/>
    </row>
    <row r="36" spans="1:20" ht="22.5">
      <c r="G36" s="155" t="s">
        <v>18</v>
      </c>
      <c r="H36" s="171"/>
      <c r="I36" s="171"/>
      <c r="J36" s="65" t="s">
        <v>20</v>
      </c>
      <c r="K36" s="183"/>
      <c r="L36" s="65" t="s">
        <v>21</v>
      </c>
      <c r="M36" s="37"/>
      <c r="N36" s="37"/>
      <c r="O36" s="37" t="s">
        <v>151</v>
      </c>
      <c r="P36" s="37"/>
      <c r="Q36" s="39"/>
      <c r="R36" s="39"/>
      <c r="S36" s="39"/>
      <c r="T36" s="40"/>
    </row>
    <row r="37" spans="1:20">
      <c r="A37" s="142" t="s">
        <v>152</v>
      </c>
      <c r="B37" s="66" t="s">
        <v>153</v>
      </c>
      <c r="C37" s="142">
        <v>22</v>
      </c>
      <c r="D37" s="142" t="s">
        <v>154</v>
      </c>
      <c r="E37" s="142" t="s">
        <v>155</v>
      </c>
      <c r="J37" s="148"/>
      <c r="K37" s="168"/>
      <c r="L37" s="148"/>
      <c r="N37" s="143" t="s">
        <v>156</v>
      </c>
      <c r="O37" s="143">
        <v>7</v>
      </c>
      <c r="P37" s="143">
        <v>4180</v>
      </c>
      <c r="Q37" s="67">
        <f>P37*O37</f>
        <v>29260</v>
      </c>
    </row>
    <row r="38" spans="1:20" ht="22.5">
      <c r="B38" s="66" t="s">
        <v>157</v>
      </c>
      <c r="C38" s="142">
        <v>9</v>
      </c>
      <c r="D38" s="142" t="s">
        <v>154</v>
      </c>
      <c r="E38" s="142" t="s">
        <v>158</v>
      </c>
      <c r="F38" s="143" t="s">
        <v>159</v>
      </c>
      <c r="J38" s="68"/>
      <c r="K38" s="183"/>
      <c r="L38" s="68"/>
      <c r="M38" s="37"/>
      <c r="N38" s="143" t="s">
        <v>160</v>
      </c>
      <c r="O38" s="143">
        <v>2</v>
      </c>
      <c r="P38" s="143">
        <v>4180</v>
      </c>
      <c r="Q38" s="67">
        <f>P38*O38</f>
        <v>8360</v>
      </c>
    </row>
    <row r="39" spans="1:20" ht="22.5">
      <c r="B39" s="66" t="s">
        <v>161</v>
      </c>
      <c r="C39" s="142">
        <v>100</v>
      </c>
      <c r="D39" s="142" t="s">
        <v>162</v>
      </c>
      <c r="J39" s="68"/>
      <c r="K39" s="183"/>
      <c r="L39" s="148"/>
      <c r="M39" s="37"/>
      <c r="N39" s="143" t="s">
        <v>163</v>
      </c>
      <c r="O39" s="143">
        <v>4</v>
      </c>
      <c r="P39" s="143">
        <v>6600</v>
      </c>
      <c r="Q39" s="67">
        <f>P39*O39</f>
        <v>26400</v>
      </c>
    </row>
    <row r="40" spans="1:20" ht="22.5">
      <c r="B40" s="66" t="s">
        <v>164</v>
      </c>
      <c r="C40" s="142">
        <v>150</v>
      </c>
      <c r="D40" s="142" t="s">
        <v>165</v>
      </c>
      <c r="E40" s="142" t="s">
        <v>166</v>
      </c>
      <c r="F40" s="143" t="s">
        <v>167</v>
      </c>
      <c r="J40" s="68"/>
      <c r="K40" s="183"/>
      <c r="L40" s="148"/>
      <c r="M40" s="37"/>
      <c r="Q40" s="6">
        <f>SUM(Q39,Q38,Q37)</f>
        <v>64020</v>
      </c>
    </row>
    <row r="41" spans="1:20" ht="22.5">
      <c r="B41" s="66" t="s">
        <v>168</v>
      </c>
      <c r="C41" s="142">
        <v>18</v>
      </c>
      <c r="D41" s="142" t="s">
        <v>165</v>
      </c>
      <c r="J41" s="68"/>
      <c r="K41" s="183"/>
      <c r="L41" s="68"/>
      <c r="M41" s="37"/>
    </row>
    <row r="42" spans="1:20" ht="22.5">
      <c r="B42" s="66" t="s">
        <v>169</v>
      </c>
      <c r="C42" s="142">
        <v>50</v>
      </c>
      <c r="D42" s="142" t="s">
        <v>154</v>
      </c>
      <c r="J42" s="68"/>
      <c r="K42" s="183"/>
      <c r="L42" s="148"/>
      <c r="M42" s="37"/>
    </row>
    <row r="43" spans="1:20" ht="22.5">
      <c r="B43" s="66" t="s">
        <v>170</v>
      </c>
      <c r="C43" s="142">
        <v>100</v>
      </c>
      <c r="D43" s="142" t="s">
        <v>171</v>
      </c>
      <c r="J43" s="68"/>
      <c r="K43" s="183"/>
      <c r="L43" s="148"/>
    </row>
    <row r="44" spans="1:20" ht="22.5">
      <c r="B44" s="66" t="s">
        <v>172</v>
      </c>
      <c r="C44" s="142">
        <v>2</v>
      </c>
      <c r="D44" s="142" t="s">
        <v>173</v>
      </c>
      <c r="J44" s="68"/>
      <c r="K44" s="183"/>
      <c r="L44" s="148"/>
      <c r="N44" s="37"/>
      <c r="O44" s="37"/>
      <c r="P44" s="37"/>
      <c r="Q44" s="37" t="s">
        <v>147</v>
      </c>
      <c r="R44" s="173" t="s">
        <v>174</v>
      </c>
    </row>
    <row r="45" spans="1:20" ht="22.5">
      <c r="B45" s="66" t="s">
        <v>175</v>
      </c>
      <c r="C45" s="142">
        <v>2</v>
      </c>
      <c r="D45" s="142" t="s">
        <v>162</v>
      </c>
      <c r="J45" s="68"/>
      <c r="K45" s="183"/>
      <c r="L45" s="148"/>
      <c r="N45" s="37" t="s">
        <v>176</v>
      </c>
      <c r="O45" s="121">
        <v>67</v>
      </c>
      <c r="P45" s="122">
        <f>J1+Q40</f>
        <v>231610</v>
      </c>
      <c r="Q45" s="37">
        <f>Q46+Q48</f>
        <v>234000</v>
      </c>
      <c r="R45" s="184">
        <f>K1+Q40</f>
        <v>217617</v>
      </c>
      <c r="S45" s="189">
        <f>S46+S48</f>
        <v>222000</v>
      </c>
    </row>
    <row r="46" spans="1:20" ht="22.5">
      <c r="B46" s="66" t="s">
        <v>177</v>
      </c>
      <c r="D46" s="142" t="s">
        <v>178</v>
      </c>
      <c r="J46" s="68"/>
      <c r="K46" s="183"/>
      <c r="L46" s="148"/>
      <c r="N46" s="37" t="s">
        <v>179</v>
      </c>
      <c r="O46" s="121">
        <v>6</v>
      </c>
      <c r="P46" s="37">
        <v>9000</v>
      </c>
      <c r="Q46" s="37">
        <f>P46*O46</f>
        <v>54000</v>
      </c>
      <c r="R46" s="185">
        <v>7000</v>
      </c>
      <c r="S46" s="6">
        <f>R46*6</f>
        <v>42000</v>
      </c>
    </row>
    <row r="47" spans="1:20" ht="22.5">
      <c r="B47" s="66" t="s">
        <v>180</v>
      </c>
      <c r="C47" s="142">
        <v>9</v>
      </c>
      <c r="D47" s="142" t="s">
        <v>181</v>
      </c>
      <c r="J47" s="68"/>
      <c r="K47" s="183"/>
      <c r="L47" s="148"/>
      <c r="N47" s="37" t="s">
        <v>182</v>
      </c>
      <c r="O47" s="121">
        <v>16</v>
      </c>
      <c r="P47" s="37"/>
      <c r="Q47" s="37"/>
      <c r="R47" s="37"/>
    </row>
    <row r="48" spans="1:20" ht="22.5">
      <c r="B48" s="66" t="s">
        <v>183</v>
      </c>
      <c r="C48" s="142">
        <v>9</v>
      </c>
      <c r="D48" s="69" t="s">
        <v>181</v>
      </c>
      <c r="J48" s="68"/>
      <c r="K48" s="183"/>
      <c r="L48" s="148"/>
      <c r="N48" s="37" t="s">
        <v>184</v>
      </c>
      <c r="O48" s="121">
        <f>O45-O46-O47</f>
        <v>45</v>
      </c>
      <c r="P48" s="37">
        <v>4000</v>
      </c>
      <c r="Q48" s="37">
        <f>P48*O48</f>
        <v>180000</v>
      </c>
      <c r="R48" s="185">
        <v>4000</v>
      </c>
      <c r="S48" s="6">
        <f>R48*45</f>
        <v>180000</v>
      </c>
    </row>
    <row r="49" spans="2:17" ht="22.5">
      <c r="B49" s="66" t="s">
        <v>185</v>
      </c>
      <c r="C49" s="142">
        <v>8</v>
      </c>
      <c r="D49" s="142" t="s">
        <v>162</v>
      </c>
      <c r="J49" s="68"/>
      <c r="K49" s="183"/>
      <c r="L49" s="148"/>
      <c r="Q49" s="67"/>
    </row>
    <row r="50" spans="2:17" ht="22.5">
      <c r="B50" s="66" t="s">
        <v>186</v>
      </c>
      <c r="C50" s="142">
        <v>12</v>
      </c>
      <c r="D50" s="142" t="s">
        <v>162</v>
      </c>
      <c r="J50" s="68"/>
      <c r="K50" s="183"/>
      <c r="L50" s="148"/>
      <c r="Q50" s="67"/>
    </row>
  </sheetData>
  <mergeCells count="20">
    <mergeCell ref="S30:S34"/>
    <mergeCell ref="AF21:AF26"/>
    <mergeCell ref="AL21:AL26"/>
    <mergeCell ref="AM21:AM26"/>
    <mergeCell ref="A22:A26"/>
    <mergeCell ref="S24:S26"/>
    <mergeCell ref="AF27:AF29"/>
    <mergeCell ref="AL27:AL30"/>
    <mergeCell ref="AM27:AM30"/>
    <mergeCell ref="A29:A34"/>
    <mergeCell ref="R30:R34"/>
    <mergeCell ref="A14:A19"/>
    <mergeCell ref="AF14:AF19"/>
    <mergeCell ref="AL14:AL19"/>
    <mergeCell ref="AM14:AM19"/>
    <mergeCell ref="A3:A11"/>
    <mergeCell ref="AF3:AF6"/>
    <mergeCell ref="AL3:AL12"/>
    <mergeCell ref="AM3:AM12"/>
    <mergeCell ref="AF7:AF11"/>
  </mergeCells>
  <phoneticPr fontId="6"/>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BC02B-5F12-4A96-95F5-F25A37830F20}">
  <sheetPr>
    <tabColor theme="5"/>
  </sheetPr>
  <dimension ref="B1:K19"/>
  <sheetViews>
    <sheetView workbookViewId="0">
      <selection activeCell="D22" sqref="D22"/>
    </sheetView>
  </sheetViews>
  <sheetFormatPr defaultRowHeight="18"/>
  <cols>
    <col min="2" max="3" width="19.08203125" customWidth="1"/>
    <col min="4" max="4" width="32.58203125" customWidth="1"/>
    <col min="5" max="5" width="54.1640625" customWidth="1"/>
    <col min="6" max="6" width="51" customWidth="1"/>
    <col min="7" max="7" width="90.58203125" customWidth="1"/>
    <col min="8" max="8" width="32.58203125" customWidth="1"/>
    <col min="9" max="9" width="19.08203125" customWidth="1"/>
    <col min="10" max="11" width="27.4140625" customWidth="1"/>
  </cols>
  <sheetData>
    <row r="1" spans="2:11" ht="6.65" customHeight="1"/>
    <row r="2" spans="2:11">
      <c r="B2" s="124" t="s">
        <v>187</v>
      </c>
      <c r="C2" s="124" t="s">
        <v>188</v>
      </c>
      <c r="D2" s="124" t="s">
        <v>189</v>
      </c>
      <c r="E2" s="124" t="s">
        <v>190</v>
      </c>
      <c r="F2" s="124" t="s">
        <v>191</v>
      </c>
      <c r="G2" s="124" t="s">
        <v>192</v>
      </c>
      <c r="H2" s="125" t="s">
        <v>193</v>
      </c>
      <c r="I2" s="126" t="s">
        <v>194</v>
      </c>
      <c r="J2" s="125" t="s">
        <v>195</v>
      </c>
      <c r="K2" s="125" t="s">
        <v>196</v>
      </c>
    </row>
    <row r="3" spans="2:11">
      <c r="B3" s="127" t="s">
        <v>197</v>
      </c>
      <c r="C3" s="128" t="s">
        <v>198</v>
      </c>
      <c r="D3" s="128" t="s">
        <v>199</v>
      </c>
      <c r="E3" s="128" t="s">
        <v>200</v>
      </c>
      <c r="F3" s="128" t="s">
        <v>201</v>
      </c>
      <c r="G3" s="129" t="s">
        <v>202</v>
      </c>
      <c r="H3" s="129"/>
      <c r="I3" s="130"/>
      <c r="J3" s="129"/>
      <c r="K3" s="129"/>
    </row>
    <row r="4" spans="2:11">
      <c r="B4" s="197" t="s">
        <v>203</v>
      </c>
      <c r="C4" s="140" t="s">
        <v>204</v>
      </c>
      <c r="D4" s="140" t="s">
        <v>205</v>
      </c>
      <c r="E4" s="140" t="s">
        <v>206</v>
      </c>
      <c r="F4" s="140" t="s">
        <v>207</v>
      </c>
      <c r="G4" s="131" t="s">
        <v>208</v>
      </c>
      <c r="H4" s="131" t="s">
        <v>209</v>
      </c>
      <c r="I4" s="132"/>
      <c r="J4" s="131"/>
      <c r="K4" s="133"/>
    </row>
    <row r="5" spans="2:11">
      <c r="B5" s="197" t="s">
        <v>210</v>
      </c>
      <c r="C5" s="140" t="s">
        <v>211</v>
      </c>
      <c r="D5" s="140" t="s">
        <v>212</v>
      </c>
      <c r="E5" s="140" t="s">
        <v>212</v>
      </c>
      <c r="F5" s="140" t="s">
        <v>213</v>
      </c>
      <c r="G5" s="134" t="s">
        <v>214</v>
      </c>
      <c r="H5" s="134" t="s">
        <v>215</v>
      </c>
      <c r="I5" s="135"/>
      <c r="J5" s="134"/>
      <c r="K5" s="134" t="s">
        <v>216</v>
      </c>
    </row>
    <row r="6" spans="2:11">
      <c r="B6" s="140" t="s">
        <v>217</v>
      </c>
      <c r="C6" s="140" t="s">
        <v>198</v>
      </c>
      <c r="D6" s="140" t="s">
        <v>218</v>
      </c>
      <c r="E6" s="140" t="s">
        <v>219</v>
      </c>
      <c r="F6" s="140" t="s">
        <v>220</v>
      </c>
      <c r="G6" s="134" t="s">
        <v>221</v>
      </c>
      <c r="H6" s="134" t="s">
        <v>222</v>
      </c>
      <c r="I6" s="135"/>
      <c r="J6" s="134"/>
      <c r="K6" s="134"/>
    </row>
    <row r="7" spans="2:11">
      <c r="B7" s="141" t="s">
        <v>223</v>
      </c>
      <c r="C7" s="141" t="s">
        <v>198</v>
      </c>
      <c r="D7" s="141" t="s">
        <v>224</v>
      </c>
      <c r="E7" s="141" t="s">
        <v>224</v>
      </c>
      <c r="F7" s="141" t="s">
        <v>225</v>
      </c>
      <c r="G7" s="136" t="s">
        <v>226</v>
      </c>
      <c r="H7" s="136" t="s">
        <v>222</v>
      </c>
      <c r="I7" s="137"/>
      <c r="J7" s="136"/>
      <c r="K7" s="136"/>
    </row>
    <row r="8" spans="2:11">
      <c r="B8" s="140" t="s">
        <v>227</v>
      </c>
      <c r="C8" s="140" t="s">
        <v>228</v>
      </c>
      <c r="D8" s="140" t="s">
        <v>229</v>
      </c>
      <c r="E8" s="140" t="s">
        <v>230</v>
      </c>
      <c r="F8" s="140" t="s">
        <v>231</v>
      </c>
      <c r="G8" s="134" t="s">
        <v>232</v>
      </c>
      <c r="H8" s="134" t="s">
        <v>233</v>
      </c>
      <c r="I8" s="135"/>
      <c r="J8" s="134"/>
      <c r="K8" s="134"/>
    </row>
    <row r="9" spans="2:11">
      <c r="B9" s="197" t="s">
        <v>234</v>
      </c>
      <c r="C9" s="140" t="s">
        <v>228</v>
      </c>
      <c r="D9" s="140" t="s">
        <v>235</v>
      </c>
      <c r="E9" s="140" t="s">
        <v>235</v>
      </c>
      <c r="F9" s="140" t="s">
        <v>236</v>
      </c>
      <c r="G9" s="134" t="s">
        <v>237</v>
      </c>
      <c r="H9" s="134" t="s">
        <v>209</v>
      </c>
      <c r="I9" s="135"/>
      <c r="J9" s="134"/>
      <c r="K9" s="134"/>
    </row>
    <row r="10" spans="2:11">
      <c r="B10" s="191" t="s">
        <v>238</v>
      </c>
      <c r="C10" s="191" t="s">
        <v>239</v>
      </c>
      <c r="D10" s="191" t="s">
        <v>240</v>
      </c>
      <c r="E10" s="191" t="s">
        <v>241</v>
      </c>
      <c r="F10" s="191" t="s">
        <v>242</v>
      </c>
      <c r="G10" s="192" t="s">
        <v>243</v>
      </c>
      <c r="H10" s="192" t="s">
        <v>222</v>
      </c>
      <c r="I10" s="135"/>
      <c r="J10" s="134"/>
      <c r="K10" s="134"/>
    </row>
    <row r="11" spans="2:11">
      <c r="B11" s="196" t="s">
        <v>244</v>
      </c>
      <c r="C11" s="141" t="s">
        <v>245</v>
      </c>
      <c r="D11" s="141" t="s">
        <v>246</v>
      </c>
      <c r="E11" s="141" t="s">
        <v>247</v>
      </c>
      <c r="F11" s="141" t="s">
        <v>248</v>
      </c>
      <c r="G11" s="138" t="s">
        <v>249</v>
      </c>
      <c r="H11" s="138" t="s">
        <v>250</v>
      </c>
      <c r="I11" s="135"/>
      <c r="J11" s="134"/>
      <c r="K11" s="134"/>
    </row>
    <row r="12" spans="2:11">
      <c r="B12" s="197" t="s">
        <v>251</v>
      </c>
      <c r="C12" s="140" t="s">
        <v>252</v>
      </c>
      <c r="D12" s="140" t="s">
        <v>253</v>
      </c>
      <c r="E12" s="140" t="s">
        <v>219</v>
      </c>
      <c r="F12" s="140" t="s">
        <v>254</v>
      </c>
      <c r="G12" s="134" t="s">
        <v>255</v>
      </c>
      <c r="H12" s="134" t="s">
        <v>256</v>
      </c>
      <c r="I12" s="135"/>
      <c r="J12" s="134"/>
      <c r="K12" s="134"/>
    </row>
    <row r="13" spans="2:11">
      <c r="B13" s="197" t="s">
        <v>257</v>
      </c>
      <c r="C13" s="140" t="s">
        <v>228</v>
      </c>
      <c r="D13" s="140" t="s">
        <v>258</v>
      </c>
      <c r="E13" s="140" t="s">
        <v>258</v>
      </c>
      <c r="F13" s="140" t="s">
        <v>259</v>
      </c>
      <c r="G13" s="139" t="s">
        <v>260</v>
      </c>
      <c r="H13" s="134" t="s">
        <v>261</v>
      </c>
      <c r="I13" s="135"/>
      <c r="J13" s="134"/>
      <c r="K13" s="134"/>
    </row>
    <row r="14" spans="2:11">
      <c r="B14" s="140" t="s">
        <v>262</v>
      </c>
      <c r="C14" s="140" t="s">
        <v>263</v>
      </c>
      <c r="D14" s="140" t="s">
        <v>264</v>
      </c>
      <c r="E14" s="140" t="s">
        <v>265</v>
      </c>
      <c r="F14" s="140" t="s">
        <v>266</v>
      </c>
      <c r="G14" s="139" t="s">
        <v>267</v>
      </c>
      <c r="H14" s="134" t="s">
        <v>268</v>
      </c>
      <c r="I14" s="135"/>
      <c r="J14" s="134"/>
      <c r="K14" s="134" t="s">
        <v>269</v>
      </c>
    </row>
    <row r="15" spans="2:11">
      <c r="B15" s="197" t="s">
        <v>270</v>
      </c>
      <c r="C15" s="131" t="s">
        <v>211</v>
      </c>
      <c r="D15" s="131" t="s">
        <v>271</v>
      </c>
      <c r="E15" s="131" t="s">
        <v>271</v>
      </c>
      <c r="F15" s="131" t="s">
        <v>272</v>
      </c>
      <c r="G15" s="139" t="s">
        <v>273</v>
      </c>
      <c r="H15" s="134" t="s">
        <v>274</v>
      </c>
      <c r="I15" s="135"/>
      <c r="J15" s="134"/>
      <c r="K15" s="134"/>
    </row>
    <row r="16" spans="2:11">
      <c r="B16" s="131" t="s">
        <v>275</v>
      </c>
      <c r="C16" s="131" t="s">
        <v>211</v>
      </c>
      <c r="D16" s="131"/>
      <c r="E16" s="131"/>
      <c r="F16" s="131" t="s">
        <v>276</v>
      </c>
      <c r="G16" s="139"/>
      <c r="H16" s="134" t="s">
        <v>277</v>
      </c>
      <c r="I16" s="135"/>
      <c r="J16" s="134"/>
      <c r="K16" s="134"/>
    </row>
    <row r="17" spans="2:11">
      <c r="B17" s="131"/>
      <c r="C17" s="131"/>
      <c r="D17" s="131"/>
      <c r="E17" s="131"/>
      <c r="F17" s="131"/>
      <c r="G17" s="139"/>
      <c r="H17" s="134"/>
      <c r="I17" s="135"/>
      <c r="J17" s="134"/>
      <c r="K17" s="134"/>
    </row>
    <row r="18" spans="2:11">
      <c r="B18" s="131"/>
      <c r="C18" s="131"/>
      <c r="D18" s="131"/>
      <c r="E18" s="131"/>
      <c r="F18" s="131"/>
      <c r="G18" s="134"/>
      <c r="I18" s="135"/>
      <c r="J18" s="134"/>
      <c r="K18" s="134"/>
    </row>
    <row r="19" spans="2:11">
      <c r="H19" s="134"/>
    </row>
  </sheetData>
  <phoneticPr fontI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68C9B-ABB1-4B83-9D87-6267C12E9379}">
  <dimension ref="A1:AE36"/>
  <sheetViews>
    <sheetView workbookViewId="0">
      <selection activeCell="H19" sqref="H19"/>
    </sheetView>
  </sheetViews>
  <sheetFormatPr defaultColWidth="8.6640625" defaultRowHeight="18"/>
  <cols>
    <col min="1" max="1" width="8.6640625" style="71"/>
    <col min="2" max="2" width="25.1640625" style="71" bestFit="1" customWidth="1"/>
    <col min="3" max="5" width="12.5" style="71" customWidth="1"/>
    <col min="6" max="6" width="12.5" style="74" customWidth="1"/>
    <col min="7" max="7" width="15" style="74" customWidth="1"/>
    <col min="8" max="8" width="12.5" style="74" customWidth="1"/>
    <col min="9" max="9" width="11.6640625" style="75" customWidth="1"/>
    <col min="10" max="10" width="11.08203125" style="75" bestFit="1" customWidth="1"/>
    <col min="11" max="11" width="9.5" style="75" customWidth="1"/>
    <col min="12" max="12" width="20.4140625" style="76" customWidth="1"/>
    <col min="13" max="23" width="8.6640625" style="71"/>
    <col min="24" max="24" width="10.5" style="78" customWidth="1"/>
    <col min="25" max="25" width="14.58203125" style="78" customWidth="1"/>
    <col min="26" max="27" width="8.6640625" style="78"/>
    <col min="28" max="28" width="11.6640625" style="78" customWidth="1"/>
    <col min="29" max="30" width="8.6640625" style="78"/>
    <col min="31" max="31" width="36.08203125" style="78" customWidth="1"/>
    <col min="32" max="16384" width="8.6640625" style="71"/>
  </cols>
  <sheetData>
    <row r="1" spans="1:31" ht="26.5">
      <c r="A1" s="70" t="s">
        <v>278</v>
      </c>
      <c r="B1" s="70"/>
      <c r="D1" s="72" t="s">
        <v>1</v>
      </c>
      <c r="E1" s="73">
        <v>42</v>
      </c>
      <c r="F1" s="72" t="s">
        <v>2</v>
      </c>
      <c r="G1" s="73">
        <v>5</v>
      </c>
      <c r="X1" s="77" t="s">
        <v>8</v>
      </c>
    </row>
    <row r="2" spans="1:31" ht="18.5" thickBot="1">
      <c r="B2" s="79"/>
      <c r="C2" s="80" t="s">
        <v>9</v>
      </c>
      <c r="D2" s="80" t="s">
        <v>10</v>
      </c>
      <c r="E2" s="80" t="s">
        <v>11</v>
      </c>
      <c r="F2" s="80" t="s">
        <v>12</v>
      </c>
      <c r="G2" s="80" t="s">
        <v>13</v>
      </c>
      <c r="H2" s="80" t="s">
        <v>16</v>
      </c>
      <c r="I2" s="75" t="s">
        <v>23</v>
      </c>
      <c r="J2" s="75" t="s">
        <v>24</v>
      </c>
      <c r="K2" s="75" t="s">
        <v>25</v>
      </c>
      <c r="L2" s="76" t="s">
        <v>22</v>
      </c>
      <c r="X2" s="81" t="s">
        <v>26</v>
      </c>
      <c r="Y2" s="81" t="s">
        <v>27</v>
      </c>
      <c r="Z2" s="81" t="s">
        <v>28</v>
      </c>
      <c r="AA2" s="81" t="s">
        <v>29</v>
      </c>
      <c r="AB2" s="81" t="s">
        <v>30</v>
      </c>
      <c r="AC2" s="81" t="s">
        <v>31</v>
      </c>
      <c r="AD2" s="82" t="s">
        <v>32</v>
      </c>
      <c r="AE2" s="83" t="s">
        <v>19</v>
      </c>
    </row>
    <row r="3" spans="1:31" ht="18.5" thickTop="1">
      <c r="A3" s="248" t="s">
        <v>33</v>
      </c>
      <c r="B3" s="79" t="s">
        <v>34</v>
      </c>
      <c r="C3" s="84">
        <v>2</v>
      </c>
      <c r="D3" s="84"/>
      <c r="E3" s="80">
        <f t="shared" ref="E3:E11" si="0">$E$1</f>
        <v>42</v>
      </c>
      <c r="F3" s="84">
        <f>C3*E3</f>
        <v>84</v>
      </c>
      <c r="G3" s="85">
        <v>120</v>
      </c>
      <c r="H3" s="85">
        <f>F3*G3</f>
        <v>10080</v>
      </c>
      <c r="I3" s="86" t="s">
        <v>36</v>
      </c>
      <c r="J3" s="86"/>
      <c r="K3" s="86" t="s">
        <v>37</v>
      </c>
      <c r="L3" s="87"/>
      <c r="X3" s="245" t="s">
        <v>38</v>
      </c>
      <c r="Y3" s="88" t="s">
        <v>39</v>
      </c>
      <c r="Z3" s="89">
        <v>5</v>
      </c>
      <c r="AA3" s="90"/>
      <c r="AB3" s="90"/>
      <c r="AC3" s="91">
        <v>600</v>
      </c>
      <c r="AD3" s="246">
        <f>SUM(AC3:AC12)</f>
        <v>13500</v>
      </c>
      <c r="AE3" s="247" t="s">
        <v>40</v>
      </c>
    </row>
    <row r="4" spans="1:31">
      <c r="A4" s="249"/>
      <c r="B4" s="79" t="s">
        <v>41</v>
      </c>
      <c r="C4" s="92">
        <v>80</v>
      </c>
      <c r="D4" s="92" t="s">
        <v>42</v>
      </c>
      <c r="E4" s="80">
        <f t="shared" si="0"/>
        <v>42</v>
      </c>
      <c r="F4" s="92">
        <f>C4*E4</f>
        <v>3360</v>
      </c>
      <c r="G4" s="85">
        <v>1.5</v>
      </c>
      <c r="H4" s="85">
        <f t="shared" ref="H4:H11" si="1">F4*G4</f>
        <v>5040</v>
      </c>
      <c r="I4" s="86" t="s">
        <v>43</v>
      </c>
      <c r="J4" s="86">
        <v>3953</v>
      </c>
      <c r="K4" s="86" t="s">
        <v>37</v>
      </c>
      <c r="L4" s="87" t="s">
        <v>44</v>
      </c>
      <c r="X4" s="246"/>
      <c r="Y4" s="93" t="s">
        <v>45</v>
      </c>
      <c r="Z4" s="94">
        <v>5</v>
      </c>
      <c r="AA4" s="95"/>
      <c r="AB4" s="95"/>
      <c r="AC4" s="96">
        <v>600</v>
      </c>
      <c r="AD4" s="246"/>
      <c r="AE4" s="247"/>
    </row>
    <row r="5" spans="1:31" ht="26">
      <c r="A5" s="249"/>
      <c r="B5" s="79" t="s">
        <v>46</v>
      </c>
      <c r="C5" s="92">
        <v>30</v>
      </c>
      <c r="D5" s="92" t="s">
        <v>47</v>
      </c>
      <c r="E5" s="80">
        <f t="shared" si="0"/>
        <v>42</v>
      </c>
      <c r="F5" s="92">
        <f t="shared" ref="F5:F10" si="2">C5*E5</f>
        <v>1260</v>
      </c>
      <c r="G5" s="85">
        <v>5</v>
      </c>
      <c r="H5" s="85">
        <f t="shared" si="1"/>
        <v>6300</v>
      </c>
      <c r="I5" s="86" t="s">
        <v>48</v>
      </c>
      <c r="J5" s="86">
        <v>8603</v>
      </c>
      <c r="K5" s="86" t="s">
        <v>37</v>
      </c>
      <c r="L5" s="97" t="s">
        <v>49</v>
      </c>
      <c r="X5" s="246"/>
      <c r="Y5" s="93" t="s">
        <v>50</v>
      </c>
      <c r="Z5" s="94">
        <v>10</v>
      </c>
      <c r="AA5" s="95"/>
      <c r="AB5" s="95"/>
      <c r="AC5" s="96">
        <v>800</v>
      </c>
      <c r="AD5" s="246"/>
      <c r="AE5" s="247"/>
    </row>
    <row r="6" spans="1:31" ht="29.25" customHeight="1">
      <c r="A6" s="249"/>
      <c r="B6" s="79" t="s">
        <v>51</v>
      </c>
      <c r="C6" s="92">
        <v>80</v>
      </c>
      <c r="D6" s="92" t="s">
        <v>52</v>
      </c>
      <c r="E6" s="80">
        <f t="shared" si="0"/>
        <v>42</v>
      </c>
      <c r="F6" s="92">
        <f t="shared" si="2"/>
        <v>3360</v>
      </c>
      <c r="G6" s="85">
        <v>6</v>
      </c>
      <c r="H6" s="85">
        <f t="shared" si="1"/>
        <v>20160</v>
      </c>
      <c r="I6" s="86" t="s">
        <v>53</v>
      </c>
      <c r="J6" s="86">
        <v>18757</v>
      </c>
      <c r="K6" s="86" t="s">
        <v>54</v>
      </c>
      <c r="L6" s="98" t="s">
        <v>55</v>
      </c>
      <c r="X6" s="246"/>
      <c r="Y6" s="93" t="s">
        <v>56</v>
      </c>
      <c r="Z6" s="94">
        <v>10</v>
      </c>
      <c r="AA6" s="95"/>
      <c r="AB6" s="95"/>
      <c r="AC6" s="96">
        <v>700</v>
      </c>
      <c r="AD6" s="246"/>
      <c r="AE6" s="247"/>
    </row>
    <row r="7" spans="1:31">
      <c r="A7" s="249"/>
      <c r="B7" s="79" t="s">
        <v>57</v>
      </c>
      <c r="C7" s="92">
        <v>30</v>
      </c>
      <c r="D7" s="92" t="s">
        <v>58</v>
      </c>
      <c r="E7" s="80">
        <f t="shared" si="0"/>
        <v>42</v>
      </c>
      <c r="F7" s="92">
        <f t="shared" si="2"/>
        <v>1260</v>
      </c>
      <c r="G7" s="85">
        <v>8</v>
      </c>
      <c r="H7" s="85">
        <f t="shared" si="1"/>
        <v>10080</v>
      </c>
      <c r="I7" s="86" t="s">
        <v>59</v>
      </c>
      <c r="J7" s="86">
        <v>10692</v>
      </c>
      <c r="K7" s="86" t="s">
        <v>54</v>
      </c>
      <c r="L7" s="87" t="s">
        <v>60</v>
      </c>
      <c r="X7" s="246" t="s">
        <v>61</v>
      </c>
      <c r="Y7" s="93" t="s">
        <v>62</v>
      </c>
      <c r="Z7" s="94"/>
      <c r="AA7" s="95">
        <v>340</v>
      </c>
      <c r="AB7" s="95"/>
      <c r="AC7" s="96">
        <v>2300</v>
      </c>
      <c r="AD7" s="246"/>
      <c r="AE7" s="247"/>
    </row>
    <row r="8" spans="1:31">
      <c r="A8" s="249"/>
      <c r="B8" s="79" t="s">
        <v>63</v>
      </c>
      <c r="C8" s="92">
        <v>0</v>
      </c>
      <c r="D8" s="92" t="s">
        <v>37</v>
      </c>
      <c r="E8" s="80">
        <f t="shared" si="0"/>
        <v>42</v>
      </c>
      <c r="F8" s="92" t="s">
        <v>37</v>
      </c>
      <c r="G8" s="92" t="s">
        <v>37</v>
      </c>
      <c r="H8" s="92" t="s">
        <v>37</v>
      </c>
      <c r="I8" s="86" t="s">
        <v>59</v>
      </c>
      <c r="J8" s="86">
        <v>5832</v>
      </c>
      <c r="K8" s="86" t="s">
        <v>54</v>
      </c>
      <c r="L8" s="87" t="s">
        <v>64</v>
      </c>
      <c r="X8" s="246"/>
      <c r="Y8" s="93"/>
      <c r="Z8" s="94"/>
      <c r="AA8" s="95"/>
      <c r="AB8" s="95"/>
      <c r="AC8" s="96"/>
      <c r="AD8" s="246"/>
      <c r="AE8" s="247"/>
    </row>
    <row r="9" spans="1:31">
      <c r="A9" s="249"/>
      <c r="B9" s="79" t="s">
        <v>65</v>
      </c>
      <c r="C9" s="92">
        <v>30</v>
      </c>
      <c r="D9" s="92" t="s">
        <v>66</v>
      </c>
      <c r="E9" s="80">
        <f t="shared" si="0"/>
        <v>42</v>
      </c>
      <c r="F9" s="92">
        <f t="shared" si="2"/>
        <v>1260</v>
      </c>
      <c r="G9" s="85">
        <v>9</v>
      </c>
      <c r="H9" s="85">
        <f t="shared" si="1"/>
        <v>11340</v>
      </c>
      <c r="I9" s="86" t="s">
        <v>67</v>
      </c>
      <c r="J9" s="86">
        <v>2301</v>
      </c>
      <c r="K9" s="86" t="s">
        <v>68</v>
      </c>
      <c r="L9" s="87" t="s">
        <v>69</v>
      </c>
      <c r="X9" s="246"/>
      <c r="Y9" s="93" t="s">
        <v>70</v>
      </c>
      <c r="Z9" s="94"/>
      <c r="AA9" s="95">
        <v>400</v>
      </c>
      <c r="AB9" s="95"/>
      <c r="AC9" s="96">
        <v>2500</v>
      </c>
      <c r="AD9" s="246"/>
      <c r="AE9" s="247"/>
    </row>
    <row r="10" spans="1:31">
      <c r="A10" s="249"/>
      <c r="B10" s="79" t="s">
        <v>71</v>
      </c>
      <c r="C10" s="92">
        <v>60</v>
      </c>
      <c r="D10" s="92" t="s">
        <v>42</v>
      </c>
      <c r="E10" s="80">
        <f t="shared" si="0"/>
        <v>42</v>
      </c>
      <c r="F10" s="92">
        <f t="shared" si="2"/>
        <v>2520</v>
      </c>
      <c r="G10" s="85">
        <v>3</v>
      </c>
      <c r="H10" s="85">
        <f t="shared" si="1"/>
        <v>7560</v>
      </c>
      <c r="I10" s="86" t="s">
        <v>72</v>
      </c>
      <c r="J10" s="85"/>
      <c r="K10" s="86" t="s">
        <v>73</v>
      </c>
      <c r="L10" s="87"/>
      <c r="X10" s="246"/>
      <c r="Y10" s="93" t="s">
        <v>46</v>
      </c>
      <c r="Z10" s="94"/>
      <c r="AA10" s="95">
        <v>350</v>
      </c>
      <c r="AB10" s="95"/>
      <c r="AC10" s="96">
        <v>3500</v>
      </c>
      <c r="AD10" s="246"/>
      <c r="AE10" s="247"/>
    </row>
    <row r="11" spans="1:31">
      <c r="A11" s="249"/>
      <c r="B11" s="79" t="s">
        <v>74</v>
      </c>
      <c r="C11" s="84">
        <v>1</v>
      </c>
      <c r="D11" s="84"/>
      <c r="E11" s="80">
        <f t="shared" si="0"/>
        <v>42</v>
      </c>
      <c r="F11" s="84">
        <f>C11*E11</f>
        <v>42</v>
      </c>
      <c r="G11" s="85">
        <v>150</v>
      </c>
      <c r="H11" s="85">
        <f t="shared" si="1"/>
        <v>6300</v>
      </c>
      <c r="I11" s="86" t="s">
        <v>75</v>
      </c>
      <c r="J11" s="85"/>
      <c r="K11" s="86" t="s">
        <v>37</v>
      </c>
      <c r="L11" s="87"/>
      <c r="X11" s="246"/>
      <c r="Y11" s="93" t="s">
        <v>76</v>
      </c>
      <c r="Z11" s="94"/>
      <c r="AA11" s="95">
        <v>500</v>
      </c>
      <c r="AB11" s="95"/>
      <c r="AC11" s="96">
        <v>1500</v>
      </c>
      <c r="AD11" s="246"/>
      <c r="AE11" s="247"/>
    </row>
    <row r="12" spans="1:31" ht="22.5">
      <c r="G12" s="99" t="s">
        <v>77</v>
      </c>
      <c r="H12" s="100">
        <f>SUM(H3:H11)</f>
        <v>76860</v>
      </c>
      <c r="I12" s="101"/>
      <c r="J12" s="101">
        <f>SUM(J3:J11)</f>
        <v>50138</v>
      </c>
      <c r="K12" s="101"/>
      <c r="L12" s="102"/>
      <c r="X12" s="103"/>
      <c r="Y12" s="93" t="s">
        <v>74</v>
      </c>
      <c r="Z12" s="94">
        <v>10</v>
      </c>
      <c r="AA12" s="95"/>
      <c r="AB12" s="95"/>
      <c r="AC12" s="96">
        <v>1000</v>
      </c>
      <c r="AD12" s="246"/>
      <c r="AE12" s="247"/>
    </row>
    <row r="13" spans="1:31" ht="36">
      <c r="B13" s="80"/>
      <c r="C13" s="80" t="s">
        <v>9</v>
      </c>
      <c r="D13" s="80" t="s">
        <v>10</v>
      </c>
      <c r="E13" s="80" t="s">
        <v>11</v>
      </c>
      <c r="F13" s="80" t="s">
        <v>78</v>
      </c>
      <c r="G13" s="80" t="s">
        <v>15</v>
      </c>
      <c r="H13" s="80" t="s">
        <v>16</v>
      </c>
      <c r="X13" s="103" t="s">
        <v>79</v>
      </c>
      <c r="Y13" s="93" t="s">
        <v>80</v>
      </c>
      <c r="Z13" s="94"/>
      <c r="AA13" s="95"/>
      <c r="AB13" s="94" t="s">
        <v>81</v>
      </c>
      <c r="AC13" s="96" t="s">
        <v>37</v>
      </c>
      <c r="AD13" s="96" t="s">
        <v>82</v>
      </c>
      <c r="AE13" s="104" t="s">
        <v>83</v>
      </c>
    </row>
    <row r="14" spans="1:31">
      <c r="A14" s="248" t="s">
        <v>84</v>
      </c>
      <c r="B14" s="79" t="s">
        <v>85</v>
      </c>
      <c r="C14" s="79">
        <v>0.03</v>
      </c>
      <c r="D14" s="79" t="s">
        <v>86</v>
      </c>
      <c r="E14" s="80">
        <f t="shared" ref="E14:E19" si="3">$E$1</f>
        <v>42</v>
      </c>
      <c r="F14" s="80">
        <f t="shared" ref="F14:F19" si="4">ROUNDUP(C14*E14,0)</f>
        <v>2</v>
      </c>
      <c r="G14" s="80">
        <v>1000</v>
      </c>
      <c r="H14" s="80">
        <f>F14*G14</f>
        <v>2000</v>
      </c>
      <c r="K14" s="75" t="s">
        <v>37</v>
      </c>
      <c r="X14" s="243" t="s">
        <v>84</v>
      </c>
      <c r="Y14" s="93" t="s">
        <v>88</v>
      </c>
      <c r="Z14" s="94"/>
      <c r="AA14" s="95"/>
      <c r="AB14" s="94" t="s">
        <v>89</v>
      </c>
      <c r="AC14" s="96" t="s">
        <v>90</v>
      </c>
      <c r="AD14" s="246">
        <v>2000</v>
      </c>
      <c r="AE14" s="253" t="s">
        <v>91</v>
      </c>
    </row>
    <row r="15" spans="1:31">
      <c r="A15" s="249"/>
      <c r="B15" s="79" t="s">
        <v>92</v>
      </c>
      <c r="C15" s="79">
        <v>0.2</v>
      </c>
      <c r="D15" s="79" t="s">
        <v>93</v>
      </c>
      <c r="E15" s="80">
        <f t="shared" si="3"/>
        <v>42</v>
      </c>
      <c r="F15" s="80">
        <f t="shared" si="4"/>
        <v>9</v>
      </c>
      <c r="G15" s="80">
        <v>70</v>
      </c>
      <c r="H15" s="80">
        <f t="shared" ref="H15:H19" si="5">F15*G15</f>
        <v>630</v>
      </c>
      <c r="K15" s="75" t="s">
        <v>37</v>
      </c>
      <c r="X15" s="244"/>
      <c r="Y15" s="93" t="s">
        <v>92</v>
      </c>
      <c r="Z15" s="94"/>
      <c r="AA15" s="95"/>
      <c r="AB15" s="94" t="s">
        <v>94</v>
      </c>
      <c r="AC15" s="96" t="s">
        <v>90</v>
      </c>
      <c r="AD15" s="246"/>
      <c r="AE15" s="253"/>
    </row>
    <row r="16" spans="1:31">
      <c r="A16" s="249"/>
      <c r="B16" s="79" t="s">
        <v>95</v>
      </c>
      <c r="C16" s="79">
        <v>1</v>
      </c>
      <c r="D16" s="79"/>
      <c r="E16" s="80">
        <f t="shared" si="3"/>
        <v>42</v>
      </c>
      <c r="F16" s="80">
        <f t="shared" si="4"/>
        <v>42</v>
      </c>
      <c r="G16" s="80">
        <v>50</v>
      </c>
      <c r="H16" s="80">
        <f t="shared" si="5"/>
        <v>2100</v>
      </c>
      <c r="K16" s="75" t="s">
        <v>37</v>
      </c>
      <c r="X16" s="244"/>
      <c r="Y16" s="93" t="s">
        <v>95</v>
      </c>
      <c r="Z16" s="94"/>
      <c r="AA16" s="95"/>
      <c r="AB16" s="94" t="s">
        <v>96</v>
      </c>
      <c r="AC16" s="96" t="s">
        <v>90</v>
      </c>
      <c r="AD16" s="246"/>
      <c r="AE16" s="253"/>
    </row>
    <row r="17" spans="1:31">
      <c r="A17" s="249"/>
      <c r="B17" s="79" t="s">
        <v>97</v>
      </c>
      <c r="C17" s="79">
        <v>0.05</v>
      </c>
      <c r="D17" s="79" t="s">
        <v>98</v>
      </c>
      <c r="E17" s="80">
        <f t="shared" si="3"/>
        <v>42</v>
      </c>
      <c r="F17" s="80">
        <f t="shared" si="4"/>
        <v>3</v>
      </c>
      <c r="G17" s="80">
        <v>200</v>
      </c>
      <c r="H17" s="80">
        <f t="shared" si="5"/>
        <v>600</v>
      </c>
      <c r="K17" s="75" t="s">
        <v>99</v>
      </c>
      <c r="X17" s="244"/>
      <c r="Y17" s="93" t="s">
        <v>97</v>
      </c>
      <c r="Z17" s="94"/>
      <c r="AA17" s="95"/>
      <c r="AB17" s="94" t="s">
        <v>100</v>
      </c>
      <c r="AC17" s="96" t="s">
        <v>90</v>
      </c>
      <c r="AD17" s="246"/>
      <c r="AE17" s="253"/>
    </row>
    <row r="18" spans="1:31">
      <c r="A18" s="249"/>
      <c r="B18" s="79" t="s">
        <v>101</v>
      </c>
      <c r="C18" s="79">
        <v>0.2</v>
      </c>
      <c r="D18" s="79" t="s">
        <v>102</v>
      </c>
      <c r="E18" s="80">
        <f t="shared" si="3"/>
        <v>42</v>
      </c>
      <c r="F18" s="80">
        <f t="shared" si="4"/>
        <v>9</v>
      </c>
      <c r="G18" s="80">
        <v>150</v>
      </c>
      <c r="H18" s="80">
        <f t="shared" si="5"/>
        <v>1350</v>
      </c>
      <c r="K18" s="75" t="s">
        <v>37</v>
      </c>
      <c r="X18" s="244"/>
      <c r="Y18" s="93" t="s">
        <v>103</v>
      </c>
      <c r="Z18" s="94"/>
      <c r="AA18" s="95"/>
      <c r="AB18" s="94" t="s">
        <v>104</v>
      </c>
      <c r="AC18" s="96" t="s">
        <v>90</v>
      </c>
      <c r="AD18" s="246"/>
      <c r="AE18" s="253"/>
    </row>
    <row r="19" spans="1:31">
      <c r="A19" s="250"/>
      <c r="B19" s="79" t="s">
        <v>105</v>
      </c>
      <c r="C19" s="79">
        <v>0.2</v>
      </c>
      <c r="D19" s="79" t="s">
        <v>106</v>
      </c>
      <c r="E19" s="80">
        <f t="shared" si="3"/>
        <v>42</v>
      </c>
      <c r="F19" s="80">
        <f t="shared" si="4"/>
        <v>9</v>
      </c>
      <c r="G19" s="80">
        <v>150</v>
      </c>
      <c r="H19" s="80">
        <f t="shared" si="5"/>
        <v>1350</v>
      </c>
      <c r="K19" s="75" t="s">
        <v>37</v>
      </c>
      <c r="X19" s="245"/>
      <c r="Y19" s="93" t="s">
        <v>107</v>
      </c>
      <c r="Z19" s="94"/>
      <c r="AA19" s="95"/>
      <c r="AB19" s="94" t="s">
        <v>108</v>
      </c>
      <c r="AC19" s="96" t="s">
        <v>90</v>
      </c>
      <c r="AD19" s="246"/>
      <c r="AE19" s="253"/>
    </row>
    <row r="20" spans="1:31" ht="34.5" customHeight="1">
      <c r="F20" s="71"/>
      <c r="G20" s="105" t="s">
        <v>77</v>
      </c>
      <c r="H20" s="106">
        <f>SUM(H14:H19)</f>
        <v>8030</v>
      </c>
      <c r="I20" s="107"/>
      <c r="J20" s="107"/>
      <c r="K20" s="107"/>
      <c r="L20" s="108"/>
      <c r="X20" s="109" t="s">
        <v>109</v>
      </c>
      <c r="Y20" s="110" t="s">
        <v>110</v>
      </c>
      <c r="Z20" s="111"/>
      <c r="AA20" s="112"/>
      <c r="AB20" s="111" t="s">
        <v>111</v>
      </c>
      <c r="AC20" s="109">
        <v>1000</v>
      </c>
      <c r="AD20" s="103">
        <v>1000</v>
      </c>
      <c r="AE20" s="104" t="s">
        <v>112</v>
      </c>
    </row>
    <row r="21" spans="1:31">
      <c r="B21" s="80"/>
      <c r="C21" s="80" t="s">
        <v>9</v>
      </c>
      <c r="D21" s="80" t="s">
        <v>10</v>
      </c>
      <c r="E21" s="80" t="s">
        <v>11</v>
      </c>
      <c r="F21" s="80" t="s">
        <v>78</v>
      </c>
      <c r="G21" s="80" t="s">
        <v>15</v>
      </c>
      <c r="H21" s="80" t="s">
        <v>16</v>
      </c>
      <c r="X21" s="243" t="s">
        <v>113</v>
      </c>
      <c r="Y21" s="93" t="s">
        <v>114</v>
      </c>
      <c r="Z21" s="94"/>
      <c r="AA21" s="95"/>
      <c r="AB21" s="94" t="s">
        <v>115</v>
      </c>
      <c r="AC21" s="96" t="s">
        <v>90</v>
      </c>
      <c r="AD21" s="246">
        <v>2000</v>
      </c>
      <c r="AE21" s="247" t="s">
        <v>116</v>
      </c>
    </row>
    <row r="22" spans="1:31">
      <c r="A22" s="248" t="s">
        <v>134</v>
      </c>
      <c r="B22" s="79" t="s">
        <v>279</v>
      </c>
      <c r="C22" s="80">
        <v>2</v>
      </c>
      <c r="D22" s="80"/>
      <c r="E22" s="80">
        <f>$G$1</f>
        <v>5</v>
      </c>
      <c r="F22" s="80">
        <f t="shared" ref="F22:F27" si="6">ROUNDUP(C22*E22,0)</f>
        <v>10</v>
      </c>
      <c r="G22" s="80">
        <v>250</v>
      </c>
      <c r="H22" s="80">
        <f>F22*G22</f>
        <v>2500</v>
      </c>
      <c r="K22" s="75" t="s">
        <v>37</v>
      </c>
      <c r="X22" s="244"/>
      <c r="Y22" s="93" t="s">
        <v>280</v>
      </c>
      <c r="Z22" s="94"/>
      <c r="AA22" s="95"/>
      <c r="AB22" s="94" t="s">
        <v>125</v>
      </c>
      <c r="AC22" s="96" t="s">
        <v>90</v>
      </c>
      <c r="AD22" s="246"/>
      <c r="AE22" s="247"/>
    </row>
    <row r="23" spans="1:31">
      <c r="A23" s="249"/>
      <c r="B23" s="79" t="s">
        <v>281</v>
      </c>
      <c r="C23" s="80">
        <v>1</v>
      </c>
      <c r="D23" s="80"/>
      <c r="E23" s="80">
        <f>$G$1</f>
        <v>5</v>
      </c>
      <c r="F23" s="80">
        <f t="shared" si="6"/>
        <v>5</v>
      </c>
      <c r="G23" s="80">
        <v>200</v>
      </c>
      <c r="H23" s="80">
        <f>F23*G23</f>
        <v>1000</v>
      </c>
      <c r="K23" s="75" t="s">
        <v>37</v>
      </c>
      <c r="X23" s="244"/>
      <c r="Y23" s="93" t="s">
        <v>282</v>
      </c>
      <c r="Z23" s="94"/>
      <c r="AA23" s="95"/>
      <c r="AB23" s="94" t="s">
        <v>125</v>
      </c>
      <c r="AC23" s="96" t="s">
        <v>90</v>
      </c>
      <c r="AD23" s="246"/>
      <c r="AE23" s="247"/>
    </row>
    <row r="24" spans="1:31">
      <c r="A24" s="249"/>
      <c r="B24" s="79" t="s">
        <v>118</v>
      </c>
      <c r="C24" s="80">
        <v>1</v>
      </c>
      <c r="D24" s="80"/>
      <c r="E24" s="80">
        <f>$E$1-$G$1</f>
        <v>37</v>
      </c>
      <c r="F24" s="80">
        <f t="shared" si="6"/>
        <v>37</v>
      </c>
      <c r="G24" s="80">
        <v>150</v>
      </c>
      <c r="H24" s="80">
        <f t="shared" ref="H24:H27" si="7">F24*G24</f>
        <v>5550</v>
      </c>
      <c r="I24" s="75" t="s">
        <v>120</v>
      </c>
      <c r="J24" s="75">
        <v>3918</v>
      </c>
      <c r="K24" s="75" t="s">
        <v>121</v>
      </c>
      <c r="X24" s="244"/>
      <c r="Y24" s="93" t="s">
        <v>122</v>
      </c>
      <c r="Z24" s="94"/>
      <c r="AA24" s="95"/>
      <c r="AB24" s="94" t="s">
        <v>115</v>
      </c>
      <c r="AC24" s="96" t="s">
        <v>90</v>
      </c>
      <c r="AD24" s="246"/>
      <c r="AE24" s="247"/>
    </row>
    <row r="25" spans="1:31">
      <c r="A25" s="249"/>
      <c r="B25" s="79" t="s">
        <v>123</v>
      </c>
      <c r="C25" s="80">
        <v>1</v>
      </c>
      <c r="D25" s="80"/>
      <c r="E25" s="80">
        <f>$E$1-$G$1</f>
        <v>37</v>
      </c>
      <c r="F25" s="80">
        <f t="shared" si="6"/>
        <v>37</v>
      </c>
      <c r="G25" s="80">
        <v>150</v>
      </c>
      <c r="H25" s="80">
        <f t="shared" si="7"/>
        <v>5550</v>
      </c>
      <c r="I25" s="75" t="s">
        <v>120</v>
      </c>
      <c r="J25" s="75">
        <v>4531</v>
      </c>
      <c r="K25" s="75" t="s">
        <v>37</v>
      </c>
      <c r="X25" s="244"/>
      <c r="Y25" s="93" t="s">
        <v>124</v>
      </c>
      <c r="Z25" s="94"/>
      <c r="AA25" s="95"/>
      <c r="AB25" s="94" t="s">
        <v>125</v>
      </c>
      <c r="AC25" s="96" t="s">
        <v>90</v>
      </c>
      <c r="AD25" s="246"/>
      <c r="AE25" s="247"/>
    </row>
    <row r="26" spans="1:31">
      <c r="A26" s="249"/>
      <c r="B26" s="79" t="s">
        <v>126</v>
      </c>
      <c r="C26" s="80">
        <v>0.25</v>
      </c>
      <c r="D26" s="80"/>
      <c r="E26" s="80">
        <f t="shared" ref="E26:E27" si="8">$E$1</f>
        <v>42</v>
      </c>
      <c r="F26" s="80">
        <f t="shared" si="6"/>
        <v>11</v>
      </c>
      <c r="G26" s="80">
        <v>150</v>
      </c>
      <c r="H26" s="80">
        <f t="shared" si="7"/>
        <v>1650</v>
      </c>
      <c r="I26" s="75" t="s">
        <v>128</v>
      </c>
      <c r="J26" s="75">
        <v>1860</v>
      </c>
      <c r="K26" s="251" t="s">
        <v>129</v>
      </c>
      <c r="X26" s="244"/>
      <c r="Y26" s="93" t="s">
        <v>130</v>
      </c>
      <c r="Z26" s="94"/>
      <c r="AA26" s="95"/>
      <c r="AB26" s="94" t="s">
        <v>125</v>
      </c>
      <c r="AC26" s="96" t="s">
        <v>90</v>
      </c>
      <c r="AD26" s="246"/>
      <c r="AE26" s="247"/>
    </row>
    <row r="27" spans="1:31">
      <c r="A27" s="250"/>
      <c r="B27" s="79" t="s">
        <v>131</v>
      </c>
      <c r="C27" s="80">
        <v>0.25</v>
      </c>
      <c r="D27" s="80"/>
      <c r="E27" s="80">
        <f t="shared" si="8"/>
        <v>42</v>
      </c>
      <c r="F27" s="80">
        <f t="shared" si="6"/>
        <v>11</v>
      </c>
      <c r="G27" s="80">
        <v>150</v>
      </c>
      <c r="H27" s="80">
        <f t="shared" si="7"/>
        <v>1650</v>
      </c>
      <c r="I27" s="75" t="s">
        <v>128</v>
      </c>
      <c r="J27" s="75">
        <v>1846</v>
      </c>
      <c r="K27" s="251"/>
      <c r="X27" s="245"/>
      <c r="Y27" s="93" t="s">
        <v>132</v>
      </c>
      <c r="Z27" s="94"/>
      <c r="AA27" s="95"/>
      <c r="AB27" s="94" t="s">
        <v>133</v>
      </c>
      <c r="AC27" s="96" t="s">
        <v>90</v>
      </c>
      <c r="AD27" s="246"/>
      <c r="AE27" s="247"/>
    </row>
    <row r="28" spans="1:31" ht="22.5">
      <c r="G28" s="99" t="s">
        <v>77</v>
      </c>
      <c r="H28" s="100">
        <f>SUM(H22:H27)</f>
        <v>17900</v>
      </c>
      <c r="I28" s="101"/>
      <c r="J28" s="101">
        <f ca="1">SUM(J22:J28)</f>
        <v>0</v>
      </c>
      <c r="K28" s="101"/>
      <c r="L28" s="102"/>
      <c r="X28" s="243" t="s">
        <v>134</v>
      </c>
      <c r="Y28" s="93" t="s">
        <v>135</v>
      </c>
      <c r="Z28" s="94"/>
      <c r="AA28" s="95"/>
      <c r="AB28" s="94" t="s">
        <v>136</v>
      </c>
      <c r="AC28" s="113" t="s">
        <v>136</v>
      </c>
      <c r="AD28" s="246" t="s">
        <v>82</v>
      </c>
      <c r="AE28" s="247" t="s">
        <v>137</v>
      </c>
    </row>
    <row r="29" spans="1:31">
      <c r="B29" s="80"/>
      <c r="C29" s="80" t="s">
        <v>9</v>
      </c>
      <c r="D29" s="80" t="s">
        <v>10</v>
      </c>
      <c r="E29" s="80" t="s">
        <v>11</v>
      </c>
      <c r="F29" s="80" t="s">
        <v>78</v>
      </c>
      <c r="G29" s="80" t="s">
        <v>15</v>
      </c>
      <c r="H29" s="80" t="s">
        <v>16</v>
      </c>
      <c r="X29" s="244"/>
      <c r="Y29" s="93" t="s">
        <v>138</v>
      </c>
      <c r="Z29" s="94"/>
      <c r="AA29" s="95"/>
      <c r="AB29" s="94" t="s">
        <v>139</v>
      </c>
      <c r="AC29" s="113" t="s">
        <v>136</v>
      </c>
      <c r="AD29" s="246"/>
      <c r="AE29" s="247"/>
    </row>
    <row r="30" spans="1:31" ht="33.75" customHeight="1">
      <c r="A30" s="248" t="s">
        <v>113</v>
      </c>
      <c r="B30" s="114" t="s">
        <v>140</v>
      </c>
      <c r="C30" s="115">
        <v>0.2</v>
      </c>
      <c r="D30" s="79"/>
      <c r="E30" s="80">
        <f t="shared" ref="E30:E35" si="9">$E$1</f>
        <v>42</v>
      </c>
      <c r="F30" s="116">
        <f>ROUNDUP(C30*E30,0)</f>
        <v>9</v>
      </c>
      <c r="G30" s="85">
        <v>200</v>
      </c>
      <c r="H30" s="85">
        <f>F30*G30</f>
        <v>1800</v>
      </c>
      <c r="I30" s="86"/>
      <c r="J30" s="86">
        <v>1942</v>
      </c>
      <c r="K30" s="117" t="s">
        <v>283</v>
      </c>
      <c r="L30" s="87"/>
      <c r="X30" s="245"/>
      <c r="Y30" s="93" t="s">
        <v>141</v>
      </c>
      <c r="Z30" s="94"/>
      <c r="AA30" s="95"/>
      <c r="AB30" s="94" t="s">
        <v>128</v>
      </c>
      <c r="AC30" s="113" t="s">
        <v>136</v>
      </c>
      <c r="AD30" s="246"/>
      <c r="AE30" s="247"/>
    </row>
    <row r="31" spans="1:31" ht="31.5" customHeight="1">
      <c r="A31" s="249"/>
      <c r="B31" s="114" t="s">
        <v>142</v>
      </c>
      <c r="C31" s="115">
        <v>0.2</v>
      </c>
      <c r="D31" s="79"/>
      <c r="E31" s="80">
        <f t="shared" si="9"/>
        <v>42</v>
      </c>
      <c r="F31" s="116">
        <f t="shared" ref="F31:F35" si="10">ROUNDUP(C31*E31,0)</f>
        <v>9</v>
      </c>
      <c r="G31" s="85">
        <v>200</v>
      </c>
      <c r="H31" s="85">
        <f>F31*G31</f>
        <v>1800</v>
      </c>
      <c r="I31" s="86"/>
      <c r="J31" s="252">
        <v>7971</v>
      </c>
      <c r="K31" s="242" t="s">
        <v>99</v>
      </c>
      <c r="L31" s="87"/>
      <c r="X31" s="113" t="s">
        <v>143</v>
      </c>
      <c r="Y31" s="93" t="s">
        <v>144</v>
      </c>
      <c r="Z31" s="94"/>
      <c r="AA31" s="95"/>
      <c r="AB31" s="94" t="s">
        <v>145</v>
      </c>
      <c r="AC31" s="113" t="s">
        <v>136</v>
      </c>
      <c r="AD31" s="246"/>
      <c r="AE31" s="247"/>
    </row>
    <row r="32" spans="1:31" ht="31.5" customHeight="1">
      <c r="A32" s="249"/>
      <c r="B32" s="114" t="s">
        <v>146</v>
      </c>
      <c r="C32" s="115">
        <v>0.2</v>
      </c>
      <c r="D32" s="79"/>
      <c r="E32" s="80">
        <f t="shared" si="9"/>
        <v>42</v>
      </c>
      <c r="F32" s="116">
        <f t="shared" si="10"/>
        <v>9</v>
      </c>
      <c r="G32" s="85">
        <v>200</v>
      </c>
      <c r="H32" s="85">
        <f t="shared" ref="H32:H35" si="11">F32*G32</f>
        <v>1800</v>
      </c>
      <c r="I32" s="86" t="s">
        <v>90</v>
      </c>
      <c r="J32" s="252"/>
      <c r="K32" s="242"/>
      <c r="L32" s="87"/>
      <c r="X32" s="96" t="s">
        <v>147</v>
      </c>
      <c r="Y32" s="93"/>
      <c r="Z32" s="94">
        <f>SUM(Z3:Z12)</f>
        <v>40</v>
      </c>
      <c r="AA32" s="95">
        <f>SUM(AA3:AA12)</f>
        <v>1590</v>
      </c>
      <c r="AB32" s="95" t="s">
        <v>81</v>
      </c>
      <c r="AC32" s="93">
        <f>SUM(AC3:AC12)</f>
        <v>13500</v>
      </c>
    </row>
    <row r="33" spans="1:12" ht="31.5" customHeight="1">
      <c r="A33" s="249"/>
      <c r="B33" s="118" t="s">
        <v>114</v>
      </c>
      <c r="C33" s="115">
        <v>0.1</v>
      </c>
      <c r="D33" s="79"/>
      <c r="E33" s="80">
        <f t="shared" si="9"/>
        <v>42</v>
      </c>
      <c r="F33" s="116">
        <f t="shared" si="10"/>
        <v>5</v>
      </c>
      <c r="G33" s="85">
        <v>200</v>
      </c>
      <c r="H33" s="85">
        <f t="shared" si="11"/>
        <v>1000</v>
      </c>
      <c r="I33" s="86" t="s">
        <v>148</v>
      </c>
      <c r="J33" s="252"/>
      <c r="K33" s="242"/>
      <c r="L33" s="87"/>
    </row>
    <row r="34" spans="1:12" ht="31.5" customHeight="1">
      <c r="A34" s="249"/>
      <c r="B34" s="118" t="s">
        <v>149</v>
      </c>
      <c r="C34" s="119">
        <v>1</v>
      </c>
      <c r="D34" s="79"/>
      <c r="E34" s="80">
        <v>1</v>
      </c>
      <c r="F34" s="116">
        <f t="shared" si="10"/>
        <v>1</v>
      </c>
      <c r="G34" s="85">
        <v>200</v>
      </c>
      <c r="H34" s="85">
        <f t="shared" si="11"/>
        <v>200</v>
      </c>
      <c r="I34" s="86" t="s">
        <v>90</v>
      </c>
      <c r="J34" s="252"/>
      <c r="K34" s="242"/>
      <c r="L34" s="87"/>
    </row>
    <row r="35" spans="1:12" ht="31.5" customHeight="1">
      <c r="A35" s="250"/>
      <c r="B35" s="114" t="s">
        <v>150</v>
      </c>
      <c r="C35" s="115">
        <v>0.1</v>
      </c>
      <c r="D35" s="79"/>
      <c r="E35" s="80">
        <f t="shared" si="9"/>
        <v>42</v>
      </c>
      <c r="F35" s="116">
        <f t="shared" si="10"/>
        <v>5</v>
      </c>
      <c r="G35" s="85">
        <v>200</v>
      </c>
      <c r="H35" s="85">
        <f t="shared" si="11"/>
        <v>1000</v>
      </c>
      <c r="I35" s="86" t="s">
        <v>90</v>
      </c>
      <c r="J35" s="252"/>
      <c r="K35" s="242"/>
      <c r="L35" s="87"/>
    </row>
    <row r="36" spans="1:12" ht="22.5">
      <c r="G36" s="99" t="s">
        <v>77</v>
      </c>
      <c r="H36" s="100">
        <f>SUM(H31:H35)</f>
        <v>5800</v>
      </c>
      <c r="I36" s="101"/>
      <c r="J36" s="101"/>
      <c r="K36" s="101"/>
      <c r="L36" s="102"/>
    </row>
  </sheetData>
  <mergeCells count="20">
    <mergeCell ref="A14:A19"/>
    <mergeCell ref="X14:X19"/>
    <mergeCell ref="AD14:AD19"/>
    <mergeCell ref="AE14:AE19"/>
    <mergeCell ref="A3:A11"/>
    <mergeCell ref="X3:X6"/>
    <mergeCell ref="AD3:AD12"/>
    <mergeCell ref="AE3:AE12"/>
    <mergeCell ref="X7:X11"/>
    <mergeCell ref="K31:K35"/>
    <mergeCell ref="X21:X27"/>
    <mergeCell ref="AD21:AD27"/>
    <mergeCell ref="AE21:AE27"/>
    <mergeCell ref="A22:A27"/>
    <mergeCell ref="K26:K27"/>
    <mergeCell ref="X28:X30"/>
    <mergeCell ref="AD28:AD31"/>
    <mergeCell ref="AE28:AE31"/>
    <mergeCell ref="A30:A35"/>
    <mergeCell ref="J31:J35"/>
  </mergeCells>
  <phoneticPr fontId="6"/>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F7F38-E691-416C-8922-FBC4851A1742}">
  <dimension ref="A1:AJ50"/>
  <sheetViews>
    <sheetView zoomScale="98" zoomScaleNormal="145" workbookViewId="0">
      <selection activeCell="L8" sqref="L8"/>
    </sheetView>
  </sheetViews>
  <sheetFormatPr defaultColWidth="8.6640625" defaultRowHeight="18"/>
  <cols>
    <col min="1" max="1" width="8.6640625" style="2"/>
    <col min="2" max="2" width="25.1640625" style="2" bestFit="1" customWidth="1"/>
    <col min="3" max="5" width="12.5" style="2" customWidth="1"/>
    <col min="6" max="6" width="12.5" style="5" customWidth="1"/>
    <col min="7" max="7" width="15" style="5" customWidth="1"/>
    <col min="8" max="9" width="12.5" style="5" customWidth="1"/>
    <col min="10" max="10" width="20.1640625" style="5" bestFit="1" customWidth="1"/>
    <col min="11" max="13" width="20.1640625" style="5" customWidth="1"/>
    <col min="14" max="14" width="11.6640625" style="6" customWidth="1"/>
    <col min="15" max="15" width="8.6640625" style="6" customWidth="1"/>
    <col min="16" max="16" width="9.58203125" style="6" customWidth="1"/>
    <col min="17" max="17" width="20.1640625" style="7" customWidth="1"/>
    <col min="18" max="28" width="8.6640625" style="2"/>
    <col min="29" max="29" width="10.5" style="9" customWidth="1"/>
    <col min="30" max="30" width="14.58203125" style="9" customWidth="1"/>
    <col min="31" max="32" width="8.6640625" style="9"/>
    <col min="33" max="33" width="11.6640625" style="9" customWidth="1"/>
    <col min="34" max="35" width="8.6640625" style="9"/>
    <col min="36" max="36" width="36.08203125" style="9" customWidth="1"/>
    <col min="37" max="16384" width="8.6640625" style="2"/>
  </cols>
  <sheetData>
    <row r="1" spans="1:36" ht="26.5">
      <c r="A1" s="1" t="s">
        <v>0</v>
      </c>
      <c r="B1" s="1"/>
      <c r="D1" s="3" t="s">
        <v>1</v>
      </c>
      <c r="E1" s="4">
        <v>51</v>
      </c>
      <c r="F1" s="3" t="s">
        <v>2</v>
      </c>
      <c r="G1" s="4">
        <v>0</v>
      </c>
      <c r="N1" s="6" t="s">
        <v>5</v>
      </c>
      <c r="O1" s="6" t="s">
        <v>6</v>
      </c>
      <c r="P1" s="6" t="s">
        <v>7</v>
      </c>
      <c r="AC1" s="8" t="s">
        <v>8</v>
      </c>
    </row>
    <row r="2" spans="1:36" ht="18.5" thickBot="1">
      <c r="B2" s="10"/>
      <c r="C2" s="11" t="s">
        <v>9</v>
      </c>
      <c r="D2" s="11" t="s">
        <v>10</v>
      </c>
      <c r="E2" s="11" t="s">
        <v>11</v>
      </c>
      <c r="F2" s="11" t="s">
        <v>12</v>
      </c>
      <c r="G2" s="11" t="s">
        <v>13</v>
      </c>
      <c r="H2" s="11" t="s">
        <v>16</v>
      </c>
      <c r="I2" s="5" t="s">
        <v>18</v>
      </c>
      <c r="J2" s="5" t="s">
        <v>19</v>
      </c>
      <c r="K2" s="12" t="s">
        <v>20</v>
      </c>
      <c r="L2" s="12" t="s">
        <v>21</v>
      </c>
      <c r="M2" s="12" t="s">
        <v>22</v>
      </c>
      <c r="N2" s="6" t="s">
        <v>23</v>
      </c>
      <c r="O2" s="6" t="s">
        <v>24</v>
      </c>
      <c r="P2" s="6" t="s">
        <v>25</v>
      </c>
      <c r="Q2" s="7" t="s">
        <v>22</v>
      </c>
      <c r="AC2" s="13" t="s">
        <v>26</v>
      </c>
      <c r="AD2" s="13" t="s">
        <v>27</v>
      </c>
      <c r="AE2" s="13" t="s">
        <v>28</v>
      </c>
      <c r="AF2" s="13" t="s">
        <v>29</v>
      </c>
      <c r="AG2" s="13" t="s">
        <v>30</v>
      </c>
      <c r="AH2" s="13" t="s">
        <v>31</v>
      </c>
      <c r="AI2" s="14" t="s">
        <v>32</v>
      </c>
      <c r="AJ2" s="15" t="s">
        <v>19</v>
      </c>
    </row>
    <row r="3" spans="1:36" ht="23" thickTop="1">
      <c r="A3" s="256" t="s">
        <v>33</v>
      </c>
      <c r="B3" s="10" t="s">
        <v>34</v>
      </c>
      <c r="C3" s="16">
        <v>2</v>
      </c>
      <c r="D3" s="16"/>
      <c r="E3" s="11">
        <f t="shared" ref="E3:E11" si="0">$E$1</f>
        <v>51</v>
      </c>
      <c r="F3" s="16">
        <f>C3*E3</f>
        <v>102</v>
      </c>
      <c r="G3" s="17">
        <v>120</v>
      </c>
      <c r="H3" s="17">
        <f>F3*G3</f>
        <v>12240</v>
      </c>
      <c r="I3" s="18" t="s">
        <v>284</v>
      </c>
      <c r="J3" s="18" t="s">
        <v>35</v>
      </c>
      <c r="K3" s="19" t="s">
        <v>285</v>
      </c>
      <c r="L3" s="17" t="s">
        <v>286</v>
      </c>
      <c r="M3" s="20" t="s">
        <v>287</v>
      </c>
      <c r="N3" s="21" t="s">
        <v>36</v>
      </c>
      <c r="O3" s="21"/>
      <c r="P3" s="21" t="s">
        <v>37</v>
      </c>
      <c r="Q3" s="22"/>
      <c r="AC3" s="235" t="s">
        <v>38</v>
      </c>
      <c r="AD3" s="23" t="s">
        <v>39</v>
      </c>
      <c r="AE3" s="24">
        <v>5</v>
      </c>
      <c r="AF3" s="25"/>
      <c r="AG3" s="25"/>
      <c r="AH3" s="26">
        <v>600</v>
      </c>
      <c r="AI3" s="236">
        <f>SUM(AH3:AH12)</f>
        <v>13500</v>
      </c>
      <c r="AJ3" s="238" t="s">
        <v>40</v>
      </c>
    </row>
    <row r="4" spans="1:36" ht="22.5">
      <c r="A4" s="254"/>
      <c r="B4" s="10" t="s">
        <v>41</v>
      </c>
      <c r="C4" s="27">
        <v>80</v>
      </c>
      <c r="D4" s="27" t="s">
        <v>42</v>
      </c>
      <c r="E4" s="11">
        <f t="shared" si="0"/>
        <v>51</v>
      </c>
      <c r="F4" s="27">
        <f>C4*E4</f>
        <v>4080</v>
      </c>
      <c r="G4" s="17">
        <v>1.5</v>
      </c>
      <c r="H4" s="17">
        <f t="shared" ref="H4:H11" si="1">F4*G4</f>
        <v>6120</v>
      </c>
      <c r="I4" s="18" t="s">
        <v>284</v>
      </c>
      <c r="J4" s="18" t="s">
        <v>35</v>
      </c>
      <c r="K4" s="19">
        <v>4192</v>
      </c>
      <c r="L4" s="17" t="s">
        <v>286</v>
      </c>
      <c r="M4" s="20" t="s">
        <v>287</v>
      </c>
      <c r="N4" s="21" t="s">
        <v>43</v>
      </c>
      <c r="O4" s="21">
        <v>3953</v>
      </c>
      <c r="P4" s="21" t="s">
        <v>37</v>
      </c>
      <c r="Q4" s="22" t="s">
        <v>44</v>
      </c>
      <c r="AC4" s="236"/>
      <c r="AD4" s="28" t="s">
        <v>45</v>
      </c>
      <c r="AE4" s="29">
        <v>5</v>
      </c>
      <c r="AF4" s="30"/>
      <c r="AG4" s="30"/>
      <c r="AH4" s="31">
        <v>600</v>
      </c>
      <c r="AI4" s="236"/>
      <c r="AJ4" s="238"/>
    </row>
    <row r="5" spans="1:36" ht="26">
      <c r="A5" s="254"/>
      <c r="B5" s="10" t="s">
        <v>46</v>
      </c>
      <c r="C5" s="27">
        <v>30</v>
      </c>
      <c r="D5" s="27" t="s">
        <v>47</v>
      </c>
      <c r="E5" s="11">
        <f t="shared" si="0"/>
        <v>51</v>
      </c>
      <c r="F5" s="27">
        <f t="shared" ref="F5:F10" si="2">C5*E5</f>
        <v>1530</v>
      </c>
      <c r="G5" s="17">
        <v>5</v>
      </c>
      <c r="H5" s="17">
        <f t="shared" si="1"/>
        <v>7650</v>
      </c>
      <c r="I5" s="32" t="s">
        <v>288</v>
      </c>
      <c r="J5" s="18" t="s">
        <v>35</v>
      </c>
      <c r="K5" s="19"/>
      <c r="L5" s="17"/>
      <c r="M5" s="17"/>
      <c r="N5" s="21" t="s">
        <v>48</v>
      </c>
      <c r="O5" s="21">
        <v>8603</v>
      </c>
      <c r="P5" s="21" t="s">
        <v>37</v>
      </c>
      <c r="Q5" s="33" t="s">
        <v>49</v>
      </c>
      <c r="AC5" s="236"/>
      <c r="AD5" s="28" t="s">
        <v>50</v>
      </c>
      <c r="AE5" s="29">
        <v>10</v>
      </c>
      <c r="AF5" s="30"/>
      <c r="AG5" s="30"/>
      <c r="AH5" s="31">
        <v>800</v>
      </c>
      <c r="AI5" s="236"/>
      <c r="AJ5" s="238"/>
    </row>
    <row r="6" spans="1:36" ht="29.25" customHeight="1">
      <c r="A6" s="254"/>
      <c r="B6" s="10" t="s">
        <v>51</v>
      </c>
      <c r="C6" s="27">
        <v>80</v>
      </c>
      <c r="D6" s="27" t="s">
        <v>52</v>
      </c>
      <c r="E6" s="11">
        <f t="shared" si="0"/>
        <v>51</v>
      </c>
      <c r="F6" s="27">
        <f t="shared" si="2"/>
        <v>4080</v>
      </c>
      <c r="G6" s="17">
        <v>6</v>
      </c>
      <c r="H6" s="17">
        <f>F6*G6-2000</f>
        <v>22480</v>
      </c>
      <c r="I6" s="32" t="s">
        <v>288</v>
      </c>
      <c r="J6" s="18" t="s">
        <v>35</v>
      </c>
      <c r="K6" s="19">
        <f>4453+1690*4*1.08</f>
        <v>11753.8</v>
      </c>
      <c r="L6" s="17" t="s">
        <v>286</v>
      </c>
      <c r="M6" s="20" t="s">
        <v>289</v>
      </c>
      <c r="N6" s="21" t="s">
        <v>53</v>
      </c>
      <c r="O6" s="21">
        <v>18757</v>
      </c>
      <c r="P6" s="21" t="s">
        <v>54</v>
      </c>
      <c r="Q6" s="34" t="s">
        <v>55</v>
      </c>
      <c r="AC6" s="236"/>
      <c r="AD6" s="28" t="s">
        <v>56</v>
      </c>
      <c r="AE6" s="29">
        <v>10</v>
      </c>
      <c r="AF6" s="30"/>
      <c r="AG6" s="30"/>
      <c r="AH6" s="31">
        <v>700</v>
      </c>
      <c r="AI6" s="236"/>
      <c r="AJ6" s="238"/>
    </row>
    <row r="7" spans="1:36" ht="22.5">
      <c r="A7" s="254"/>
      <c r="B7" s="10" t="s">
        <v>57</v>
      </c>
      <c r="C7" s="27">
        <v>30</v>
      </c>
      <c r="D7" s="27" t="s">
        <v>58</v>
      </c>
      <c r="E7" s="11">
        <f t="shared" si="0"/>
        <v>51</v>
      </c>
      <c r="F7" s="27">
        <f t="shared" si="2"/>
        <v>1530</v>
      </c>
      <c r="G7" s="17">
        <v>8</v>
      </c>
      <c r="H7" s="17">
        <f>F7*G7-2000</f>
        <v>10240</v>
      </c>
      <c r="I7" s="32" t="s">
        <v>288</v>
      </c>
      <c r="J7" s="18" t="s">
        <v>35</v>
      </c>
      <c r="K7" s="19"/>
      <c r="L7" s="17"/>
      <c r="M7" s="17"/>
      <c r="N7" s="21" t="s">
        <v>59</v>
      </c>
      <c r="O7" s="21">
        <v>10692</v>
      </c>
      <c r="P7" s="21" t="s">
        <v>54</v>
      </c>
      <c r="Q7" s="22" t="s">
        <v>60</v>
      </c>
      <c r="AC7" s="236" t="s">
        <v>61</v>
      </c>
      <c r="AD7" s="28" t="s">
        <v>62</v>
      </c>
      <c r="AE7" s="29"/>
      <c r="AF7" s="30">
        <v>340</v>
      </c>
      <c r="AG7" s="30"/>
      <c r="AH7" s="31">
        <v>2300</v>
      </c>
      <c r="AI7" s="236"/>
      <c r="AJ7" s="238"/>
    </row>
    <row r="8" spans="1:36" ht="22.5">
      <c r="A8" s="254"/>
      <c r="B8" s="10" t="s">
        <v>63</v>
      </c>
      <c r="C8" s="27">
        <v>0</v>
      </c>
      <c r="D8" s="27" t="s">
        <v>37</v>
      </c>
      <c r="E8" s="11">
        <f t="shared" si="0"/>
        <v>51</v>
      </c>
      <c r="F8" s="27">
        <v>1570</v>
      </c>
      <c r="G8" s="27" t="s">
        <v>37</v>
      </c>
      <c r="H8" s="17">
        <v>9200</v>
      </c>
      <c r="I8" s="32" t="s">
        <v>288</v>
      </c>
      <c r="J8" s="18" t="s">
        <v>35</v>
      </c>
      <c r="K8" s="19">
        <f>1157*3</f>
        <v>3471</v>
      </c>
      <c r="L8" s="17" t="s">
        <v>286</v>
      </c>
      <c r="M8" s="20" t="s">
        <v>287</v>
      </c>
      <c r="N8" s="21" t="s">
        <v>59</v>
      </c>
      <c r="O8" s="21">
        <v>5832</v>
      </c>
      <c r="P8" s="21" t="s">
        <v>54</v>
      </c>
      <c r="Q8" s="22" t="s">
        <v>64</v>
      </c>
      <c r="AC8" s="236"/>
      <c r="AD8" s="28"/>
      <c r="AE8" s="29"/>
      <c r="AF8" s="30"/>
      <c r="AG8" s="30"/>
      <c r="AH8" s="31"/>
      <c r="AI8" s="236"/>
      <c r="AJ8" s="238"/>
    </row>
    <row r="9" spans="1:36" ht="22.5">
      <c r="A9" s="254"/>
      <c r="B9" s="10" t="s">
        <v>65</v>
      </c>
      <c r="C9" s="27">
        <v>30</v>
      </c>
      <c r="D9" s="27" t="s">
        <v>66</v>
      </c>
      <c r="E9" s="11">
        <f t="shared" si="0"/>
        <v>51</v>
      </c>
      <c r="F9" s="27">
        <f t="shared" si="2"/>
        <v>1530</v>
      </c>
      <c r="G9" s="17">
        <v>9</v>
      </c>
      <c r="H9" s="17">
        <f t="shared" si="1"/>
        <v>13770</v>
      </c>
      <c r="I9" s="18" t="s">
        <v>290</v>
      </c>
      <c r="J9" s="18" t="s">
        <v>35</v>
      </c>
      <c r="K9" s="19"/>
      <c r="L9" s="17"/>
      <c r="M9" s="17"/>
      <c r="N9" s="21" t="s">
        <v>67</v>
      </c>
      <c r="O9" s="21">
        <v>2301</v>
      </c>
      <c r="P9" s="21" t="s">
        <v>68</v>
      </c>
      <c r="Q9" s="22" t="s">
        <v>69</v>
      </c>
      <c r="AC9" s="236"/>
      <c r="AD9" s="28" t="s">
        <v>70</v>
      </c>
      <c r="AE9" s="29"/>
      <c r="AF9" s="30">
        <v>400</v>
      </c>
      <c r="AG9" s="30"/>
      <c r="AH9" s="31">
        <v>2500</v>
      </c>
      <c r="AI9" s="236"/>
      <c r="AJ9" s="238"/>
    </row>
    <row r="10" spans="1:36" ht="22.5">
      <c r="A10" s="254"/>
      <c r="B10" s="10" t="s">
        <v>71</v>
      </c>
      <c r="C10" s="27">
        <v>60</v>
      </c>
      <c r="D10" s="27" t="s">
        <v>42</v>
      </c>
      <c r="E10" s="11">
        <f t="shared" si="0"/>
        <v>51</v>
      </c>
      <c r="F10" s="27">
        <f t="shared" si="2"/>
        <v>3060</v>
      </c>
      <c r="G10" s="17">
        <v>3</v>
      </c>
      <c r="H10" s="17">
        <f t="shared" si="1"/>
        <v>9180</v>
      </c>
      <c r="I10" s="18" t="s">
        <v>291</v>
      </c>
      <c r="J10" s="18" t="s">
        <v>35</v>
      </c>
      <c r="K10" s="19"/>
      <c r="L10" s="17"/>
      <c r="M10" s="17"/>
      <c r="N10" s="21" t="s">
        <v>72</v>
      </c>
      <c r="O10" s="21"/>
      <c r="P10" s="21" t="s">
        <v>73</v>
      </c>
      <c r="Q10" s="22"/>
      <c r="AC10" s="236"/>
      <c r="AD10" s="28" t="s">
        <v>46</v>
      </c>
      <c r="AE10" s="29"/>
      <c r="AF10" s="30">
        <v>350</v>
      </c>
      <c r="AG10" s="30"/>
      <c r="AH10" s="31">
        <v>3500</v>
      </c>
      <c r="AI10" s="236"/>
      <c r="AJ10" s="238"/>
    </row>
    <row r="11" spans="1:36" ht="22.5">
      <c r="A11" s="254"/>
      <c r="B11" s="10" t="s">
        <v>74</v>
      </c>
      <c r="C11" s="16">
        <v>1</v>
      </c>
      <c r="D11" s="16"/>
      <c r="E11" s="11">
        <f t="shared" si="0"/>
        <v>51</v>
      </c>
      <c r="F11" s="16">
        <f>C11*E11</f>
        <v>51</v>
      </c>
      <c r="G11" s="17">
        <v>150</v>
      </c>
      <c r="H11" s="17">
        <f t="shared" si="1"/>
        <v>7650</v>
      </c>
      <c r="I11" s="18" t="s">
        <v>290</v>
      </c>
      <c r="J11" s="18" t="s">
        <v>35</v>
      </c>
      <c r="K11" s="19"/>
      <c r="L11" s="17"/>
      <c r="M11" s="17"/>
      <c r="N11" s="21" t="s">
        <v>75</v>
      </c>
      <c r="O11" s="21"/>
      <c r="P11" s="21" t="s">
        <v>37</v>
      </c>
      <c r="Q11" s="22"/>
      <c r="AC11" s="236"/>
      <c r="AD11" s="28" t="s">
        <v>76</v>
      </c>
      <c r="AE11" s="29"/>
      <c r="AF11" s="30">
        <v>500</v>
      </c>
      <c r="AG11" s="30"/>
      <c r="AH11" s="31">
        <v>1500</v>
      </c>
      <c r="AI11" s="236"/>
      <c r="AJ11" s="238"/>
    </row>
    <row r="12" spans="1:36" ht="22.5">
      <c r="F12" s="35">
        <f>SUM(F4:F10)</f>
        <v>17380</v>
      </c>
      <c r="G12" s="36" t="s">
        <v>77</v>
      </c>
      <c r="H12" s="37">
        <f>SUM(H3:H11)</f>
        <v>98530</v>
      </c>
      <c r="I12" s="37"/>
      <c r="J12" s="37"/>
      <c r="K12" s="38"/>
      <c r="L12" s="37"/>
      <c r="M12" s="37"/>
      <c r="N12" s="39"/>
      <c r="O12" s="39"/>
      <c r="P12" s="39"/>
      <c r="Q12" s="40"/>
      <c r="AC12" s="41"/>
      <c r="AD12" s="28" t="s">
        <v>74</v>
      </c>
      <c r="AE12" s="29">
        <v>10</v>
      </c>
      <c r="AF12" s="30"/>
      <c r="AG12" s="30"/>
      <c r="AH12" s="31">
        <v>1000</v>
      </c>
      <c r="AI12" s="236"/>
      <c r="AJ12" s="238"/>
    </row>
    <row r="13" spans="1:36" ht="36">
      <c r="B13" s="11"/>
      <c r="C13" s="11" t="s">
        <v>9</v>
      </c>
      <c r="D13" s="11" t="s">
        <v>10</v>
      </c>
      <c r="E13" s="11" t="s">
        <v>11</v>
      </c>
      <c r="F13" s="11" t="s">
        <v>78</v>
      </c>
      <c r="G13" s="11" t="s">
        <v>15</v>
      </c>
      <c r="H13" s="11" t="s">
        <v>16</v>
      </c>
      <c r="K13" s="12" t="s">
        <v>20</v>
      </c>
      <c r="L13" s="12" t="s">
        <v>21</v>
      </c>
      <c r="M13" s="12" t="s">
        <v>22</v>
      </c>
      <c r="AC13" s="41" t="s">
        <v>79</v>
      </c>
      <c r="AD13" s="28" t="s">
        <v>80</v>
      </c>
      <c r="AE13" s="29"/>
      <c r="AF13" s="30"/>
      <c r="AG13" s="29" t="s">
        <v>81</v>
      </c>
      <c r="AH13" s="31" t="s">
        <v>37</v>
      </c>
      <c r="AI13" s="31" t="s">
        <v>82</v>
      </c>
      <c r="AJ13" s="42" t="s">
        <v>83</v>
      </c>
    </row>
    <row r="14" spans="1:36" ht="22.5">
      <c r="A14" s="256" t="s">
        <v>84</v>
      </c>
      <c r="B14" s="10" t="s">
        <v>85</v>
      </c>
      <c r="C14" s="10">
        <v>0.03</v>
      </c>
      <c r="D14" s="10" t="s">
        <v>86</v>
      </c>
      <c r="E14" s="11">
        <f t="shared" ref="E14:E19" si="3">$E$1</f>
        <v>51</v>
      </c>
      <c r="F14" s="11">
        <f t="shared" ref="F14:F19" si="4">ROUNDUP(C14*E14,0)</f>
        <v>2</v>
      </c>
      <c r="G14" s="11">
        <v>1000</v>
      </c>
      <c r="H14" s="11">
        <f>F14*G14</f>
        <v>2000</v>
      </c>
      <c r="I14" s="5" t="s">
        <v>292</v>
      </c>
      <c r="J14" s="5" t="s">
        <v>87</v>
      </c>
      <c r="K14" s="19">
        <v>1531</v>
      </c>
      <c r="L14" s="17" t="s">
        <v>286</v>
      </c>
      <c r="M14" s="43" t="s">
        <v>293</v>
      </c>
      <c r="P14" s="6" t="s">
        <v>37</v>
      </c>
      <c r="AC14" s="233" t="s">
        <v>84</v>
      </c>
      <c r="AD14" s="28" t="s">
        <v>88</v>
      </c>
      <c r="AE14" s="29"/>
      <c r="AF14" s="30"/>
      <c r="AG14" s="29" t="s">
        <v>89</v>
      </c>
      <c r="AH14" s="31" t="s">
        <v>90</v>
      </c>
      <c r="AI14" s="236">
        <v>2000</v>
      </c>
      <c r="AJ14" s="237" t="s">
        <v>91</v>
      </c>
    </row>
    <row r="15" spans="1:36" ht="22.5">
      <c r="A15" s="254"/>
      <c r="B15" s="10" t="s">
        <v>92</v>
      </c>
      <c r="C15" s="10">
        <v>0.2</v>
      </c>
      <c r="D15" s="10" t="s">
        <v>93</v>
      </c>
      <c r="E15" s="11">
        <f t="shared" si="3"/>
        <v>51</v>
      </c>
      <c r="F15" s="11">
        <f t="shared" si="4"/>
        <v>11</v>
      </c>
      <c r="G15" s="11">
        <v>70</v>
      </c>
      <c r="H15" s="11">
        <f t="shared" ref="H15:H19" si="5">F15*G15</f>
        <v>770</v>
      </c>
      <c r="I15" s="5" t="s">
        <v>292</v>
      </c>
      <c r="J15" s="5" t="s">
        <v>87</v>
      </c>
      <c r="K15" s="19">
        <v>859</v>
      </c>
      <c r="L15" s="17" t="s">
        <v>286</v>
      </c>
      <c r="M15" s="43" t="s">
        <v>294</v>
      </c>
      <c r="P15" s="6" t="s">
        <v>37</v>
      </c>
      <c r="AC15" s="234"/>
      <c r="AD15" s="28" t="s">
        <v>92</v>
      </c>
      <c r="AE15" s="29"/>
      <c r="AF15" s="30"/>
      <c r="AG15" s="29" t="s">
        <v>94</v>
      </c>
      <c r="AH15" s="31" t="s">
        <v>90</v>
      </c>
      <c r="AI15" s="236"/>
      <c r="AJ15" s="237"/>
    </row>
    <row r="16" spans="1:36" ht="22.5">
      <c r="A16" s="254"/>
      <c r="B16" s="10" t="s">
        <v>95</v>
      </c>
      <c r="C16" s="10">
        <v>1</v>
      </c>
      <c r="D16" s="10"/>
      <c r="E16" s="11">
        <f t="shared" si="3"/>
        <v>51</v>
      </c>
      <c r="F16" s="11">
        <f t="shared" si="4"/>
        <v>51</v>
      </c>
      <c r="G16" s="11">
        <v>50</v>
      </c>
      <c r="H16" s="11">
        <f t="shared" si="5"/>
        <v>2550</v>
      </c>
      <c r="I16" s="5" t="s">
        <v>292</v>
      </c>
      <c r="K16" s="19">
        <v>1453</v>
      </c>
      <c r="L16" s="17" t="s">
        <v>286</v>
      </c>
      <c r="M16" s="43" t="s">
        <v>295</v>
      </c>
      <c r="P16" s="6" t="s">
        <v>37</v>
      </c>
      <c r="AC16" s="234"/>
      <c r="AD16" s="28" t="s">
        <v>95</v>
      </c>
      <c r="AE16" s="29"/>
      <c r="AF16" s="30"/>
      <c r="AG16" s="29" t="s">
        <v>96</v>
      </c>
      <c r="AH16" s="31" t="s">
        <v>90</v>
      </c>
      <c r="AI16" s="236"/>
      <c r="AJ16" s="237"/>
    </row>
    <row r="17" spans="1:36" ht="22.5">
      <c r="A17" s="254"/>
      <c r="B17" s="10" t="s">
        <v>97</v>
      </c>
      <c r="C17" s="10">
        <v>0.05</v>
      </c>
      <c r="D17" s="10" t="s">
        <v>98</v>
      </c>
      <c r="E17" s="11">
        <f t="shared" si="3"/>
        <v>51</v>
      </c>
      <c r="F17" s="11">
        <f t="shared" si="4"/>
        <v>3</v>
      </c>
      <c r="G17" s="11">
        <v>200</v>
      </c>
      <c r="H17" s="11">
        <f t="shared" si="5"/>
        <v>600</v>
      </c>
      <c r="I17" s="5" t="s">
        <v>296</v>
      </c>
      <c r="K17" s="19">
        <f>198*2*1.08</f>
        <v>427.68</v>
      </c>
      <c r="L17" s="17" t="s">
        <v>286</v>
      </c>
      <c r="M17" s="20" t="s">
        <v>287</v>
      </c>
      <c r="P17" s="6" t="s">
        <v>99</v>
      </c>
      <c r="AC17" s="234"/>
      <c r="AD17" s="28" t="s">
        <v>97</v>
      </c>
      <c r="AE17" s="29"/>
      <c r="AF17" s="30"/>
      <c r="AG17" s="29" t="s">
        <v>100</v>
      </c>
      <c r="AH17" s="31" t="s">
        <v>90</v>
      </c>
      <c r="AI17" s="236"/>
      <c r="AJ17" s="237"/>
    </row>
    <row r="18" spans="1:36" ht="22.5">
      <c r="A18" s="254"/>
      <c r="B18" s="10" t="s">
        <v>101</v>
      </c>
      <c r="C18" s="10">
        <v>0.2</v>
      </c>
      <c r="D18" s="10" t="s">
        <v>102</v>
      </c>
      <c r="E18" s="11">
        <f t="shared" si="3"/>
        <v>51</v>
      </c>
      <c r="F18" s="11">
        <f t="shared" si="4"/>
        <v>11</v>
      </c>
      <c r="G18" s="11">
        <v>150</v>
      </c>
      <c r="H18" s="11">
        <f t="shared" si="5"/>
        <v>1650</v>
      </c>
      <c r="I18" s="5" t="s">
        <v>296</v>
      </c>
      <c r="J18" s="5" t="s">
        <v>87</v>
      </c>
      <c r="K18" s="19">
        <f>158*10</f>
        <v>1580</v>
      </c>
      <c r="L18" s="17" t="s">
        <v>286</v>
      </c>
      <c r="M18" s="20" t="s">
        <v>287</v>
      </c>
      <c r="P18" s="6" t="s">
        <v>37</v>
      </c>
      <c r="AC18" s="234"/>
      <c r="AD18" s="28" t="s">
        <v>103</v>
      </c>
      <c r="AE18" s="29"/>
      <c r="AF18" s="30"/>
      <c r="AG18" s="29" t="s">
        <v>104</v>
      </c>
      <c r="AH18" s="31" t="s">
        <v>90</v>
      </c>
      <c r="AI18" s="236"/>
      <c r="AJ18" s="237"/>
    </row>
    <row r="19" spans="1:36" ht="22.5">
      <c r="A19" s="255"/>
      <c r="B19" s="10" t="s">
        <v>105</v>
      </c>
      <c r="C19" s="10">
        <v>0.2</v>
      </c>
      <c r="D19" s="10" t="s">
        <v>106</v>
      </c>
      <c r="E19" s="11">
        <f t="shared" si="3"/>
        <v>51</v>
      </c>
      <c r="F19" s="11">
        <f t="shared" si="4"/>
        <v>11</v>
      </c>
      <c r="G19" s="11">
        <v>150</v>
      </c>
      <c r="H19" s="11">
        <f t="shared" si="5"/>
        <v>1650</v>
      </c>
      <c r="I19" s="5" t="s">
        <v>296</v>
      </c>
      <c r="J19" s="5" t="s">
        <v>87</v>
      </c>
      <c r="K19" s="19">
        <f>218*10</f>
        <v>2180</v>
      </c>
      <c r="L19" s="17" t="s">
        <v>286</v>
      </c>
      <c r="M19" s="20" t="s">
        <v>287</v>
      </c>
      <c r="P19" s="6" t="s">
        <v>37</v>
      </c>
      <c r="AC19" s="235"/>
      <c r="AD19" s="28" t="s">
        <v>107</v>
      </c>
      <c r="AE19" s="29"/>
      <c r="AF19" s="30"/>
      <c r="AG19" s="29" t="s">
        <v>108</v>
      </c>
      <c r="AH19" s="31" t="s">
        <v>90</v>
      </c>
      <c r="AI19" s="236"/>
      <c r="AJ19" s="237"/>
    </row>
    <row r="20" spans="1:36" ht="34.5" customHeight="1">
      <c r="F20" s="2"/>
      <c r="G20" s="44" t="s">
        <v>77</v>
      </c>
      <c r="H20" s="38">
        <f>SUM(H14:H19)</f>
        <v>9220</v>
      </c>
      <c r="I20" s="38"/>
      <c r="J20" s="38"/>
      <c r="K20" s="38"/>
      <c r="L20" s="38"/>
      <c r="M20" s="38"/>
      <c r="N20" s="45"/>
      <c r="O20" s="45"/>
      <c r="P20" s="45"/>
      <c r="Q20" s="46"/>
      <c r="AC20" s="47" t="s">
        <v>109</v>
      </c>
      <c r="AD20" s="48" t="s">
        <v>110</v>
      </c>
      <c r="AE20" s="49"/>
      <c r="AF20" s="50"/>
      <c r="AG20" s="49" t="s">
        <v>111</v>
      </c>
      <c r="AH20" s="47">
        <v>1000</v>
      </c>
      <c r="AI20" s="41">
        <v>1000</v>
      </c>
      <c r="AJ20" s="42" t="s">
        <v>112</v>
      </c>
    </row>
    <row r="21" spans="1:36">
      <c r="B21" s="11"/>
      <c r="C21" s="11" t="s">
        <v>9</v>
      </c>
      <c r="D21" s="11" t="s">
        <v>10</v>
      </c>
      <c r="E21" s="11" t="s">
        <v>11</v>
      </c>
      <c r="F21" s="11" t="s">
        <v>78</v>
      </c>
      <c r="G21" s="11" t="s">
        <v>15</v>
      </c>
      <c r="H21" s="11" t="s">
        <v>16</v>
      </c>
      <c r="K21" s="12" t="s">
        <v>20</v>
      </c>
      <c r="L21" s="12" t="s">
        <v>21</v>
      </c>
      <c r="M21" s="12" t="s">
        <v>22</v>
      </c>
      <c r="AC21" s="233" t="s">
        <v>113</v>
      </c>
      <c r="AD21" s="28" t="s">
        <v>114</v>
      </c>
      <c r="AE21" s="29"/>
      <c r="AF21" s="30"/>
      <c r="AG21" s="29" t="s">
        <v>115</v>
      </c>
      <c r="AH21" s="31" t="s">
        <v>90</v>
      </c>
      <c r="AI21" s="236">
        <v>2000</v>
      </c>
      <c r="AJ21" s="238" t="s">
        <v>116</v>
      </c>
    </row>
    <row r="22" spans="1:36" ht="22.5">
      <c r="A22" s="254" t="s">
        <v>117</v>
      </c>
      <c r="B22" s="10" t="s">
        <v>118</v>
      </c>
      <c r="C22" s="11">
        <v>1</v>
      </c>
      <c r="D22" s="11"/>
      <c r="E22" s="11">
        <f>$E$1-$G$1</f>
        <v>51</v>
      </c>
      <c r="F22" s="11">
        <f t="shared" ref="F22:F26" si="6">ROUNDUP(C22*E22,0)</f>
        <v>51</v>
      </c>
      <c r="G22" s="11">
        <v>150</v>
      </c>
      <c r="H22" s="11">
        <f t="shared" ref="H22:H26" si="7">F22*G22</f>
        <v>7650</v>
      </c>
      <c r="I22" s="5" t="s">
        <v>203</v>
      </c>
      <c r="J22" s="5" t="s">
        <v>119</v>
      </c>
      <c r="K22" s="19"/>
      <c r="L22" s="17"/>
      <c r="M22" s="17"/>
      <c r="N22" s="6" t="s">
        <v>120</v>
      </c>
      <c r="O22" s="6">
        <v>3918</v>
      </c>
      <c r="P22" s="6" t="s">
        <v>121</v>
      </c>
      <c r="AC22" s="234"/>
      <c r="AD22" s="28" t="s">
        <v>122</v>
      </c>
      <c r="AE22" s="29"/>
      <c r="AF22" s="30"/>
      <c r="AG22" s="29" t="s">
        <v>115</v>
      </c>
      <c r="AH22" s="31" t="s">
        <v>90</v>
      </c>
      <c r="AI22" s="236"/>
      <c r="AJ22" s="238"/>
    </row>
    <row r="23" spans="1:36" ht="22.5">
      <c r="A23" s="254"/>
      <c r="B23" s="10" t="s">
        <v>123</v>
      </c>
      <c r="C23" s="11">
        <v>0.5</v>
      </c>
      <c r="D23" s="11"/>
      <c r="E23" s="11">
        <f>$E$1-$G$1</f>
        <v>51</v>
      </c>
      <c r="F23" s="11">
        <f t="shared" si="6"/>
        <v>26</v>
      </c>
      <c r="G23" s="11">
        <v>150</v>
      </c>
      <c r="H23" s="11">
        <f t="shared" si="7"/>
        <v>3900</v>
      </c>
      <c r="I23" s="5" t="s">
        <v>292</v>
      </c>
      <c r="J23" s="5" t="s">
        <v>119</v>
      </c>
      <c r="K23" s="19">
        <v>3289</v>
      </c>
      <c r="L23" s="17" t="s">
        <v>286</v>
      </c>
      <c r="M23" s="43" t="s">
        <v>297</v>
      </c>
      <c r="N23" s="6" t="s">
        <v>120</v>
      </c>
      <c r="O23" s="6">
        <v>4531</v>
      </c>
      <c r="P23" s="6" t="s">
        <v>37</v>
      </c>
      <c r="AC23" s="234"/>
      <c r="AD23" s="28" t="s">
        <v>124</v>
      </c>
      <c r="AE23" s="29"/>
      <c r="AF23" s="30"/>
      <c r="AG23" s="29" t="s">
        <v>125</v>
      </c>
      <c r="AH23" s="31" t="s">
        <v>90</v>
      </c>
      <c r="AI23" s="236"/>
      <c r="AJ23" s="238"/>
    </row>
    <row r="24" spans="1:36" ht="22.5">
      <c r="A24" s="254"/>
      <c r="B24" s="10" t="s">
        <v>126</v>
      </c>
      <c r="C24" s="11">
        <v>0.25</v>
      </c>
      <c r="D24" s="11"/>
      <c r="E24" s="11">
        <f t="shared" ref="E24:E26" si="8">$E$1</f>
        <v>51</v>
      </c>
      <c r="F24" s="11">
        <f t="shared" si="6"/>
        <v>13</v>
      </c>
      <c r="G24" s="11">
        <v>150</v>
      </c>
      <c r="H24" s="11">
        <f>F24*G24</f>
        <v>1950</v>
      </c>
      <c r="I24" s="5" t="s">
        <v>298</v>
      </c>
      <c r="J24" s="5" t="s">
        <v>127</v>
      </c>
      <c r="K24" s="19">
        <v>729</v>
      </c>
      <c r="L24" s="17" t="s">
        <v>286</v>
      </c>
      <c r="M24" s="17" t="s">
        <v>299</v>
      </c>
      <c r="N24" s="6" t="s">
        <v>128</v>
      </c>
      <c r="O24" s="6">
        <v>1860</v>
      </c>
      <c r="P24" s="240" t="s">
        <v>129</v>
      </c>
      <c r="AC24" s="234"/>
      <c r="AD24" s="28" t="s">
        <v>130</v>
      </c>
      <c r="AE24" s="29"/>
      <c r="AF24" s="30"/>
      <c r="AG24" s="29" t="s">
        <v>125</v>
      </c>
      <c r="AH24" s="31" t="s">
        <v>90</v>
      </c>
      <c r="AI24" s="236"/>
      <c r="AJ24" s="238"/>
    </row>
    <row r="25" spans="1:36" ht="22.5">
      <c r="A25" s="254"/>
      <c r="B25" s="10"/>
      <c r="C25" s="11"/>
      <c r="D25" s="11"/>
      <c r="E25" s="11"/>
      <c r="F25" s="11"/>
      <c r="G25" s="11"/>
      <c r="H25" s="11"/>
      <c r="I25" s="5" t="s">
        <v>300</v>
      </c>
      <c r="K25" s="19"/>
      <c r="L25" s="17"/>
      <c r="M25" s="17"/>
      <c r="P25" s="240"/>
      <c r="AC25" s="234"/>
      <c r="AD25" s="28"/>
      <c r="AE25" s="29"/>
      <c r="AF25" s="30"/>
      <c r="AG25" s="29"/>
      <c r="AH25" s="31"/>
      <c r="AI25" s="236"/>
      <c r="AJ25" s="238"/>
    </row>
    <row r="26" spans="1:36" ht="22.5">
      <c r="A26" s="255"/>
      <c r="B26" s="10" t="s">
        <v>131</v>
      </c>
      <c r="C26" s="11">
        <v>0.25</v>
      </c>
      <c r="D26" s="11"/>
      <c r="E26" s="11">
        <f t="shared" si="8"/>
        <v>51</v>
      </c>
      <c r="F26" s="11">
        <f t="shared" si="6"/>
        <v>13</v>
      </c>
      <c r="G26" s="11">
        <v>150</v>
      </c>
      <c r="H26" s="11">
        <f t="shared" si="7"/>
        <v>1950</v>
      </c>
      <c r="I26" s="5" t="s">
        <v>301</v>
      </c>
      <c r="J26" s="5" t="s">
        <v>127</v>
      </c>
      <c r="K26" s="19"/>
      <c r="L26" s="17"/>
      <c r="M26" s="17"/>
      <c r="N26" s="6" t="s">
        <v>128</v>
      </c>
      <c r="O26" s="6">
        <v>1846</v>
      </c>
      <c r="P26" s="240"/>
      <c r="AC26" s="235"/>
      <c r="AD26" s="28" t="s">
        <v>132</v>
      </c>
      <c r="AE26" s="29"/>
      <c r="AF26" s="30"/>
      <c r="AG26" s="29" t="s">
        <v>133</v>
      </c>
      <c r="AH26" s="31" t="s">
        <v>90</v>
      </c>
      <c r="AI26" s="236"/>
      <c r="AJ26" s="238"/>
    </row>
    <row r="27" spans="1:36" ht="22.5">
      <c r="G27" s="36" t="s">
        <v>77</v>
      </c>
      <c r="H27" s="37">
        <f>SUM(H22:H26)</f>
        <v>15450</v>
      </c>
      <c r="I27" s="37"/>
      <c r="J27" s="37"/>
      <c r="K27" s="38"/>
      <c r="L27" s="37"/>
      <c r="M27" s="37"/>
      <c r="N27" s="39"/>
      <c r="O27" s="39"/>
      <c r="P27" s="39"/>
      <c r="Q27" s="40"/>
      <c r="AC27" s="233" t="s">
        <v>134</v>
      </c>
      <c r="AD27" s="28" t="s">
        <v>135</v>
      </c>
      <c r="AE27" s="29"/>
      <c r="AF27" s="30"/>
      <c r="AG27" s="29" t="s">
        <v>136</v>
      </c>
      <c r="AH27" s="51" t="s">
        <v>136</v>
      </c>
      <c r="AI27" s="236" t="s">
        <v>82</v>
      </c>
      <c r="AJ27" s="238" t="s">
        <v>137</v>
      </c>
    </row>
    <row r="28" spans="1:36">
      <c r="B28" s="11"/>
      <c r="C28" s="11" t="s">
        <v>9</v>
      </c>
      <c r="D28" s="11" t="s">
        <v>10</v>
      </c>
      <c r="E28" s="11" t="s">
        <v>11</v>
      </c>
      <c r="F28" s="11" t="s">
        <v>78</v>
      </c>
      <c r="G28" s="11" t="s">
        <v>15</v>
      </c>
      <c r="H28" s="11" t="s">
        <v>16</v>
      </c>
      <c r="K28" s="12" t="s">
        <v>20</v>
      </c>
      <c r="L28" s="12" t="s">
        <v>21</v>
      </c>
      <c r="M28" s="12" t="s">
        <v>22</v>
      </c>
      <c r="AC28" s="234"/>
      <c r="AD28" s="28" t="s">
        <v>138</v>
      </c>
      <c r="AE28" s="29"/>
      <c r="AF28" s="30"/>
      <c r="AG28" s="29" t="s">
        <v>139</v>
      </c>
      <c r="AH28" s="51" t="s">
        <v>136</v>
      </c>
      <c r="AI28" s="236"/>
      <c r="AJ28" s="238"/>
    </row>
    <row r="29" spans="1:36" ht="33.75" customHeight="1">
      <c r="A29" s="256" t="s">
        <v>113</v>
      </c>
      <c r="B29" s="52" t="s">
        <v>140</v>
      </c>
      <c r="C29" s="53">
        <v>0.2</v>
      </c>
      <c r="D29" s="10"/>
      <c r="E29" s="11">
        <f t="shared" ref="E29:E34" si="9">$E$1</f>
        <v>51</v>
      </c>
      <c r="F29" s="54">
        <f>ROUNDUP(C29*E29,0)</f>
        <v>11</v>
      </c>
      <c r="G29" s="17">
        <v>200</v>
      </c>
      <c r="H29" s="17">
        <f>F29*G29</f>
        <v>2200</v>
      </c>
      <c r="I29" s="18" t="s">
        <v>302</v>
      </c>
      <c r="J29" s="18"/>
      <c r="K29" s="19"/>
      <c r="L29" s="17"/>
      <c r="M29" s="17"/>
      <c r="N29" s="21"/>
      <c r="O29" s="21">
        <v>1942</v>
      </c>
      <c r="P29" s="55"/>
      <c r="Q29" s="22"/>
      <c r="AC29" s="235"/>
      <c r="AD29" s="28" t="s">
        <v>141</v>
      </c>
      <c r="AE29" s="29"/>
      <c r="AF29" s="30"/>
      <c r="AG29" s="29" t="s">
        <v>128</v>
      </c>
      <c r="AH29" s="51" t="s">
        <v>136</v>
      </c>
      <c r="AI29" s="236"/>
      <c r="AJ29" s="238"/>
    </row>
    <row r="30" spans="1:36" ht="31.5" customHeight="1">
      <c r="A30" s="254"/>
      <c r="B30" s="52" t="s">
        <v>142</v>
      </c>
      <c r="C30" s="53">
        <v>0.1</v>
      </c>
      <c r="D30" s="10"/>
      <c r="E30" s="11">
        <f t="shared" si="9"/>
        <v>51</v>
      </c>
      <c r="F30" s="54">
        <f t="shared" ref="F30:F34" si="10">ROUNDUP(C30*E30,0)</f>
        <v>6</v>
      </c>
      <c r="G30" s="17">
        <v>200</v>
      </c>
      <c r="H30" s="17">
        <f>F30*G30</f>
        <v>1200</v>
      </c>
      <c r="I30" s="18" t="s">
        <v>302</v>
      </c>
      <c r="J30" s="18"/>
      <c r="K30" s="19"/>
      <c r="L30" s="56"/>
      <c r="M30" s="56"/>
      <c r="N30" s="21"/>
      <c r="O30" s="241">
        <v>7971</v>
      </c>
      <c r="P30" s="239"/>
      <c r="Q30" s="22"/>
      <c r="AC30" s="51" t="s">
        <v>143</v>
      </c>
      <c r="AD30" s="28" t="s">
        <v>144</v>
      </c>
      <c r="AE30" s="29"/>
      <c r="AF30" s="30"/>
      <c r="AG30" s="29" t="s">
        <v>145</v>
      </c>
      <c r="AH30" s="51" t="s">
        <v>136</v>
      </c>
      <c r="AI30" s="236"/>
      <c r="AJ30" s="238"/>
    </row>
    <row r="31" spans="1:36" ht="31.5" customHeight="1">
      <c r="A31" s="254"/>
      <c r="B31" s="52" t="s">
        <v>146</v>
      </c>
      <c r="C31" s="57">
        <v>0</v>
      </c>
      <c r="D31" s="58"/>
      <c r="E31" s="59">
        <f t="shared" si="9"/>
        <v>51</v>
      </c>
      <c r="F31" s="60">
        <f t="shared" si="10"/>
        <v>0</v>
      </c>
      <c r="G31" s="56">
        <v>200</v>
      </c>
      <c r="H31" s="56">
        <f t="shared" ref="H31:H34" si="11">F31*G31</f>
        <v>0</v>
      </c>
      <c r="I31" s="61" t="s">
        <v>302</v>
      </c>
      <c r="J31" s="61"/>
      <c r="K31" s="19"/>
      <c r="L31" s="17"/>
      <c r="M31" s="17"/>
      <c r="N31" s="62" t="s">
        <v>90</v>
      </c>
      <c r="O31" s="241"/>
      <c r="P31" s="239"/>
      <c r="Q31" s="22"/>
      <c r="AC31" s="31" t="s">
        <v>147</v>
      </c>
      <c r="AD31" s="28"/>
      <c r="AE31" s="29">
        <f>SUM(AE3:AE12)</f>
        <v>40</v>
      </c>
      <c r="AF31" s="30">
        <f>SUM(AF3:AF12)</f>
        <v>1590</v>
      </c>
      <c r="AG31" s="30" t="s">
        <v>81</v>
      </c>
      <c r="AH31" s="28">
        <f>SUM(AH3:AH12)</f>
        <v>13500</v>
      </c>
    </row>
    <row r="32" spans="1:36" ht="31.5" customHeight="1">
      <c r="A32" s="254"/>
      <c r="B32" s="63" t="s">
        <v>114</v>
      </c>
      <c r="C32" s="53">
        <v>0.1</v>
      </c>
      <c r="D32" s="10"/>
      <c r="E32" s="11">
        <f t="shared" si="9"/>
        <v>51</v>
      </c>
      <c r="F32" s="54">
        <f t="shared" si="10"/>
        <v>6</v>
      </c>
      <c r="G32" s="17">
        <v>200</v>
      </c>
      <c r="H32" s="17">
        <f t="shared" si="11"/>
        <v>1200</v>
      </c>
      <c r="I32" s="18" t="s">
        <v>302</v>
      </c>
      <c r="J32" s="18"/>
      <c r="K32" s="19"/>
      <c r="L32" s="17"/>
      <c r="M32" s="17"/>
      <c r="N32" s="21" t="s">
        <v>148</v>
      </c>
      <c r="O32" s="241"/>
      <c r="P32" s="239"/>
      <c r="Q32" s="22"/>
    </row>
    <row r="33" spans="1:17" ht="31.5" customHeight="1">
      <c r="A33" s="254"/>
      <c r="B33" s="63" t="s">
        <v>149</v>
      </c>
      <c r="C33" s="64">
        <v>1</v>
      </c>
      <c r="D33" s="10"/>
      <c r="E33" s="11">
        <v>1</v>
      </c>
      <c r="F33" s="54">
        <f t="shared" si="10"/>
        <v>1</v>
      </c>
      <c r="G33" s="17">
        <v>200</v>
      </c>
      <c r="H33" s="17">
        <f t="shared" si="11"/>
        <v>200</v>
      </c>
      <c r="I33" s="18" t="s">
        <v>302</v>
      </c>
      <c r="J33" s="18"/>
      <c r="K33" s="19"/>
      <c r="L33" s="17"/>
      <c r="M33" s="17"/>
      <c r="N33" s="21" t="s">
        <v>90</v>
      </c>
      <c r="O33" s="241"/>
      <c r="P33" s="239"/>
      <c r="Q33" s="22"/>
    </row>
    <row r="34" spans="1:17" ht="31.5" customHeight="1">
      <c r="A34" s="255"/>
      <c r="B34" s="52" t="s">
        <v>150</v>
      </c>
      <c r="C34" s="53">
        <v>0.1</v>
      </c>
      <c r="D34" s="10"/>
      <c r="E34" s="11">
        <f t="shared" si="9"/>
        <v>51</v>
      </c>
      <c r="F34" s="54">
        <f t="shared" si="10"/>
        <v>6</v>
      </c>
      <c r="G34" s="17">
        <v>200</v>
      </c>
      <c r="H34" s="17">
        <f t="shared" si="11"/>
        <v>1200</v>
      </c>
      <c r="I34" s="18" t="s">
        <v>302</v>
      </c>
      <c r="J34" s="18"/>
      <c r="N34" s="21" t="s">
        <v>90</v>
      </c>
      <c r="O34" s="241"/>
      <c r="P34" s="239"/>
      <c r="Q34" s="22"/>
    </row>
    <row r="35" spans="1:17" ht="22.5">
      <c r="G35" s="36" t="s">
        <v>77</v>
      </c>
      <c r="H35" s="37">
        <f>SUM(H30:H34)</f>
        <v>3800</v>
      </c>
      <c r="I35" s="37"/>
      <c r="J35" s="37"/>
      <c r="K35" s="37"/>
      <c r="L35" s="37"/>
      <c r="M35" s="37"/>
      <c r="N35" s="39"/>
      <c r="O35" s="39"/>
      <c r="P35" s="39"/>
      <c r="Q35" s="40"/>
    </row>
    <row r="36" spans="1:17" ht="22.5">
      <c r="G36" s="36" t="s">
        <v>18</v>
      </c>
      <c r="H36" s="65" t="s">
        <v>20</v>
      </c>
      <c r="I36" s="65" t="s">
        <v>21</v>
      </c>
      <c r="J36" s="37"/>
      <c r="K36" s="37"/>
      <c r="L36" s="37"/>
      <c r="M36" s="37"/>
      <c r="N36" s="39"/>
      <c r="O36" s="39"/>
      <c r="P36" s="39"/>
      <c r="Q36" s="40"/>
    </row>
    <row r="37" spans="1:17">
      <c r="A37" s="2" t="s">
        <v>152</v>
      </c>
      <c r="B37" s="66" t="s">
        <v>153</v>
      </c>
      <c r="C37" s="2">
        <v>22</v>
      </c>
      <c r="D37" s="212" t="s">
        <v>154</v>
      </c>
      <c r="E37" s="212" t="s">
        <v>155</v>
      </c>
      <c r="G37" s="123" t="s">
        <v>288</v>
      </c>
      <c r="H37" s="11"/>
      <c r="I37" s="11"/>
      <c r="N37" s="67"/>
    </row>
    <row r="38" spans="1:17" ht="22.5">
      <c r="B38" s="66" t="s">
        <v>157</v>
      </c>
      <c r="C38" s="2">
        <v>9</v>
      </c>
      <c r="D38" s="212" t="s">
        <v>154</v>
      </c>
      <c r="E38" s="212" t="s">
        <v>158</v>
      </c>
      <c r="F38" s="5" t="s">
        <v>159</v>
      </c>
      <c r="G38" s="123" t="s">
        <v>298</v>
      </c>
      <c r="H38" s="68">
        <v>440</v>
      </c>
      <c r="I38" s="68" t="s">
        <v>286</v>
      </c>
      <c r="J38" s="37"/>
      <c r="K38" s="37"/>
      <c r="L38" s="37"/>
      <c r="M38" s="37"/>
      <c r="N38" s="37"/>
    </row>
    <row r="39" spans="1:17" ht="22.5">
      <c r="B39" s="66" t="s">
        <v>161</v>
      </c>
      <c r="C39" s="2">
        <v>100</v>
      </c>
      <c r="D39" s="212" t="s">
        <v>162</v>
      </c>
      <c r="G39" s="123" t="s">
        <v>298</v>
      </c>
      <c r="H39" s="68">
        <v>330</v>
      </c>
      <c r="I39" s="213" t="s">
        <v>303</v>
      </c>
      <c r="J39" s="37"/>
      <c r="K39" s="37"/>
      <c r="L39" s="37"/>
      <c r="M39" s="37"/>
      <c r="N39" s="37"/>
    </row>
    <row r="40" spans="1:17" ht="22.5">
      <c r="B40" s="66" t="s">
        <v>164</v>
      </c>
      <c r="C40" s="2">
        <v>150</v>
      </c>
      <c r="D40" s="212" t="s">
        <v>165</v>
      </c>
      <c r="E40" s="212" t="s">
        <v>166</v>
      </c>
      <c r="F40" s="123" t="s">
        <v>167</v>
      </c>
      <c r="G40" s="123" t="s">
        <v>298</v>
      </c>
      <c r="H40" s="68" t="s">
        <v>304</v>
      </c>
      <c r="I40" s="213" t="s">
        <v>303</v>
      </c>
      <c r="J40" s="37"/>
      <c r="K40" s="37"/>
      <c r="L40" s="37"/>
      <c r="M40" s="37"/>
      <c r="N40" s="37"/>
    </row>
    <row r="41" spans="1:17" ht="22.5">
      <c r="B41" s="66" t="s">
        <v>168</v>
      </c>
      <c r="C41" s="2">
        <v>18</v>
      </c>
      <c r="D41" s="212" t="s">
        <v>165</v>
      </c>
      <c r="F41" s="123"/>
      <c r="G41" s="123" t="s">
        <v>288</v>
      </c>
      <c r="H41" s="68"/>
      <c r="I41" s="68"/>
      <c r="J41" s="37"/>
      <c r="K41" s="37"/>
      <c r="L41" s="37"/>
      <c r="M41" s="37"/>
      <c r="N41" s="37"/>
    </row>
    <row r="42" spans="1:17" ht="22.5">
      <c r="B42" s="66" t="s">
        <v>169</v>
      </c>
      <c r="C42" s="2">
        <v>50</v>
      </c>
      <c r="D42" s="212" t="s">
        <v>154</v>
      </c>
      <c r="G42" s="123" t="s">
        <v>298</v>
      </c>
      <c r="H42" s="68">
        <v>110</v>
      </c>
      <c r="I42" s="213" t="s">
        <v>303</v>
      </c>
      <c r="J42" s="37"/>
      <c r="K42" s="37"/>
      <c r="L42" s="37"/>
      <c r="M42" s="37"/>
      <c r="N42" s="37"/>
    </row>
    <row r="43" spans="1:17" ht="22.5">
      <c r="B43" s="66" t="s">
        <v>170</v>
      </c>
      <c r="C43" s="2">
        <v>100</v>
      </c>
      <c r="D43" s="212" t="s">
        <v>171</v>
      </c>
      <c r="G43" s="123" t="s">
        <v>298</v>
      </c>
      <c r="H43" s="68">
        <v>220</v>
      </c>
      <c r="I43" s="213" t="s">
        <v>303</v>
      </c>
      <c r="N43" s="67"/>
    </row>
    <row r="44" spans="1:17" ht="22.5">
      <c r="B44" s="66" t="s">
        <v>172</v>
      </c>
      <c r="C44" s="2">
        <v>2</v>
      </c>
      <c r="D44" s="212" t="s">
        <v>173</v>
      </c>
      <c r="G44" s="123" t="s">
        <v>298</v>
      </c>
      <c r="H44" s="68">
        <v>110</v>
      </c>
      <c r="I44" s="213" t="s">
        <v>303</v>
      </c>
      <c r="N44" s="67"/>
    </row>
    <row r="45" spans="1:17" ht="22.5">
      <c r="B45" s="66" t="s">
        <v>175</v>
      </c>
      <c r="C45" s="2">
        <v>2</v>
      </c>
      <c r="D45" s="212" t="s">
        <v>162</v>
      </c>
      <c r="G45" s="123" t="s">
        <v>298</v>
      </c>
      <c r="H45" s="68">
        <v>220</v>
      </c>
      <c r="I45" s="213" t="s">
        <v>303</v>
      </c>
      <c r="N45" s="67"/>
    </row>
    <row r="46" spans="1:17" ht="22.5">
      <c r="B46" s="66" t="s">
        <v>177</v>
      </c>
      <c r="D46" s="212" t="s">
        <v>178</v>
      </c>
      <c r="G46" s="123" t="s">
        <v>288</v>
      </c>
      <c r="H46" s="68"/>
      <c r="I46" s="11"/>
    </row>
    <row r="47" spans="1:17" ht="22.5">
      <c r="B47" s="66" t="s">
        <v>180</v>
      </c>
      <c r="C47" s="2">
        <v>9</v>
      </c>
      <c r="D47" s="212" t="s">
        <v>181</v>
      </c>
      <c r="G47" s="123" t="s">
        <v>305</v>
      </c>
      <c r="H47" s="68">
        <f>1420*2</f>
        <v>2840</v>
      </c>
      <c r="I47" s="11" t="s">
        <v>286</v>
      </c>
    </row>
    <row r="48" spans="1:17" ht="22.5">
      <c r="B48" s="66" t="s">
        <v>183</v>
      </c>
      <c r="C48" s="2">
        <v>9</v>
      </c>
      <c r="D48" s="69" t="s">
        <v>181</v>
      </c>
      <c r="G48" s="123" t="s">
        <v>305</v>
      </c>
      <c r="H48" s="68">
        <f>110*9</f>
        <v>990</v>
      </c>
      <c r="I48" s="11" t="s">
        <v>286</v>
      </c>
      <c r="N48" s="67"/>
    </row>
    <row r="49" spans="2:14" ht="22.5">
      <c r="B49" s="66" t="s">
        <v>185</v>
      </c>
      <c r="C49" s="2">
        <v>8</v>
      </c>
      <c r="D49" s="212" t="s">
        <v>162</v>
      </c>
      <c r="G49" s="123" t="s">
        <v>298</v>
      </c>
      <c r="H49" s="68">
        <v>110</v>
      </c>
      <c r="I49" s="213" t="s">
        <v>303</v>
      </c>
      <c r="N49" s="67"/>
    </row>
    <row r="50" spans="2:14" ht="22.5">
      <c r="B50" s="66" t="s">
        <v>186</v>
      </c>
      <c r="C50" s="2">
        <v>12</v>
      </c>
      <c r="D50" s="212" t="s">
        <v>162</v>
      </c>
      <c r="G50" s="123" t="s">
        <v>298</v>
      </c>
      <c r="H50" s="68">
        <v>110</v>
      </c>
      <c r="I50" s="213" t="s">
        <v>303</v>
      </c>
      <c r="N50" s="67"/>
    </row>
  </sheetData>
  <mergeCells count="20">
    <mergeCell ref="A14:A19"/>
    <mergeCell ref="AC14:AC19"/>
    <mergeCell ref="AI14:AI19"/>
    <mergeCell ref="AJ14:AJ19"/>
    <mergeCell ref="A3:A11"/>
    <mergeCell ref="AC3:AC6"/>
    <mergeCell ref="AI3:AI12"/>
    <mergeCell ref="AJ3:AJ12"/>
    <mergeCell ref="AC7:AC11"/>
    <mergeCell ref="P30:P34"/>
    <mergeCell ref="AC21:AC26"/>
    <mergeCell ref="AI21:AI26"/>
    <mergeCell ref="AJ21:AJ26"/>
    <mergeCell ref="A22:A26"/>
    <mergeCell ref="P24:P26"/>
    <mergeCell ref="AC27:AC29"/>
    <mergeCell ref="AI27:AI30"/>
    <mergeCell ref="AJ27:AJ30"/>
    <mergeCell ref="A29:A34"/>
    <mergeCell ref="O30:O34"/>
  </mergeCells>
  <phoneticPr fontId="5"/>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91557-B365-45EB-B667-D94BF43D5436}">
  <dimension ref="A1:AK55"/>
  <sheetViews>
    <sheetView topLeftCell="M41" zoomScale="77" zoomScaleNormal="70" workbookViewId="0">
      <selection activeCell="AB48" sqref="AB48"/>
    </sheetView>
  </sheetViews>
  <sheetFormatPr defaultColWidth="8.6640625" defaultRowHeight="18"/>
  <cols>
    <col min="1" max="1" width="8.6640625" style="2"/>
    <col min="2" max="2" width="25.1640625" style="2" bestFit="1" customWidth="1"/>
    <col min="3" max="4" width="12.5" style="2" customWidth="1"/>
    <col min="5" max="5" width="23.4140625" style="2" customWidth="1"/>
    <col min="6" max="6" width="12.5" style="5" customWidth="1"/>
    <col min="7" max="7" width="15" style="5" customWidth="1"/>
    <col min="8" max="8" width="12.5" style="5" customWidth="1"/>
    <col min="9" max="9" width="22.58203125" style="5" customWidth="1"/>
    <col min="10" max="10" width="24.6640625" style="5" customWidth="1"/>
    <col min="11" max="11" width="24.4140625" style="5" customWidth="1"/>
    <col min="12" max="12" width="20.1640625" style="5" customWidth="1"/>
    <col min="13" max="13" width="29.08203125" style="5" customWidth="1"/>
    <col min="14" max="14" width="32.1640625" style="204" customWidth="1"/>
    <col min="15" max="15" width="11.6640625" style="6" customWidth="1"/>
    <col min="16" max="16" width="8.6640625" style="6" customWidth="1"/>
    <col min="17" max="17" width="9.58203125" style="6" customWidth="1"/>
    <col min="18" max="18" width="20.1640625" style="7" customWidth="1"/>
    <col min="19" max="19" width="15.6640625" style="2" bestFit="1" customWidth="1"/>
    <col min="20" max="29" width="8.6640625" style="2"/>
    <col min="30" max="30" width="10.5" style="9" customWidth="1"/>
    <col min="31" max="31" width="14.58203125" style="9" customWidth="1"/>
    <col min="32" max="33" width="8.6640625" style="9"/>
    <col min="34" max="34" width="11.6640625" style="9" customWidth="1"/>
    <col min="35" max="36" width="8.6640625" style="9"/>
    <col min="37" max="37" width="36.08203125" style="9" customWidth="1"/>
    <col min="38" max="16384" width="8.6640625" style="2"/>
  </cols>
  <sheetData>
    <row r="1" spans="1:37" ht="26.5">
      <c r="A1" s="1" t="s">
        <v>0</v>
      </c>
      <c r="B1" s="1"/>
      <c r="D1" s="3" t="s">
        <v>1</v>
      </c>
      <c r="E1" s="4">
        <v>60</v>
      </c>
      <c r="F1" s="3" t="s">
        <v>2</v>
      </c>
      <c r="G1" s="4">
        <v>0</v>
      </c>
      <c r="H1" s="18">
        <f>SUM(H28:H33,H26,H20,H12)</f>
        <v>130540</v>
      </c>
      <c r="K1" s="5" t="s">
        <v>306</v>
      </c>
      <c r="O1" s="6" t="s">
        <v>5</v>
      </c>
      <c r="P1" s="6" t="s">
        <v>6</v>
      </c>
      <c r="Q1" s="6" t="s">
        <v>7</v>
      </c>
      <c r="AD1" s="8" t="s">
        <v>8</v>
      </c>
    </row>
    <row r="2" spans="1:37" ht="18.5" thickBot="1">
      <c r="B2" s="10"/>
      <c r="C2" s="11" t="s">
        <v>9</v>
      </c>
      <c r="D2" s="11" t="s">
        <v>10</v>
      </c>
      <c r="E2" s="11" t="s">
        <v>11</v>
      </c>
      <c r="F2" s="11" t="s">
        <v>12</v>
      </c>
      <c r="G2" s="11" t="s">
        <v>13</v>
      </c>
      <c r="H2" s="11" t="s">
        <v>16</v>
      </c>
      <c r="I2" s="5" t="s">
        <v>18</v>
      </c>
      <c r="J2" s="5" t="s">
        <v>19</v>
      </c>
      <c r="K2" s="12" t="s">
        <v>20</v>
      </c>
      <c r="L2" s="12" t="s">
        <v>21</v>
      </c>
      <c r="M2" s="12" t="s">
        <v>22</v>
      </c>
      <c r="N2" s="204" t="s">
        <v>307</v>
      </c>
      <c r="O2" s="6" t="s">
        <v>23</v>
      </c>
      <c r="P2" s="6" t="s">
        <v>24</v>
      </c>
      <c r="Q2" s="6" t="s">
        <v>25</v>
      </c>
      <c r="R2" s="7" t="s">
        <v>22</v>
      </c>
      <c r="AD2" s="13" t="s">
        <v>26</v>
      </c>
      <c r="AE2" s="13" t="s">
        <v>27</v>
      </c>
      <c r="AF2" s="13" t="s">
        <v>28</v>
      </c>
      <c r="AG2" s="13" t="s">
        <v>29</v>
      </c>
      <c r="AH2" s="13" t="s">
        <v>30</v>
      </c>
      <c r="AI2" s="13" t="s">
        <v>31</v>
      </c>
      <c r="AJ2" s="14" t="s">
        <v>32</v>
      </c>
      <c r="AK2" s="15" t="s">
        <v>19</v>
      </c>
    </row>
    <row r="3" spans="1:37" ht="23" thickTop="1">
      <c r="A3" s="256" t="s">
        <v>33</v>
      </c>
      <c r="B3" s="10" t="s">
        <v>34</v>
      </c>
      <c r="C3" s="16">
        <v>2</v>
      </c>
      <c r="D3" s="16"/>
      <c r="E3" s="11">
        <f t="shared" ref="E3:E11" si="0">$E$1</f>
        <v>60</v>
      </c>
      <c r="F3" s="16">
        <f>C3*E3</f>
        <v>120</v>
      </c>
      <c r="G3" s="17">
        <v>120</v>
      </c>
      <c r="H3" s="17"/>
      <c r="I3" s="18"/>
      <c r="J3" s="18" t="s">
        <v>35</v>
      </c>
      <c r="K3" s="19"/>
      <c r="L3" s="17"/>
      <c r="M3" s="20"/>
      <c r="N3" s="205"/>
      <c r="O3" s="21" t="s">
        <v>36</v>
      </c>
      <c r="P3" s="21"/>
      <c r="Q3" s="21" t="s">
        <v>37</v>
      </c>
      <c r="R3" s="22"/>
      <c r="AD3" s="235" t="s">
        <v>38</v>
      </c>
      <c r="AE3" s="23" t="s">
        <v>39</v>
      </c>
      <c r="AF3" s="24">
        <v>5</v>
      </c>
      <c r="AG3" s="25"/>
      <c r="AH3" s="25"/>
      <c r="AI3" s="26">
        <v>600</v>
      </c>
      <c r="AJ3" s="236">
        <f>SUM(AI3:AI12)</f>
        <v>13500</v>
      </c>
      <c r="AK3" s="238" t="s">
        <v>40</v>
      </c>
    </row>
    <row r="4" spans="1:37" ht="29.5">
      <c r="A4" s="254"/>
      <c r="B4" s="10" t="s">
        <v>41</v>
      </c>
      <c r="C4" s="27">
        <v>80</v>
      </c>
      <c r="D4" s="27" t="s">
        <v>42</v>
      </c>
      <c r="E4" s="11">
        <f t="shared" si="0"/>
        <v>60</v>
      </c>
      <c r="F4" s="27">
        <f>C4*E4</f>
        <v>4800</v>
      </c>
      <c r="G4" s="17">
        <v>1.5</v>
      </c>
      <c r="H4" s="17">
        <f t="shared" ref="H4:H11" si="1">F4*G4</f>
        <v>7200</v>
      </c>
      <c r="I4" s="18" t="s">
        <v>308</v>
      </c>
      <c r="J4" s="18" t="s">
        <v>35</v>
      </c>
      <c r="K4" s="19">
        <v>6887</v>
      </c>
      <c r="L4" s="17"/>
      <c r="M4" s="20"/>
      <c r="N4" s="205" t="s">
        <v>309</v>
      </c>
      <c r="O4" s="21" t="s">
        <v>43</v>
      </c>
      <c r="P4" s="21">
        <v>3953</v>
      </c>
      <c r="Q4" s="21" t="s">
        <v>37</v>
      </c>
      <c r="R4" s="22" t="s">
        <v>44</v>
      </c>
      <c r="AD4" s="236"/>
      <c r="AE4" s="28" t="s">
        <v>45</v>
      </c>
      <c r="AF4" s="29">
        <v>5</v>
      </c>
      <c r="AG4" s="30"/>
      <c r="AH4" s="30"/>
      <c r="AI4" s="31">
        <v>600</v>
      </c>
      <c r="AJ4" s="236"/>
      <c r="AK4" s="238"/>
    </row>
    <row r="5" spans="1:37" ht="26">
      <c r="A5" s="254"/>
      <c r="B5" s="10" t="s">
        <v>46</v>
      </c>
      <c r="C5" s="27">
        <v>30</v>
      </c>
      <c r="D5" s="27" t="s">
        <v>47</v>
      </c>
      <c r="E5" s="11">
        <f t="shared" si="0"/>
        <v>60</v>
      </c>
      <c r="F5" s="27">
        <f t="shared" ref="F5:F10" si="2">C5*E5</f>
        <v>1800</v>
      </c>
      <c r="G5" s="17">
        <v>5</v>
      </c>
      <c r="H5" s="17">
        <f t="shared" si="1"/>
        <v>9000</v>
      </c>
      <c r="I5" s="18" t="s">
        <v>310</v>
      </c>
      <c r="J5" s="18" t="s">
        <v>35</v>
      </c>
      <c r="K5" s="19">
        <v>7255</v>
      </c>
      <c r="L5" s="17"/>
      <c r="M5" s="17" t="s">
        <v>311</v>
      </c>
      <c r="N5" s="205" t="s">
        <v>312</v>
      </c>
      <c r="O5" s="21" t="s">
        <v>48</v>
      </c>
      <c r="P5" s="21">
        <v>8603</v>
      </c>
      <c r="Q5" s="21" t="s">
        <v>37</v>
      </c>
      <c r="R5" s="33" t="s">
        <v>49</v>
      </c>
      <c r="AD5" s="236"/>
      <c r="AE5" s="28" t="s">
        <v>50</v>
      </c>
      <c r="AF5" s="29">
        <v>10</v>
      </c>
      <c r="AG5" s="30"/>
      <c r="AH5" s="30"/>
      <c r="AI5" s="31">
        <v>800</v>
      </c>
      <c r="AJ5" s="236"/>
      <c r="AK5" s="238"/>
    </row>
    <row r="6" spans="1:37" ht="29.25" customHeight="1">
      <c r="A6" s="254"/>
      <c r="B6" s="10" t="s">
        <v>51</v>
      </c>
      <c r="C6" s="27">
        <v>80</v>
      </c>
      <c r="D6" s="27" t="s">
        <v>52</v>
      </c>
      <c r="E6" s="11">
        <f t="shared" si="0"/>
        <v>60</v>
      </c>
      <c r="F6" s="27">
        <f t="shared" si="2"/>
        <v>4800</v>
      </c>
      <c r="G6" s="17">
        <v>6</v>
      </c>
      <c r="H6" s="17">
        <f>F6*G6-2000</f>
        <v>26800</v>
      </c>
      <c r="I6" s="18" t="s">
        <v>308</v>
      </c>
      <c r="J6" s="18" t="s">
        <v>35</v>
      </c>
      <c r="K6" s="19">
        <v>24647</v>
      </c>
      <c r="L6" s="17"/>
      <c r="M6" s="20"/>
      <c r="N6" s="205" t="s">
        <v>312</v>
      </c>
      <c r="O6" s="21" t="s">
        <v>53</v>
      </c>
      <c r="P6" s="21">
        <v>18757</v>
      </c>
      <c r="Q6" s="21" t="s">
        <v>54</v>
      </c>
      <c r="R6" s="34" t="s">
        <v>55</v>
      </c>
      <c r="AD6" s="236"/>
      <c r="AE6" s="28" t="s">
        <v>56</v>
      </c>
      <c r="AF6" s="29">
        <v>10</v>
      </c>
      <c r="AG6" s="30"/>
      <c r="AH6" s="30"/>
      <c r="AI6" s="31">
        <v>700</v>
      </c>
      <c r="AJ6" s="236"/>
      <c r="AK6" s="238"/>
    </row>
    <row r="7" spans="1:37" ht="46">
      <c r="A7" s="254"/>
      <c r="B7" s="10" t="s">
        <v>57</v>
      </c>
      <c r="C7" s="27">
        <v>30</v>
      </c>
      <c r="D7" s="27" t="s">
        <v>58</v>
      </c>
      <c r="E7" s="11">
        <f t="shared" si="0"/>
        <v>60</v>
      </c>
      <c r="F7" s="27">
        <f t="shared" si="2"/>
        <v>1800</v>
      </c>
      <c r="G7" s="17">
        <v>8</v>
      </c>
      <c r="H7" s="17">
        <f>F7*G7-2000</f>
        <v>12400</v>
      </c>
      <c r="I7" s="120" t="s">
        <v>313</v>
      </c>
      <c r="J7" s="18" t="s">
        <v>35</v>
      </c>
      <c r="K7" s="19">
        <v>6504</v>
      </c>
      <c r="L7" s="17"/>
      <c r="M7" s="210" t="s">
        <v>314</v>
      </c>
      <c r="N7" s="205" t="s">
        <v>312</v>
      </c>
      <c r="O7" s="21" t="s">
        <v>59</v>
      </c>
      <c r="P7" s="21">
        <v>10692</v>
      </c>
      <c r="Q7" s="21" t="s">
        <v>54</v>
      </c>
      <c r="R7" s="22" t="s">
        <v>60</v>
      </c>
      <c r="AD7" s="236" t="s">
        <v>61</v>
      </c>
      <c r="AE7" s="28" t="s">
        <v>62</v>
      </c>
      <c r="AF7" s="29"/>
      <c r="AG7" s="30">
        <v>340</v>
      </c>
      <c r="AH7" s="30"/>
      <c r="AI7" s="31">
        <v>2300</v>
      </c>
      <c r="AJ7" s="236"/>
      <c r="AK7" s="238"/>
    </row>
    <row r="8" spans="1:37" ht="22.5" hidden="1">
      <c r="A8" s="254"/>
      <c r="B8" s="10" t="s">
        <v>63</v>
      </c>
      <c r="C8" s="27">
        <v>0</v>
      </c>
      <c r="D8" s="27" t="s">
        <v>37</v>
      </c>
      <c r="E8" s="11">
        <f t="shared" si="0"/>
        <v>60</v>
      </c>
      <c r="F8" s="27">
        <v>1570</v>
      </c>
      <c r="G8" s="27" t="s">
        <v>37</v>
      </c>
      <c r="H8" s="17"/>
      <c r="I8" s="18"/>
      <c r="J8" s="18" t="s">
        <v>35</v>
      </c>
      <c r="K8" s="19"/>
      <c r="L8" s="17"/>
      <c r="M8" s="20"/>
      <c r="N8" s="205"/>
      <c r="O8" s="21" t="s">
        <v>59</v>
      </c>
      <c r="P8" s="21">
        <v>5832</v>
      </c>
      <c r="Q8" s="21" t="s">
        <v>54</v>
      </c>
      <c r="R8" s="22" t="s">
        <v>64</v>
      </c>
      <c r="AD8" s="236"/>
      <c r="AE8" s="28"/>
      <c r="AF8" s="29"/>
      <c r="AG8" s="30"/>
      <c r="AH8" s="30"/>
      <c r="AI8" s="31"/>
      <c r="AJ8" s="236"/>
      <c r="AK8" s="238"/>
    </row>
    <row r="9" spans="1:37" ht="22.5">
      <c r="A9" s="254"/>
      <c r="B9" s="10" t="s">
        <v>65</v>
      </c>
      <c r="C9" s="27">
        <v>30</v>
      </c>
      <c r="D9" s="27" t="s">
        <v>66</v>
      </c>
      <c r="E9" s="11">
        <f t="shared" si="0"/>
        <v>60</v>
      </c>
      <c r="F9" s="27">
        <f t="shared" si="2"/>
        <v>1800</v>
      </c>
      <c r="G9" s="17">
        <v>9</v>
      </c>
      <c r="H9" s="17">
        <f t="shared" si="1"/>
        <v>16200</v>
      </c>
      <c r="I9" s="18" t="s">
        <v>315</v>
      </c>
      <c r="J9" s="18" t="s">
        <v>35</v>
      </c>
      <c r="K9" s="19">
        <v>7041</v>
      </c>
      <c r="L9" s="17"/>
      <c r="M9" s="17" t="s">
        <v>316</v>
      </c>
      <c r="N9" s="205" t="s">
        <v>312</v>
      </c>
      <c r="O9" s="21" t="s">
        <v>67</v>
      </c>
      <c r="P9" s="21">
        <v>2301</v>
      </c>
      <c r="Q9" s="21" t="s">
        <v>68</v>
      </c>
      <c r="R9" s="22" t="s">
        <v>69</v>
      </c>
      <c r="AD9" s="236"/>
      <c r="AE9" s="28" t="s">
        <v>70</v>
      </c>
      <c r="AF9" s="29"/>
      <c r="AG9" s="30">
        <v>400</v>
      </c>
      <c r="AH9" s="30"/>
      <c r="AI9" s="31">
        <v>2500</v>
      </c>
      <c r="AJ9" s="236"/>
      <c r="AK9" s="238"/>
    </row>
    <row r="10" spans="1:37" ht="22.5">
      <c r="A10" s="254"/>
      <c r="B10" s="10" t="s">
        <v>71</v>
      </c>
      <c r="C10" s="27">
        <v>60</v>
      </c>
      <c r="D10" s="27" t="s">
        <v>42</v>
      </c>
      <c r="E10" s="11">
        <f t="shared" si="0"/>
        <v>60</v>
      </c>
      <c r="F10" s="27">
        <f t="shared" si="2"/>
        <v>3600</v>
      </c>
      <c r="G10" s="17">
        <v>3</v>
      </c>
      <c r="H10" s="17">
        <f t="shared" si="1"/>
        <v>10800</v>
      </c>
      <c r="I10" s="194" t="s">
        <v>308</v>
      </c>
      <c r="J10" s="18" t="s">
        <v>35</v>
      </c>
      <c r="K10" s="19">
        <v>6958</v>
      </c>
      <c r="L10" s="17"/>
      <c r="M10" s="17" t="s">
        <v>317</v>
      </c>
      <c r="N10" s="205" t="s">
        <v>312</v>
      </c>
      <c r="O10" s="21" t="s">
        <v>72</v>
      </c>
      <c r="P10" s="21"/>
      <c r="Q10" s="21" t="s">
        <v>73</v>
      </c>
      <c r="R10" s="22"/>
      <c r="AD10" s="236"/>
      <c r="AE10" s="28" t="s">
        <v>46</v>
      </c>
      <c r="AF10" s="29"/>
      <c r="AG10" s="30">
        <v>350</v>
      </c>
      <c r="AH10" s="30"/>
      <c r="AI10" s="31">
        <v>3500</v>
      </c>
      <c r="AJ10" s="236"/>
      <c r="AK10" s="238"/>
    </row>
    <row r="11" spans="1:37" ht="22.5">
      <c r="A11" s="254"/>
      <c r="B11" s="10" t="s">
        <v>74</v>
      </c>
      <c r="C11" s="16">
        <v>1</v>
      </c>
      <c r="D11" s="16"/>
      <c r="E11" s="11">
        <f t="shared" si="0"/>
        <v>60</v>
      </c>
      <c r="F11" s="16">
        <f>C11*E11</f>
        <v>60</v>
      </c>
      <c r="G11" s="17">
        <v>150</v>
      </c>
      <c r="H11" s="17">
        <f t="shared" si="1"/>
        <v>9000</v>
      </c>
      <c r="I11" s="18" t="s">
        <v>310</v>
      </c>
      <c r="J11" s="18" t="s">
        <v>35</v>
      </c>
      <c r="K11" s="19">
        <v>3184</v>
      </c>
      <c r="L11" s="17"/>
      <c r="M11" s="17" t="s">
        <v>318</v>
      </c>
      <c r="N11" s="205" t="s">
        <v>312</v>
      </c>
      <c r="O11" s="21" t="s">
        <v>75</v>
      </c>
      <c r="P11" s="21"/>
      <c r="Q11" s="21" t="s">
        <v>37</v>
      </c>
      <c r="R11" s="22"/>
      <c r="AD11" s="236"/>
      <c r="AE11" s="28" t="s">
        <v>76</v>
      </c>
      <c r="AF11" s="29"/>
      <c r="AG11" s="30">
        <v>500</v>
      </c>
      <c r="AH11" s="30"/>
      <c r="AI11" s="31">
        <v>1500</v>
      </c>
      <c r="AJ11" s="236"/>
      <c r="AK11" s="238"/>
    </row>
    <row r="12" spans="1:37" ht="22.5">
      <c r="F12" s="35">
        <f>SUM(F4:F10)</f>
        <v>20170</v>
      </c>
      <c r="G12" s="36" t="s">
        <v>77</v>
      </c>
      <c r="H12" s="37">
        <f>SUM(H3:H11)</f>
        <v>91400</v>
      </c>
      <c r="I12" s="37"/>
      <c r="J12" s="37"/>
      <c r="K12" s="38"/>
      <c r="L12" s="37"/>
      <c r="M12" s="37"/>
      <c r="N12" s="207"/>
      <c r="O12" s="39"/>
      <c r="P12" s="39"/>
      <c r="Q12" s="39"/>
      <c r="R12" s="40"/>
      <c r="AD12" s="41"/>
      <c r="AE12" s="28" t="s">
        <v>74</v>
      </c>
      <c r="AF12" s="29">
        <v>10</v>
      </c>
      <c r="AG12" s="30"/>
      <c r="AH12" s="30"/>
      <c r="AI12" s="31">
        <v>1000</v>
      </c>
      <c r="AJ12" s="236"/>
      <c r="AK12" s="238"/>
    </row>
    <row r="13" spans="1:37" ht="36">
      <c r="B13" s="11"/>
      <c r="C13" s="11" t="s">
        <v>9</v>
      </c>
      <c r="D13" s="11" t="s">
        <v>10</v>
      </c>
      <c r="E13" s="11" t="s">
        <v>11</v>
      </c>
      <c r="F13" s="11" t="s">
        <v>78</v>
      </c>
      <c r="G13" s="11" t="s">
        <v>15</v>
      </c>
      <c r="H13" s="11" t="s">
        <v>16</v>
      </c>
      <c r="K13" s="12" t="s">
        <v>20</v>
      </c>
      <c r="L13" s="12" t="s">
        <v>21</v>
      </c>
      <c r="M13" s="12" t="s">
        <v>22</v>
      </c>
      <c r="AD13" s="41" t="s">
        <v>79</v>
      </c>
      <c r="AE13" s="28" t="s">
        <v>80</v>
      </c>
      <c r="AF13" s="29"/>
      <c r="AG13" s="30"/>
      <c r="AH13" s="29" t="s">
        <v>81</v>
      </c>
      <c r="AI13" s="31" t="s">
        <v>37</v>
      </c>
      <c r="AJ13" s="31" t="s">
        <v>82</v>
      </c>
      <c r="AK13" s="42" t="s">
        <v>83</v>
      </c>
    </row>
    <row r="14" spans="1:37" ht="22.5">
      <c r="A14" s="256" t="s">
        <v>84</v>
      </c>
      <c r="B14" s="10" t="s">
        <v>85</v>
      </c>
      <c r="C14" s="10">
        <v>0.03</v>
      </c>
      <c r="D14" s="10" t="s">
        <v>86</v>
      </c>
      <c r="E14" s="11">
        <f t="shared" ref="E14:E19" si="3">$E$1</f>
        <v>60</v>
      </c>
      <c r="F14" s="11">
        <f t="shared" ref="F14:F19" si="4">ROUNDUP(C14*E14,0)</f>
        <v>2</v>
      </c>
      <c r="G14" s="11">
        <v>1000</v>
      </c>
      <c r="H14" s="11">
        <f>F14*G14</f>
        <v>2000</v>
      </c>
      <c r="I14" s="5" t="s">
        <v>308</v>
      </c>
      <c r="J14" s="5" t="s">
        <v>87</v>
      </c>
      <c r="K14" s="19"/>
      <c r="L14" s="17"/>
      <c r="M14" s="43"/>
      <c r="N14" s="208"/>
      <c r="Q14" s="6" t="s">
        <v>37</v>
      </c>
      <c r="AD14" s="233" t="s">
        <v>84</v>
      </c>
      <c r="AE14" s="28" t="s">
        <v>88</v>
      </c>
      <c r="AF14" s="29"/>
      <c r="AG14" s="30"/>
      <c r="AH14" s="29" t="s">
        <v>89</v>
      </c>
      <c r="AI14" s="31" t="s">
        <v>90</v>
      </c>
      <c r="AJ14" s="236">
        <v>2000</v>
      </c>
      <c r="AK14" s="237" t="s">
        <v>91</v>
      </c>
    </row>
    <row r="15" spans="1:37" ht="22.5">
      <c r="A15" s="254"/>
      <c r="B15" s="10" t="s">
        <v>92</v>
      </c>
      <c r="C15" s="10">
        <v>0.2</v>
      </c>
      <c r="D15" s="10" t="s">
        <v>93</v>
      </c>
      <c r="E15" s="11">
        <f t="shared" si="3"/>
        <v>60</v>
      </c>
      <c r="F15" s="11">
        <f t="shared" si="4"/>
        <v>12</v>
      </c>
      <c r="G15" s="11">
        <v>70</v>
      </c>
      <c r="H15" s="11">
        <f t="shared" ref="H15:H19" si="5">F15*G15</f>
        <v>840</v>
      </c>
      <c r="I15" s="5" t="s">
        <v>308</v>
      </c>
      <c r="J15" s="5" t="s">
        <v>87</v>
      </c>
      <c r="K15" s="19">
        <v>920</v>
      </c>
      <c r="L15" s="17"/>
      <c r="M15" s="43" t="s">
        <v>319</v>
      </c>
      <c r="N15" s="206" t="s">
        <v>320</v>
      </c>
      <c r="Q15" s="6" t="s">
        <v>37</v>
      </c>
      <c r="AD15" s="234"/>
      <c r="AE15" s="28" t="s">
        <v>92</v>
      </c>
      <c r="AF15" s="29"/>
      <c r="AG15" s="30"/>
      <c r="AH15" s="29" t="s">
        <v>94</v>
      </c>
      <c r="AI15" s="31" t="s">
        <v>90</v>
      </c>
      <c r="AJ15" s="236"/>
      <c r="AK15" s="237"/>
    </row>
    <row r="16" spans="1:37" ht="46.5" customHeight="1">
      <c r="A16" s="254"/>
      <c r="B16" s="10" t="s">
        <v>95</v>
      </c>
      <c r="C16" s="10">
        <v>1</v>
      </c>
      <c r="D16" s="10"/>
      <c r="E16" s="11">
        <f t="shared" si="3"/>
        <v>60</v>
      </c>
      <c r="F16" s="11">
        <f t="shared" si="4"/>
        <v>60</v>
      </c>
      <c r="G16" s="11">
        <v>50</v>
      </c>
      <c r="H16" s="11">
        <f t="shared" si="5"/>
        <v>3000</v>
      </c>
      <c r="I16" s="198" t="s">
        <v>321</v>
      </c>
      <c r="K16" s="203" t="s">
        <v>322</v>
      </c>
      <c r="L16" s="17"/>
      <c r="M16" s="43"/>
      <c r="N16" s="205" t="s">
        <v>323</v>
      </c>
      <c r="Q16" s="6" t="s">
        <v>37</v>
      </c>
      <c r="AD16" s="234"/>
      <c r="AE16" s="28" t="s">
        <v>95</v>
      </c>
      <c r="AF16" s="29"/>
      <c r="AG16" s="30"/>
      <c r="AH16" s="29" t="s">
        <v>96</v>
      </c>
      <c r="AI16" s="31" t="s">
        <v>90</v>
      </c>
      <c r="AJ16" s="236"/>
      <c r="AK16" s="237"/>
    </row>
    <row r="17" spans="1:37" ht="22.5" hidden="1">
      <c r="A17" s="254"/>
      <c r="B17" s="10" t="s">
        <v>97</v>
      </c>
      <c r="C17" s="10">
        <v>0.05</v>
      </c>
      <c r="D17" s="10" t="s">
        <v>98</v>
      </c>
      <c r="E17" s="11">
        <f t="shared" si="3"/>
        <v>60</v>
      </c>
      <c r="F17" s="11">
        <f t="shared" si="4"/>
        <v>3</v>
      </c>
      <c r="G17" s="11">
        <v>200</v>
      </c>
      <c r="H17" s="11"/>
      <c r="K17" s="19"/>
      <c r="L17" s="17"/>
      <c r="M17" s="20"/>
      <c r="N17" s="205"/>
      <c r="Q17" s="6" t="s">
        <v>99</v>
      </c>
      <c r="AD17" s="234"/>
      <c r="AE17" s="28" t="s">
        <v>97</v>
      </c>
      <c r="AF17" s="29"/>
      <c r="AG17" s="30"/>
      <c r="AH17" s="29" t="s">
        <v>100</v>
      </c>
      <c r="AI17" s="31" t="s">
        <v>90</v>
      </c>
      <c r="AJ17" s="236"/>
      <c r="AK17" s="237"/>
    </row>
    <row r="18" spans="1:37" ht="22.5" hidden="1">
      <c r="A18" s="254"/>
      <c r="B18" s="10" t="s">
        <v>101</v>
      </c>
      <c r="C18" s="10">
        <v>0.2</v>
      </c>
      <c r="D18" s="10" t="s">
        <v>102</v>
      </c>
      <c r="E18" s="11">
        <f t="shared" si="3"/>
        <v>60</v>
      </c>
      <c r="F18" s="11">
        <f t="shared" si="4"/>
        <v>12</v>
      </c>
      <c r="G18" s="11">
        <v>150</v>
      </c>
      <c r="H18" s="11"/>
      <c r="I18" s="5" t="s">
        <v>313</v>
      </c>
      <c r="J18" s="5" t="s">
        <v>87</v>
      </c>
      <c r="K18" s="19"/>
      <c r="L18" s="17"/>
      <c r="M18" s="20"/>
      <c r="N18" s="205"/>
      <c r="Q18" s="6" t="s">
        <v>37</v>
      </c>
      <c r="AD18" s="234"/>
      <c r="AE18" s="28" t="s">
        <v>103</v>
      </c>
      <c r="AF18" s="29"/>
      <c r="AG18" s="30"/>
      <c r="AH18" s="29" t="s">
        <v>104</v>
      </c>
      <c r="AI18" s="31" t="s">
        <v>90</v>
      </c>
      <c r="AJ18" s="236"/>
      <c r="AK18" s="237"/>
    </row>
    <row r="19" spans="1:37" ht="22.5">
      <c r="A19" s="255"/>
      <c r="B19" s="10" t="s">
        <v>105</v>
      </c>
      <c r="C19" s="10">
        <v>0.2</v>
      </c>
      <c r="D19" s="10" t="s">
        <v>106</v>
      </c>
      <c r="E19" s="11">
        <f t="shared" si="3"/>
        <v>60</v>
      </c>
      <c r="F19" s="11">
        <f t="shared" si="4"/>
        <v>12</v>
      </c>
      <c r="G19" s="11">
        <v>150</v>
      </c>
      <c r="H19" s="11">
        <f t="shared" si="5"/>
        <v>1800</v>
      </c>
      <c r="I19" s="5" t="s">
        <v>313</v>
      </c>
      <c r="J19" s="5" t="s">
        <v>87</v>
      </c>
      <c r="K19" s="19">
        <v>1613</v>
      </c>
      <c r="L19" s="17"/>
      <c r="M19" s="20" t="s">
        <v>324</v>
      </c>
      <c r="N19" s="205" t="s">
        <v>325</v>
      </c>
      <c r="Q19" s="6" t="s">
        <v>37</v>
      </c>
      <c r="AD19" s="235"/>
      <c r="AE19" s="28" t="s">
        <v>107</v>
      </c>
      <c r="AF19" s="29"/>
      <c r="AG19" s="30"/>
      <c r="AH19" s="29" t="s">
        <v>108</v>
      </c>
      <c r="AI19" s="31" t="s">
        <v>90</v>
      </c>
      <c r="AJ19" s="236"/>
      <c r="AK19" s="237"/>
    </row>
    <row r="20" spans="1:37" ht="34.5" customHeight="1">
      <c r="F20" s="2"/>
      <c r="G20" s="44" t="s">
        <v>77</v>
      </c>
      <c r="H20" s="38">
        <f>SUM(H14:H19)</f>
        <v>7640</v>
      </c>
      <c r="I20" s="38"/>
      <c r="J20" s="38"/>
      <c r="K20" s="38"/>
      <c r="L20" s="38"/>
      <c r="M20" s="38"/>
      <c r="N20" s="209"/>
      <c r="O20" s="45"/>
      <c r="P20" s="45"/>
      <c r="Q20" s="45"/>
      <c r="R20" s="46"/>
      <c r="AD20" s="47" t="s">
        <v>109</v>
      </c>
      <c r="AE20" s="48" t="s">
        <v>110</v>
      </c>
      <c r="AF20" s="49"/>
      <c r="AG20" s="50"/>
      <c r="AH20" s="49" t="s">
        <v>111</v>
      </c>
      <c r="AI20" s="47">
        <v>1000</v>
      </c>
      <c r="AJ20" s="41">
        <v>1000</v>
      </c>
      <c r="AK20" s="42" t="s">
        <v>112</v>
      </c>
    </row>
    <row r="21" spans="1:37">
      <c r="B21" s="11"/>
      <c r="C21" s="11" t="s">
        <v>9</v>
      </c>
      <c r="D21" s="11" t="s">
        <v>10</v>
      </c>
      <c r="E21" s="11" t="s">
        <v>11</v>
      </c>
      <c r="F21" s="11" t="s">
        <v>78</v>
      </c>
      <c r="G21" s="11" t="s">
        <v>15</v>
      </c>
      <c r="H21" s="11" t="s">
        <v>16</v>
      </c>
      <c r="K21" s="12" t="s">
        <v>20</v>
      </c>
      <c r="L21" s="12" t="s">
        <v>21</v>
      </c>
      <c r="M21" s="12" t="s">
        <v>22</v>
      </c>
      <c r="AD21" s="233" t="s">
        <v>113</v>
      </c>
      <c r="AE21" s="28" t="s">
        <v>114</v>
      </c>
      <c r="AF21" s="29"/>
      <c r="AG21" s="30"/>
      <c r="AH21" s="29" t="s">
        <v>115</v>
      </c>
      <c r="AI21" s="31" t="s">
        <v>90</v>
      </c>
      <c r="AJ21" s="236">
        <v>2000</v>
      </c>
      <c r="AK21" s="238" t="s">
        <v>116</v>
      </c>
    </row>
    <row r="22" spans="1:37" ht="98.25" customHeight="1">
      <c r="A22" s="254" t="s">
        <v>117</v>
      </c>
      <c r="B22" s="10" t="s">
        <v>118</v>
      </c>
      <c r="C22" s="11">
        <v>1.5</v>
      </c>
      <c r="D22" s="11"/>
      <c r="E22" s="11">
        <f>$E$1-$G$1</f>
        <v>60</v>
      </c>
      <c r="F22" s="11">
        <f>ROUNDUP(C22*E22,0)</f>
        <v>90</v>
      </c>
      <c r="G22" s="11">
        <v>150</v>
      </c>
      <c r="H22" s="11">
        <f>F22*G22</f>
        <v>13500</v>
      </c>
      <c r="I22" s="198" t="s">
        <v>326</v>
      </c>
      <c r="J22" s="5" t="s">
        <v>119</v>
      </c>
      <c r="K22" s="199" t="s">
        <v>327</v>
      </c>
      <c r="L22" s="17"/>
      <c r="M22" s="17"/>
      <c r="N22" s="206" t="s">
        <v>328</v>
      </c>
      <c r="O22" s="6" t="s">
        <v>120</v>
      </c>
      <c r="P22" s="6">
        <v>3918</v>
      </c>
      <c r="Q22" s="6" t="s">
        <v>121</v>
      </c>
      <c r="AD22" s="234"/>
      <c r="AE22" s="28" t="s">
        <v>122</v>
      </c>
      <c r="AF22" s="29"/>
      <c r="AG22" s="30"/>
      <c r="AH22" s="29" t="s">
        <v>115</v>
      </c>
      <c r="AI22" s="31" t="s">
        <v>90</v>
      </c>
      <c r="AJ22" s="236"/>
      <c r="AK22" s="238"/>
    </row>
    <row r="23" spans="1:37" ht="71.25" customHeight="1">
      <c r="A23" s="254"/>
      <c r="B23" s="10" t="s">
        <v>123</v>
      </c>
      <c r="C23" s="11">
        <v>1</v>
      </c>
      <c r="D23" s="11"/>
      <c r="E23" s="11">
        <f>$E$1-$G$1</f>
        <v>60</v>
      </c>
      <c r="F23" s="11">
        <f>ROUNDUP(C23*E23,0)</f>
        <v>60</v>
      </c>
      <c r="G23" s="11">
        <v>150</v>
      </c>
      <c r="H23" s="202">
        <f t="shared" ref="H23:H25" si="6">F23*G23</f>
        <v>9000</v>
      </c>
      <c r="I23" s="198" t="s">
        <v>329</v>
      </c>
      <c r="J23" s="5" t="s">
        <v>119</v>
      </c>
      <c r="K23" s="199" t="s">
        <v>330</v>
      </c>
      <c r="L23" s="17"/>
      <c r="M23" s="43"/>
      <c r="N23" s="206" t="s">
        <v>331</v>
      </c>
      <c r="O23" s="6" t="s">
        <v>120</v>
      </c>
      <c r="P23" s="6">
        <v>4531</v>
      </c>
      <c r="Q23" s="6" t="s">
        <v>37</v>
      </c>
      <c r="AD23" s="234"/>
      <c r="AE23" s="28" t="s">
        <v>124</v>
      </c>
      <c r="AF23" s="29"/>
      <c r="AG23" s="30"/>
      <c r="AH23" s="29" t="s">
        <v>125</v>
      </c>
      <c r="AI23" s="31" t="s">
        <v>90</v>
      </c>
      <c r="AJ23" s="236"/>
      <c r="AK23" s="238"/>
    </row>
    <row r="24" spans="1:37" ht="22.5" customHeight="1">
      <c r="A24" s="254"/>
      <c r="B24" s="10" t="s">
        <v>126</v>
      </c>
      <c r="C24" s="11">
        <v>0.25</v>
      </c>
      <c r="D24" s="11"/>
      <c r="E24" s="11">
        <f t="shared" ref="E24:E25" si="7">$E$1</f>
        <v>60</v>
      </c>
      <c r="F24" s="11">
        <f t="shared" ref="F24:F25" si="8">ROUNDUP(C24*E24,0)</f>
        <v>15</v>
      </c>
      <c r="G24" s="200">
        <v>150</v>
      </c>
      <c r="H24" s="11">
        <f>F24*G24</f>
        <v>2250</v>
      </c>
      <c r="I24" s="201" t="s">
        <v>234</v>
      </c>
      <c r="J24" s="5" t="s">
        <v>127</v>
      </c>
      <c r="K24" s="257">
        <v>4851</v>
      </c>
      <c r="L24" s="259">
        <v>4851</v>
      </c>
      <c r="M24" s="17"/>
      <c r="N24" s="206" t="s">
        <v>332</v>
      </c>
      <c r="O24" s="6" t="s">
        <v>128</v>
      </c>
      <c r="P24" s="6">
        <v>1860</v>
      </c>
      <c r="Q24" s="240" t="s">
        <v>129</v>
      </c>
      <c r="AD24" s="234"/>
      <c r="AE24" s="28" t="s">
        <v>130</v>
      </c>
      <c r="AF24" s="29"/>
      <c r="AG24" s="30"/>
      <c r="AH24" s="29" t="s">
        <v>125</v>
      </c>
      <c r="AI24" s="31" t="s">
        <v>90</v>
      </c>
      <c r="AJ24" s="236"/>
      <c r="AK24" s="238"/>
    </row>
    <row r="25" spans="1:37" ht="22.5" customHeight="1">
      <c r="A25" s="255"/>
      <c r="B25" s="10" t="s">
        <v>131</v>
      </c>
      <c r="C25" s="11">
        <v>0.25</v>
      </c>
      <c r="D25" s="11"/>
      <c r="E25" s="11">
        <f t="shared" si="7"/>
        <v>60</v>
      </c>
      <c r="F25" s="11">
        <f t="shared" si="8"/>
        <v>15</v>
      </c>
      <c r="G25" s="11">
        <v>150</v>
      </c>
      <c r="H25" s="11">
        <f t="shared" si="6"/>
        <v>2250</v>
      </c>
      <c r="I25" s="5" t="s">
        <v>333</v>
      </c>
      <c r="J25" s="5" t="s">
        <v>127</v>
      </c>
      <c r="K25" s="258"/>
      <c r="L25" s="260"/>
      <c r="M25" s="17"/>
      <c r="N25" s="206" t="s">
        <v>334</v>
      </c>
      <c r="O25" s="6" t="s">
        <v>128</v>
      </c>
      <c r="P25" s="6">
        <v>1846</v>
      </c>
      <c r="Q25" s="240"/>
      <c r="AD25" s="235"/>
      <c r="AE25" s="28" t="s">
        <v>132</v>
      </c>
      <c r="AF25" s="29"/>
      <c r="AG25" s="30"/>
      <c r="AH25" s="29" t="s">
        <v>133</v>
      </c>
      <c r="AI25" s="31" t="s">
        <v>90</v>
      </c>
      <c r="AJ25" s="236"/>
      <c r="AK25" s="238"/>
    </row>
    <row r="26" spans="1:37" ht="22.5">
      <c r="G26" s="36" t="s">
        <v>77</v>
      </c>
      <c r="H26" s="37">
        <f>SUM(H22:H25)</f>
        <v>27000</v>
      </c>
      <c r="I26" s="37"/>
      <c r="J26" s="37"/>
      <c r="K26" s="38"/>
      <c r="L26" s="37"/>
      <c r="M26" s="37"/>
      <c r="N26" s="207"/>
      <c r="O26" s="39"/>
      <c r="P26" s="39"/>
      <c r="Q26" s="39"/>
      <c r="R26" s="40"/>
      <c r="AD26" s="233" t="s">
        <v>134</v>
      </c>
      <c r="AE26" s="28" t="s">
        <v>135</v>
      </c>
      <c r="AF26" s="29"/>
      <c r="AG26" s="30"/>
      <c r="AH26" s="29" t="s">
        <v>136</v>
      </c>
      <c r="AI26" s="51" t="s">
        <v>136</v>
      </c>
      <c r="AJ26" s="236" t="s">
        <v>82</v>
      </c>
      <c r="AK26" s="238" t="s">
        <v>137</v>
      </c>
    </row>
    <row r="27" spans="1:37">
      <c r="B27" s="11"/>
      <c r="C27" s="11" t="s">
        <v>9</v>
      </c>
      <c r="D27" s="11" t="s">
        <v>10</v>
      </c>
      <c r="E27" s="11" t="s">
        <v>11</v>
      </c>
      <c r="F27" s="11" t="s">
        <v>78</v>
      </c>
      <c r="G27" s="11" t="s">
        <v>15</v>
      </c>
      <c r="H27" s="11" t="s">
        <v>16</v>
      </c>
      <c r="K27" s="12" t="s">
        <v>20</v>
      </c>
      <c r="L27" s="12" t="s">
        <v>21</v>
      </c>
      <c r="M27" s="12" t="s">
        <v>22</v>
      </c>
      <c r="AD27" s="234"/>
      <c r="AE27" s="28" t="s">
        <v>138</v>
      </c>
      <c r="AF27" s="29"/>
      <c r="AG27" s="30"/>
      <c r="AH27" s="29" t="s">
        <v>139</v>
      </c>
      <c r="AI27" s="51" t="s">
        <v>136</v>
      </c>
      <c r="AJ27" s="236"/>
      <c r="AK27" s="238"/>
    </row>
    <row r="28" spans="1:37" ht="45.75" customHeight="1">
      <c r="A28" s="256" t="s">
        <v>113</v>
      </c>
      <c r="B28" s="52" t="s">
        <v>140</v>
      </c>
      <c r="C28" s="53">
        <v>0.2</v>
      </c>
      <c r="D28" s="10"/>
      <c r="E28" s="11">
        <f t="shared" ref="E28:E33" si="9">$E$1</f>
        <v>60</v>
      </c>
      <c r="F28" s="54">
        <v>7</v>
      </c>
      <c r="G28" s="17">
        <v>250</v>
      </c>
      <c r="H28" s="17">
        <f>F28*G28</f>
        <v>1750</v>
      </c>
      <c r="I28" s="195" t="s">
        <v>335</v>
      </c>
      <c r="J28" s="194"/>
      <c r="K28" s="19"/>
      <c r="L28" s="17"/>
      <c r="M28" s="17"/>
      <c r="N28" s="205" t="s">
        <v>336</v>
      </c>
      <c r="O28" s="21"/>
      <c r="P28" s="21">
        <v>1942</v>
      </c>
      <c r="Q28" s="55"/>
      <c r="R28" s="22"/>
      <c r="AD28" s="235"/>
      <c r="AE28" s="28" t="s">
        <v>141</v>
      </c>
      <c r="AF28" s="29"/>
      <c r="AG28" s="30"/>
      <c r="AH28" s="29" t="s">
        <v>128</v>
      </c>
      <c r="AI28" s="51" t="s">
        <v>136</v>
      </c>
      <c r="AJ28" s="236"/>
      <c r="AK28" s="238"/>
    </row>
    <row r="29" spans="1:37" ht="31.5" customHeight="1">
      <c r="A29" s="254"/>
      <c r="B29" s="52" t="s">
        <v>142</v>
      </c>
      <c r="C29" s="53">
        <v>0.1</v>
      </c>
      <c r="D29" s="10"/>
      <c r="E29" s="11">
        <f t="shared" si="9"/>
        <v>60</v>
      </c>
      <c r="F29" s="54">
        <f>ROUNDUP(C29*E29,0)</f>
        <v>6</v>
      </c>
      <c r="G29" s="17">
        <v>250</v>
      </c>
      <c r="H29" s="17">
        <f>F29*G29</f>
        <v>1500</v>
      </c>
      <c r="I29" s="18" t="s">
        <v>244</v>
      </c>
      <c r="J29" s="18"/>
      <c r="K29" s="19"/>
      <c r="L29" s="56"/>
      <c r="M29" s="56"/>
      <c r="N29" s="206" t="s">
        <v>312</v>
      </c>
      <c r="O29" s="21"/>
      <c r="P29" s="241">
        <v>7971</v>
      </c>
      <c r="Q29" s="239"/>
      <c r="R29" s="22"/>
      <c r="AD29" s="51" t="s">
        <v>143</v>
      </c>
      <c r="AE29" s="28" t="s">
        <v>144</v>
      </c>
      <c r="AF29" s="29"/>
      <c r="AG29" s="30"/>
      <c r="AH29" s="29" t="s">
        <v>145</v>
      </c>
      <c r="AI29" s="51" t="s">
        <v>136</v>
      </c>
      <c r="AJ29" s="236"/>
      <c r="AK29" s="238"/>
    </row>
    <row r="30" spans="1:37" ht="31.5" customHeight="1">
      <c r="A30" s="254"/>
      <c r="B30" s="52" t="s">
        <v>146</v>
      </c>
      <c r="C30" s="57">
        <v>0</v>
      </c>
      <c r="D30" s="58"/>
      <c r="E30" s="59">
        <f t="shared" si="9"/>
        <v>60</v>
      </c>
      <c r="F30" s="60">
        <f t="shared" ref="F30" si="10">ROUNDUP(C30*E30,0)</f>
        <v>0</v>
      </c>
      <c r="G30" s="56">
        <v>250</v>
      </c>
      <c r="H30" s="56">
        <f t="shared" ref="H30:H33" si="11">F30*G30</f>
        <v>0</v>
      </c>
      <c r="I30" s="61"/>
      <c r="J30" s="61"/>
      <c r="K30" s="19"/>
      <c r="L30" s="17"/>
      <c r="M30" s="17"/>
      <c r="N30" s="206" t="s">
        <v>312</v>
      </c>
      <c r="O30" s="62" t="s">
        <v>90</v>
      </c>
      <c r="P30" s="241"/>
      <c r="Q30" s="239"/>
      <c r="R30" s="22"/>
      <c r="AD30" s="31" t="s">
        <v>147</v>
      </c>
      <c r="AE30" s="28"/>
      <c r="AF30" s="29">
        <f>SUM(AF3:AF12)</f>
        <v>40</v>
      </c>
      <c r="AG30" s="30">
        <f>SUM(AG3:AG12)</f>
        <v>1590</v>
      </c>
      <c r="AH30" s="30" t="s">
        <v>81</v>
      </c>
      <c r="AI30" s="28">
        <f>SUM(AI3:AI12)</f>
        <v>13500</v>
      </c>
    </row>
    <row r="31" spans="1:37" ht="31.5" customHeight="1">
      <c r="A31" s="254"/>
      <c r="B31" s="63" t="s">
        <v>114</v>
      </c>
      <c r="C31" s="53">
        <v>0</v>
      </c>
      <c r="D31" s="10"/>
      <c r="E31" s="11">
        <f t="shared" si="9"/>
        <v>60</v>
      </c>
      <c r="F31" s="54">
        <f>ROUNDUP(C31*E31,0)</f>
        <v>0</v>
      </c>
      <c r="G31" s="17">
        <v>250</v>
      </c>
      <c r="H31" s="17">
        <f t="shared" si="11"/>
        <v>0</v>
      </c>
      <c r="I31" s="18"/>
      <c r="J31" s="18"/>
      <c r="K31" s="19"/>
      <c r="L31" s="17"/>
      <c r="M31" s="17"/>
      <c r="N31" s="206" t="s">
        <v>312</v>
      </c>
      <c r="O31" s="21" t="s">
        <v>148</v>
      </c>
      <c r="P31" s="241"/>
      <c r="Q31" s="239"/>
      <c r="R31" s="22"/>
    </row>
    <row r="32" spans="1:37" ht="31.5" customHeight="1">
      <c r="A32" s="254"/>
      <c r="B32" s="63" t="s">
        <v>149</v>
      </c>
      <c r="C32" s="64">
        <v>1</v>
      </c>
      <c r="D32" s="10"/>
      <c r="E32" s="11">
        <v>1</v>
      </c>
      <c r="F32" s="54">
        <f>ROUNDUP(C32*E32,0)</f>
        <v>1</v>
      </c>
      <c r="G32" s="17">
        <v>250</v>
      </c>
      <c r="H32" s="17">
        <f t="shared" si="11"/>
        <v>250</v>
      </c>
      <c r="I32" s="18" t="s">
        <v>244</v>
      </c>
      <c r="J32" s="18"/>
      <c r="K32" s="19"/>
      <c r="L32" s="17"/>
      <c r="M32" s="17"/>
      <c r="N32" s="206" t="s">
        <v>312</v>
      </c>
      <c r="O32" s="21" t="s">
        <v>90</v>
      </c>
      <c r="P32" s="241"/>
      <c r="Q32" s="239"/>
      <c r="R32" s="22"/>
    </row>
    <row r="33" spans="1:28" ht="31.5" customHeight="1">
      <c r="A33" s="255"/>
      <c r="B33" s="52" t="s">
        <v>150</v>
      </c>
      <c r="C33" s="53">
        <v>0.1</v>
      </c>
      <c r="D33" s="10"/>
      <c r="E33" s="11">
        <f t="shared" si="9"/>
        <v>60</v>
      </c>
      <c r="F33" s="54">
        <v>4</v>
      </c>
      <c r="G33" s="17">
        <v>250</v>
      </c>
      <c r="H33" s="17">
        <f t="shared" si="11"/>
        <v>1000</v>
      </c>
      <c r="I33" s="146" t="s">
        <v>244</v>
      </c>
      <c r="J33" s="18"/>
      <c r="O33" s="21" t="s">
        <v>90</v>
      </c>
      <c r="P33" s="241"/>
      <c r="Q33" s="239"/>
      <c r="R33" s="22"/>
    </row>
    <row r="34" spans="1:28" ht="22.5">
      <c r="G34" s="36" t="s">
        <v>77</v>
      </c>
      <c r="H34" s="37">
        <f>SUM(H28:H33)</f>
        <v>4500</v>
      </c>
      <c r="I34" s="37"/>
      <c r="J34" s="37"/>
      <c r="K34" s="37"/>
      <c r="L34" s="37"/>
      <c r="M34" s="37"/>
      <c r="N34" s="207"/>
      <c r="O34" s="39"/>
      <c r="P34" s="39"/>
      <c r="Q34" s="39"/>
      <c r="R34" s="40"/>
    </row>
    <row r="35" spans="1:28" ht="22.5">
      <c r="G35" s="36" t="s">
        <v>18</v>
      </c>
      <c r="H35" s="65" t="s">
        <v>20</v>
      </c>
      <c r="I35" s="65" t="s">
        <v>21</v>
      </c>
      <c r="J35" s="37"/>
      <c r="K35" s="37"/>
      <c r="L35" s="37" t="s">
        <v>151</v>
      </c>
      <c r="M35" s="37"/>
      <c r="N35" s="207"/>
      <c r="O35" s="39"/>
      <c r="P35" s="39"/>
      <c r="Q35" s="39"/>
      <c r="R35" s="40"/>
    </row>
    <row r="36" spans="1:28">
      <c r="A36" s="2" t="s">
        <v>152</v>
      </c>
      <c r="B36" s="66" t="s">
        <v>153</v>
      </c>
      <c r="C36" s="2">
        <v>22</v>
      </c>
      <c r="D36" s="212" t="s">
        <v>154</v>
      </c>
      <c r="E36" s="212" t="s">
        <v>155</v>
      </c>
      <c r="G36" s="123"/>
      <c r="H36" s="11"/>
      <c r="I36" s="11"/>
      <c r="K36" s="123" t="s">
        <v>156</v>
      </c>
      <c r="L36" s="5">
        <v>5</v>
      </c>
      <c r="M36" s="5">
        <v>4180</v>
      </c>
      <c r="O36" s="67">
        <f>M36*L36</f>
        <v>20900</v>
      </c>
    </row>
    <row r="37" spans="1:28" ht="22.5">
      <c r="B37" s="66" t="s">
        <v>157</v>
      </c>
      <c r="C37" s="2">
        <v>9</v>
      </c>
      <c r="D37" s="212" t="s">
        <v>154</v>
      </c>
      <c r="E37" s="212" t="s">
        <v>158</v>
      </c>
      <c r="F37" s="5" t="s">
        <v>159</v>
      </c>
      <c r="G37" s="123" t="s">
        <v>251</v>
      </c>
      <c r="H37" s="68">
        <v>440</v>
      </c>
      <c r="I37" s="68"/>
      <c r="J37" s="37"/>
      <c r="K37" s="123" t="s">
        <v>160</v>
      </c>
      <c r="L37" s="5">
        <v>2</v>
      </c>
      <c r="M37" s="5">
        <v>4180</v>
      </c>
      <c r="O37" s="67">
        <f t="shared" ref="O37:O38" si="12">M37*L37</f>
        <v>8360</v>
      </c>
    </row>
    <row r="38" spans="1:28" ht="22.5">
      <c r="B38" s="66" t="s">
        <v>161</v>
      </c>
      <c r="C38" s="2">
        <v>100</v>
      </c>
      <c r="D38" s="212" t="s">
        <v>162</v>
      </c>
      <c r="G38" s="123"/>
      <c r="H38" s="68"/>
      <c r="I38" s="213"/>
      <c r="J38" s="37"/>
      <c r="K38" s="123" t="s">
        <v>163</v>
      </c>
      <c r="L38" s="5">
        <v>4</v>
      </c>
      <c r="M38" s="5">
        <v>6600</v>
      </c>
      <c r="O38" s="67">
        <f t="shared" si="12"/>
        <v>26400</v>
      </c>
    </row>
    <row r="39" spans="1:28" ht="22.5">
      <c r="B39" s="190" t="s">
        <v>164</v>
      </c>
      <c r="C39" s="2">
        <v>150</v>
      </c>
      <c r="D39" s="212" t="s">
        <v>165</v>
      </c>
      <c r="E39" s="212" t="s">
        <v>166</v>
      </c>
      <c r="F39" s="123" t="s">
        <v>167</v>
      </c>
      <c r="G39" s="123" t="s">
        <v>251</v>
      </c>
      <c r="H39" s="68">
        <v>1488</v>
      </c>
      <c r="I39" s="213"/>
      <c r="J39" s="37"/>
      <c r="O39" s="6">
        <f>SUM(O38,O37,O36)</f>
        <v>55660</v>
      </c>
    </row>
    <row r="40" spans="1:28" ht="22.5">
      <c r="B40" s="190" t="s">
        <v>168</v>
      </c>
      <c r="C40" s="2">
        <v>18</v>
      </c>
      <c r="D40" s="212" t="s">
        <v>165</v>
      </c>
      <c r="F40" s="123"/>
      <c r="G40" s="123" t="s">
        <v>251</v>
      </c>
      <c r="H40" s="68">
        <v>684</v>
      </c>
      <c r="I40" s="68"/>
      <c r="J40" s="37"/>
    </row>
    <row r="41" spans="1:28" ht="22.5">
      <c r="B41" s="66" t="s">
        <v>169</v>
      </c>
      <c r="C41" s="2">
        <v>50</v>
      </c>
      <c r="D41" s="212" t="s">
        <v>154</v>
      </c>
      <c r="G41" s="123"/>
      <c r="H41" s="68"/>
      <c r="I41" s="213"/>
      <c r="J41" s="37"/>
    </row>
    <row r="42" spans="1:28" ht="22.5">
      <c r="B42" s="66" t="s">
        <v>170</v>
      </c>
      <c r="C42" s="2">
        <v>100</v>
      </c>
      <c r="D42" s="212" t="s">
        <v>171</v>
      </c>
      <c r="G42" s="123"/>
      <c r="H42" s="68"/>
      <c r="I42" s="213"/>
    </row>
    <row r="43" spans="1:28" ht="22.5">
      <c r="B43" s="66" t="s">
        <v>172</v>
      </c>
      <c r="C43" s="2">
        <v>2</v>
      </c>
      <c r="D43" s="212" t="s">
        <v>173</v>
      </c>
      <c r="G43" s="123"/>
      <c r="H43" s="68"/>
      <c r="I43" s="213"/>
      <c r="K43" s="37"/>
      <c r="L43" s="37"/>
      <c r="M43" s="37"/>
      <c r="N43" s="207"/>
      <c r="O43" s="37" t="s">
        <v>147</v>
      </c>
      <c r="S43" s="214" t="s">
        <v>337</v>
      </c>
      <c r="T43" s="214"/>
      <c r="U43" s="214"/>
      <c r="V43" s="216"/>
      <c r="W43" s="219"/>
      <c r="X43" s="215"/>
      <c r="Y43" s="215"/>
      <c r="Z43" s="218"/>
      <c r="AA43" s="217" t="s">
        <v>338</v>
      </c>
      <c r="AB43" s="214"/>
    </row>
    <row r="44" spans="1:28" ht="22.5">
      <c r="B44" s="66" t="s">
        <v>175</v>
      </c>
      <c r="C44" s="2">
        <v>2</v>
      </c>
      <c r="D44" s="212" t="s">
        <v>162</v>
      </c>
      <c r="G44" s="123"/>
      <c r="H44" s="68"/>
      <c r="I44" s="213"/>
      <c r="K44" s="37" t="s">
        <v>176</v>
      </c>
      <c r="L44" s="121">
        <f>E1</f>
        <v>60</v>
      </c>
      <c r="M44" s="122">
        <f>H1+O39</f>
        <v>186200</v>
      </c>
      <c r="N44" s="207"/>
      <c r="O44" s="37">
        <f>O45+O47</f>
        <v>190000</v>
      </c>
      <c r="S44" s="214" t="s">
        <v>339</v>
      </c>
      <c r="T44" s="214"/>
      <c r="U44" s="214" t="s">
        <v>340</v>
      </c>
      <c r="V44" s="216"/>
      <c r="W44" s="219"/>
      <c r="X44" s="215"/>
      <c r="Y44" s="215"/>
      <c r="Z44" s="218"/>
      <c r="AA44" s="217" t="s">
        <v>308</v>
      </c>
      <c r="AB44" s="214">
        <v>132445</v>
      </c>
    </row>
    <row r="45" spans="1:28" ht="45">
      <c r="B45" s="190" t="s">
        <v>177</v>
      </c>
      <c r="D45" s="212" t="s">
        <v>178</v>
      </c>
      <c r="G45" s="193" t="s">
        <v>341</v>
      </c>
      <c r="H45" s="211" t="s">
        <v>342</v>
      </c>
      <c r="I45" s="11"/>
      <c r="K45" s="37" t="s">
        <v>179</v>
      </c>
      <c r="L45" s="121">
        <v>5</v>
      </c>
      <c r="M45" s="37">
        <v>6000</v>
      </c>
      <c r="N45" s="207"/>
      <c r="O45" s="37">
        <f>M45*L45</f>
        <v>30000</v>
      </c>
      <c r="S45" s="214" t="s">
        <v>343</v>
      </c>
      <c r="T45" s="214">
        <v>4500</v>
      </c>
      <c r="U45" s="214">
        <v>34</v>
      </c>
      <c r="V45" s="216">
        <f>U45*T45</f>
        <v>153000</v>
      </c>
      <c r="W45" s="219"/>
      <c r="X45" s="215"/>
      <c r="Y45" s="215"/>
      <c r="Z45" s="218"/>
      <c r="AA45" s="217" t="s">
        <v>313</v>
      </c>
      <c r="AB45" s="220">
        <v>9400</v>
      </c>
    </row>
    <row r="46" spans="1:28" ht="22.5">
      <c r="B46" s="190" t="s">
        <v>180</v>
      </c>
      <c r="C46" s="2">
        <v>11</v>
      </c>
      <c r="D46" s="212" t="s">
        <v>181</v>
      </c>
      <c r="G46" s="123" t="s">
        <v>251</v>
      </c>
      <c r="H46" s="68">
        <v>3480</v>
      </c>
      <c r="I46" s="11"/>
      <c r="K46" s="37" t="s">
        <v>182</v>
      </c>
      <c r="L46" s="121">
        <v>15</v>
      </c>
      <c r="M46" s="37"/>
      <c r="N46" s="207"/>
      <c r="O46" s="37"/>
      <c r="S46" s="214" t="s">
        <v>344</v>
      </c>
      <c r="T46" s="214">
        <v>6500</v>
      </c>
      <c r="U46" s="214">
        <v>6</v>
      </c>
      <c r="V46" s="216">
        <f>U46*T46</f>
        <v>39000</v>
      </c>
      <c r="W46" s="219"/>
      <c r="X46" s="215"/>
      <c r="Y46" s="215"/>
      <c r="Z46" s="218"/>
      <c r="AA46" s="217" t="s">
        <v>345</v>
      </c>
      <c r="AB46" s="220">
        <v>4327</v>
      </c>
    </row>
    <row r="47" spans="1:28" ht="22.5">
      <c r="B47" s="190" t="s">
        <v>183</v>
      </c>
      <c r="C47" s="2">
        <v>11</v>
      </c>
      <c r="D47" s="69" t="s">
        <v>181</v>
      </c>
      <c r="G47" s="123" t="s">
        <v>251</v>
      </c>
      <c r="H47" s="68">
        <v>1290</v>
      </c>
      <c r="I47" s="11"/>
      <c r="K47" s="37" t="s">
        <v>184</v>
      </c>
      <c r="L47" s="121">
        <f>L44-L45-L46</f>
        <v>40</v>
      </c>
      <c r="M47" s="37">
        <v>4000</v>
      </c>
      <c r="N47" s="207"/>
      <c r="O47" s="37">
        <f>M47*L47</f>
        <v>160000</v>
      </c>
      <c r="S47" s="214"/>
      <c r="T47" s="214"/>
      <c r="U47" s="214"/>
      <c r="V47" s="216">
        <f>SUM(V45:V46)</f>
        <v>192000</v>
      </c>
      <c r="W47" s="219"/>
      <c r="X47" s="215"/>
      <c r="Y47" s="215"/>
      <c r="Z47" s="218"/>
      <c r="AA47" s="217" t="s">
        <v>346</v>
      </c>
      <c r="AB47" s="220">
        <v>4851</v>
      </c>
    </row>
    <row r="48" spans="1:28" ht="22.5">
      <c r="B48" s="66" t="s">
        <v>185</v>
      </c>
      <c r="C48" s="2">
        <v>8</v>
      </c>
      <c r="D48" s="212" t="s">
        <v>162</v>
      </c>
      <c r="G48" s="123"/>
      <c r="H48" s="68"/>
      <c r="I48" s="213"/>
      <c r="O48" s="67"/>
      <c r="S48" s="214" t="s">
        <v>347</v>
      </c>
      <c r="T48" s="214"/>
      <c r="U48" s="214"/>
      <c r="V48" s="216">
        <v>3097</v>
      </c>
      <c r="W48" s="219"/>
      <c r="X48" s="215"/>
      <c r="Y48" s="215"/>
      <c r="Z48" s="218"/>
      <c r="AA48" s="217" t="s">
        <v>310</v>
      </c>
      <c r="AB48" s="214">
        <v>18187</v>
      </c>
    </row>
    <row r="49" spans="2:28" ht="22.5">
      <c r="B49" s="66" t="s">
        <v>186</v>
      </c>
      <c r="C49" s="2">
        <v>12</v>
      </c>
      <c r="D49" s="212" t="s">
        <v>162</v>
      </c>
      <c r="G49" s="123"/>
      <c r="H49" s="68"/>
      <c r="I49" s="213"/>
      <c r="O49" s="67"/>
      <c r="S49" s="214"/>
      <c r="T49" s="214"/>
      <c r="U49" s="214"/>
      <c r="V49" s="216"/>
      <c r="W49" s="219"/>
      <c r="X49" s="215"/>
      <c r="Y49" s="215"/>
      <c r="Z49" s="218"/>
      <c r="AA49" s="217" t="s">
        <v>348</v>
      </c>
      <c r="AB49" s="220">
        <v>2576</v>
      </c>
    </row>
    <row r="50" spans="2:28">
      <c r="K50" s="5" t="s">
        <v>349</v>
      </c>
      <c r="L50" s="5">
        <v>67</v>
      </c>
      <c r="M50" s="5">
        <v>198320</v>
      </c>
      <c r="O50" s="6">
        <v>216000</v>
      </c>
      <c r="S50" s="214" t="s">
        <v>350</v>
      </c>
      <c r="T50" s="214"/>
      <c r="U50" s="214"/>
      <c r="V50" s="216"/>
      <c r="W50" s="219"/>
      <c r="X50" s="215"/>
      <c r="Y50" s="215"/>
      <c r="Z50" s="218"/>
      <c r="AA50" s="217" t="s">
        <v>351</v>
      </c>
      <c r="AB50" s="220">
        <v>10477</v>
      </c>
    </row>
    <row r="51" spans="2:28">
      <c r="K51" s="5" t="s">
        <v>179</v>
      </c>
      <c r="L51" s="5">
        <v>6</v>
      </c>
      <c r="M51" s="5">
        <v>6000</v>
      </c>
      <c r="O51" s="6">
        <v>36000</v>
      </c>
      <c r="S51" s="214" t="s">
        <v>352</v>
      </c>
      <c r="T51" s="214"/>
      <c r="U51" s="214"/>
      <c r="V51" s="216">
        <v>87780</v>
      </c>
      <c r="W51" s="219"/>
      <c r="X51" s="215"/>
      <c r="Y51" s="215"/>
      <c r="Z51" s="218"/>
      <c r="AA51" s="217" t="s">
        <v>244</v>
      </c>
      <c r="AB51" s="220">
        <v>4639</v>
      </c>
    </row>
    <row r="52" spans="2:28">
      <c r="K52" s="5" t="s">
        <v>182</v>
      </c>
      <c r="L52" s="5">
        <v>16</v>
      </c>
      <c r="S52" s="214" t="s">
        <v>353</v>
      </c>
      <c r="T52" s="214"/>
      <c r="U52" s="214"/>
      <c r="V52" s="216">
        <f>AB55-V51</f>
        <v>109772</v>
      </c>
      <c r="W52" s="219"/>
      <c r="X52" s="215"/>
      <c r="Y52" s="215"/>
      <c r="Z52" s="218"/>
      <c r="AA52" s="217" t="s">
        <v>354</v>
      </c>
      <c r="AB52" s="220">
        <v>1464</v>
      </c>
    </row>
    <row r="53" spans="2:28">
      <c r="K53" s="5" t="s">
        <v>184</v>
      </c>
      <c r="L53" s="5">
        <v>45</v>
      </c>
      <c r="M53" s="5">
        <v>4000</v>
      </c>
      <c r="O53" s="6">
        <v>180000</v>
      </c>
      <c r="S53" s="214"/>
      <c r="T53" s="214"/>
      <c r="U53" s="214"/>
      <c r="V53" s="216">
        <f>SUM(V51:V52)</f>
        <v>197552</v>
      </c>
      <c r="W53" s="219"/>
      <c r="X53" s="215"/>
      <c r="Y53" s="215"/>
      <c r="Z53" s="218"/>
      <c r="AA53" s="217" t="s">
        <v>355</v>
      </c>
      <c r="AB53" s="220">
        <v>6728</v>
      </c>
    </row>
    <row r="54" spans="2:28">
      <c r="S54" s="214"/>
      <c r="T54" s="214"/>
      <c r="U54" s="214"/>
      <c r="V54" s="216"/>
      <c r="W54" s="219"/>
      <c r="X54" s="215"/>
      <c r="Y54" s="215"/>
      <c r="Z54" s="218"/>
      <c r="AA54" s="2" t="s">
        <v>356</v>
      </c>
      <c r="AB54" s="2">
        <v>2458</v>
      </c>
    </row>
    <row r="55" spans="2:28">
      <c r="S55" s="214"/>
      <c r="T55" s="214"/>
      <c r="U55" s="214" t="s">
        <v>357</v>
      </c>
      <c r="V55" s="216">
        <f>V47+V48-V53</f>
        <v>-2455</v>
      </c>
      <c r="W55" s="219"/>
      <c r="X55" s="215"/>
      <c r="Y55" s="215"/>
      <c r="Z55" s="218"/>
      <c r="AA55" s="217" t="s">
        <v>358</v>
      </c>
      <c r="AB55" s="214">
        <f>SUM(AB44:AB54)</f>
        <v>197552</v>
      </c>
    </row>
  </sheetData>
  <mergeCells count="22">
    <mergeCell ref="A14:A19"/>
    <mergeCell ref="AD14:AD19"/>
    <mergeCell ref="AJ14:AJ19"/>
    <mergeCell ref="AK14:AK19"/>
    <mergeCell ref="A3:A11"/>
    <mergeCell ref="AD3:AD6"/>
    <mergeCell ref="AJ3:AJ12"/>
    <mergeCell ref="AK3:AK12"/>
    <mergeCell ref="AD7:AD11"/>
    <mergeCell ref="Q29:Q33"/>
    <mergeCell ref="AD21:AD25"/>
    <mergeCell ref="AJ21:AJ25"/>
    <mergeCell ref="AK21:AK25"/>
    <mergeCell ref="A22:A25"/>
    <mergeCell ref="Q24:Q25"/>
    <mergeCell ref="AD26:AD28"/>
    <mergeCell ref="AJ26:AJ29"/>
    <mergeCell ref="AK26:AK29"/>
    <mergeCell ref="A28:A33"/>
    <mergeCell ref="P29:P33"/>
    <mergeCell ref="K24:K25"/>
    <mergeCell ref="L24:L25"/>
  </mergeCells>
  <phoneticPr fontId="6"/>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2FD2-D59D-4BF9-BE9F-722893190AF7}">
  <dimension ref="A2:E58"/>
  <sheetViews>
    <sheetView tabSelected="1" topLeftCell="A19" zoomScale="70" zoomScaleNormal="70" workbookViewId="0">
      <selection activeCell="A30" sqref="A30"/>
    </sheetView>
  </sheetViews>
  <sheetFormatPr defaultRowHeight="18"/>
  <cols>
    <col min="1" max="2" width="13.58203125" customWidth="1"/>
    <col min="3" max="3" width="64" customWidth="1"/>
    <col min="4" max="4" width="58.08203125" customWidth="1"/>
    <col min="5" max="5" width="8.6640625" style="263"/>
  </cols>
  <sheetData>
    <row r="2" spans="1:5">
      <c r="A2" t="s">
        <v>359</v>
      </c>
    </row>
    <row r="4" spans="1:5" ht="18.5" thickBot="1">
      <c r="A4" s="222" t="s">
        <v>360</v>
      </c>
      <c r="B4" s="222" t="s">
        <v>361</v>
      </c>
      <c r="C4" s="222" t="s">
        <v>362</v>
      </c>
      <c r="D4" s="222" t="s">
        <v>363</v>
      </c>
      <c r="E4" s="264" t="s">
        <v>364</v>
      </c>
    </row>
    <row r="5" spans="1:5" ht="36.5" thickTop="1">
      <c r="A5" s="261" t="s">
        <v>365</v>
      </c>
      <c r="B5" s="261" t="s">
        <v>366</v>
      </c>
      <c r="C5" s="225" t="s">
        <v>367</v>
      </c>
      <c r="D5" s="224" t="s">
        <v>368</v>
      </c>
      <c r="E5" s="261" t="s">
        <v>369</v>
      </c>
    </row>
    <row r="6" spans="1:5" ht="36">
      <c r="A6" s="226" t="s">
        <v>365</v>
      </c>
      <c r="B6" s="226" t="s">
        <v>370</v>
      </c>
      <c r="C6" s="134" t="s">
        <v>371</v>
      </c>
      <c r="D6" s="138" t="s">
        <v>372</v>
      </c>
      <c r="E6" s="226" t="s">
        <v>369</v>
      </c>
    </row>
    <row r="7" spans="1:5">
      <c r="A7" s="262" t="s">
        <v>365</v>
      </c>
      <c r="B7" s="262" t="s">
        <v>370</v>
      </c>
      <c r="C7" s="221" t="s">
        <v>373</v>
      </c>
      <c r="D7" s="223" t="s">
        <v>374</v>
      </c>
      <c r="E7" s="226" t="s">
        <v>369</v>
      </c>
    </row>
    <row r="8" spans="1:5">
      <c r="A8" s="262" t="s">
        <v>365</v>
      </c>
      <c r="B8" s="262" t="s">
        <v>370</v>
      </c>
      <c r="C8" s="221" t="s">
        <v>375</v>
      </c>
      <c r="D8" s="223" t="s">
        <v>376</v>
      </c>
      <c r="E8" s="226" t="s">
        <v>369</v>
      </c>
    </row>
    <row r="9" spans="1:5">
      <c r="A9" s="226" t="s">
        <v>377</v>
      </c>
      <c r="B9" s="226" t="s">
        <v>378</v>
      </c>
      <c r="C9" s="134" t="s">
        <v>379</v>
      </c>
      <c r="D9" s="134" t="s">
        <v>136</v>
      </c>
      <c r="E9" s="226" t="s">
        <v>369</v>
      </c>
    </row>
    <row r="10" spans="1:5">
      <c r="A10" s="226" t="s">
        <v>365</v>
      </c>
      <c r="B10" s="226" t="s">
        <v>378</v>
      </c>
      <c r="C10" s="134" t="s">
        <v>380</v>
      </c>
      <c r="D10" s="134" t="s">
        <v>381</v>
      </c>
      <c r="E10" s="226" t="s">
        <v>369</v>
      </c>
    </row>
    <row r="11" spans="1:5">
      <c r="A11" s="226" t="s">
        <v>377</v>
      </c>
      <c r="B11" s="226" t="s">
        <v>382</v>
      </c>
      <c r="C11" s="134" t="s">
        <v>383</v>
      </c>
      <c r="D11" s="134" t="s">
        <v>136</v>
      </c>
      <c r="E11" s="226" t="s">
        <v>369</v>
      </c>
    </row>
    <row r="12" spans="1:5">
      <c r="A12" s="226" t="s">
        <v>377</v>
      </c>
      <c r="B12" s="226" t="s">
        <v>366</v>
      </c>
      <c r="C12" s="134" t="s">
        <v>384</v>
      </c>
      <c r="D12" s="134" t="s">
        <v>136</v>
      </c>
      <c r="E12" s="226" t="s">
        <v>369</v>
      </c>
    </row>
    <row r="13" spans="1:5">
      <c r="A13" s="226" t="s">
        <v>365</v>
      </c>
      <c r="B13" s="226" t="s">
        <v>385</v>
      </c>
      <c r="C13" s="134" t="s">
        <v>386</v>
      </c>
      <c r="D13" s="134" t="s">
        <v>387</v>
      </c>
      <c r="E13" s="226" t="s">
        <v>369</v>
      </c>
    </row>
    <row r="14" spans="1:5">
      <c r="A14" s="226" t="s">
        <v>365</v>
      </c>
      <c r="B14" s="226" t="s">
        <v>385</v>
      </c>
      <c r="C14" s="134" t="s">
        <v>388</v>
      </c>
      <c r="D14" s="134" t="s">
        <v>387</v>
      </c>
      <c r="E14" s="226" t="s">
        <v>369</v>
      </c>
    </row>
    <row r="15" spans="1:5">
      <c r="A15" s="226" t="s">
        <v>365</v>
      </c>
      <c r="B15" s="226" t="s">
        <v>378</v>
      </c>
      <c r="C15" s="134" t="s">
        <v>389</v>
      </c>
      <c r="D15" s="134" t="s">
        <v>390</v>
      </c>
      <c r="E15" s="226" t="s">
        <v>369</v>
      </c>
    </row>
    <row r="16" spans="1:5">
      <c r="A16" s="226" t="s">
        <v>365</v>
      </c>
      <c r="B16" s="226" t="s">
        <v>378</v>
      </c>
      <c r="C16" s="134" t="s">
        <v>391</v>
      </c>
      <c r="D16" s="134" t="s">
        <v>392</v>
      </c>
      <c r="E16" s="226" t="s">
        <v>369</v>
      </c>
    </row>
    <row r="17" spans="1:5">
      <c r="A17" s="226" t="s">
        <v>365</v>
      </c>
      <c r="B17" s="226" t="s">
        <v>378</v>
      </c>
      <c r="C17" s="134" t="s">
        <v>393</v>
      </c>
      <c r="D17" s="134" t="s">
        <v>394</v>
      </c>
      <c r="E17" s="226" t="s">
        <v>369</v>
      </c>
    </row>
    <row r="18" spans="1:5">
      <c r="A18" s="226" t="s">
        <v>377</v>
      </c>
      <c r="B18" s="226" t="s">
        <v>385</v>
      </c>
      <c r="C18" s="134" t="s">
        <v>395</v>
      </c>
      <c r="D18" s="134" t="s">
        <v>136</v>
      </c>
      <c r="E18" s="226" t="s">
        <v>369</v>
      </c>
    </row>
    <row r="19" spans="1:5" ht="36">
      <c r="A19" s="226" t="s">
        <v>377</v>
      </c>
      <c r="B19" s="226" t="s">
        <v>378</v>
      </c>
      <c r="C19" s="138" t="s">
        <v>396</v>
      </c>
      <c r="D19" s="227" t="s">
        <v>136</v>
      </c>
      <c r="E19" s="226" t="s">
        <v>369</v>
      </c>
    </row>
    <row r="20" spans="1:5">
      <c r="A20" s="226" t="s">
        <v>397</v>
      </c>
      <c r="B20" s="226" t="s">
        <v>398</v>
      </c>
      <c r="C20" s="134" t="s">
        <v>399</v>
      </c>
      <c r="D20" s="134" t="s">
        <v>400</v>
      </c>
      <c r="E20" s="226" t="s">
        <v>308</v>
      </c>
    </row>
    <row r="21" spans="1:5">
      <c r="A21" s="226" t="s">
        <v>397</v>
      </c>
      <c r="B21" s="226" t="s">
        <v>401</v>
      </c>
      <c r="C21" s="134" t="s">
        <v>402</v>
      </c>
      <c r="D21" s="134" t="s">
        <v>403</v>
      </c>
      <c r="E21" s="226" t="s">
        <v>308</v>
      </c>
    </row>
    <row r="22" spans="1:5">
      <c r="A22" s="226" t="s">
        <v>397</v>
      </c>
      <c r="B22" s="226" t="s">
        <v>401</v>
      </c>
      <c r="C22" s="134" t="s">
        <v>404</v>
      </c>
      <c r="D22" s="134" t="s">
        <v>405</v>
      </c>
      <c r="E22" s="226" t="s">
        <v>308</v>
      </c>
    </row>
    <row r="23" spans="1:5">
      <c r="A23" s="226" t="s">
        <v>406</v>
      </c>
      <c r="B23" s="226" t="s">
        <v>401</v>
      </c>
      <c r="C23" s="134" t="s">
        <v>407</v>
      </c>
      <c r="D23" s="134" t="s">
        <v>408</v>
      </c>
      <c r="E23" s="226" t="s">
        <v>308</v>
      </c>
    </row>
    <row r="24" spans="1:5">
      <c r="A24" s="226" t="s">
        <v>397</v>
      </c>
      <c r="B24" s="226" t="s">
        <v>401</v>
      </c>
      <c r="C24" s="134" t="s">
        <v>409</v>
      </c>
      <c r="D24" s="134" t="s">
        <v>410</v>
      </c>
      <c r="E24" s="226" t="s">
        <v>308</v>
      </c>
    </row>
    <row r="25" spans="1:5">
      <c r="A25" s="226" t="s">
        <v>397</v>
      </c>
      <c r="B25" s="226" t="s">
        <v>401</v>
      </c>
      <c r="C25" s="134" t="s">
        <v>411</v>
      </c>
      <c r="D25" s="134" t="s">
        <v>412</v>
      </c>
      <c r="E25" s="226" t="s">
        <v>308</v>
      </c>
    </row>
    <row r="26" spans="1:5" ht="54">
      <c r="A26" s="226" t="s">
        <v>365</v>
      </c>
      <c r="B26" s="226" t="s">
        <v>378</v>
      </c>
      <c r="C26" s="136" t="s">
        <v>413</v>
      </c>
      <c r="D26" s="228" t="s">
        <v>414</v>
      </c>
      <c r="E26" s="226" t="s">
        <v>415</v>
      </c>
    </row>
    <row r="27" spans="1:5" ht="36">
      <c r="A27" s="226" t="s">
        <v>397</v>
      </c>
      <c r="B27" s="226" t="s">
        <v>401</v>
      </c>
      <c r="C27" s="228" t="s">
        <v>416</v>
      </c>
      <c r="D27" s="138" t="s">
        <v>417</v>
      </c>
      <c r="E27" s="226" t="s">
        <v>415</v>
      </c>
    </row>
    <row r="28" spans="1:5" ht="36">
      <c r="A28" s="226" t="s">
        <v>365</v>
      </c>
      <c r="B28" s="226" t="s">
        <v>418</v>
      </c>
      <c r="C28" s="136" t="s">
        <v>419</v>
      </c>
      <c r="D28" s="229" t="s">
        <v>420</v>
      </c>
      <c r="E28" s="226" t="s">
        <v>415</v>
      </c>
    </row>
    <row r="29" spans="1:5" ht="36">
      <c r="A29" s="226" t="s">
        <v>377</v>
      </c>
      <c r="B29" s="226" t="s">
        <v>378</v>
      </c>
      <c r="C29" s="138" t="s">
        <v>421</v>
      </c>
      <c r="D29" s="227" t="s">
        <v>136</v>
      </c>
      <c r="E29" s="226" t="s">
        <v>227</v>
      </c>
    </row>
    <row r="30" spans="1:5">
      <c r="A30" s="226"/>
      <c r="B30" s="226"/>
      <c r="D30" s="134"/>
      <c r="E30" s="226"/>
    </row>
    <row r="31" spans="1:5">
      <c r="A31" s="226"/>
      <c r="B31" s="226"/>
      <c r="C31" s="134"/>
      <c r="D31" s="134"/>
      <c r="E31" s="226"/>
    </row>
    <row r="32" spans="1:5">
      <c r="A32" s="226"/>
      <c r="B32" s="226"/>
      <c r="C32" s="134"/>
      <c r="D32" s="134"/>
      <c r="E32" s="226"/>
    </row>
    <row r="33" spans="1:5">
      <c r="A33" s="226"/>
      <c r="B33" s="226"/>
      <c r="C33" s="134"/>
      <c r="D33" s="134"/>
      <c r="E33" s="226"/>
    </row>
    <row r="34" spans="1:5">
      <c r="A34" s="226"/>
      <c r="B34" s="226"/>
      <c r="C34" s="134"/>
      <c r="D34" s="134"/>
      <c r="E34" s="226"/>
    </row>
    <row r="35" spans="1:5">
      <c r="A35" s="226"/>
      <c r="B35" s="226"/>
      <c r="C35" s="134"/>
      <c r="D35" s="134"/>
      <c r="E35" s="226"/>
    </row>
    <row r="36" spans="1:5">
      <c r="A36" s="226"/>
      <c r="B36" s="226"/>
      <c r="C36" s="134"/>
      <c r="D36" s="134"/>
      <c r="E36" s="226"/>
    </row>
    <row r="37" spans="1:5">
      <c r="A37" s="226"/>
      <c r="B37" s="226"/>
      <c r="C37" s="134"/>
      <c r="D37" s="134"/>
      <c r="E37" s="226"/>
    </row>
    <row r="38" spans="1:5">
      <c r="A38" s="226"/>
      <c r="B38" s="226"/>
      <c r="C38" s="134"/>
      <c r="D38" s="134"/>
      <c r="E38" s="226"/>
    </row>
    <row r="39" spans="1:5">
      <c r="A39" s="226"/>
      <c r="B39" s="226"/>
      <c r="C39" s="134"/>
      <c r="D39" s="134"/>
      <c r="E39" s="226"/>
    </row>
    <row r="40" spans="1:5">
      <c r="A40" s="226"/>
      <c r="B40" s="226"/>
      <c r="C40" s="134"/>
      <c r="D40" s="134"/>
      <c r="E40" s="226"/>
    </row>
    <row r="41" spans="1:5">
      <c r="A41" s="226"/>
      <c r="B41" s="226"/>
      <c r="C41" s="134"/>
      <c r="D41" s="134"/>
      <c r="E41" s="226"/>
    </row>
    <row r="42" spans="1:5">
      <c r="A42" s="226"/>
      <c r="B42" s="226"/>
      <c r="C42" s="134"/>
      <c r="D42" s="134"/>
      <c r="E42" s="226"/>
    </row>
    <row r="43" spans="1:5">
      <c r="A43" s="226"/>
      <c r="B43" s="226"/>
      <c r="C43" s="134"/>
      <c r="D43" s="134"/>
      <c r="E43" s="226"/>
    </row>
    <row r="44" spans="1:5">
      <c r="A44" s="226"/>
      <c r="B44" s="226"/>
      <c r="C44" s="134"/>
      <c r="D44" s="134"/>
      <c r="E44" s="226"/>
    </row>
    <row r="45" spans="1:5">
      <c r="A45" s="226"/>
      <c r="B45" s="226"/>
      <c r="C45" s="134"/>
      <c r="D45" s="134"/>
      <c r="E45" s="226"/>
    </row>
    <row r="46" spans="1:5">
      <c r="A46" s="226"/>
      <c r="B46" s="226"/>
      <c r="C46" s="134"/>
      <c r="D46" s="134"/>
      <c r="E46" s="226"/>
    </row>
    <row r="47" spans="1:5">
      <c r="A47" s="226"/>
      <c r="B47" s="226"/>
      <c r="C47" s="134"/>
      <c r="D47" s="134"/>
      <c r="E47" s="226"/>
    </row>
    <row r="48" spans="1:5">
      <c r="A48" s="226"/>
      <c r="B48" s="226"/>
      <c r="C48" s="134"/>
      <c r="D48" s="134"/>
      <c r="E48" s="226"/>
    </row>
    <row r="49" spans="1:5">
      <c r="A49" s="226"/>
      <c r="B49" s="226"/>
      <c r="C49" s="134"/>
      <c r="D49" s="134"/>
      <c r="E49" s="226"/>
    </row>
    <row r="50" spans="1:5">
      <c r="A50" s="226"/>
      <c r="B50" s="226"/>
      <c r="C50" s="134"/>
      <c r="D50" s="134"/>
      <c r="E50" s="226"/>
    </row>
    <row r="51" spans="1:5">
      <c r="A51" s="226"/>
      <c r="B51" s="226"/>
      <c r="C51" s="134"/>
      <c r="D51" s="134"/>
      <c r="E51" s="226"/>
    </row>
    <row r="52" spans="1:5">
      <c r="A52" s="226"/>
      <c r="B52" s="226"/>
      <c r="C52" s="134"/>
      <c r="D52" s="134"/>
      <c r="E52" s="226"/>
    </row>
    <row r="53" spans="1:5">
      <c r="A53" s="226"/>
      <c r="B53" s="226"/>
      <c r="C53" s="134"/>
      <c r="D53" s="134"/>
      <c r="E53" s="226"/>
    </row>
    <row r="54" spans="1:5">
      <c r="A54" s="226"/>
      <c r="B54" s="226"/>
      <c r="C54" s="134"/>
      <c r="D54" s="134"/>
      <c r="E54" s="226"/>
    </row>
    <row r="55" spans="1:5">
      <c r="A55" s="226"/>
      <c r="B55" s="226"/>
      <c r="C55" s="134"/>
      <c r="D55" s="134"/>
      <c r="E55" s="226"/>
    </row>
    <row r="56" spans="1:5">
      <c r="A56" s="226"/>
      <c r="B56" s="226"/>
      <c r="C56" s="134"/>
      <c r="D56" s="134"/>
      <c r="E56" s="226"/>
    </row>
    <row r="57" spans="1:5">
      <c r="A57" s="226"/>
      <c r="B57" s="226"/>
      <c r="C57" s="134"/>
      <c r="D57" s="134"/>
      <c r="E57" s="226"/>
    </row>
    <row r="58" spans="1:5">
      <c r="A58" s="226"/>
      <c r="B58" s="226"/>
      <c r="C58" s="134"/>
      <c r="D58" s="134"/>
      <c r="E58" s="226"/>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e9d908a-9f95-4997-80f1-3523e6bc2e19">
      <Terms xmlns="http://schemas.microsoft.com/office/infopath/2007/PartnerControls"/>
    </lcf76f155ced4ddcb4097134ff3c332f>
    <TaxCatchAll xmlns="25ec1c44-e65e-43e7-94fb-6edd69e092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A43775712445F4F82775BB460FB3292" ma:contentTypeVersion="19" ma:contentTypeDescription="新しいドキュメントを作成します。" ma:contentTypeScope="" ma:versionID="8d10c720a3e03dbd7bb35ee0baff95e6">
  <xsd:schema xmlns:xsd="http://www.w3.org/2001/XMLSchema" xmlns:xs="http://www.w3.org/2001/XMLSchema" xmlns:p="http://schemas.microsoft.com/office/2006/metadata/properties" xmlns:ns2="6e9d908a-9f95-4997-80f1-3523e6bc2e19" xmlns:ns3="25ec1c44-e65e-43e7-94fb-6edd69e0929a" targetNamespace="http://schemas.microsoft.com/office/2006/metadata/properties" ma:root="true" ma:fieldsID="7cb029bf37db8016b663d8e311a8046b" ns2:_="" ns3:_="">
    <xsd:import namespace="6e9d908a-9f95-4997-80f1-3523e6bc2e19"/>
    <xsd:import namespace="25ec1c44-e65e-43e7-94fb-6edd69e0929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DateTaken" minOccurs="0"/>
                <xsd:element ref="ns2:MediaServiceOCR"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9d908a-9f95-4997-80f1-3523e6bc2e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401df557-eeb5-435c-8d7c-77a7fa12a987"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ec1c44-e65e-43e7-94fb-6edd69e0929a"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07a44d82-081a-4791-bff5-ed16b6724170}" ma:internalName="TaxCatchAll" ma:showField="CatchAllData" ma:web="25ec1c44-e65e-43e7-94fb-6edd69e092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9C31AE-DF2D-4693-AA80-95AFB48F736B}">
  <ds:schemaRefs>
    <ds:schemaRef ds:uri="http://www.w3.org/XML/1998/namespace"/>
    <ds:schemaRef ds:uri="25ec1c44-e65e-43e7-94fb-6edd69e0929a"/>
    <ds:schemaRef ds:uri="http://purl.org/dc/terms/"/>
    <ds:schemaRef ds:uri="6e9d908a-9f95-4997-80f1-3523e6bc2e19"/>
    <ds:schemaRef ds:uri="http://schemas.microsoft.com/office/2006/documentManagement/types"/>
    <ds:schemaRef ds:uri="http://purl.org/dc/elements/1.1/"/>
    <ds:schemaRef ds:uri="http://schemas.microsoft.com/office/2006/metadata/properties"/>
    <ds:schemaRef ds:uri="http://purl.org/dc/dcmitype/"/>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341731AF-5B2B-492E-AD37-E5F4E8B175A0}">
  <ds:schemaRefs>
    <ds:schemaRef ds:uri="http://schemas.microsoft.com/sharepoint/v3/contenttype/forms"/>
  </ds:schemaRefs>
</ds:datastoreItem>
</file>

<file path=customXml/itemProps3.xml><?xml version="1.0" encoding="utf-8"?>
<ds:datastoreItem xmlns:ds="http://schemas.openxmlformats.org/officeDocument/2006/customXml" ds:itemID="{83B11773-FF47-44E2-95F5-32AC739DAB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9d908a-9f95-4997-80f1-3523e6bc2e19"/>
    <ds:schemaRef ds:uri="25ec1c44-e65e-43e7-94fb-6edd69e092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w</vt:lpstr>
      <vt:lpstr>買い出し協力者募集</vt:lpstr>
      <vt:lpstr>2023食材詳細</vt:lpstr>
      <vt:lpstr>2024食材詳細</vt:lpstr>
      <vt:lpstr>2025食材詳細</vt:lpstr>
      <vt:lpstr>25_振返り</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 Jingwu/葉 京武</dc:creator>
  <cp:keywords/>
  <dc:description/>
  <cp:lastModifiedBy>Sakajiri, Miyabi/坂尻 雅</cp:lastModifiedBy>
  <cp:revision/>
  <dcterms:created xsi:type="dcterms:W3CDTF">2025-05-28T04:32:50Z</dcterms:created>
  <dcterms:modified xsi:type="dcterms:W3CDTF">2025-07-23T22:57:47Z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0x010100DA43775712445F4F82775BB460FB3292</vt:lpwstr>
  </property>
  <property fmtid="{D5CDD505-2E9C-101B-9397-08002B2CF9AE}" pid="3" name="MediaServiceImageTags">
    <vt:lpwstr/>
  </property>
</Properties>
</file>