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yotajp.sharepoint.com/sites/msteams_adb3a2/Shared Documents/部共用/部親睦会/部 親睦会/23年度親睦会/40_駅伝/12_全社大会関係/6.当日関係_選手側資料/"/>
    </mc:Choice>
  </mc:AlternateContent>
  <xr:revisionPtr revIDLastSave="494" documentId="13_ncr:1_{734F7F6C-ABED-4B05-9D80-A3764BC45345}" xr6:coauthVersionLast="47" xr6:coauthVersionMax="47" xr10:uidLastSave="{2A51CECE-EDF7-43B1-A197-2C4C4BA3B001}"/>
  <bookViews>
    <workbookView xWindow="22230" yWindow="510" windowWidth="22170" windowHeight="13290" xr2:uid="{A5E8F9D9-6D97-4060-B7A6-9C28661A03D0}"/>
  </bookViews>
  <sheets>
    <sheet name="沿道通過予想時刻" sheetId="2" r:id="rId1"/>
    <sheet name="競技場入場予想時刻" sheetId="3" r:id="rId2"/>
  </sheets>
  <definedNames>
    <definedName name="_xlnm._FilterDatabase" localSheetId="0" hidden="1">沿道通過予想時刻!$A$2:$R$32</definedName>
    <definedName name="_xlnm._FilterDatabase" localSheetId="1" hidden="1">競技場入場予想時刻!$A$2:$S$31</definedName>
    <definedName name="_xlnm.Print_Area" localSheetId="0">沿道通過予想時刻!$A$1:$K$32</definedName>
    <definedName name="_xlnm.Print_Area" localSheetId="1">競技場入場予想時刻!$A$1:$K$31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3" l="1"/>
  <c r="O12" i="3" s="1"/>
  <c r="M6" i="3"/>
  <c r="M31" i="3"/>
  <c r="O31" i="3" s="1"/>
  <c r="M28" i="3"/>
  <c r="M23" i="3"/>
  <c r="M19" i="3"/>
  <c r="O19" i="3" s="1"/>
  <c r="M14" i="3"/>
  <c r="O14" i="3" s="1"/>
  <c r="M10" i="3"/>
  <c r="O10" i="3" s="1"/>
  <c r="M5" i="3"/>
  <c r="M27" i="3"/>
  <c r="O27" i="3" s="1"/>
  <c r="M24" i="3"/>
  <c r="M20" i="3"/>
  <c r="O20" i="3" s="1"/>
  <c r="M17" i="3"/>
  <c r="O17" i="3" s="1"/>
  <c r="M15" i="3"/>
  <c r="M11" i="3"/>
  <c r="O11" i="3" s="1"/>
  <c r="M3" i="3"/>
  <c r="R6" i="3"/>
  <c r="R5" i="3"/>
  <c r="R3" i="3"/>
  <c r="R7" i="3"/>
  <c r="R22" i="3"/>
  <c r="P22" i="3"/>
  <c r="M25" i="3"/>
  <c r="O25" i="3" s="1"/>
  <c r="P4" i="3"/>
  <c r="R21" i="3"/>
  <c r="R29" i="3"/>
  <c r="R14" i="3"/>
  <c r="R19" i="3"/>
  <c r="R23" i="3"/>
  <c r="R28" i="3"/>
  <c r="R31" i="3"/>
  <c r="R10" i="3"/>
  <c r="R11" i="3"/>
  <c r="R15" i="3"/>
  <c r="R17" i="3"/>
  <c r="R20" i="3"/>
  <c r="R24" i="3"/>
  <c r="R27" i="3"/>
  <c r="O24" i="3"/>
  <c r="P31" i="3"/>
  <c r="P29" i="3"/>
  <c r="P27" i="3"/>
  <c r="P28" i="3"/>
  <c r="O28" i="3"/>
  <c r="P25" i="3"/>
  <c r="P24" i="3"/>
  <c r="P23" i="3"/>
  <c r="O23" i="3"/>
  <c r="P21" i="3"/>
  <c r="P20" i="3"/>
  <c r="P19" i="3"/>
  <c r="P17" i="3"/>
  <c r="P16" i="3"/>
  <c r="P15" i="3"/>
  <c r="O15" i="3"/>
  <c r="P14" i="3"/>
  <c r="P12" i="3"/>
  <c r="P11" i="3"/>
  <c r="P10" i="3"/>
  <c r="P8" i="3"/>
  <c r="P7" i="3"/>
  <c r="P6" i="3"/>
  <c r="P5" i="3"/>
  <c r="P3" i="3"/>
  <c r="O3" i="3"/>
  <c r="D3" i="3"/>
  <c r="M30" i="3" l="1"/>
  <c r="O30" i="3" s="1"/>
  <c r="R13" i="3"/>
  <c r="P26" i="3"/>
  <c r="R25" i="3"/>
  <c r="M8" i="3"/>
  <c r="O8" i="3" s="1"/>
  <c r="R8" i="3"/>
  <c r="M21" i="3"/>
  <c r="O21" i="3" s="1"/>
  <c r="M29" i="3"/>
  <c r="O29" i="3" s="1"/>
  <c r="R30" i="3"/>
  <c r="R4" i="3"/>
  <c r="M26" i="3"/>
  <c r="O26" i="3" s="1"/>
  <c r="M18" i="3"/>
  <c r="O18" i="3" s="1"/>
  <c r="M22" i="3"/>
  <c r="O22" i="3" s="1"/>
  <c r="M16" i="3"/>
  <c r="O16" i="3" s="1"/>
  <c r="P9" i="3"/>
  <c r="R16" i="3"/>
  <c r="P18" i="3"/>
  <c r="R12" i="3"/>
  <c r="M4" i="3"/>
  <c r="O4" i="3" s="1"/>
  <c r="M13" i="3"/>
  <c r="O13" i="3" s="1"/>
  <c r="M7" i="3"/>
  <c r="O7" i="3" s="1"/>
  <c r="M9" i="3"/>
  <c r="O9" i="3" s="1"/>
  <c r="P13" i="3"/>
  <c r="P30" i="3"/>
  <c r="R26" i="3"/>
  <c r="R18" i="3"/>
  <c r="R9" i="3"/>
  <c r="Q7" i="3" l="1"/>
  <c r="Q8" i="3" l="1"/>
  <c r="Q9" i="3" s="1"/>
  <c r="Q10" i="3" l="1"/>
  <c r="Q11" i="3" s="1"/>
  <c r="R4" i="2" l="1"/>
  <c r="R15" i="2"/>
  <c r="R20" i="2"/>
  <c r="R24" i="2"/>
  <c r="R28" i="2"/>
  <c r="R32" i="2"/>
  <c r="R12" i="2"/>
  <c r="R16" i="2"/>
  <c r="R19" i="2"/>
  <c r="R22" i="2"/>
  <c r="R26" i="2"/>
  <c r="R29" i="2"/>
  <c r="R13" i="2"/>
  <c r="R17" i="2"/>
  <c r="R21" i="2"/>
  <c r="R25" i="2"/>
  <c r="R30" i="2"/>
  <c r="Q4" i="2"/>
  <c r="M12" i="2"/>
  <c r="M16" i="2"/>
  <c r="O16" i="2" s="1"/>
  <c r="M19" i="2"/>
  <c r="M22" i="2"/>
  <c r="O22" i="2" s="1"/>
  <c r="M26" i="2"/>
  <c r="O26" i="2" s="1"/>
  <c r="M29" i="2"/>
  <c r="O29" i="2" s="1"/>
  <c r="M15" i="2"/>
  <c r="M20" i="2"/>
  <c r="M24" i="2"/>
  <c r="M28" i="2"/>
  <c r="O28" i="2" s="1"/>
  <c r="M32" i="2"/>
  <c r="M14" i="2"/>
  <c r="O14" i="2" s="1"/>
  <c r="M18" i="2"/>
  <c r="O18" i="2" s="1"/>
  <c r="M23" i="2"/>
  <c r="O23" i="2" s="1"/>
  <c r="M27" i="2"/>
  <c r="O27" i="2" s="1"/>
  <c r="M31" i="2"/>
  <c r="M13" i="2"/>
  <c r="O13" i="2" s="1"/>
  <c r="M17" i="2"/>
  <c r="O17" i="2" s="1"/>
  <c r="M21" i="2"/>
  <c r="O21" i="2" s="1"/>
  <c r="M25" i="2"/>
  <c r="O25" i="2" s="1"/>
  <c r="M30" i="2"/>
  <c r="O30" i="2" s="1"/>
  <c r="M8" i="2"/>
  <c r="O8" i="2" s="1"/>
  <c r="M4" i="2"/>
  <c r="O4" i="2" s="1"/>
  <c r="P13" i="2"/>
  <c r="P17" i="2"/>
  <c r="P21" i="2"/>
  <c r="P25" i="2"/>
  <c r="P30" i="2"/>
  <c r="R8" i="2"/>
  <c r="P8" i="2"/>
  <c r="P4" i="2"/>
  <c r="P5" i="2"/>
  <c r="P6" i="2"/>
  <c r="P7" i="2"/>
  <c r="P9" i="2"/>
  <c r="P11" i="2"/>
  <c r="P10" i="2"/>
  <c r="P12" i="2"/>
  <c r="P14" i="2"/>
  <c r="P15" i="2"/>
  <c r="P16" i="2"/>
  <c r="P18" i="2"/>
  <c r="P19" i="2"/>
  <c r="P20" i="2"/>
  <c r="P22" i="2"/>
  <c r="P23" i="2"/>
  <c r="P24" i="2"/>
  <c r="P26" i="2"/>
  <c r="P27" i="2"/>
  <c r="P28" i="2"/>
  <c r="P29" i="2"/>
  <c r="P31" i="2"/>
  <c r="P32" i="2"/>
  <c r="P3" i="2"/>
  <c r="O15" i="2"/>
  <c r="O20" i="2"/>
  <c r="R11" i="2"/>
  <c r="M11" i="2"/>
  <c r="O11" i="2" s="1"/>
  <c r="R14" i="2"/>
  <c r="R18" i="2"/>
  <c r="R23" i="2"/>
  <c r="R27" i="2"/>
  <c r="R31" i="2"/>
  <c r="O31" i="2"/>
  <c r="R10" i="2"/>
  <c r="M10" i="2"/>
  <c r="O10" i="2" s="1"/>
  <c r="O12" i="2"/>
  <c r="R5" i="2"/>
  <c r="M5" i="2"/>
  <c r="R6" i="2"/>
  <c r="M6" i="2"/>
  <c r="R9" i="2"/>
  <c r="M9" i="2"/>
  <c r="O9" i="2" s="1"/>
  <c r="R7" i="2"/>
  <c r="Q7" i="2" s="1"/>
  <c r="M7" i="2"/>
  <c r="O24" i="2"/>
  <c r="O32" i="2"/>
  <c r="O19" i="2"/>
  <c r="O3" i="2"/>
  <c r="D3" i="2" l="1"/>
  <c r="M3" i="2" l="1"/>
  <c r="R3" i="2"/>
  <c r="O7" i="2"/>
  <c r="Q8" i="2" l="1"/>
  <c r="Q9" i="2" s="1"/>
  <c r="Q10" i="2" s="1"/>
  <c r="Q11" i="2" l="1"/>
  <c r="Q12" i="2" s="1"/>
  <c r="Q13" i="2" s="1"/>
  <c r="Q14" i="2" s="1"/>
  <c r="Q15" i="2" l="1"/>
  <c r="Q16" i="2" l="1"/>
  <c r="Q17" i="2" l="1"/>
  <c r="Q18" i="2" l="1"/>
  <c r="Q19" i="2" l="1"/>
  <c r="Q20" i="2" l="1"/>
  <c r="Q21" i="2" l="1"/>
  <c r="Q22" i="2" l="1"/>
  <c r="Q23" i="2" l="1"/>
  <c r="Q24" i="2" l="1"/>
  <c r="Q25" i="2" s="1"/>
  <c r="Q26" i="2" l="1"/>
  <c r="Q27" i="2" l="1"/>
  <c r="Q28" i="2"/>
  <c r="Q29" i="2" s="1"/>
  <c r="Q30" i="2" s="1"/>
  <c r="Q31" i="2" s="1"/>
  <c r="Q32" i="2" s="1"/>
  <c r="Q12" i="3"/>
  <c r="Q13" i="3"/>
  <c r="Q14" i="3"/>
  <c r="Q15" i="3" s="1"/>
  <c r="Q16" i="3" s="1"/>
  <c r="Q17" i="3" s="1"/>
  <c r="Q18" i="3" l="1"/>
  <c r="Q19" i="3" l="1"/>
  <c r="Q20" i="3" l="1"/>
  <c r="Q21" i="3" l="1"/>
  <c r="Q22" i="3" l="1"/>
  <c r="Q23" i="3" l="1"/>
  <c r="Q24" i="3" l="1"/>
  <c r="Q25" i="3" l="1"/>
  <c r="Q26" i="3" l="1"/>
  <c r="Q27" i="3" l="1"/>
  <c r="Q28" i="3" s="1"/>
  <c r="Q29" i="3" l="1"/>
  <c r="Q30" i="3" s="1"/>
  <c r="Q31" i="3" s="1"/>
</calcChain>
</file>

<file path=xl/sharedStrings.xml><?xml version="1.0" encoding="utf-8"?>
<sst xmlns="http://schemas.openxmlformats.org/spreadsheetml/2006/main" count="561" uniqueCount="199">
  <si>
    <t>沿道通過予想計算シート</t>
  </si>
  <si>
    <t>No</t>
    <phoneticPr fontId="2"/>
  </si>
  <si>
    <t>区</t>
    <phoneticPr fontId="2"/>
  </si>
  <si>
    <t>中継点からの距離</t>
    <rPh sb="0" eb="2">
      <t>チュウケイ</t>
    </rPh>
    <rPh sb="2" eb="3">
      <t>テン</t>
    </rPh>
    <rPh sb="6" eb="8">
      <t>キョリ</t>
    </rPh>
    <phoneticPr fontId="2"/>
  </si>
  <si>
    <t>予想スピード</t>
    <rPh sb="0" eb="2">
      <t>ヨソウ</t>
    </rPh>
    <phoneticPr fontId="2"/>
  </si>
  <si>
    <t>走者</t>
  </si>
  <si>
    <t>←予想計算式</t>
    <rPh sb="1" eb="3">
      <t>ヨソウ</t>
    </rPh>
    <rPh sb="3" eb="5">
      <t>ケイサン</t>
    </rPh>
    <rPh sb="5" eb="6">
      <t>シキ</t>
    </rPh>
    <phoneticPr fontId="2"/>
  </si>
  <si>
    <r>
      <t>沿道通過時刻実績</t>
    </r>
    <r>
      <rPr>
        <sz val="8"/>
        <rFont val="HGPｺﾞｼｯｸM"/>
        <family val="3"/>
        <charset val="128"/>
      </rPr>
      <t>(当日記入)</t>
    </r>
    <rPh sb="0" eb="2">
      <t>エンドウ</t>
    </rPh>
    <rPh sb="2" eb="4">
      <t>ツウカ</t>
    </rPh>
    <rPh sb="4" eb="6">
      <t>ジコク</t>
    </rPh>
    <rPh sb="6" eb="8">
      <t>ジッセキ</t>
    </rPh>
    <rPh sb="9" eb="11">
      <t>トウジツ</t>
    </rPh>
    <rPh sb="11" eb="13">
      <t>キニュウ</t>
    </rPh>
    <phoneticPr fontId="2"/>
  </si>
  <si>
    <t>①</t>
    <phoneticPr fontId="2"/>
  </si>
  <si>
    <t>一般</t>
    <rPh sb="0" eb="2">
      <t>イッパン</t>
    </rPh>
    <phoneticPr fontId="2"/>
  </si>
  <si>
    <t>1区1回目</t>
    <rPh sb="1" eb="2">
      <t>ク</t>
    </rPh>
    <rPh sb="3" eb="5">
      <t>カイメ</t>
    </rPh>
    <phoneticPr fontId="2"/>
  </si>
  <si>
    <t>ー</t>
    <phoneticPr fontId="2"/>
  </si>
  <si>
    <t>○</t>
    <phoneticPr fontId="2"/>
  </si>
  <si>
    <t>(　　　　　　)</t>
  </si>
  <si>
    <t>②</t>
    <phoneticPr fontId="2"/>
  </si>
  <si>
    <t>女子</t>
    <rPh sb="0" eb="2">
      <t>ジョシ</t>
    </rPh>
    <phoneticPr fontId="2"/>
  </si>
  <si>
    <t>1区</t>
    <rPh sb="1" eb="2">
      <t>ク</t>
    </rPh>
    <phoneticPr fontId="2"/>
  </si>
  <si>
    <t>③</t>
    <phoneticPr fontId="2"/>
  </si>
  <si>
    <t>シニア</t>
    <phoneticPr fontId="2"/>
  </si>
  <si>
    <t>本多孝志</t>
    <rPh sb="0" eb="2">
      <t>ホンダ</t>
    </rPh>
    <rPh sb="2" eb="3">
      <t>タカシ</t>
    </rPh>
    <rPh sb="3" eb="4">
      <t>シ</t>
    </rPh>
    <phoneticPr fontId="1"/>
  </si>
  <si>
    <t>④</t>
    <phoneticPr fontId="2"/>
  </si>
  <si>
    <t>1区2回目</t>
    <rPh sb="1" eb="2">
      <t>ク</t>
    </rPh>
    <rPh sb="3" eb="5">
      <t>カイメ</t>
    </rPh>
    <phoneticPr fontId="2"/>
  </si>
  <si>
    <t>(　　　　　　)</t>
    <phoneticPr fontId="2"/>
  </si>
  <si>
    <t>⑤</t>
    <phoneticPr fontId="2"/>
  </si>
  <si>
    <t>2区</t>
    <rPh sb="1" eb="2">
      <t>ク</t>
    </rPh>
    <phoneticPr fontId="2"/>
  </si>
  <si>
    <t>⑥</t>
    <phoneticPr fontId="2"/>
  </si>
  <si>
    <t>寺本彩乃</t>
    <rPh sb="0" eb="2">
      <t>テラモト</t>
    </rPh>
    <rPh sb="2" eb="4">
      <t>アヤノ</t>
    </rPh>
    <phoneticPr fontId="2"/>
  </si>
  <si>
    <t>△</t>
    <phoneticPr fontId="2"/>
  </si>
  <si>
    <t>⑦</t>
    <phoneticPr fontId="2"/>
  </si>
  <si>
    <t>⑧</t>
    <phoneticPr fontId="2"/>
  </si>
  <si>
    <t>3区</t>
    <rPh sb="1" eb="2">
      <t>ク</t>
    </rPh>
    <phoneticPr fontId="2"/>
  </si>
  <si>
    <t>⑨</t>
    <phoneticPr fontId="2"/>
  </si>
  <si>
    <t>×</t>
    <phoneticPr fontId="2"/>
  </si>
  <si>
    <t>⑩</t>
    <phoneticPr fontId="2"/>
  </si>
  <si>
    <t>清原椎渚</t>
  </si>
  <si>
    <t>⑪</t>
    <phoneticPr fontId="2"/>
  </si>
  <si>
    <t>4区</t>
    <rPh sb="1" eb="2">
      <t>ク</t>
    </rPh>
    <phoneticPr fontId="2"/>
  </si>
  <si>
    <t>⑫</t>
    <phoneticPr fontId="2"/>
  </si>
  <si>
    <t>後藤博隆</t>
    <rPh sb="0" eb="2">
      <t>ゴトウ</t>
    </rPh>
    <rPh sb="2" eb="4">
      <t>ヒロタカ</t>
    </rPh>
    <phoneticPr fontId="1"/>
  </si>
  <si>
    <t>⑬</t>
    <phoneticPr fontId="2"/>
  </si>
  <si>
    <t>5区</t>
    <rPh sb="1" eb="2">
      <t>ク</t>
    </rPh>
    <phoneticPr fontId="2"/>
  </si>
  <si>
    <t>⑭</t>
    <phoneticPr fontId="2"/>
  </si>
  <si>
    <t>⑮</t>
    <phoneticPr fontId="2"/>
  </si>
  <si>
    <t>和田龍太</t>
  </si>
  <si>
    <t>⑯</t>
    <phoneticPr fontId="2"/>
  </si>
  <si>
    <t>⑰</t>
    <phoneticPr fontId="2"/>
  </si>
  <si>
    <t>⑱</t>
    <phoneticPr fontId="2"/>
  </si>
  <si>
    <t>⑲</t>
    <phoneticPr fontId="2"/>
  </si>
  <si>
    <t>6区</t>
    <rPh sb="1" eb="2">
      <t>ク</t>
    </rPh>
    <phoneticPr fontId="2"/>
  </si>
  <si>
    <t>竹平忠司</t>
    <rPh sb="0" eb="2">
      <t>タケヒラ</t>
    </rPh>
    <rPh sb="2" eb="3">
      <t>チュウ</t>
    </rPh>
    <rPh sb="3" eb="4">
      <t>シ</t>
    </rPh>
    <phoneticPr fontId="1"/>
  </si>
  <si>
    <t>⑳</t>
    <phoneticPr fontId="2"/>
  </si>
  <si>
    <t>（　　　　　　）</t>
    <phoneticPr fontId="2"/>
  </si>
  <si>
    <t>ペースから計算</t>
  </si>
  <si>
    <t>安芸優一</t>
    <rPh sb="0" eb="2">
      <t>アキ</t>
    </rPh>
    <rPh sb="2" eb="4">
      <t>ユウイチ</t>
    </rPh>
    <phoneticPr fontId="2"/>
  </si>
  <si>
    <t>舛田空</t>
    <rPh sb="0" eb="2">
      <t>マスダ</t>
    </rPh>
    <rPh sb="2" eb="3">
      <t>ソラ</t>
    </rPh>
    <phoneticPr fontId="8"/>
  </si>
  <si>
    <t>中山拓弥</t>
    <rPh sb="0" eb="2">
      <t>ナカヤマ</t>
    </rPh>
    <rPh sb="2" eb="4">
      <t>タクヤ</t>
    </rPh>
    <phoneticPr fontId="2"/>
  </si>
  <si>
    <t>根本祐希</t>
    <rPh sb="0" eb="2">
      <t>ネモト</t>
    </rPh>
    <rPh sb="2" eb="3">
      <t>ユウ</t>
    </rPh>
    <rPh sb="3" eb="4">
      <t>キ</t>
    </rPh>
    <phoneticPr fontId="2"/>
  </si>
  <si>
    <t>白石裕一</t>
    <rPh sb="0" eb="2">
      <t>シライシ</t>
    </rPh>
    <rPh sb="2" eb="4">
      <t>ユウイチ</t>
    </rPh>
    <phoneticPr fontId="2"/>
  </si>
  <si>
    <t>大家瑞希</t>
    <rPh sb="0" eb="2">
      <t>オオヤ</t>
    </rPh>
    <rPh sb="2" eb="4">
      <t>ミズキ</t>
    </rPh>
    <phoneticPr fontId="3"/>
  </si>
  <si>
    <t>高山菜摘</t>
    <rPh sb="0" eb="2">
      <t>タカヤマ</t>
    </rPh>
    <rPh sb="2" eb="4">
      <t>ナツミ</t>
    </rPh>
    <phoneticPr fontId="2"/>
  </si>
  <si>
    <t>岡田弥生</t>
    <rPh sb="0" eb="2">
      <t>オカダ</t>
    </rPh>
    <rPh sb="2" eb="4">
      <t>ヤヨイ</t>
    </rPh>
    <phoneticPr fontId="8"/>
  </si>
  <si>
    <t>中川孝二</t>
    <rPh sb="0" eb="2">
      <t>ナカガワ</t>
    </rPh>
    <rPh sb="2" eb="4">
      <t>コウジ</t>
    </rPh>
    <phoneticPr fontId="1"/>
  </si>
  <si>
    <t>柴紳司</t>
    <rPh sb="0" eb="1">
      <t>シバ</t>
    </rPh>
    <rPh sb="1" eb="3">
      <t>シンジ</t>
    </rPh>
    <phoneticPr fontId="1"/>
  </si>
  <si>
    <t>永尾大樹</t>
    <rPh sb="0" eb="2">
      <t>ナガオ</t>
    </rPh>
    <rPh sb="2" eb="4">
      <t>タイキ</t>
    </rPh>
    <phoneticPr fontId="2"/>
  </si>
  <si>
    <t>7区</t>
    <rPh sb="1" eb="2">
      <t>ク</t>
    </rPh>
    <phoneticPr fontId="2"/>
  </si>
  <si>
    <t>8区</t>
    <rPh sb="1" eb="2">
      <t>ク</t>
    </rPh>
    <phoneticPr fontId="2"/>
  </si>
  <si>
    <t>金子一平</t>
    <rPh sb="0" eb="2">
      <t>カネコ</t>
    </rPh>
    <rPh sb="2" eb="4">
      <t>イッペイ</t>
    </rPh>
    <phoneticPr fontId="3"/>
  </si>
  <si>
    <t>寺田周平</t>
    <rPh sb="0" eb="2">
      <t>テラダ</t>
    </rPh>
    <rPh sb="2" eb="4">
      <t>シュウヘイ</t>
    </rPh>
    <phoneticPr fontId="1"/>
  </si>
  <si>
    <t>張強</t>
    <rPh sb="0" eb="1">
      <t>チョウ</t>
    </rPh>
    <rPh sb="1" eb="2">
      <t>ツヨ</t>
    </rPh>
    <phoneticPr fontId="1"/>
  </si>
  <si>
    <t>長谷川歩佳</t>
    <rPh sb="0" eb="3">
      <t>ハセガワ</t>
    </rPh>
    <rPh sb="3" eb="5">
      <t>アユカ</t>
    </rPh>
    <phoneticPr fontId="3"/>
  </si>
  <si>
    <t>高橋静香</t>
    <rPh sb="0" eb="2">
      <t>タカハシ</t>
    </rPh>
    <rPh sb="2" eb="4">
      <t>シズカ</t>
    </rPh>
    <phoneticPr fontId="3"/>
  </si>
  <si>
    <t>予想計算式作成</t>
    <rPh sb="0" eb="2">
      <t>ヨソウ</t>
    </rPh>
    <rPh sb="2" eb="4">
      <t>ケイサン</t>
    </rPh>
    <rPh sb="4" eb="5">
      <t>シキ</t>
    </rPh>
    <rPh sb="5" eb="7">
      <t>サクセイ</t>
    </rPh>
    <phoneticPr fontId="2"/>
  </si>
  <si>
    <t>計算式）事前予想通過時刻</t>
    <rPh sb="0" eb="3">
      <t>ケイサンシキ</t>
    </rPh>
    <rPh sb="4" eb="6">
      <t>ジゼン</t>
    </rPh>
    <rPh sb="6" eb="8">
      <t>ヨソウ</t>
    </rPh>
    <rPh sb="8" eb="10">
      <t>ツウカ</t>
    </rPh>
    <rPh sb="10" eb="12">
      <t>ジコク</t>
    </rPh>
    <phoneticPr fontId="2"/>
  </si>
  <si>
    <t>計算式)ペースから計算</t>
    <rPh sb="0" eb="2">
      <t>ケイサン</t>
    </rPh>
    <rPh sb="2" eb="3">
      <t>シキ</t>
    </rPh>
    <phoneticPr fontId="2"/>
  </si>
  <si>
    <t>①+7分20秒</t>
  </si>
  <si>
    <t>③+12分50秒</t>
  </si>
  <si>
    <t>○</t>
  </si>
  <si>
    <t>2.8k個人予想</t>
    <rPh sb="4" eb="6">
      <t>コジン</t>
    </rPh>
    <rPh sb="6" eb="8">
      <t>ヨソウ</t>
    </rPh>
    <phoneticPr fontId="2"/>
  </si>
  <si>
    <t>元々順番</t>
    <rPh sb="0" eb="2">
      <t>モトモト</t>
    </rPh>
    <rPh sb="2" eb="4">
      <t>ジュンバン</t>
    </rPh>
    <phoneticPr fontId="2"/>
  </si>
  <si>
    <t>VC</t>
    <phoneticPr fontId="2"/>
  </si>
  <si>
    <t>吉田宏樹</t>
    <rPh sb="0" eb="2">
      <t>ヨシダ</t>
    </rPh>
    <rPh sb="2" eb="4">
      <t>ヒロキ</t>
    </rPh>
    <phoneticPr fontId="2"/>
  </si>
  <si>
    <t>荻島協</t>
    <rPh sb="0" eb="2">
      <t>オギシマ</t>
    </rPh>
    <rPh sb="2" eb="3">
      <t>キョウ</t>
    </rPh>
    <phoneticPr fontId="2"/>
  </si>
  <si>
    <t>佐藤貴博</t>
    <rPh sb="0" eb="2">
      <t>サトウ</t>
    </rPh>
    <rPh sb="2" eb="4">
      <t>タカヒロ</t>
    </rPh>
    <phoneticPr fontId="2"/>
  </si>
  <si>
    <t>梶原宙瞬</t>
    <rPh sb="0" eb="2">
      <t>カジハラ</t>
    </rPh>
    <rPh sb="2" eb="3">
      <t>チュウ</t>
    </rPh>
    <rPh sb="3" eb="4">
      <t>シュン</t>
    </rPh>
    <phoneticPr fontId="2"/>
  </si>
  <si>
    <t>小濱翔之</t>
    <rPh sb="0" eb="2">
      <t>コハマ</t>
    </rPh>
    <rPh sb="2" eb="3">
      <t>ショウ</t>
    </rPh>
    <rPh sb="3" eb="4">
      <t>ノ</t>
    </rPh>
    <phoneticPr fontId="2"/>
  </si>
  <si>
    <t>P列をコピペ）事前予想通過時刻</t>
    <rPh sb="1" eb="2">
      <t>レツ</t>
    </rPh>
    <rPh sb="7" eb="9">
      <t>ジゼン</t>
    </rPh>
    <rPh sb="9" eb="11">
      <t>ヨソウ</t>
    </rPh>
    <rPh sb="11" eb="13">
      <t>ツウカ</t>
    </rPh>
    <rPh sb="13" eb="15">
      <t>ジコク</t>
    </rPh>
    <phoneticPr fontId="2"/>
  </si>
  <si>
    <t>⑨+13分20秒</t>
  </si>
  <si>
    <t>⑬+14分20秒</t>
  </si>
  <si>
    <t>⑱+14分30秒</t>
  </si>
  <si>
    <t>⑤+9分20秒</t>
  </si>
  <si>
    <t>⑦+10分0秒</t>
  </si>
  <si>
    <t>⑩+9分40秒</t>
  </si>
  <si>
    <t>⑭+9分20秒</t>
  </si>
  <si>
    <t>⑰+10分0秒</t>
  </si>
  <si>
    <t>⑳+10分10秒</t>
  </si>
  <si>
    <t>④+12分40秒</t>
  </si>
  <si>
    <t>⑧+12分0秒</t>
  </si>
  <si>
    <t>⑫+12分10秒</t>
  </si>
  <si>
    <t>⑯+12分40秒</t>
  </si>
  <si>
    <t>(24)</t>
    <phoneticPr fontId="2"/>
  </si>
  <si>
    <t>(28)</t>
    <phoneticPr fontId="2"/>
  </si>
  <si>
    <t>(23)</t>
    <phoneticPr fontId="2"/>
  </si>
  <si>
    <t>(27)</t>
    <phoneticPr fontId="2"/>
  </si>
  <si>
    <t>(30)</t>
    <phoneticPr fontId="2"/>
  </si>
  <si>
    <t>(21)</t>
    <phoneticPr fontId="2"/>
  </si>
  <si>
    <t>(25)</t>
    <phoneticPr fontId="2"/>
  </si>
  <si>
    <t>(29)</t>
    <phoneticPr fontId="2"/>
  </si>
  <si>
    <t>(22)</t>
    <phoneticPr fontId="2"/>
  </si>
  <si>
    <t>(26)</t>
    <phoneticPr fontId="2"/>
  </si>
  <si>
    <t>(24)+10分10秒</t>
  </si>
  <si>
    <t>(23)+12分50秒</t>
  </si>
  <si>
    <t>(27)+13分20秒</t>
  </si>
  <si>
    <t>(21)+12分50秒</t>
  </si>
  <si>
    <t>(25)+13分50秒</t>
  </si>
  <si>
    <r>
      <t>沿道通過予想時刻</t>
    </r>
    <r>
      <rPr>
        <sz val="8"/>
        <rFont val="HGPｺﾞｼｯｸM"/>
        <family val="3"/>
        <charset val="128"/>
      </rPr>
      <t>(当日都度計算)</t>
    </r>
    <rPh sb="0" eb="2">
      <t>エンドウ</t>
    </rPh>
    <rPh sb="2" eb="4">
      <t>ツウカ</t>
    </rPh>
    <rPh sb="4" eb="6">
      <t>ヨソウ</t>
    </rPh>
    <rPh sb="6" eb="8">
      <t>ジコク</t>
    </rPh>
    <rPh sb="9" eb="11">
      <t>トウジツ</t>
    </rPh>
    <rPh sb="11" eb="13">
      <t>ツド</t>
    </rPh>
    <rPh sb="13" eb="15">
      <t>ケイサン</t>
    </rPh>
    <phoneticPr fontId="2"/>
  </si>
  <si>
    <t>チーム</t>
    <phoneticPr fontId="2"/>
  </si>
  <si>
    <t>村川嘉彦</t>
    <rPh sb="0" eb="2">
      <t>ムラカワ</t>
    </rPh>
    <rPh sb="2" eb="4">
      <t>ヨシヒコ</t>
    </rPh>
    <phoneticPr fontId="2"/>
  </si>
  <si>
    <t>②+9分30秒</t>
  </si>
  <si>
    <t>⑥+12分0秒</t>
  </si>
  <si>
    <t>⑪+14分10秒</t>
  </si>
  <si>
    <t>⑮+12分0秒</t>
  </si>
  <si>
    <t>⑲+12分30秒</t>
  </si>
  <si>
    <t>(22)+12分30秒</t>
  </si>
  <si>
    <t>〇</t>
    <phoneticPr fontId="2"/>
  </si>
  <si>
    <r>
      <t>精度　⇒　〇：</t>
    </r>
    <r>
      <rPr>
        <b/>
        <sz val="9"/>
        <rFont val="Calibri"/>
        <family val="3"/>
      </rPr>
      <t>±30</t>
    </r>
    <r>
      <rPr>
        <b/>
        <sz val="9"/>
        <rFont val="HGPｺﾞｼｯｸM"/>
        <family val="3"/>
        <charset val="128"/>
      </rPr>
      <t>以内、△：</t>
    </r>
    <r>
      <rPr>
        <b/>
        <sz val="9"/>
        <rFont val="Calibri"/>
        <family val="3"/>
      </rPr>
      <t>±1</t>
    </r>
    <r>
      <rPr>
        <b/>
        <sz val="9"/>
        <rFont val="HGPｺﾞｼｯｸM"/>
        <family val="3"/>
        <charset val="128"/>
      </rPr>
      <t>分以内、×：未知な部分有</t>
    </r>
    <rPh sb="0" eb="2">
      <t>セイド</t>
    </rPh>
    <rPh sb="10" eb="12">
      <t>イナイ</t>
    </rPh>
    <rPh sb="17" eb="18">
      <t>フン</t>
    </rPh>
    <rPh sb="18" eb="20">
      <t>イナイ</t>
    </rPh>
    <rPh sb="23" eb="25">
      <t>ミチ</t>
    </rPh>
    <rPh sb="26" eb="28">
      <t>ブブン</t>
    </rPh>
    <rPh sb="28" eb="29">
      <t>アリ</t>
    </rPh>
    <phoneticPr fontId="2"/>
  </si>
  <si>
    <t>清治英</t>
    <rPh sb="0" eb="2">
      <t>キヨハル</t>
    </rPh>
    <rPh sb="2" eb="3">
      <t>エイ</t>
    </rPh>
    <phoneticPr fontId="2"/>
  </si>
  <si>
    <t>フリガナ</t>
    <phoneticPr fontId="2"/>
  </si>
  <si>
    <t>あき　ゆういち</t>
    <phoneticPr fontId="2"/>
  </si>
  <si>
    <t>むらかわ　よしひこ</t>
    <phoneticPr fontId="2"/>
  </si>
  <si>
    <t>おおや　みずき</t>
    <phoneticPr fontId="2"/>
  </si>
  <si>
    <t>たけひら　ただし</t>
    <phoneticPr fontId="2"/>
  </si>
  <si>
    <t>こはま　しょうし</t>
    <phoneticPr fontId="2"/>
  </si>
  <si>
    <t>ながお　たいき</t>
    <phoneticPr fontId="2"/>
  </si>
  <si>
    <t>なかがわ　こうじ</t>
    <phoneticPr fontId="2"/>
  </si>
  <si>
    <t>たかやま　なつみ</t>
    <phoneticPr fontId="2"/>
  </si>
  <si>
    <t>ますだ　そら</t>
    <phoneticPr fontId="2"/>
  </si>
  <si>
    <t>せいじ　すぐる</t>
    <phoneticPr fontId="2"/>
  </si>
  <si>
    <t>しば　しんじ</t>
    <phoneticPr fontId="2"/>
  </si>
  <si>
    <t>おかだ　やよい</t>
    <phoneticPr fontId="2"/>
  </si>
  <si>
    <t>わだ　りゅうた</t>
    <phoneticPr fontId="2"/>
  </si>
  <si>
    <t>さとう　たかひろ</t>
    <phoneticPr fontId="2"/>
  </si>
  <si>
    <t>てらだ　しゅうへい</t>
    <phoneticPr fontId="2"/>
  </si>
  <si>
    <t>なかやま　たくや</t>
    <phoneticPr fontId="2"/>
  </si>
  <si>
    <t>きよはら　しいな</t>
    <phoneticPr fontId="2"/>
  </si>
  <si>
    <t>おぎしま　かなる</t>
    <phoneticPr fontId="2"/>
  </si>
  <si>
    <t>ねもと　ゆうき</t>
    <phoneticPr fontId="2"/>
  </si>
  <si>
    <t>ちょう　きょう</t>
    <phoneticPr fontId="2"/>
  </si>
  <si>
    <t>はせがわ　あゆか</t>
    <phoneticPr fontId="2"/>
  </si>
  <si>
    <t>かじはら　ひろと</t>
    <phoneticPr fontId="2"/>
  </si>
  <si>
    <t>しらいし　ゆういち</t>
    <phoneticPr fontId="2"/>
  </si>
  <si>
    <t>ごとう　ひろたか</t>
    <phoneticPr fontId="2"/>
  </si>
  <si>
    <t>たかはし　しずか</t>
    <phoneticPr fontId="2"/>
  </si>
  <si>
    <t>かねこ　いっぺい</t>
    <phoneticPr fontId="2"/>
  </si>
  <si>
    <t>よしだ　ひろき</t>
    <phoneticPr fontId="2"/>
  </si>
  <si>
    <t>ほんだ　たかし</t>
    <phoneticPr fontId="2"/>
  </si>
  <si>
    <t>てらもと　あやの</t>
    <phoneticPr fontId="2"/>
  </si>
  <si>
    <t>精度</t>
    <rPh sb="0" eb="2">
      <t>セイド</t>
    </rPh>
    <phoneticPr fontId="2"/>
  </si>
  <si>
    <t>TQM</t>
    <phoneticPr fontId="2"/>
  </si>
  <si>
    <t>予想タイム</t>
    <rPh sb="0" eb="2">
      <t>ヨソウ</t>
    </rPh>
    <phoneticPr fontId="2"/>
  </si>
  <si>
    <t>①+9分50秒</t>
  </si>
  <si>
    <t>③+13分10秒</t>
  </si>
  <si>
    <t>④+12分0秒</t>
  </si>
  <si>
    <r>
      <t>入場予想時刻</t>
    </r>
    <r>
      <rPr>
        <sz val="8"/>
        <rFont val="HGPｺﾞｼｯｸM"/>
        <family val="3"/>
        <charset val="128"/>
      </rPr>
      <t>(当日都度計算)</t>
    </r>
    <rPh sb="0" eb="2">
      <t>ニュウジョウ</t>
    </rPh>
    <rPh sb="2" eb="4">
      <t>ヨソウ</t>
    </rPh>
    <rPh sb="4" eb="6">
      <t>ジコク</t>
    </rPh>
    <rPh sb="7" eb="9">
      <t>トウジツ</t>
    </rPh>
    <rPh sb="9" eb="11">
      <t>ツド</t>
    </rPh>
    <rPh sb="11" eb="13">
      <t>ケイサン</t>
    </rPh>
    <phoneticPr fontId="2"/>
  </si>
  <si>
    <r>
      <t>入場時刻実績</t>
    </r>
    <r>
      <rPr>
        <sz val="8"/>
        <rFont val="HGPｺﾞｼｯｸM"/>
        <family val="3"/>
        <charset val="128"/>
      </rPr>
      <t>(当日記入)</t>
    </r>
    <rPh sb="0" eb="2">
      <t>ニュウジョウ</t>
    </rPh>
    <rPh sb="2" eb="4">
      <t>ジコク</t>
    </rPh>
    <rPh sb="4" eb="6">
      <t>ジッセキ</t>
    </rPh>
    <rPh sb="7" eb="9">
      <t>トウジツ</t>
    </rPh>
    <rPh sb="9" eb="11">
      <t>キニュウ</t>
    </rPh>
    <phoneticPr fontId="2"/>
  </si>
  <si>
    <t>斎藤秀樹</t>
    <rPh sb="0" eb="2">
      <t>サイトウ</t>
    </rPh>
    <rPh sb="2" eb="4">
      <t>ヒデキ</t>
    </rPh>
    <phoneticPr fontId="3"/>
  </si>
  <si>
    <t>山田芳幸</t>
    <rPh sb="0" eb="2">
      <t>ヤマダ</t>
    </rPh>
    <rPh sb="2" eb="4">
      <t>ヨシユキ</t>
    </rPh>
    <phoneticPr fontId="3"/>
  </si>
  <si>
    <t>中川清治</t>
    <rPh sb="0" eb="2">
      <t>ナカガワ</t>
    </rPh>
    <rPh sb="2" eb="4">
      <t>セイジ</t>
    </rPh>
    <phoneticPr fontId="3"/>
  </si>
  <si>
    <t>伊藤太一</t>
    <rPh sb="0" eb="2">
      <t>イトウ</t>
    </rPh>
    <rPh sb="2" eb="4">
      <t>タイチ</t>
    </rPh>
    <phoneticPr fontId="3"/>
  </si>
  <si>
    <t>瀧　俊貴</t>
    <rPh sb="0" eb="1">
      <t>タキ</t>
    </rPh>
    <rPh sb="2" eb="4">
      <t>トシキ</t>
    </rPh>
    <phoneticPr fontId="3"/>
  </si>
  <si>
    <t>葛谷雄太</t>
    <rPh sb="0" eb="2">
      <t>クズヤ</t>
    </rPh>
    <rPh sb="2" eb="4">
      <t>ユウタ</t>
    </rPh>
    <phoneticPr fontId="3"/>
  </si>
  <si>
    <t>張　晗</t>
    <rPh sb="0" eb="1">
      <t>チョウ</t>
    </rPh>
    <phoneticPr fontId="3"/>
  </si>
  <si>
    <t>②+13分50秒</t>
  </si>
  <si>
    <t>⑪+14分50秒</t>
  </si>
  <si>
    <t>(22)</t>
  </si>
  <si>
    <t>(21)</t>
  </si>
  <si>
    <t>(25)</t>
  </si>
  <si>
    <t>(26)</t>
  </si>
  <si>
    <t>(29)</t>
  </si>
  <si>
    <t>⑦+12分40秒</t>
  </si>
  <si>
    <t>⑯+13分0秒</t>
  </si>
  <si>
    <t>⑳+14分30秒</t>
  </si>
  <si>
    <t>(24)+12分40秒</t>
  </si>
  <si>
    <t>⑩+12分50秒</t>
  </si>
  <si>
    <t>⑭+12分20秒</t>
  </si>
  <si>
    <t>⑲+14分10秒</t>
  </si>
  <si>
    <t>(23)+12分40秒</t>
  </si>
  <si>
    <t>⑧+13分50秒</t>
  </si>
  <si>
    <t>⑫+15分20秒</t>
  </si>
  <si>
    <t>⑰+12分40秒</t>
  </si>
  <si>
    <t>(21)+13分50秒</t>
  </si>
  <si>
    <t>(26)+12分10秒</t>
  </si>
  <si>
    <t>⑤+10分0秒</t>
  </si>
  <si>
    <t>⑨+9分20秒</t>
  </si>
  <si>
    <t>⑬+9分50秒</t>
  </si>
  <si>
    <t>⑮+10分10秒</t>
  </si>
  <si>
    <t>⑱+10分10秒</t>
  </si>
  <si>
    <t>(22)+10分0秒</t>
  </si>
  <si>
    <r>
      <t>精度　⇒　〇：</t>
    </r>
    <r>
      <rPr>
        <b/>
        <sz val="9"/>
        <rFont val="Calibri"/>
        <family val="3"/>
      </rPr>
      <t>±30</t>
    </r>
    <r>
      <rPr>
        <b/>
        <sz val="9"/>
        <rFont val="HGPｺﾞｼｯｸM"/>
        <family val="3"/>
        <charset val="128"/>
      </rPr>
      <t>以内、△：</t>
    </r>
    <r>
      <rPr>
        <b/>
        <sz val="9"/>
        <rFont val="Calibri"/>
        <family val="3"/>
      </rPr>
      <t>±1</t>
    </r>
    <r>
      <rPr>
        <b/>
        <sz val="9"/>
        <rFont val="HGPｺﾞｼｯｸM"/>
        <family val="3"/>
        <charset val="128"/>
      </rPr>
      <t>分以内、×：未知</t>
    </r>
    <rPh sb="0" eb="2">
      <t>セイド</t>
    </rPh>
    <rPh sb="10" eb="12">
      <t>イナイ</t>
    </rPh>
    <rPh sb="17" eb="18">
      <t>フン</t>
    </rPh>
    <rPh sb="18" eb="20">
      <t>イナイ</t>
    </rPh>
    <rPh sb="23" eb="25">
      <t>ミチ</t>
    </rPh>
    <phoneticPr fontId="2"/>
  </si>
  <si>
    <r>
      <t>競技場入場予想シート</t>
    </r>
    <r>
      <rPr>
        <b/>
        <sz val="8"/>
        <color rgb="FFFF0000"/>
        <rFont val="HGPｺﾞｼｯｸM"/>
        <family val="3"/>
        <charset val="128"/>
      </rPr>
      <t>※沿道通過ではありません！中継時刻でもありません！</t>
    </r>
    <rPh sb="0" eb="3">
      <t>キョウギジョウ</t>
    </rPh>
    <rPh sb="3" eb="5">
      <t>ニュウジョウ</t>
    </rPh>
    <rPh sb="11" eb="13">
      <t>エンドウ</t>
    </rPh>
    <rPh sb="13" eb="15">
      <t>ツウカ</t>
    </rPh>
    <rPh sb="23" eb="25">
      <t>チュウケイ</t>
    </rPh>
    <rPh sb="25" eb="27">
      <t>ジコク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</si>
</sst>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:ss&quot; /k&quot;"/>
    <numFmt numFmtId="177" formatCode="0_);[Red]\(0\)"/>
    <numFmt numFmtId="178" formatCode="m:ss"/>
  </numFmts>
  <fonts count="2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PｺﾞｼｯｸM"/>
      <family val="3"/>
      <charset val="128"/>
    </font>
    <font>
      <sz val="12"/>
      <name val="ＭＳ Ｐゴシック"/>
      <family val="3"/>
      <charset val="128"/>
    </font>
    <font>
      <sz val="12"/>
      <name val="HGPｺﾞｼｯｸM"/>
      <family val="3"/>
      <charset val="128"/>
    </font>
    <font>
      <sz val="8"/>
      <name val="HGPｺﾞｼｯｸM"/>
      <family val="3"/>
      <charset val="128"/>
    </font>
    <font>
      <sz val="11"/>
      <color rgb="FFFF0000"/>
      <name val="ＭＳ Ｐゴシック"/>
      <family val="3"/>
      <charset val="128"/>
    </font>
    <font>
      <sz val="8"/>
      <name val="Arial"/>
      <family val="2"/>
    </font>
    <font>
      <b/>
      <sz val="18"/>
      <name val="HGPｺﾞｼｯｸM"/>
      <family val="3"/>
      <charset val="128"/>
    </font>
    <font>
      <sz val="14"/>
      <name val="HGPｺﾞｼｯｸM"/>
      <family val="3"/>
      <charset val="128"/>
    </font>
    <font>
      <b/>
      <sz val="16"/>
      <name val="HGPｺﾞｼｯｸM"/>
      <family val="3"/>
      <charset val="128"/>
    </font>
    <font>
      <b/>
      <sz val="12"/>
      <name val="HGPｺﾞｼｯｸM"/>
      <family val="3"/>
      <charset val="128"/>
    </font>
    <font>
      <b/>
      <sz val="14"/>
      <name val="HGPｺﾞｼｯｸM"/>
      <family val="3"/>
      <charset val="128"/>
    </font>
    <font>
      <sz val="11"/>
      <name val="HGS創英角ｺﾞｼｯｸUB"/>
      <family val="3"/>
      <charset val="128"/>
    </font>
    <font>
      <b/>
      <sz val="9"/>
      <name val="HGPｺﾞｼｯｸM"/>
      <family val="3"/>
      <charset val="128"/>
    </font>
    <font>
      <b/>
      <sz val="9"/>
      <name val="Calibri"/>
      <family val="3"/>
    </font>
    <font>
      <b/>
      <sz val="8"/>
      <name val="HGPｺﾞｼｯｸM"/>
      <family val="3"/>
      <charset val="128"/>
    </font>
    <font>
      <b/>
      <sz val="18"/>
      <color rgb="FFFF0000"/>
      <name val="HGPｺﾞｼｯｸM"/>
      <family val="3"/>
      <charset val="128"/>
    </font>
    <font>
      <b/>
      <sz val="8"/>
      <color rgb="FFFF0000"/>
      <name val="HGPｺﾞｼｯｸM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theme="0" tint="-0.24994659260841701"/>
        <bgColor rgb="FFCCFFFF"/>
      </patternFill>
    </fill>
    <fill>
      <patternFill patternType="solid">
        <fgColor rgb="FFFFCCFF"/>
        <bgColor indexed="64"/>
      </patternFill>
    </fill>
    <fill>
      <patternFill patternType="lightVertical">
        <fgColor theme="9" tint="0.59996337778862885"/>
        <bgColor indexed="65"/>
      </patternFill>
    </fill>
    <fill>
      <patternFill patternType="lightGrid">
        <fgColor theme="0" tint="-0.14996795556505021"/>
        <bgColor auto="1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1" fontId="9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176" fontId="6" fillId="0" borderId="3" xfId="0" applyNumberFormat="1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2" borderId="11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0" fontId="13" fillId="0" borderId="10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45" fontId="7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20" fontId="10" fillId="0" borderId="8" xfId="0" applyNumberFormat="1" applyFont="1" applyFill="1" applyBorder="1" applyAlignment="1">
      <alignment horizontal="center" vertical="center"/>
    </xf>
    <xf numFmtId="176" fontId="6" fillId="0" borderId="6" xfId="0" applyNumberFormat="1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21" fontId="3" fillId="0" borderId="0" xfId="0" applyNumberFormat="1" applyFont="1" applyAlignment="1">
      <alignment vertical="center"/>
    </xf>
    <xf numFmtId="21" fontId="3" fillId="0" borderId="1" xfId="0" applyNumberFormat="1" applyFont="1" applyBorder="1" applyAlignment="1">
      <alignment vertical="center" wrapText="1"/>
    </xf>
    <xf numFmtId="21" fontId="3" fillId="0" borderId="1" xfId="0" applyNumberFormat="1" applyFont="1" applyBorder="1" applyAlignment="1">
      <alignment horizontal="center" vertical="center"/>
    </xf>
    <xf numFmtId="45" fontId="7" fillId="0" borderId="0" xfId="0" applyNumberFormat="1" applyFont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76" fontId="6" fillId="4" borderId="6" xfId="0" applyNumberFormat="1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20" fontId="13" fillId="4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20" fontId="10" fillId="4" borderId="8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176" fontId="6" fillId="5" borderId="6" xfId="0" applyNumberFormat="1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20" fontId="13" fillId="5" borderId="8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20" fontId="10" fillId="5" borderId="8" xfId="0" applyNumberFormat="1" applyFont="1" applyFill="1" applyBorder="1" applyAlignment="1">
      <alignment horizontal="center" vertical="center"/>
    </xf>
    <xf numFmtId="20" fontId="10" fillId="5" borderId="9" xfId="0" applyNumberFormat="1" applyFont="1" applyFill="1" applyBorder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176" fontId="6" fillId="6" borderId="6" xfId="0" applyNumberFormat="1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/>
    </xf>
    <xf numFmtId="20" fontId="10" fillId="6" borderId="8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 wrapText="1"/>
    </xf>
    <xf numFmtId="20" fontId="13" fillId="6" borderId="8" xfId="0" applyNumberFormat="1" applyFont="1" applyFill="1" applyBorder="1" applyAlignment="1">
      <alignment horizontal="center" vertical="center"/>
    </xf>
    <xf numFmtId="0" fontId="5" fillId="3" borderId="4" xfId="0" quotePrefix="1" applyNumberFormat="1" applyFont="1" applyFill="1" applyBorder="1" applyAlignment="1">
      <alignment horizontal="center" vertical="center"/>
    </xf>
    <xf numFmtId="0" fontId="5" fillId="5" borderId="4" xfId="0" quotePrefix="1" applyNumberFormat="1" applyFont="1" applyFill="1" applyBorder="1" applyAlignment="1">
      <alignment horizontal="center" vertical="center"/>
    </xf>
    <xf numFmtId="0" fontId="5" fillId="4" borderId="4" xfId="0" quotePrefix="1" applyNumberFormat="1" applyFont="1" applyFill="1" applyBorder="1" applyAlignment="1">
      <alignment horizontal="center" vertical="center"/>
    </xf>
    <xf numFmtId="0" fontId="5" fillId="6" borderId="4" xfId="0" quotePrefix="1" applyNumberFormat="1" applyFont="1" applyFill="1" applyBorder="1" applyAlignment="1">
      <alignment horizontal="center" vertical="center"/>
    </xf>
    <xf numFmtId="20" fontId="10" fillId="6" borderId="15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top"/>
    </xf>
    <xf numFmtId="0" fontId="17" fillId="0" borderId="0" xfId="0" applyFont="1" applyAlignment="1">
      <alignment vertical="center"/>
    </xf>
    <xf numFmtId="0" fontId="17" fillId="0" borderId="16" xfId="0" applyFont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2" borderId="19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176" fontId="6" fillId="7" borderId="6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17" fillId="7" borderId="17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20" fontId="10" fillId="7" borderId="8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178" fontId="4" fillId="0" borderId="0" xfId="0" applyNumberFormat="1" applyFont="1" applyAlignment="1">
      <alignment vertical="center"/>
    </xf>
    <xf numFmtId="21" fontId="13" fillId="7" borderId="8" xfId="0" applyNumberFormat="1" applyFont="1" applyFill="1" applyBorder="1" applyAlignment="1">
      <alignment horizontal="center" vertical="center"/>
    </xf>
    <xf numFmtId="21" fontId="13" fillId="4" borderId="8" xfId="0" applyNumberFormat="1" applyFont="1" applyFill="1" applyBorder="1" applyAlignment="1">
      <alignment horizontal="center" vertical="center"/>
    </xf>
    <xf numFmtId="21" fontId="13" fillId="5" borderId="8" xfId="0" applyNumberFormat="1" applyFont="1" applyFill="1" applyBorder="1" applyAlignment="1">
      <alignment horizontal="center" vertical="center"/>
    </xf>
    <xf numFmtId="21" fontId="13" fillId="0" borderId="10" xfId="0" applyNumberFormat="1" applyFont="1" applyBorder="1" applyAlignment="1">
      <alignment horizontal="center" vertical="center"/>
    </xf>
    <xf numFmtId="176" fontId="6" fillId="5" borderId="3" xfId="0" applyNumberFormat="1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20" fontId="10" fillId="0" borderId="15" xfId="0" applyNumberFormat="1" applyFont="1" applyFill="1" applyBorder="1" applyAlignment="1">
      <alignment horizontal="center" vertical="center"/>
    </xf>
    <xf numFmtId="21" fontId="18" fillId="0" borderId="0" xfId="0" applyNumberFormat="1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145676</xdr:colOff>
      <xdr:row>0</xdr:row>
      <xdr:rowOff>67235</xdr:rowOff>
    </xdr:from>
    <xdr:to>
      <xdr:col>14</xdr:col>
      <xdr:colOff>437030</xdr:colOff>
      <xdr:row>0</xdr:row>
      <xdr:rowOff>268941</xdr:rowOff>
    </xdr:to>
    <xdr:sp macro="" textlink="">
      <xdr:nvSpPr>
        <xdr:cNvPr id="2" name="吹き出し: 四角形 10">
          <a:extLst>
            <a:ext uri="{FF2B5EF4-FFF2-40B4-BE49-F238E27FC236}">
              <a16:creationId xmlns:a16="http://schemas.microsoft.com/office/drawing/2014/main" id="{2AE45824-096D-40EE-A236-0A56B1CB89F4}"/>
            </a:ext>
          </a:extLst>
        </xdr:cNvPr>
        <xdr:cNvSpPr/>
      </xdr:nvSpPr>
      <xdr:spPr>
        <a:xfrm>
          <a:off x="8191500" y="67235"/>
          <a:ext cx="2050677" cy="201706"/>
        </a:xfrm>
        <a:prstGeom prst="wedgeRectCallout">
          <a:avLst>
            <a:gd name="adj1" fmla="val 253"/>
            <a:gd name="adj2" fmla="val 73878"/>
          </a:avLst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lnSpc>
              <a:spcPts val="800"/>
            </a:lnSpc>
          </a:pPr>
          <a:r>
            <a:rPr kumimoji="1" lang="ja-JP" altLang="en-US" sz="800"/>
            <a:t>○：</a:t>
          </a:r>
          <a:r>
            <a:rPr kumimoji="1" lang="en-US" altLang="ja-JP" sz="800"/>
            <a:t>±1</a:t>
          </a:r>
          <a:r>
            <a:rPr kumimoji="1" lang="ja-JP" altLang="en-US" sz="800"/>
            <a:t>分はズレないと思う</a:t>
          </a:r>
          <a:endParaRPr kumimoji="1" lang="en-US" altLang="ja-JP" sz="800"/>
        </a:p>
        <a:p>
          <a:pPr algn="l">
            <a:lnSpc>
              <a:spcPts val="800"/>
            </a:lnSpc>
          </a:pPr>
          <a:r>
            <a:rPr kumimoji="1" lang="ja-JP" altLang="en-US" sz="800"/>
            <a:t>△：</a:t>
          </a:r>
          <a:r>
            <a:rPr kumimoji="1" lang="en-US" altLang="ja-JP" sz="800"/>
            <a:t>±1</a:t>
          </a:r>
          <a:r>
            <a:rPr kumimoji="1" lang="ja-JP" altLang="en-US" sz="800"/>
            <a:t>分以上外すかも</a:t>
          </a:r>
          <a:endParaRPr kumimoji="1" lang="en-US" altLang="ja-JP" sz="800"/>
        </a:p>
        <a:p>
          <a:pPr algn="l">
            <a:lnSpc>
              <a:spcPts val="800"/>
            </a:lnSpc>
          </a:pPr>
          <a:r>
            <a:rPr kumimoji="1" lang="ja-JP" altLang="en-US" sz="800"/>
            <a:t>　   </a:t>
          </a:r>
          <a:r>
            <a:rPr kumimoji="1" lang="en-US" altLang="ja-JP" sz="800"/>
            <a:t>(2</a:t>
          </a:r>
          <a:r>
            <a:rPr kumimoji="1" lang="ja-JP" altLang="en-US" sz="800"/>
            <a:t>分以内にはおさまると思う</a:t>
          </a:r>
          <a:r>
            <a:rPr kumimoji="1" lang="en-US" altLang="ja-JP" sz="800"/>
            <a:t>)</a:t>
          </a:r>
        </a:p>
        <a:p>
          <a:pPr algn="l">
            <a:lnSpc>
              <a:spcPts val="800"/>
            </a:lnSpc>
          </a:pPr>
          <a:r>
            <a:rPr kumimoji="1" lang="en-US" altLang="ja-JP" sz="800"/>
            <a:t>×</a:t>
          </a:r>
          <a:r>
            <a:rPr kumimoji="1" lang="ja-JP" altLang="en-US" sz="800"/>
            <a:t>：</a:t>
          </a:r>
          <a:r>
            <a:rPr kumimoji="1" lang="en-US" altLang="ja-JP" sz="800"/>
            <a:t>±2</a:t>
          </a:r>
          <a:r>
            <a:rPr kumimoji="1" lang="ja-JP" altLang="en-US" sz="800"/>
            <a:t>分以上はずすかも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145676</xdr:colOff>
      <xdr:row>0</xdr:row>
      <xdr:rowOff>67235</xdr:rowOff>
    </xdr:from>
    <xdr:to>
      <xdr:col>14</xdr:col>
      <xdr:colOff>437030</xdr:colOff>
      <xdr:row>0</xdr:row>
      <xdr:rowOff>268941</xdr:rowOff>
    </xdr:to>
    <xdr:sp macro="" textlink="">
      <xdr:nvSpPr>
        <xdr:cNvPr id="2" name="吹き出し: 四角形 10">
          <a:extLst>
            <a:ext uri="{FF2B5EF4-FFF2-40B4-BE49-F238E27FC236}">
              <a16:creationId xmlns:a16="http://schemas.microsoft.com/office/drawing/2014/main" id="{10340D7B-8FCD-4206-AF80-4E29FA8C2A3D}"/>
            </a:ext>
          </a:extLst>
        </xdr:cNvPr>
        <xdr:cNvSpPr/>
      </xdr:nvSpPr>
      <xdr:spPr>
        <a:xfrm>
          <a:off x="8470526" y="67235"/>
          <a:ext cx="2043954" cy="201706"/>
        </a:xfrm>
        <a:prstGeom prst="wedgeRectCallout">
          <a:avLst>
            <a:gd name="adj1" fmla="val 253"/>
            <a:gd name="adj2" fmla="val 73878"/>
          </a:avLst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lnSpc>
              <a:spcPts val="800"/>
            </a:lnSpc>
          </a:pPr>
          <a:r>
            <a:rPr kumimoji="1" lang="ja-JP" altLang="en-US" sz="800"/>
            <a:t>○：</a:t>
          </a:r>
          <a:r>
            <a:rPr kumimoji="1" lang="en-US" altLang="ja-JP" sz="800"/>
            <a:t>±1</a:t>
          </a:r>
          <a:r>
            <a:rPr kumimoji="1" lang="ja-JP" altLang="en-US" sz="800"/>
            <a:t>分はズレないと思う</a:t>
          </a:r>
          <a:endParaRPr kumimoji="1" lang="en-US" altLang="ja-JP" sz="800"/>
        </a:p>
        <a:p>
          <a:pPr algn="l">
            <a:lnSpc>
              <a:spcPts val="800"/>
            </a:lnSpc>
          </a:pPr>
          <a:r>
            <a:rPr kumimoji="1" lang="ja-JP" altLang="en-US" sz="800"/>
            <a:t>△：</a:t>
          </a:r>
          <a:r>
            <a:rPr kumimoji="1" lang="en-US" altLang="ja-JP" sz="800"/>
            <a:t>±1</a:t>
          </a:r>
          <a:r>
            <a:rPr kumimoji="1" lang="ja-JP" altLang="en-US" sz="800"/>
            <a:t>分以上外すかも</a:t>
          </a:r>
          <a:endParaRPr kumimoji="1" lang="en-US" altLang="ja-JP" sz="800"/>
        </a:p>
        <a:p>
          <a:pPr algn="l">
            <a:lnSpc>
              <a:spcPts val="800"/>
            </a:lnSpc>
          </a:pPr>
          <a:r>
            <a:rPr kumimoji="1" lang="ja-JP" altLang="en-US" sz="800"/>
            <a:t>　   </a:t>
          </a:r>
          <a:r>
            <a:rPr kumimoji="1" lang="en-US" altLang="ja-JP" sz="800"/>
            <a:t>(2</a:t>
          </a:r>
          <a:r>
            <a:rPr kumimoji="1" lang="ja-JP" altLang="en-US" sz="800"/>
            <a:t>分以内にはおさまると思う</a:t>
          </a:r>
          <a:r>
            <a:rPr kumimoji="1" lang="en-US" altLang="ja-JP" sz="800"/>
            <a:t>)</a:t>
          </a:r>
        </a:p>
        <a:p>
          <a:pPr algn="l">
            <a:lnSpc>
              <a:spcPts val="800"/>
            </a:lnSpc>
          </a:pPr>
          <a:r>
            <a:rPr kumimoji="1" lang="en-US" altLang="ja-JP" sz="800"/>
            <a:t>×</a:t>
          </a:r>
          <a:r>
            <a:rPr kumimoji="1" lang="ja-JP" altLang="en-US" sz="800"/>
            <a:t>：</a:t>
          </a:r>
          <a:r>
            <a:rPr kumimoji="1" lang="en-US" altLang="ja-JP" sz="800"/>
            <a:t>±2</a:t>
          </a:r>
          <a:r>
            <a:rPr kumimoji="1" lang="ja-JP" altLang="en-US" sz="800"/>
            <a:t>分以上はずすかも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117A-A694-4933-A4C4-7DAF3E4885A4}">
  <dimension ref="A1:R33"/>
  <sheetViews>
    <sheetView tabSelected="1" view="pageBreakPreview" zoomScale="85" zoomScaleNormal="100" zoomScaleSheetLayoutView="85" workbookViewId="0">
      <selection activeCell="O10" sqref="O10"/>
    </sheetView>
  </sheetViews>
  <sheetFormatPr defaultColWidth="9" defaultRowHeight="14.25" x14ac:dyDescent="0.15"/>
  <cols>
    <col min="1" max="1" width="4.25" style="2" customWidth="1"/>
    <col min="2" max="2" width="7.125" style="1" customWidth="1"/>
    <col min="3" max="3" width="5.375" style="2" customWidth="1"/>
    <col min="4" max="5" width="5.875" style="5" hidden="1" customWidth="1"/>
    <col min="6" max="6" width="12.375" style="19" customWidth="1"/>
    <col min="7" max="7" width="13.25" style="79" customWidth="1"/>
    <col min="8" max="8" width="17.5" style="2" customWidth="1"/>
    <col min="9" max="9" width="14.875" style="2" customWidth="1"/>
    <col min="10" max="10" width="6.5" style="2" customWidth="1"/>
    <col min="11" max="11" width="15" style="2" customWidth="1"/>
    <col min="12" max="12" width="13" style="36" customWidth="1"/>
    <col min="13" max="13" width="12.875" style="24" customWidth="1"/>
    <col min="14" max="14" width="10.125" style="61" customWidth="1"/>
    <col min="15" max="15" width="11.625" style="25" bestFit="1" customWidth="1"/>
    <col min="16" max="16" width="11.625" style="25" customWidth="1"/>
    <col min="17" max="17" width="13" style="36" customWidth="1"/>
    <col min="18" max="18" width="12.875" style="24" customWidth="1"/>
    <col min="19" max="16384" width="9" style="25"/>
  </cols>
  <sheetData>
    <row r="1" spans="1:18" ht="21.75" thickBot="1" x14ac:dyDescent="0.2">
      <c r="A1" s="4" t="s">
        <v>0</v>
      </c>
      <c r="H1" s="78" t="s">
        <v>124</v>
      </c>
    </row>
    <row r="2" spans="1:18" s="3" customFormat="1" ht="29.25" customHeight="1" thickTop="1" thickBot="1" x14ac:dyDescent="0.2">
      <c r="A2" s="8" t="s">
        <v>1</v>
      </c>
      <c r="B2" s="8" t="s">
        <v>115</v>
      </c>
      <c r="C2" s="7" t="s">
        <v>2</v>
      </c>
      <c r="D2" s="17" t="s">
        <v>3</v>
      </c>
      <c r="E2" s="15" t="s">
        <v>4</v>
      </c>
      <c r="F2" s="20" t="s">
        <v>5</v>
      </c>
      <c r="G2" s="87" t="s">
        <v>126</v>
      </c>
      <c r="H2" s="9" t="s">
        <v>114</v>
      </c>
      <c r="I2" s="10" t="s">
        <v>6</v>
      </c>
      <c r="J2" s="7" t="s">
        <v>156</v>
      </c>
      <c r="K2" s="7" t="s">
        <v>7</v>
      </c>
      <c r="L2" s="37" t="s">
        <v>85</v>
      </c>
      <c r="M2" s="24" t="s">
        <v>52</v>
      </c>
      <c r="N2" s="61" t="s">
        <v>78</v>
      </c>
      <c r="O2" s="3" t="s">
        <v>71</v>
      </c>
      <c r="P2" s="3" t="s">
        <v>77</v>
      </c>
      <c r="Q2" s="37" t="s">
        <v>72</v>
      </c>
      <c r="R2" s="39" t="s">
        <v>73</v>
      </c>
    </row>
    <row r="3" spans="1:18" s="3" customFormat="1" ht="27.95" customHeight="1" thickTop="1" x14ac:dyDescent="0.15">
      <c r="A3" s="12" t="s">
        <v>8</v>
      </c>
      <c r="B3" s="12" t="s">
        <v>9</v>
      </c>
      <c r="C3" s="6" t="s">
        <v>10</v>
      </c>
      <c r="D3" s="18">
        <f>0.06+0.8+0.8</f>
        <v>1.6600000000000001</v>
      </c>
      <c r="E3" s="16">
        <v>2.2095959595959599E-3</v>
      </c>
      <c r="F3" s="21" t="s">
        <v>53</v>
      </c>
      <c r="G3" s="80" t="s">
        <v>127</v>
      </c>
      <c r="H3" s="22">
        <v>0.40625</v>
      </c>
      <c r="I3" s="11" t="s">
        <v>11</v>
      </c>
      <c r="J3" s="13" t="s">
        <v>76</v>
      </c>
      <c r="K3" s="14" t="s">
        <v>13</v>
      </c>
      <c r="L3" s="38">
        <v>0.40636574074074078</v>
      </c>
      <c r="M3" s="24">
        <f>$E3*$D3</f>
        <v>3.667929292929294E-3</v>
      </c>
      <c r="N3" s="61">
        <v>1</v>
      </c>
      <c r="O3" s="3" t="str">
        <f>A3</f>
        <v>①</v>
      </c>
      <c r="P3" s="23">
        <f t="shared" ref="P3:P32" si="0">E3*2.85</f>
        <v>6.2973484848484864E-3</v>
      </c>
      <c r="Q3" s="38">
        <v>0.40636574074074078</v>
      </c>
      <c r="R3" s="24">
        <f>$E3*$D3</f>
        <v>3.667929292929294E-3</v>
      </c>
    </row>
    <row r="4" spans="1:18" s="3" customFormat="1" ht="27.95" customHeight="1" x14ac:dyDescent="0.15">
      <c r="A4" s="62" t="s">
        <v>14</v>
      </c>
      <c r="B4" s="62" t="s">
        <v>79</v>
      </c>
      <c r="C4" s="63" t="s">
        <v>16</v>
      </c>
      <c r="D4" s="64">
        <v>0.8</v>
      </c>
      <c r="E4" s="65">
        <v>2.1874999999999998E-3</v>
      </c>
      <c r="F4" s="66" t="s">
        <v>116</v>
      </c>
      <c r="G4" s="81" t="s">
        <v>128</v>
      </c>
      <c r="H4" s="72">
        <v>0.40972222222222227</v>
      </c>
      <c r="I4" s="68" t="s">
        <v>11</v>
      </c>
      <c r="J4" s="69" t="s">
        <v>123</v>
      </c>
      <c r="K4" s="70" t="s">
        <v>13</v>
      </c>
      <c r="L4" s="38">
        <v>0.41018518518518521</v>
      </c>
      <c r="M4" s="24">
        <f>$E4*0.8</f>
        <v>1.7499999999999998E-3</v>
      </c>
      <c r="N4" s="61">
        <v>24</v>
      </c>
      <c r="O4" s="3" t="str">
        <f>A3&amp;"+"&amp;MINUTE(M4)&amp;"分"&amp;ROUNDDOWN(SECOND(M4),-1)&amp;"秒"</f>
        <v>①+2分30秒</v>
      </c>
      <c r="P4" s="23">
        <f t="shared" si="0"/>
        <v>6.2343749999999995E-3</v>
      </c>
      <c r="Q4" s="38">
        <f>L4</f>
        <v>0.41018518518518521</v>
      </c>
      <c r="R4" s="24">
        <f>$E4*0.8</f>
        <v>1.7499999999999998E-3</v>
      </c>
    </row>
    <row r="5" spans="1:18" s="3" customFormat="1" ht="27.95" customHeight="1" x14ac:dyDescent="0.15">
      <c r="A5" s="50" t="s">
        <v>17</v>
      </c>
      <c r="B5" s="50" t="s">
        <v>15</v>
      </c>
      <c r="C5" s="51" t="s">
        <v>16</v>
      </c>
      <c r="D5" s="52">
        <v>0.8</v>
      </c>
      <c r="E5" s="53">
        <v>3.1130268199233719E-3</v>
      </c>
      <c r="F5" s="54" t="s">
        <v>58</v>
      </c>
      <c r="G5" s="82" t="s">
        <v>129</v>
      </c>
      <c r="H5" s="55">
        <v>0.41041666666666665</v>
      </c>
      <c r="I5" s="56" t="s">
        <v>11</v>
      </c>
      <c r="J5" s="57" t="s">
        <v>12</v>
      </c>
      <c r="K5" s="58" t="s">
        <v>13</v>
      </c>
      <c r="L5" s="38">
        <v>0.41076388888888887</v>
      </c>
      <c r="M5" s="24">
        <f>$E5*0.8</f>
        <v>2.4904214559386979E-3</v>
      </c>
      <c r="N5" s="61">
        <v>10</v>
      </c>
      <c r="O5" s="3" t="s">
        <v>14</v>
      </c>
      <c r="P5" s="23">
        <f t="shared" si="0"/>
        <v>8.8721264367816102E-3</v>
      </c>
      <c r="Q5" s="38">
        <v>0.41076388888888887</v>
      </c>
      <c r="R5" s="24">
        <f>$E5*0.8</f>
        <v>2.4904214559386979E-3</v>
      </c>
    </row>
    <row r="6" spans="1:18" s="3" customFormat="1" ht="27.95" customHeight="1" x14ac:dyDescent="0.15">
      <c r="A6" s="40" t="s">
        <v>20</v>
      </c>
      <c r="B6" s="40" t="s">
        <v>18</v>
      </c>
      <c r="C6" s="41" t="s">
        <v>16</v>
      </c>
      <c r="D6" s="42">
        <v>0.8</v>
      </c>
      <c r="E6" s="71">
        <v>3.1728927203065137E-3</v>
      </c>
      <c r="F6" s="44" t="s">
        <v>49</v>
      </c>
      <c r="G6" s="83" t="s">
        <v>130</v>
      </c>
      <c r="H6" s="45">
        <v>0.41041666666666665</v>
      </c>
      <c r="I6" s="46" t="s">
        <v>11</v>
      </c>
      <c r="J6" s="47" t="s">
        <v>12</v>
      </c>
      <c r="K6" s="48" t="s">
        <v>13</v>
      </c>
      <c r="L6" s="38">
        <v>0.41087962962962959</v>
      </c>
      <c r="M6" s="24">
        <f>$E6*0.8</f>
        <v>2.538314176245211E-3</v>
      </c>
      <c r="N6" s="61">
        <v>17</v>
      </c>
      <c r="O6" s="3" t="s">
        <v>17</v>
      </c>
      <c r="P6" s="23">
        <f t="shared" si="0"/>
        <v>9.0427442528735642E-3</v>
      </c>
      <c r="Q6" s="38">
        <v>0.41087962962962959</v>
      </c>
      <c r="R6" s="24">
        <f>$E6*0.8</f>
        <v>2.538314176245211E-3</v>
      </c>
    </row>
    <row r="7" spans="1:18" s="3" customFormat="1" ht="27.95" customHeight="1" x14ac:dyDescent="0.15">
      <c r="A7" s="26" t="s">
        <v>23</v>
      </c>
      <c r="B7" s="26" t="s">
        <v>9</v>
      </c>
      <c r="C7" s="27" t="s">
        <v>21</v>
      </c>
      <c r="D7" s="28">
        <v>3.99</v>
      </c>
      <c r="E7" s="34">
        <v>2.2095959595959599E-3</v>
      </c>
      <c r="F7" s="29" t="s">
        <v>53</v>
      </c>
      <c r="G7" s="84" t="s">
        <v>127</v>
      </c>
      <c r="H7" s="33" t="s">
        <v>22</v>
      </c>
      <c r="I7" s="30" t="s">
        <v>74</v>
      </c>
      <c r="J7" s="31" t="s">
        <v>12</v>
      </c>
      <c r="K7" s="32" t="s">
        <v>13</v>
      </c>
      <c r="L7" s="38">
        <v>0.4115582912457913</v>
      </c>
      <c r="M7" s="24">
        <f>2.35*$E7</f>
        <v>5.1925505050505064E-3</v>
      </c>
      <c r="N7" s="61">
        <v>2</v>
      </c>
      <c r="O7" s="3" t="str">
        <f t="shared" ref="O7:O32" si="1">A6&amp;"+"&amp;MINUTE(M7)&amp;"分"&amp;ROUNDDOWN(SECOND(M7),-1)&amp;"秒"</f>
        <v>④+7分20秒</v>
      </c>
      <c r="P7" s="23">
        <f t="shared" si="0"/>
        <v>6.2973484848484864E-3</v>
      </c>
      <c r="Q7" s="38">
        <f t="shared" ref="Q7:Q32" si="2">Q6+R7</f>
        <v>0.41607218013468011</v>
      </c>
      <c r="R7" s="24">
        <f>2.35*$E7</f>
        <v>5.1925505050505064E-3</v>
      </c>
    </row>
    <row r="8" spans="1:18" s="3" customFormat="1" ht="27.95" customHeight="1" x14ac:dyDescent="0.15">
      <c r="A8" s="62" t="s">
        <v>25</v>
      </c>
      <c r="B8" s="62" t="s">
        <v>79</v>
      </c>
      <c r="C8" s="63" t="s">
        <v>24</v>
      </c>
      <c r="D8" s="64">
        <v>0.8</v>
      </c>
      <c r="E8" s="65">
        <v>2.6388888888888885E-3</v>
      </c>
      <c r="F8" s="66" t="s">
        <v>84</v>
      </c>
      <c r="G8" s="81" t="s">
        <v>131</v>
      </c>
      <c r="H8" s="67" t="s">
        <v>22</v>
      </c>
      <c r="I8" s="68" t="s">
        <v>117</v>
      </c>
      <c r="J8" s="69" t="s">
        <v>32</v>
      </c>
      <c r="K8" s="70" t="s">
        <v>13</v>
      </c>
      <c r="L8" s="38">
        <v>0.41678067129629631</v>
      </c>
      <c r="M8" s="24">
        <f t="shared" ref="M8:M32" si="3">$E7*2.05+$E8*0.8</f>
        <v>6.6407828282828291E-3</v>
      </c>
      <c r="N8" s="61">
        <v>25</v>
      </c>
      <c r="O8" s="3" t="str">
        <f t="shared" si="1"/>
        <v>⑤+9分30秒</v>
      </c>
      <c r="P8" s="23">
        <f t="shared" si="0"/>
        <v>7.5208333333333325E-3</v>
      </c>
      <c r="Q8" s="38">
        <f t="shared" si="2"/>
        <v>0.42271296296296296</v>
      </c>
      <c r="R8" s="24">
        <f t="shared" ref="R8:R32" si="4">$E7*2.05+$E8*0.8</f>
        <v>6.6407828282828291E-3</v>
      </c>
    </row>
    <row r="9" spans="1:18" s="3" customFormat="1" ht="27.95" customHeight="1" x14ac:dyDescent="0.15">
      <c r="A9" s="26" t="s">
        <v>28</v>
      </c>
      <c r="B9" s="26" t="s">
        <v>9</v>
      </c>
      <c r="C9" s="27" t="s">
        <v>24</v>
      </c>
      <c r="D9" s="28">
        <v>0.8</v>
      </c>
      <c r="E9" s="34">
        <v>2.4366471734892786E-3</v>
      </c>
      <c r="F9" s="29" t="s">
        <v>63</v>
      </c>
      <c r="G9" s="84" t="s">
        <v>132</v>
      </c>
      <c r="H9" s="33" t="s">
        <v>22</v>
      </c>
      <c r="I9" s="30" t="s">
        <v>89</v>
      </c>
      <c r="J9" s="31" t="s">
        <v>12</v>
      </c>
      <c r="K9" s="32" t="s">
        <v>13</v>
      </c>
      <c r="L9" s="38">
        <v>0.41803728070175444</v>
      </c>
      <c r="M9" s="24">
        <f t="shared" si="3"/>
        <v>7.359039961013644E-3</v>
      </c>
      <c r="N9" s="61">
        <v>3</v>
      </c>
      <c r="O9" s="3" t="str">
        <f t="shared" si="1"/>
        <v>⑥+10分30秒</v>
      </c>
      <c r="P9" s="23">
        <f t="shared" si="0"/>
        <v>6.9444444444444441E-3</v>
      </c>
      <c r="Q9" s="38">
        <f t="shared" si="2"/>
        <v>0.43007200292397663</v>
      </c>
      <c r="R9" s="24">
        <f t="shared" si="4"/>
        <v>7.359039961013644E-3</v>
      </c>
    </row>
    <row r="10" spans="1:18" s="3" customFormat="1" ht="27.95" customHeight="1" x14ac:dyDescent="0.15">
      <c r="A10" s="40" t="s">
        <v>29</v>
      </c>
      <c r="B10" s="40" t="s">
        <v>18</v>
      </c>
      <c r="C10" s="41" t="s">
        <v>24</v>
      </c>
      <c r="D10" s="42">
        <v>0.8</v>
      </c>
      <c r="E10" s="43">
        <v>2.9282407407407412E-3</v>
      </c>
      <c r="F10" s="44" t="s">
        <v>61</v>
      </c>
      <c r="G10" s="83" t="s">
        <v>133</v>
      </c>
      <c r="H10" s="49" t="s">
        <v>22</v>
      </c>
      <c r="I10" s="46" t="s">
        <v>95</v>
      </c>
      <c r="J10" s="47" t="s">
        <v>27</v>
      </c>
      <c r="K10" s="48" t="s">
        <v>13</v>
      </c>
      <c r="L10" s="38">
        <v>0.41972665229885053</v>
      </c>
      <c r="M10" s="24">
        <f t="shared" si="3"/>
        <v>7.3377192982456143E-3</v>
      </c>
      <c r="N10" s="61">
        <v>18</v>
      </c>
      <c r="O10" s="3" t="str">
        <f t="shared" si="1"/>
        <v>⑦+10分30秒</v>
      </c>
      <c r="P10" s="23">
        <f t="shared" si="0"/>
        <v>8.3454861111111125E-3</v>
      </c>
      <c r="Q10" s="38">
        <f t="shared" si="2"/>
        <v>0.43740972222222224</v>
      </c>
      <c r="R10" s="24">
        <f t="shared" si="4"/>
        <v>7.3377192982456143E-3</v>
      </c>
    </row>
    <row r="11" spans="1:18" s="3" customFormat="1" ht="27.95" customHeight="1" x14ac:dyDescent="0.15">
      <c r="A11" s="50" t="s">
        <v>31</v>
      </c>
      <c r="B11" s="50" t="s">
        <v>15</v>
      </c>
      <c r="C11" s="51" t="s">
        <v>24</v>
      </c>
      <c r="D11" s="52">
        <v>0.8</v>
      </c>
      <c r="E11" s="53">
        <v>3.2285575048732942E-3</v>
      </c>
      <c r="F11" s="54" t="s">
        <v>59</v>
      </c>
      <c r="G11" s="82" t="s">
        <v>134</v>
      </c>
      <c r="H11" s="59" t="s">
        <v>22</v>
      </c>
      <c r="I11" s="56" t="s">
        <v>75</v>
      </c>
      <c r="J11" s="57" t="s">
        <v>12</v>
      </c>
      <c r="K11" s="58" t="s">
        <v>13</v>
      </c>
      <c r="L11" s="38">
        <v>0.4197284398736304</v>
      </c>
      <c r="M11" s="24">
        <f t="shared" si="3"/>
        <v>8.5857395224171549E-3</v>
      </c>
      <c r="N11" s="61">
        <v>11</v>
      </c>
      <c r="O11" s="3" t="str">
        <f t="shared" si="1"/>
        <v>⑧+12分20秒</v>
      </c>
      <c r="P11" s="23">
        <f t="shared" si="0"/>
        <v>9.2013888888888892E-3</v>
      </c>
      <c r="Q11" s="38">
        <f t="shared" si="2"/>
        <v>0.44599546174463939</v>
      </c>
      <c r="R11" s="24">
        <f t="shared" si="4"/>
        <v>8.5857395224171549E-3</v>
      </c>
    </row>
    <row r="12" spans="1:18" s="3" customFormat="1" ht="27.95" customHeight="1" x14ac:dyDescent="0.15">
      <c r="A12" s="26" t="s">
        <v>33</v>
      </c>
      <c r="B12" s="26" t="s">
        <v>9</v>
      </c>
      <c r="C12" s="27" t="s">
        <v>30</v>
      </c>
      <c r="D12" s="28">
        <v>0.8</v>
      </c>
      <c r="E12" s="34">
        <v>2.4366471734892786E-3</v>
      </c>
      <c r="F12" s="29" t="s">
        <v>54</v>
      </c>
      <c r="G12" s="84" t="s">
        <v>135</v>
      </c>
      <c r="H12" s="33" t="s">
        <v>22</v>
      </c>
      <c r="I12" s="30" t="s">
        <v>90</v>
      </c>
      <c r="J12" s="31" t="s">
        <v>12</v>
      </c>
      <c r="K12" s="32" t="s">
        <v>13</v>
      </c>
      <c r="L12" s="38">
        <v>0.42498172514619886</v>
      </c>
      <c r="M12" s="24">
        <f t="shared" si="3"/>
        <v>8.5678606237816757E-3</v>
      </c>
      <c r="N12" s="61">
        <v>4</v>
      </c>
      <c r="O12" s="3" t="str">
        <f t="shared" si="1"/>
        <v>⑨+12分20秒</v>
      </c>
      <c r="P12" s="23">
        <f t="shared" si="0"/>
        <v>6.9444444444444441E-3</v>
      </c>
      <c r="Q12" s="38">
        <f t="shared" si="2"/>
        <v>0.45456332236842106</v>
      </c>
      <c r="R12" s="24">
        <f t="shared" si="4"/>
        <v>8.5678606237816757E-3</v>
      </c>
    </row>
    <row r="13" spans="1:18" s="3" customFormat="1" ht="27.95" customHeight="1" x14ac:dyDescent="0.15">
      <c r="A13" s="62" t="s">
        <v>35</v>
      </c>
      <c r="B13" s="62" t="s">
        <v>79</v>
      </c>
      <c r="C13" s="63" t="s">
        <v>30</v>
      </c>
      <c r="D13" s="64">
        <v>0.8</v>
      </c>
      <c r="E13" s="65">
        <v>3.6921296296296298E-3</v>
      </c>
      <c r="F13" s="66" t="s">
        <v>125</v>
      </c>
      <c r="G13" s="81" t="s">
        <v>136</v>
      </c>
      <c r="H13" s="67" t="s">
        <v>22</v>
      </c>
      <c r="I13" s="68" t="s">
        <v>118</v>
      </c>
      <c r="J13" s="69" t="s">
        <v>32</v>
      </c>
      <c r="K13" s="70" t="s">
        <v>13</v>
      </c>
      <c r="L13" s="38">
        <v>0.42514409722222224</v>
      </c>
      <c r="M13" s="24">
        <f t="shared" si="3"/>
        <v>7.9488304093567261E-3</v>
      </c>
      <c r="N13" s="61">
        <v>26</v>
      </c>
      <c r="O13" s="3" t="str">
        <f t="shared" si="1"/>
        <v>⑩+11分20秒</v>
      </c>
      <c r="P13" s="23">
        <f t="shared" si="0"/>
        <v>1.0522569444444446E-2</v>
      </c>
      <c r="Q13" s="38">
        <f t="shared" si="2"/>
        <v>0.4625121527777778</v>
      </c>
      <c r="R13" s="24">
        <f t="shared" si="4"/>
        <v>7.9488304093567261E-3</v>
      </c>
    </row>
    <row r="14" spans="1:18" s="3" customFormat="1" ht="27.95" customHeight="1" x14ac:dyDescent="0.15">
      <c r="A14" s="40" t="s">
        <v>37</v>
      </c>
      <c r="B14" s="40" t="s">
        <v>18</v>
      </c>
      <c r="C14" s="41" t="s">
        <v>30</v>
      </c>
      <c r="D14" s="42">
        <v>0.8</v>
      </c>
      <c r="E14" s="43">
        <v>2.9239766081871343E-3</v>
      </c>
      <c r="F14" s="44" t="s">
        <v>62</v>
      </c>
      <c r="G14" s="83" t="s">
        <v>137</v>
      </c>
      <c r="H14" s="49" t="s">
        <v>22</v>
      </c>
      <c r="I14" s="46" t="s">
        <v>96</v>
      </c>
      <c r="J14" s="47" t="s">
        <v>12</v>
      </c>
      <c r="K14" s="48" t="s">
        <v>13</v>
      </c>
      <c r="L14" s="38">
        <v>0.42806872710391874</v>
      </c>
      <c r="M14" s="24">
        <f t="shared" si="3"/>
        <v>9.9080470272904474E-3</v>
      </c>
      <c r="N14" s="61">
        <v>19</v>
      </c>
      <c r="O14" s="3" t="str">
        <f t="shared" si="1"/>
        <v>⑪+14分10秒</v>
      </c>
      <c r="P14" s="23">
        <f t="shared" si="0"/>
        <v>8.3333333333333332E-3</v>
      </c>
      <c r="Q14" s="38">
        <f t="shared" si="2"/>
        <v>0.47242019980506822</v>
      </c>
      <c r="R14" s="24">
        <f t="shared" si="4"/>
        <v>9.9080470272904474E-3</v>
      </c>
    </row>
    <row r="15" spans="1:18" s="3" customFormat="1" ht="27.95" customHeight="1" x14ac:dyDescent="0.15">
      <c r="A15" s="50" t="s">
        <v>39</v>
      </c>
      <c r="B15" s="50" t="s">
        <v>15</v>
      </c>
      <c r="C15" s="51" t="s">
        <v>30</v>
      </c>
      <c r="D15" s="52">
        <v>0.8</v>
      </c>
      <c r="E15" s="53">
        <v>3.414351851851852E-3</v>
      </c>
      <c r="F15" s="54" t="s">
        <v>60</v>
      </c>
      <c r="G15" s="82" t="s">
        <v>138</v>
      </c>
      <c r="H15" s="59" t="s">
        <v>22</v>
      </c>
      <c r="I15" s="56" t="s">
        <v>86</v>
      </c>
      <c r="J15" s="57" t="s">
        <v>27</v>
      </c>
      <c r="K15" s="58" t="s">
        <v>13</v>
      </c>
      <c r="L15" s="38">
        <v>0.42907846424010215</v>
      </c>
      <c r="M15" s="24">
        <f t="shared" si="3"/>
        <v>8.725633528265107E-3</v>
      </c>
      <c r="N15" s="61">
        <v>12</v>
      </c>
      <c r="O15" s="3" t="str">
        <f t="shared" si="1"/>
        <v>⑫+12分30秒</v>
      </c>
      <c r="P15" s="23">
        <f t="shared" si="0"/>
        <v>9.7309027777777793E-3</v>
      </c>
      <c r="Q15" s="38">
        <f t="shared" si="2"/>
        <v>0.48114583333333333</v>
      </c>
      <c r="R15" s="24">
        <f t="shared" si="4"/>
        <v>8.725633528265107E-3</v>
      </c>
    </row>
    <row r="16" spans="1:18" s="3" customFormat="1" ht="27.95" customHeight="1" x14ac:dyDescent="0.15">
      <c r="A16" s="26" t="s">
        <v>41</v>
      </c>
      <c r="B16" s="26" t="s">
        <v>9</v>
      </c>
      <c r="C16" s="27" t="s">
        <v>36</v>
      </c>
      <c r="D16" s="28">
        <v>0.8</v>
      </c>
      <c r="E16" s="34">
        <v>2.2538986354775832E-3</v>
      </c>
      <c r="F16" s="29" t="s">
        <v>43</v>
      </c>
      <c r="G16" s="84" t="s">
        <v>139</v>
      </c>
      <c r="H16" s="33" t="s">
        <v>22</v>
      </c>
      <c r="I16" s="30" t="s">
        <v>91</v>
      </c>
      <c r="J16" s="31" t="s">
        <v>12</v>
      </c>
      <c r="K16" s="32" t="s">
        <v>13</v>
      </c>
      <c r="L16" s="38">
        <v>0.43177997076023394</v>
      </c>
      <c r="M16" s="24">
        <f t="shared" si="3"/>
        <v>8.8025402046783621E-3</v>
      </c>
      <c r="N16" s="61">
        <v>5</v>
      </c>
      <c r="O16" s="3" t="str">
        <f t="shared" si="1"/>
        <v>⑬+12分40秒</v>
      </c>
      <c r="P16" s="23">
        <f t="shared" si="0"/>
        <v>6.4236111111111126E-3</v>
      </c>
      <c r="Q16" s="38">
        <f t="shared" si="2"/>
        <v>0.48994837353801168</v>
      </c>
      <c r="R16" s="24">
        <f t="shared" si="4"/>
        <v>8.8025402046783621E-3</v>
      </c>
    </row>
    <row r="17" spans="1:18" s="3" customFormat="1" ht="27.95" customHeight="1" x14ac:dyDescent="0.15">
      <c r="A17" s="62" t="s">
        <v>42</v>
      </c>
      <c r="B17" s="62" t="s">
        <v>79</v>
      </c>
      <c r="C17" s="63" t="s">
        <v>36</v>
      </c>
      <c r="D17" s="64">
        <v>0.8</v>
      </c>
      <c r="E17" s="65">
        <v>2.9282407407407412E-3</v>
      </c>
      <c r="F17" s="66" t="s">
        <v>82</v>
      </c>
      <c r="G17" s="81" t="s">
        <v>140</v>
      </c>
      <c r="H17" s="67" t="s">
        <v>22</v>
      </c>
      <c r="I17" s="68" t="s">
        <v>119</v>
      </c>
      <c r="J17" s="69" t="s">
        <v>32</v>
      </c>
      <c r="K17" s="70" t="s">
        <v>13</v>
      </c>
      <c r="L17" s="38">
        <v>0.43505555555555558</v>
      </c>
      <c r="M17" s="24">
        <f t="shared" si="3"/>
        <v>6.963084795321638E-3</v>
      </c>
      <c r="N17" s="61">
        <v>27</v>
      </c>
      <c r="O17" s="3" t="str">
        <f t="shared" si="1"/>
        <v>⑭+10分0秒</v>
      </c>
      <c r="P17" s="23">
        <f t="shared" si="0"/>
        <v>8.3454861111111125E-3</v>
      </c>
      <c r="Q17" s="38">
        <f t="shared" si="2"/>
        <v>0.49691145833333333</v>
      </c>
      <c r="R17" s="24">
        <f t="shared" si="4"/>
        <v>6.963084795321638E-3</v>
      </c>
    </row>
    <row r="18" spans="1:18" s="3" customFormat="1" ht="27.95" customHeight="1" x14ac:dyDescent="0.15">
      <c r="A18" s="40" t="s">
        <v>44</v>
      </c>
      <c r="B18" s="40" t="s">
        <v>18</v>
      </c>
      <c r="C18" s="41" t="s">
        <v>36</v>
      </c>
      <c r="D18" s="42">
        <v>0.8</v>
      </c>
      <c r="E18" s="43">
        <v>3.1676413255360626E-3</v>
      </c>
      <c r="F18" s="44" t="s">
        <v>67</v>
      </c>
      <c r="G18" s="83" t="s">
        <v>141</v>
      </c>
      <c r="H18" s="49" t="s">
        <v>22</v>
      </c>
      <c r="I18" s="46" t="s">
        <v>97</v>
      </c>
      <c r="J18" s="47" t="s">
        <v>27</v>
      </c>
      <c r="K18" s="48" t="s">
        <v>13</v>
      </c>
      <c r="L18" s="38">
        <v>0.43659699221113124</v>
      </c>
      <c r="M18" s="24">
        <f t="shared" si="3"/>
        <v>8.537006578947369E-3</v>
      </c>
      <c r="N18" s="61">
        <v>20</v>
      </c>
      <c r="O18" s="3" t="str">
        <f t="shared" si="1"/>
        <v>⑮+12分10秒</v>
      </c>
      <c r="P18" s="23">
        <f t="shared" si="0"/>
        <v>9.0277777777777787E-3</v>
      </c>
      <c r="Q18" s="38">
        <f t="shared" si="2"/>
        <v>0.50544846491228068</v>
      </c>
      <c r="R18" s="24">
        <f t="shared" si="4"/>
        <v>8.537006578947369E-3</v>
      </c>
    </row>
    <row r="19" spans="1:18" s="3" customFormat="1" ht="27.95" customHeight="1" x14ac:dyDescent="0.15">
      <c r="A19" s="26" t="s">
        <v>45</v>
      </c>
      <c r="B19" s="26" t="s">
        <v>9</v>
      </c>
      <c r="C19" s="27" t="s">
        <v>40</v>
      </c>
      <c r="D19" s="28">
        <v>0.8</v>
      </c>
      <c r="E19" s="34">
        <v>2.4366471734892786E-3</v>
      </c>
      <c r="F19" s="29" t="s">
        <v>55</v>
      </c>
      <c r="G19" s="84" t="s">
        <v>142</v>
      </c>
      <c r="H19" s="33" t="s">
        <v>22</v>
      </c>
      <c r="I19" s="30" t="s">
        <v>92</v>
      </c>
      <c r="J19" s="31" t="s">
        <v>12</v>
      </c>
      <c r="K19" s="32" t="s">
        <v>13</v>
      </c>
      <c r="L19" s="38">
        <v>0.4383497807017544</v>
      </c>
      <c r="M19" s="24">
        <f t="shared" si="3"/>
        <v>8.4429824561403511E-3</v>
      </c>
      <c r="N19" s="61">
        <v>6</v>
      </c>
      <c r="O19" s="3" t="str">
        <f t="shared" si="1"/>
        <v>⑯+12分0秒</v>
      </c>
      <c r="P19" s="23">
        <f t="shared" si="0"/>
        <v>6.9444444444444441E-3</v>
      </c>
      <c r="Q19" s="38">
        <f t="shared" si="2"/>
        <v>0.51389144736842107</v>
      </c>
      <c r="R19" s="24">
        <f t="shared" si="4"/>
        <v>8.4429824561403511E-3</v>
      </c>
    </row>
    <row r="20" spans="1:18" s="3" customFormat="1" ht="27.95" customHeight="1" x14ac:dyDescent="0.15">
      <c r="A20" s="50" t="s">
        <v>46</v>
      </c>
      <c r="B20" s="50" t="s">
        <v>15</v>
      </c>
      <c r="C20" s="51" t="s">
        <v>36</v>
      </c>
      <c r="D20" s="52">
        <v>0.8</v>
      </c>
      <c r="E20" s="53">
        <v>3.7768031189083827E-3</v>
      </c>
      <c r="F20" s="54" t="s">
        <v>34</v>
      </c>
      <c r="G20" s="82" t="s">
        <v>143</v>
      </c>
      <c r="H20" s="59" t="s">
        <v>22</v>
      </c>
      <c r="I20" s="56" t="s">
        <v>87</v>
      </c>
      <c r="J20" s="57" t="s">
        <v>32</v>
      </c>
      <c r="K20" s="58" t="s">
        <v>13</v>
      </c>
      <c r="L20" s="38">
        <v>0.43909932803152518</v>
      </c>
      <c r="M20" s="24">
        <f t="shared" si="3"/>
        <v>8.0165692007797273E-3</v>
      </c>
      <c r="N20" s="61">
        <v>13</v>
      </c>
      <c r="O20" s="3" t="str">
        <f t="shared" si="1"/>
        <v>⑰+11分30秒</v>
      </c>
      <c r="P20" s="23">
        <f t="shared" si="0"/>
        <v>1.0763888888888891E-2</v>
      </c>
      <c r="Q20" s="38">
        <f t="shared" si="2"/>
        <v>0.52190801656920083</v>
      </c>
      <c r="R20" s="24">
        <f t="shared" si="4"/>
        <v>8.0165692007797273E-3</v>
      </c>
    </row>
    <row r="21" spans="1:18" ht="27.95" customHeight="1" x14ac:dyDescent="0.15">
      <c r="A21" s="62" t="s">
        <v>47</v>
      </c>
      <c r="B21" s="62" t="s">
        <v>79</v>
      </c>
      <c r="C21" s="63" t="s">
        <v>40</v>
      </c>
      <c r="D21" s="64">
        <v>0.8</v>
      </c>
      <c r="E21" s="65">
        <v>2.9629629629629628E-3</v>
      </c>
      <c r="F21" s="66" t="s">
        <v>81</v>
      </c>
      <c r="G21" s="81" t="s">
        <v>144</v>
      </c>
      <c r="H21" s="67" t="s">
        <v>22</v>
      </c>
      <c r="I21" s="68" t="s">
        <v>120</v>
      </c>
      <c r="J21" s="69" t="s">
        <v>32</v>
      </c>
      <c r="K21" s="70" t="s">
        <v>13</v>
      </c>
      <c r="L21" s="38">
        <v>0.44342881944444446</v>
      </c>
      <c r="M21" s="24">
        <f t="shared" si="3"/>
        <v>1.0112816764132554E-2</v>
      </c>
      <c r="N21" s="61">
        <v>28</v>
      </c>
      <c r="O21" s="3" t="str">
        <f t="shared" si="1"/>
        <v>⑱+14分30秒</v>
      </c>
      <c r="P21" s="23">
        <f t="shared" si="0"/>
        <v>8.4444444444444437E-3</v>
      </c>
      <c r="Q21" s="38">
        <f t="shared" si="2"/>
        <v>0.53202083333333339</v>
      </c>
      <c r="R21" s="24">
        <f t="shared" si="4"/>
        <v>1.0112816764132554E-2</v>
      </c>
    </row>
    <row r="22" spans="1:18" ht="27.95" customHeight="1" x14ac:dyDescent="0.15">
      <c r="A22" s="26" t="s">
        <v>50</v>
      </c>
      <c r="B22" s="26" t="s">
        <v>9</v>
      </c>
      <c r="C22" s="27" t="s">
        <v>48</v>
      </c>
      <c r="D22" s="28">
        <v>0.8</v>
      </c>
      <c r="E22" s="34">
        <v>2.4975633528265106E-3</v>
      </c>
      <c r="F22" s="29" t="s">
        <v>56</v>
      </c>
      <c r="G22" s="84" t="s">
        <v>145</v>
      </c>
      <c r="H22" s="33" t="s">
        <v>22</v>
      </c>
      <c r="I22" s="30" t="s">
        <v>93</v>
      </c>
      <c r="J22" s="31" t="s">
        <v>12</v>
      </c>
      <c r="K22" s="32" t="s">
        <v>13</v>
      </c>
      <c r="L22" s="38">
        <v>0.44534295808966862</v>
      </c>
      <c r="M22" s="24">
        <f t="shared" si="3"/>
        <v>8.0721247563352808E-3</v>
      </c>
      <c r="N22" s="61">
        <v>7</v>
      </c>
      <c r="O22" s="3" t="str">
        <f t="shared" si="1"/>
        <v>⑲+11分30秒</v>
      </c>
      <c r="P22" s="23">
        <f t="shared" si="0"/>
        <v>7.1180555555555554E-3</v>
      </c>
      <c r="Q22" s="38">
        <f t="shared" si="2"/>
        <v>0.54009295808966862</v>
      </c>
      <c r="R22" s="24">
        <f t="shared" si="4"/>
        <v>8.0721247563352808E-3</v>
      </c>
    </row>
    <row r="23" spans="1:18" ht="27.95" customHeight="1" x14ac:dyDescent="0.15">
      <c r="A23" s="75" t="s">
        <v>104</v>
      </c>
      <c r="B23" s="40" t="s">
        <v>18</v>
      </c>
      <c r="C23" s="41" t="s">
        <v>40</v>
      </c>
      <c r="D23" s="42">
        <v>0.8</v>
      </c>
      <c r="E23" s="43">
        <v>3.0092592592592588E-3</v>
      </c>
      <c r="F23" s="44" t="s">
        <v>68</v>
      </c>
      <c r="G23" s="83" t="s">
        <v>146</v>
      </c>
      <c r="H23" s="49" t="s">
        <v>22</v>
      </c>
      <c r="I23" s="46" t="s">
        <v>98</v>
      </c>
      <c r="J23" s="47" t="s">
        <v>27</v>
      </c>
      <c r="K23" s="48" t="s">
        <v>13</v>
      </c>
      <c r="L23" s="38">
        <v>0.44549806433588757</v>
      </c>
      <c r="M23" s="24">
        <f t="shared" si="3"/>
        <v>7.5274122807017542E-3</v>
      </c>
      <c r="N23" s="61">
        <v>21</v>
      </c>
      <c r="O23" s="3" t="str">
        <f t="shared" si="1"/>
        <v>⑳+10分50秒</v>
      </c>
      <c r="P23" s="23">
        <f t="shared" si="0"/>
        <v>8.5763888888888886E-3</v>
      </c>
      <c r="Q23" s="38">
        <f t="shared" si="2"/>
        <v>0.54762037037037037</v>
      </c>
      <c r="R23" s="24">
        <f t="shared" si="4"/>
        <v>7.5274122807017542E-3</v>
      </c>
    </row>
    <row r="24" spans="1:18" ht="27.95" customHeight="1" x14ac:dyDescent="0.15">
      <c r="A24" s="74" t="s">
        <v>101</v>
      </c>
      <c r="B24" s="50" t="s">
        <v>15</v>
      </c>
      <c r="C24" s="51" t="s">
        <v>40</v>
      </c>
      <c r="D24" s="52">
        <v>0.8</v>
      </c>
      <c r="E24" s="53">
        <v>3.0458089668615983E-3</v>
      </c>
      <c r="F24" s="54" t="s">
        <v>69</v>
      </c>
      <c r="G24" s="82" t="s">
        <v>147</v>
      </c>
      <c r="H24" s="59" t="s">
        <v>22</v>
      </c>
      <c r="I24" s="56" t="s">
        <v>88</v>
      </c>
      <c r="J24" s="57" t="s">
        <v>12</v>
      </c>
      <c r="K24" s="58" t="s">
        <v>13</v>
      </c>
      <c r="L24" s="38">
        <v>0.44927842159877662</v>
      </c>
      <c r="M24" s="24">
        <f t="shared" si="3"/>
        <v>8.6056286549707588E-3</v>
      </c>
      <c r="N24" s="61">
        <v>14</v>
      </c>
      <c r="O24" s="3" t="str">
        <f t="shared" si="1"/>
        <v>(21)+12分20秒</v>
      </c>
      <c r="P24" s="23">
        <f t="shared" si="0"/>
        <v>8.6805555555555559E-3</v>
      </c>
      <c r="Q24" s="38">
        <f t="shared" si="2"/>
        <v>0.55622599902534109</v>
      </c>
      <c r="R24" s="24">
        <f t="shared" si="4"/>
        <v>8.6056286549707588E-3</v>
      </c>
    </row>
    <row r="25" spans="1:18" ht="27.95" customHeight="1" x14ac:dyDescent="0.15">
      <c r="A25" s="76" t="s">
        <v>107</v>
      </c>
      <c r="B25" s="62" t="s">
        <v>79</v>
      </c>
      <c r="C25" s="63" t="s">
        <v>48</v>
      </c>
      <c r="D25" s="64">
        <v>0.8</v>
      </c>
      <c r="E25" s="65">
        <v>3.2523148148148151E-3</v>
      </c>
      <c r="F25" s="66" t="s">
        <v>83</v>
      </c>
      <c r="G25" s="85" t="s">
        <v>148</v>
      </c>
      <c r="H25" s="77" t="s">
        <v>22</v>
      </c>
      <c r="I25" s="68" t="s">
        <v>121</v>
      </c>
      <c r="J25" s="69" t="s">
        <v>32</v>
      </c>
      <c r="K25" s="70" t="s">
        <v>13</v>
      </c>
      <c r="L25" s="38">
        <v>0.45210474537037038</v>
      </c>
      <c r="M25" s="24">
        <f t="shared" si="3"/>
        <v>8.8457602339181273E-3</v>
      </c>
      <c r="N25" s="61">
        <v>29</v>
      </c>
      <c r="O25" s="3" t="str">
        <f t="shared" si="1"/>
        <v>(23)+12分40秒</v>
      </c>
      <c r="P25" s="23">
        <f t="shared" si="0"/>
        <v>9.2690972222222237E-3</v>
      </c>
      <c r="Q25" s="38">
        <f t="shared" si="2"/>
        <v>0.56507175925925923</v>
      </c>
      <c r="R25" s="24">
        <f t="shared" si="4"/>
        <v>8.8457602339181273E-3</v>
      </c>
    </row>
    <row r="26" spans="1:18" ht="27.95" customHeight="1" x14ac:dyDescent="0.15">
      <c r="A26" s="73" t="s">
        <v>99</v>
      </c>
      <c r="B26" s="26" t="s">
        <v>9</v>
      </c>
      <c r="C26" s="27" t="s">
        <v>64</v>
      </c>
      <c r="D26" s="28">
        <v>0.8</v>
      </c>
      <c r="E26" s="34">
        <v>2.4975633528265106E-3</v>
      </c>
      <c r="F26" s="29" t="s">
        <v>57</v>
      </c>
      <c r="G26" s="84" t="s">
        <v>149</v>
      </c>
      <c r="H26" s="33" t="s">
        <v>22</v>
      </c>
      <c r="I26" s="35" t="s">
        <v>94</v>
      </c>
      <c r="J26" s="31" t="s">
        <v>12</v>
      </c>
      <c r="K26" s="32" t="s">
        <v>13</v>
      </c>
      <c r="L26" s="38">
        <v>0.45246101364522417</v>
      </c>
      <c r="M26" s="24">
        <f t="shared" si="3"/>
        <v>8.6652960526315791E-3</v>
      </c>
      <c r="N26" s="61">
        <v>8</v>
      </c>
      <c r="O26" s="3" t="str">
        <f t="shared" si="1"/>
        <v>(22)+12分20秒</v>
      </c>
      <c r="P26" s="23">
        <f t="shared" si="0"/>
        <v>7.1180555555555554E-3</v>
      </c>
      <c r="Q26" s="38">
        <f t="shared" si="2"/>
        <v>0.57373705531189079</v>
      </c>
      <c r="R26" s="24">
        <f t="shared" si="4"/>
        <v>8.6652960526315791E-3</v>
      </c>
    </row>
    <row r="27" spans="1:18" ht="27.95" customHeight="1" x14ac:dyDescent="0.15">
      <c r="A27" s="75" t="s">
        <v>105</v>
      </c>
      <c r="B27" s="40" t="s">
        <v>18</v>
      </c>
      <c r="C27" s="41" t="s">
        <v>48</v>
      </c>
      <c r="D27" s="42">
        <v>0.8</v>
      </c>
      <c r="E27" s="43">
        <v>3.5331384015594544E-3</v>
      </c>
      <c r="F27" s="44" t="s">
        <v>38</v>
      </c>
      <c r="G27" s="83" t="s">
        <v>150</v>
      </c>
      <c r="H27" s="49" t="s">
        <v>22</v>
      </c>
      <c r="I27" s="46" t="s">
        <v>112</v>
      </c>
      <c r="J27" s="47" t="s">
        <v>27</v>
      </c>
      <c r="K27" s="48" t="s">
        <v>13</v>
      </c>
      <c r="L27" s="38">
        <v>0.45449355653861662</v>
      </c>
      <c r="M27" s="24">
        <f t="shared" si="3"/>
        <v>7.94651559454191E-3</v>
      </c>
      <c r="N27" s="61">
        <v>22</v>
      </c>
      <c r="O27" s="3" t="str">
        <f t="shared" si="1"/>
        <v>(24)+11分20秒</v>
      </c>
      <c r="P27" s="23">
        <f t="shared" si="0"/>
        <v>1.0069444444444445E-2</v>
      </c>
      <c r="Q27" s="38">
        <f t="shared" si="2"/>
        <v>0.58168357090643275</v>
      </c>
      <c r="R27" s="24">
        <f t="shared" si="4"/>
        <v>7.94651559454191E-3</v>
      </c>
    </row>
    <row r="28" spans="1:18" ht="27.95" customHeight="1" x14ac:dyDescent="0.15">
      <c r="A28" s="74" t="s">
        <v>102</v>
      </c>
      <c r="B28" s="50" t="s">
        <v>15</v>
      </c>
      <c r="C28" s="51" t="s">
        <v>48</v>
      </c>
      <c r="D28" s="52">
        <v>0.8</v>
      </c>
      <c r="E28" s="53">
        <v>3.4113060428849901E-3</v>
      </c>
      <c r="F28" s="54" t="s">
        <v>70</v>
      </c>
      <c r="G28" s="82" t="s">
        <v>151</v>
      </c>
      <c r="H28" s="59" t="s">
        <v>51</v>
      </c>
      <c r="I28" s="56" t="s">
        <v>110</v>
      </c>
      <c r="J28" s="57" t="s">
        <v>27</v>
      </c>
      <c r="K28" s="58" t="s">
        <v>13</v>
      </c>
      <c r="L28" s="38">
        <v>0.45825137481515088</v>
      </c>
      <c r="M28" s="24">
        <f t="shared" si="3"/>
        <v>9.9719785575048733E-3</v>
      </c>
      <c r="N28" s="61">
        <v>15</v>
      </c>
      <c r="O28" s="3" t="str">
        <f t="shared" si="1"/>
        <v>(25)+14分20秒</v>
      </c>
      <c r="P28" s="23">
        <f t="shared" si="0"/>
        <v>9.7222222222222224E-3</v>
      </c>
      <c r="Q28" s="38">
        <f t="shared" si="2"/>
        <v>0.59165554946393761</v>
      </c>
      <c r="R28" s="24">
        <f t="shared" si="4"/>
        <v>9.9719785575048733E-3</v>
      </c>
    </row>
    <row r="29" spans="1:18" ht="27.95" customHeight="1" x14ac:dyDescent="0.15">
      <c r="A29" s="73" t="s">
        <v>100</v>
      </c>
      <c r="B29" s="26" t="s">
        <v>9</v>
      </c>
      <c r="C29" s="27" t="s">
        <v>65</v>
      </c>
      <c r="D29" s="28">
        <v>0.8</v>
      </c>
      <c r="E29" s="34">
        <v>2.4345466155810979E-3</v>
      </c>
      <c r="F29" s="29" t="s">
        <v>66</v>
      </c>
      <c r="G29" s="84" t="s">
        <v>152</v>
      </c>
      <c r="H29" s="33" t="s">
        <v>22</v>
      </c>
      <c r="I29" s="35" t="s">
        <v>109</v>
      </c>
      <c r="J29" s="31" t="s">
        <v>12</v>
      </c>
      <c r="K29" s="32" t="s">
        <v>13</v>
      </c>
      <c r="L29" s="38">
        <v>0.4595286558109834</v>
      </c>
      <c r="M29" s="24">
        <f t="shared" si="3"/>
        <v>8.9408146803791073E-3</v>
      </c>
      <c r="N29" s="61">
        <v>9</v>
      </c>
      <c r="O29" s="3" t="str">
        <f t="shared" si="1"/>
        <v>(27)+12分50秒</v>
      </c>
      <c r="P29" s="23">
        <f t="shared" si="0"/>
        <v>6.9384578544061295E-3</v>
      </c>
      <c r="Q29" s="38">
        <f t="shared" si="2"/>
        <v>0.60059636414431672</v>
      </c>
      <c r="R29" s="24">
        <f t="shared" si="4"/>
        <v>8.9408146803791073E-3</v>
      </c>
    </row>
    <row r="30" spans="1:18" ht="27.95" customHeight="1" x14ac:dyDescent="0.15">
      <c r="A30" s="76" t="s">
        <v>108</v>
      </c>
      <c r="B30" s="62" t="s">
        <v>79</v>
      </c>
      <c r="C30" s="63" t="s">
        <v>64</v>
      </c>
      <c r="D30" s="64">
        <v>0.8</v>
      </c>
      <c r="E30" s="65">
        <v>2.5578703703703705E-3</v>
      </c>
      <c r="F30" s="66" t="s">
        <v>80</v>
      </c>
      <c r="G30" s="81" t="s">
        <v>153</v>
      </c>
      <c r="H30" s="67" t="s">
        <v>22</v>
      </c>
      <c r="I30" s="68" t="s">
        <v>122</v>
      </c>
      <c r="J30" s="69" t="s">
        <v>32</v>
      </c>
      <c r="K30" s="70" t="s">
        <v>13</v>
      </c>
      <c r="L30" s="38">
        <v>0.46081828703703703</v>
      </c>
      <c r="M30" s="24">
        <f t="shared" si="3"/>
        <v>7.0371168582375465E-3</v>
      </c>
      <c r="N30" s="61">
        <v>30</v>
      </c>
      <c r="O30" s="3" t="str">
        <f t="shared" si="1"/>
        <v>(28)+10分0秒</v>
      </c>
      <c r="P30" s="23">
        <f t="shared" si="0"/>
        <v>7.2899305555555564E-3</v>
      </c>
      <c r="Q30" s="38">
        <f t="shared" si="2"/>
        <v>0.60763348100255432</v>
      </c>
      <c r="R30" s="24">
        <f t="shared" si="4"/>
        <v>7.0371168582375465E-3</v>
      </c>
    </row>
    <row r="31" spans="1:18" ht="27.95" customHeight="1" x14ac:dyDescent="0.15">
      <c r="A31" s="75" t="s">
        <v>106</v>
      </c>
      <c r="B31" s="40" t="s">
        <v>18</v>
      </c>
      <c r="C31" s="41" t="s">
        <v>64</v>
      </c>
      <c r="D31" s="42">
        <v>0.8</v>
      </c>
      <c r="E31" s="43">
        <v>3.0332056194125163E-3</v>
      </c>
      <c r="F31" s="44" t="s">
        <v>19</v>
      </c>
      <c r="G31" s="83" t="s">
        <v>154</v>
      </c>
      <c r="H31" s="49" t="s">
        <v>22</v>
      </c>
      <c r="I31" s="46" t="s">
        <v>113</v>
      </c>
      <c r="J31" s="47" t="s">
        <v>27</v>
      </c>
      <c r="K31" s="48" t="s">
        <v>13</v>
      </c>
      <c r="L31" s="38">
        <v>0.46416305475734349</v>
      </c>
      <c r="M31" s="24">
        <f t="shared" si="3"/>
        <v>7.6701987547892723E-3</v>
      </c>
      <c r="N31" s="61">
        <v>23</v>
      </c>
      <c r="O31" s="3" t="str">
        <f t="shared" si="1"/>
        <v>(26)+11分0秒</v>
      </c>
      <c r="P31" s="23">
        <f t="shared" si="0"/>
        <v>8.644636015325672E-3</v>
      </c>
      <c r="Q31" s="38">
        <f t="shared" si="2"/>
        <v>0.61530367975734357</v>
      </c>
      <c r="R31" s="24">
        <f t="shared" si="4"/>
        <v>7.6701987547892723E-3</v>
      </c>
    </row>
    <row r="32" spans="1:18" ht="27.95" customHeight="1" thickBot="1" x14ac:dyDescent="0.2">
      <c r="A32" s="74" t="s">
        <v>103</v>
      </c>
      <c r="B32" s="50" t="s">
        <v>15</v>
      </c>
      <c r="C32" s="51" t="s">
        <v>64</v>
      </c>
      <c r="D32" s="52">
        <v>0.8</v>
      </c>
      <c r="E32" s="53">
        <v>2.9282407407407412E-3</v>
      </c>
      <c r="F32" s="54" t="s">
        <v>26</v>
      </c>
      <c r="G32" s="86" t="s">
        <v>155</v>
      </c>
      <c r="H32" s="60" t="s">
        <v>22</v>
      </c>
      <c r="I32" s="56" t="s">
        <v>111</v>
      </c>
      <c r="J32" s="57" t="s">
        <v>12</v>
      </c>
      <c r="K32" s="58" t="s">
        <v>13</v>
      </c>
      <c r="L32" s="38">
        <v>0.46758714479565772</v>
      </c>
      <c r="M32" s="24">
        <f t="shared" si="3"/>
        <v>8.5606641123882506E-3</v>
      </c>
      <c r="N32" s="61">
        <v>16</v>
      </c>
      <c r="O32" s="3" t="str">
        <f t="shared" si="1"/>
        <v>(29)+12分20秒</v>
      </c>
      <c r="P32" s="23">
        <f t="shared" si="0"/>
        <v>8.3454861111111125E-3</v>
      </c>
      <c r="Q32" s="38">
        <f t="shared" si="2"/>
        <v>0.62386434386973177</v>
      </c>
      <c r="R32" s="24">
        <f t="shared" si="4"/>
        <v>8.5606641123882506E-3</v>
      </c>
    </row>
    <row r="33" ht="15" thickTop="1" x14ac:dyDescent="0.15"/>
  </sheetData>
  <autoFilter ref="A2:R32" xr:uid="{100F117A-A694-4933-A4C4-7DAF3E4885A4}">
    <sortState xmlns:xlrd2="http://schemas.microsoft.com/office/spreadsheetml/2017/richdata2" ref="A3:R32">
      <sortCondition ref="L2:L25"/>
    </sortState>
  </autoFilter>
  <phoneticPr fontId="2"/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BAF3-4E2A-4DBF-B9BC-F6B3DE696985}">
  <dimension ref="A1:S38"/>
  <sheetViews>
    <sheetView view="pageBreakPreview" zoomScale="85" zoomScaleNormal="100" zoomScaleSheetLayoutView="85" workbookViewId="0">
      <selection activeCell="M15" sqref="M15"/>
    </sheetView>
  </sheetViews>
  <sheetFormatPr defaultColWidth="9" defaultRowHeight="14.25" x14ac:dyDescent="0.15"/>
  <cols>
    <col min="1" max="1" width="4.25" style="2" customWidth="1"/>
    <col min="2" max="2" width="7.125" style="1" customWidth="1"/>
    <col min="3" max="3" width="5.375" style="2" customWidth="1"/>
    <col min="4" max="4" width="5.875" style="5" hidden="1" customWidth="1"/>
    <col min="5" max="5" width="5.875" style="5" customWidth="1"/>
    <col min="6" max="6" width="12.375" style="19" customWidth="1"/>
    <col min="7" max="7" width="13.25" style="79" customWidth="1"/>
    <col min="8" max="8" width="17.5" style="2" customWidth="1"/>
    <col min="9" max="9" width="14.875" style="2" customWidth="1"/>
    <col min="10" max="10" width="6.5" style="2" customWidth="1"/>
    <col min="11" max="11" width="15" style="2" customWidth="1"/>
    <col min="12" max="12" width="13" style="36" customWidth="1"/>
    <col min="13" max="13" width="12.875" style="24" customWidth="1"/>
    <col min="14" max="14" width="10.125" style="61" customWidth="1"/>
    <col min="15" max="15" width="11.625" style="25" bestFit="1" customWidth="1"/>
    <col min="16" max="16" width="11.625" style="25" customWidth="1"/>
    <col min="17" max="17" width="13" style="36" customWidth="1"/>
    <col min="18" max="18" width="12.875" style="24" customWidth="1"/>
    <col min="19" max="19" width="7.625" style="98" customWidth="1"/>
    <col min="20" max="16384" width="9" style="25"/>
  </cols>
  <sheetData>
    <row r="1" spans="1:19" ht="21.75" thickBot="1" x14ac:dyDescent="0.2">
      <c r="A1" s="107" t="s">
        <v>198</v>
      </c>
      <c r="H1" s="78"/>
      <c r="I1" s="78" t="s">
        <v>197</v>
      </c>
    </row>
    <row r="2" spans="1:19" s="3" customFormat="1" ht="29.25" customHeight="1" thickTop="1" thickBot="1" x14ac:dyDescent="0.2">
      <c r="A2" s="8" t="s">
        <v>1</v>
      </c>
      <c r="B2" s="8" t="s">
        <v>115</v>
      </c>
      <c r="C2" s="7" t="s">
        <v>2</v>
      </c>
      <c r="D2" s="17" t="s">
        <v>3</v>
      </c>
      <c r="E2" s="15" t="s">
        <v>4</v>
      </c>
      <c r="F2" s="20" t="s">
        <v>5</v>
      </c>
      <c r="G2" s="87" t="s">
        <v>126</v>
      </c>
      <c r="H2" s="9" t="s">
        <v>162</v>
      </c>
      <c r="I2" s="10" t="s">
        <v>6</v>
      </c>
      <c r="J2" s="7" t="s">
        <v>156</v>
      </c>
      <c r="K2" s="7" t="s">
        <v>163</v>
      </c>
      <c r="L2" s="37" t="s">
        <v>85</v>
      </c>
      <c r="M2" s="24" t="s">
        <v>52</v>
      </c>
      <c r="N2" s="61" t="s">
        <v>78</v>
      </c>
      <c r="O2" s="3" t="s">
        <v>71</v>
      </c>
      <c r="P2" s="3" t="s">
        <v>77</v>
      </c>
      <c r="Q2" s="37" t="s">
        <v>72</v>
      </c>
      <c r="R2" s="39" t="s">
        <v>73</v>
      </c>
      <c r="S2" s="99" t="s">
        <v>158</v>
      </c>
    </row>
    <row r="3" spans="1:19" s="3" customFormat="1" ht="27.95" customHeight="1" thickTop="1" x14ac:dyDescent="0.15">
      <c r="A3" s="12" t="s">
        <v>8</v>
      </c>
      <c r="B3" s="12" t="s">
        <v>9</v>
      </c>
      <c r="C3" s="6" t="s">
        <v>16</v>
      </c>
      <c r="D3" s="18">
        <f>0.06+0.8+0.8</f>
        <v>1.6600000000000001</v>
      </c>
      <c r="E3" s="16">
        <v>2.2095959595959599E-3</v>
      </c>
      <c r="F3" s="21" t="s">
        <v>53</v>
      </c>
      <c r="G3" s="80" t="s">
        <v>127</v>
      </c>
      <c r="H3" s="103">
        <v>0.41537037037037039</v>
      </c>
      <c r="I3" s="11" t="s">
        <v>11</v>
      </c>
      <c r="J3" s="13" t="s">
        <v>76</v>
      </c>
      <c r="K3" s="14" t="s">
        <v>13</v>
      </c>
      <c r="L3" s="38">
        <v>0.41537037037037039</v>
      </c>
      <c r="M3" s="24">
        <f>$S3-($E3*0.35)</f>
        <v>1.2594696969696971E-2</v>
      </c>
      <c r="N3" s="61">
        <v>1</v>
      </c>
      <c r="O3" s="3" t="str">
        <f>A3</f>
        <v>①</v>
      </c>
      <c r="P3" s="23">
        <f>E3*2.85</f>
        <v>6.2973484848484864E-3</v>
      </c>
      <c r="Q3" s="38">
        <v>0.41537037037037039</v>
      </c>
      <c r="R3" s="24">
        <f>$S3-($E3*0.35)</f>
        <v>1.2594696969696971E-2</v>
      </c>
      <c r="S3" s="99">
        <v>1.3368055555555557E-2</v>
      </c>
    </row>
    <row r="4" spans="1:19" s="3" customFormat="1" ht="27.95" customHeight="1" x14ac:dyDescent="0.15">
      <c r="A4" s="88" t="s">
        <v>14</v>
      </c>
      <c r="B4" s="88" t="s">
        <v>157</v>
      </c>
      <c r="C4" s="89" t="s">
        <v>16</v>
      </c>
      <c r="D4" s="90">
        <v>0.8</v>
      </c>
      <c r="E4" s="91">
        <v>2.5584795321637425E-3</v>
      </c>
      <c r="F4" s="92" t="s">
        <v>164</v>
      </c>
      <c r="G4" s="93"/>
      <c r="H4" s="100">
        <v>0.41594907407407411</v>
      </c>
      <c r="I4" s="94" t="s">
        <v>11</v>
      </c>
      <c r="J4" s="95" t="s">
        <v>32</v>
      </c>
      <c r="K4" s="96" t="s">
        <v>13</v>
      </c>
      <c r="L4" s="38">
        <v>0.41542824074074075</v>
      </c>
      <c r="M4" s="24">
        <f>$S4-($E4*0.35)</f>
        <v>6.3961988304093564E-3</v>
      </c>
      <c r="N4" s="61">
        <v>23</v>
      </c>
      <c r="O4" s="3" t="str">
        <f>A3&amp;"+"&amp;MINUTE(M4)&amp;"分"&amp;ROUNDDOWN(SECOND(M4),-1)&amp;"秒"</f>
        <v>①+9分10秒</v>
      </c>
      <c r="P4" s="23">
        <f>E4*2.85</f>
        <v>7.2916666666666668E-3</v>
      </c>
      <c r="Q4" s="38">
        <v>0.41542824074074075</v>
      </c>
      <c r="R4" s="24">
        <f>$S4-($E4*0.35)</f>
        <v>6.3961988304093564E-3</v>
      </c>
      <c r="S4" s="98">
        <v>7.2916666666666659E-3</v>
      </c>
    </row>
    <row r="5" spans="1:19" s="3" customFormat="1" ht="27.95" customHeight="1" x14ac:dyDescent="0.15">
      <c r="A5" s="50" t="s">
        <v>17</v>
      </c>
      <c r="B5" s="50" t="s">
        <v>15</v>
      </c>
      <c r="C5" s="51" t="s">
        <v>16</v>
      </c>
      <c r="D5" s="52">
        <v>0.8</v>
      </c>
      <c r="E5" s="104">
        <v>3.1130268199233719E-3</v>
      </c>
      <c r="F5" s="54" t="s">
        <v>58</v>
      </c>
      <c r="G5" s="82" t="s">
        <v>129</v>
      </c>
      <c r="H5" s="102">
        <v>0.41627314814814814</v>
      </c>
      <c r="I5" s="56" t="s">
        <v>11</v>
      </c>
      <c r="J5" s="57" t="s">
        <v>12</v>
      </c>
      <c r="K5" s="58" t="s">
        <v>13</v>
      </c>
      <c r="L5" s="38">
        <v>0.41627314814814814</v>
      </c>
      <c r="M5" s="24">
        <f>$S5-($E5*0.35)</f>
        <v>7.9382183908045991E-3</v>
      </c>
      <c r="N5" s="61">
        <v>9</v>
      </c>
      <c r="O5" s="3" t="s">
        <v>14</v>
      </c>
      <c r="P5" s="23">
        <f>E5*2.85</f>
        <v>8.8721264367816102E-3</v>
      </c>
      <c r="Q5" s="38">
        <v>0.41627314814814814</v>
      </c>
      <c r="R5" s="24">
        <f>$S5-($E5*0.35)</f>
        <v>7.9382183908045991E-3</v>
      </c>
      <c r="S5" s="99">
        <v>9.0277777777777787E-3</v>
      </c>
    </row>
    <row r="6" spans="1:19" s="3" customFormat="1" ht="27.95" customHeight="1" x14ac:dyDescent="0.15">
      <c r="A6" s="40" t="s">
        <v>20</v>
      </c>
      <c r="B6" s="40" t="s">
        <v>18</v>
      </c>
      <c r="C6" s="41" t="s">
        <v>16</v>
      </c>
      <c r="D6" s="42">
        <v>0.8</v>
      </c>
      <c r="E6" s="43">
        <v>3.1728927203065137E-3</v>
      </c>
      <c r="F6" s="44" t="s">
        <v>49</v>
      </c>
      <c r="G6" s="83" t="s">
        <v>130</v>
      </c>
      <c r="H6" s="101">
        <v>0.41642361111111109</v>
      </c>
      <c r="I6" s="46" t="s">
        <v>11</v>
      </c>
      <c r="J6" s="47" t="s">
        <v>12</v>
      </c>
      <c r="K6" s="48" t="s">
        <v>13</v>
      </c>
      <c r="L6" s="38">
        <v>0.41642361111111109</v>
      </c>
      <c r="M6" s="24">
        <f>$S6-($E6*0.35)</f>
        <v>8.0908764367816095E-3</v>
      </c>
      <c r="N6" s="61">
        <v>16</v>
      </c>
      <c r="O6" s="3" t="s">
        <v>17</v>
      </c>
      <c r="P6" s="23">
        <f>E6*2.85</f>
        <v>9.0427442528735642E-3</v>
      </c>
      <c r="Q6" s="38">
        <v>0.41642361111111109</v>
      </c>
      <c r="R6" s="24">
        <f>$S6-($E6*0.35)</f>
        <v>8.0908764367816095E-3</v>
      </c>
      <c r="S6" s="99">
        <v>9.2013888888888892E-3</v>
      </c>
    </row>
    <row r="7" spans="1:19" s="3" customFormat="1" ht="27.95" customHeight="1" x14ac:dyDescent="0.15">
      <c r="A7" s="26" t="s">
        <v>23</v>
      </c>
      <c r="B7" s="26" t="s">
        <v>9</v>
      </c>
      <c r="C7" s="27" t="s">
        <v>24</v>
      </c>
      <c r="D7" s="28">
        <v>0.8</v>
      </c>
      <c r="E7" s="34">
        <v>2.4366471734892786E-3</v>
      </c>
      <c r="F7" s="29" t="s">
        <v>63</v>
      </c>
      <c r="G7" s="84" t="s">
        <v>132</v>
      </c>
      <c r="H7" s="33" t="s">
        <v>22</v>
      </c>
      <c r="I7" s="30" t="s">
        <v>159</v>
      </c>
      <c r="J7" s="31" t="s">
        <v>12</v>
      </c>
      <c r="K7" s="32" t="s">
        <v>13</v>
      </c>
      <c r="L7" s="38">
        <v>0.42224669945064686</v>
      </c>
      <c r="M7" s="24">
        <f>$E6*0.3+$E7*2.55</f>
        <v>7.1653181084896144E-3</v>
      </c>
      <c r="N7" s="61">
        <v>2</v>
      </c>
      <c r="O7" s="3" t="str">
        <f>A6&amp;"+"&amp;MINUTE(M7)&amp;"分"&amp;ROUNDDOWN(SECOND(M7),-1)&amp;"秒"</f>
        <v>④+10分10秒</v>
      </c>
      <c r="P7" s="23">
        <f>E7*2.85</f>
        <v>6.9444444444444441E-3</v>
      </c>
      <c r="Q7" s="38">
        <f>Q6+R7</f>
        <v>0.42358892921960073</v>
      </c>
      <c r="R7" s="24">
        <f>$E6*0.3+$E7*2.55</f>
        <v>7.1653181084896144E-3</v>
      </c>
      <c r="S7" s="99">
        <v>6.9444444444444441E-3</v>
      </c>
    </row>
    <row r="8" spans="1:19" s="3" customFormat="1" ht="27.95" customHeight="1" x14ac:dyDescent="0.15">
      <c r="A8" s="40" t="s">
        <v>25</v>
      </c>
      <c r="B8" s="40" t="s">
        <v>18</v>
      </c>
      <c r="C8" s="41" t="s">
        <v>24</v>
      </c>
      <c r="D8" s="42">
        <v>0.8</v>
      </c>
      <c r="E8" s="43">
        <v>2.9282407407407412E-3</v>
      </c>
      <c r="F8" s="44" t="s">
        <v>61</v>
      </c>
      <c r="G8" s="83" t="s">
        <v>133</v>
      </c>
      <c r="H8" s="49" t="s">
        <v>22</v>
      </c>
      <c r="I8" s="46" t="s">
        <v>161</v>
      </c>
      <c r="J8" s="47" t="s">
        <v>27</v>
      </c>
      <c r="K8" s="48" t="s">
        <v>13</v>
      </c>
      <c r="L8" s="38">
        <v>0.42484249281609193</v>
      </c>
      <c r="M8" s="24">
        <f>$E7*0.3+$E8*2.55</f>
        <v>8.1980080409356729E-3</v>
      </c>
      <c r="N8" s="61">
        <v>17</v>
      </c>
      <c r="O8" s="3" t="str">
        <f>A7&amp;"+"&amp;MINUTE(M8)&amp;"分"&amp;ROUNDDOWN(SECOND(M8),-1)&amp;"秒"</f>
        <v>⑤+11分40秒</v>
      </c>
      <c r="P8" s="23">
        <f>E8*2.85</f>
        <v>8.3454861111111125E-3</v>
      </c>
      <c r="Q8" s="38">
        <f>Q7+R8</f>
        <v>0.43178693726053641</v>
      </c>
      <c r="R8" s="24">
        <f>$E7*0.3+$E8*2.55</f>
        <v>8.1980080409356729E-3</v>
      </c>
      <c r="S8" s="99">
        <v>8.3333333333333332E-3</v>
      </c>
    </row>
    <row r="9" spans="1:19" s="3" customFormat="1" ht="27.95" customHeight="1" x14ac:dyDescent="0.15">
      <c r="A9" s="88" t="s">
        <v>28</v>
      </c>
      <c r="B9" s="88" t="s">
        <v>157</v>
      </c>
      <c r="C9" s="89" t="s">
        <v>24</v>
      </c>
      <c r="D9" s="90">
        <v>0.8</v>
      </c>
      <c r="E9" s="91">
        <v>3.496588693957115E-3</v>
      </c>
      <c r="F9" s="92" t="s">
        <v>165</v>
      </c>
      <c r="G9" s="93"/>
      <c r="H9" s="97" t="s">
        <v>22</v>
      </c>
      <c r="I9" s="94" t="s">
        <v>171</v>
      </c>
      <c r="J9" s="95" t="s">
        <v>32</v>
      </c>
      <c r="K9" s="96" t="s">
        <v>13</v>
      </c>
      <c r="L9" s="38">
        <v>0.4251120857699805</v>
      </c>
      <c r="M9" s="24">
        <f>$E8*0.3+$E9*2.55</f>
        <v>9.7947733918128665E-3</v>
      </c>
      <c r="N9" s="61">
        <v>24</v>
      </c>
      <c r="O9" s="3" t="str">
        <f>A8&amp;"+"&amp;MINUTE(M9)&amp;"分"&amp;ROUNDDOWN(SECOND(M9),-1)&amp;"秒"</f>
        <v>⑥+14分0秒</v>
      </c>
      <c r="P9" s="23">
        <f>E9*2.85</f>
        <v>9.9652777777777778E-3</v>
      </c>
      <c r="Q9" s="38">
        <f>Q8+R9</f>
        <v>0.4415817106523493</v>
      </c>
      <c r="R9" s="24">
        <f>$E8*0.3+$E9*2.55</f>
        <v>9.7947733918128665E-3</v>
      </c>
      <c r="S9" s="98">
        <v>9.9652777777777778E-3</v>
      </c>
    </row>
    <row r="10" spans="1:19" s="3" customFormat="1" ht="27.95" customHeight="1" x14ac:dyDescent="0.15">
      <c r="A10" s="50" t="s">
        <v>29</v>
      </c>
      <c r="B10" s="50" t="s">
        <v>15</v>
      </c>
      <c r="C10" s="51" t="s">
        <v>24</v>
      </c>
      <c r="D10" s="52">
        <v>0.8</v>
      </c>
      <c r="E10" s="53">
        <v>3.2285575048732942E-3</v>
      </c>
      <c r="F10" s="54" t="s">
        <v>59</v>
      </c>
      <c r="G10" s="82" t="s">
        <v>134</v>
      </c>
      <c r="H10" s="59" t="s">
        <v>22</v>
      </c>
      <c r="I10" s="56" t="s">
        <v>160</v>
      </c>
      <c r="J10" s="57" t="s">
        <v>12</v>
      </c>
      <c r="K10" s="58" t="s">
        <v>13</v>
      </c>
      <c r="L10" s="38">
        <v>0.42543987783155207</v>
      </c>
      <c r="M10" s="24">
        <f>$E9*0.3+$E10*2.55</f>
        <v>9.2817982456140334E-3</v>
      </c>
      <c r="N10" s="61">
        <v>10</v>
      </c>
      <c r="O10" s="3" t="str">
        <f>A9&amp;"+"&amp;MINUTE(M10)&amp;"分"&amp;ROUNDDOWN(SECOND(M10),-1)&amp;"秒"</f>
        <v>⑦+13分20秒</v>
      </c>
      <c r="P10" s="23">
        <f>E10*2.85</f>
        <v>9.2013888888888892E-3</v>
      </c>
      <c r="Q10" s="38">
        <f>Q9+R10</f>
        <v>0.45086350889796334</v>
      </c>
      <c r="R10" s="24">
        <f>$E9*0.3+$E10*2.55</f>
        <v>9.2817982456140334E-3</v>
      </c>
      <c r="S10" s="99">
        <v>9.2013888888888892E-3</v>
      </c>
    </row>
    <row r="11" spans="1:19" s="3" customFormat="1" ht="27.95" customHeight="1" x14ac:dyDescent="0.15">
      <c r="A11" s="26" t="s">
        <v>31</v>
      </c>
      <c r="B11" s="26" t="s">
        <v>9</v>
      </c>
      <c r="C11" s="27" t="s">
        <v>30</v>
      </c>
      <c r="D11" s="28">
        <v>0.8</v>
      </c>
      <c r="E11" s="34">
        <v>2.4366471734892786E-3</v>
      </c>
      <c r="F11" s="29" t="s">
        <v>54</v>
      </c>
      <c r="G11" s="84" t="s">
        <v>135</v>
      </c>
      <c r="H11" s="33" t="s">
        <v>22</v>
      </c>
      <c r="I11" s="30" t="s">
        <v>191</v>
      </c>
      <c r="J11" s="31" t="s">
        <v>12</v>
      </c>
      <c r="K11" s="32" t="s">
        <v>13</v>
      </c>
      <c r="L11" s="38">
        <v>0.42919114389509128</v>
      </c>
      <c r="M11" s="24">
        <f>$E10*0.3+$E11*2.55</f>
        <v>7.1820175438596489E-3</v>
      </c>
      <c r="N11" s="61">
        <v>3</v>
      </c>
      <c r="O11" s="3" t="str">
        <f>A10&amp;"+"&amp;MINUTE(M11)&amp;"分"&amp;ROUNDDOWN(SECOND(M11),-1)&amp;"秒"</f>
        <v>⑧+10分20秒</v>
      </c>
      <c r="P11" s="23">
        <f>E11*2.85</f>
        <v>6.9444444444444441E-3</v>
      </c>
      <c r="Q11" s="38">
        <f>Q10+R11</f>
        <v>0.458045526441823</v>
      </c>
      <c r="R11" s="24">
        <f>$E10*0.3+$E11*2.55</f>
        <v>7.1820175438596489E-3</v>
      </c>
      <c r="S11" s="99">
        <v>6.9444444444444441E-3</v>
      </c>
    </row>
    <row r="12" spans="1:19" s="3" customFormat="1" ht="27.95" customHeight="1" x14ac:dyDescent="0.15">
      <c r="A12" s="40" t="s">
        <v>33</v>
      </c>
      <c r="B12" s="40" t="s">
        <v>18</v>
      </c>
      <c r="C12" s="41" t="s">
        <v>30</v>
      </c>
      <c r="D12" s="42">
        <v>0.8</v>
      </c>
      <c r="E12" s="43">
        <v>2.9239766081871343E-3</v>
      </c>
      <c r="F12" s="44" t="s">
        <v>62</v>
      </c>
      <c r="G12" s="83" t="s">
        <v>137</v>
      </c>
      <c r="H12" s="49" t="s">
        <v>22</v>
      </c>
      <c r="I12" s="46" t="s">
        <v>118</v>
      </c>
      <c r="J12" s="47" t="s">
        <v>12</v>
      </c>
      <c r="K12" s="48" t="s">
        <v>13</v>
      </c>
      <c r="L12" s="38">
        <v>0.43317710538919135</v>
      </c>
      <c r="M12" s="24">
        <f>$E11*0.3+$E12*2.55</f>
        <v>8.1871345029239755E-3</v>
      </c>
      <c r="N12" s="61">
        <v>18</v>
      </c>
      <c r="O12" s="3" t="str">
        <f>A11&amp;"+"&amp;MINUTE(M12)&amp;"分"&amp;ROUNDDOWN(SECOND(M12),-1)&amp;"秒"</f>
        <v>⑨+11分40秒</v>
      </c>
      <c r="P12" s="23">
        <f>E12*2.85</f>
        <v>8.3333333333333332E-3</v>
      </c>
      <c r="Q12" s="38">
        <f>Q11+R12</f>
        <v>0.46623266094474697</v>
      </c>
      <c r="R12" s="24">
        <f>$E11*0.3+$E12*2.55</f>
        <v>8.1871345029239755E-3</v>
      </c>
      <c r="S12" s="98">
        <v>8.3333333333333332E-3</v>
      </c>
    </row>
    <row r="13" spans="1:19" s="3" customFormat="1" ht="27.95" customHeight="1" x14ac:dyDescent="0.15">
      <c r="A13" s="88" t="s">
        <v>35</v>
      </c>
      <c r="B13" s="88" t="s">
        <v>157</v>
      </c>
      <c r="C13" s="89" t="s">
        <v>30</v>
      </c>
      <c r="D13" s="90">
        <v>0.8</v>
      </c>
      <c r="E13" s="91">
        <v>3.0458089668615983E-3</v>
      </c>
      <c r="F13" s="92" t="s">
        <v>166</v>
      </c>
      <c r="G13" s="93"/>
      <c r="H13" s="97" t="s">
        <v>22</v>
      </c>
      <c r="I13" s="94" t="s">
        <v>178</v>
      </c>
      <c r="J13" s="95" t="s">
        <v>32</v>
      </c>
      <c r="K13" s="96" t="s">
        <v>13</v>
      </c>
      <c r="L13" s="38">
        <v>0.43392787524366472</v>
      </c>
      <c r="M13" s="24">
        <f>$E12*0.3+$E13*2.55</f>
        <v>8.6440058479532143E-3</v>
      </c>
      <c r="N13" s="61">
        <v>25</v>
      </c>
      <c r="O13" s="3" t="str">
        <f>A12&amp;"+"&amp;MINUTE(M13)&amp;"分"&amp;ROUNDDOWN(SECOND(M13),-1)&amp;"秒"</f>
        <v>⑩+12分20秒</v>
      </c>
      <c r="P13" s="23">
        <f>E13*2.85</f>
        <v>8.6805555555555559E-3</v>
      </c>
      <c r="Q13" s="38">
        <f>Q12+R13</f>
        <v>0.47487666679270019</v>
      </c>
      <c r="R13" s="24">
        <f>$E12*0.3+$E13*2.55</f>
        <v>8.6440058479532143E-3</v>
      </c>
      <c r="S13" s="98">
        <v>8.6805555555555559E-3</v>
      </c>
    </row>
    <row r="14" spans="1:19" s="3" customFormat="1" ht="27.95" customHeight="1" x14ac:dyDescent="0.15">
      <c r="A14" s="50" t="s">
        <v>37</v>
      </c>
      <c r="B14" s="50" t="s">
        <v>15</v>
      </c>
      <c r="C14" s="51" t="s">
        <v>30</v>
      </c>
      <c r="D14" s="52">
        <v>0.8</v>
      </c>
      <c r="E14" s="53">
        <v>3.414351851851852E-3</v>
      </c>
      <c r="F14" s="54" t="s">
        <v>60</v>
      </c>
      <c r="G14" s="82" t="s">
        <v>138</v>
      </c>
      <c r="H14" s="59" t="s">
        <v>22</v>
      </c>
      <c r="I14" s="56" t="s">
        <v>186</v>
      </c>
      <c r="J14" s="57" t="s">
        <v>27</v>
      </c>
      <c r="K14" s="58" t="s">
        <v>13</v>
      </c>
      <c r="L14" s="38">
        <v>0.43511504230523629</v>
      </c>
      <c r="M14" s="24">
        <f>$E13*0.3+$E14*2.55</f>
        <v>9.620339912280701E-3</v>
      </c>
      <c r="N14" s="61">
        <v>11</v>
      </c>
      <c r="O14" s="3" t="str">
        <f>A13&amp;"+"&amp;MINUTE(M14)&amp;"分"&amp;ROUNDDOWN(SECOND(M14),-1)&amp;"秒"</f>
        <v>⑪+13分50秒</v>
      </c>
      <c r="P14" s="23">
        <f>E14*2.85</f>
        <v>9.7309027777777793E-3</v>
      </c>
      <c r="Q14" s="38">
        <f>Q13+R14</f>
        <v>0.48449700670498086</v>
      </c>
      <c r="R14" s="24">
        <f>$E13*0.3+$E14*2.55</f>
        <v>9.620339912280701E-3</v>
      </c>
      <c r="S14" s="99">
        <v>9.7222222222222224E-3</v>
      </c>
    </row>
    <row r="15" spans="1:19" s="3" customFormat="1" ht="27.95" customHeight="1" x14ac:dyDescent="0.15">
      <c r="A15" s="26" t="s">
        <v>39</v>
      </c>
      <c r="B15" s="26" t="s">
        <v>9</v>
      </c>
      <c r="C15" s="27" t="s">
        <v>36</v>
      </c>
      <c r="D15" s="28">
        <v>0.8</v>
      </c>
      <c r="E15" s="34">
        <v>2.2538986354775832E-3</v>
      </c>
      <c r="F15" s="29" t="s">
        <v>43</v>
      </c>
      <c r="G15" s="84" t="s">
        <v>139</v>
      </c>
      <c r="H15" s="33" t="s">
        <v>22</v>
      </c>
      <c r="I15" s="30" t="s">
        <v>192</v>
      </c>
      <c r="J15" s="31" t="s">
        <v>12</v>
      </c>
      <c r="K15" s="32" t="s">
        <v>13</v>
      </c>
      <c r="L15" s="38">
        <v>0.43566957956760588</v>
      </c>
      <c r="M15" s="24">
        <f>$E14*0.3+$E15*2.55</f>
        <v>6.7717470760233923E-3</v>
      </c>
      <c r="N15" s="61">
        <v>4</v>
      </c>
      <c r="O15" s="3" t="str">
        <f>A14&amp;"+"&amp;MINUTE(M15)&amp;"分"&amp;ROUNDDOWN(SECOND(M15),-1)&amp;"秒"</f>
        <v>⑫+9分40秒</v>
      </c>
      <c r="P15" s="23">
        <f>E15*2.85</f>
        <v>6.4236111111111126E-3</v>
      </c>
      <c r="Q15" s="38">
        <f>Q14+R15</f>
        <v>0.49126875378100426</v>
      </c>
      <c r="R15" s="24">
        <f>$E14*0.3+$E15*2.55</f>
        <v>6.7717470760233923E-3</v>
      </c>
      <c r="S15" s="99">
        <v>6.4236111111111117E-3</v>
      </c>
    </row>
    <row r="16" spans="1:19" s="3" customFormat="1" ht="27.95" customHeight="1" x14ac:dyDescent="0.15">
      <c r="A16" s="40" t="s">
        <v>41</v>
      </c>
      <c r="B16" s="40" t="s">
        <v>18</v>
      </c>
      <c r="C16" s="41" t="s">
        <v>36</v>
      </c>
      <c r="D16" s="42">
        <v>0.8</v>
      </c>
      <c r="E16" s="43">
        <v>3.1676413255360626E-3</v>
      </c>
      <c r="F16" s="44" t="s">
        <v>67</v>
      </c>
      <c r="G16" s="83" t="s">
        <v>141</v>
      </c>
      <c r="H16" s="49" t="s">
        <v>22</v>
      </c>
      <c r="I16" s="46" t="s">
        <v>182</v>
      </c>
      <c r="J16" s="47" t="s">
        <v>27</v>
      </c>
      <c r="K16" s="48" t="s">
        <v>13</v>
      </c>
      <c r="L16" s="38">
        <v>0.44213178375176443</v>
      </c>
      <c r="M16" s="24">
        <f>$E15*0.3+$E16*2.55</f>
        <v>8.753654970760234E-3</v>
      </c>
      <c r="N16" s="61">
        <v>19</v>
      </c>
      <c r="O16" s="3" t="str">
        <f>A15&amp;"+"&amp;MINUTE(M16)&amp;"分"&amp;ROUNDDOWN(SECOND(M16),-1)&amp;"秒"</f>
        <v>⑬+12分30秒</v>
      </c>
      <c r="P16" s="23">
        <f>E16*2.85</f>
        <v>9.0277777777777787E-3</v>
      </c>
      <c r="Q16" s="38">
        <f>Q15+R16</f>
        <v>0.50002240875176451</v>
      </c>
      <c r="R16" s="24">
        <f>$E15*0.3+$E16*2.55</f>
        <v>8.753654970760234E-3</v>
      </c>
      <c r="S16" s="98">
        <v>9.0277777777777787E-3</v>
      </c>
    </row>
    <row r="17" spans="1:19" s="3" customFormat="1" ht="27.95" customHeight="1" x14ac:dyDescent="0.15">
      <c r="A17" s="26" t="s">
        <v>42</v>
      </c>
      <c r="B17" s="26" t="s">
        <v>9</v>
      </c>
      <c r="C17" s="27" t="s">
        <v>40</v>
      </c>
      <c r="D17" s="28">
        <v>0.8</v>
      </c>
      <c r="E17" s="34">
        <v>2.4366471734892786E-3</v>
      </c>
      <c r="F17" s="29" t="s">
        <v>55</v>
      </c>
      <c r="G17" s="84" t="s">
        <v>142</v>
      </c>
      <c r="H17" s="33" t="s">
        <v>22</v>
      </c>
      <c r="I17" s="30" t="s">
        <v>193</v>
      </c>
      <c r="J17" s="31" t="s">
        <v>12</v>
      </c>
      <c r="K17" s="32" t="s">
        <v>13</v>
      </c>
      <c r="L17" s="38">
        <v>0.44255919945064681</v>
      </c>
      <c r="M17" s="24">
        <f>$E16*0.3+$E17*2.55</f>
        <v>7.163742690058479E-3</v>
      </c>
      <c r="N17" s="61">
        <v>5</v>
      </c>
      <c r="O17" s="3" t="str">
        <f>A16&amp;"+"&amp;MINUTE(M17)&amp;"分"&amp;ROUNDDOWN(SECOND(M17),-1)&amp;"秒"</f>
        <v>⑭+10分10秒</v>
      </c>
      <c r="P17" s="23">
        <f>E17*2.85</f>
        <v>6.9444444444444441E-3</v>
      </c>
      <c r="Q17" s="38">
        <f>Q16+R17</f>
        <v>0.507186151441823</v>
      </c>
      <c r="R17" s="24">
        <f>$E16*0.3+$E17*2.55</f>
        <v>7.163742690058479E-3</v>
      </c>
      <c r="S17" s="99">
        <v>6.9444444444444441E-3</v>
      </c>
    </row>
    <row r="18" spans="1:19" s="3" customFormat="1" ht="27.95" customHeight="1" x14ac:dyDescent="0.15">
      <c r="A18" s="88" t="s">
        <v>44</v>
      </c>
      <c r="B18" s="88" t="s">
        <v>157</v>
      </c>
      <c r="C18" s="89" t="s">
        <v>36</v>
      </c>
      <c r="D18" s="90">
        <v>0.8</v>
      </c>
      <c r="E18" s="91">
        <v>3.7158869395711495E-3</v>
      </c>
      <c r="F18" s="92" t="s">
        <v>167</v>
      </c>
      <c r="G18" s="93"/>
      <c r="H18" s="97" t="s">
        <v>22</v>
      </c>
      <c r="I18" s="94" t="s">
        <v>172</v>
      </c>
      <c r="J18" s="95" t="s">
        <v>32</v>
      </c>
      <c r="K18" s="96" t="s">
        <v>13</v>
      </c>
      <c r="L18" s="38">
        <v>0.4443171296296296</v>
      </c>
      <c r="M18" s="24">
        <f>$E17*0.3+$E18*2.55</f>
        <v>1.0206505847953214E-2</v>
      </c>
      <c r="N18" s="61">
        <v>26</v>
      </c>
      <c r="O18" s="3" t="str">
        <f>A17&amp;"+"&amp;MINUTE(M18)&amp;"分"&amp;ROUNDDOWN(SECOND(M18),-1)&amp;"秒"</f>
        <v>⑮+14分40秒</v>
      </c>
      <c r="P18" s="23">
        <f>E18*2.85</f>
        <v>1.0590277777777777E-2</v>
      </c>
      <c r="Q18" s="38">
        <f>Q17+R18</f>
        <v>0.51739265728977624</v>
      </c>
      <c r="R18" s="24">
        <f>$E17*0.3+$E18*2.55</f>
        <v>1.0206505847953214E-2</v>
      </c>
      <c r="S18" s="98">
        <v>1.0590277777777777E-2</v>
      </c>
    </row>
    <row r="19" spans="1:19" s="3" customFormat="1" ht="27.95" customHeight="1" x14ac:dyDescent="0.15">
      <c r="A19" s="50" t="s">
        <v>45</v>
      </c>
      <c r="B19" s="50" t="s">
        <v>15</v>
      </c>
      <c r="C19" s="51" t="s">
        <v>36</v>
      </c>
      <c r="D19" s="52">
        <v>0.8</v>
      </c>
      <c r="E19" s="53">
        <v>3.7768031189083827E-3</v>
      </c>
      <c r="F19" s="54" t="s">
        <v>34</v>
      </c>
      <c r="G19" s="82" t="s">
        <v>143</v>
      </c>
      <c r="H19" s="59" t="s">
        <v>22</v>
      </c>
      <c r="I19" s="56" t="s">
        <v>187</v>
      </c>
      <c r="J19" s="57" t="s">
        <v>32</v>
      </c>
      <c r="K19" s="58" t="s">
        <v>13</v>
      </c>
      <c r="L19" s="38">
        <v>0.44577019581400823</v>
      </c>
      <c r="M19" s="24">
        <f>$E18*0.3+$E19*2.55</f>
        <v>1.074561403508772E-2</v>
      </c>
      <c r="N19" s="61">
        <v>12</v>
      </c>
      <c r="O19" s="3" t="str">
        <f>A18&amp;"+"&amp;MINUTE(M19)&amp;"分"&amp;ROUNDDOWN(SECOND(M19),-1)&amp;"秒"</f>
        <v>⑯+15分20秒</v>
      </c>
      <c r="P19" s="23">
        <f>E19*2.85</f>
        <v>1.0763888888888891E-2</v>
      </c>
      <c r="Q19" s="38">
        <f>Q18+R19</f>
        <v>0.52813827132486391</v>
      </c>
      <c r="R19" s="24">
        <f>$E18*0.3+$E19*2.55</f>
        <v>1.074561403508772E-2</v>
      </c>
      <c r="S19" s="99">
        <v>1.0763888888888891E-2</v>
      </c>
    </row>
    <row r="20" spans="1:19" ht="27.95" customHeight="1" x14ac:dyDescent="0.15">
      <c r="A20" s="26" t="s">
        <v>46</v>
      </c>
      <c r="B20" s="26" t="s">
        <v>9</v>
      </c>
      <c r="C20" s="27" t="s">
        <v>48</v>
      </c>
      <c r="D20" s="28">
        <v>0.8</v>
      </c>
      <c r="E20" s="34">
        <v>2.4975633528265106E-3</v>
      </c>
      <c r="F20" s="29" t="s">
        <v>56</v>
      </c>
      <c r="G20" s="84" t="s">
        <v>145</v>
      </c>
      <c r="H20" s="33" t="s">
        <v>22</v>
      </c>
      <c r="I20" s="30" t="s">
        <v>194</v>
      </c>
      <c r="J20" s="31" t="s">
        <v>12</v>
      </c>
      <c r="K20" s="32" t="s">
        <v>13</v>
      </c>
      <c r="L20" s="38">
        <v>0.44965898015240119</v>
      </c>
      <c r="M20" s="24">
        <f>$E19*0.3+$E20*2.55</f>
        <v>7.5018274853801171E-3</v>
      </c>
      <c r="N20" s="61">
        <v>6</v>
      </c>
      <c r="O20" s="3" t="str">
        <f>A19&amp;"+"&amp;MINUTE(M20)&amp;"分"&amp;ROUNDDOWN(SECOND(M20),-1)&amp;"秒"</f>
        <v>⑰+10分40秒</v>
      </c>
      <c r="P20" s="23">
        <f>E20*2.85</f>
        <v>7.1180555555555554E-3</v>
      </c>
      <c r="Q20" s="38">
        <f>Q19+R20</f>
        <v>0.53564009881024399</v>
      </c>
      <c r="R20" s="24">
        <f>$E19*0.3+$E20*2.55</f>
        <v>7.5018274853801171E-3</v>
      </c>
      <c r="S20" s="99">
        <v>7.1180555555555554E-3</v>
      </c>
    </row>
    <row r="21" spans="1:19" ht="27.95" customHeight="1" x14ac:dyDescent="0.15">
      <c r="A21" s="75" t="s">
        <v>47</v>
      </c>
      <c r="B21" s="40" t="s">
        <v>18</v>
      </c>
      <c r="C21" s="41" t="s">
        <v>40</v>
      </c>
      <c r="D21" s="42">
        <v>0.8</v>
      </c>
      <c r="E21" s="43">
        <v>3.0092592592592588E-3</v>
      </c>
      <c r="F21" s="44" t="s">
        <v>68</v>
      </c>
      <c r="G21" s="83" t="s">
        <v>146</v>
      </c>
      <c r="H21" s="49" t="s">
        <v>22</v>
      </c>
      <c r="I21" s="46" t="s">
        <v>183</v>
      </c>
      <c r="J21" s="47" t="s">
        <v>27</v>
      </c>
      <c r="K21" s="48" t="s">
        <v>13</v>
      </c>
      <c r="L21" s="38">
        <v>0.45075568726053633</v>
      </c>
      <c r="M21" s="24">
        <f>$E20*0.3+$E21*2.55</f>
        <v>8.4228801169590629E-3</v>
      </c>
      <c r="N21" s="61">
        <v>20</v>
      </c>
      <c r="O21" s="3" t="str">
        <f>A20&amp;"+"&amp;MINUTE(M21)&amp;"分"&amp;ROUNDDOWN(SECOND(M21),-1)&amp;"秒"</f>
        <v>⑱+12分0秒</v>
      </c>
      <c r="P21" s="23">
        <f>E21*2.85</f>
        <v>8.5763888888888886E-3</v>
      </c>
      <c r="Q21" s="38">
        <f>Q20+R21</f>
        <v>0.54406297892720301</v>
      </c>
      <c r="R21" s="24">
        <f>$E20*0.3+$E21*2.55</f>
        <v>8.4228801169590629E-3</v>
      </c>
      <c r="S21" s="98">
        <v>8.564814814814815E-3</v>
      </c>
    </row>
    <row r="22" spans="1:19" ht="27.95" customHeight="1" x14ac:dyDescent="0.15">
      <c r="A22" s="88" t="s">
        <v>50</v>
      </c>
      <c r="B22" s="88" t="s">
        <v>157</v>
      </c>
      <c r="C22" s="89" t="s">
        <v>40</v>
      </c>
      <c r="D22" s="90">
        <v>0.8</v>
      </c>
      <c r="E22" s="91">
        <v>3.1270305393112413E-3</v>
      </c>
      <c r="F22" s="92" t="s">
        <v>168</v>
      </c>
      <c r="G22" s="93"/>
      <c r="H22" s="97" t="s">
        <v>22</v>
      </c>
      <c r="I22" s="94" t="s">
        <v>179</v>
      </c>
      <c r="J22" s="95" t="s">
        <v>32</v>
      </c>
      <c r="K22" s="96" t="s">
        <v>13</v>
      </c>
      <c r="L22" s="38">
        <v>0.45340582358674464</v>
      </c>
      <c r="M22" s="24">
        <f>$E21*0.3+$E22*2.55</f>
        <v>8.8767056530214428E-3</v>
      </c>
      <c r="N22" s="61">
        <v>27</v>
      </c>
      <c r="O22" s="3" t="str">
        <f>A21&amp;"+"&amp;MINUTE(M22)&amp;"分"&amp;ROUNDDOWN(SECOND(M22),-1)&amp;"秒"</f>
        <v>⑲+12分40秒</v>
      </c>
      <c r="P22" s="23">
        <f>E22*2.85</f>
        <v>8.9120370370370378E-3</v>
      </c>
      <c r="Q22" s="38">
        <f>Q21+R22</f>
        <v>0.55293968458022447</v>
      </c>
      <c r="R22" s="24">
        <f>$E21*0.3+$E22*2.55</f>
        <v>8.8767056530214428E-3</v>
      </c>
      <c r="S22" s="98">
        <v>8.9120370370370378E-3</v>
      </c>
    </row>
    <row r="23" spans="1:19" ht="27.95" customHeight="1" x14ac:dyDescent="0.15">
      <c r="A23" s="74" t="s">
        <v>174</v>
      </c>
      <c r="B23" s="50" t="s">
        <v>15</v>
      </c>
      <c r="C23" s="51" t="s">
        <v>40</v>
      </c>
      <c r="D23" s="52">
        <v>0.8</v>
      </c>
      <c r="E23" s="53">
        <v>3.0458089668615983E-3</v>
      </c>
      <c r="F23" s="54" t="s">
        <v>69</v>
      </c>
      <c r="G23" s="82" t="s">
        <v>147</v>
      </c>
      <c r="H23" s="59" t="s">
        <v>22</v>
      </c>
      <c r="I23" s="56" t="s">
        <v>188</v>
      </c>
      <c r="J23" s="57" t="s">
        <v>12</v>
      </c>
      <c r="K23" s="58" t="s">
        <v>13</v>
      </c>
      <c r="L23" s="38">
        <v>0.45467004961517782</v>
      </c>
      <c r="M23" s="24">
        <f>$E22*0.3+$E23*2.55</f>
        <v>8.7049220272904463E-3</v>
      </c>
      <c r="N23" s="61">
        <v>13</v>
      </c>
      <c r="O23" s="3" t="str">
        <f>A22&amp;"+"&amp;MINUTE(M23)&amp;"分"&amp;ROUNDDOWN(SECOND(M23),-1)&amp;"秒"</f>
        <v>⑳+12分30秒</v>
      </c>
      <c r="P23" s="23">
        <f>E23*2.85</f>
        <v>8.6805555555555559E-3</v>
      </c>
      <c r="Q23" s="38">
        <f>Q22+R23</f>
        <v>0.56164460660751492</v>
      </c>
      <c r="R23" s="24">
        <f>$E22*0.3+$E23*2.55</f>
        <v>8.7049220272904463E-3</v>
      </c>
      <c r="S23" s="99">
        <v>8.6805555555555559E-3</v>
      </c>
    </row>
    <row r="24" spans="1:19" ht="27.95" customHeight="1" x14ac:dyDescent="0.15">
      <c r="A24" s="73" t="s">
        <v>173</v>
      </c>
      <c r="B24" s="26" t="s">
        <v>9</v>
      </c>
      <c r="C24" s="27" t="s">
        <v>64</v>
      </c>
      <c r="D24" s="28">
        <v>0.8</v>
      </c>
      <c r="E24" s="34">
        <v>2.4975633528265106E-3</v>
      </c>
      <c r="F24" s="29" t="s">
        <v>57</v>
      </c>
      <c r="G24" s="105" t="s">
        <v>149</v>
      </c>
      <c r="H24" s="106" t="s">
        <v>22</v>
      </c>
      <c r="I24" s="35" t="s">
        <v>195</v>
      </c>
      <c r="J24" s="31" t="s">
        <v>12</v>
      </c>
      <c r="K24" s="32" t="s">
        <v>13</v>
      </c>
      <c r="L24" s="38">
        <v>0.45677703570795675</v>
      </c>
      <c r="M24" s="24">
        <f>$E23*0.3+$E24*2.55</f>
        <v>7.2825292397660814E-3</v>
      </c>
      <c r="N24" s="61">
        <v>7</v>
      </c>
      <c r="O24" s="3" t="str">
        <f>A23&amp;"+"&amp;MINUTE(M24)&amp;"分"&amp;ROUNDDOWN(SECOND(M24),-1)&amp;"秒"</f>
        <v>(21)+10分20秒</v>
      </c>
      <c r="P24" s="23">
        <f>E24*2.85</f>
        <v>7.1180555555555554E-3</v>
      </c>
      <c r="Q24" s="38">
        <f>Q23+R24</f>
        <v>0.56892713584728105</v>
      </c>
      <c r="R24" s="24">
        <f>$E23*0.3+$E24*2.55</f>
        <v>7.2825292397660814E-3</v>
      </c>
      <c r="S24" s="99">
        <v>7.1180555555555554E-3</v>
      </c>
    </row>
    <row r="25" spans="1:19" ht="27.95" customHeight="1" x14ac:dyDescent="0.15">
      <c r="A25" s="75" t="s">
        <v>101</v>
      </c>
      <c r="B25" s="40" t="s">
        <v>18</v>
      </c>
      <c r="C25" s="41" t="s">
        <v>48</v>
      </c>
      <c r="D25" s="42">
        <v>0.8</v>
      </c>
      <c r="E25" s="43">
        <v>3.5331384015594544E-3</v>
      </c>
      <c r="F25" s="44" t="s">
        <v>38</v>
      </c>
      <c r="G25" s="83" t="s">
        <v>150</v>
      </c>
      <c r="H25" s="49" t="s">
        <v>22</v>
      </c>
      <c r="I25" s="46" t="s">
        <v>184</v>
      </c>
      <c r="J25" s="47" t="s">
        <v>27</v>
      </c>
      <c r="K25" s="48" t="s">
        <v>13</v>
      </c>
      <c r="L25" s="38">
        <v>0.4606679679622907</v>
      </c>
      <c r="M25" s="24">
        <f>$E24*0.3+$E25*2.55</f>
        <v>9.7587719298245605E-3</v>
      </c>
      <c r="N25" s="61">
        <v>21</v>
      </c>
      <c r="O25" s="3" t="str">
        <f>A24&amp;"+"&amp;MINUTE(M25)&amp;"分"&amp;ROUNDDOWN(SECOND(M25),-1)&amp;"秒"</f>
        <v>(22)+14分0秒</v>
      </c>
      <c r="P25" s="23">
        <f>E25*2.85</f>
        <v>1.0069444444444445E-2</v>
      </c>
      <c r="Q25" s="38">
        <f>Q24+R25</f>
        <v>0.5786859077771056</v>
      </c>
      <c r="R25" s="24">
        <f>$E24*0.3+$E25*2.55</f>
        <v>9.7587719298245605E-3</v>
      </c>
      <c r="S25" s="98">
        <v>1.0069444444444445E-2</v>
      </c>
    </row>
    <row r="26" spans="1:19" ht="27.95" customHeight="1" x14ac:dyDescent="0.15">
      <c r="A26" s="88" t="s">
        <v>99</v>
      </c>
      <c r="B26" s="88" t="s">
        <v>157</v>
      </c>
      <c r="C26" s="89" t="s">
        <v>48</v>
      </c>
      <c r="D26" s="90">
        <v>0.8</v>
      </c>
      <c r="E26" s="91">
        <v>3.614359974009097E-3</v>
      </c>
      <c r="F26" s="92" t="s">
        <v>169</v>
      </c>
      <c r="G26" s="93"/>
      <c r="H26" s="97" t="s">
        <v>22</v>
      </c>
      <c r="I26" s="94" t="s">
        <v>180</v>
      </c>
      <c r="J26" s="95" t="s">
        <v>32</v>
      </c>
      <c r="K26" s="96" t="s">
        <v>13</v>
      </c>
      <c r="L26" s="38">
        <v>0.46356055068226121</v>
      </c>
      <c r="M26" s="24">
        <f>$E25*0.3+$E26*2.55</f>
        <v>1.0276559454191033E-2</v>
      </c>
      <c r="N26" s="61">
        <v>28</v>
      </c>
      <c r="O26" s="3" t="str">
        <f>A25&amp;"+"&amp;MINUTE(M26)&amp;"分"&amp;ROUNDDOWN(SECOND(M26),-1)&amp;"秒"</f>
        <v>(23)+14分40秒</v>
      </c>
      <c r="P26" s="23">
        <f>E26*2.85</f>
        <v>1.0300925925925927E-2</v>
      </c>
      <c r="Q26" s="38">
        <f>Q25+R26</f>
        <v>0.58896246723129664</v>
      </c>
      <c r="R26" s="24">
        <f>$E25*0.3+$E26*2.55</f>
        <v>1.0276559454191033E-2</v>
      </c>
      <c r="S26" s="98">
        <v>1.0300925925925927E-2</v>
      </c>
    </row>
    <row r="27" spans="1:19" ht="27.95" customHeight="1" x14ac:dyDescent="0.15">
      <c r="A27" s="73" t="s">
        <v>175</v>
      </c>
      <c r="B27" s="26" t="s">
        <v>9</v>
      </c>
      <c r="C27" s="27" t="s">
        <v>65</v>
      </c>
      <c r="D27" s="28">
        <v>0.8</v>
      </c>
      <c r="E27" s="34">
        <v>2.4345466155810979E-3</v>
      </c>
      <c r="F27" s="29" t="s">
        <v>66</v>
      </c>
      <c r="G27" s="84" t="s">
        <v>152</v>
      </c>
      <c r="H27" s="33" t="s">
        <v>22</v>
      </c>
      <c r="I27" s="35" t="s">
        <v>196</v>
      </c>
      <c r="J27" s="31" t="s">
        <v>12</v>
      </c>
      <c r="K27" s="32" t="s">
        <v>13</v>
      </c>
      <c r="L27" s="38">
        <v>0.46373439858353649</v>
      </c>
      <c r="M27" s="24">
        <f>$E26*0.3+$E27*2.55</f>
        <v>7.2924018619345285E-3</v>
      </c>
      <c r="N27" s="61">
        <v>8</v>
      </c>
      <c r="O27" s="3" t="str">
        <f>A26&amp;"+"&amp;MINUTE(M27)&amp;"分"&amp;ROUNDDOWN(SECOND(M27),-1)&amp;"秒"</f>
        <v>(24)+10分30秒</v>
      </c>
      <c r="P27" s="23">
        <f>E27*2.85</f>
        <v>6.9384578544061295E-3</v>
      </c>
      <c r="Q27" s="38">
        <f>Q26+R27</f>
        <v>0.59625486909323122</v>
      </c>
      <c r="R27" s="24">
        <f>$E26*0.3+$E27*2.55</f>
        <v>7.2924018619345285E-3</v>
      </c>
      <c r="S27" s="99">
        <v>7.0601851851851841E-3</v>
      </c>
    </row>
    <row r="28" spans="1:19" ht="27.95" customHeight="1" x14ac:dyDescent="0.15">
      <c r="A28" s="74" t="s">
        <v>176</v>
      </c>
      <c r="B28" s="50" t="s">
        <v>15</v>
      </c>
      <c r="C28" s="51" t="s">
        <v>48</v>
      </c>
      <c r="D28" s="52">
        <v>0.8</v>
      </c>
      <c r="E28" s="53">
        <v>3.4113060428849901E-3</v>
      </c>
      <c r="F28" s="54" t="s">
        <v>70</v>
      </c>
      <c r="G28" s="82" t="s">
        <v>151</v>
      </c>
      <c r="H28" s="59" t="s">
        <v>51</v>
      </c>
      <c r="I28" s="56" t="s">
        <v>189</v>
      </c>
      <c r="J28" s="57" t="s">
        <v>27</v>
      </c>
      <c r="K28" s="58" t="s">
        <v>13</v>
      </c>
      <c r="L28" s="38">
        <v>0.46428262271459303</v>
      </c>
      <c r="M28" s="24">
        <f>$E27*0.3+$E28*2.55</f>
        <v>9.4291943940310527E-3</v>
      </c>
      <c r="N28" s="61">
        <v>14</v>
      </c>
      <c r="O28" s="3" t="str">
        <f>A27&amp;"+"&amp;MINUTE(M28)&amp;"分"&amp;ROUNDDOWN(SECOND(M28),-1)&amp;"秒"</f>
        <v>(25)+13分30秒</v>
      </c>
      <c r="P28" s="23">
        <f>E28*2.85</f>
        <v>9.7222222222222224E-3</v>
      </c>
      <c r="Q28" s="38">
        <f>Q27+R28</f>
        <v>0.60568406348726223</v>
      </c>
      <c r="R28" s="24">
        <f>$E27*0.3+$E28*2.55</f>
        <v>9.4291943940310527E-3</v>
      </c>
      <c r="S28" s="99">
        <v>9.7222222222222224E-3</v>
      </c>
    </row>
    <row r="29" spans="1:19" ht="27.95" customHeight="1" x14ac:dyDescent="0.15">
      <c r="A29" s="75" t="s">
        <v>102</v>
      </c>
      <c r="B29" s="40" t="s">
        <v>18</v>
      </c>
      <c r="C29" s="41" t="s">
        <v>64</v>
      </c>
      <c r="D29" s="42">
        <v>0.8</v>
      </c>
      <c r="E29" s="43">
        <v>3.0332056194125163E-3</v>
      </c>
      <c r="F29" s="44" t="s">
        <v>19</v>
      </c>
      <c r="G29" s="83" t="s">
        <v>154</v>
      </c>
      <c r="H29" s="49" t="s">
        <v>22</v>
      </c>
      <c r="I29" s="46" t="s">
        <v>185</v>
      </c>
      <c r="J29" s="47" t="s">
        <v>27</v>
      </c>
      <c r="K29" s="48" t="s">
        <v>13</v>
      </c>
      <c r="L29" s="38">
        <v>0.46946258381226047</v>
      </c>
      <c r="M29" s="24">
        <f>$E28*0.3+$E29*2.55</f>
        <v>8.7580661423674131E-3</v>
      </c>
      <c r="N29" s="61">
        <v>22</v>
      </c>
      <c r="O29" s="3" t="str">
        <f>A28&amp;"+"&amp;MINUTE(M29)&amp;"分"&amp;ROUNDDOWN(SECOND(M29),-1)&amp;"秒"</f>
        <v>(26)+12分30秒</v>
      </c>
      <c r="P29" s="23">
        <f>E29*2.85</f>
        <v>8.644636015325672E-3</v>
      </c>
      <c r="Q29" s="38">
        <f>Q28+R29</f>
        <v>0.61444212962962963</v>
      </c>
      <c r="R29" s="24">
        <f>$E28*0.3+$E29*2.55</f>
        <v>8.7580661423674131E-3</v>
      </c>
      <c r="S29" s="98">
        <v>8.7962962962962968E-3</v>
      </c>
    </row>
    <row r="30" spans="1:19" ht="27.95" customHeight="1" x14ac:dyDescent="0.15">
      <c r="A30" s="88" t="s">
        <v>100</v>
      </c>
      <c r="B30" s="88" t="s">
        <v>157</v>
      </c>
      <c r="C30" s="89" t="s">
        <v>64</v>
      </c>
      <c r="D30" s="90">
        <v>0.8</v>
      </c>
      <c r="E30" s="91">
        <v>3.0661143599740089E-3</v>
      </c>
      <c r="F30" s="92" t="s">
        <v>170</v>
      </c>
      <c r="G30" s="93"/>
      <c r="H30" s="97" t="s">
        <v>22</v>
      </c>
      <c r="I30" s="94" t="s">
        <v>181</v>
      </c>
      <c r="J30" s="95" t="s">
        <v>32</v>
      </c>
      <c r="K30" s="96" t="s">
        <v>13</v>
      </c>
      <c r="L30" s="38">
        <v>0.47246345029239767</v>
      </c>
      <c r="M30" s="24">
        <f>$E29*0.3+$E30*2.55</f>
        <v>8.7285533037574775E-3</v>
      </c>
      <c r="N30" s="61">
        <v>29</v>
      </c>
      <c r="O30" s="3" t="str">
        <f>A29&amp;"+"&amp;MINUTE(M30)&amp;"分"&amp;ROUNDDOWN(SECOND(M30),-1)&amp;"秒"</f>
        <v>(27)+12分30秒</v>
      </c>
      <c r="P30" s="23">
        <f>E30*2.85</f>
        <v>8.7384259259259255E-3</v>
      </c>
      <c r="Q30" s="38">
        <f>Q29+R30</f>
        <v>0.62317068293338707</v>
      </c>
      <c r="R30" s="24">
        <f>$E29*0.3+$E30*2.55</f>
        <v>8.7285533037574775E-3</v>
      </c>
      <c r="S30" s="98">
        <v>8.7384259259259255E-3</v>
      </c>
    </row>
    <row r="31" spans="1:19" ht="27.95" customHeight="1" thickBot="1" x14ac:dyDescent="0.2">
      <c r="A31" s="74" t="s">
        <v>177</v>
      </c>
      <c r="B31" s="50" t="s">
        <v>15</v>
      </c>
      <c r="C31" s="51" t="s">
        <v>64</v>
      </c>
      <c r="D31" s="52">
        <v>0.8</v>
      </c>
      <c r="E31" s="53">
        <v>2.9282407407407412E-3</v>
      </c>
      <c r="F31" s="54" t="s">
        <v>26</v>
      </c>
      <c r="G31" s="86" t="s">
        <v>155</v>
      </c>
      <c r="H31" s="60" t="s">
        <v>22</v>
      </c>
      <c r="I31" s="56" t="s">
        <v>190</v>
      </c>
      <c r="J31" s="57" t="s">
        <v>12</v>
      </c>
      <c r="K31" s="58" t="s">
        <v>13</v>
      </c>
      <c r="L31" s="38">
        <v>0.47277302841634744</v>
      </c>
      <c r="M31" s="24">
        <f>$E30*0.3+$E31*2.55</f>
        <v>8.3868481968810919E-3</v>
      </c>
      <c r="N31" s="61">
        <v>15</v>
      </c>
      <c r="O31" s="3" t="str">
        <f>A30&amp;"+"&amp;MINUTE(M31)&amp;"分"&amp;ROUNDDOWN(SECOND(M31),-1)&amp;"秒"</f>
        <v>(28)+12分0秒</v>
      </c>
      <c r="P31" s="23">
        <f>E31*2.85</f>
        <v>8.3454861111111125E-3</v>
      </c>
      <c r="Q31" s="38">
        <f>Q30+R31</f>
        <v>0.63155753113026813</v>
      </c>
      <c r="R31" s="24">
        <f>$E30*0.3+$E31*2.55</f>
        <v>8.3868481968810919E-3</v>
      </c>
      <c r="S31" s="99">
        <v>8.4490740740740741E-3</v>
      </c>
    </row>
    <row r="32" spans="1:19" s="2" customFormat="1" ht="15" thickTop="1" x14ac:dyDescent="0.15">
      <c r="B32" s="1"/>
      <c r="D32" s="5"/>
      <c r="E32" s="5"/>
      <c r="G32" s="19"/>
      <c r="L32" s="36"/>
      <c r="M32" s="24"/>
      <c r="N32" s="61"/>
      <c r="O32" s="25"/>
      <c r="P32" s="25"/>
      <c r="Q32" s="36"/>
      <c r="R32" s="24"/>
      <c r="S32" s="98"/>
    </row>
    <row r="33" spans="7:7" x14ac:dyDescent="0.15">
      <c r="G33" s="19"/>
    </row>
    <row r="34" spans="7:7" x14ac:dyDescent="0.15">
      <c r="G34" s="19"/>
    </row>
    <row r="35" spans="7:7" x14ac:dyDescent="0.15">
      <c r="G35" s="19"/>
    </row>
    <row r="36" spans="7:7" x14ac:dyDescent="0.15">
      <c r="G36" s="19"/>
    </row>
    <row r="37" spans="7:7" x14ac:dyDescent="0.15">
      <c r="G37" s="19"/>
    </row>
    <row r="38" spans="7:7" x14ac:dyDescent="0.15">
      <c r="G38" s="19"/>
    </row>
  </sheetData>
  <autoFilter ref="A2:S31" xr:uid="{CB64BAF3-4E2A-4DBF-B9BC-F6B3DE696985}">
    <sortState xmlns:xlrd2="http://schemas.microsoft.com/office/spreadsheetml/2017/richdata2" ref="A3:S31">
      <sortCondition ref="L2:L31"/>
    </sortState>
  </autoFilter>
  <phoneticPr fontId="2"/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ec1c44-e65e-43e7-94fb-6edd69e0929a" xsi:nil="true"/>
    <lcf76f155ced4ddcb4097134ff3c332f xmlns="6e9d908a-9f95-4997-80f1-3523e6bc2e1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A43775712445F4F82775BB460FB3292" ma:contentTypeVersion="17" ma:contentTypeDescription="新しいドキュメントを作成します。" ma:contentTypeScope="" ma:versionID="09a808ee9712a590cf0d17bf7ce69c14">
  <xsd:schema xmlns:xsd="http://www.w3.org/2001/XMLSchema" xmlns:xs="http://www.w3.org/2001/XMLSchema" xmlns:p="http://schemas.microsoft.com/office/2006/metadata/properties" xmlns:ns2="6e9d908a-9f95-4997-80f1-3523e6bc2e19" xmlns:ns3="25ec1c44-e65e-43e7-94fb-6edd69e0929a" targetNamespace="http://schemas.microsoft.com/office/2006/metadata/properties" ma:root="true" ma:fieldsID="6069a97b30f97a17dc63eddc580728ac" ns2:_="" ns3:_="">
    <xsd:import namespace="6e9d908a-9f95-4997-80f1-3523e6bc2e19"/>
    <xsd:import namespace="25ec1c44-e65e-43e7-94fb-6edd69e092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9d908a-9f95-4997-80f1-3523e6bc2e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画像タグ" ma:readOnly="false" ma:fieldId="{5cf76f15-5ced-4ddc-b409-7134ff3c332f}" ma:taxonomyMulti="true" ma:sspId="401df557-eeb5-435c-8d7c-77a7fa12a9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ec1c44-e65e-43e7-94fb-6edd69e0929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7a44d82-081a-4791-bff5-ed16b6724170}" ma:internalName="TaxCatchAll" ma:showField="CatchAllData" ma:web="25ec1c44-e65e-43e7-94fb-6edd69e09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0E6CC9-C263-41C9-A1FC-FA610D21CB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200CDC-9FE8-464C-BD9F-43CB52410D02}">
  <ds:schemaRefs>
    <ds:schemaRef ds:uri="6e9d908a-9f95-4997-80f1-3523e6bc2e19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25ec1c44-e65e-43e7-94fb-6edd69e0929a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FF9E7B9-5270-47E2-B9DC-2AF3C33F22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9d908a-9f95-4997-80f1-3523e6bc2e19"/>
    <ds:schemaRef ds:uri="25ec1c44-e65e-43e7-94fb-6edd69e092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沿道通過予想時刻</vt:lpstr>
      <vt:lpstr>競技場入場予想時刻</vt:lpstr>
      <vt:lpstr>沿道通過予想時刻!Print_Area</vt:lpstr>
      <vt:lpstr>競技場入場予想時刻!Print_Area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Wada, Ryuta/和田 龍太</dc:creator>
  <cp:keywords/>
  <dc:description/>
  <cp:lastModifiedBy>Wada, Ryuta/和田 龍太</cp:lastModifiedBy>
  <cp:revision/>
  <cp:lastPrinted>2023-11-29T02:13:43Z</cp:lastPrinted>
  <dcterms:created xsi:type="dcterms:W3CDTF">2022-11-27T12:10:31Z</dcterms:created>
  <dcterms:modified xsi:type="dcterms:W3CDTF">2023-11-29T02:15:20Z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0x010100DA43775712445F4F82775BB460FB3292</vt:lpwstr>
  </property>
  <property fmtid="{D5CDD505-2E9C-101B-9397-08002B2CF9AE}" pid="3" name="MediaServiceImageTags">
    <vt:lpwstr/>
  </property>
</Properties>
</file>