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469999\Desktop\"/>
    </mc:Choice>
  </mc:AlternateContent>
  <xr:revisionPtr revIDLastSave="0" documentId="13_ncr:1_{734F7F6C-ABED-4B05-9D80-A3764BC45345}" xr6:coauthVersionLast="47" xr6:coauthVersionMax="47" xr10:uidLastSave="{00000000-0000-0000-0000-000000000000}"/>
  <bookViews>
    <workbookView xWindow="21825" yWindow="1440" windowWidth="22305" windowHeight="12735" xr2:uid="{A5E8F9D9-6D97-4060-B7A6-9C28661A03D0}"/>
  </bookViews>
  <sheets>
    <sheet name="本紙" sheetId="2" r:id="rId1"/>
  </sheets>
  <definedNames>
    <definedName name="_xlnm._FilterDatabase" localSheetId="0" hidden="1">本紙!$A$5:$P$28</definedName>
    <definedName name="_xlnm.Print_Area" localSheetId="0">本紙!$A$1:$J$29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7" i="2" l="1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6" i="2"/>
  <c r="L15" i="2"/>
  <c r="M15" i="2" s="1"/>
  <c r="L19" i="2"/>
  <c r="M19" i="2" s="1"/>
  <c r="L22" i="2"/>
  <c r="L25" i="2"/>
  <c r="L28" i="2"/>
  <c r="P15" i="2"/>
  <c r="P19" i="2"/>
  <c r="P22" i="2"/>
  <c r="P25" i="2"/>
  <c r="P28" i="2"/>
  <c r="P11" i="2"/>
  <c r="L11" i="2"/>
  <c r="M11" i="2" s="1"/>
  <c r="P14" i="2"/>
  <c r="P17" i="2"/>
  <c r="P21" i="2"/>
  <c r="P24" i="2"/>
  <c r="P27" i="2"/>
  <c r="L14" i="2"/>
  <c r="M14" i="2" s="1"/>
  <c r="L17" i="2"/>
  <c r="L21" i="2"/>
  <c r="M21" i="2" s="1"/>
  <c r="L24" i="2"/>
  <c r="M24" i="2" s="1"/>
  <c r="L27" i="2"/>
  <c r="M27" i="2" s="1"/>
  <c r="P12" i="2"/>
  <c r="L12" i="2"/>
  <c r="M12" i="2" s="1"/>
  <c r="L13" i="2"/>
  <c r="M13" i="2" s="1"/>
  <c r="L16" i="2"/>
  <c r="M16" i="2" s="1"/>
  <c r="L18" i="2"/>
  <c r="L20" i="2"/>
  <c r="L23" i="2"/>
  <c r="L26" i="2"/>
  <c r="M26" i="2" s="1"/>
  <c r="P7" i="2"/>
  <c r="L7" i="2"/>
  <c r="P8" i="2"/>
  <c r="L8" i="2"/>
  <c r="P13" i="2"/>
  <c r="P16" i="2"/>
  <c r="P18" i="2"/>
  <c r="P20" i="2"/>
  <c r="P23" i="2"/>
  <c r="P26" i="2"/>
  <c r="P10" i="2"/>
  <c r="L10" i="2"/>
  <c r="M10" i="2" s="1"/>
  <c r="P9" i="2"/>
  <c r="L9" i="2"/>
  <c r="O9" i="2"/>
  <c r="O10" i="2" s="1"/>
  <c r="M17" i="2"/>
  <c r="M22" i="2"/>
  <c r="M25" i="2"/>
  <c r="M28" i="2"/>
  <c r="M18" i="2"/>
  <c r="M20" i="2"/>
  <c r="M23" i="2"/>
  <c r="M6" i="2"/>
  <c r="O11" i="2" l="1"/>
  <c r="O12" i="2" s="1"/>
  <c r="O13" i="2" s="1"/>
  <c r="O14" i="2" l="1"/>
  <c r="O15" i="2" s="1"/>
  <c r="O16" i="2" s="1"/>
  <c r="O17" i="2" l="1"/>
  <c r="O18" i="2" l="1"/>
  <c r="O19" i="2" s="1"/>
  <c r="O20" i="2" l="1"/>
  <c r="O21" i="2" l="1"/>
  <c r="O22" i="2" l="1"/>
  <c r="O23" i="2" l="1"/>
  <c r="O24" i="2" l="1"/>
  <c r="O25" i="2" l="1"/>
  <c r="O26" i="2" l="1"/>
  <c r="O27" i="2" s="1"/>
  <c r="O28" i="2" s="1"/>
  <c r="D6" i="2" l="1"/>
  <c r="D9" i="2" l="1"/>
  <c r="L6" i="2"/>
  <c r="P6" i="2"/>
  <c r="M9" i="2"/>
</calcChain>
</file>

<file path=xl/sharedStrings.xml><?xml version="1.0" encoding="utf-8"?>
<sst xmlns="http://schemas.openxmlformats.org/spreadsheetml/2006/main" count="197" uniqueCount="100">
  <si>
    <t>沿道通過予想計算シート</t>
  </si>
  <si>
    <t>No</t>
    <phoneticPr fontId="2"/>
  </si>
  <si>
    <t>部門</t>
    <rPh sb="0" eb="2">
      <t>ブモン</t>
    </rPh>
    <phoneticPr fontId="2"/>
  </si>
  <si>
    <t>区</t>
    <phoneticPr fontId="2"/>
  </si>
  <si>
    <t>中継点からの距離</t>
    <rPh sb="0" eb="2">
      <t>チュウケイ</t>
    </rPh>
    <rPh sb="2" eb="3">
      <t>テン</t>
    </rPh>
    <rPh sb="6" eb="8">
      <t>キョリ</t>
    </rPh>
    <phoneticPr fontId="2"/>
  </si>
  <si>
    <t>予想スピード</t>
    <rPh sb="0" eb="2">
      <t>ヨソウ</t>
    </rPh>
    <phoneticPr fontId="2"/>
  </si>
  <si>
    <t>走者</t>
  </si>
  <si>
    <r>
      <t>応援席通過予想時刻</t>
    </r>
    <r>
      <rPr>
        <sz val="8"/>
        <rFont val="HGPｺﾞｼｯｸM"/>
        <family val="3"/>
        <charset val="128"/>
      </rPr>
      <t>(当日都度計算)</t>
    </r>
    <rPh sb="0" eb="2">
      <t>オウエン</t>
    </rPh>
    <rPh sb="2" eb="3">
      <t>セキ</t>
    </rPh>
    <rPh sb="3" eb="5">
      <t>ツウカ</t>
    </rPh>
    <rPh sb="5" eb="7">
      <t>ヨソウ</t>
    </rPh>
    <rPh sb="7" eb="9">
      <t>ジコク</t>
    </rPh>
    <rPh sb="10" eb="12">
      <t>トウジツ</t>
    </rPh>
    <rPh sb="12" eb="14">
      <t>ツド</t>
    </rPh>
    <rPh sb="14" eb="16">
      <t>ケイサン</t>
    </rPh>
    <phoneticPr fontId="2"/>
  </si>
  <si>
    <t>←予想計算式</t>
    <rPh sb="1" eb="3">
      <t>ヨソウ</t>
    </rPh>
    <rPh sb="3" eb="5">
      <t>ケイサン</t>
    </rPh>
    <rPh sb="5" eb="6">
      <t>シキ</t>
    </rPh>
    <phoneticPr fontId="2"/>
  </si>
  <si>
    <t>精度の自信</t>
    <rPh sb="0" eb="2">
      <t>セイド</t>
    </rPh>
    <rPh sb="3" eb="5">
      <t>ジシン</t>
    </rPh>
    <phoneticPr fontId="2"/>
  </si>
  <si>
    <r>
      <t>沿道通過時刻実績</t>
    </r>
    <r>
      <rPr>
        <sz val="8"/>
        <rFont val="HGPｺﾞｼｯｸM"/>
        <family val="3"/>
        <charset val="128"/>
      </rPr>
      <t>(当日記入)</t>
    </r>
    <rPh sb="0" eb="2">
      <t>エンドウ</t>
    </rPh>
    <rPh sb="2" eb="4">
      <t>ツウカ</t>
    </rPh>
    <rPh sb="4" eb="6">
      <t>ジコク</t>
    </rPh>
    <rPh sb="6" eb="8">
      <t>ジッセキ</t>
    </rPh>
    <rPh sb="9" eb="11">
      <t>トウジツ</t>
    </rPh>
    <rPh sb="11" eb="13">
      <t>キニュウ</t>
    </rPh>
    <phoneticPr fontId="2"/>
  </si>
  <si>
    <t>事前予想通過時刻</t>
    <rPh sb="0" eb="2">
      <t>ジゼン</t>
    </rPh>
    <rPh sb="2" eb="4">
      <t>ヨソウ</t>
    </rPh>
    <rPh sb="4" eb="6">
      <t>ツウカ</t>
    </rPh>
    <rPh sb="6" eb="8">
      <t>ジコク</t>
    </rPh>
    <phoneticPr fontId="2"/>
  </si>
  <si>
    <t>①</t>
    <phoneticPr fontId="2"/>
  </si>
  <si>
    <t>一般</t>
    <rPh sb="0" eb="2">
      <t>イッパン</t>
    </rPh>
    <phoneticPr fontId="2"/>
  </si>
  <si>
    <t>1区1回目</t>
    <rPh sb="1" eb="2">
      <t>ク</t>
    </rPh>
    <rPh sb="3" eb="5">
      <t>カイメ</t>
    </rPh>
    <phoneticPr fontId="2"/>
  </si>
  <si>
    <t>ー</t>
    <phoneticPr fontId="2"/>
  </si>
  <si>
    <t>○</t>
    <phoneticPr fontId="2"/>
  </si>
  <si>
    <t>(　　　　　　)</t>
  </si>
  <si>
    <t>②</t>
    <phoneticPr fontId="2"/>
  </si>
  <si>
    <t>女子</t>
    <rPh sb="0" eb="2">
      <t>ジョシ</t>
    </rPh>
    <phoneticPr fontId="2"/>
  </si>
  <si>
    <t>1区</t>
    <rPh sb="1" eb="2">
      <t>ク</t>
    </rPh>
    <phoneticPr fontId="2"/>
  </si>
  <si>
    <t>③</t>
    <phoneticPr fontId="2"/>
  </si>
  <si>
    <t>シニア</t>
    <phoneticPr fontId="2"/>
  </si>
  <si>
    <t>本多孝志</t>
    <rPh sb="0" eb="2">
      <t>ホンダ</t>
    </rPh>
    <rPh sb="2" eb="3">
      <t>タカシ</t>
    </rPh>
    <rPh sb="3" eb="4">
      <t>シ</t>
    </rPh>
    <phoneticPr fontId="1"/>
  </si>
  <si>
    <t>④</t>
    <phoneticPr fontId="2"/>
  </si>
  <si>
    <t>1区2回目</t>
    <rPh sb="1" eb="2">
      <t>ク</t>
    </rPh>
    <rPh sb="3" eb="5">
      <t>カイメ</t>
    </rPh>
    <phoneticPr fontId="2"/>
  </si>
  <si>
    <t>(　　　　　　)</t>
    <phoneticPr fontId="2"/>
  </si>
  <si>
    <t>⑤</t>
    <phoneticPr fontId="2"/>
  </si>
  <si>
    <t>2区</t>
    <rPh sb="1" eb="2">
      <t>ク</t>
    </rPh>
    <phoneticPr fontId="2"/>
  </si>
  <si>
    <t>⑥</t>
    <phoneticPr fontId="2"/>
  </si>
  <si>
    <t>寺本彩乃</t>
    <rPh sb="0" eb="2">
      <t>テラモト</t>
    </rPh>
    <rPh sb="2" eb="4">
      <t>アヤノ</t>
    </rPh>
    <phoneticPr fontId="2"/>
  </si>
  <si>
    <t>△</t>
    <phoneticPr fontId="2"/>
  </si>
  <si>
    <t>⑦</t>
    <phoneticPr fontId="2"/>
  </si>
  <si>
    <t>⑧</t>
    <phoneticPr fontId="2"/>
  </si>
  <si>
    <t>3区</t>
    <rPh sb="1" eb="2">
      <t>ク</t>
    </rPh>
    <phoneticPr fontId="2"/>
  </si>
  <si>
    <t>⑨</t>
    <phoneticPr fontId="2"/>
  </si>
  <si>
    <t>×</t>
    <phoneticPr fontId="2"/>
  </si>
  <si>
    <t>⑩</t>
    <phoneticPr fontId="2"/>
  </si>
  <si>
    <t>清原椎渚</t>
  </si>
  <si>
    <t>⑪</t>
    <phoneticPr fontId="2"/>
  </si>
  <si>
    <t>4区</t>
    <rPh sb="1" eb="2">
      <t>ク</t>
    </rPh>
    <phoneticPr fontId="2"/>
  </si>
  <si>
    <t>⑫</t>
    <phoneticPr fontId="2"/>
  </si>
  <si>
    <t>後藤博隆</t>
    <rPh sb="0" eb="2">
      <t>ゴトウ</t>
    </rPh>
    <rPh sb="2" eb="4">
      <t>ヒロタカ</t>
    </rPh>
    <phoneticPr fontId="1"/>
  </si>
  <si>
    <t>⑬</t>
    <phoneticPr fontId="2"/>
  </si>
  <si>
    <t>5区</t>
    <rPh sb="1" eb="2">
      <t>ク</t>
    </rPh>
    <phoneticPr fontId="2"/>
  </si>
  <si>
    <t>⑭</t>
    <phoneticPr fontId="2"/>
  </si>
  <si>
    <t>⑮</t>
    <phoneticPr fontId="2"/>
  </si>
  <si>
    <t>和田龍太</t>
  </si>
  <si>
    <t>⑯</t>
    <phoneticPr fontId="2"/>
  </si>
  <si>
    <t>⑰</t>
    <phoneticPr fontId="2"/>
  </si>
  <si>
    <t>⑱</t>
    <phoneticPr fontId="2"/>
  </si>
  <si>
    <t>⑲</t>
    <phoneticPr fontId="2"/>
  </si>
  <si>
    <t>6区</t>
    <rPh sb="1" eb="2">
      <t>ク</t>
    </rPh>
    <phoneticPr fontId="2"/>
  </si>
  <si>
    <t>竹平忠司</t>
    <rPh sb="0" eb="2">
      <t>タケヒラ</t>
    </rPh>
    <rPh sb="2" eb="3">
      <t>チュウ</t>
    </rPh>
    <rPh sb="3" eb="4">
      <t>シ</t>
    </rPh>
    <phoneticPr fontId="1"/>
  </si>
  <si>
    <t>⑳</t>
    <phoneticPr fontId="2"/>
  </si>
  <si>
    <t>（　　　　　　）</t>
    <phoneticPr fontId="2"/>
  </si>
  <si>
    <t>ペースから計算</t>
  </si>
  <si>
    <t>安芸優一</t>
    <rPh sb="0" eb="2">
      <t>アキ</t>
    </rPh>
    <rPh sb="2" eb="4">
      <t>ユウイチ</t>
    </rPh>
    <phoneticPr fontId="2"/>
  </si>
  <si>
    <t>舛田空</t>
    <rPh sb="0" eb="2">
      <t>マスダ</t>
    </rPh>
    <rPh sb="2" eb="3">
      <t>ソラ</t>
    </rPh>
    <phoneticPr fontId="8"/>
  </si>
  <si>
    <t>中山拓弥</t>
    <rPh sb="0" eb="2">
      <t>ナカヤマ</t>
    </rPh>
    <rPh sb="2" eb="4">
      <t>タクヤ</t>
    </rPh>
    <phoneticPr fontId="2"/>
  </si>
  <si>
    <t>根本祐希</t>
    <rPh sb="0" eb="2">
      <t>ネモト</t>
    </rPh>
    <rPh sb="2" eb="3">
      <t>ユウ</t>
    </rPh>
    <rPh sb="3" eb="4">
      <t>キ</t>
    </rPh>
    <phoneticPr fontId="2"/>
  </si>
  <si>
    <t>白石裕一</t>
    <rPh sb="0" eb="2">
      <t>シライシ</t>
    </rPh>
    <rPh sb="2" eb="4">
      <t>ユウイチ</t>
    </rPh>
    <phoneticPr fontId="2"/>
  </si>
  <si>
    <t>大家瑞希</t>
    <rPh sb="0" eb="2">
      <t>オオヤ</t>
    </rPh>
    <rPh sb="2" eb="4">
      <t>ミズキ</t>
    </rPh>
    <phoneticPr fontId="3"/>
  </si>
  <si>
    <t>高山菜摘</t>
    <rPh sb="0" eb="2">
      <t>タカヤマ</t>
    </rPh>
    <rPh sb="2" eb="4">
      <t>ナツミ</t>
    </rPh>
    <phoneticPr fontId="2"/>
  </si>
  <si>
    <t>岡田弥生</t>
    <rPh sb="0" eb="2">
      <t>オカダ</t>
    </rPh>
    <rPh sb="2" eb="4">
      <t>ヤヨイ</t>
    </rPh>
    <phoneticPr fontId="8"/>
  </si>
  <si>
    <t>中川孝二</t>
    <rPh sb="0" eb="2">
      <t>ナカガワ</t>
    </rPh>
    <rPh sb="2" eb="4">
      <t>コウジ</t>
    </rPh>
    <phoneticPr fontId="1"/>
  </si>
  <si>
    <t>柴紳司</t>
    <rPh sb="0" eb="1">
      <t>シバ</t>
    </rPh>
    <rPh sb="1" eb="3">
      <t>シンジ</t>
    </rPh>
    <phoneticPr fontId="1"/>
  </si>
  <si>
    <t>永尾大樹</t>
    <rPh sb="0" eb="2">
      <t>ナガオ</t>
    </rPh>
    <rPh sb="2" eb="4">
      <t>タイキ</t>
    </rPh>
    <phoneticPr fontId="2"/>
  </si>
  <si>
    <t>④+9分20秒</t>
  </si>
  <si>
    <t>7区</t>
    <rPh sb="1" eb="2">
      <t>ク</t>
    </rPh>
    <phoneticPr fontId="2"/>
  </si>
  <si>
    <t>8区</t>
    <rPh sb="1" eb="2">
      <t>ク</t>
    </rPh>
    <phoneticPr fontId="2"/>
  </si>
  <si>
    <t>金子一平</t>
    <rPh sb="0" eb="2">
      <t>カネコ</t>
    </rPh>
    <rPh sb="2" eb="4">
      <t>イッペイ</t>
    </rPh>
    <phoneticPr fontId="3"/>
  </si>
  <si>
    <t>寺田周平</t>
    <rPh sb="0" eb="2">
      <t>テラダ</t>
    </rPh>
    <rPh sb="2" eb="4">
      <t>シュウヘイ</t>
    </rPh>
    <phoneticPr fontId="1"/>
  </si>
  <si>
    <t>張強</t>
    <rPh sb="0" eb="1">
      <t>チョウ</t>
    </rPh>
    <rPh sb="1" eb="2">
      <t>ツヨ</t>
    </rPh>
    <phoneticPr fontId="1"/>
  </si>
  <si>
    <t>長谷川歩佳</t>
    <rPh sb="0" eb="3">
      <t>ハセガワ</t>
    </rPh>
    <rPh sb="3" eb="5">
      <t>アユカ</t>
    </rPh>
    <phoneticPr fontId="3"/>
  </si>
  <si>
    <t>高橋静香</t>
    <rPh sb="0" eb="2">
      <t>タカハシ</t>
    </rPh>
    <rPh sb="2" eb="4">
      <t>シズカ</t>
    </rPh>
    <phoneticPr fontId="3"/>
  </si>
  <si>
    <t>予想計算式作成</t>
    <rPh sb="0" eb="2">
      <t>ヨソウ</t>
    </rPh>
    <rPh sb="2" eb="4">
      <t>ケイサン</t>
    </rPh>
    <rPh sb="4" eb="5">
      <t>シキ</t>
    </rPh>
    <rPh sb="5" eb="7">
      <t>サクセイ</t>
    </rPh>
    <phoneticPr fontId="2"/>
  </si>
  <si>
    <t>計算式）事前予想通過時刻</t>
    <rPh sb="0" eb="3">
      <t>ケイサンシキ</t>
    </rPh>
    <rPh sb="4" eb="6">
      <t>ジゼン</t>
    </rPh>
    <rPh sb="6" eb="8">
      <t>ヨソウ</t>
    </rPh>
    <rPh sb="8" eb="10">
      <t>ツウカ</t>
    </rPh>
    <rPh sb="10" eb="12">
      <t>ジコク</t>
    </rPh>
    <phoneticPr fontId="2"/>
  </si>
  <si>
    <t>計算式)ペースから計算</t>
    <rPh sb="0" eb="2">
      <t>ケイサン</t>
    </rPh>
    <rPh sb="2" eb="3">
      <t>シキ</t>
    </rPh>
    <phoneticPr fontId="2"/>
  </si>
  <si>
    <t>①+7分20秒</t>
  </si>
  <si>
    <t>⑤+10分0秒</t>
  </si>
  <si>
    <t>⑧+9分40秒</t>
  </si>
  <si>
    <t>⑪+9分20秒</t>
  </si>
  <si>
    <t>⑬+10分0秒</t>
  </si>
  <si>
    <t>⑮+10分10秒</t>
  </si>
  <si>
    <t>③+12分50秒</t>
  </si>
  <si>
    <t>⑦+12分20秒</t>
  </si>
  <si>
    <t>⑨+12分10秒</t>
  </si>
  <si>
    <t>⑫+13分0秒</t>
  </si>
  <si>
    <t>⑯+13分20秒</t>
  </si>
  <si>
    <t>⑲+13分50秒</t>
  </si>
  <si>
    <t>②+12分50秒</t>
  </si>
  <si>
    <t>⑥+13分10秒</t>
  </si>
  <si>
    <t>⑩+14分0秒</t>
  </si>
  <si>
    <t>⑭+14分30秒</t>
  </si>
  <si>
    <t>⑳+13分30秒</t>
  </si>
  <si>
    <t>⑰+12分50秒</t>
    <phoneticPr fontId="2"/>
  </si>
  <si>
    <t>⑱+10分10秒</t>
    <phoneticPr fontId="2"/>
  </si>
  <si>
    <t>○</t>
  </si>
  <si>
    <t>2.8k個人予想</t>
    <rPh sb="4" eb="6">
      <t>コジン</t>
    </rPh>
    <rPh sb="6" eb="8">
      <t>ヨソウ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</si>
</sst>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:ss&quot; /k&quot;"/>
  </numFmts>
  <fonts count="15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HGPｺﾞｼｯｸM"/>
      <family val="3"/>
      <charset val="128"/>
    </font>
    <font>
      <sz val="12"/>
      <name val="ＭＳ Ｐゴシック"/>
      <family val="3"/>
      <charset val="128"/>
    </font>
    <font>
      <sz val="12"/>
      <name val="HGPｺﾞｼｯｸM"/>
      <family val="3"/>
      <charset val="128"/>
    </font>
    <font>
      <sz val="8"/>
      <name val="HGPｺﾞｼｯｸM"/>
      <family val="3"/>
      <charset val="128"/>
    </font>
    <font>
      <sz val="11"/>
      <color rgb="FFFF0000"/>
      <name val="ＭＳ Ｐゴシック"/>
      <family val="3"/>
      <charset val="128"/>
    </font>
    <font>
      <sz val="8"/>
      <name val="Arial"/>
      <family val="2"/>
    </font>
    <font>
      <b/>
      <sz val="18"/>
      <name val="HGPｺﾞｼｯｸM"/>
      <family val="3"/>
      <charset val="128"/>
    </font>
    <font>
      <sz val="10"/>
      <name val="HGPｺﾞｼｯｸM"/>
      <family val="3"/>
      <charset val="128"/>
    </font>
    <font>
      <sz val="14"/>
      <name val="HGPｺﾞｼｯｸM"/>
      <family val="3"/>
      <charset val="128"/>
    </font>
    <font>
      <b/>
      <sz val="16"/>
      <name val="HGPｺﾞｼｯｸM"/>
      <family val="3"/>
      <charset val="128"/>
    </font>
    <font>
      <b/>
      <sz val="12"/>
      <name val="HGPｺﾞｼｯｸM"/>
      <family val="3"/>
      <charset val="128"/>
    </font>
    <font>
      <b/>
      <sz val="14"/>
      <name val="HGPｺﾞｼｯｸM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gray0625">
        <fgColor theme="0" tint="-0.24994659260841701"/>
        <bgColor rgb="FFCCFFFF"/>
      </patternFill>
    </fill>
    <fill>
      <patternFill patternType="solid">
        <fgColor rgb="FFFFCCFF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indexed="64"/>
      </left>
      <right/>
      <top style="thin">
        <color indexed="64"/>
      </top>
      <bottom style="double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double">
        <color auto="1"/>
      </bottom>
      <diagonal/>
    </border>
    <border>
      <left/>
      <right style="thin">
        <color indexed="64"/>
      </right>
      <top style="thin">
        <color indexed="64"/>
      </top>
      <bottom style="double">
        <color auto="1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21" fontId="9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0" fontId="3" fillId="0" borderId="7" xfId="0" applyFont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 wrapText="1"/>
    </xf>
    <xf numFmtId="176" fontId="6" fillId="0" borderId="3" xfId="0" applyNumberFormat="1" applyFont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13" fillId="0" borderId="0" xfId="0" applyFont="1" applyAlignment="1">
      <alignment vertical="center"/>
    </xf>
    <xf numFmtId="0" fontId="13" fillId="2" borderId="11" xfId="0" applyFont="1" applyFill="1" applyBorder="1" applyAlignment="1">
      <alignment horizontal="center" vertical="center" wrapText="1"/>
    </xf>
    <xf numFmtId="0" fontId="13" fillId="0" borderId="7" xfId="0" applyFont="1" applyBorder="1" applyAlignment="1">
      <alignment horizontal="center" vertical="center"/>
    </xf>
    <xf numFmtId="20" fontId="14" fillId="0" borderId="10" xfId="0" applyNumberFormat="1" applyFont="1" applyBorder="1" applyAlignment="1">
      <alignment horizontal="center" vertical="center"/>
    </xf>
    <xf numFmtId="176" fontId="4" fillId="0" borderId="0" xfId="0" applyNumberFormat="1" applyFont="1" applyAlignment="1">
      <alignment vertical="center"/>
    </xf>
    <xf numFmtId="45" fontId="7" fillId="0" borderId="0" xfId="0" applyNumberFormat="1" applyFont="1" applyAlignment="1">
      <alignment horizontal="center" vertical="center"/>
    </xf>
    <xf numFmtId="0" fontId="0" fillId="0" borderId="0" xfId="0" applyAlignment="1">
      <alignment vertical="center"/>
    </xf>
    <xf numFmtId="0" fontId="5" fillId="0" borderId="4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 vertical="center" wrapText="1"/>
    </xf>
    <xf numFmtId="0" fontId="13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12" fillId="0" borderId="4" xfId="0" applyFont="1" applyFill="1" applyBorder="1" applyAlignment="1">
      <alignment horizontal="center" vertical="center"/>
    </xf>
    <xf numFmtId="0" fontId="11" fillId="0" borderId="4" xfId="0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20" fontId="11" fillId="0" borderId="8" xfId="0" applyNumberFormat="1" applyFont="1" applyFill="1" applyBorder="1" applyAlignment="1">
      <alignment horizontal="center" vertical="center"/>
    </xf>
    <xf numFmtId="176" fontId="6" fillId="0" borderId="6" xfId="0" applyNumberFormat="1" applyFont="1" applyFill="1" applyBorder="1" applyAlignment="1">
      <alignment horizontal="center" vertical="center"/>
    </xf>
    <xf numFmtId="176" fontId="3" fillId="0" borderId="5" xfId="0" applyNumberFormat="1" applyFont="1" applyFill="1" applyBorder="1" applyAlignment="1">
      <alignment horizontal="center" vertical="center"/>
    </xf>
    <xf numFmtId="21" fontId="3" fillId="0" borderId="0" xfId="0" applyNumberFormat="1" applyFont="1" applyAlignment="1">
      <alignment vertical="center"/>
    </xf>
    <xf numFmtId="21" fontId="10" fillId="0" borderId="0" xfId="0" applyNumberFormat="1" applyFont="1" applyAlignment="1">
      <alignment vertical="center"/>
    </xf>
    <xf numFmtId="21" fontId="3" fillId="0" borderId="1" xfId="0" applyNumberFormat="1" applyFont="1" applyBorder="1" applyAlignment="1">
      <alignment vertical="center" wrapText="1"/>
    </xf>
    <xf numFmtId="21" fontId="3" fillId="0" borderId="1" xfId="0" applyNumberFormat="1" applyFont="1" applyBorder="1" applyAlignment="1">
      <alignment horizontal="center" vertical="center"/>
    </xf>
    <xf numFmtId="45" fontId="7" fillId="0" borderId="0" xfId="0" applyNumberFormat="1" applyFont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 wrapText="1"/>
    </xf>
    <xf numFmtId="176" fontId="6" fillId="4" borderId="6" xfId="0" applyNumberFormat="1" applyFont="1" applyFill="1" applyBorder="1" applyAlignment="1">
      <alignment horizontal="center" vertical="center" wrapText="1"/>
    </xf>
    <xf numFmtId="0" fontId="13" fillId="4" borderId="4" xfId="0" applyFont="1" applyFill="1" applyBorder="1" applyAlignment="1">
      <alignment horizontal="center" vertical="center"/>
    </xf>
    <xf numFmtId="20" fontId="14" fillId="4" borderId="8" xfId="0" applyNumberFormat="1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12" fillId="4" borderId="4" xfId="0" applyFont="1" applyFill="1" applyBorder="1" applyAlignment="1">
      <alignment horizontal="center" vertical="center"/>
    </xf>
    <xf numFmtId="0" fontId="11" fillId="4" borderId="4" xfId="0" applyFont="1" applyFill="1" applyBorder="1" applyAlignment="1">
      <alignment horizontal="center" vertical="center"/>
    </xf>
    <xf numFmtId="20" fontId="11" fillId="4" borderId="8" xfId="0" applyNumberFormat="1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 wrapText="1"/>
    </xf>
    <xf numFmtId="0" fontId="6" fillId="5" borderId="4" xfId="0" applyFont="1" applyFill="1" applyBorder="1" applyAlignment="1">
      <alignment horizontal="center" vertical="center" wrapText="1"/>
    </xf>
    <xf numFmtId="176" fontId="6" fillId="5" borderId="6" xfId="0" applyNumberFormat="1" applyFont="1" applyFill="1" applyBorder="1" applyAlignment="1">
      <alignment horizontal="center" vertical="center" wrapText="1"/>
    </xf>
    <xf numFmtId="0" fontId="13" fillId="5" borderId="4" xfId="0" applyFont="1" applyFill="1" applyBorder="1" applyAlignment="1">
      <alignment horizontal="center" vertical="center"/>
    </xf>
    <xf numFmtId="20" fontId="14" fillId="5" borderId="8" xfId="0" applyNumberFormat="1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12" fillId="5" borderId="4" xfId="0" applyFont="1" applyFill="1" applyBorder="1" applyAlignment="1">
      <alignment horizontal="center" vertical="center"/>
    </xf>
    <xf numFmtId="0" fontId="11" fillId="5" borderId="4" xfId="0" applyFont="1" applyFill="1" applyBorder="1" applyAlignment="1">
      <alignment horizontal="center" vertical="center"/>
    </xf>
    <xf numFmtId="20" fontId="11" fillId="5" borderId="8" xfId="0" applyNumberFormat="1" applyFont="1" applyFill="1" applyBorder="1" applyAlignment="1">
      <alignment horizontal="center" vertical="center"/>
    </xf>
    <xf numFmtId="20" fontId="11" fillId="5" borderId="9" xfId="0" applyNumberFormat="1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CC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112058</xdr:colOff>
      <xdr:row>0</xdr:row>
      <xdr:rowOff>78441</xdr:rowOff>
    </xdr:from>
    <xdr:to>
      <xdr:col>9</xdr:col>
      <xdr:colOff>750794</xdr:colOff>
      <xdr:row>3</xdr:row>
      <xdr:rowOff>78442</xdr:rowOff>
    </xdr:to>
    <xdr:sp macro="" textlink="">
      <xdr:nvSpPr>
        <xdr:cNvPr id="2" name="吹き出し: 四角形 10">
          <a:extLst>
            <a:ext uri="{FF2B5EF4-FFF2-40B4-BE49-F238E27FC236}">
              <a16:creationId xmlns:a16="http://schemas.microsoft.com/office/drawing/2014/main" id="{2AE45824-096D-40EE-A236-0A56B1CB89F4}"/>
            </a:ext>
          </a:extLst>
        </xdr:cNvPr>
        <xdr:cNvSpPr/>
      </xdr:nvSpPr>
      <xdr:spPr>
        <a:xfrm>
          <a:off x="4617383" y="78441"/>
          <a:ext cx="2048436" cy="628651"/>
        </a:xfrm>
        <a:prstGeom prst="wedgeRectCallout">
          <a:avLst>
            <a:gd name="adj1" fmla="val 253"/>
            <a:gd name="adj2" fmla="val 73878"/>
          </a:avLst>
        </a:prstGeom>
        <a:ln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>
            <a:lnSpc>
              <a:spcPts val="800"/>
            </a:lnSpc>
          </a:pPr>
          <a:r>
            <a:rPr kumimoji="1" lang="ja-JP" altLang="en-US" sz="800"/>
            <a:t>○：</a:t>
          </a:r>
          <a:r>
            <a:rPr kumimoji="1" lang="en-US" altLang="ja-JP" sz="800"/>
            <a:t>±1</a:t>
          </a:r>
          <a:r>
            <a:rPr kumimoji="1" lang="ja-JP" altLang="en-US" sz="800"/>
            <a:t>分はズレないと思う</a:t>
          </a:r>
          <a:endParaRPr kumimoji="1" lang="en-US" altLang="ja-JP" sz="800"/>
        </a:p>
        <a:p>
          <a:pPr algn="l">
            <a:lnSpc>
              <a:spcPts val="800"/>
            </a:lnSpc>
          </a:pPr>
          <a:r>
            <a:rPr kumimoji="1" lang="ja-JP" altLang="en-US" sz="800"/>
            <a:t>△：</a:t>
          </a:r>
          <a:r>
            <a:rPr kumimoji="1" lang="en-US" altLang="ja-JP" sz="800"/>
            <a:t>±1</a:t>
          </a:r>
          <a:r>
            <a:rPr kumimoji="1" lang="ja-JP" altLang="en-US" sz="800"/>
            <a:t>分以上外すかも</a:t>
          </a:r>
          <a:endParaRPr kumimoji="1" lang="en-US" altLang="ja-JP" sz="800"/>
        </a:p>
        <a:p>
          <a:pPr algn="l">
            <a:lnSpc>
              <a:spcPts val="800"/>
            </a:lnSpc>
          </a:pPr>
          <a:r>
            <a:rPr kumimoji="1" lang="ja-JP" altLang="en-US" sz="800"/>
            <a:t>　   </a:t>
          </a:r>
          <a:r>
            <a:rPr kumimoji="1" lang="en-US" altLang="ja-JP" sz="800"/>
            <a:t>(2</a:t>
          </a:r>
          <a:r>
            <a:rPr kumimoji="1" lang="ja-JP" altLang="en-US" sz="800"/>
            <a:t>分以内にはおさまると思う</a:t>
          </a:r>
          <a:r>
            <a:rPr kumimoji="1" lang="en-US" altLang="ja-JP" sz="800"/>
            <a:t>)</a:t>
          </a:r>
        </a:p>
        <a:p>
          <a:pPr algn="l">
            <a:lnSpc>
              <a:spcPts val="800"/>
            </a:lnSpc>
          </a:pPr>
          <a:r>
            <a:rPr kumimoji="1" lang="en-US" altLang="ja-JP" sz="800"/>
            <a:t>×</a:t>
          </a:r>
          <a:r>
            <a:rPr kumimoji="1" lang="ja-JP" altLang="en-US" sz="800"/>
            <a:t>：</a:t>
          </a:r>
          <a:r>
            <a:rPr kumimoji="1" lang="en-US" altLang="ja-JP" sz="800"/>
            <a:t>±2</a:t>
          </a:r>
          <a:r>
            <a:rPr kumimoji="1" lang="ja-JP" altLang="en-US" sz="800"/>
            <a:t>分以上はずすかも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F117A-A694-4933-A4C4-7DAF3E4885A4}">
  <dimension ref="A1:P29"/>
  <sheetViews>
    <sheetView tabSelected="1" view="pageBreakPreview" zoomScale="85" zoomScaleNormal="100" zoomScaleSheetLayoutView="85" workbookViewId="0">
      <selection activeCell="N1" sqref="N1"/>
    </sheetView>
  </sheetViews>
  <sheetFormatPr defaultColWidth="9" defaultRowHeight="14.25" x14ac:dyDescent="0.15"/>
  <cols>
    <col min="1" max="1" width="4.25" style="2" customWidth="1"/>
    <col min="2" max="2" width="7.125" style="1" customWidth="1"/>
    <col min="3" max="3" width="8.375" style="2" customWidth="1"/>
    <col min="4" max="5" width="5.875" style="5" customWidth="1"/>
    <col min="6" max="6" width="12.375" style="19" customWidth="1"/>
    <col min="7" max="7" width="15.25" style="2" customWidth="1"/>
    <col min="8" max="8" width="12" style="2" customWidth="1"/>
    <col min="9" max="9" width="6.5" style="2" customWidth="1"/>
    <col min="10" max="10" width="15" style="2" customWidth="1"/>
    <col min="11" max="11" width="13" style="37" customWidth="1"/>
    <col min="12" max="12" width="12.875" style="24" customWidth="1"/>
    <col min="13" max="13" width="11.625" style="25" bestFit="1" customWidth="1"/>
    <col min="14" max="14" width="11.625" style="25" customWidth="1"/>
    <col min="15" max="15" width="13" style="37" customWidth="1"/>
    <col min="16" max="16" width="12.875" style="24" customWidth="1"/>
    <col min="17" max="16384" width="9" style="25"/>
  </cols>
  <sheetData>
    <row r="1" spans="1:16" ht="21" x14ac:dyDescent="0.15">
      <c r="A1" s="4" t="s">
        <v>0</v>
      </c>
    </row>
    <row r="2" spans="1:16" ht="14.25" customHeight="1" x14ac:dyDescent="0.15">
      <c r="I2" s="5"/>
      <c r="K2" s="38"/>
      <c r="O2" s="38"/>
    </row>
    <row r="3" spans="1:16" ht="14.25" customHeight="1" x14ac:dyDescent="0.15">
      <c r="I3" s="5"/>
      <c r="K3" s="38"/>
      <c r="O3" s="38"/>
    </row>
    <row r="4" spans="1:16" ht="14.25" customHeight="1" thickBot="1" x14ac:dyDescent="0.2">
      <c r="I4" s="5"/>
      <c r="K4" s="38"/>
      <c r="O4" s="38"/>
    </row>
    <row r="5" spans="1:16" s="3" customFormat="1" ht="37.5" customHeight="1" thickTop="1" thickBot="1" x14ac:dyDescent="0.2">
      <c r="A5" s="8" t="s">
        <v>1</v>
      </c>
      <c r="B5" s="8" t="s">
        <v>2</v>
      </c>
      <c r="C5" s="7" t="s">
        <v>3</v>
      </c>
      <c r="D5" s="17" t="s">
        <v>4</v>
      </c>
      <c r="E5" s="15" t="s">
        <v>5</v>
      </c>
      <c r="F5" s="20" t="s">
        <v>6</v>
      </c>
      <c r="G5" s="9" t="s">
        <v>7</v>
      </c>
      <c r="H5" s="10" t="s">
        <v>8</v>
      </c>
      <c r="I5" s="7" t="s">
        <v>9</v>
      </c>
      <c r="J5" s="7" t="s">
        <v>10</v>
      </c>
      <c r="K5" s="39" t="s">
        <v>11</v>
      </c>
      <c r="L5" s="24" t="s">
        <v>56</v>
      </c>
      <c r="M5" s="3" t="s">
        <v>76</v>
      </c>
      <c r="N5" s="3" t="s">
        <v>99</v>
      </c>
      <c r="O5" s="39" t="s">
        <v>77</v>
      </c>
      <c r="P5" s="41" t="s">
        <v>78</v>
      </c>
    </row>
    <row r="6" spans="1:16" s="3" customFormat="1" ht="33.75" customHeight="1" thickTop="1" x14ac:dyDescent="0.15">
      <c r="A6" s="12" t="s">
        <v>12</v>
      </c>
      <c r="B6" s="12" t="s">
        <v>13</v>
      </c>
      <c r="C6" s="6" t="s">
        <v>14</v>
      </c>
      <c r="D6" s="18">
        <f>0.06+0.8+0.8</f>
        <v>1.6600000000000001</v>
      </c>
      <c r="E6" s="16">
        <v>2.2095959595959599E-3</v>
      </c>
      <c r="F6" s="21" t="s">
        <v>57</v>
      </c>
      <c r="G6" s="22">
        <v>0.40625</v>
      </c>
      <c r="H6" s="11" t="s">
        <v>15</v>
      </c>
      <c r="I6" s="13" t="s">
        <v>98</v>
      </c>
      <c r="J6" s="14" t="s">
        <v>17</v>
      </c>
      <c r="K6" s="40">
        <v>0.40636574074074078</v>
      </c>
      <c r="L6" s="24">
        <f>$E6*$D6</f>
        <v>3.667929292929294E-3</v>
      </c>
      <c r="M6" s="3" t="str">
        <f>A6</f>
        <v>①</v>
      </c>
      <c r="N6" s="23">
        <f>E6*2.85</f>
        <v>6.2973484848484864E-3</v>
      </c>
      <c r="O6" s="40">
        <v>0.40636574074074078</v>
      </c>
      <c r="P6" s="24">
        <f>$E6*$D6</f>
        <v>3.667929292929294E-3</v>
      </c>
    </row>
    <row r="7" spans="1:16" s="3" customFormat="1" ht="33.75" customHeight="1" x14ac:dyDescent="0.15">
      <c r="A7" s="53" t="s">
        <v>18</v>
      </c>
      <c r="B7" s="53" t="s">
        <v>19</v>
      </c>
      <c r="C7" s="54" t="s">
        <v>20</v>
      </c>
      <c r="D7" s="55">
        <v>0.8</v>
      </c>
      <c r="E7" s="56">
        <v>3.1130268199233719E-3</v>
      </c>
      <c r="F7" s="57" t="s">
        <v>62</v>
      </c>
      <c r="G7" s="58">
        <v>0.41041666666666665</v>
      </c>
      <c r="H7" s="59" t="s">
        <v>15</v>
      </c>
      <c r="I7" s="60" t="s">
        <v>16</v>
      </c>
      <c r="J7" s="61" t="s">
        <v>17</v>
      </c>
      <c r="K7" s="40">
        <v>0.41076388888888887</v>
      </c>
      <c r="L7" s="24">
        <f>$E7*0.8</f>
        <v>2.4904214559386979E-3</v>
      </c>
      <c r="M7" s="3" t="s">
        <v>18</v>
      </c>
      <c r="N7" s="23">
        <f t="shared" ref="N7:N28" si="0">E7*2.85</f>
        <v>8.8721264367816102E-3</v>
      </c>
      <c r="O7" s="40">
        <v>0.41076388888888887</v>
      </c>
      <c r="P7" s="24">
        <f>$E7*0.8</f>
        <v>2.4904214559386979E-3</v>
      </c>
    </row>
    <row r="8" spans="1:16" s="3" customFormat="1" ht="33.75" customHeight="1" x14ac:dyDescent="0.15">
      <c r="A8" s="43" t="s">
        <v>21</v>
      </c>
      <c r="B8" s="43" t="s">
        <v>22</v>
      </c>
      <c r="C8" s="44" t="s">
        <v>20</v>
      </c>
      <c r="D8" s="45">
        <v>0.8</v>
      </c>
      <c r="E8" s="46">
        <v>3.1728927203065137E-3</v>
      </c>
      <c r="F8" s="47" t="s">
        <v>53</v>
      </c>
      <c r="G8" s="48">
        <v>0.41041666666666665</v>
      </c>
      <c r="H8" s="49" t="s">
        <v>15</v>
      </c>
      <c r="I8" s="50" t="s">
        <v>16</v>
      </c>
      <c r="J8" s="51" t="s">
        <v>17</v>
      </c>
      <c r="K8" s="40">
        <v>0.41087962962962959</v>
      </c>
      <c r="L8" s="24">
        <f>$E8*0.8</f>
        <v>2.538314176245211E-3</v>
      </c>
      <c r="M8" s="3" t="s">
        <v>21</v>
      </c>
      <c r="N8" s="23">
        <f t="shared" si="0"/>
        <v>9.0427442528735642E-3</v>
      </c>
      <c r="O8" s="40">
        <v>0.41087962962962959</v>
      </c>
      <c r="P8" s="24">
        <f>$E8*0.8</f>
        <v>2.538314176245211E-3</v>
      </c>
    </row>
    <row r="9" spans="1:16" s="3" customFormat="1" ht="33.75" customHeight="1" x14ac:dyDescent="0.15">
      <c r="A9" s="26" t="s">
        <v>24</v>
      </c>
      <c r="B9" s="26" t="s">
        <v>13</v>
      </c>
      <c r="C9" s="27" t="s">
        <v>25</v>
      </c>
      <c r="D9" s="28">
        <f>D6+2.33</f>
        <v>3.99</v>
      </c>
      <c r="E9" s="33">
        <v>2.2095959595959599E-3</v>
      </c>
      <c r="F9" s="29" t="s">
        <v>57</v>
      </c>
      <c r="G9" s="34" t="s">
        <v>26</v>
      </c>
      <c r="H9" s="30" t="s">
        <v>79</v>
      </c>
      <c r="I9" s="31" t="s">
        <v>16</v>
      </c>
      <c r="J9" s="32" t="s">
        <v>17</v>
      </c>
      <c r="K9" s="40">
        <v>0.4115582912457913</v>
      </c>
      <c r="L9" s="24">
        <f>2.35*$E9</f>
        <v>5.1925505050505064E-3</v>
      </c>
      <c r="M9" s="3" t="str">
        <f>A8&amp;"+"&amp;MINUTE(L9)&amp;"分"&amp;ROUNDDOWN(SECOND(L9),-1)&amp;"秒"</f>
        <v>③+7分20秒</v>
      </c>
      <c r="N9" s="23">
        <f t="shared" si="0"/>
        <v>6.2973484848484864E-3</v>
      </c>
      <c r="O9" s="40">
        <f>O8+P9</f>
        <v>0.41607218013468011</v>
      </c>
      <c r="P9" s="24">
        <f>2.35*$E9</f>
        <v>5.1925505050505064E-3</v>
      </c>
    </row>
    <row r="10" spans="1:16" s="3" customFormat="1" ht="33.75" customHeight="1" x14ac:dyDescent="0.15">
      <c r="A10" s="26" t="s">
        <v>27</v>
      </c>
      <c r="B10" s="26" t="s">
        <v>13</v>
      </c>
      <c r="C10" s="27" t="s">
        <v>28</v>
      </c>
      <c r="D10" s="28">
        <v>0.8</v>
      </c>
      <c r="E10" s="35">
        <v>2.4366471734892786E-3</v>
      </c>
      <c r="F10" s="29" t="s">
        <v>67</v>
      </c>
      <c r="G10" s="34" t="s">
        <v>26</v>
      </c>
      <c r="H10" s="30" t="s">
        <v>68</v>
      </c>
      <c r="I10" s="31" t="s">
        <v>16</v>
      </c>
      <c r="J10" s="32" t="s">
        <v>17</v>
      </c>
      <c r="K10" s="40">
        <v>0.41803728070175444</v>
      </c>
      <c r="L10" s="24">
        <f>$E9*2.05+$E10*0.8</f>
        <v>6.4789894559631406E-3</v>
      </c>
      <c r="M10" s="3" t="str">
        <f>A9&amp;"+"&amp;MINUTE(L10)&amp;"分"&amp;ROUNDDOWN(SECOND(L10),-1)&amp;"秒"</f>
        <v>④+9分20秒</v>
      </c>
      <c r="N10" s="23">
        <f t="shared" si="0"/>
        <v>6.9444444444444441E-3</v>
      </c>
      <c r="O10" s="40">
        <f>O9+P10</f>
        <v>0.42255116959064326</v>
      </c>
      <c r="P10" s="24">
        <f>$E9*2.05+$E10*0.8</f>
        <v>6.4789894559631406E-3</v>
      </c>
    </row>
    <row r="11" spans="1:16" s="3" customFormat="1" ht="33.75" customHeight="1" x14ac:dyDescent="0.15">
      <c r="A11" s="53" t="s">
        <v>29</v>
      </c>
      <c r="B11" s="53" t="s">
        <v>19</v>
      </c>
      <c r="C11" s="54" t="s">
        <v>28</v>
      </c>
      <c r="D11" s="55">
        <v>0.8</v>
      </c>
      <c r="E11" s="56">
        <v>3.2285575048732942E-3</v>
      </c>
      <c r="F11" s="57" t="s">
        <v>63</v>
      </c>
      <c r="G11" s="62" t="s">
        <v>26</v>
      </c>
      <c r="H11" s="59" t="s">
        <v>91</v>
      </c>
      <c r="I11" s="60" t="s">
        <v>16</v>
      </c>
      <c r="J11" s="61" t="s">
        <v>17</v>
      </c>
      <c r="K11" s="40">
        <v>0.4197284398736304</v>
      </c>
      <c r="L11" s="24">
        <f>$E10*2.05+$E11*0.8</f>
        <v>7.5779727095516567E-3</v>
      </c>
      <c r="M11" s="3" t="str">
        <f>A10&amp;"+"&amp;MINUTE(L11)&amp;"分"&amp;ROUNDDOWN(SECOND(L11),-1)&amp;"秒"</f>
        <v>⑤+10分50秒</v>
      </c>
      <c r="N11" s="23">
        <f t="shared" si="0"/>
        <v>9.2013888888888892E-3</v>
      </c>
      <c r="O11" s="40">
        <f>O10+P11</f>
        <v>0.43012914230019494</v>
      </c>
      <c r="P11" s="24">
        <f>$E10*2.05+$E11*0.8</f>
        <v>7.5779727095516567E-3</v>
      </c>
    </row>
    <row r="12" spans="1:16" s="3" customFormat="1" ht="33.75" customHeight="1" x14ac:dyDescent="0.15">
      <c r="A12" s="43" t="s">
        <v>32</v>
      </c>
      <c r="B12" s="43" t="s">
        <v>22</v>
      </c>
      <c r="C12" s="44" t="s">
        <v>28</v>
      </c>
      <c r="D12" s="45">
        <v>0.8</v>
      </c>
      <c r="E12" s="46">
        <v>3.0458089668615983E-3</v>
      </c>
      <c r="F12" s="47" t="s">
        <v>65</v>
      </c>
      <c r="G12" s="52" t="s">
        <v>26</v>
      </c>
      <c r="H12" s="49" t="s">
        <v>85</v>
      </c>
      <c r="I12" s="50" t="s">
        <v>31</v>
      </c>
      <c r="J12" s="51" t="s">
        <v>17</v>
      </c>
      <c r="K12" s="40">
        <v>0.41982070687974721</v>
      </c>
      <c r="L12" s="24">
        <f>$E11*2.05+$E12*0.8</f>
        <v>9.0551900584795314E-3</v>
      </c>
      <c r="M12" s="3" t="str">
        <f>A11&amp;"+"&amp;MINUTE(L12)&amp;"分"&amp;ROUNDDOWN(SECOND(L12),-1)&amp;"秒"</f>
        <v>⑥+13分0秒</v>
      </c>
      <c r="N12" s="23">
        <f t="shared" si="0"/>
        <v>8.6805555555555559E-3</v>
      </c>
      <c r="O12" s="40">
        <f>O11+P12</f>
        <v>0.43918433235867449</v>
      </c>
      <c r="P12" s="24">
        <f>$E11*2.05+$E12*0.8</f>
        <v>9.0551900584795314E-3</v>
      </c>
    </row>
    <row r="13" spans="1:16" s="3" customFormat="1" ht="33.75" customHeight="1" x14ac:dyDescent="0.15">
      <c r="A13" s="26" t="s">
        <v>33</v>
      </c>
      <c r="B13" s="26" t="s">
        <v>13</v>
      </c>
      <c r="C13" s="27" t="s">
        <v>34</v>
      </c>
      <c r="D13" s="28">
        <v>0.8</v>
      </c>
      <c r="E13" s="35">
        <v>2.4366471734892786E-3</v>
      </c>
      <c r="F13" s="29" t="s">
        <v>58</v>
      </c>
      <c r="G13" s="34" t="s">
        <v>26</v>
      </c>
      <c r="H13" s="30" t="s">
        <v>80</v>
      </c>
      <c r="I13" s="31" t="s">
        <v>16</v>
      </c>
      <c r="J13" s="32" t="s">
        <v>17</v>
      </c>
      <c r="K13" s="40">
        <v>0.42498172514619886</v>
      </c>
      <c r="L13" s="24">
        <f>$E12*2.05+$E13*0.8</f>
        <v>8.1932261208576985E-3</v>
      </c>
      <c r="M13" s="3" t="str">
        <f>A12&amp;"+"&amp;MINUTE(L13)&amp;"分"&amp;ROUNDDOWN(SECOND(L13),-1)&amp;"秒"</f>
        <v>⑦+11分40秒</v>
      </c>
      <c r="N13" s="23">
        <f t="shared" si="0"/>
        <v>6.9444444444444441E-3</v>
      </c>
      <c r="O13" s="40">
        <f>O12+P13</f>
        <v>0.4473775584795322</v>
      </c>
      <c r="P13" s="24">
        <f>$E12*2.05+$E13*0.8</f>
        <v>8.1932261208576985E-3</v>
      </c>
    </row>
    <row r="14" spans="1:16" s="3" customFormat="1" ht="33.75" customHeight="1" x14ac:dyDescent="0.15">
      <c r="A14" s="43" t="s">
        <v>35</v>
      </c>
      <c r="B14" s="43" t="s">
        <v>22</v>
      </c>
      <c r="C14" s="44" t="s">
        <v>34</v>
      </c>
      <c r="D14" s="45">
        <v>0.8</v>
      </c>
      <c r="E14" s="46">
        <v>2.9239766081871343E-3</v>
      </c>
      <c r="F14" s="47" t="s">
        <v>66</v>
      </c>
      <c r="G14" s="52" t="s">
        <v>26</v>
      </c>
      <c r="H14" s="49" t="s">
        <v>86</v>
      </c>
      <c r="I14" s="50" t="s">
        <v>16</v>
      </c>
      <c r="J14" s="51" t="s">
        <v>17</v>
      </c>
      <c r="K14" s="40">
        <v>0.42840379654836319</v>
      </c>
      <c r="L14" s="24">
        <f>$E13*2.05+$E14*0.8</f>
        <v>7.3343079922027288E-3</v>
      </c>
      <c r="M14" s="3" t="str">
        <f>A13&amp;"+"&amp;MINUTE(L14)&amp;"分"&amp;ROUNDDOWN(SECOND(L14),-1)&amp;"秒"</f>
        <v>⑧+10分30秒</v>
      </c>
      <c r="N14" s="23">
        <f t="shared" si="0"/>
        <v>8.3333333333333332E-3</v>
      </c>
      <c r="O14" s="40">
        <f>O13+P14</f>
        <v>0.45471186647173495</v>
      </c>
      <c r="P14" s="24">
        <f>$E13*2.05+$E14*0.8</f>
        <v>7.3343079922027288E-3</v>
      </c>
    </row>
    <row r="15" spans="1:16" s="3" customFormat="1" ht="33.75" customHeight="1" x14ac:dyDescent="0.15">
      <c r="A15" s="53" t="s">
        <v>37</v>
      </c>
      <c r="B15" s="53" t="s">
        <v>19</v>
      </c>
      <c r="C15" s="54" t="s">
        <v>34</v>
      </c>
      <c r="D15" s="55">
        <v>0.8</v>
      </c>
      <c r="E15" s="56">
        <v>3.2894736842105261E-3</v>
      </c>
      <c r="F15" s="57" t="s">
        <v>64</v>
      </c>
      <c r="G15" s="62" t="s">
        <v>26</v>
      </c>
      <c r="H15" s="59" t="s">
        <v>92</v>
      </c>
      <c r="I15" s="60" t="s">
        <v>36</v>
      </c>
      <c r="J15" s="61" t="s">
        <v>17</v>
      </c>
      <c r="K15" s="40">
        <v>0.42897856170598908</v>
      </c>
      <c r="L15" s="24">
        <f>$E14*2.05+$E15*0.8</f>
        <v>8.6257309941520453E-3</v>
      </c>
      <c r="M15" s="3" t="str">
        <f>A14&amp;"+"&amp;MINUTE(L15)&amp;"分"&amp;ROUNDDOWN(SECOND(L15),-1)&amp;"秒"</f>
        <v>⑨+12分20秒</v>
      </c>
      <c r="N15" s="23">
        <f t="shared" si="0"/>
        <v>9.3749999999999997E-3</v>
      </c>
      <c r="O15" s="40">
        <f>O14+P15</f>
        <v>0.46333759746588699</v>
      </c>
      <c r="P15" s="24">
        <f>$E14*2.05+$E15*0.8</f>
        <v>8.6257309941520453E-3</v>
      </c>
    </row>
    <row r="16" spans="1:16" s="3" customFormat="1" ht="33.75" customHeight="1" x14ac:dyDescent="0.15">
      <c r="A16" s="26" t="s">
        <v>39</v>
      </c>
      <c r="B16" s="26" t="s">
        <v>13</v>
      </c>
      <c r="C16" s="27" t="s">
        <v>40</v>
      </c>
      <c r="D16" s="28">
        <v>0.8</v>
      </c>
      <c r="E16" s="35">
        <v>2.2538986354775832E-3</v>
      </c>
      <c r="F16" s="29" t="s">
        <v>47</v>
      </c>
      <c r="G16" s="34" t="s">
        <v>26</v>
      </c>
      <c r="H16" s="30" t="s">
        <v>81</v>
      </c>
      <c r="I16" s="31" t="s">
        <v>16</v>
      </c>
      <c r="J16" s="32" t="s">
        <v>17</v>
      </c>
      <c r="K16" s="40">
        <v>0.43177997076023394</v>
      </c>
      <c r="L16" s="24">
        <f>$E15*2.05+$E16*0.8</f>
        <v>8.5465399610136442E-3</v>
      </c>
      <c r="M16" s="3" t="str">
        <f>A15&amp;"+"&amp;MINUTE(L16)&amp;"分"&amp;ROUNDDOWN(SECOND(L16),-1)&amp;"秒"</f>
        <v>⑩+12分10秒</v>
      </c>
      <c r="N16" s="23">
        <f t="shared" si="0"/>
        <v>6.4236111111111126E-3</v>
      </c>
      <c r="O16" s="40">
        <f>O15+P16</f>
        <v>0.47188413742690061</v>
      </c>
      <c r="P16" s="24">
        <f>$E15*2.05+$E16*0.8</f>
        <v>8.5465399610136442E-3</v>
      </c>
    </row>
    <row r="17" spans="1:16" s="3" customFormat="1" ht="33.75" customHeight="1" x14ac:dyDescent="0.15">
      <c r="A17" s="43" t="s">
        <v>41</v>
      </c>
      <c r="B17" s="43" t="s">
        <v>22</v>
      </c>
      <c r="C17" s="44" t="s">
        <v>40</v>
      </c>
      <c r="D17" s="45">
        <v>0.8</v>
      </c>
      <c r="E17" s="46">
        <v>3.1676413255360626E-3</v>
      </c>
      <c r="F17" s="47" t="s">
        <v>72</v>
      </c>
      <c r="G17" s="52" t="s">
        <v>26</v>
      </c>
      <c r="H17" s="49" t="s">
        <v>87</v>
      </c>
      <c r="I17" s="50" t="s">
        <v>31</v>
      </c>
      <c r="J17" s="51" t="s">
        <v>17</v>
      </c>
      <c r="K17" s="40">
        <v>0.43693206165557569</v>
      </c>
      <c r="L17" s="24">
        <f>$E16*2.05+$E17*0.8</f>
        <v>7.1546052631578953E-3</v>
      </c>
      <c r="M17" s="3" t="str">
        <f>A16&amp;"+"&amp;MINUTE(L17)&amp;"分"&amp;ROUNDDOWN(SECOND(L17),-1)&amp;"秒"</f>
        <v>⑪+10分10秒</v>
      </c>
      <c r="N17" s="23">
        <f t="shared" si="0"/>
        <v>9.0277777777777787E-3</v>
      </c>
      <c r="O17" s="40">
        <f>O16+P17</f>
        <v>0.47903874269005853</v>
      </c>
      <c r="P17" s="24">
        <f>$E16*2.05+$E17*0.8</f>
        <v>7.1546052631578953E-3</v>
      </c>
    </row>
    <row r="18" spans="1:16" s="3" customFormat="1" ht="33.75" customHeight="1" x14ac:dyDescent="0.15">
      <c r="A18" s="26" t="s">
        <v>43</v>
      </c>
      <c r="B18" s="26" t="s">
        <v>13</v>
      </c>
      <c r="C18" s="27" t="s">
        <v>44</v>
      </c>
      <c r="D18" s="28">
        <v>0.8</v>
      </c>
      <c r="E18" s="35">
        <v>2.4366471734892786E-3</v>
      </c>
      <c r="F18" s="29" t="s">
        <v>59</v>
      </c>
      <c r="G18" s="34" t="s">
        <v>26</v>
      </c>
      <c r="H18" s="30" t="s">
        <v>82</v>
      </c>
      <c r="I18" s="31" t="s">
        <v>16</v>
      </c>
      <c r="J18" s="32" t="s">
        <v>17</v>
      </c>
      <c r="K18" s="40">
        <v>0.4383497807017544</v>
      </c>
      <c r="L18" s="24">
        <f>$E17*2.05+$E18*0.8</f>
        <v>8.4429824561403511E-3</v>
      </c>
      <c r="M18" s="3" t="str">
        <f>A17&amp;"+"&amp;MINUTE(L18)&amp;"分"&amp;ROUNDDOWN(SECOND(L18),-1)&amp;"秒"</f>
        <v>⑫+12分0秒</v>
      </c>
      <c r="N18" s="23">
        <f t="shared" si="0"/>
        <v>6.9444444444444441E-3</v>
      </c>
      <c r="O18" s="40">
        <f>O17+P18</f>
        <v>0.48748172514619886</v>
      </c>
      <c r="P18" s="24">
        <f>$E17*2.05+$E18*0.8</f>
        <v>8.4429824561403511E-3</v>
      </c>
    </row>
    <row r="19" spans="1:16" s="3" customFormat="1" ht="33.75" customHeight="1" x14ac:dyDescent="0.15">
      <c r="A19" s="53" t="s">
        <v>45</v>
      </c>
      <c r="B19" s="53" t="s">
        <v>19</v>
      </c>
      <c r="C19" s="54" t="s">
        <v>40</v>
      </c>
      <c r="D19" s="55">
        <v>0.8</v>
      </c>
      <c r="E19" s="56">
        <v>3.7768031189083827E-3</v>
      </c>
      <c r="F19" s="57" t="s">
        <v>38</v>
      </c>
      <c r="G19" s="62" t="s">
        <v>26</v>
      </c>
      <c r="H19" s="59" t="s">
        <v>93</v>
      </c>
      <c r="I19" s="60" t="s">
        <v>36</v>
      </c>
      <c r="J19" s="61" t="s">
        <v>17</v>
      </c>
      <c r="K19" s="40">
        <v>0.43874342525374738</v>
      </c>
      <c r="L19" s="24">
        <f>$E18*2.05+$E19*0.8</f>
        <v>8.0165692007797273E-3</v>
      </c>
      <c r="M19" s="3" t="str">
        <f>A18&amp;"+"&amp;MINUTE(L19)&amp;"分"&amp;ROUNDDOWN(SECOND(L19),-1)&amp;"秒"</f>
        <v>⑬+11分30秒</v>
      </c>
      <c r="N19" s="23">
        <f t="shared" si="0"/>
        <v>1.0763888888888891E-2</v>
      </c>
      <c r="O19" s="40">
        <f>O18+P19</f>
        <v>0.49549829434697856</v>
      </c>
      <c r="P19" s="24">
        <f>$E18*2.05+$E19*0.8</f>
        <v>8.0165692007797273E-3</v>
      </c>
    </row>
    <row r="20" spans="1:16" s="3" customFormat="1" ht="33.75" customHeight="1" x14ac:dyDescent="0.15">
      <c r="A20" s="26" t="s">
        <v>46</v>
      </c>
      <c r="B20" s="26" t="s">
        <v>13</v>
      </c>
      <c r="C20" s="27" t="s">
        <v>52</v>
      </c>
      <c r="D20" s="28">
        <v>0.8</v>
      </c>
      <c r="E20" s="35">
        <v>2.4975633528265106E-3</v>
      </c>
      <c r="F20" s="29" t="s">
        <v>60</v>
      </c>
      <c r="G20" s="34" t="s">
        <v>26</v>
      </c>
      <c r="H20" s="30" t="s">
        <v>83</v>
      </c>
      <c r="I20" s="31" t="s">
        <v>16</v>
      </c>
      <c r="J20" s="32" t="s">
        <v>17</v>
      </c>
      <c r="K20" s="40">
        <v>0.44534295808966862</v>
      </c>
      <c r="L20" s="24">
        <f>$E19*2.05+$E20*0.8</f>
        <v>9.7404970760233914E-3</v>
      </c>
      <c r="M20" s="3" t="str">
        <f>A19&amp;"+"&amp;MINUTE(L20)&amp;"分"&amp;ROUNDDOWN(SECOND(L20),-1)&amp;"秒"</f>
        <v>⑭+14分0秒</v>
      </c>
      <c r="N20" s="23">
        <f t="shared" si="0"/>
        <v>7.1180555555555554E-3</v>
      </c>
      <c r="O20" s="40">
        <f>O19+P20</f>
        <v>0.50523879142300199</v>
      </c>
      <c r="P20" s="24">
        <f>$E19*2.05+$E20*0.8</f>
        <v>9.7404970760233914E-3</v>
      </c>
    </row>
    <row r="21" spans="1:16" s="3" customFormat="1" ht="33.75" customHeight="1" x14ac:dyDescent="0.15">
      <c r="A21" s="43" t="s">
        <v>48</v>
      </c>
      <c r="B21" s="43" t="s">
        <v>22</v>
      </c>
      <c r="C21" s="44" t="s">
        <v>44</v>
      </c>
      <c r="D21" s="45">
        <v>0.8</v>
      </c>
      <c r="E21" s="46">
        <v>3.1676413255360626E-3</v>
      </c>
      <c r="F21" s="47" t="s">
        <v>73</v>
      </c>
      <c r="G21" s="52" t="s">
        <v>26</v>
      </c>
      <c r="H21" s="49" t="s">
        <v>88</v>
      </c>
      <c r="I21" s="50" t="s">
        <v>31</v>
      </c>
      <c r="J21" s="51" t="s">
        <v>17</v>
      </c>
      <c r="K21" s="40">
        <v>0.44595983943335349</v>
      </c>
      <c r="L21" s="24">
        <f>$E20*2.05+$E21*0.8</f>
        <v>7.6541179337231971E-3</v>
      </c>
      <c r="M21" s="3" t="str">
        <f>A20&amp;"+"&amp;MINUTE(L21)&amp;"分"&amp;ROUNDDOWN(SECOND(L21),-1)&amp;"秒"</f>
        <v>⑮+11分0秒</v>
      </c>
      <c r="N21" s="23">
        <f t="shared" si="0"/>
        <v>9.0277777777777787E-3</v>
      </c>
      <c r="O21" s="40">
        <f>O20+P21</f>
        <v>0.51289290935672516</v>
      </c>
      <c r="P21" s="24">
        <f>$E20*2.05+$E21*0.8</f>
        <v>7.6541179337231971E-3</v>
      </c>
    </row>
    <row r="22" spans="1:16" s="3" customFormat="1" ht="33.75" customHeight="1" x14ac:dyDescent="0.15">
      <c r="A22" s="53" t="s">
        <v>49</v>
      </c>
      <c r="B22" s="53" t="s">
        <v>19</v>
      </c>
      <c r="C22" s="54" t="s">
        <v>44</v>
      </c>
      <c r="D22" s="55">
        <v>0.8</v>
      </c>
      <c r="E22" s="56">
        <v>3.0458089668615983E-3</v>
      </c>
      <c r="F22" s="57" t="s">
        <v>74</v>
      </c>
      <c r="G22" s="62" t="s">
        <v>26</v>
      </c>
      <c r="H22" s="59" t="s">
        <v>94</v>
      </c>
      <c r="I22" s="60" t="s">
        <v>16</v>
      </c>
      <c r="J22" s="61" t="s">
        <v>17</v>
      </c>
      <c r="K22" s="40">
        <v>0.44892251882099882</v>
      </c>
      <c r="L22" s="24">
        <f>$E21*2.05+$E22*0.8</f>
        <v>8.9303118908382068E-3</v>
      </c>
      <c r="M22" s="3" t="str">
        <f>A21&amp;"+"&amp;MINUTE(L22)&amp;"分"&amp;ROUNDDOWN(SECOND(L22),-1)&amp;"秒"</f>
        <v>⑯+12分50秒</v>
      </c>
      <c r="N22" s="23">
        <f t="shared" si="0"/>
        <v>8.6805555555555559E-3</v>
      </c>
      <c r="O22" s="40">
        <f>O21+P22</f>
        <v>0.52182322124756342</v>
      </c>
      <c r="P22" s="24">
        <f>$E21*2.05+$E22*0.8</f>
        <v>8.9303118908382068E-3</v>
      </c>
    </row>
    <row r="23" spans="1:16" s="3" customFormat="1" ht="33.75" customHeight="1" x14ac:dyDescent="0.15">
      <c r="A23" s="42" t="s">
        <v>50</v>
      </c>
      <c r="B23" s="26" t="s">
        <v>13</v>
      </c>
      <c r="C23" s="27" t="s">
        <v>69</v>
      </c>
      <c r="D23" s="28">
        <v>0.8</v>
      </c>
      <c r="E23" s="35">
        <v>2.4975633528265106E-3</v>
      </c>
      <c r="F23" s="29" t="s">
        <v>61</v>
      </c>
      <c r="G23" s="34" t="s">
        <v>26</v>
      </c>
      <c r="H23" s="36" t="s">
        <v>84</v>
      </c>
      <c r="I23" s="31" t="s">
        <v>16</v>
      </c>
      <c r="J23" s="32" t="s">
        <v>17</v>
      </c>
      <c r="K23" s="40">
        <v>0.45246101364522417</v>
      </c>
      <c r="L23" s="24">
        <f>$E22*2.05+$E23*0.8</f>
        <v>8.2419590643274844E-3</v>
      </c>
      <c r="M23" s="3" t="str">
        <f>A22&amp;"+"&amp;MINUTE(L23)&amp;"分"&amp;ROUNDDOWN(SECOND(L23),-1)&amp;"秒"</f>
        <v>⑰+11分50秒</v>
      </c>
      <c r="N23" s="23">
        <f t="shared" si="0"/>
        <v>7.1180555555555554E-3</v>
      </c>
      <c r="O23" s="40">
        <f>O22+P23</f>
        <v>0.53006518031189087</v>
      </c>
      <c r="P23" s="24">
        <f>$E22*2.05+$E23*0.8</f>
        <v>8.2419590643274844E-3</v>
      </c>
    </row>
    <row r="24" spans="1:16" ht="33.75" customHeight="1" x14ac:dyDescent="0.15">
      <c r="A24" s="43" t="s">
        <v>51</v>
      </c>
      <c r="B24" s="43" t="s">
        <v>22</v>
      </c>
      <c r="C24" s="44" t="s">
        <v>52</v>
      </c>
      <c r="D24" s="45">
        <v>0.8</v>
      </c>
      <c r="E24" s="46">
        <v>3.5331384015594544E-3</v>
      </c>
      <c r="F24" s="47" t="s">
        <v>42</v>
      </c>
      <c r="G24" s="52" t="s">
        <v>26</v>
      </c>
      <c r="H24" s="49" t="s">
        <v>89</v>
      </c>
      <c r="I24" s="50" t="s">
        <v>31</v>
      </c>
      <c r="J24" s="51" t="s">
        <v>17</v>
      </c>
      <c r="K24" s="40">
        <v>0.45528001487194997</v>
      </c>
      <c r="L24" s="24">
        <f>$E23*2.05+$E24*0.8</f>
        <v>7.94651559454191E-3</v>
      </c>
      <c r="M24" s="3" t="str">
        <f>A23&amp;"+"&amp;MINUTE(L24)&amp;"分"&amp;ROUNDDOWN(SECOND(L24),-1)&amp;"秒"</f>
        <v>⑱+11分20秒</v>
      </c>
      <c r="N24" s="23">
        <f t="shared" si="0"/>
        <v>1.0069444444444445E-2</v>
      </c>
      <c r="O24" s="40">
        <f>O23+P24</f>
        <v>0.53801169590643283</v>
      </c>
      <c r="P24" s="24">
        <f>$E23*2.05+$E24*0.8</f>
        <v>7.94651559454191E-3</v>
      </c>
    </row>
    <row r="25" spans="1:16" ht="33.75" customHeight="1" x14ac:dyDescent="0.15">
      <c r="A25" s="53" t="s">
        <v>54</v>
      </c>
      <c r="B25" s="53" t="s">
        <v>19</v>
      </c>
      <c r="C25" s="54" t="s">
        <v>52</v>
      </c>
      <c r="D25" s="55">
        <v>0.8</v>
      </c>
      <c r="E25" s="56">
        <v>3.4113060428849901E-3</v>
      </c>
      <c r="F25" s="57" t="s">
        <v>75</v>
      </c>
      <c r="G25" s="62" t="s">
        <v>55</v>
      </c>
      <c r="H25" s="59" t="s">
        <v>96</v>
      </c>
      <c r="I25" s="60" t="s">
        <v>31</v>
      </c>
      <c r="J25" s="61" t="s">
        <v>17</v>
      </c>
      <c r="K25" s="40">
        <v>0.45789547203737307</v>
      </c>
      <c r="L25" s="24">
        <f>$E24*2.05+$E25*0.8</f>
        <v>9.9719785575048733E-3</v>
      </c>
      <c r="M25" s="3" t="str">
        <f>A24&amp;"+"&amp;MINUTE(L25)&amp;"分"&amp;ROUNDDOWN(SECOND(L25),-1)&amp;"秒"</f>
        <v>⑲+14分20秒</v>
      </c>
      <c r="N25" s="23">
        <f t="shared" si="0"/>
        <v>9.7222222222222224E-3</v>
      </c>
      <c r="O25" s="40">
        <f>O24+P25</f>
        <v>0.5479836744639377</v>
      </c>
      <c r="P25" s="24">
        <f>$E24*2.05+$E25*0.8</f>
        <v>9.9719785575048733E-3</v>
      </c>
    </row>
    <row r="26" spans="1:16" ht="33.75" customHeight="1" x14ac:dyDescent="0.15">
      <c r="A26" s="26">
        <v>21</v>
      </c>
      <c r="B26" s="26" t="s">
        <v>13</v>
      </c>
      <c r="C26" s="27" t="s">
        <v>70</v>
      </c>
      <c r="D26" s="28">
        <v>1.8</v>
      </c>
      <c r="E26" s="35">
        <v>2.4345466155810979E-3</v>
      </c>
      <c r="F26" s="29" t="s">
        <v>71</v>
      </c>
      <c r="G26" s="34" t="s">
        <v>26</v>
      </c>
      <c r="H26" s="36" t="s">
        <v>97</v>
      </c>
      <c r="I26" s="31" t="s">
        <v>16</v>
      </c>
      <c r="J26" s="32" t="s">
        <v>17</v>
      </c>
      <c r="K26" s="40">
        <v>0.4595286558109834</v>
      </c>
      <c r="L26" s="24">
        <f>$E25*2.05+$E26*0.8</f>
        <v>8.9408146803791073E-3</v>
      </c>
      <c r="M26" s="3" t="str">
        <f>A25&amp;"+"&amp;MINUTE(L26)&amp;"分"&amp;ROUNDDOWN(SECOND(L26),-1)&amp;"秒"</f>
        <v>⑳+12分50秒</v>
      </c>
      <c r="N26" s="23">
        <f t="shared" si="0"/>
        <v>6.9384578544061295E-3</v>
      </c>
      <c r="O26" s="40">
        <f>O25+P26</f>
        <v>0.5569244891443168</v>
      </c>
      <c r="P26" s="24">
        <f>$E25*2.05+$E26*0.8</f>
        <v>8.9408146803791073E-3</v>
      </c>
    </row>
    <row r="27" spans="1:16" ht="33.75" customHeight="1" x14ac:dyDescent="0.15">
      <c r="A27" s="43">
        <v>22</v>
      </c>
      <c r="B27" s="43" t="s">
        <v>22</v>
      </c>
      <c r="C27" s="44" t="s">
        <v>69</v>
      </c>
      <c r="D27" s="45">
        <v>0.8</v>
      </c>
      <c r="E27" s="46">
        <v>3.0332056194125163E-3</v>
      </c>
      <c r="F27" s="47" t="s">
        <v>23</v>
      </c>
      <c r="G27" s="52" t="s">
        <v>26</v>
      </c>
      <c r="H27" s="49" t="s">
        <v>90</v>
      </c>
      <c r="I27" s="50" t="s">
        <v>31</v>
      </c>
      <c r="J27" s="51" t="s">
        <v>17</v>
      </c>
      <c r="K27" s="40">
        <v>0.46494951309067684</v>
      </c>
      <c r="L27" s="24">
        <f>$E26*2.05+$E27*0.8</f>
        <v>7.4173850574712642E-3</v>
      </c>
      <c r="M27" s="3" t="str">
        <f>A26&amp;"+"&amp;MINUTE(L27)&amp;"分"&amp;ROUNDDOWN(SECOND(L27),-1)&amp;"秒"</f>
        <v>21+10分40秒</v>
      </c>
      <c r="N27" s="23">
        <f t="shared" si="0"/>
        <v>8.644636015325672E-3</v>
      </c>
      <c r="O27" s="40">
        <f>O26+P27</f>
        <v>0.56434187420178805</v>
      </c>
      <c r="P27" s="24">
        <f>$E26*2.05+$E27*0.8</f>
        <v>7.4173850574712642E-3</v>
      </c>
    </row>
    <row r="28" spans="1:16" ht="33.75" customHeight="1" thickBot="1" x14ac:dyDescent="0.2">
      <c r="A28" s="53">
        <v>23</v>
      </c>
      <c r="B28" s="53" t="s">
        <v>19</v>
      </c>
      <c r="C28" s="54" t="s">
        <v>69</v>
      </c>
      <c r="D28" s="55">
        <v>0.8</v>
      </c>
      <c r="E28" s="56">
        <v>2.9932950191570882E-3</v>
      </c>
      <c r="F28" s="57" t="s">
        <v>30</v>
      </c>
      <c r="G28" s="63" t="s">
        <v>26</v>
      </c>
      <c r="H28" s="59" t="s">
        <v>95</v>
      </c>
      <c r="I28" s="60" t="s">
        <v>16</v>
      </c>
      <c r="J28" s="61" t="s">
        <v>17</v>
      </c>
      <c r="K28" s="40">
        <v>0.46728328544061298</v>
      </c>
      <c r="L28" s="24">
        <f>$E27*2.05+$E28*0.8</f>
        <v>8.6127075351213282E-3</v>
      </c>
      <c r="M28" s="3" t="str">
        <f>A27&amp;"+"&amp;MINUTE(L28)&amp;"分"&amp;ROUNDDOWN(SECOND(L28),-1)&amp;"秒"</f>
        <v>22+12分20秒</v>
      </c>
      <c r="N28" s="23">
        <f t="shared" si="0"/>
        <v>8.530890804597702E-3</v>
      </c>
      <c r="O28" s="40">
        <f>O27+P28</f>
        <v>0.57295458173690939</v>
      </c>
      <c r="P28" s="24">
        <f>$E27*2.05+$E28*0.8</f>
        <v>8.6127075351213282E-3</v>
      </c>
    </row>
    <row r="29" spans="1:16" ht="15" thickTop="1" x14ac:dyDescent="0.15"/>
  </sheetData>
  <autoFilter ref="A5:P28" xr:uid="{100F117A-A694-4933-A4C4-7DAF3E4885A4}">
    <sortState xmlns:xlrd2="http://schemas.microsoft.com/office/spreadsheetml/2017/richdata2" ref="A6:P28">
      <sortCondition ref="K5:K28"/>
    </sortState>
  </autoFilter>
  <phoneticPr fontId="2"/>
  <printOptions horizontalCentered="1" verticalCentered="1"/>
  <pageMargins left="0" right="0" top="0" bottom="0" header="0" footer="0"/>
  <pageSetup paperSize="9" orientation="portrait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25ec1c44-e65e-43e7-94fb-6edd69e0929a" xsi:nil="true"/>
    <lcf76f155ced4ddcb4097134ff3c332f xmlns="6e9d908a-9f95-4997-80f1-3523e6bc2e19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DA43775712445F4F82775BB460FB3292" ma:contentTypeVersion="17" ma:contentTypeDescription="新しいドキュメントを作成します。" ma:contentTypeScope="" ma:versionID="09a808ee9712a590cf0d17bf7ce69c14">
  <xsd:schema xmlns:xsd="http://www.w3.org/2001/XMLSchema" xmlns:xs="http://www.w3.org/2001/XMLSchema" xmlns:p="http://schemas.microsoft.com/office/2006/metadata/properties" xmlns:ns2="6e9d908a-9f95-4997-80f1-3523e6bc2e19" xmlns:ns3="25ec1c44-e65e-43e7-94fb-6edd69e0929a" targetNamespace="http://schemas.microsoft.com/office/2006/metadata/properties" ma:root="true" ma:fieldsID="6069a97b30f97a17dc63eddc580728ac" ns2:_="" ns3:_="">
    <xsd:import namespace="6e9d908a-9f95-4997-80f1-3523e6bc2e19"/>
    <xsd:import namespace="25ec1c44-e65e-43e7-94fb-6edd69e0929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LengthInSeconds" minOccurs="0"/>
                <xsd:element ref="ns2:MediaServiceDateTaken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Location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e9d908a-9f95-4997-80f1-3523e6bc2e1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1" nillable="true" ma:taxonomy="true" ma:internalName="lcf76f155ced4ddcb4097134ff3c332f" ma:taxonomyFieldName="MediaServiceImageTags" ma:displayName="画像タグ" ma:readOnly="false" ma:fieldId="{5cf76f15-5ced-4ddc-b409-7134ff3c332f}" ma:taxonomyMulti="true" ma:sspId="401df557-eeb5-435c-8d7c-77a7fa12a98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5ec1c44-e65e-43e7-94fb-6edd69e0929a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07a44d82-081a-4791-bff5-ed16b6724170}" ma:internalName="TaxCatchAll" ma:showField="CatchAllData" ma:web="25ec1c44-e65e-43e7-94fb-6edd69e0929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10E6CC9-C263-41C9-A1FC-FA610D21CB9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3200CDC-9FE8-464C-BD9F-43CB52410D02}">
  <ds:schemaRefs>
    <ds:schemaRef ds:uri="http://purl.org/dc/elements/1.1/"/>
    <ds:schemaRef ds:uri="450a31e9-a354-4329-8cca-15cd43babd3a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b236f73f-cd6d-46e1-a0ce-7cef09e8675f"/>
    <ds:schemaRef ds:uri="http://purl.org/dc/dcmitype/"/>
    <ds:schemaRef ds:uri="http://schemas.microsoft.com/office/2006/metadata/properties"/>
    <ds:schemaRef ds:uri="http://schemas.microsoft.com/office/infopath/2007/PartnerControl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CFF9E7B9-5270-47E2-B9DC-2AF3C33F22F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本紙</vt:lpstr>
      <vt:lpstr>本紙!Print_Area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Wada, Ryuta/和田 龍太</dc:creator>
  <cp:keywords/>
  <dc:description/>
  <cp:lastModifiedBy>Wada, Ryuta/和田 龍太</cp:lastModifiedBy>
  <cp:revision/>
  <dcterms:created xsi:type="dcterms:W3CDTF">2022-11-27T12:10:31Z</dcterms:created>
  <dcterms:modified xsi:type="dcterms:W3CDTF">2023-11-21T09:41:48Z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0x010100DA43775712445F4F82775BB460FB3292</vt:lpwstr>
  </property>
  <property fmtid="{D5CDD505-2E9C-101B-9397-08002B2CF9AE}" pid="3" name="MediaServiceImageTags">
    <vt:lpwstr/>
  </property>
</Properties>
</file>