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cteiul365-my.sharepoint.com/personal/maaco2_iscte-iul_pt/Documents/"/>
    </mc:Choice>
  </mc:AlternateContent>
  <xr:revisionPtr revIDLastSave="0" documentId="8_{C10C65B8-F141-4688-B824-EC0A8F1DAE93}" xr6:coauthVersionLast="47" xr6:coauthVersionMax="47" xr10:uidLastSave="{00000000-0000-0000-0000-000000000000}"/>
  <bookViews>
    <workbookView xWindow="-108" yWindow="-108" windowWidth="23256" windowHeight="12456" xr2:uid="{8D1296A4-DF39-4063-A0B9-E481B4218692}"/>
  </bookViews>
  <sheets>
    <sheet name="Kasper Enunciado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0" l="1"/>
  <c r="F52" i="10"/>
  <c r="E55" i="10"/>
  <c r="C55" i="10"/>
  <c r="D55" i="10"/>
  <c r="F55" i="10"/>
  <c r="F58" i="10"/>
  <c r="C78" i="10"/>
  <c r="E56" i="10"/>
  <c r="D56" i="10"/>
  <c r="D57" i="10" s="1"/>
  <c r="C56" i="10"/>
  <c r="F47" i="10"/>
  <c r="F48" i="10"/>
  <c r="F49" i="10"/>
  <c r="F50" i="10"/>
  <c r="F51" i="10"/>
  <c r="F46" i="10"/>
  <c r="F43" i="10"/>
  <c r="E52" i="10"/>
  <c r="E57" i="10" s="1"/>
  <c r="C52" i="10"/>
  <c r="D52" i="10"/>
  <c r="F56" i="10" l="1"/>
  <c r="F57" i="10" s="1"/>
  <c r="C57" i="10"/>
  <c r="F59" i="10"/>
  <c r="D27" i="10"/>
  <c r="D29" i="10" s="1"/>
  <c r="C27" i="10"/>
  <c r="C29" i="10" s="1"/>
</calcChain>
</file>

<file path=xl/sharedStrings.xml><?xml version="1.0" encoding="utf-8"?>
<sst xmlns="http://schemas.openxmlformats.org/spreadsheetml/2006/main" count="65" uniqueCount="51">
  <si>
    <t>Análise da Performance em Gestão</t>
  </si>
  <si>
    <t xml:space="preserve">    Caso Kasper</t>
  </si>
  <si>
    <t xml:space="preserve">         Análise da Performance em Gestão</t>
  </si>
  <si>
    <t xml:space="preserve">     Licienciatura em Ciência de Dados</t>
  </si>
  <si>
    <t xml:space="preserve">                                       Trabalho Realizado por: Camila Sousa 111017 | Carolina Brunheta 110888 | José Carvalho 110445 | Miguel Celestino 111590 | Rita Guerreiro 112018</t>
  </si>
  <si>
    <t xml:space="preserve">                  ELEMENTOS DO ENUNCIADO</t>
  </si>
  <si>
    <t xml:space="preserve"> OBJETIVOS </t>
  </si>
  <si>
    <t>Operação realizada no 1º semestre N</t>
  </si>
  <si>
    <t>mil euros</t>
  </si>
  <si>
    <t>EUA</t>
  </si>
  <si>
    <t>Resto Mundo</t>
  </si>
  <si>
    <r>
      <rPr>
        <b/>
        <sz val="12"/>
        <color rgb="FFBF8F00"/>
        <rFont val="Tahoma"/>
        <family val="2"/>
      </rPr>
      <t>O1</t>
    </r>
    <r>
      <rPr>
        <sz val="12"/>
        <color rgb="FF000000"/>
        <rFont val="Tahoma"/>
        <family val="2"/>
      </rPr>
      <t xml:space="preserve"> - Determinar a margem de contribuição residual de cada mercado</t>
    </r>
  </si>
  <si>
    <t>Rendimentos</t>
  </si>
  <si>
    <t xml:space="preserve">   Volume de negócios</t>
  </si>
  <si>
    <t>Gastos / Custos</t>
  </si>
  <si>
    <r>
      <rPr>
        <b/>
        <sz val="12"/>
        <color rgb="FFBF8F00"/>
        <rFont val="Tahoma"/>
      </rPr>
      <t>O2</t>
    </r>
    <r>
      <rPr>
        <sz val="12"/>
        <color rgb="FF000000"/>
        <rFont val="Tahoma"/>
      </rPr>
      <t xml:space="preserve"> -  Determinar o EVA da kasper no semestre em análise</t>
    </r>
  </si>
  <si>
    <t xml:space="preserve">   Consultores</t>
  </si>
  <si>
    <t xml:space="preserve">   Programadores</t>
  </si>
  <si>
    <t xml:space="preserve">   Comerciais</t>
  </si>
  <si>
    <t xml:space="preserve">   Licenciamento de software</t>
  </si>
  <si>
    <r>
      <rPr>
        <b/>
        <sz val="12"/>
        <color rgb="FFBF8F00"/>
        <rFont val="Tahoma"/>
        <family val="2"/>
      </rPr>
      <t xml:space="preserve">O3 </t>
    </r>
    <r>
      <rPr>
        <sz val="12"/>
        <color rgb="FF000000"/>
        <rFont val="Tahoma"/>
        <family val="2"/>
      </rPr>
      <t>- Comentar os resultado obtidos e sugirir alternativas que permitam melhorar os resultados dos próximos períodos</t>
    </r>
  </si>
  <si>
    <t xml:space="preserve">   Deslocações/viagens</t>
  </si>
  <si>
    <t xml:space="preserve">   Outros custos</t>
  </si>
  <si>
    <t>Total dos custos</t>
  </si>
  <si>
    <t>Resultado</t>
  </si>
  <si>
    <t>Investimento em cada mercado</t>
  </si>
  <si>
    <t>Custos gerais de estrutura</t>
  </si>
  <si>
    <t>Imposto sobre o rendimento</t>
  </si>
  <si>
    <t xml:space="preserve">           RESOLUÇÃO</t>
  </si>
  <si>
    <t>Custos Comuns</t>
  </si>
  <si>
    <t>Total da Empresa</t>
  </si>
  <si>
    <t>O3 - Resposta</t>
  </si>
  <si>
    <t>1 - Rendimentos</t>
  </si>
  <si>
    <t>2 - Gastos / Custos</t>
  </si>
  <si>
    <t>3 - Margem de Contribuição (1-2)</t>
  </si>
  <si>
    <t>4 - Custo de Capital (4,75%)</t>
  </si>
  <si>
    <t>O1</t>
  </si>
  <si>
    <t>5 - Margem de Contribuição Residual (3-4)</t>
  </si>
  <si>
    <t>6 - Imposto</t>
  </si>
  <si>
    <t>O2</t>
  </si>
  <si>
    <t>7 - EVA (5-6)</t>
  </si>
  <si>
    <t>-</t>
  </si>
  <si>
    <t xml:space="preserve">        Fundos Próprios</t>
  </si>
  <si>
    <t xml:space="preserve">        Rendibilidade Mínima Anual </t>
  </si>
  <si>
    <t xml:space="preserve">Investimento </t>
  </si>
  <si>
    <t xml:space="preserve">Fundadores (20000€) </t>
  </si>
  <si>
    <t>+ Capital de risco (200000€)</t>
  </si>
  <si>
    <t xml:space="preserve">        Taxa de Juro Anual Negociada </t>
  </si>
  <si>
    <t xml:space="preserve">  Financiamento Bancário</t>
  </si>
  <si>
    <t>Taxa média de custo de capital anual (x)</t>
  </si>
  <si>
    <t>Taxa média de custo de capital semestral (x/2)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</si>
</sst>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43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theme="1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sz val="9"/>
      <color theme="1"/>
      <name val="Tahoma"/>
      <family val="2"/>
    </font>
    <font>
      <sz val="10"/>
      <color theme="1"/>
      <name val="Arial"/>
      <family val="2"/>
    </font>
    <font>
      <b/>
      <sz val="20"/>
      <color rgb="FF000000"/>
      <name val="Tahoma"/>
      <family val="2"/>
    </font>
    <font>
      <b/>
      <sz val="16"/>
      <color rgb="FF000000"/>
      <name val="Tahoma"/>
      <family val="2"/>
    </font>
    <font>
      <sz val="16"/>
      <color theme="1"/>
      <name val="Tahoma"/>
      <family val="2"/>
    </font>
    <font>
      <sz val="36"/>
      <color theme="1"/>
      <name val="Tahoma"/>
      <family val="2"/>
    </font>
    <font>
      <b/>
      <sz val="36"/>
      <color theme="1"/>
      <name val="Aharoni"/>
      <charset val="177"/>
    </font>
    <font>
      <sz val="14"/>
      <color theme="1"/>
      <name val="Tahoma"/>
      <family val="2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12"/>
      <color rgb="FFBF8F00"/>
      <name val="Tahoma"/>
      <family val="2"/>
    </font>
    <font>
      <sz val="12"/>
      <color rgb="FF000000"/>
      <name val="Tahoma"/>
      <family val="2"/>
    </font>
    <font>
      <sz val="12"/>
      <color theme="1"/>
      <name val="Tahoma"/>
      <family val="2"/>
    </font>
    <font>
      <b/>
      <sz val="16"/>
      <color theme="1"/>
      <name val="Tahoma"/>
      <family val="2"/>
    </font>
    <font>
      <sz val="14"/>
      <color rgb="FF000000"/>
      <name val="Tahoma"/>
      <family val="2"/>
    </font>
    <font>
      <b/>
      <sz val="11"/>
      <color theme="7" tint="-0.249977111117893"/>
      <name val="Tahoma"/>
      <family val="2"/>
    </font>
    <font>
      <b/>
      <sz val="10"/>
      <color theme="7" tint="-0.249977111117893"/>
      <name val="Arial"/>
      <family val="2"/>
    </font>
    <font>
      <b/>
      <sz val="16"/>
      <color rgb="FFBF8F00"/>
      <name val="Tahoma"/>
    </font>
    <font>
      <sz val="11"/>
      <color theme="1"/>
      <name val="Tahoma"/>
    </font>
    <font>
      <b/>
      <sz val="10"/>
      <color theme="1"/>
      <name val="Tahoma"/>
    </font>
    <font>
      <b/>
      <sz val="11"/>
      <color theme="1"/>
      <name val="Tahoma"/>
    </font>
    <font>
      <sz val="12"/>
      <color theme="1"/>
      <name val="Tahoma"/>
    </font>
    <font>
      <b/>
      <sz val="11"/>
      <color theme="1"/>
      <name val="Tahoma"/>
      <family val="2"/>
    </font>
    <font>
      <sz val="10"/>
      <color theme="1"/>
      <name val="Calibri"/>
      <family val="2"/>
      <scheme val="minor"/>
    </font>
    <font>
      <b/>
      <sz val="14"/>
      <color theme="1"/>
      <name val="Tahoma"/>
    </font>
    <font>
      <b/>
      <sz val="12"/>
      <color rgb="FF000000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b/>
      <sz val="10"/>
      <color rgb="FF00B050"/>
      <name val="Tahoma"/>
    </font>
    <font>
      <sz val="10"/>
      <color theme="1"/>
      <name val="Tahoma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9" tint="-0.249977111117893"/>
      <name val="Tahoma"/>
    </font>
    <font>
      <b/>
      <sz val="10"/>
      <color rgb="FFC00000"/>
      <name val="Tahoma"/>
    </font>
    <font>
      <b/>
      <sz val="11"/>
      <color rgb="FF000000"/>
      <name val="Aptos Narrow"/>
    </font>
    <font>
      <sz val="11"/>
      <color rgb="FF000000"/>
      <name val="Aptos Narrow"/>
    </font>
    <font>
      <b/>
      <sz val="12"/>
      <color rgb="FFBF8F00"/>
      <name val="Tahoma"/>
    </font>
    <font>
      <sz val="12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rgb="FF0B3040"/>
      </left>
      <right style="thin">
        <color rgb="FF0B3040"/>
      </right>
      <top style="thin">
        <color rgb="FF0B3040"/>
      </top>
      <bottom/>
      <diagonal/>
    </border>
    <border>
      <left/>
      <right style="thin">
        <color rgb="FF0B3040"/>
      </right>
      <top style="thin">
        <color rgb="FF0B304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B3040"/>
      </left>
      <right/>
      <top style="thin">
        <color rgb="FF0B3040"/>
      </top>
      <bottom/>
      <diagonal/>
    </border>
    <border>
      <left style="thin">
        <color rgb="FF0B3040"/>
      </left>
      <right/>
      <top style="thin">
        <color rgb="FF0B3040"/>
      </top>
      <bottom style="thin">
        <color rgb="FF0B304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4" fillId="3" borderId="0" xfId="0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8" fillId="3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20" fillId="3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4" fillId="3" borderId="1" xfId="0" applyFont="1" applyFill="1" applyBorder="1" applyAlignment="1">
      <alignment horizontal="center" vertical="center" wrapText="1"/>
    </xf>
    <xf numFmtId="0" fontId="2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7" fillId="0" borderId="11" xfId="0" applyFont="1" applyBorder="1" applyAlignment="1">
      <alignment vertical="center"/>
    </xf>
    <xf numFmtId="0" fontId="29" fillId="0" borderId="11" xfId="0" applyFont="1" applyBorder="1" applyAlignment="1">
      <alignment horizontal="center" vertical="center"/>
    </xf>
    <xf numFmtId="6" fontId="26" fillId="0" borderId="11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vertical="center"/>
    </xf>
    <xf numFmtId="0" fontId="23" fillId="0" borderId="14" xfId="0" applyFont="1" applyBorder="1" applyAlignment="1">
      <alignment vertical="center"/>
    </xf>
    <xf numFmtId="0" fontId="21" fillId="3" borderId="17" xfId="0" applyFont="1" applyFill="1" applyBorder="1" applyAlignment="1">
      <alignment vertical="center"/>
    </xf>
    <xf numFmtId="0" fontId="31" fillId="4" borderId="18" xfId="0" applyFont="1" applyFill="1" applyBorder="1" applyAlignment="1">
      <alignment horizontal="left" vertical="center"/>
    </xf>
    <xf numFmtId="0" fontId="32" fillId="3" borderId="16" xfId="0" applyFont="1" applyFill="1" applyBorder="1" applyAlignment="1">
      <alignment vertical="center"/>
    </xf>
    <xf numFmtId="0" fontId="24" fillId="3" borderId="16" xfId="0" applyFont="1" applyFill="1" applyBorder="1" applyAlignment="1">
      <alignment vertical="center"/>
    </xf>
    <xf numFmtId="0" fontId="34" fillId="0" borderId="16" xfId="0" applyFont="1" applyBorder="1" applyAlignment="1">
      <alignment vertical="center"/>
    </xf>
    <xf numFmtId="0" fontId="24" fillId="3" borderId="16" xfId="0" applyFont="1" applyFill="1" applyBorder="1" applyAlignment="1">
      <alignment horizontal="left" vertical="center"/>
    </xf>
    <xf numFmtId="0" fontId="23" fillId="0" borderId="15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3" fillId="3" borderId="23" xfId="0" applyFont="1" applyFill="1" applyBorder="1" applyAlignment="1">
      <alignment vertical="center"/>
    </xf>
    <xf numFmtId="0" fontId="34" fillId="0" borderId="24" xfId="0" applyFont="1" applyBorder="1" applyAlignment="1">
      <alignment vertical="center"/>
    </xf>
    <xf numFmtId="0" fontId="24" fillId="3" borderId="25" xfId="0" applyFont="1" applyFill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34" fillId="0" borderId="27" xfId="0" applyFont="1" applyBorder="1" applyAlignment="1">
      <alignment vertical="center"/>
    </xf>
    <xf numFmtId="0" fontId="33" fillId="3" borderId="28" xfId="0" applyFont="1" applyFill="1" applyBorder="1" applyAlignment="1">
      <alignment vertical="center"/>
    </xf>
    <xf numFmtId="0" fontId="37" fillId="3" borderId="16" xfId="0" applyFont="1" applyFill="1" applyBorder="1" applyAlignment="1">
      <alignment vertical="center"/>
    </xf>
    <xf numFmtId="0" fontId="38" fillId="3" borderId="16" xfId="0" applyFont="1" applyFill="1" applyBorder="1" applyAlignment="1">
      <alignment vertical="center"/>
    </xf>
    <xf numFmtId="0" fontId="30" fillId="3" borderId="16" xfId="0" applyFont="1" applyFill="1" applyBorder="1" applyAlignment="1">
      <alignment horizontal="center" vertical="center"/>
    </xf>
    <xf numFmtId="0" fontId="31" fillId="4" borderId="19" xfId="0" applyFont="1" applyFill="1" applyBorder="1"/>
    <xf numFmtId="0" fontId="25" fillId="2" borderId="21" xfId="0" applyFont="1" applyFill="1" applyBorder="1" applyAlignment="1">
      <alignment vertical="center"/>
    </xf>
    <xf numFmtId="0" fontId="23" fillId="2" borderId="21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0" fontId="22" fillId="3" borderId="20" xfId="0" applyFont="1" applyFill="1" applyBorder="1" applyAlignment="1">
      <alignment horizontal="center" vertical="center"/>
    </xf>
    <xf numFmtId="0" fontId="39" fillId="2" borderId="29" xfId="0" applyFont="1" applyFill="1" applyBorder="1" applyAlignment="1">
      <alignment wrapText="1"/>
    </xf>
    <xf numFmtId="0" fontId="25" fillId="2" borderId="20" xfId="0" applyFont="1" applyFill="1" applyBorder="1" applyAlignment="1">
      <alignment vertical="center"/>
    </xf>
    <xf numFmtId="0" fontId="34" fillId="0" borderId="0" xfId="0" applyFont="1" applyAlignment="1">
      <alignment vertical="center"/>
    </xf>
    <xf numFmtId="0" fontId="39" fillId="3" borderId="30" xfId="0" applyFont="1" applyFill="1" applyBorder="1" applyAlignment="1">
      <alignment wrapText="1"/>
    </xf>
    <xf numFmtId="0" fontId="26" fillId="0" borderId="0" xfId="0" applyFont="1" applyAlignment="1">
      <alignment vertical="center"/>
    </xf>
    <xf numFmtId="0" fontId="25" fillId="0" borderId="21" xfId="0" applyFont="1" applyBorder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left" vertical="top" wrapText="1"/>
    </xf>
    <xf numFmtId="0" fontId="28" fillId="2" borderId="0" xfId="0" applyFont="1" applyFill="1" applyAlignment="1">
      <alignment horizontal="left" vertical="top" wrapText="1"/>
    </xf>
    <xf numFmtId="0" fontId="35" fillId="2" borderId="0" xfId="0" applyFont="1" applyFill="1" applyAlignment="1">
      <alignment horizontal="left" vertical="top" wrapText="1"/>
    </xf>
    <xf numFmtId="0" fontId="23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6" fontId="23" fillId="0" borderId="11" xfId="0" applyNumberFormat="1" applyFont="1" applyBorder="1" applyAlignment="1">
      <alignment horizontal="center" vertical="center"/>
    </xf>
    <xf numFmtId="6" fontId="23" fillId="0" borderId="12" xfId="0" applyNumberFormat="1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9" fontId="25" fillId="0" borderId="11" xfId="0" applyNumberFormat="1" applyFont="1" applyBorder="1" applyAlignment="1">
      <alignment horizontal="center" vertical="center" wrapText="1"/>
    </xf>
    <xf numFmtId="9" fontId="25" fillId="0" borderId="0" xfId="0" applyNumberFormat="1" applyFont="1" applyAlignment="1">
      <alignment horizontal="center" vertical="center" wrapText="1"/>
    </xf>
    <xf numFmtId="9" fontId="25" fillId="0" borderId="11" xfId="0" applyNumberFormat="1" applyFont="1" applyBorder="1" applyAlignment="1">
      <alignment horizontal="center" vertical="center"/>
    </xf>
    <xf numFmtId="9" fontId="25" fillId="0" borderId="0" xfId="0" applyNumberFormat="1" applyFont="1" applyAlignment="1">
      <alignment horizontal="center" vertical="center"/>
    </xf>
    <xf numFmtId="10" fontId="40" fillId="2" borderId="31" xfId="0" applyNumberFormat="1" applyFont="1" applyFill="1" applyBorder="1" applyAlignment="1">
      <alignment wrapText="1"/>
    </xf>
    <xf numFmtId="0" fontId="40" fillId="2" borderId="32" xfId="0" applyFont="1" applyFill="1" applyBorder="1" applyAlignment="1">
      <alignment wrapText="1"/>
    </xf>
    <xf numFmtId="10" fontId="39" fillId="3" borderId="13" xfId="0" applyNumberFormat="1" applyFont="1" applyFill="1" applyBorder="1" applyAlignment="1">
      <alignment wrapText="1"/>
    </xf>
    <xf numFmtId="0" fontId="39" fillId="3" borderId="14" xfId="0" applyFont="1" applyFill="1" applyBorder="1" applyAlignment="1">
      <alignment wrapText="1"/>
    </xf>
  </cellXfs>
  <cellStyles count="2">
    <cellStyle name="Normal" xfId="0" builtinId="0"/>
    <cellStyle name="Standard 2" xfId="1" xr:uid="{AFFC3BDB-5943-471B-B282-0BFAC2548C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62</xdr:row>
      <xdr:rowOff>95250</xdr:rowOff>
    </xdr:from>
    <xdr:to>
      <xdr:col>4</xdr:col>
      <xdr:colOff>219075</xdr:colOff>
      <xdr:row>62</xdr:row>
      <xdr:rowOff>95250</xdr:rowOff>
    </xdr:to>
    <xdr:cxnSp macro="">
      <xdr:nvCxnSpPr>
        <xdr:cNvPr id="14" name="Conexão Reta 5">
          <a:extLst>
            <a:ext uri="{FF2B5EF4-FFF2-40B4-BE49-F238E27FC236}">
              <a16:creationId xmlns:a16="http://schemas.microsoft.com/office/drawing/2014/main" id="{24903A9D-BBCD-90AF-0004-9B75E6759105}"/>
            </a:ext>
          </a:extLst>
        </xdr:cNvPr>
        <xdr:cNvCxnSpPr>
          <a:cxnSpLocks/>
        </xdr:cNvCxnSpPr>
      </xdr:nvCxnSpPr>
      <xdr:spPr>
        <a:xfrm>
          <a:off x="4876800" y="12773025"/>
          <a:ext cx="209550" cy="0"/>
        </a:xfrm>
        <a:prstGeom prst="line">
          <a:avLst/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866775</xdr:colOff>
      <xdr:row>68</xdr:row>
      <xdr:rowOff>114300</xdr:rowOff>
    </xdr:from>
    <xdr:to>
      <xdr:col>4</xdr:col>
      <xdr:colOff>200025</xdr:colOff>
      <xdr:row>68</xdr:row>
      <xdr:rowOff>114300</xdr:rowOff>
    </xdr:to>
    <xdr:cxnSp macro="">
      <xdr:nvCxnSpPr>
        <xdr:cNvPr id="18" name="Conexão Reta 7">
          <a:extLst>
            <a:ext uri="{FF2B5EF4-FFF2-40B4-BE49-F238E27FC236}">
              <a16:creationId xmlns:a16="http://schemas.microsoft.com/office/drawing/2014/main" id="{ED3090FB-C51D-41E9-A468-4D4DFB8583C5}"/>
            </a:ext>
            <a:ext uri="{147F2762-F138-4A5C-976F-8EAC2B608ADB}">
              <a16:predDERef xmlns:a16="http://schemas.microsoft.com/office/drawing/2014/main" pred="{B8DB9742-9B28-8B22-2856-5A9D27DC6058}"/>
            </a:ext>
          </a:extLst>
        </xdr:cNvPr>
        <xdr:cNvCxnSpPr>
          <a:cxnSpLocks/>
        </xdr:cNvCxnSpPr>
      </xdr:nvCxnSpPr>
      <xdr:spPr>
        <a:xfrm>
          <a:off x="4857750" y="13887450"/>
          <a:ext cx="209550" cy="0"/>
        </a:xfrm>
        <a:prstGeom prst="line">
          <a:avLst/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2533650</xdr:colOff>
      <xdr:row>73</xdr:row>
      <xdr:rowOff>171450</xdr:rowOff>
    </xdr:from>
    <xdr:to>
      <xdr:col>1</xdr:col>
      <xdr:colOff>2533650</xdr:colOff>
      <xdr:row>76</xdr:row>
      <xdr:rowOff>152400</xdr:rowOff>
    </xdr:to>
    <xdr:cxnSp macro="">
      <xdr:nvCxnSpPr>
        <xdr:cNvPr id="26" name="Conexão Reta 11">
          <a:extLst>
            <a:ext uri="{FF2B5EF4-FFF2-40B4-BE49-F238E27FC236}">
              <a16:creationId xmlns:a16="http://schemas.microsoft.com/office/drawing/2014/main" id="{991AB239-8E7C-4A02-8294-A8518990EA39}"/>
            </a:ext>
            <a:ext uri="{147F2762-F138-4A5C-976F-8EAC2B608ADB}">
              <a16:predDERef xmlns:a16="http://schemas.microsoft.com/office/drawing/2014/main" pred="{ED3090FB-C51D-41E9-A468-4D4DFB8583C5}"/>
            </a:ext>
          </a:extLst>
        </xdr:cNvPr>
        <xdr:cNvCxnSpPr>
          <a:cxnSpLocks/>
        </xdr:cNvCxnSpPr>
      </xdr:nvCxnSpPr>
      <xdr:spPr>
        <a:xfrm>
          <a:off x="3124200" y="14839950"/>
          <a:ext cx="0" cy="523875"/>
        </a:xfrm>
        <a:prstGeom prst="line">
          <a:avLst/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200025</xdr:colOff>
      <xdr:row>50</xdr:row>
      <xdr:rowOff>38100</xdr:rowOff>
    </xdr:from>
    <xdr:to>
      <xdr:col>8</xdr:col>
      <xdr:colOff>5676900</xdr:colOff>
      <xdr:row>67</xdr:row>
      <xdr:rowOff>161925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4B40D4C-9C91-5059-E373-063CED4345E0}"/>
            </a:ext>
            <a:ext uri="{147F2762-F138-4A5C-976F-8EAC2B608ADB}">
              <a16:predDERef xmlns:a16="http://schemas.microsoft.com/office/drawing/2014/main" pred="{991AB239-8E7C-4A02-8294-A8518990E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75" y="10525125"/>
          <a:ext cx="5476875" cy="3209925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43</xdr:row>
      <xdr:rowOff>47625</xdr:rowOff>
    </xdr:from>
    <xdr:to>
      <xdr:col>8</xdr:col>
      <xdr:colOff>5514975</xdr:colOff>
      <xdr:row>49</xdr:row>
      <xdr:rowOff>66675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1805D7C-AC90-AF9F-7BA4-2F9B142ECAB0}"/>
            </a:ext>
            <a:ext uri="{147F2762-F138-4A5C-976F-8EAC2B608ADB}">
              <a16:predDERef xmlns:a16="http://schemas.microsoft.com/office/drawing/2014/main" pred="{C4B40D4C-9C91-5059-E373-063CED434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34325" y="8982075"/>
          <a:ext cx="5334000" cy="1390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CC36-8B71-4587-A67E-44177CBE16B5}">
  <dimension ref="A1:N100"/>
  <sheetViews>
    <sheetView showGridLines="0" tabSelected="1" topLeftCell="A62" workbookViewId="0">
      <selection activeCell="L59" sqref="L59"/>
    </sheetView>
  </sheetViews>
  <sheetFormatPr defaultColWidth="8.85546875" defaultRowHeight="13.9"/>
  <cols>
    <col min="1" max="1" width="8.85546875" style="2"/>
    <col min="2" max="2" width="41.42578125" style="2" customWidth="1"/>
    <col min="3" max="4" width="13.140625" style="2" customWidth="1"/>
    <col min="5" max="5" width="16.42578125" style="2" customWidth="1"/>
    <col min="6" max="6" width="16" style="2" customWidth="1"/>
    <col min="7" max="7" width="7.28515625" style="2" customWidth="1"/>
    <col min="8" max="8" width="8.85546875" style="2" hidden="1" customWidth="1"/>
    <col min="9" max="9" width="86" style="2" customWidth="1"/>
    <col min="10" max="11" width="8.85546875" style="2" bestFit="1" customWidth="1"/>
    <col min="12" max="16383" width="8.85546875" style="2"/>
    <col min="16384" max="16384" width="8.85546875" style="2" bestFit="1"/>
  </cols>
  <sheetData>
    <row r="1" spans="1:11" ht="25.5">
      <c r="A1" s="17"/>
      <c r="B1" s="18"/>
      <c r="C1" s="18"/>
      <c r="D1" s="18"/>
      <c r="E1" s="82"/>
      <c r="F1" s="82" t="s">
        <v>0</v>
      </c>
      <c r="G1" s="82"/>
      <c r="H1" s="82"/>
      <c r="I1" s="19"/>
      <c r="J1" s="37"/>
      <c r="K1" s="37"/>
    </row>
    <row r="2" spans="1:11" ht="45.75">
      <c r="A2" s="18"/>
      <c r="B2" s="18"/>
      <c r="C2" s="18"/>
      <c r="D2" s="18"/>
      <c r="E2" s="20" t="s">
        <v>1</v>
      </c>
      <c r="F2" s="21"/>
      <c r="G2" s="18"/>
      <c r="H2" s="18"/>
      <c r="I2" s="18"/>
      <c r="J2" s="37"/>
      <c r="K2" s="37"/>
    </row>
    <row r="3" spans="1:11" ht="6.75" customHeight="1">
      <c r="A3" s="18"/>
      <c r="B3" s="18"/>
      <c r="C3" s="18"/>
      <c r="D3" s="18"/>
      <c r="E3" s="22"/>
      <c r="F3" s="18"/>
      <c r="G3" s="18"/>
      <c r="H3" s="18"/>
      <c r="I3" s="18"/>
      <c r="J3" s="37"/>
      <c r="K3" s="37"/>
    </row>
    <row r="4" spans="1:11" ht="18">
      <c r="A4" s="18"/>
      <c r="B4" s="18"/>
      <c r="C4" s="18"/>
      <c r="D4" s="18"/>
      <c r="E4" s="23" t="s">
        <v>2</v>
      </c>
      <c r="F4" s="18"/>
      <c r="G4" s="18"/>
      <c r="H4" s="18"/>
      <c r="I4" s="18"/>
      <c r="J4" s="37"/>
      <c r="K4" s="37"/>
    </row>
    <row r="5" spans="1:11" ht="19.5">
      <c r="A5" s="18"/>
      <c r="B5" s="18"/>
      <c r="C5" s="18"/>
      <c r="D5" s="18"/>
      <c r="E5" s="17" t="s">
        <v>3</v>
      </c>
      <c r="F5" s="18"/>
      <c r="G5" s="18"/>
      <c r="H5" s="18"/>
      <c r="I5" s="18"/>
      <c r="J5" s="37"/>
      <c r="K5" s="37"/>
    </row>
    <row r="6" spans="1:11" ht="14.25">
      <c r="A6" s="18"/>
      <c r="B6" s="18"/>
      <c r="C6" s="18"/>
      <c r="D6" s="18"/>
      <c r="E6" s="18"/>
      <c r="F6" s="18"/>
      <c r="G6" s="18"/>
      <c r="H6" s="18"/>
      <c r="I6" s="18"/>
      <c r="J6" s="37"/>
      <c r="K6" s="37"/>
    </row>
    <row r="7" spans="1:11" ht="14.25">
      <c r="A7" s="18"/>
      <c r="B7" s="18" t="s">
        <v>4</v>
      </c>
      <c r="C7" s="18"/>
      <c r="D7" s="18"/>
      <c r="E7" s="18"/>
      <c r="F7" s="18"/>
      <c r="G7" s="18"/>
      <c r="H7" s="18"/>
      <c r="I7" s="18"/>
      <c r="J7" s="37"/>
      <c r="K7" s="37"/>
    </row>
    <row r="8" spans="1:11" ht="14.25">
      <c r="A8" s="18"/>
      <c r="B8" s="18"/>
      <c r="C8" s="18"/>
      <c r="D8" s="18"/>
      <c r="E8" s="18"/>
      <c r="F8" s="18"/>
      <c r="G8" s="18"/>
      <c r="H8" s="18"/>
      <c r="I8" s="18"/>
      <c r="J8" s="37"/>
      <c r="K8" s="37"/>
    </row>
    <row r="9" spans="1:11" ht="14.25">
      <c r="J9" s="37"/>
      <c r="K9" s="37"/>
    </row>
    <row r="10" spans="1:11" ht="14.25">
      <c r="J10" s="37"/>
      <c r="K10" s="37"/>
    </row>
    <row r="11" spans="1:11" ht="14.25">
      <c r="J11" s="37"/>
      <c r="K11" s="37"/>
    </row>
    <row r="12" spans="1:11" ht="18">
      <c r="B12" s="28" t="s">
        <v>5</v>
      </c>
      <c r="C12" s="18"/>
      <c r="D12" s="18"/>
      <c r="I12" s="30" t="s">
        <v>6</v>
      </c>
      <c r="J12" s="37"/>
      <c r="K12" s="37"/>
    </row>
    <row r="13" spans="1:11" ht="14.25">
      <c r="B13" s="1"/>
      <c r="J13" s="37"/>
      <c r="K13" s="37"/>
    </row>
    <row r="14" spans="1:11" ht="14.25">
      <c r="B14" s="14" t="s">
        <v>7</v>
      </c>
      <c r="C14" s="14"/>
      <c r="D14" s="14"/>
      <c r="J14" s="37"/>
      <c r="K14" s="37"/>
    </row>
    <row r="15" spans="1:11" ht="14.25">
      <c r="B15" s="3"/>
      <c r="C15" s="3"/>
      <c r="D15" s="4" t="s">
        <v>8</v>
      </c>
      <c r="J15" s="37"/>
      <c r="K15" s="37"/>
    </row>
    <row r="16" spans="1:11" ht="15">
      <c r="B16" s="13"/>
      <c r="C16" s="26" t="s">
        <v>9</v>
      </c>
      <c r="D16" s="26" t="s">
        <v>10</v>
      </c>
      <c r="I16" s="31" t="s">
        <v>11</v>
      </c>
      <c r="J16" s="37"/>
      <c r="K16" s="37"/>
    </row>
    <row r="17" spans="1:11" ht="14.25">
      <c r="B17" s="5" t="s">
        <v>12</v>
      </c>
      <c r="C17" s="6"/>
      <c r="D17" s="6"/>
      <c r="J17" s="37"/>
      <c r="K17" s="37"/>
    </row>
    <row r="18" spans="1:11" ht="14.25">
      <c r="B18" s="6" t="s">
        <v>13</v>
      </c>
      <c r="C18" s="7">
        <v>3000</v>
      </c>
      <c r="D18" s="7">
        <v>2000</v>
      </c>
      <c r="J18" s="37"/>
      <c r="K18" s="37"/>
    </row>
    <row r="19" spans="1:11" ht="14.25">
      <c r="B19" s="6"/>
      <c r="C19" s="6"/>
      <c r="D19" s="6"/>
      <c r="J19" s="37"/>
      <c r="K19" s="37"/>
    </row>
    <row r="20" spans="1:11" ht="15">
      <c r="B20" s="8" t="s">
        <v>14</v>
      </c>
      <c r="C20" s="6"/>
      <c r="D20" s="6"/>
      <c r="I20" s="80" t="s">
        <v>15</v>
      </c>
      <c r="J20" s="37"/>
      <c r="K20" s="37"/>
    </row>
    <row r="21" spans="1:11" ht="14.25">
      <c r="B21" s="6" t="s">
        <v>16</v>
      </c>
      <c r="C21" s="6">
        <v>400</v>
      </c>
      <c r="D21" s="6">
        <v>400</v>
      </c>
      <c r="J21" s="37"/>
      <c r="K21" s="37"/>
    </row>
    <row r="22" spans="1:11" ht="14.25">
      <c r="B22" s="6" t="s">
        <v>17</v>
      </c>
      <c r="C22" s="6">
        <v>800</v>
      </c>
      <c r="D22" s="6">
        <v>600</v>
      </c>
      <c r="J22" s="37"/>
      <c r="K22" s="37"/>
    </row>
    <row r="23" spans="1:11" ht="14.25">
      <c r="B23" s="6" t="s">
        <v>18</v>
      </c>
      <c r="C23" s="6">
        <v>400</v>
      </c>
      <c r="D23" s="6">
        <v>150</v>
      </c>
      <c r="J23" s="37"/>
      <c r="K23" s="37"/>
    </row>
    <row r="24" spans="1:11" ht="30.75">
      <c r="B24" s="6" t="s">
        <v>19</v>
      </c>
      <c r="C24" s="6">
        <v>270</v>
      </c>
      <c r="D24" s="6">
        <v>260</v>
      </c>
      <c r="I24" s="32" t="s">
        <v>20</v>
      </c>
      <c r="J24" s="37"/>
      <c r="K24" s="37"/>
    </row>
    <row r="25" spans="1:11" ht="14.25">
      <c r="B25" s="6" t="s">
        <v>21</v>
      </c>
      <c r="C25" s="6">
        <v>400</v>
      </c>
      <c r="D25" s="6">
        <v>0</v>
      </c>
      <c r="J25" s="37"/>
      <c r="K25" s="37"/>
    </row>
    <row r="26" spans="1:11" ht="14.25">
      <c r="B26" s="6" t="s">
        <v>22</v>
      </c>
      <c r="C26" s="6">
        <v>300</v>
      </c>
      <c r="D26" s="6">
        <v>45</v>
      </c>
      <c r="J26" s="37"/>
      <c r="K26" s="37"/>
    </row>
    <row r="27" spans="1:11" ht="14.25">
      <c r="B27" s="9" t="s">
        <v>23</v>
      </c>
      <c r="C27" s="7">
        <f>SUM(C21:C26)</f>
        <v>2570</v>
      </c>
      <c r="D27" s="7">
        <f>SUM(D21:D26)</f>
        <v>1455</v>
      </c>
      <c r="J27" s="37"/>
      <c r="K27" s="37"/>
    </row>
    <row r="28" spans="1:11" ht="14.25">
      <c r="B28" s="10"/>
      <c r="C28" s="6"/>
      <c r="D28" s="6"/>
      <c r="J28" s="37"/>
      <c r="K28" s="37"/>
    </row>
    <row r="29" spans="1:11" ht="14.25">
      <c r="B29" s="27" t="s">
        <v>24</v>
      </c>
      <c r="C29" s="25">
        <f>+C18-C27</f>
        <v>430</v>
      </c>
      <c r="D29" s="25">
        <f>+D18-D27</f>
        <v>545</v>
      </c>
      <c r="J29" s="37"/>
      <c r="K29" s="37"/>
    </row>
    <row r="30" spans="1:11" s="3" customFormat="1" ht="14.25">
      <c r="A30" s="2"/>
      <c r="B30" s="10"/>
      <c r="C30" s="6"/>
      <c r="D30" s="6"/>
      <c r="E30" s="2"/>
      <c r="F30" s="2"/>
      <c r="J30" s="78"/>
      <c r="K30" s="78"/>
    </row>
    <row r="31" spans="1:11" s="3" customFormat="1" ht="14.25">
      <c r="A31" s="2"/>
      <c r="B31" s="11" t="s">
        <v>25</v>
      </c>
      <c r="C31" s="12">
        <v>250</v>
      </c>
      <c r="D31" s="12">
        <v>70</v>
      </c>
      <c r="E31" s="2"/>
      <c r="F31" s="2"/>
      <c r="J31" s="78"/>
      <c r="K31" s="78"/>
    </row>
    <row r="32" spans="1:11" ht="14.25">
      <c r="B32" s="3"/>
      <c r="C32" s="3"/>
      <c r="D32" s="3"/>
      <c r="J32" s="37"/>
      <c r="K32" s="37"/>
    </row>
    <row r="33" spans="1:13" ht="14.25">
      <c r="B33" s="3" t="s">
        <v>26</v>
      </c>
      <c r="C33" s="3"/>
      <c r="D33" s="24">
        <v>1000</v>
      </c>
      <c r="J33" s="37"/>
      <c r="K33" s="37"/>
    </row>
    <row r="34" spans="1:13" ht="14.25">
      <c r="B34" s="3" t="s">
        <v>27</v>
      </c>
      <c r="C34" s="3"/>
      <c r="D34" s="24">
        <v>0</v>
      </c>
      <c r="J34" s="37"/>
      <c r="K34" s="37"/>
    </row>
    <row r="35" spans="1:13" ht="14.25">
      <c r="J35" s="37"/>
      <c r="K35" s="37"/>
    </row>
    <row r="36" spans="1:13" ht="14.25" customHeight="1">
      <c r="J36" s="37"/>
      <c r="K36" s="37"/>
    </row>
    <row r="37" spans="1:13" ht="28.5" customHeight="1">
      <c r="A37" s="18"/>
      <c r="B37" s="18"/>
      <c r="C37" s="18"/>
      <c r="D37" s="18"/>
      <c r="E37" s="33"/>
      <c r="F37" s="35" t="s">
        <v>28</v>
      </c>
      <c r="G37" s="34"/>
      <c r="H37" s="18"/>
      <c r="I37" s="18"/>
      <c r="J37" s="37"/>
      <c r="K37" s="37"/>
    </row>
    <row r="38" spans="1:13" ht="14.25">
      <c r="A38" s="3"/>
      <c r="E38" s="3"/>
      <c r="F38" s="3"/>
      <c r="I38" s="37"/>
      <c r="J38" s="37"/>
      <c r="K38" s="37"/>
    </row>
    <row r="39" spans="1:13" ht="14.25">
      <c r="A39" s="3"/>
      <c r="E39" s="3"/>
      <c r="F39" s="3"/>
      <c r="I39" s="37"/>
      <c r="J39" s="37"/>
      <c r="K39" s="37"/>
    </row>
    <row r="40" spans="1:13" ht="14.25">
      <c r="B40" s="3"/>
      <c r="C40" s="3"/>
      <c r="D40" s="4"/>
      <c r="F40" s="4" t="s">
        <v>8</v>
      </c>
      <c r="I40" s="37"/>
      <c r="J40" s="37"/>
      <c r="K40" s="37"/>
    </row>
    <row r="41" spans="1:13" ht="24.75">
      <c r="B41" s="13"/>
      <c r="C41" s="26" t="s">
        <v>9</v>
      </c>
      <c r="D41" s="26" t="s">
        <v>10</v>
      </c>
      <c r="E41" s="26" t="s">
        <v>29</v>
      </c>
      <c r="F41" s="38" t="s">
        <v>30</v>
      </c>
      <c r="G41" s="37"/>
      <c r="H41" s="37"/>
      <c r="I41" s="75" t="s">
        <v>31</v>
      </c>
      <c r="J41" s="37"/>
      <c r="K41" s="37"/>
    </row>
    <row r="42" spans="1:13" ht="14.25">
      <c r="B42" s="5" t="s">
        <v>32</v>
      </c>
      <c r="C42" s="6"/>
      <c r="D42" s="6"/>
      <c r="E42" s="6"/>
      <c r="F42" s="6"/>
      <c r="I42" s="77"/>
      <c r="J42" s="37"/>
      <c r="K42" s="37"/>
    </row>
    <row r="43" spans="1:13" ht="14.25">
      <c r="B43" s="6" t="s">
        <v>13</v>
      </c>
      <c r="C43" s="7">
        <v>3000</v>
      </c>
      <c r="D43" s="7">
        <v>2000</v>
      </c>
      <c r="E43" s="7">
        <v>0</v>
      </c>
      <c r="F43" s="7">
        <f>SUM(C43:E43)</f>
        <v>5000</v>
      </c>
      <c r="I43" s="72"/>
      <c r="J43" s="37"/>
      <c r="K43" s="37"/>
    </row>
    <row r="44" spans="1:13" ht="25.5">
      <c r="A44" s="16"/>
      <c r="B44" s="6"/>
      <c r="C44" s="6"/>
      <c r="D44" s="6"/>
      <c r="E44" s="6"/>
      <c r="F44" s="6"/>
      <c r="I44" s="72"/>
      <c r="J44" s="37"/>
      <c r="K44" s="37"/>
    </row>
    <row r="45" spans="1:13" ht="25.5">
      <c r="A45" s="16"/>
      <c r="B45" s="8" t="s">
        <v>33</v>
      </c>
      <c r="C45" s="6"/>
      <c r="D45" s="6"/>
      <c r="E45" s="6"/>
      <c r="F45" s="6"/>
      <c r="I45" s="72"/>
      <c r="J45" s="37"/>
      <c r="K45" s="37"/>
    </row>
    <row r="46" spans="1:13" ht="14.25">
      <c r="B46" s="6" t="s">
        <v>16</v>
      </c>
      <c r="C46" s="6">
        <v>400</v>
      </c>
      <c r="D46" s="6">
        <v>400</v>
      </c>
      <c r="E46" s="6"/>
      <c r="F46" s="6">
        <f>SUM(C46:E46)</f>
        <v>800</v>
      </c>
      <c r="I46" s="72"/>
      <c r="J46" s="37"/>
      <c r="K46" s="37"/>
      <c r="L46" s="37"/>
      <c r="M46" s="37"/>
    </row>
    <row r="47" spans="1:13" ht="14.25">
      <c r="A47" s="3"/>
      <c r="B47" s="6" t="s">
        <v>17</v>
      </c>
      <c r="C47" s="6">
        <v>800</v>
      </c>
      <c r="D47" s="6">
        <v>600</v>
      </c>
      <c r="E47" s="6"/>
      <c r="F47" s="6">
        <f>SUM(C47:E47)</f>
        <v>1400</v>
      </c>
      <c r="I47" s="72"/>
      <c r="J47" s="37"/>
      <c r="K47" s="37"/>
      <c r="L47" s="37"/>
      <c r="M47" s="37"/>
    </row>
    <row r="48" spans="1:13" ht="14.25">
      <c r="A48" s="3"/>
      <c r="B48" s="6" t="s">
        <v>18</v>
      </c>
      <c r="C48" s="6">
        <v>400</v>
      </c>
      <c r="D48" s="6">
        <v>150</v>
      </c>
      <c r="E48" s="6"/>
      <c r="F48" s="6">
        <f>SUM(C48:E48)</f>
        <v>550</v>
      </c>
      <c r="I48" s="72"/>
      <c r="J48" s="37"/>
      <c r="K48" s="37"/>
      <c r="L48" s="37"/>
      <c r="M48" s="37"/>
    </row>
    <row r="49" spans="1:14" ht="14.25">
      <c r="A49" s="29"/>
      <c r="B49" s="6" t="s">
        <v>19</v>
      </c>
      <c r="C49" s="6">
        <v>270</v>
      </c>
      <c r="D49" s="6">
        <v>260</v>
      </c>
      <c r="E49" s="6"/>
      <c r="F49" s="6">
        <f>SUM(C49:E49)</f>
        <v>530</v>
      </c>
      <c r="I49" s="72"/>
      <c r="J49" s="37"/>
      <c r="K49" s="37"/>
      <c r="L49" s="37"/>
      <c r="M49" s="37"/>
    </row>
    <row r="50" spans="1:14" ht="14.25">
      <c r="A50" s="29"/>
      <c r="B50" s="6" t="s">
        <v>21</v>
      </c>
      <c r="C50" s="6">
        <v>400</v>
      </c>
      <c r="D50" s="6">
        <v>0</v>
      </c>
      <c r="E50" s="6"/>
      <c r="F50" s="6">
        <f>SUM(C50:E50)</f>
        <v>400</v>
      </c>
      <c r="I50" s="72"/>
      <c r="J50" s="37"/>
      <c r="K50" s="37"/>
      <c r="L50" s="37"/>
      <c r="M50" s="37"/>
      <c r="N50" s="37"/>
    </row>
    <row r="51" spans="1:14" ht="14.25">
      <c r="B51" s="6" t="s">
        <v>22</v>
      </c>
      <c r="C51" s="6">
        <v>300</v>
      </c>
      <c r="D51" s="6">
        <v>45</v>
      </c>
      <c r="E51" s="6">
        <v>1000</v>
      </c>
      <c r="F51" s="6">
        <f>SUM(C51:E51)</f>
        <v>1345</v>
      </c>
      <c r="I51" s="72"/>
      <c r="J51" s="37"/>
      <c r="K51" s="37"/>
      <c r="N51" s="37"/>
    </row>
    <row r="52" spans="1:14" ht="14.25">
      <c r="B52" s="9" t="s">
        <v>23</v>
      </c>
      <c r="C52" s="7">
        <f>SUM(C46:C51)</f>
        <v>2570</v>
      </c>
      <c r="D52" s="7">
        <f>SUM(D46:D51)</f>
        <v>1455</v>
      </c>
      <c r="E52" s="7">
        <f>SUM(E46:E51)</f>
        <v>1000</v>
      </c>
      <c r="F52" s="7">
        <f>SUM(C52:E52)</f>
        <v>5025</v>
      </c>
      <c r="I52" s="72"/>
      <c r="J52" s="37"/>
      <c r="K52" s="37"/>
      <c r="N52" s="37"/>
    </row>
    <row r="53" spans="1:14" ht="14.25">
      <c r="B53" s="10"/>
      <c r="C53" s="6"/>
      <c r="D53" s="6"/>
      <c r="E53" s="6"/>
      <c r="F53" s="65"/>
      <c r="I53" s="72"/>
      <c r="J53" s="37"/>
      <c r="K53" s="37"/>
      <c r="N53" s="37"/>
    </row>
    <row r="54" spans="1:14" ht="14.25">
      <c r="B54" s="54" t="s">
        <v>25</v>
      </c>
      <c r="C54" s="71">
        <v>250</v>
      </c>
      <c r="D54" s="71">
        <v>70</v>
      </c>
      <c r="E54" s="71">
        <v>0</v>
      </c>
      <c r="F54" s="59"/>
      <c r="I54" s="72"/>
      <c r="J54" s="37"/>
      <c r="K54" s="37"/>
    </row>
    <row r="55" spans="1:14" ht="14.25">
      <c r="B55" s="58" t="s">
        <v>34</v>
      </c>
      <c r="C55" s="68">
        <f>C43-C52</f>
        <v>430</v>
      </c>
      <c r="D55" s="68">
        <f>D43-D52</f>
        <v>545</v>
      </c>
      <c r="E55" s="69">
        <f>+E43-E52</f>
        <v>-1000</v>
      </c>
      <c r="F55" s="69">
        <f>+F43-F52</f>
        <v>-25</v>
      </c>
      <c r="I55" s="72"/>
      <c r="J55" s="37"/>
      <c r="K55" s="37"/>
    </row>
    <row r="56" spans="1:14" ht="14.25">
      <c r="B56" s="57" t="s">
        <v>35</v>
      </c>
      <c r="C56" s="63">
        <f>C54*C79</f>
        <v>11.875</v>
      </c>
      <c r="D56" s="57">
        <f>D54*C79</f>
        <v>3.3250000000000002</v>
      </c>
      <c r="E56" s="57">
        <f>E54*C79</f>
        <v>0</v>
      </c>
      <c r="F56" s="57">
        <f>SUM(C56:E56)</f>
        <v>15.2</v>
      </c>
      <c r="I56" s="72"/>
      <c r="J56" s="37"/>
      <c r="K56" s="37"/>
    </row>
    <row r="57" spans="1:14" ht="14.25">
      <c r="A57" s="36" t="s">
        <v>36</v>
      </c>
      <c r="B57" s="64" t="s">
        <v>37</v>
      </c>
      <c r="C57" s="67">
        <f>+C55-C56</f>
        <v>418.125</v>
      </c>
      <c r="D57" s="62">
        <f>+D55-D56</f>
        <v>541.67499999999995</v>
      </c>
      <c r="E57" s="55">
        <f>+E55-E56</f>
        <v>-1000</v>
      </c>
      <c r="F57" s="55">
        <f>+F55-F56</f>
        <v>-40.200000000000003</v>
      </c>
      <c r="I57" s="72"/>
      <c r="J57" s="37"/>
      <c r="K57" s="37"/>
    </row>
    <row r="58" spans="1:14" ht="14.25">
      <c r="B58" s="57" t="s">
        <v>38</v>
      </c>
      <c r="C58" s="66">
        <v>0</v>
      </c>
      <c r="D58" s="66">
        <v>0</v>
      </c>
      <c r="E58" s="66">
        <v>0</v>
      </c>
      <c r="F58" s="57">
        <f>SUM(C58:E58)</f>
        <v>0</v>
      </c>
      <c r="I58" s="73"/>
      <c r="J58" s="37"/>
      <c r="K58" s="37"/>
    </row>
    <row r="59" spans="1:14" ht="15">
      <c r="A59" s="53" t="s">
        <v>39</v>
      </c>
      <c r="B59" s="56" t="s">
        <v>40</v>
      </c>
      <c r="C59" s="70" t="s">
        <v>41</v>
      </c>
      <c r="D59" s="70" t="s">
        <v>41</v>
      </c>
      <c r="E59" s="70" t="s">
        <v>41</v>
      </c>
      <c r="F59" s="55">
        <f>+F57-F58</f>
        <v>-40.200000000000003</v>
      </c>
      <c r="I59" s="74"/>
      <c r="J59" s="37"/>
      <c r="K59" s="37"/>
    </row>
    <row r="60" spans="1:14" ht="14.25">
      <c r="I60" s="60"/>
      <c r="J60" s="37"/>
      <c r="K60" s="37"/>
    </row>
    <row r="61" spans="1:14" ht="14.25">
      <c r="B61" s="37"/>
      <c r="I61" s="60"/>
      <c r="J61" s="37"/>
      <c r="K61" s="37"/>
    </row>
    <row r="62" spans="1:14" ht="14.25">
      <c r="B62" s="39"/>
      <c r="C62" s="45"/>
      <c r="D62" s="40"/>
      <c r="I62" s="60"/>
      <c r="J62" s="37"/>
      <c r="K62" s="37"/>
    </row>
    <row r="63" spans="1:14" ht="14.25" customHeight="1">
      <c r="B63" s="41"/>
      <c r="C63" s="48" t="s">
        <v>42</v>
      </c>
      <c r="D63" s="42"/>
      <c r="E63" s="86" t="s">
        <v>43</v>
      </c>
      <c r="F63" s="87"/>
      <c r="I63" s="60"/>
      <c r="J63" s="37"/>
      <c r="K63" s="37"/>
    </row>
    <row r="64" spans="1:14" ht="14.25">
      <c r="B64" s="41"/>
      <c r="C64" s="88">
        <v>220000</v>
      </c>
      <c r="D64" s="89"/>
      <c r="E64" s="37"/>
      <c r="I64" s="60"/>
      <c r="J64" s="37"/>
      <c r="K64" s="37"/>
    </row>
    <row r="65" spans="2:11" ht="14.25" customHeight="1">
      <c r="B65" s="46"/>
      <c r="C65" s="46"/>
      <c r="D65" s="42"/>
      <c r="E65" s="96">
        <v>0.12</v>
      </c>
      <c r="F65" s="97"/>
      <c r="I65" s="60"/>
      <c r="J65" s="37"/>
      <c r="K65" s="37"/>
    </row>
    <row r="66" spans="2:11" ht="14.25" customHeight="1">
      <c r="B66" s="49" t="s">
        <v>44</v>
      </c>
      <c r="C66" s="90" t="s">
        <v>45</v>
      </c>
      <c r="D66" s="91"/>
      <c r="I66" s="60"/>
      <c r="J66" s="37"/>
      <c r="K66" s="37"/>
    </row>
    <row r="67" spans="2:11" ht="14.25" customHeight="1">
      <c r="B67" s="41"/>
      <c r="C67" s="90" t="s">
        <v>46</v>
      </c>
      <c r="D67" s="91"/>
      <c r="I67" s="60"/>
      <c r="J67" s="37"/>
      <c r="K67" s="37"/>
    </row>
    <row r="68" spans="2:11" ht="15">
      <c r="B68" s="50">
        <v>320000</v>
      </c>
      <c r="C68" s="43"/>
      <c r="D68" s="52"/>
      <c r="I68" s="60"/>
      <c r="J68" s="37"/>
      <c r="K68" s="37"/>
    </row>
    <row r="69" spans="2:11" ht="14.25" customHeight="1">
      <c r="B69" s="41"/>
      <c r="C69" s="41"/>
      <c r="D69" s="51"/>
      <c r="E69" s="86" t="s">
        <v>47</v>
      </c>
      <c r="F69" s="87"/>
      <c r="I69" s="60"/>
      <c r="J69" s="37"/>
      <c r="K69" s="37"/>
    </row>
    <row r="70" spans="2:11" ht="14.25">
      <c r="B70" s="41"/>
      <c r="C70" s="46"/>
      <c r="D70" s="42"/>
      <c r="I70" s="60"/>
      <c r="J70" s="37"/>
      <c r="K70" s="37"/>
    </row>
    <row r="71" spans="2:11" ht="14.25" customHeight="1">
      <c r="B71" s="41"/>
      <c r="C71" s="92" t="s">
        <v>48</v>
      </c>
      <c r="D71" s="93"/>
      <c r="E71" s="94">
        <v>0.04</v>
      </c>
      <c r="F71" s="95"/>
      <c r="I71" s="81"/>
      <c r="J71" s="37"/>
      <c r="K71" s="37"/>
    </row>
    <row r="72" spans="2:11" ht="14.25">
      <c r="B72" s="41"/>
      <c r="C72" s="88">
        <v>100000</v>
      </c>
      <c r="D72" s="89"/>
      <c r="I72" s="60"/>
      <c r="J72" s="37"/>
      <c r="K72" s="37"/>
    </row>
    <row r="73" spans="2:11" ht="14.25" customHeight="1">
      <c r="B73" s="41"/>
      <c r="C73" s="46"/>
      <c r="D73" s="42"/>
      <c r="I73" s="60"/>
      <c r="J73" s="37"/>
      <c r="K73" s="37"/>
    </row>
    <row r="74" spans="2:11" ht="14.25">
      <c r="B74" s="43"/>
      <c r="C74" s="47"/>
      <c r="D74" s="44"/>
      <c r="I74" s="60"/>
      <c r="J74" s="37"/>
      <c r="K74" s="37"/>
    </row>
    <row r="75" spans="2:11" ht="14.25">
      <c r="B75" s="37"/>
      <c r="I75" s="60"/>
      <c r="J75" s="37"/>
      <c r="K75" s="37"/>
    </row>
    <row r="76" spans="2:11" ht="14.25">
      <c r="B76" s="37"/>
      <c r="I76" s="60"/>
      <c r="J76" s="37"/>
      <c r="K76" s="37"/>
    </row>
    <row r="77" spans="2:11" ht="14.25">
      <c r="I77" s="60"/>
      <c r="J77" s="37"/>
      <c r="K77" s="37"/>
    </row>
    <row r="78" spans="2:11" ht="15">
      <c r="B78" s="76" t="s">
        <v>49</v>
      </c>
      <c r="C78" s="98">
        <f>(220000*E65+100000*E71)/320000</f>
        <v>9.5000000000000001E-2</v>
      </c>
      <c r="D78" s="99"/>
      <c r="I78" s="60"/>
      <c r="J78" s="37"/>
      <c r="K78" s="37"/>
    </row>
    <row r="79" spans="2:11" ht="14.25" customHeight="1">
      <c r="B79" s="79" t="s">
        <v>50</v>
      </c>
      <c r="C79" s="100">
        <f>C78/2</f>
        <v>4.7500000000000001E-2</v>
      </c>
      <c r="D79" s="101"/>
      <c r="I79" s="61"/>
      <c r="J79" s="37"/>
      <c r="K79" s="37"/>
    </row>
    <row r="80" spans="2:11" ht="14.25">
      <c r="J80" s="37"/>
      <c r="K80" s="37"/>
    </row>
    <row r="81" spans="1:11" ht="4.5" customHeight="1">
      <c r="A81" s="18"/>
      <c r="B81" s="18"/>
      <c r="C81" s="18"/>
      <c r="D81" s="18"/>
      <c r="E81" s="18"/>
      <c r="F81" s="18"/>
      <c r="G81" s="18"/>
      <c r="H81" s="18"/>
      <c r="I81" s="18"/>
      <c r="J81" s="37"/>
      <c r="K81" s="37"/>
    </row>
    <row r="82" spans="1:11" ht="14.45" thickBot="1"/>
    <row r="83" spans="1:11" ht="14.45" thickBot="1">
      <c r="A83" s="15"/>
    </row>
    <row r="85" spans="1:11" ht="14.25"/>
    <row r="86" spans="1:11" ht="14.25" customHeight="1">
      <c r="A86" s="83"/>
      <c r="B86" s="84"/>
      <c r="C86" s="84"/>
      <c r="D86" s="84"/>
      <c r="E86" s="84"/>
      <c r="F86" s="84"/>
      <c r="G86" s="84"/>
      <c r="H86" s="84"/>
      <c r="I86" s="84"/>
      <c r="J86" s="84"/>
    </row>
    <row r="87" spans="1:11" ht="14.25" customHeight="1">
      <c r="A87" s="84"/>
      <c r="B87" s="84"/>
      <c r="C87" s="84"/>
      <c r="D87" s="84"/>
      <c r="E87" s="84"/>
      <c r="F87" s="84"/>
      <c r="G87" s="84"/>
      <c r="H87" s="84"/>
      <c r="I87" s="84"/>
      <c r="J87" s="84"/>
    </row>
    <row r="88" spans="1:11" ht="14.25" customHeight="1">
      <c r="A88" s="84"/>
      <c r="B88" s="84"/>
      <c r="C88" s="84"/>
      <c r="D88" s="84"/>
      <c r="E88" s="84"/>
      <c r="F88" s="84"/>
      <c r="G88" s="84"/>
      <c r="H88" s="84"/>
      <c r="I88" s="84"/>
      <c r="J88" s="84"/>
    </row>
    <row r="89" spans="1:11" ht="14.25" customHeight="1">
      <c r="A89" s="84"/>
      <c r="B89" s="84"/>
      <c r="C89" s="84"/>
      <c r="D89" s="84"/>
      <c r="E89" s="84"/>
      <c r="F89" s="84"/>
      <c r="G89" s="84"/>
      <c r="H89" s="84"/>
      <c r="I89" s="84"/>
      <c r="J89" s="84"/>
    </row>
    <row r="90" spans="1:11" ht="14.25" customHeight="1">
      <c r="A90" s="85"/>
      <c r="B90" s="84"/>
      <c r="C90" s="84"/>
      <c r="D90" s="84"/>
      <c r="E90" s="84"/>
      <c r="F90" s="84"/>
      <c r="G90" s="84"/>
      <c r="H90" s="84"/>
      <c r="I90" s="84"/>
      <c r="J90" s="84"/>
    </row>
    <row r="91" spans="1:11" ht="14.25" customHeight="1">
      <c r="A91" s="84"/>
      <c r="B91" s="84"/>
      <c r="C91" s="84"/>
      <c r="D91" s="84"/>
      <c r="E91" s="84"/>
      <c r="F91" s="84"/>
      <c r="G91" s="84"/>
      <c r="H91" s="84"/>
      <c r="I91" s="84"/>
      <c r="J91" s="84"/>
    </row>
    <row r="92" spans="1:11" ht="14.25" customHeight="1">
      <c r="A92" s="84"/>
      <c r="B92" s="84"/>
      <c r="C92" s="84"/>
      <c r="D92" s="84"/>
      <c r="E92" s="84"/>
      <c r="F92" s="84"/>
      <c r="G92" s="84"/>
      <c r="H92" s="84"/>
      <c r="I92" s="84"/>
      <c r="J92" s="84"/>
    </row>
    <row r="93" spans="1:11" ht="14.25" customHeight="1">
      <c r="A93" s="84"/>
      <c r="B93" s="84"/>
      <c r="C93" s="84"/>
      <c r="D93" s="84"/>
      <c r="E93" s="84"/>
      <c r="F93" s="84"/>
      <c r="G93" s="84"/>
      <c r="H93" s="84"/>
      <c r="I93" s="84"/>
      <c r="J93" s="84"/>
    </row>
    <row r="94" spans="1:11" ht="14.25" customHeight="1">
      <c r="A94" s="84"/>
      <c r="B94" s="84"/>
      <c r="C94" s="84"/>
      <c r="D94" s="84"/>
      <c r="E94" s="84"/>
      <c r="F94" s="84"/>
      <c r="G94" s="84"/>
      <c r="H94" s="84"/>
      <c r="I94" s="84"/>
      <c r="J94" s="84"/>
    </row>
    <row r="95" spans="1:11" ht="14.25" customHeight="1">
      <c r="A95" s="85"/>
      <c r="B95" s="84"/>
      <c r="C95" s="84"/>
      <c r="D95" s="84"/>
      <c r="E95" s="84"/>
      <c r="F95" s="84"/>
      <c r="G95" s="84"/>
      <c r="H95" s="84"/>
      <c r="I95" s="84"/>
      <c r="J95" s="84"/>
    </row>
    <row r="96" spans="1:11" ht="14.25" customHeight="1">
      <c r="A96" s="84"/>
      <c r="B96" s="84"/>
      <c r="C96" s="84"/>
      <c r="D96" s="84"/>
      <c r="E96" s="84"/>
      <c r="F96" s="84"/>
      <c r="G96" s="84"/>
      <c r="H96" s="84"/>
      <c r="I96" s="84"/>
      <c r="J96" s="84"/>
    </row>
    <row r="97" spans="1:10" ht="14.25" customHeight="1">
      <c r="A97" s="84"/>
      <c r="B97" s="84"/>
      <c r="C97" s="84"/>
      <c r="D97" s="84"/>
      <c r="E97" s="84"/>
      <c r="F97" s="84"/>
      <c r="G97" s="84"/>
      <c r="H97" s="84"/>
      <c r="I97" s="84"/>
      <c r="J97" s="84"/>
    </row>
    <row r="98" spans="1:10" ht="14.25" customHeight="1">
      <c r="A98" s="84"/>
      <c r="B98" s="84"/>
      <c r="C98" s="84"/>
      <c r="D98" s="84"/>
      <c r="E98" s="84"/>
      <c r="F98" s="84"/>
      <c r="G98" s="84"/>
      <c r="H98" s="84"/>
      <c r="I98" s="84"/>
      <c r="J98" s="84"/>
    </row>
    <row r="99" spans="1:10" ht="14.25" customHeight="1">
      <c r="A99" s="84"/>
      <c r="B99" s="84"/>
      <c r="C99" s="84"/>
      <c r="D99" s="84"/>
      <c r="E99" s="84"/>
      <c r="F99" s="84"/>
      <c r="G99" s="84"/>
      <c r="H99" s="84"/>
      <c r="I99" s="84"/>
      <c r="J99" s="84"/>
    </row>
    <row r="100" spans="1:10" ht="14.25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84"/>
    </row>
  </sheetData>
  <mergeCells count="15">
    <mergeCell ref="E1:H1"/>
    <mergeCell ref="A86:J89"/>
    <mergeCell ref="A90:J94"/>
    <mergeCell ref="E63:F63"/>
    <mergeCell ref="A95:J100"/>
    <mergeCell ref="C64:D64"/>
    <mergeCell ref="C66:D66"/>
    <mergeCell ref="C67:D67"/>
    <mergeCell ref="C72:D72"/>
    <mergeCell ref="C71:D71"/>
    <mergeCell ref="E71:F71"/>
    <mergeCell ref="E65:F65"/>
    <mergeCell ref="E69:F69"/>
    <mergeCell ref="C78:D78"/>
    <mergeCell ref="C79:D7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7B99365654D647AC58AEB58BB0ACC6" ma:contentTypeVersion="4" ma:contentTypeDescription="Criar um novo documento." ma:contentTypeScope="" ma:versionID="996ed6ca1270ef6905866227fb94d636">
  <xsd:schema xmlns:xsd="http://www.w3.org/2001/XMLSchema" xmlns:xs="http://www.w3.org/2001/XMLSchema" xmlns:p="http://schemas.microsoft.com/office/2006/metadata/properties" xmlns:ns3="9b5b9e1b-4212-4180-bf06-18a0a1374502" targetNamespace="http://schemas.microsoft.com/office/2006/metadata/properties" ma:root="true" ma:fieldsID="14fcf050faa3739dc06b8006cb51e89c" ns3:_="">
    <xsd:import namespace="9b5b9e1b-4212-4180-bf06-18a0a137450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5b9e1b-4212-4180-bf06-18a0a137450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54C2A3-86CF-4DF8-9B8D-A342EB37E605}"/>
</file>

<file path=customXml/itemProps2.xml><?xml version="1.0" encoding="utf-8"?>
<ds:datastoreItem xmlns:ds="http://schemas.openxmlformats.org/officeDocument/2006/customXml" ds:itemID="{FE4E753C-C0BA-41F9-9311-8621AFDD92AA}"/>
</file>

<file path=customXml/itemProps3.xml><?xml version="1.0" encoding="utf-8"?>
<ds:datastoreItem xmlns:ds="http://schemas.openxmlformats.org/officeDocument/2006/customXml" ds:itemID="{F10C8C5E-AEF0-48F5-A2D3-B3979E4C62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Simoes</dc:creator>
  <cp:keywords/>
  <dc:description/>
  <cp:lastModifiedBy/>
  <cp:revision/>
  <dcterms:created xsi:type="dcterms:W3CDTF">2022-09-16T14:16:19Z</dcterms:created>
  <dcterms:modified xsi:type="dcterms:W3CDTF">2025-05-29T18:28:02Z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0x0101007B7B99365654D647AC58AEB58BB0ACC6</vt:lpwstr>
  </property>
</Properties>
</file>