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mil\OneDrive\Ambiente de Trabalho\"/>
    </mc:Choice>
  </mc:AlternateContent>
  <xr:revisionPtr revIDLastSave="0" documentId="13_ncr:1_{F287269C-B03A-4767-A8E6-0F265BBE5BB9}" xr6:coauthVersionLast="47" xr6:coauthVersionMax="47" xr10:uidLastSave="{00000000-0000-0000-0000-000000000000}"/>
  <bookViews>
    <workbookView xWindow="-110" yWindow="-110" windowWidth="21820" windowHeight="13900" xr2:uid="{2C57BFCC-E3AC-4617-B43D-F8B6B4F6DBC7}"/>
  </bookViews>
  <sheets>
    <sheet name="R&amp;C Sporting" sheetId="2" r:id="rId1"/>
    <sheet name="Anális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" i="1" l="1"/>
  <c r="K67" i="1"/>
  <c r="K66" i="1" s="1"/>
  <c r="J44" i="1"/>
  <c r="J46" i="1" s="1"/>
  <c r="K65" i="1"/>
  <c r="J65" i="1"/>
  <c r="K64" i="1"/>
  <c r="J64" i="1"/>
  <c r="K61" i="1"/>
  <c r="J61" i="1"/>
  <c r="K60" i="1"/>
  <c r="J60" i="1"/>
  <c r="K59" i="1"/>
  <c r="J59" i="1"/>
  <c r="K53" i="1"/>
  <c r="J53" i="1"/>
  <c r="J45" i="1"/>
  <c r="K46" i="1"/>
  <c r="K45" i="1"/>
  <c r="K44" i="1"/>
  <c r="K36" i="1"/>
  <c r="J36" i="1"/>
  <c r="J30" i="1"/>
  <c r="K31" i="1"/>
  <c r="J31" i="1"/>
  <c r="K29" i="1"/>
  <c r="K30" i="1"/>
  <c r="J16" i="1"/>
  <c r="J29" i="1"/>
  <c r="J66" i="1" l="1"/>
  <c r="K24" i="1"/>
  <c r="J24" i="1"/>
  <c r="J23" i="1"/>
  <c r="K23" i="1"/>
  <c r="K17" i="1"/>
  <c r="J17" i="1"/>
  <c r="K16" i="1"/>
  <c r="K18" i="1" s="1"/>
  <c r="J18" i="1"/>
  <c r="K12" i="1" l="1"/>
  <c r="J12" i="1"/>
  <c r="K11" i="1"/>
  <c r="J11" i="1"/>
  <c r="J10" i="1"/>
  <c r="K10" i="1"/>
  <c r="E31" i="2"/>
  <c r="D31" i="2"/>
  <c r="D23" i="2"/>
  <c r="D67" i="2" l="1"/>
  <c r="C67" i="2"/>
  <c r="N16" i="2"/>
  <c r="O16" i="2"/>
  <c r="M74" i="2"/>
  <c r="N74" i="2"/>
  <c r="O74" i="2"/>
  <c r="M67" i="2"/>
  <c r="N67" i="2"/>
  <c r="O67" i="2"/>
  <c r="L67" i="2"/>
  <c r="L74" i="2"/>
  <c r="I67" i="2"/>
  <c r="J22" i="2"/>
  <c r="J23" i="2" s="1"/>
  <c r="I22" i="2"/>
  <c r="I23" i="2" s="1"/>
  <c r="J17" i="2"/>
  <c r="I17" i="2"/>
  <c r="E46" i="2"/>
  <c r="E47" i="2" s="1"/>
  <c r="D46" i="2"/>
  <c r="D38" i="2"/>
  <c r="D47" i="2" s="1"/>
  <c r="E22" i="2"/>
  <c r="D22" i="2"/>
  <c r="E14" i="2"/>
  <c r="D14" i="2"/>
  <c r="E23" i="2" l="1"/>
  <c r="D48" i="2"/>
  <c r="E48" i="2"/>
</calcChain>
</file>

<file path=xl/sharedStrings.xml><?xml version="1.0" encoding="utf-8"?>
<sst xmlns="http://schemas.openxmlformats.org/spreadsheetml/2006/main" count="260" uniqueCount="153">
  <si>
    <t>Indicadores de Análise Financeira</t>
  </si>
  <si>
    <t>Autonomia Financeira = Capital Próprio / Ativo</t>
  </si>
  <si>
    <t>Solvabilidade = Capital Próprio / Passivo</t>
  </si>
  <si>
    <t>Nível de endividamento = Passivo / Ativo = 1 - Autonomia Financeira</t>
  </si>
  <si>
    <t>Indicadores de Análise Económica</t>
  </si>
  <si>
    <t>30.Jun.23</t>
  </si>
  <si>
    <t>Capital Próprio</t>
  </si>
  <si>
    <t>Passivo</t>
  </si>
  <si>
    <t>Ativo</t>
  </si>
  <si>
    <t>Activos intangíveis - Valor do plantel</t>
  </si>
  <si>
    <t>12.1</t>
  </si>
  <si>
    <t>Outros activos intangíveis</t>
  </si>
  <si>
    <t>12.2</t>
  </si>
  <si>
    <t>Activos sob direito de uso</t>
  </si>
  <si>
    <t>Outros activos não correntes</t>
  </si>
  <si>
    <t>Clientes</t>
  </si>
  <si>
    <t>Inventários</t>
  </si>
  <si>
    <t>Estado e outros entes públicos</t>
  </si>
  <si>
    <t>Outros devedores</t>
  </si>
  <si>
    <t>Outros activos correntes</t>
  </si>
  <si>
    <t>Caixa e equivalentes de caixa</t>
  </si>
  <si>
    <t>Total do Activo corrente</t>
  </si>
  <si>
    <t>Capital social</t>
  </si>
  <si>
    <t>Prémios de emissão de acções</t>
  </si>
  <si>
    <t>Valores mobiliários obrigatoriamente convertíveis</t>
  </si>
  <si>
    <t>Prestações acessórias</t>
  </si>
  <si>
    <t>Reservas e resultados acumulados</t>
  </si>
  <si>
    <t>Resultado líquido do exercício</t>
  </si>
  <si>
    <t>Provisões</t>
  </si>
  <si>
    <t>Responsabilidades com benefícios pós-emprego</t>
  </si>
  <si>
    <t>Financiamentos obtidos</t>
  </si>
  <si>
    <t>Passivos da locação</t>
  </si>
  <si>
    <t>Outros passivos não correntes</t>
  </si>
  <si>
    <t>Fornecedores</t>
  </si>
  <si>
    <t>Outros credores</t>
  </si>
  <si>
    <t>Outros passivos correntes</t>
  </si>
  <si>
    <t>Total do Passivo corrente</t>
  </si>
  <si>
    <t>Total do Passivo</t>
  </si>
  <si>
    <t>Total do Capital Próprio e Passivo</t>
  </si>
  <si>
    <t>Notas</t>
  </si>
  <si>
    <t>EUR'000</t>
  </si>
  <si>
    <t>Total do Activo</t>
  </si>
  <si>
    <t>Total do Activo não corrente</t>
  </si>
  <si>
    <t>Activo Corrente</t>
  </si>
  <si>
    <t>Total do Capital Próprio</t>
  </si>
  <si>
    <t xml:space="preserve"> Passivo Não corrente</t>
  </si>
  <si>
    <t>Activos fixos tangíveis</t>
  </si>
  <si>
    <t xml:space="preserve">Activo Não Corrente </t>
  </si>
  <si>
    <t>Total do Passivo não corrente</t>
  </si>
  <si>
    <t>Passivo corrente</t>
  </si>
  <si>
    <t>Rendimentos e ganhos operacionais sem transacções com jogadores</t>
  </si>
  <si>
    <t>Custo das mercadorias vendidas</t>
  </si>
  <si>
    <t>Fornecimentos e serviços externos</t>
  </si>
  <si>
    <t>Depreciações e amortizações excluindo plantel</t>
  </si>
  <si>
    <t>Provisões e perdas por imparidade excluindo plantel</t>
  </si>
  <si>
    <t>Outros gastos e perdas</t>
  </si>
  <si>
    <t>Gastos e perdas operacionais sem transacções com jogadores</t>
  </si>
  <si>
    <t>Resultados operacionais sem transacções com jogadores</t>
  </si>
  <si>
    <t>Amortizações e perdas de imparidade do plantel</t>
  </si>
  <si>
    <t>Rendimentos com transações com jogadores</t>
  </si>
  <si>
    <t>Gastos com transações com jogadores</t>
  </si>
  <si>
    <t>Resultados operacionais das transacções com jogadores</t>
  </si>
  <si>
    <t>Resultados operacionais</t>
  </si>
  <si>
    <t>Resultados financeiros</t>
  </si>
  <si>
    <t>Resultados antes de impostos</t>
  </si>
  <si>
    <t>Imposto sobre o rendimento</t>
  </si>
  <si>
    <t>Resultado básico por acção (Euros)</t>
  </si>
  <si>
    <t>Resultado diluído por acção (Euros)</t>
  </si>
  <si>
    <t>0,125</t>
  </si>
  <si>
    <t>Rendimentos e Gastos</t>
  </si>
  <si>
    <t>-</t>
  </si>
  <si>
    <t>Remensurações</t>
  </si>
  <si>
    <t>Rendimento integral do exercício</t>
  </si>
  <si>
    <t>Elementos passíveis de reversão na demostração dos resultados</t>
  </si>
  <si>
    <t>Elementos passíveis de reversão no capital próprio:</t>
  </si>
  <si>
    <t>Aplicação de resultados</t>
  </si>
  <si>
    <t>Conversão de VMOCs</t>
  </si>
  <si>
    <t>Outro rendimento integral - Remensurações</t>
  </si>
  <si>
    <t>Saldo em 30 de Junho de 2023</t>
  </si>
  <si>
    <t>Nota</t>
  </si>
  <si>
    <t>Saldo em 1 de Julho de 2022</t>
  </si>
  <si>
    <t>Capital Social</t>
  </si>
  <si>
    <t>Prémios de Emissão de Acções</t>
  </si>
  <si>
    <t>Prestações Acessórias</t>
  </si>
  <si>
    <t>Fluxo gerado pelas operações</t>
  </si>
  <si>
    <t>(1)</t>
  </si>
  <si>
    <t>Actividades de investimento :</t>
  </si>
  <si>
    <t>investimento (2)</t>
  </si>
  <si>
    <t>Actividades de financiamento :</t>
  </si>
  <si>
    <t>financiamento (3)</t>
  </si>
  <si>
    <t>Efeitos das diferenças de câmbio</t>
  </si>
  <si>
    <t>Actividades operacionais:</t>
  </si>
  <si>
    <t>Fluxos de caixa de actividades operacionais (1)</t>
  </si>
  <si>
    <t>Fluxos de caixa das actividades de investimento (2)</t>
  </si>
  <si>
    <t xml:space="preserve">  Recebimentos de clientes, UEFA e do grupo</t>
  </si>
  <si>
    <t xml:space="preserve">  Pagamentos a fornecedores e empresas do grupo</t>
  </si>
  <si>
    <t xml:space="preserve">  Pagamentos ao Estado</t>
  </si>
  <si>
    <t xml:space="preserve">  Pagamentos ao pessoal</t>
  </si>
  <si>
    <t xml:space="preserve">  Pagamento/Recebimento do Imposto s/Rendimento</t>
  </si>
  <si>
    <t xml:space="preserve">  Outros recebimentos /(pagamentos) relativos à actividade operacional</t>
  </si>
  <si>
    <t xml:space="preserve">  Recebimentos :</t>
  </si>
  <si>
    <t xml:space="preserve">    Activos intangíveis - plantel</t>
  </si>
  <si>
    <t xml:space="preserve">  Pagamentos :</t>
  </si>
  <si>
    <t xml:space="preserve">    Activos tangíveis</t>
  </si>
  <si>
    <t>Caixa e seus equivalentes no fim do período</t>
  </si>
  <si>
    <t>Caixa e seus equivalentes no início do período</t>
  </si>
  <si>
    <t xml:space="preserve">    Empréstimos obtidos</t>
  </si>
  <si>
    <t xml:space="preserve">  Pagamentos respeitantes a :</t>
  </si>
  <si>
    <t xml:space="preserve">    Fundos de Investimento/Parcerias</t>
  </si>
  <si>
    <t xml:space="preserve">    Locações</t>
  </si>
  <si>
    <t xml:space="preserve">    Juros e custos similares</t>
  </si>
  <si>
    <t>Fluxos de caixa das actividades de financiamento (3)</t>
  </si>
  <si>
    <t>Variação de caixa e seus equivalentes (4)=(1)+(2)+(3)</t>
  </si>
  <si>
    <t>Peso (%) no total do passivo</t>
  </si>
  <si>
    <t>Vendas</t>
  </si>
  <si>
    <t>Prestações de serviços</t>
  </si>
  <si>
    <t>Total ativos intangíveis = Valor do Plantel + Outros ativos intangíveis</t>
  </si>
  <si>
    <t>Loja Verde</t>
  </si>
  <si>
    <t>Distribuição/Retalho</t>
  </si>
  <si>
    <t>Loja Verde Online</t>
  </si>
  <si>
    <t>Direitos televisivos</t>
  </si>
  <si>
    <t>Bilheteira e Bilhetes de Época</t>
  </si>
  <si>
    <t>Patrocínios e Publicidade</t>
  </si>
  <si>
    <t>Outros</t>
  </si>
  <si>
    <t>Total</t>
  </si>
  <si>
    <t>Gastos operacionais - rubrica com mais valor:</t>
  </si>
  <si>
    <t>Gastos com Pessoal</t>
  </si>
  <si>
    <r>
      <t>Vendas e prestações de serviços</t>
    </r>
    <r>
      <rPr>
        <b/>
        <sz val="11"/>
        <color theme="1"/>
        <rFont val="Calibri"/>
        <family val="2"/>
      </rPr>
      <t xml:space="preserve"> (*1)</t>
    </r>
  </si>
  <si>
    <r>
      <t xml:space="preserve">Outros rendimentos e ganhos  </t>
    </r>
    <r>
      <rPr>
        <b/>
        <sz val="11"/>
        <color theme="1"/>
        <rFont val="Calibri"/>
        <family val="2"/>
      </rPr>
      <t>(*2)</t>
    </r>
  </si>
  <si>
    <r>
      <t xml:space="preserve">Gastos com o pessoal </t>
    </r>
    <r>
      <rPr>
        <b/>
        <sz val="11"/>
        <color theme="1"/>
        <rFont val="Calibri"/>
        <family val="2"/>
      </rPr>
      <t>(*3)</t>
    </r>
  </si>
  <si>
    <t>Vendas e prestações de serviços (*1)</t>
  </si>
  <si>
    <t>Financiamentos obtidos:  Σ (corrente e não corrente)</t>
  </si>
  <si>
    <t>Resultado operacional</t>
  </si>
  <si>
    <t>Impacto das receitas com transações de jogadores no resultado operacional</t>
  </si>
  <si>
    <t>Resultado líquido</t>
  </si>
  <si>
    <t>Rendimentos com transações de jogadores</t>
  </si>
  <si>
    <t>Ativos intangíveis - Valor do plantel</t>
  </si>
  <si>
    <t>Outros ativos intangíveis</t>
  </si>
  <si>
    <t>Demonstração da Posição Financeira em 
30 de Junho de 2024 e 2023</t>
  </si>
  <si>
    <t>30.Jun.24</t>
  </si>
  <si>
    <t>Saldo em 1 de Julho de 2023</t>
  </si>
  <si>
    <t>Saldo em 30 de Junho de 2024</t>
  </si>
  <si>
    <t>Demonstração Dos Resultados para os períodos findos em 30 de Junho de 2024 e 2023</t>
  </si>
  <si>
    <t>Demonstração Do Rendimento Integral para os Exercícios findos em 30 de Junho de 2024 e 2023</t>
  </si>
  <si>
    <t>Demonstração Dos Fluxos de Caixa para os exercícios findos em 30 de Junho de 2024 e 2023</t>
  </si>
  <si>
    <t>Demonstração De Alterações dos Capitais Prórpios para os exercícios findos em 30 de Junho de 2024 e 2023</t>
  </si>
  <si>
    <t>informação retirada da pág. 119:</t>
  </si>
  <si>
    <t>Balanço - Demonstração da Posição Financeira</t>
  </si>
  <si>
    <t>Informação Complementar</t>
  </si>
  <si>
    <t>RCP - Rendibilidade dos capitais próprios = Resultado Líquido / Capitais Próprios</t>
  </si>
  <si>
    <t>RE - Rendibilidade económica = Resultado operacional / Ativo</t>
  </si>
  <si>
    <r>
      <t xml:space="preserve">RV - Rendibilidade do volume de negócios = Resultado operacional / </t>
    </r>
    <r>
      <rPr>
        <b/>
        <sz val="11"/>
        <rFont val="Aptos Narrow"/>
        <family val="2"/>
        <scheme val="minor"/>
      </rPr>
      <t>Volume negócios</t>
    </r>
  </si>
  <si>
    <r>
      <rPr>
        <b/>
        <sz val="11"/>
        <rFont val="Aptos Narrow"/>
        <family val="2"/>
        <scheme val="minor"/>
      </rPr>
      <t>Volume de Negócios</t>
    </r>
    <r>
      <rPr>
        <sz val="11"/>
        <rFont val="Aptos Narrow"/>
        <family val="2"/>
        <scheme val="minor"/>
      </rPr>
      <t xml:space="preserve"> = Vendas + Prestação de Serviços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</si>
</sst>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3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Aptos Narrow"/>
      <family val="2"/>
      <scheme val="minor"/>
    </font>
    <font>
      <b/>
      <sz val="11"/>
      <color rgb="FF186E45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Aptos Narrow"/>
      <family val="2"/>
      <scheme val="minor"/>
    </font>
    <font>
      <b/>
      <sz val="11"/>
      <name val="Calibri"/>
      <family val="2"/>
    </font>
    <font>
      <b/>
      <sz val="12"/>
      <color rgb="FF186E45"/>
      <name val="Calibri"/>
      <family val="2"/>
    </font>
    <font>
      <b/>
      <sz val="14"/>
      <name val="Calibri"/>
      <family val="2"/>
    </font>
    <font>
      <b/>
      <sz val="11"/>
      <color rgb="FF186E45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8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9" tint="-0.249977111117893"/>
      <name val="Aptos Narrow"/>
      <family val="2"/>
      <scheme val="minor"/>
    </font>
    <font>
      <b/>
      <sz val="12"/>
      <name val="Calibri"/>
      <family val="2"/>
    </font>
    <font>
      <b/>
      <sz val="18"/>
      <color theme="0"/>
      <name val="Calibri"/>
      <family val="2"/>
    </font>
    <font>
      <b/>
      <sz val="14"/>
      <color theme="0"/>
      <name val="Aptos Narrow"/>
      <family val="2"/>
      <scheme val="minor"/>
    </font>
    <font>
      <b/>
      <sz val="13"/>
      <color theme="6" tint="-0.249977111117893"/>
      <name val="Aptos Narrow"/>
      <family val="2"/>
      <scheme val="minor"/>
    </font>
    <font>
      <b/>
      <sz val="11"/>
      <color theme="6" tint="-0.249977111117893"/>
      <name val="Aptos Narrow"/>
      <family val="2"/>
      <scheme val="minor"/>
    </font>
    <font>
      <b/>
      <sz val="12"/>
      <color theme="6" tint="-0.249977111117893"/>
      <name val="Aptos Narrow"/>
      <family val="2"/>
      <scheme val="minor"/>
    </font>
    <font>
      <sz val="11"/>
      <color theme="6" tint="-0.249977111117893"/>
      <name val="Aptos Narrow"/>
      <family val="2"/>
      <scheme val="minor"/>
    </font>
    <font>
      <b/>
      <sz val="13"/>
      <color theme="6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BEF"/>
        <bgColor indexed="64"/>
      </patternFill>
    </fill>
    <fill>
      <patternFill patternType="solid">
        <fgColor theme="6" tint="-0.49998474074526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rgb="FF186E45"/>
      </top>
      <bottom/>
      <diagonal/>
    </border>
    <border>
      <left/>
      <right/>
      <top/>
      <bottom style="thin">
        <color rgb="FF186E45"/>
      </bottom>
      <diagonal/>
    </border>
    <border>
      <left/>
      <right/>
      <top style="thin">
        <color rgb="FF186E45"/>
      </top>
      <bottom style="thin">
        <color rgb="FF186E45"/>
      </bottom>
      <diagonal/>
    </border>
    <border>
      <left/>
      <right/>
      <top/>
      <bottom style="medium">
        <color rgb="FF186E45"/>
      </bottom>
      <diagonal/>
    </border>
    <border>
      <left/>
      <right/>
      <top style="medium">
        <color rgb="FF186E45"/>
      </top>
      <bottom style="medium">
        <color rgb="FF186E45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rgb="FF186E45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indexed="64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indexed="64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0"/>
      </left>
      <right style="thin">
        <color theme="0"/>
      </right>
      <top style="thin">
        <color theme="9" tint="-0.249977111117893"/>
      </top>
      <bottom style="thin">
        <color theme="0"/>
      </bottom>
      <diagonal/>
    </border>
    <border>
      <left style="thin">
        <color theme="0"/>
      </left>
      <right/>
      <top style="thin">
        <color theme="9" tint="-0.249977111117893"/>
      </top>
      <bottom style="thin">
        <color theme="0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0"/>
      </left>
      <right style="thin">
        <color theme="9" tint="-0.249977111117893"/>
      </right>
      <top style="thin">
        <color theme="0"/>
      </top>
      <bottom style="thin">
        <color theme="6" tint="-0.249977111117893"/>
      </bottom>
      <diagonal/>
    </border>
    <border>
      <left style="thin">
        <color theme="0"/>
      </left>
      <right style="thin">
        <color theme="9" tint="-0.249977111117893"/>
      </right>
      <top style="thin">
        <color theme="0"/>
      </top>
      <bottom style="thin">
        <color theme="9" tint="-0.249977111117893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9" tint="-0.249977111117893"/>
      </top>
      <bottom style="thin">
        <color rgb="FF186E45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55">
    <xf numFmtId="0" fontId="0" fillId="0" borderId="0" xfId="0"/>
    <xf numFmtId="0" fontId="0" fillId="2" borderId="0" xfId="0" applyFill="1"/>
    <xf numFmtId="0" fontId="5" fillId="0" borderId="0" xfId="0" applyFont="1"/>
    <xf numFmtId="0" fontId="7" fillId="0" borderId="0" xfId="0" applyFont="1"/>
    <xf numFmtId="0" fontId="2" fillId="0" borderId="0" xfId="0" applyFont="1"/>
    <xf numFmtId="0" fontId="6" fillId="0" borderId="2" xfId="0" applyFont="1" applyBorder="1"/>
    <xf numFmtId="0" fontId="0" fillId="0" borderId="2" xfId="0" applyBorder="1"/>
    <xf numFmtId="0" fontId="8" fillId="0" borderId="0" xfId="0" applyFont="1"/>
    <xf numFmtId="0" fontId="2" fillId="0" borderId="2" xfId="0" applyFont="1" applyBorder="1"/>
    <xf numFmtId="0" fontId="7" fillId="0" borderId="3" xfId="0" applyFont="1" applyBorder="1"/>
    <xf numFmtId="0" fontId="7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5" fillId="0" borderId="0" xfId="0" applyFont="1"/>
    <xf numFmtId="0" fontId="7" fillId="0" borderId="0" xfId="0" applyFont="1" applyAlignment="1">
      <alignment horizontal="right"/>
    </xf>
    <xf numFmtId="0" fontId="11" fillId="0" borderId="0" xfId="0" applyFont="1" applyAlignment="1">
      <alignment horizontal="center" vertical="top"/>
    </xf>
    <xf numFmtId="0" fontId="7" fillId="0" borderId="1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0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3" fontId="7" fillId="0" borderId="0" xfId="0" applyNumberFormat="1" applyFont="1"/>
    <xf numFmtId="3" fontId="7" fillId="0" borderId="3" xfId="0" applyNumberFormat="1" applyFont="1" applyBorder="1"/>
    <xf numFmtId="14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right"/>
    </xf>
    <xf numFmtId="3" fontId="7" fillId="0" borderId="1" xfId="0" applyNumberFormat="1" applyFont="1" applyBorder="1"/>
    <xf numFmtId="0" fontId="12" fillId="0" borderId="0" xfId="0" applyFont="1" applyAlignment="1">
      <alignment horizontal="right"/>
    </xf>
    <xf numFmtId="0" fontId="12" fillId="0" borderId="3" xfId="0" applyFont="1" applyBorder="1" applyAlignment="1">
      <alignment horizontal="right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3" fontId="7" fillId="0" borderId="16" xfId="0" applyNumberFormat="1" applyFont="1" applyBorder="1"/>
    <xf numFmtId="0" fontId="15" fillId="0" borderId="19" xfId="0" applyFont="1" applyBorder="1"/>
    <xf numFmtId="0" fontId="7" fillId="0" borderId="19" xfId="0" applyFont="1" applyBorder="1" applyAlignment="1">
      <alignment horizontal="center"/>
    </xf>
    <xf numFmtId="3" fontId="7" fillId="0" borderId="19" xfId="0" applyNumberFormat="1" applyFont="1" applyBorder="1" applyAlignment="1">
      <alignment horizontal="right"/>
    </xf>
    <xf numFmtId="3" fontId="7" fillId="0" borderId="19" xfId="0" applyNumberFormat="1" applyFont="1" applyBorder="1"/>
    <xf numFmtId="3" fontId="7" fillId="0" borderId="18" xfId="0" applyNumberFormat="1" applyFont="1" applyBorder="1"/>
    <xf numFmtId="0" fontId="7" fillId="3" borderId="3" xfId="0" applyFont="1" applyFill="1" applyBorder="1"/>
    <xf numFmtId="0" fontId="7" fillId="4" borderId="3" xfId="0" applyFont="1" applyFill="1" applyBorder="1"/>
    <xf numFmtId="3" fontId="7" fillId="4" borderId="3" xfId="0" applyNumberFormat="1" applyFont="1" applyFill="1" applyBorder="1"/>
    <xf numFmtId="0" fontId="7" fillId="4" borderId="16" xfId="0" applyFont="1" applyFill="1" applyBorder="1"/>
    <xf numFmtId="3" fontId="7" fillId="4" borderId="16" xfId="0" applyNumberFormat="1" applyFont="1" applyFill="1" applyBorder="1"/>
    <xf numFmtId="3" fontId="7" fillId="3" borderId="3" xfId="0" applyNumberFormat="1" applyFont="1" applyFill="1" applyBorder="1"/>
    <xf numFmtId="0" fontId="12" fillId="4" borderId="18" xfId="0" applyFont="1" applyFill="1" applyBorder="1"/>
    <xf numFmtId="3" fontId="12" fillId="4" borderId="18" xfId="0" applyNumberFormat="1" applyFont="1" applyFill="1" applyBorder="1"/>
    <xf numFmtId="0" fontId="12" fillId="4" borderId="5" xfId="0" applyFont="1" applyFill="1" applyBorder="1"/>
    <xf numFmtId="3" fontId="12" fillId="4" borderId="5" xfId="0" applyNumberFormat="1" applyFont="1" applyFill="1" applyBorder="1"/>
    <xf numFmtId="0" fontId="13" fillId="3" borderId="19" xfId="0" applyFont="1" applyFill="1" applyBorder="1" applyAlignment="1">
      <alignment vertical="center"/>
    </xf>
    <xf numFmtId="0" fontId="0" fillId="3" borderId="16" xfId="0" applyFill="1" applyBorder="1"/>
    <xf numFmtId="0" fontId="13" fillId="2" borderId="19" xfId="0" applyFont="1" applyFill="1" applyBorder="1" applyAlignment="1">
      <alignment vertical="center"/>
    </xf>
    <xf numFmtId="0" fontId="12" fillId="4" borderId="19" xfId="0" applyFont="1" applyFill="1" applyBorder="1"/>
    <xf numFmtId="3" fontId="12" fillId="4" borderId="19" xfId="0" applyNumberFormat="1" applyFont="1" applyFill="1" applyBorder="1"/>
    <xf numFmtId="0" fontId="23" fillId="4" borderId="19" xfId="0" applyFont="1" applyFill="1" applyBorder="1"/>
    <xf numFmtId="3" fontId="7" fillId="4" borderId="0" xfId="0" applyNumberFormat="1" applyFont="1" applyFill="1"/>
    <xf numFmtId="3" fontId="7" fillId="4" borderId="19" xfId="0" applyNumberFormat="1" applyFont="1" applyFill="1" applyBorder="1"/>
    <xf numFmtId="0" fontId="15" fillId="4" borderId="0" xfId="0" applyFont="1" applyFill="1"/>
    <xf numFmtId="0" fontId="12" fillId="4" borderId="0" xfId="0" applyFont="1" applyFill="1" applyAlignment="1">
      <alignment horizontal="right"/>
    </xf>
    <xf numFmtId="0" fontId="16" fillId="4" borderId="0" xfId="0" applyFont="1" applyFill="1"/>
    <xf numFmtId="0" fontId="0" fillId="2" borderId="28" xfId="0" applyFill="1" applyBorder="1"/>
    <xf numFmtId="0" fontId="0" fillId="2" borderId="18" xfId="0" applyFill="1" applyBorder="1" applyAlignment="1">
      <alignment vertical="center"/>
    </xf>
    <xf numFmtId="0" fontId="0" fillId="2" borderId="30" xfId="0" applyFill="1" applyBorder="1"/>
    <xf numFmtId="0" fontId="3" fillId="3" borderId="17" xfId="0" applyFont="1" applyFill="1" applyBorder="1" applyAlignment="1">
      <alignment vertical="center"/>
    </xf>
    <xf numFmtId="0" fontId="3" fillId="3" borderId="29" xfId="0" applyFont="1" applyFill="1" applyBorder="1" applyAlignment="1">
      <alignment horizontal="left" vertical="center" wrapText="1"/>
    </xf>
    <xf numFmtId="0" fontId="3" fillId="2" borderId="33" xfId="0" applyFont="1" applyFill="1" applyBorder="1" applyAlignment="1">
      <alignment horizontal="left" vertical="center" wrapText="1"/>
    </xf>
    <xf numFmtId="0" fontId="0" fillId="2" borderId="13" xfId="0" applyFill="1" applyBorder="1"/>
    <xf numFmtId="0" fontId="26" fillId="4" borderId="17" xfId="0" applyFont="1" applyFill="1" applyBorder="1" applyAlignment="1">
      <alignment vertical="center"/>
    </xf>
    <xf numFmtId="49" fontId="27" fillId="4" borderId="17" xfId="2" applyNumberFormat="1" applyFont="1" applyFill="1" applyBorder="1" applyAlignment="1" applyProtection="1">
      <alignment horizontal="center" vertical="center" wrapText="1"/>
      <protection locked="0"/>
    </xf>
    <xf numFmtId="49" fontId="27" fillId="4" borderId="20" xfId="2" applyNumberFormat="1" applyFont="1" applyFill="1" applyBorder="1" applyAlignment="1" applyProtection="1">
      <alignment horizontal="center" vertical="center" wrapText="1"/>
      <protection locked="0"/>
    </xf>
    <xf numFmtId="0" fontId="29" fillId="2" borderId="0" xfId="0" applyFont="1" applyFill="1"/>
    <xf numFmtId="0" fontId="27" fillId="2" borderId="0" xfId="0" applyFont="1" applyFill="1" applyAlignment="1">
      <alignment horizontal="left"/>
    </xf>
    <xf numFmtId="10" fontId="28" fillId="2" borderId="33" xfId="1" applyNumberFormat="1" applyFont="1" applyFill="1" applyBorder="1" applyAlignment="1">
      <alignment horizontal="center" vertical="center"/>
    </xf>
    <xf numFmtId="10" fontId="28" fillId="2" borderId="34" xfId="1" applyNumberFormat="1" applyFont="1" applyFill="1" applyBorder="1" applyAlignment="1">
      <alignment horizontal="center" vertical="center"/>
    </xf>
    <xf numFmtId="0" fontId="29" fillId="2" borderId="18" xfId="0" applyFont="1" applyFill="1" applyBorder="1" applyAlignment="1">
      <alignment vertical="center"/>
    </xf>
    <xf numFmtId="3" fontId="22" fillId="0" borderId="17" xfId="1" applyNumberFormat="1" applyFont="1" applyBorder="1" applyAlignment="1">
      <alignment horizontal="right" vertical="center"/>
    </xf>
    <xf numFmtId="10" fontId="22" fillId="3" borderId="23" xfId="1" applyNumberFormat="1" applyFont="1" applyFill="1" applyBorder="1" applyAlignment="1">
      <alignment horizontal="right" vertical="center"/>
    </xf>
    <xf numFmtId="3" fontId="22" fillId="0" borderId="23" xfId="1" applyNumberFormat="1" applyFont="1" applyBorder="1" applyAlignment="1">
      <alignment horizontal="right" vertical="center"/>
    </xf>
    <xf numFmtId="10" fontId="22" fillId="3" borderId="31" xfId="1" applyNumberFormat="1" applyFont="1" applyFill="1" applyBorder="1" applyAlignment="1">
      <alignment horizontal="right" vertical="center"/>
    </xf>
    <xf numFmtId="10" fontId="22" fillId="0" borderId="25" xfId="1" applyNumberFormat="1" applyFont="1" applyBorder="1" applyAlignment="1">
      <alignment vertical="center"/>
    </xf>
    <xf numFmtId="10" fontId="22" fillId="0" borderId="17" xfId="1" applyNumberFormat="1" applyFont="1" applyBorder="1" applyAlignment="1">
      <alignment vertical="center"/>
    </xf>
    <xf numFmtId="10" fontId="22" fillId="0" borderId="32" xfId="1" applyNumberFormat="1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0" fontId="21" fillId="0" borderId="25" xfId="0" applyFont="1" applyBorder="1" applyAlignment="1">
      <alignment vertical="center"/>
    </xf>
    <xf numFmtId="0" fontId="21" fillId="0" borderId="31" xfId="0" applyFont="1" applyBorder="1" applyAlignment="1">
      <alignment vertical="center"/>
    </xf>
    <xf numFmtId="0" fontId="21" fillId="0" borderId="35" xfId="0" applyFont="1" applyBorder="1" applyAlignment="1">
      <alignment vertical="center"/>
    </xf>
    <xf numFmtId="0" fontId="0" fillId="2" borderId="14" xfId="0" applyFill="1" applyBorder="1"/>
    <xf numFmtId="0" fontId="0" fillId="2" borderId="37" xfId="0" applyFill="1" applyBorder="1"/>
    <xf numFmtId="0" fontId="0" fillId="2" borderId="15" xfId="0" applyFill="1" applyBorder="1"/>
    <xf numFmtId="0" fontId="0" fillId="2" borderId="36" xfId="0" applyFill="1" applyBorder="1"/>
    <xf numFmtId="0" fontId="27" fillId="4" borderId="17" xfId="0" applyFont="1" applyFill="1" applyBorder="1" applyAlignment="1">
      <alignment vertical="center"/>
    </xf>
    <xf numFmtId="0" fontId="21" fillId="0" borderId="29" xfId="0" applyFont="1" applyBorder="1" applyAlignment="1">
      <alignment vertical="center"/>
    </xf>
    <xf numFmtId="0" fontId="21" fillId="3" borderId="21" xfId="0" applyFont="1" applyFill="1" applyBorder="1" applyAlignment="1">
      <alignment vertical="center"/>
    </xf>
    <xf numFmtId="0" fontId="21" fillId="0" borderId="21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21" fillId="3" borderId="27" xfId="0" applyFont="1" applyFill="1" applyBorder="1" applyAlignment="1">
      <alignment vertical="center"/>
    </xf>
    <xf numFmtId="0" fontId="21" fillId="0" borderId="22" xfId="0" applyFont="1" applyBorder="1" applyAlignment="1">
      <alignment vertical="center"/>
    </xf>
    <xf numFmtId="0" fontId="21" fillId="0" borderId="23" xfId="0" applyFont="1" applyBorder="1" applyAlignment="1">
      <alignment vertical="center"/>
    </xf>
    <xf numFmtId="0" fontId="9" fillId="3" borderId="3" xfId="0" applyFont="1" applyFill="1" applyBorder="1"/>
    <xf numFmtId="0" fontId="7" fillId="3" borderId="2" xfId="0" applyFont="1" applyFill="1" applyBorder="1"/>
    <xf numFmtId="3" fontId="7" fillId="3" borderId="2" xfId="0" applyNumberFormat="1" applyFont="1" applyFill="1" applyBorder="1"/>
    <xf numFmtId="0" fontId="7" fillId="3" borderId="3" xfId="0" applyFont="1" applyFill="1" applyBorder="1" applyAlignment="1">
      <alignment horizontal="center"/>
    </xf>
    <xf numFmtId="3" fontId="7" fillId="0" borderId="38" xfId="0" applyNumberFormat="1" applyFont="1" applyBorder="1"/>
    <xf numFmtId="3" fontId="7" fillId="0" borderId="39" xfId="0" applyNumberFormat="1" applyFont="1" applyBorder="1"/>
    <xf numFmtId="0" fontId="12" fillId="0" borderId="38" xfId="0" applyFont="1" applyBorder="1" applyAlignment="1">
      <alignment horizontal="right"/>
    </xf>
    <xf numFmtId="0" fontId="23" fillId="3" borderId="3" xfId="0" applyFont="1" applyFill="1" applyBorder="1"/>
    <xf numFmtId="0" fontId="11" fillId="3" borderId="3" xfId="0" applyFont="1" applyFill="1" applyBorder="1"/>
    <xf numFmtId="3" fontId="11" fillId="3" borderId="3" xfId="0" applyNumberFormat="1" applyFont="1" applyFill="1" applyBorder="1"/>
    <xf numFmtId="0" fontId="17" fillId="3" borderId="3" xfId="0" applyFont="1" applyFill="1" applyBorder="1"/>
    <xf numFmtId="0" fontId="27" fillId="0" borderId="0" xfId="0" applyFont="1"/>
    <xf numFmtId="0" fontId="16" fillId="4" borderId="3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44" fontId="22" fillId="0" borderId="20" xfId="1" applyNumberFormat="1" applyFont="1" applyBorder="1" applyAlignment="1">
      <alignment horizontal="right" vertical="center"/>
    </xf>
    <xf numFmtId="44" fontId="22" fillId="0" borderId="24" xfId="1" applyNumberFormat="1" applyFont="1" applyBorder="1" applyAlignment="1">
      <alignment horizontal="right" vertical="center"/>
    </xf>
    <xf numFmtId="44" fontId="22" fillId="3" borderId="17" xfId="0" applyNumberFormat="1" applyFont="1" applyFill="1" applyBorder="1" applyAlignment="1">
      <alignment vertical="center"/>
    </xf>
    <xf numFmtId="44" fontId="22" fillId="0" borderId="17" xfId="1" applyNumberFormat="1" applyFont="1" applyBorder="1" applyAlignment="1">
      <alignment horizontal="right" vertical="center"/>
    </xf>
    <xf numFmtId="44" fontId="22" fillId="0" borderId="22" xfId="1" applyNumberFormat="1" applyFont="1" applyBorder="1" applyAlignment="1">
      <alignment horizontal="right" vertical="center"/>
    </xf>
    <xf numFmtId="44" fontId="22" fillId="3" borderId="21" xfId="0" applyNumberFormat="1" applyFont="1" applyFill="1" applyBorder="1" applyAlignment="1">
      <alignment vertical="center"/>
    </xf>
    <xf numFmtId="164" fontId="22" fillId="3" borderId="17" xfId="1" applyNumberFormat="1" applyFont="1" applyFill="1" applyBorder="1" applyAlignment="1">
      <alignment horizontal="right" vertical="center"/>
    </xf>
    <xf numFmtId="164" fontId="22" fillId="3" borderId="17" xfId="1" applyNumberFormat="1" applyFont="1" applyFill="1" applyBorder="1" applyAlignment="1">
      <alignment vertical="center"/>
    </xf>
    <xf numFmtId="44" fontId="22" fillId="0" borderId="23" xfId="1" applyNumberFormat="1" applyFont="1" applyBorder="1" applyAlignment="1">
      <alignment horizontal="right" vertical="center"/>
    </xf>
    <xf numFmtId="44" fontId="22" fillId="0" borderId="27" xfId="1" applyNumberFormat="1" applyFont="1" applyBorder="1" applyAlignment="1">
      <alignment horizontal="right" vertical="center"/>
    </xf>
    <xf numFmtId="44" fontId="22" fillId="2" borderId="32" xfId="2" applyNumberFormat="1" applyFont="1" applyFill="1" applyBorder="1" applyAlignment="1">
      <alignment vertical="center" wrapText="1"/>
    </xf>
    <xf numFmtId="2" fontId="22" fillId="0" borderId="32" xfId="1" applyNumberFormat="1" applyFont="1" applyBorder="1" applyAlignment="1">
      <alignment vertical="center"/>
    </xf>
    <xf numFmtId="2" fontId="22" fillId="0" borderId="25" xfId="1" applyNumberFormat="1" applyFont="1" applyBorder="1" applyAlignment="1">
      <alignment vertical="center"/>
    </xf>
    <xf numFmtId="44" fontId="22" fillId="2" borderId="17" xfId="2" applyNumberFormat="1" applyFont="1" applyFill="1" applyBorder="1" applyAlignment="1">
      <alignment vertical="center" wrapText="1"/>
    </xf>
    <xf numFmtId="0" fontId="21" fillId="2" borderId="23" xfId="0" applyFont="1" applyFill="1" applyBorder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24" fillId="5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left"/>
    </xf>
    <xf numFmtId="0" fontId="11" fillId="3" borderId="0" xfId="0" applyFont="1" applyFill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24" fillId="5" borderId="0" xfId="0" applyFont="1" applyFill="1" applyAlignment="1">
      <alignment horizontal="center" wrapText="1"/>
    </xf>
    <xf numFmtId="0" fontId="10" fillId="3" borderId="16" xfId="0" applyFont="1" applyFill="1" applyBorder="1"/>
    <xf numFmtId="0" fontId="11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5" fillId="0" borderId="40" xfId="0" applyFont="1" applyBorder="1"/>
    <xf numFmtId="0" fontId="30" fillId="3" borderId="1" xfId="0" applyFont="1" applyFill="1" applyBorder="1" applyAlignment="1">
      <alignment wrapText="1"/>
    </xf>
    <xf numFmtId="0" fontId="15" fillId="4" borderId="0" xfId="0" applyFont="1" applyFill="1" applyAlignment="1">
      <alignment wrapText="1"/>
    </xf>
    <xf numFmtId="0" fontId="15" fillId="4" borderId="0" xfId="0" applyFont="1" applyFill="1"/>
    <xf numFmtId="0" fontId="15" fillId="0" borderId="2" xfId="0" applyFont="1" applyBorder="1"/>
    <xf numFmtId="0" fontId="15" fillId="0" borderId="0" xfId="0" applyFont="1"/>
    <xf numFmtId="0" fontId="15" fillId="0" borderId="3" xfId="0" applyFont="1" applyBorder="1"/>
    <xf numFmtId="0" fontId="30" fillId="3" borderId="1" xfId="0" applyFont="1" applyFill="1" applyBorder="1"/>
    <xf numFmtId="0" fontId="15" fillId="0" borderId="19" xfId="0" applyFont="1" applyBorder="1"/>
    <xf numFmtId="0" fontId="16" fillId="4" borderId="3" xfId="0" applyFont="1" applyFill="1" applyBorder="1" applyAlignment="1">
      <alignment horizontal="center"/>
    </xf>
    <xf numFmtId="0" fontId="15" fillId="0" borderId="1" xfId="0" applyFont="1" applyBorder="1"/>
    <xf numFmtId="0" fontId="20" fillId="2" borderId="0" xfId="0" applyFont="1" applyFill="1" applyAlignment="1">
      <alignment horizontal="center" vertical="center" wrapText="1"/>
    </xf>
    <xf numFmtId="0" fontId="0" fillId="0" borderId="0" xfId="0"/>
  </cellXfs>
  <cellStyles count="3">
    <cellStyle name="Normal" xfId="0" builtinId="0"/>
    <cellStyle name="Percentagem" xfId="1" builtinId="5"/>
    <cellStyle name="Standard 2" xfId="2" xr:uid="{F61B6798-6D77-4770-A34A-B287FB0487CF}"/>
  </cellStyles>
  <dxfs count="0"/>
  <tableStyles count="0" defaultTableStyle="TableStyleMedium2" defaultPivotStyle="PivotStyleLight16"/>
  <colors>
    <mruColors>
      <color rgb="FFF2FBEF"/>
      <color rgb="FFE8FFE7"/>
      <color rgb="FFF8DFA2"/>
      <color rgb="FFF0B92C"/>
      <color rgb="FF186E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13" Type="http://schemas.openxmlformats.org/officeDocument/2006/relationships/image" Target="../media/image8.png"/><Relationship Id="rId18" Type="http://schemas.microsoft.com/office/2007/relationships/hdphoto" Target="../media/hdphoto8.wdp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microsoft.com/office/2007/relationships/hdphoto" Target="../media/hdphoto5.wdp"/><Relationship Id="rId17" Type="http://schemas.openxmlformats.org/officeDocument/2006/relationships/image" Target="../media/image10.png"/><Relationship Id="rId2" Type="http://schemas.openxmlformats.org/officeDocument/2006/relationships/image" Target="../media/image2.png"/><Relationship Id="rId16" Type="http://schemas.microsoft.com/office/2007/relationships/hdphoto" Target="../media/hdphoto7.wdp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png"/><Relationship Id="rId10" Type="http://schemas.microsoft.com/office/2007/relationships/hdphoto" Target="../media/hdphoto4.wdp"/><Relationship Id="rId4" Type="http://schemas.microsoft.com/office/2007/relationships/hdphoto" Target="../media/hdphoto1.wdp"/><Relationship Id="rId9" Type="http://schemas.openxmlformats.org/officeDocument/2006/relationships/image" Target="../media/image6.png"/><Relationship Id="rId14" Type="http://schemas.microsoft.com/office/2007/relationships/hdphoto" Target="../media/hdphoto6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623715</xdr:colOff>
      <xdr:row>70</xdr:row>
      <xdr:rowOff>66599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24411C5-6BDE-AB2C-8A52-3BABB0781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33568" cy="13783235"/>
        </a:xfrm>
        <a:prstGeom prst="rect">
          <a:avLst/>
        </a:prstGeom>
      </xdr:spPr>
    </xdr:pic>
    <xdr:clientData/>
  </xdr:twoCellAnchor>
  <xdr:twoCellAnchor editAs="oneCell">
    <xdr:from>
      <xdr:col>6</xdr:col>
      <xdr:colOff>550334</xdr:colOff>
      <xdr:row>0</xdr:row>
      <xdr:rowOff>0</xdr:rowOff>
    </xdr:from>
    <xdr:to>
      <xdr:col>11</xdr:col>
      <xdr:colOff>388398</xdr:colOff>
      <xdr:row>3</xdr:row>
      <xdr:rowOff>9133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510E6D24-715E-6F28-ED36-97BD5B8AC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1402" y="0"/>
          <a:ext cx="9375394" cy="687288"/>
        </a:xfrm>
        <a:prstGeom prst="rect">
          <a:avLst/>
        </a:prstGeom>
      </xdr:spPr>
    </xdr:pic>
    <xdr:clientData/>
  </xdr:twoCellAnchor>
  <xdr:twoCellAnchor>
    <xdr:from>
      <xdr:col>0</xdr:col>
      <xdr:colOff>20482</xdr:colOff>
      <xdr:row>70</xdr:row>
      <xdr:rowOff>0</xdr:rowOff>
    </xdr:from>
    <xdr:to>
      <xdr:col>11</xdr:col>
      <xdr:colOff>671989</xdr:colOff>
      <xdr:row>73</xdr:row>
      <xdr:rowOff>178786</xdr:rowOff>
    </xdr:to>
    <xdr:sp macro="" textlink="">
      <xdr:nvSpPr>
        <xdr:cNvPr id="54" name="Retângulo 53">
          <a:extLst>
            <a:ext uri="{FF2B5EF4-FFF2-40B4-BE49-F238E27FC236}">
              <a16:creationId xmlns:a16="http://schemas.microsoft.com/office/drawing/2014/main" id="{5D449E68-DB1E-653E-435D-6223B8BBAAB0}"/>
            </a:ext>
          </a:extLst>
        </xdr:cNvPr>
        <xdr:cNvSpPr/>
      </xdr:nvSpPr>
      <xdr:spPr>
        <a:xfrm>
          <a:off x="20482" y="13501456"/>
          <a:ext cx="18819905" cy="733641"/>
        </a:xfrm>
        <a:prstGeom prst="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11</xdr:col>
      <xdr:colOff>308337</xdr:colOff>
      <xdr:row>0</xdr:row>
      <xdr:rowOff>0</xdr:rowOff>
    </xdr:from>
    <xdr:to>
      <xdr:col>11</xdr:col>
      <xdr:colOff>708981</xdr:colOff>
      <xdr:row>73</xdr:row>
      <xdr:rowOff>178785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196B4BE7-E74A-45BF-889E-82AD8EE08772}"/>
            </a:ext>
          </a:extLst>
        </xdr:cNvPr>
        <xdr:cNvSpPr/>
      </xdr:nvSpPr>
      <xdr:spPr>
        <a:xfrm rot="5400000">
          <a:off x="11559509" y="6917226"/>
          <a:ext cx="14235096" cy="400644"/>
        </a:xfrm>
        <a:prstGeom prst="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7</xdr:col>
      <xdr:colOff>374696</xdr:colOff>
      <xdr:row>5</xdr:row>
      <xdr:rowOff>151165</xdr:rowOff>
    </xdr:from>
    <xdr:to>
      <xdr:col>8</xdr:col>
      <xdr:colOff>4077056</xdr:colOff>
      <xdr:row>7</xdr:row>
      <xdr:rowOff>26403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9784EEF7-8F74-F153-4975-BC9F40EEC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44509" y="1195651"/>
          <a:ext cx="4343295" cy="231313"/>
        </a:xfrm>
        <a:prstGeom prst="rect">
          <a:avLst/>
        </a:prstGeom>
      </xdr:spPr>
    </xdr:pic>
    <xdr:clientData/>
  </xdr:twoCellAnchor>
  <xdr:twoCellAnchor editAs="oneCell">
    <xdr:from>
      <xdr:col>7</xdr:col>
      <xdr:colOff>360593</xdr:colOff>
      <xdr:row>13</xdr:row>
      <xdr:rowOff>16469</xdr:rowOff>
    </xdr:from>
    <xdr:to>
      <xdr:col>8</xdr:col>
      <xdr:colOff>2985094</xdr:colOff>
      <xdr:row>14</xdr:row>
      <xdr:rowOff>29302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9E07C619-A25A-36D3-E465-F164661D4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30406" y="2538665"/>
          <a:ext cx="3265436" cy="196805"/>
        </a:xfrm>
        <a:prstGeom prst="rect">
          <a:avLst/>
        </a:prstGeom>
      </xdr:spPr>
    </xdr:pic>
    <xdr:clientData/>
  </xdr:twoCellAnchor>
  <xdr:twoCellAnchor editAs="oneCell">
    <xdr:from>
      <xdr:col>7</xdr:col>
      <xdr:colOff>373454</xdr:colOff>
      <xdr:row>19</xdr:row>
      <xdr:rowOff>31361</xdr:rowOff>
    </xdr:from>
    <xdr:to>
      <xdr:col>9</xdr:col>
      <xdr:colOff>550323</xdr:colOff>
      <xdr:row>20</xdr:row>
      <xdr:rowOff>40018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46FF5229-CF26-6019-0DE4-EAEAEF6EF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55660" y="3785332"/>
          <a:ext cx="5771106" cy="195421"/>
        </a:xfrm>
        <a:prstGeom prst="rect">
          <a:avLst/>
        </a:prstGeom>
      </xdr:spPr>
    </xdr:pic>
    <xdr:clientData/>
  </xdr:twoCellAnchor>
  <xdr:twoCellAnchor editAs="oneCell">
    <xdr:from>
      <xdr:col>7</xdr:col>
      <xdr:colOff>382867</xdr:colOff>
      <xdr:row>25</xdr:row>
      <xdr:rowOff>58172</xdr:rowOff>
    </xdr:from>
    <xdr:to>
      <xdr:col>8</xdr:col>
      <xdr:colOff>4424311</xdr:colOff>
      <xdr:row>26</xdr:row>
      <xdr:rowOff>86188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77BB6AF-8341-821A-4A88-67DF9F603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47621" y="4857106"/>
          <a:ext cx="4681649" cy="210189"/>
        </a:xfrm>
        <a:prstGeom prst="rect">
          <a:avLst/>
        </a:prstGeom>
      </xdr:spPr>
    </xdr:pic>
    <xdr:clientData/>
  </xdr:twoCellAnchor>
  <xdr:twoCellAnchor editAs="oneCell">
    <xdr:from>
      <xdr:col>7</xdr:col>
      <xdr:colOff>448946</xdr:colOff>
      <xdr:row>32</xdr:row>
      <xdr:rowOff>18677</xdr:rowOff>
    </xdr:from>
    <xdr:to>
      <xdr:col>8</xdr:col>
      <xdr:colOff>4603123</xdr:colOff>
      <xdr:row>33</xdr:row>
      <xdr:rowOff>37354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2DF36484-B6A9-3FC4-4E5B-C5B78A8C3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731152" y="6293971"/>
          <a:ext cx="4798515" cy="205441"/>
        </a:xfrm>
        <a:prstGeom prst="rect">
          <a:avLst/>
        </a:prstGeom>
      </xdr:spPr>
    </xdr:pic>
    <xdr:clientData/>
  </xdr:twoCellAnchor>
  <xdr:twoCellAnchor editAs="oneCell">
    <xdr:from>
      <xdr:col>7</xdr:col>
      <xdr:colOff>466912</xdr:colOff>
      <xdr:row>38</xdr:row>
      <xdr:rowOff>28015</xdr:rowOff>
    </xdr:from>
    <xdr:to>
      <xdr:col>10</xdr:col>
      <xdr:colOff>1446793</xdr:colOff>
      <xdr:row>39</xdr:row>
      <xdr:rowOff>53469</xdr:rowOff>
    </xdr:to>
    <xdr:pic>
      <xdr:nvPicPr>
        <xdr:cNvPr id="61" name="Imagem 60">
          <a:extLst>
            <a:ext uri="{FF2B5EF4-FFF2-40B4-BE49-F238E27FC236}">
              <a16:creationId xmlns:a16="http://schemas.microsoft.com/office/drawing/2014/main" id="{DF31470C-D974-ECF6-B55A-D2F3675A7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749118" y="7470589"/>
          <a:ext cx="7928162" cy="212218"/>
        </a:xfrm>
        <a:prstGeom prst="rect">
          <a:avLst/>
        </a:prstGeom>
      </xdr:spPr>
    </xdr:pic>
    <xdr:clientData/>
  </xdr:twoCellAnchor>
  <xdr:twoCellAnchor editAs="oneCell">
    <xdr:from>
      <xdr:col>7</xdr:col>
      <xdr:colOff>410883</xdr:colOff>
      <xdr:row>48</xdr:row>
      <xdr:rowOff>172808</xdr:rowOff>
    </xdr:from>
    <xdr:to>
      <xdr:col>8</xdr:col>
      <xdr:colOff>2238445</xdr:colOff>
      <xdr:row>50</xdr:row>
      <xdr:rowOff>2810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C2FF855E-D348-C7AC-E88A-5B8605384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83249" y="9492969"/>
          <a:ext cx="2469390" cy="212368"/>
        </a:xfrm>
        <a:prstGeom prst="rect">
          <a:avLst/>
        </a:prstGeom>
      </xdr:spPr>
    </xdr:pic>
    <xdr:clientData/>
  </xdr:twoCellAnchor>
  <xdr:twoCellAnchor editAs="oneCell">
    <xdr:from>
      <xdr:col>7</xdr:col>
      <xdr:colOff>401544</xdr:colOff>
      <xdr:row>54</xdr:row>
      <xdr:rowOff>130736</xdr:rowOff>
    </xdr:from>
    <xdr:to>
      <xdr:col>8</xdr:col>
      <xdr:colOff>3908274</xdr:colOff>
      <xdr:row>55</xdr:row>
      <xdr:rowOff>156700</xdr:rowOff>
    </xdr:to>
    <xdr:pic>
      <xdr:nvPicPr>
        <xdr:cNvPr id="63" name="Imagem 62">
          <a:extLst>
            <a:ext uri="{FF2B5EF4-FFF2-40B4-BE49-F238E27FC236}">
              <a16:creationId xmlns:a16="http://schemas.microsoft.com/office/drawing/2014/main" id="{4CADA9D6-5E5C-DDB3-0145-ED15437E8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77080" y="10472165"/>
          <a:ext cx="4149289" cy="2073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F2BE-5063-4A07-898D-2A9226DFE319}">
  <sheetPr>
    <tabColor rgb="FF186E45"/>
  </sheetPr>
  <dimension ref="B2:O99"/>
  <sheetViews>
    <sheetView tabSelected="1" topLeftCell="A49" zoomScale="139" zoomScaleNormal="70" workbookViewId="0">
      <selection activeCell="B75" sqref="B75:B76"/>
    </sheetView>
  </sheetViews>
  <sheetFormatPr defaultRowHeight="14.5" x14ac:dyDescent="0.35"/>
  <cols>
    <col min="2" max="2" width="64" bestFit="1" customWidth="1"/>
    <col min="3" max="3" width="11" bestFit="1" customWidth="1"/>
    <col min="4" max="4" width="12" bestFit="1" customWidth="1"/>
    <col min="5" max="5" width="12.54296875" customWidth="1"/>
    <col min="7" max="7" width="66.6328125" customWidth="1"/>
    <col min="8" max="8" width="14.1796875" customWidth="1"/>
    <col min="9" max="9" width="18.7265625" customWidth="1"/>
    <col min="10" max="10" width="16.1796875" customWidth="1"/>
    <col min="11" max="11" width="16" customWidth="1"/>
    <col min="12" max="12" width="45.36328125" bestFit="1" customWidth="1"/>
    <col min="13" max="13" width="61.1796875" customWidth="1"/>
    <col min="14" max="14" width="19.81640625" customWidth="1"/>
    <col min="15" max="15" width="21.1796875" customWidth="1"/>
    <col min="16" max="16" width="11.26953125" customWidth="1"/>
  </cols>
  <sheetData>
    <row r="2" spans="2:15" ht="15" customHeight="1" x14ac:dyDescent="0.35">
      <c r="B2" s="136" t="s">
        <v>138</v>
      </c>
      <c r="C2" s="136"/>
      <c r="D2" s="136"/>
      <c r="E2" s="136"/>
      <c r="G2" s="132" t="s">
        <v>142</v>
      </c>
      <c r="H2" s="132"/>
      <c r="I2" s="132"/>
      <c r="J2" s="132"/>
      <c r="L2" s="136" t="s">
        <v>144</v>
      </c>
      <c r="M2" s="136"/>
      <c r="N2" s="136"/>
      <c r="O2" s="136"/>
    </row>
    <row r="3" spans="2:15" ht="15" customHeight="1" x14ac:dyDescent="0.35">
      <c r="B3" s="136"/>
      <c r="C3" s="136"/>
      <c r="D3" s="136"/>
      <c r="E3" s="136"/>
      <c r="G3" s="132"/>
      <c r="H3" s="132"/>
      <c r="I3" s="132"/>
      <c r="J3" s="132"/>
      <c r="L3" s="136"/>
      <c r="M3" s="136"/>
      <c r="N3" s="136"/>
      <c r="O3" s="136"/>
    </row>
    <row r="4" spans="2:15" ht="15" customHeight="1" x14ac:dyDescent="0.35">
      <c r="B4" s="136"/>
      <c r="C4" s="136"/>
      <c r="D4" s="136"/>
      <c r="E4" s="136"/>
      <c r="G4" s="132"/>
      <c r="H4" s="132"/>
      <c r="I4" s="132"/>
      <c r="J4" s="132"/>
      <c r="L4" s="136"/>
      <c r="M4" s="136"/>
      <c r="N4" s="136"/>
      <c r="O4" s="136"/>
    </row>
    <row r="5" spans="2:15" ht="15" customHeight="1" x14ac:dyDescent="0.35">
      <c r="I5" s="4" t="s">
        <v>40</v>
      </c>
      <c r="J5" s="4" t="s">
        <v>40</v>
      </c>
    </row>
    <row r="6" spans="2:15" ht="15" customHeight="1" x14ac:dyDescent="0.35">
      <c r="D6" s="4" t="s">
        <v>40</v>
      </c>
      <c r="E6" s="4" t="s">
        <v>40</v>
      </c>
      <c r="G6" s="52"/>
      <c r="H6" s="5" t="s">
        <v>39</v>
      </c>
      <c r="I6" s="8" t="s">
        <v>139</v>
      </c>
      <c r="J6" s="8" t="s">
        <v>5</v>
      </c>
      <c r="N6" s="4" t="s">
        <v>40</v>
      </c>
      <c r="O6" s="4" t="s">
        <v>40</v>
      </c>
    </row>
    <row r="7" spans="2:15" ht="14.5" customHeight="1" x14ac:dyDescent="0.35">
      <c r="C7" s="5" t="s">
        <v>39</v>
      </c>
      <c r="D7" s="8" t="s">
        <v>139</v>
      </c>
      <c r="E7" s="8" t="s">
        <v>5</v>
      </c>
      <c r="G7" s="50" t="s">
        <v>69</v>
      </c>
      <c r="H7" s="51"/>
      <c r="I7" s="51"/>
      <c r="J7" s="51"/>
      <c r="L7" s="6"/>
      <c r="M7" s="6"/>
      <c r="N7" s="8" t="s">
        <v>139</v>
      </c>
      <c r="O7" s="8" t="s">
        <v>5</v>
      </c>
    </row>
    <row r="8" spans="2:15" ht="17" x14ac:dyDescent="0.4">
      <c r="B8" s="137" t="s">
        <v>47</v>
      </c>
      <c r="C8" s="137"/>
      <c r="D8" s="137"/>
      <c r="E8" s="137"/>
      <c r="G8" s="12" t="s">
        <v>127</v>
      </c>
      <c r="H8" s="10">
        <v>2</v>
      </c>
      <c r="I8" s="23">
        <v>85773</v>
      </c>
      <c r="J8" s="23">
        <v>77454</v>
      </c>
      <c r="L8" s="149" t="s">
        <v>91</v>
      </c>
      <c r="M8" s="149"/>
      <c r="N8" s="149"/>
      <c r="O8" s="149"/>
    </row>
    <row r="9" spans="2:15" x14ac:dyDescent="0.35">
      <c r="B9" s="7" t="s">
        <v>46</v>
      </c>
      <c r="C9" s="10">
        <v>11</v>
      </c>
      <c r="D9" s="20">
        <v>16164</v>
      </c>
      <c r="E9" s="20">
        <v>8483</v>
      </c>
      <c r="G9" s="12" t="s">
        <v>128</v>
      </c>
      <c r="H9" s="10">
        <v>3</v>
      </c>
      <c r="I9" s="23">
        <v>17379</v>
      </c>
      <c r="J9" s="23">
        <v>47682</v>
      </c>
      <c r="L9" s="147" t="s">
        <v>94</v>
      </c>
      <c r="M9" s="147"/>
      <c r="N9" s="20">
        <v>96100</v>
      </c>
      <c r="O9" s="20">
        <v>101553</v>
      </c>
    </row>
    <row r="10" spans="2:15" x14ac:dyDescent="0.35">
      <c r="B10" s="2" t="s">
        <v>9</v>
      </c>
      <c r="C10" s="10" t="s">
        <v>10</v>
      </c>
      <c r="D10" s="20">
        <v>108442</v>
      </c>
      <c r="E10" s="20">
        <v>99075</v>
      </c>
      <c r="G10" s="41" t="s">
        <v>50</v>
      </c>
      <c r="H10" s="41"/>
      <c r="I10" s="42">
        <v>103152</v>
      </c>
      <c r="J10" s="42">
        <v>125136</v>
      </c>
      <c r="L10" s="147" t="s">
        <v>95</v>
      </c>
      <c r="M10" s="147"/>
      <c r="N10" s="20">
        <v>-96675</v>
      </c>
      <c r="O10" s="20">
        <v>-59596</v>
      </c>
    </row>
    <row r="11" spans="2:15" x14ac:dyDescent="0.35">
      <c r="B11" s="2" t="s">
        <v>11</v>
      </c>
      <c r="C11" s="10" t="s">
        <v>12</v>
      </c>
      <c r="D11" s="20">
        <v>120303</v>
      </c>
      <c r="E11" s="20">
        <v>122611</v>
      </c>
      <c r="G11" s="12" t="s">
        <v>51</v>
      </c>
      <c r="H11" s="10">
        <v>29</v>
      </c>
      <c r="I11" s="23">
        <v>-6144</v>
      </c>
      <c r="J11" s="23">
        <v>-3683</v>
      </c>
      <c r="L11" s="147" t="s">
        <v>96</v>
      </c>
      <c r="M11" s="147"/>
      <c r="N11" s="20">
        <v>-44296</v>
      </c>
      <c r="O11" s="20">
        <v>-38934</v>
      </c>
    </row>
    <row r="12" spans="2:15" x14ac:dyDescent="0.35">
      <c r="B12" s="2" t="s">
        <v>13</v>
      </c>
      <c r="C12" s="10">
        <v>13</v>
      </c>
      <c r="D12" s="20">
        <v>15853</v>
      </c>
      <c r="E12" s="20">
        <v>15523</v>
      </c>
      <c r="G12" s="12" t="s">
        <v>52</v>
      </c>
      <c r="H12" s="10">
        <v>4</v>
      </c>
      <c r="I12" s="23">
        <v>-41866</v>
      </c>
      <c r="J12" s="23">
        <v>-35889</v>
      </c>
      <c r="L12" s="146" t="s">
        <v>97</v>
      </c>
      <c r="M12" s="146"/>
      <c r="N12" s="38">
        <v>-45561</v>
      </c>
      <c r="O12" s="20">
        <v>-44557</v>
      </c>
    </row>
    <row r="13" spans="2:15" x14ac:dyDescent="0.35">
      <c r="B13" s="2" t="s">
        <v>14</v>
      </c>
      <c r="C13" s="10">
        <v>14</v>
      </c>
      <c r="D13" s="20">
        <v>20358</v>
      </c>
      <c r="E13" s="20">
        <v>3876</v>
      </c>
      <c r="G13" s="12" t="s">
        <v>129</v>
      </c>
      <c r="H13" s="10">
        <v>5</v>
      </c>
      <c r="I13" s="23">
        <v>-90312</v>
      </c>
      <c r="J13" s="23">
        <v>-76457</v>
      </c>
      <c r="L13" s="151" t="s">
        <v>84</v>
      </c>
      <c r="M13" s="151"/>
      <c r="N13" s="57">
        <v>-90431</v>
      </c>
      <c r="O13" s="42">
        <v>-41534</v>
      </c>
    </row>
    <row r="14" spans="2:15" x14ac:dyDescent="0.35">
      <c r="B14" s="41" t="s">
        <v>42</v>
      </c>
      <c r="C14" s="41"/>
      <c r="D14" s="42">
        <f>SUM(D9:D13)</f>
        <v>281120</v>
      </c>
      <c r="E14" s="42">
        <f>SUM(E9:E13)</f>
        <v>249568</v>
      </c>
      <c r="G14" s="12" t="s">
        <v>53</v>
      </c>
      <c r="H14" s="22">
        <v>41619</v>
      </c>
      <c r="I14" s="23">
        <v>-5531</v>
      </c>
      <c r="J14" s="23">
        <v>-5409</v>
      </c>
      <c r="L14" s="152" t="s">
        <v>98</v>
      </c>
      <c r="M14" s="152"/>
      <c r="N14" s="20">
        <v>-394</v>
      </c>
      <c r="O14" s="3">
        <v>-29</v>
      </c>
    </row>
    <row r="15" spans="2:15" ht="16" x14ac:dyDescent="0.4">
      <c r="B15" s="137" t="s">
        <v>43</v>
      </c>
      <c r="C15" s="137"/>
      <c r="D15" s="137"/>
      <c r="E15" s="137"/>
      <c r="G15" s="12" t="s">
        <v>54</v>
      </c>
      <c r="H15" s="10">
        <v>6</v>
      </c>
      <c r="I15" s="13">
        <v>-850</v>
      </c>
      <c r="J15" s="23">
        <v>-3448</v>
      </c>
      <c r="L15" s="150" t="s">
        <v>99</v>
      </c>
      <c r="M15" s="150"/>
      <c r="N15" s="38">
        <v>-1343</v>
      </c>
      <c r="O15" s="3">
        <v>-241</v>
      </c>
    </row>
    <row r="16" spans="2:15" x14ac:dyDescent="0.35">
      <c r="B16" s="2" t="s">
        <v>15</v>
      </c>
      <c r="C16" s="10">
        <v>15</v>
      </c>
      <c r="D16" s="20">
        <v>29524</v>
      </c>
      <c r="E16" s="20">
        <v>16012</v>
      </c>
      <c r="G16" s="12" t="s">
        <v>55</v>
      </c>
      <c r="H16" s="10">
        <v>7</v>
      </c>
      <c r="I16" s="23">
        <v>-2479</v>
      </c>
      <c r="J16" s="23">
        <v>-6158</v>
      </c>
      <c r="L16" s="114" t="s">
        <v>92</v>
      </c>
      <c r="M16" s="115" t="s">
        <v>85</v>
      </c>
      <c r="N16" s="56">
        <f>SUM(N13:N15)</f>
        <v>-92168</v>
      </c>
      <c r="O16" s="42">
        <f>SUM(O13:O15)</f>
        <v>-41804</v>
      </c>
    </row>
    <row r="17" spans="2:15" ht="17" customHeight="1" x14ac:dyDescent="0.4">
      <c r="B17" s="2" t="s">
        <v>16</v>
      </c>
      <c r="C17" s="10">
        <v>29</v>
      </c>
      <c r="D17" s="20">
        <v>5117</v>
      </c>
      <c r="E17" s="20">
        <v>4222</v>
      </c>
      <c r="G17" s="43" t="s">
        <v>56</v>
      </c>
      <c r="H17" s="43"/>
      <c r="I17" s="44">
        <f>SUM(I11:I16)</f>
        <v>-147182</v>
      </c>
      <c r="J17" s="44">
        <f>SUM(J11:J16)</f>
        <v>-131044</v>
      </c>
      <c r="L17" s="143" t="s">
        <v>86</v>
      </c>
      <c r="M17" s="143"/>
      <c r="N17" s="143"/>
      <c r="O17" s="143"/>
    </row>
    <row r="18" spans="2:15" ht="15.5" customHeight="1" x14ac:dyDescent="0.35">
      <c r="B18" s="2" t="s">
        <v>17</v>
      </c>
      <c r="C18" s="10">
        <v>24</v>
      </c>
      <c r="D18" s="13" t="s">
        <v>70</v>
      </c>
      <c r="E18" s="20">
        <v>1990</v>
      </c>
      <c r="G18" s="46" t="s">
        <v>57</v>
      </c>
      <c r="H18" s="46"/>
      <c r="I18" s="47">
        <v>-44030</v>
      </c>
      <c r="J18" s="47">
        <v>-5908</v>
      </c>
      <c r="L18" s="144" t="s">
        <v>100</v>
      </c>
      <c r="M18" s="144"/>
      <c r="N18" s="144"/>
      <c r="O18" s="144"/>
    </row>
    <row r="19" spans="2:15" x14ac:dyDescent="0.35">
      <c r="B19" s="2" t="s">
        <v>18</v>
      </c>
      <c r="C19" s="10">
        <v>17</v>
      </c>
      <c r="D19" s="20">
        <v>47135</v>
      </c>
      <c r="E19" s="20">
        <v>30932</v>
      </c>
      <c r="G19" s="12" t="s">
        <v>58</v>
      </c>
      <c r="H19" s="10">
        <v>8</v>
      </c>
      <c r="I19" s="23">
        <v>-40681</v>
      </c>
      <c r="J19" s="23">
        <v>-38608</v>
      </c>
      <c r="L19" s="146" t="s">
        <v>101</v>
      </c>
      <c r="M19" s="146"/>
      <c r="N19" s="38">
        <v>124436</v>
      </c>
      <c r="O19" s="20">
        <v>120875</v>
      </c>
    </row>
    <row r="20" spans="2:15" x14ac:dyDescent="0.35">
      <c r="B20" s="2" t="s">
        <v>19</v>
      </c>
      <c r="C20" s="10">
        <v>18</v>
      </c>
      <c r="D20" s="20">
        <v>4496</v>
      </c>
      <c r="E20" s="20">
        <v>6559</v>
      </c>
      <c r="G20" s="12" t="s">
        <v>59</v>
      </c>
      <c r="H20" s="10">
        <v>9</v>
      </c>
      <c r="I20" s="23">
        <v>143499</v>
      </c>
      <c r="J20" s="23">
        <v>96877</v>
      </c>
      <c r="L20" s="148"/>
      <c r="M20" s="148"/>
      <c r="N20" s="39">
        <v>124436</v>
      </c>
      <c r="O20" s="21">
        <v>120875</v>
      </c>
    </row>
    <row r="21" spans="2:15" x14ac:dyDescent="0.35">
      <c r="B21" s="2" t="s">
        <v>20</v>
      </c>
      <c r="C21" s="10">
        <v>16</v>
      </c>
      <c r="D21" s="20">
        <v>7008</v>
      </c>
      <c r="E21" s="20">
        <v>8633</v>
      </c>
      <c r="G21" s="35" t="s">
        <v>60</v>
      </c>
      <c r="H21" s="36">
        <v>9</v>
      </c>
      <c r="I21" s="37">
        <v>-44245</v>
      </c>
      <c r="J21" s="37">
        <v>-11857</v>
      </c>
      <c r="L21" s="145" t="s">
        <v>102</v>
      </c>
      <c r="M21" s="145"/>
      <c r="N21" s="145"/>
      <c r="O21" s="145"/>
    </row>
    <row r="22" spans="2:15" ht="15.5" x14ac:dyDescent="0.35">
      <c r="B22" s="41" t="s">
        <v>21</v>
      </c>
      <c r="C22" s="41"/>
      <c r="D22" s="42">
        <f>D16+D17+D19+D20+D21</f>
        <v>93280</v>
      </c>
      <c r="E22" s="42">
        <f>SUM(E16:E21)</f>
        <v>68348</v>
      </c>
      <c r="G22" s="46" t="s">
        <v>61</v>
      </c>
      <c r="H22" s="46"/>
      <c r="I22" s="47">
        <f>SUM(I19:I21)</f>
        <v>58573</v>
      </c>
      <c r="J22" s="47">
        <f>SUM(J19:J21)</f>
        <v>46412</v>
      </c>
      <c r="L22" s="147" t="s">
        <v>103</v>
      </c>
      <c r="M22" s="147"/>
      <c r="N22" s="20">
        <v>-8129</v>
      </c>
      <c r="O22" s="20">
        <v>-2324</v>
      </c>
    </row>
    <row r="23" spans="2:15" ht="15.5" x14ac:dyDescent="0.35">
      <c r="B23" s="41" t="s">
        <v>41</v>
      </c>
      <c r="C23" s="41"/>
      <c r="D23" s="42">
        <f>D22+D14</f>
        <v>374400</v>
      </c>
      <c r="E23" s="42">
        <f>E22+E14</f>
        <v>317916</v>
      </c>
      <c r="G23" s="53" t="s">
        <v>62</v>
      </c>
      <c r="H23" s="55"/>
      <c r="I23" s="54">
        <f>I22+I18</f>
        <v>14543</v>
      </c>
      <c r="J23" s="54">
        <f>J22+J18</f>
        <v>40504</v>
      </c>
      <c r="L23" s="146" t="s">
        <v>101</v>
      </c>
      <c r="M23" s="146"/>
      <c r="N23" s="38">
        <v>-66514</v>
      </c>
      <c r="O23" s="20">
        <v>-60121</v>
      </c>
    </row>
    <row r="24" spans="2:15" ht="16" x14ac:dyDescent="0.4">
      <c r="B24" s="137" t="s">
        <v>6</v>
      </c>
      <c r="C24" s="137"/>
      <c r="D24" s="137"/>
      <c r="E24" s="137"/>
      <c r="G24" s="12" t="s">
        <v>63</v>
      </c>
      <c r="H24" s="10">
        <v>10</v>
      </c>
      <c r="I24" s="23">
        <v>-2134</v>
      </c>
      <c r="J24" s="23">
        <v>-14877</v>
      </c>
      <c r="L24" s="148"/>
      <c r="M24" s="148"/>
      <c r="N24" s="38">
        <v>-74644</v>
      </c>
      <c r="O24" s="21">
        <v>-62445</v>
      </c>
    </row>
    <row r="25" spans="2:15" x14ac:dyDescent="0.35">
      <c r="B25" s="2" t="s">
        <v>22</v>
      </c>
      <c r="C25" s="10">
        <v>19</v>
      </c>
      <c r="D25" s="20">
        <v>201990</v>
      </c>
      <c r="E25" s="20">
        <v>150572</v>
      </c>
      <c r="G25" s="40" t="s">
        <v>64</v>
      </c>
      <c r="H25" s="40"/>
      <c r="I25" s="45">
        <v>12409</v>
      </c>
      <c r="J25" s="45">
        <v>25627</v>
      </c>
      <c r="L25" s="112" t="s">
        <v>93</v>
      </c>
      <c r="M25" s="113" t="s">
        <v>87</v>
      </c>
      <c r="N25" s="56">
        <v>49792</v>
      </c>
      <c r="O25" s="42">
        <v>58430</v>
      </c>
    </row>
    <row r="26" spans="2:15" ht="17" customHeight="1" x14ac:dyDescent="0.4">
      <c r="B26" s="2" t="s">
        <v>23</v>
      </c>
      <c r="C26" s="10">
        <v>19</v>
      </c>
      <c r="D26" s="20">
        <v>6500</v>
      </c>
      <c r="E26" s="20">
        <v>6500</v>
      </c>
      <c r="G26" s="12" t="s">
        <v>65</v>
      </c>
      <c r="H26" s="10">
        <v>28</v>
      </c>
      <c r="I26" s="13">
        <v>-330</v>
      </c>
      <c r="J26" s="13">
        <v>-421</v>
      </c>
      <c r="L26" s="143" t="s">
        <v>88</v>
      </c>
      <c r="M26" s="143"/>
      <c r="N26" s="143"/>
      <c r="O26" s="143"/>
    </row>
    <row r="27" spans="2:15" ht="14.5" customHeight="1" x14ac:dyDescent="0.35">
      <c r="B27" s="2" t="s">
        <v>24</v>
      </c>
      <c r="C27" s="10">
        <v>19</v>
      </c>
      <c r="D27" s="3">
        <v>9</v>
      </c>
      <c r="E27" s="20">
        <v>47900</v>
      </c>
      <c r="G27" s="40" t="s">
        <v>27</v>
      </c>
      <c r="H27" s="40"/>
      <c r="I27" s="45">
        <v>12079</v>
      </c>
      <c r="J27" s="45">
        <v>25206</v>
      </c>
      <c r="L27" s="144" t="s">
        <v>100</v>
      </c>
      <c r="M27" s="144"/>
      <c r="N27" s="144"/>
      <c r="O27" s="144"/>
    </row>
    <row r="28" spans="2:15" ht="15.5" x14ac:dyDescent="0.35">
      <c r="B28" s="2" t="s">
        <v>25</v>
      </c>
      <c r="C28" s="10">
        <v>19</v>
      </c>
      <c r="D28" s="3">
        <v>750</v>
      </c>
      <c r="E28" s="3">
        <v>750</v>
      </c>
      <c r="G28" s="12" t="s">
        <v>66</v>
      </c>
      <c r="H28" s="10">
        <v>19</v>
      </c>
      <c r="I28" s="11">
        <v>0.06</v>
      </c>
      <c r="J28" s="11">
        <v>0.16700000000000001</v>
      </c>
      <c r="L28" s="150" t="s">
        <v>106</v>
      </c>
      <c r="M28" s="150"/>
      <c r="N28" s="38">
        <v>120860</v>
      </c>
      <c r="O28" s="25" t="s">
        <v>70</v>
      </c>
    </row>
    <row r="29" spans="2:15" ht="15.5" x14ac:dyDescent="0.35">
      <c r="B29" s="2" t="s">
        <v>26</v>
      </c>
      <c r="C29" s="10">
        <v>19</v>
      </c>
      <c r="D29" s="20">
        <v>-200349</v>
      </c>
      <c r="E29" s="20">
        <v>-222028</v>
      </c>
      <c r="G29" s="12" t="s">
        <v>67</v>
      </c>
      <c r="H29" s="10">
        <v>19</v>
      </c>
      <c r="I29" s="11">
        <v>0.06</v>
      </c>
      <c r="J29" s="11" t="s">
        <v>68</v>
      </c>
      <c r="L29" s="142"/>
      <c r="M29" s="142"/>
      <c r="N29" s="38">
        <v>120860</v>
      </c>
      <c r="O29" s="26" t="s">
        <v>70</v>
      </c>
    </row>
    <row r="30" spans="2:15" ht="14.5" customHeight="1" x14ac:dyDescent="0.35">
      <c r="B30" s="2" t="s">
        <v>27</v>
      </c>
      <c r="C30" s="10">
        <v>19</v>
      </c>
      <c r="D30" s="20">
        <v>12079</v>
      </c>
      <c r="E30" s="20">
        <v>25206</v>
      </c>
      <c r="L30" s="144" t="s">
        <v>107</v>
      </c>
      <c r="M30" s="144"/>
      <c r="N30" s="144"/>
      <c r="O30" s="144"/>
    </row>
    <row r="31" spans="2:15" ht="15.5" x14ac:dyDescent="0.35">
      <c r="B31" s="41" t="s">
        <v>44</v>
      </c>
      <c r="C31" s="41"/>
      <c r="D31" s="42">
        <f>SUM(D25:D30)</f>
        <v>20979</v>
      </c>
      <c r="E31" s="42">
        <f>SUM(E25:E30)</f>
        <v>8900</v>
      </c>
      <c r="L31" s="147" t="s">
        <v>108</v>
      </c>
      <c r="M31" s="147"/>
      <c r="N31" s="25" t="s">
        <v>70</v>
      </c>
      <c r="O31" s="20">
        <v>-3474</v>
      </c>
    </row>
    <row r="32" spans="2:15" ht="16" customHeight="1" x14ac:dyDescent="0.4">
      <c r="B32" s="137" t="s">
        <v>45</v>
      </c>
      <c r="C32" s="137"/>
      <c r="D32" s="137"/>
      <c r="E32" s="137"/>
      <c r="G32" s="131" t="s">
        <v>143</v>
      </c>
      <c r="H32" s="131"/>
      <c r="I32" s="131"/>
      <c r="J32" s="131"/>
      <c r="L32" s="147" t="s">
        <v>106</v>
      </c>
      <c r="M32" s="147"/>
      <c r="N32" s="20">
        <v>-70747</v>
      </c>
      <c r="O32" s="25" t="s">
        <v>70</v>
      </c>
    </row>
    <row r="33" spans="2:15" ht="14.5" customHeight="1" x14ac:dyDescent="0.35">
      <c r="B33" s="2" t="s">
        <v>28</v>
      </c>
      <c r="C33" s="10">
        <v>20</v>
      </c>
      <c r="D33" s="20">
        <v>2611</v>
      </c>
      <c r="E33" s="20">
        <v>5312</v>
      </c>
      <c r="G33" s="131"/>
      <c r="H33" s="131"/>
      <c r="I33" s="131"/>
      <c r="J33" s="131"/>
      <c r="L33" s="12" t="s">
        <v>109</v>
      </c>
      <c r="M33" s="12"/>
      <c r="N33" s="20">
        <v>-901</v>
      </c>
      <c r="O33" s="20">
        <v>-1555</v>
      </c>
    </row>
    <row r="34" spans="2:15" x14ac:dyDescent="0.35">
      <c r="B34" s="2" t="s">
        <v>29</v>
      </c>
      <c r="C34" s="10"/>
      <c r="D34" s="3">
        <v>274</v>
      </c>
      <c r="E34" s="3">
        <v>324</v>
      </c>
      <c r="I34" s="4" t="s">
        <v>40</v>
      </c>
      <c r="J34" s="4" t="s">
        <v>40</v>
      </c>
      <c r="L34" s="12" t="s">
        <v>110</v>
      </c>
      <c r="M34" s="35"/>
      <c r="N34" s="38">
        <v>-8460</v>
      </c>
      <c r="O34" s="20">
        <v>-7850</v>
      </c>
    </row>
    <row r="35" spans="2:15" x14ac:dyDescent="0.35">
      <c r="B35" s="7" t="s">
        <v>30</v>
      </c>
      <c r="C35" s="10">
        <v>21</v>
      </c>
      <c r="D35" s="20">
        <v>108531</v>
      </c>
      <c r="E35" s="20">
        <v>78243</v>
      </c>
      <c r="H35" s="5" t="s">
        <v>39</v>
      </c>
      <c r="I35" s="8" t="s">
        <v>139</v>
      </c>
      <c r="J35" s="8" t="s">
        <v>5</v>
      </c>
      <c r="L35" s="150"/>
      <c r="M35" s="150"/>
      <c r="N35" s="38">
        <v>-80109</v>
      </c>
      <c r="O35" s="34">
        <v>-12879</v>
      </c>
    </row>
    <row r="36" spans="2:15" ht="15.5" x14ac:dyDescent="0.35">
      <c r="B36" s="2" t="s">
        <v>31</v>
      </c>
      <c r="C36" s="10">
        <v>13</v>
      </c>
      <c r="D36" s="20">
        <v>8408</v>
      </c>
      <c r="E36" s="20">
        <v>8002</v>
      </c>
      <c r="G36" s="107" t="s">
        <v>27</v>
      </c>
      <c r="H36" s="108"/>
      <c r="I36" s="109">
        <v>12079</v>
      </c>
      <c r="J36" s="108">
        <v>25206</v>
      </c>
      <c r="L36" s="114" t="s">
        <v>111</v>
      </c>
      <c r="M36" s="115" t="s">
        <v>89</v>
      </c>
      <c r="N36" s="57">
        <v>40751</v>
      </c>
      <c r="O36" s="57">
        <v>-12879</v>
      </c>
    </row>
    <row r="37" spans="2:15" ht="15.5" x14ac:dyDescent="0.35">
      <c r="B37" s="2" t="s">
        <v>32</v>
      </c>
      <c r="C37" s="10">
        <v>22</v>
      </c>
      <c r="D37" s="20">
        <v>57420</v>
      </c>
      <c r="E37" s="20">
        <v>70415</v>
      </c>
      <c r="G37" s="12" t="s">
        <v>73</v>
      </c>
      <c r="I37" s="25" t="s">
        <v>70</v>
      </c>
      <c r="J37" s="25" t="s">
        <v>70</v>
      </c>
      <c r="L37" s="60" t="s">
        <v>112</v>
      </c>
      <c r="M37" s="58"/>
      <c r="N37" s="56">
        <v>-1625</v>
      </c>
      <c r="O37" s="56">
        <v>3747</v>
      </c>
    </row>
    <row r="38" spans="2:15" ht="15.5" x14ac:dyDescent="0.35">
      <c r="B38" s="41" t="s">
        <v>48</v>
      </c>
      <c r="C38" s="41"/>
      <c r="D38" s="42">
        <f>SUM(D33:D37)</f>
        <v>177244</v>
      </c>
      <c r="E38" s="42">
        <v>162296</v>
      </c>
      <c r="G38" s="133" t="s">
        <v>74</v>
      </c>
      <c r="H38" s="133"/>
      <c r="I38" s="133"/>
      <c r="J38" s="133"/>
      <c r="L38" s="60" t="s">
        <v>90</v>
      </c>
      <c r="M38" s="58"/>
      <c r="N38" s="59" t="s">
        <v>70</v>
      </c>
      <c r="O38" s="59" t="s">
        <v>70</v>
      </c>
    </row>
    <row r="39" spans="2:15" ht="16" customHeight="1" x14ac:dyDescent="0.4">
      <c r="B39" s="137" t="s">
        <v>49</v>
      </c>
      <c r="C39" s="137"/>
      <c r="D39" s="137"/>
      <c r="E39" s="137"/>
      <c r="G39" s="12" t="s">
        <v>71</v>
      </c>
      <c r="H39" s="10"/>
      <c r="I39" s="25" t="s">
        <v>70</v>
      </c>
      <c r="J39" s="13">
        <v>-3</v>
      </c>
      <c r="L39" s="60" t="s">
        <v>105</v>
      </c>
      <c r="M39" s="58"/>
      <c r="N39" s="56">
        <v>8633</v>
      </c>
      <c r="O39" s="56">
        <v>4886</v>
      </c>
    </row>
    <row r="40" spans="2:15" ht="14.5" customHeight="1" x14ac:dyDescent="0.35">
      <c r="B40" s="12" t="s">
        <v>30</v>
      </c>
      <c r="C40" s="10">
        <v>21</v>
      </c>
      <c r="D40" s="20">
        <v>41733</v>
      </c>
      <c r="E40" s="20">
        <v>60010</v>
      </c>
      <c r="G40" s="110" t="s">
        <v>72</v>
      </c>
      <c r="H40" s="40"/>
      <c r="I40" s="45">
        <v>12079</v>
      </c>
      <c r="J40" s="45">
        <v>25203</v>
      </c>
      <c r="L40" s="60" t="s">
        <v>104</v>
      </c>
      <c r="M40" s="58"/>
      <c r="N40" s="56">
        <v>7008</v>
      </c>
      <c r="O40" s="56">
        <v>8633</v>
      </c>
    </row>
    <row r="41" spans="2:15" ht="14.5" customHeight="1" x14ac:dyDescent="0.35">
      <c r="B41" s="12" t="s">
        <v>31</v>
      </c>
      <c r="C41" s="10">
        <v>13</v>
      </c>
      <c r="D41" s="20">
        <v>1060</v>
      </c>
      <c r="E41" s="3">
        <v>885</v>
      </c>
    </row>
    <row r="42" spans="2:15" x14ac:dyDescent="0.35">
      <c r="B42" s="12" t="s">
        <v>33</v>
      </c>
      <c r="C42" s="10">
        <v>23</v>
      </c>
      <c r="D42" s="20">
        <v>104197</v>
      </c>
      <c r="E42" s="20">
        <v>61477</v>
      </c>
    </row>
    <row r="43" spans="2:15" x14ac:dyDescent="0.35">
      <c r="B43" s="12" t="s">
        <v>17</v>
      </c>
      <c r="C43" s="10">
        <v>24</v>
      </c>
      <c r="D43" s="20">
        <v>3417</v>
      </c>
      <c r="E43" s="20">
        <v>3671</v>
      </c>
    </row>
    <row r="44" spans="2:15" x14ac:dyDescent="0.35">
      <c r="B44" s="12" t="s">
        <v>34</v>
      </c>
      <c r="C44" s="10">
        <v>25</v>
      </c>
      <c r="D44" s="20">
        <v>5292</v>
      </c>
      <c r="E44" s="20">
        <v>4712</v>
      </c>
    </row>
    <row r="45" spans="2:15" x14ac:dyDescent="0.35">
      <c r="B45" s="12" t="s">
        <v>35</v>
      </c>
      <c r="C45" s="10">
        <v>26</v>
      </c>
      <c r="D45" s="20">
        <v>20478</v>
      </c>
      <c r="E45" s="20">
        <v>15965</v>
      </c>
    </row>
    <row r="46" spans="2:15" ht="14.5" customHeight="1" x14ac:dyDescent="0.35">
      <c r="B46" s="41" t="s">
        <v>36</v>
      </c>
      <c r="C46" s="41"/>
      <c r="D46" s="42">
        <f>SUM(D40:D45)</f>
        <v>176177</v>
      </c>
      <c r="E46" s="42">
        <f>SUM(E40:E45)</f>
        <v>146720</v>
      </c>
    </row>
    <row r="47" spans="2:15" ht="14.5" customHeight="1" x14ac:dyDescent="0.35">
      <c r="B47" s="41" t="s">
        <v>37</v>
      </c>
      <c r="C47" s="41"/>
      <c r="D47" s="42">
        <f>D38+D46</f>
        <v>353421</v>
      </c>
      <c r="E47" s="42">
        <f>E46+E38</f>
        <v>309016</v>
      </c>
    </row>
    <row r="48" spans="2:15" ht="14.5" customHeight="1" x14ac:dyDescent="0.35">
      <c r="B48" s="41" t="s">
        <v>38</v>
      </c>
      <c r="C48" s="41"/>
      <c r="D48" s="42">
        <f>D47+D31</f>
        <v>374400</v>
      </c>
      <c r="E48" s="42">
        <f>E47+E31</f>
        <v>317916</v>
      </c>
    </row>
    <row r="50" spans="2:15" ht="15" customHeight="1" x14ac:dyDescent="0.35"/>
    <row r="51" spans="2:15" ht="15" customHeight="1" x14ac:dyDescent="0.35">
      <c r="B51" s="131" t="s">
        <v>148</v>
      </c>
      <c r="C51" s="131"/>
      <c r="D51" s="131"/>
    </row>
    <row r="52" spans="2:15" ht="14.5" customHeight="1" x14ac:dyDescent="0.35">
      <c r="B52" s="131"/>
      <c r="C52" s="131"/>
      <c r="D52" s="131"/>
    </row>
    <row r="53" spans="2:15" ht="14.5" customHeight="1" x14ac:dyDescent="0.35">
      <c r="B53" s="131"/>
      <c r="C53" s="131"/>
      <c r="D53" s="131"/>
      <c r="L53" s="4"/>
    </row>
    <row r="54" spans="2:15" ht="14.5" customHeight="1" x14ac:dyDescent="0.35"/>
    <row r="55" spans="2:15" ht="14.5" customHeight="1" x14ac:dyDescent="0.35">
      <c r="B55" s="111" t="s">
        <v>146</v>
      </c>
    </row>
    <row r="56" spans="2:15" ht="14.5" customHeight="1" x14ac:dyDescent="0.35">
      <c r="B56" s="134" t="s">
        <v>130</v>
      </c>
      <c r="C56" s="16" t="s">
        <v>40</v>
      </c>
      <c r="D56" s="16" t="s">
        <v>40</v>
      </c>
      <c r="G56" s="132" t="s">
        <v>145</v>
      </c>
      <c r="H56" s="132"/>
      <c r="I56" s="132"/>
      <c r="J56" s="132"/>
      <c r="K56" s="132"/>
      <c r="L56" s="132"/>
      <c r="M56" s="132"/>
      <c r="N56" s="132"/>
      <c r="O56" s="132"/>
    </row>
    <row r="57" spans="2:15" ht="14.5" customHeight="1" x14ac:dyDescent="0.35">
      <c r="B57" s="135"/>
      <c r="C57" s="17" t="s">
        <v>139</v>
      </c>
      <c r="D57" s="17" t="s">
        <v>5</v>
      </c>
      <c r="G57" s="132"/>
      <c r="H57" s="132"/>
      <c r="I57" s="132"/>
      <c r="J57" s="132"/>
      <c r="K57" s="132"/>
      <c r="L57" s="132"/>
      <c r="M57" s="132"/>
      <c r="N57" s="132"/>
      <c r="O57" s="132"/>
    </row>
    <row r="58" spans="2:15" ht="14.5" customHeight="1" x14ac:dyDescent="0.35">
      <c r="B58" s="12" t="s">
        <v>117</v>
      </c>
      <c r="C58" s="23">
        <v>6741</v>
      </c>
      <c r="D58" s="23">
        <v>4354</v>
      </c>
      <c r="G58" s="132"/>
      <c r="H58" s="132"/>
      <c r="I58" s="132"/>
      <c r="J58" s="132"/>
      <c r="K58" s="132"/>
      <c r="L58" s="132"/>
      <c r="M58" s="132"/>
      <c r="N58" s="132"/>
      <c r="O58" s="132"/>
    </row>
    <row r="59" spans="2:15" ht="14.5" customHeight="1" x14ac:dyDescent="0.35">
      <c r="B59" s="12" t="s">
        <v>118</v>
      </c>
      <c r="C59" s="23">
        <v>4341</v>
      </c>
      <c r="D59" s="23">
        <v>2132</v>
      </c>
      <c r="H59" s="140" t="s">
        <v>79</v>
      </c>
      <c r="I59" s="140" t="s">
        <v>81</v>
      </c>
      <c r="J59" s="138" t="s">
        <v>82</v>
      </c>
      <c r="K59" s="138" t="s">
        <v>83</v>
      </c>
      <c r="L59" s="138" t="s">
        <v>24</v>
      </c>
      <c r="M59" s="138" t="s">
        <v>26</v>
      </c>
      <c r="N59" s="138" t="s">
        <v>27</v>
      </c>
      <c r="O59" s="138" t="s">
        <v>44</v>
      </c>
    </row>
    <row r="60" spans="2:15" x14ac:dyDescent="0.35">
      <c r="B60" s="12" t="s">
        <v>119</v>
      </c>
      <c r="C60" s="23">
        <v>3003</v>
      </c>
      <c r="D60" s="23">
        <v>1876</v>
      </c>
      <c r="H60" s="140"/>
      <c r="I60" s="140"/>
      <c r="J60" s="138"/>
      <c r="K60" s="138"/>
      <c r="L60" s="138"/>
      <c r="M60" s="138"/>
      <c r="N60" s="138"/>
      <c r="O60" s="138"/>
    </row>
    <row r="61" spans="2:15" ht="15" thickBot="1" x14ac:dyDescent="0.4">
      <c r="B61" s="9" t="s">
        <v>114</v>
      </c>
      <c r="C61" s="21">
        <v>14086</v>
      </c>
      <c r="D61" s="21">
        <v>8362</v>
      </c>
      <c r="G61" s="14"/>
      <c r="H61" s="141"/>
      <c r="I61" s="141"/>
      <c r="J61" s="139"/>
      <c r="K61" s="139"/>
      <c r="L61" s="139"/>
      <c r="M61" s="139"/>
      <c r="N61" s="139"/>
      <c r="O61" s="139"/>
    </row>
    <row r="62" spans="2:15" ht="15.5" x14ac:dyDescent="0.35">
      <c r="B62" s="12" t="s">
        <v>120</v>
      </c>
      <c r="C62" s="23">
        <v>29935</v>
      </c>
      <c r="D62" s="23">
        <v>28378</v>
      </c>
      <c r="G62" s="100" t="s">
        <v>140</v>
      </c>
      <c r="H62" s="101"/>
      <c r="I62" s="102">
        <v>150572</v>
      </c>
      <c r="J62" s="102">
        <v>6500</v>
      </c>
      <c r="K62" s="101">
        <v>750</v>
      </c>
      <c r="L62" s="102">
        <v>47900</v>
      </c>
      <c r="M62" s="102">
        <v>-222028</v>
      </c>
      <c r="N62" s="102">
        <v>25206</v>
      </c>
      <c r="O62" s="102">
        <v>8900</v>
      </c>
    </row>
    <row r="63" spans="2:15" ht="15.5" x14ac:dyDescent="0.35">
      <c r="B63" s="12" t="s">
        <v>121</v>
      </c>
      <c r="C63" s="23">
        <v>20053</v>
      </c>
      <c r="D63" s="23">
        <v>19589</v>
      </c>
      <c r="G63" s="7" t="s">
        <v>75</v>
      </c>
      <c r="H63" s="10"/>
      <c r="I63" s="25" t="s">
        <v>70</v>
      </c>
      <c r="J63" s="25" t="s">
        <v>70</v>
      </c>
      <c r="K63" s="25" t="s">
        <v>70</v>
      </c>
      <c r="L63" s="25" t="s">
        <v>70</v>
      </c>
      <c r="M63" s="20">
        <v>25206</v>
      </c>
      <c r="N63" s="20">
        <v>-25206</v>
      </c>
      <c r="O63" s="25" t="s">
        <v>70</v>
      </c>
    </row>
    <row r="64" spans="2:15" ht="15.5" x14ac:dyDescent="0.35">
      <c r="B64" s="12" t="s">
        <v>122</v>
      </c>
      <c r="C64" s="23">
        <v>16879</v>
      </c>
      <c r="D64" s="23">
        <v>16818</v>
      </c>
      <c r="G64" s="7" t="s">
        <v>27</v>
      </c>
      <c r="H64" s="10"/>
      <c r="I64" s="25" t="s">
        <v>70</v>
      </c>
      <c r="J64" s="25" t="s">
        <v>70</v>
      </c>
      <c r="K64" s="25" t="s">
        <v>70</v>
      </c>
      <c r="L64" s="25" t="s">
        <v>70</v>
      </c>
      <c r="M64" s="25" t="s">
        <v>70</v>
      </c>
      <c r="N64" s="20">
        <v>12079</v>
      </c>
      <c r="O64" s="20">
        <v>12079</v>
      </c>
    </row>
    <row r="65" spans="2:15" ht="15.5" x14ac:dyDescent="0.35">
      <c r="B65" s="12" t="s">
        <v>123</v>
      </c>
      <c r="C65" s="23">
        <v>4820</v>
      </c>
      <c r="D65" s="23">
        <v>4306</v>
      </c>
      <c r="G65" s="7" t="s">
        <v>76</v>
      </c>
      <c r="H65" s="10">
        <v>19</v>
      </c>
      <c r="I65" s="20">
        <v>51418</v>
      </c>
      <c r="J65" s="25" t="s">
        <v>70</v>
      </c>
      <c r="K65" s="25" t="s">
        <v>70</v>
      </c>
      <c r="L65" s="20">
        <v>-47891</v>
      </c>
      <c r="M65" s="3">
        <v>-3527</v>
      </c>
      <c r="N65" s="25" t="s">
        <v>70</v>
      </c>
      <c r="O65" s="25" t="s">
        <v>70</v>
      </c>
    </row>
    <row r="66" spans="2:15" ht="16" thickBot="1" x14ac:dyDescent="0.4">
      <c r="B66" s="15" t="s">
        <v>115</v>
      </c>
      <c r="C66" s="24">
        <v>71687</v>
      </c>
      <c r="D66" s="24">
        <v>69092</v>
      </c>
      <c r="G66" s="7" t="s">
        <v>77</v>
      </c>
      <c r="H66" s="10"/>
      <c r="I66" s="25" t="s">
        <v>70</v>
      </c>
      <c r="J66" s="25" t="s">
        <v>70</v>
      </c>
      <c r="K66" s="25" t="s">
        <v>70</v>
      </c>
      <c r="L66" s="25" t="s">
        <v>70</v>
      </c>
      <c r="M66" s="13" t="s">
        <v>70</v>
      </c>
      <c r="N66" s="25" t="s">
        <v>70</v>
      </c>
      <c r="O66" s="25" t="s">
        <v>70</v>
      </c>
    </row>
    <row r="67" spans="2:15" ht="16" thickBot="1" x14ac:dyDescent="0.4">
      <c r="B67" s="48" t="s">
        <v>124</v>
      </c>
      <c r="C67" s="49">
        <f>C61+C66</f>
        <v>85773</v>
      </c>
      <c r="D67" s="49">
        <f>D66+D61</f>
        <v>77454</v>
      </c>
      <c r="G67" s="100" t="s">
        <v>141</v>
      </c>
      <c r="H67" s="103"/>
      <c r="I67" s="45">
        <f>I62+I65</f>
        <v>201990</v>
      </c>
      <c r="J67" s="40">
        <v>6500</v>
      </c>
      <c r="K67" s="40">
        <v>750</v>
      </c>
      <c r="L67" s="45">
        <f>L62+L65</f>
        <v>9</v>
      </c>
      <c r="M67" s="45">
        <f>M62+M63+M65</f>
        <v>-200349</v>
      </c>
      <c r="N67" s="45">
        <f>N62+N63+N64</f>
        <v>12079</v>
      </c>
      <c r="O67" s="45">
        <f>O64+O62</f>
        <v>20979</v>
      </c>
    </row>
    <row r="69" spans="2:15" ht="15.5" x14ac:dyDescent="0.35">
      <c r="G69" s="100" t="s">
        <v>80</v>
      </c>
      <c r="H69" s="40"/>
      <c r="I69" s="45">
        <v>67000</v>
      </c>
      <c r="J69" s="40">
        <v>6500</v>
      </c>
      <c r="K69" s="40">
        <v>750</v>
      </c>
      <c r="L69" s="45">
        <v>127925</v>
      </c>
      <c r="M69" s="45">
        <v>-243483</v>
      </c>
      <c r="N69" s="45">
        <v>25005</v>
      </c>
      <c r="O69" s="45">
        <v>-16303</v>
      </c>
    </row>
    <row r="70" spans="2:15" ht="15.5" x14ac:dyDescent="0.35">
      <c r="G70" s="7" t="s">
        <v>75</v>
      </c>
      <c r="H70" s="10"/>
      <c r="I70" s="25" t="s">
        <v>70</v>
      </c>
      <c r="J70" s="25" t="s">
        <v>70</v>
      </c>
      <c r="K70" s="25" t="s">
        <v>70</v>
      </c>
      <c r="L70" s="25" t="s">
        <v>70</v>
      </c>
      <c r="M70" s="20">
        <v>25005</v>
      </c>
      <c r="N70" s="20">
        <v>-25005</v>
      </c>
      <c r="O70" s="25" t="s">
        <v>70</v>
      </c>
    </row>
    <row r="71" spans="2:15" ht="15.5" x14ac:dyDescent="0.35">
      <c r="B71" s="154"/>
      <c r="G71" s="7" t="s">
        <v>27</v>
      </c>
      <c r="I71" s="106" t="s">
        <v>70</v>
      </c>
      <c r="J71" s="25" t="s">
        <v>70</v>
      </c>
      <c r="K71" s="25" t="s">
        <v>70</v>
      </c>
      <c r="L71" s="106" t="s">
        <v>70</v>
      </c>
      <c r="M71" s="25" t="s">
        <v>70</v>
      </c>
      <c r="N71" s="20">
        <v>25206</v>
      </c>
      <c r="O71" s="20">
        <v>25206</v>
      </c>
    </row>
    <row r="72" spans="2:15" ht="15.5" x14ac:dyDescent="0.35">
      <c r="B72" s="154"/>
      <c r="G72" s="7" t="s">
        <v>76</v>
      </c>
      <c r="H72" s="10">
        <v>19</v>
      </c>
      <c r="I72" s="104">
        <v>83572</v>
      </c>
      <c r="J72" s="25" t="s">
        <v>70</v>
      </c>
      <c r="K72" s="25" t="s">
        <v>70</v>
      </c>
      <c r="L72" s="105">
        <v>-80025</v>
      </c>
      <c r="M72" s="20">
        <v>-3547</v>
      </c>
      <c r="N72" s="25" t="s">
        <v>70</v>
      </c>
      <c r="O72" s="25" t="s">
        <v>70</v>
      </c>
    </row>
    <row r="73" spans="2:15" ht="15.5" x14ac:dyDescent="0.35">
      <c r="G73" s="7" t="s">
        <v>77</v>
      </c>
      <c r="I73" s="25" t="s">
        <v>70</v>
      </c>
      <c r="J73" s="25" t="s">
        <v>70</v>
      </c>
      <c r="K73" s="25" t="s">
        <v>70</v>
      </c>
      <c r="L73" s="25" t="s">
        <v>70</v>
      </c>
      <c r="M73" s="3">
        <v>-3</v>
      </c>
      <c r="N73" s="25" t="s">
        <v>70</v>
      </c>
      <c r="O73" s="3">
        <v>-3</v>
      </c>
    </row>
    <row r="74" spans="2:15" ht="15.5" x14ac:dyDescent="0.35">
      <c r="G74" s="100" t="s">
        <v>78</v>
      </c>
      <c r="H74" s="103"/>
      <c r="I74" s="40">
        <v>150572</v>
      </c>
      <c r="J74" s="40">
        <v>6500</v>
      </c>
      <c r="K74" s="40">
        <v>750</v>
      </c>
      <c r="L74" s="45">
        <f>L69+L72</f>
        <v>47900</v>
      </c>
      <c r="M74" s="45">
        <f>M69+M70+M72+M73</f>
        <v>-222028</v>
      </c>
      <c r="N74" s="45">
        <f>N69+N70+N71</f>
        <v>25206</v>
      </c>
      <c r="O74" s="45">
        <f>O69+O71+O73</f>
        <v>8900</v>
      </c>
    </row>
    <row r="78" spans="2:15" ht="14.5" customHeight="1" x14ac:dyDescent="0.35"/>
    <row r="79" spans="2:15" ht="15" customHeight="1" x14ac:dyDescent="0.35"/>
    <row r="80" spans="2:15" ht="16" customHeight="1" x14ac:dyDescent="0.35"/>
    <row r="81" spans="2:7" ht="14.5" customHeight="1" x14ac:dyDescent="0.35"/>
    <row r="82" spans="2:7" ht="14.5" customHeight="1" x14ac:dyDescent="0.35"/>
    <row r="83" spans="2:7" ht="14.5" customHeight="1" x14ac:dyDescent="0.35"/>
    <row r="84" spans="2:7" x14ac:dyDescent="0.35">
      <c r="B84" s="154"/>
    </row>
    <row r="85" spans="2:7" x14ac:dyDescent="0.35">
      <c r="B85" s="154"/>
    </row>
    <row r="87" spans="2:7" x14ac:dyDescent="0.35">
      <c r="F87" s="12"/>
      <c r="G87" s="12"/>
    </row>
    <row r="88" spans="2:7" x14ac:dyDescent="0.35">
      <c r="F88" s="12"/>
      <c r="G88" s="12"/>
    </row>
    <row r="89" spans="2:7" x14ac:dyDescent="0.35">
      <c r="F89" s="12"/>
      <c r="G89" s="12"/>
    </row>
    <row r="90" spans="2:7" x14ac:dyDescent="0.35">
      <c r="F90" s="12"/>
      <c r="G90" s="12"/>
    </row>
    <row r="91" spans="2:7" x14ac:dyDescent="0.35">
      <c r="F91" s="12"/>
      <c r="G91" s="12"/>
    </row>
    <row r="92" spans="2:7" x14ac:dyDescent="0.35">
      <c r="F92" s="12"/>
      <c r="G92" s="12"/>
    </row>
    <row r="93" spans="2:7" x14ac:dyDescent="0.35">
      <c r="F93" s="12"/>
      <c r="G93" s="12"/>
    </row>
    <row r="94" spans="2:7" x14ac:dyDescent="0.35">
      <c r="F94" s="12"/>
      <c r="G94" s="12"/>
    </row>
    <row r="95" spans="2:7" ht="15" customHeight="1" x14ac:dyDescent="0.35">
      <c r="F95" s="12"/>
      <c r="G95" s="12"/>
    </row>
    <row r="96" spans="2:7" x14ac:dyDescent="0.35">
      <c r="F96" s="12"/>
      <c r="G96" s="12"/>
    </row>
    <row r="97" spans="6:7" x14ac:dyDescent="0.35">
      <c r="F97" s="12"/>
      <c r="G97" s="12"/>
    </row>
    <row r="98" spans="6:7" x14ac:dyDescent="0.35">
      <c r="F98" s="12"/>
      <c r="G98" s="12"/>
    </row>
    <row r="99" spans="6:7" x14ac:dyDescent="0.35">
      <c r="F99" s="12"/>
      <c r="G99" s="12"/>
    </row>
  </sheetData>
  <mergeCells count="47">
    <mergeCell ref="L31:M31"/>
    <mergeCell ref="L32:M32"/>
    <mergeCell ref="L30:O30"/>
    <mergeCell ref="L35:M35"/>
    <mergeCell ref="L26:O26"/>
    <mergeCell ref="L27:O27"/>
    <mergeCell ref="L28:M28"/>
    <mergeCell ref="L9:M9"/>
    <mergeCell ref="L10:M10"/>
    <mergeCell ref="L11:M11"/>
    <mergeCell ref="L12:M12"/>
    <mergeCell ref="L13:M13"/>
    <mergeCell ref="L14:M14"/>
    <mergeCell ref="L15:M15"/>
    <mergeCell ref="B84:B85"/>
    <mergeCell ref="H59:H61"/>
    <mergeCell ref="J59:J61"/>
    <mergeCell ref="I59:I61"/>
    <mergeCell ref="K59:K61"/>
    <mergeCell ref="G2:J4"/>
    <mergeCell ref="L2:O4"/>
    <mergeCell ref="L59:L61"/>
    <mergeCell ref="M59:M61"/>
    <mergeCell ref="N59:N61"/>
    <mergeCell ref="O59:O61"/>
    <mergeCell ref="L29:M29"/>
    <mergeCell ref="L17:O17"/>
    <mergeCell ref="L18:O18"/>
    <mergeCell ref="L21:O21"/>
    <mergeCell ref="L19:M19"/>
    <mergeCell ref="L22:M22"/>
    <mergeCell ref="L23:M23"/>
    <mergeCell ref="L24:M24"/>
    <mergeCell ref="L20:M20"/>
    <mergeCell ref="L8:O8"/>
    <mergeCell ref="B2:E4"/>
    <mergeCell ref="B15:E15"/>
    <mergeCell ref="B32:E32"/>
    <mergeCell ref="B39:E39"/>
    <mergeCell ref="B8:E8"/>
    <mergeCell ref="B24:E24"/>
    <mergeCell ref="G32:J33"/>
    <mergeCell ref="G56:O58"/>
    <mergeCell ref="G38:J38"/>
    <mergeCell ref="B51:D53"/>
    <mergeCell ref="B71:B72"/>
    <mergeCell ref="B56:B5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CBAE-EB4D-4D25-BB7D-A4CFE722EF00}">
  <sheetPr>
    <tabColor rgb="FFF0B92C"/>
  </sheetPr>
  <dimension ref="A1:FA184"/>
  <sheetViews>
    <sheetView topLeftCell="E20" zoomScale="105" zoomScaleNormal="86" workbookViewId="0">
      <selection activeCell="I62" sqref="I62"/>
    </sheetView>
  </sheetViews>
  <sheetFormatPr defaultColWidth="9.1796875" defaultRowHeight="14.5" x14ac:dyDescent="0.35"/>
  <cols>
    <col min="1" max="1" width="9.1796875" style="1"/>
    <col min="2" max="2" width="64.54296875" style="1" customWidth="1"/>
    <col min="3" max="3" width="14.453125" style="1" customWidth="1"/>
    <col min="4" max="4" width="17" style="1" customWidth="1"/>
    <col min="5" max="8" width="9.1796875" style="1"/>
    <col min="9" max="9" width="70.81640625" style="1" customWidth="1"/>
    <col min="10" max="10" width="19.36328125" style="1" customWidth="1"/>
    <col min="11" max="11" width="28.08984375" style="1" customWidth="1"/>
    <col min="12" max="12" width="14.54296875" style="1" bestFit="1" customWidth="1"/>
    <col min="13" max="13" width="21.08984375" style="1" bestFit="1" customWidth="1"/>
    <col min="14" max="16384" width="9.1796875" style="1"/>
  </cols>
  <sheetData>
    <row r="1" spans="8:157" x14ac:dyDescent="0.35"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8"/>
    </row>
    <row r="2" spans="8:157" ht="14.5" customHeight="1" x14ac:dyDescent="0.35">
      <c r="I2" s="18"/>
      <c r="FA2" s="30"/>
    </row>
    <row r="3" spans="8:157" ht="24.75" customHeight="1" x14ac:dyDescent="0.35">
      <c r="I3" s="19"/>
      <c r="FA3" s="30"/>
    </row>
    <row r="4" spans="8:157" x14ac:dyDescent="0.35">
      <c r="FA4" s="30"/>
    </row>
    <row r="5" spans="8:157" x14ac:dyDescent="0.35">
      <c r="FA5" s="30"/>
    </row>
    <row r="6" spans="8:157" ht="13.5" customHeight="1" x14ac:dyDescent="0.35">
      <c r="FA6" s="30"/>
    </row>
    <row r="7" spans="8:157" x14ac:dyDescent="0.35">
      <c r="FA7" s="30"/>
    </row>
    <row r="8" spans="8:157" x14ac:dyDescent="0.35">
      <c r="FA8" s="30"/>
    </row>
    <row r="9" spans="8:157" x14ac:dyDescent="0.35">
      <c r="I9" s="91" t="s">
        <v>147</v>
      </c>
      <c r="J9" s="69" t="s">
        <v>139</v>
      </c>
      <c r="K9" s="70" t="s">
        <v>5</v>
      </c>
      <c r="FA9" s="30"/>
    </row>
    <row r="10" spans="8:157" ht="14.5" customHeight="1" x14ac:dyDescent="0.35">
      <c r="I10" s="83" t="s">
        <v>6</v>
      </c>
      <c r="J10" s="119">
        <f>'R&amp;C Sporting'!D31*1000</f>
        <v>20979000</v>
      </c>
      <c r="K10" s="116">
        <f>'R&amp;C Sporting'!E31*1000</f>
        <v>8900000</v>
      </c>
      <c r="FA10" s="30"/>
    </row>
    <row r="11" spans="8:157" ht="14.5" customHeight="1" x14ac:dyDescent="0.35">
      <c r="I11" s="83" t="s">
        <v>7</v>
      </c>
      <c r="J11" s="119">
        <f>'R&amp;C Sporting'!D47*1000</f>
        <v>353421000</v>
      </c>
      <c r="K11" s="116">
        <f>'R&amp;C Sporting'!E47*1000</f>
        <v>309016000</v>
      </c>
      <c r="FA11" s="30"/>
    </row>
    <row r="12" spans="8:157" ht="16" x14ac:dyDescent="0.35">
      <c r="I12" s="83" t="s">
        <v>8</v>
      </c>
      <c r="J12" s="119">
        <f>'R&amp;C Sporting'!D23*1000</f>
        <v>374400000</v>
      </c>
      <c r="K12" s="116">
        <f>'R&amp;C Sporting'!E23*1000</f>
        <v>317916000</v>
      </c>
      <c r="FA12" s="30"/>
    </row>
    <row r="13" spans="8:157" x14ac:dyDescent="0.35">
      <c r="J13" s="71"/>
      <c r="K13" s="71"/>
      <c r="FA13" s="30"/>
    </row>
    <row r="14" spans="8:157" x14ac:dyDescent="0.35">
      <c r="J14" s="71"/>
      <c r="K14" s="71"/>
      <c r="FA14" s="30"/>
    </row>
    <row r="15" spans="8:157" x14ac:dyDescent="0.35">
      <c r="H15" s="87"/>
      <c r="I15" s="90"/>
      <c r="J15" s="69" t="s">
        <v>139</v>
      </c>
      <c r="K15" s="70" t="s">
        <v>5</v>
      </c>
      <c r="FA15" s="30"/>
    </row>
    <row r="16" spans="8:157" ht="16" x14ac:dyDescent="0.35">
      <c r="I16" s="86" t="s">
        <v>136</v>
      </c>
      <c r="J16" s="116">
        <f>'R&amp;C Sporting'!D10*1000</f>
        <v>108442000</v>
      </c>
      <c r="K16" s="117">
        <f>'R&amp;C Sporting'!E10*1000</f>
        <v>99075000</v>
      </c>
      <c r="FA16" s="30"/>
    </row>
    <row r="17" spans="9:157" ht="16" x14ac:dyDescent="0.35">
      <c r="I17" s="84" t="s">
        <v>137</v>
      </c>
      <c r="J17" s="116">
        <f>'R&amp;C Sporting'!D11*1000</f>
        <v>120303000</v>
      </c>
      <c r="K17" s="117">
        <f>'R&amp;C Sporting'!E11*1000</f>
        <v>122611000</v>
      </c>
      <c r="FA17" s="30"/>
    </row>
    <row r="18" spans="9:157" ht="16" x14ac:dyDescent="0.35">
      <c r="I18" s="64" t="s">
        <v>116</v>
      </c>
      <c r="J18" s="118">
        <f>SUM(J16:J17)</f>
        <v>228745000</v>
      </c>
      <c r="K18" s="118">
        <f>SUM(K16:K17)</f>
        <v>221686000</v>
      </c>
      <c r="FA18" s="30"/>
    </row>
    <row r="19" spans="9:157" x14ac:dyDescent="0.35">
      <c r="J19" s="71"/>
      <c r="K19" s="71"/>
      <c r="FA19" s="30"/>
    </row>
    <row r="20" spans="9:157" x14ac:dyDescent="0.35">
      <c r="J20" s="71"/>
      <c r="K20" s="71"/>
      <c r="FA20" s="30"/>
    </row>
    <row r="21" spans="9:157" x14ac:dyDescent="0.35">
      <c r="J21" s="71"/>
      <c r="K21" s="71"/>
      <c r="FA21" s="30"/>
    </row>
    <row r="22" spans="9:157" x14ac:dyDescent="0.35">
      <c r="I22" s="88"/>
      <c r="J22" s="69" t="s">
        <v>139</v>
      </c>
      <c r="K22" s="70" t="s">
        <v>5</v>
      </c>
      <c r="FA22" s="30"/>
    </row>
    <row r="23" spans="9:157" ht="16" x14ac:dyDescent="0.35">
      <c r="I23" s="92" t="s">
        <v>131</v>
      </c>
      <c r="J23" s="119">
        <f>1000 * ('R&amp;C Sporting'!D35 + 'R&amp;C Sporting'!D40)</f>
        <v>150264000</v>
      </c>
      <c r="K23" s="119">
        <f>1000 * ('R&amp;C Sporting'!E35 + 'R&amp;C Sporting'!E40)</f>
        <v>138253000</v>
      </c>
      <c r="FA23" s="30"/>
    </row>
    <row r="24" spans="9:157" ht="16" x14ac:dyDescent="0.35">
      <c r="I24" s="93" t="s">
        <v>113</v>
      </c>
      <c r="J24" s="77">
        <f>J23/('R&amp;C Sporting'!D47 *1000)</f>
        <v>0.42516998141027273</v>
      </c>
      <c r="K24" s="77">
        <f>K23/('R&amp;C Sporting'!E47 *1000)</f>
        <v>0.44739754575814844</v>
      </c>
      <c r="FA24" s="30"/>
    </row>
    <row r="25" spans="9:157" x14ac:dyDescent="0.35">
      <c r="J25" s="71"/>
      <c r="K25" s="71"/>
      <c r="FA25" s="30"/>
    </row>
    <row r="26" spans="9:157" x14ac:dyDescent="0.35">
      <c r="K26" s="72"/>
      <c r="CF26" s="27"/>
      <c r="FA26" s="30"/>
    </row>
    <row r="27" spans="9:157" x14ac:dyDescent="0.35">
      <c r="J27" s="71"/>
      <c r="K27" s="71"/>
      <c r="FA27" s="30"/>
    </row>
    <row r="28" spans="9:157" x14ac:dyDescent="0.35">
      <c r="I28" s="88"/>
      <c r="J28" s="69" t="s">
        <v>139</v>
      </c>
      <c r="K28" s="70" t="s">
        <v>5</v>
      </c>
      <c r="FA28" s="30"/>
    </row>
    <row r="29" spans="9:157" ht="16" x14ac:dyDescent="0.35">
      <c r="I29" s="94" t="s">
        <v>114</v>
      </c>
      <c r="J29" s="120">
        <f>'R&amp;C Sporting'!C61*1000</f>
        <v>14086000</v>
      </c>
      <c r="K29" s="120">
        <f>'R&amp;C Sporting'!D61*1000</f>
        <v>8362000</v>
      </c>
      <c r="FA29" s="30"/>
    </row>
    <row r="30" spans="9:157" ht="16" x14ac:dyDescent="0.35">
      <c r="I30" s="95" t="s">
        <v>115</v>
      </c>
      <c r="J30" s="120">
        <f>'R&amp;C Sporting'!C66*1000</f>
        <v>71687000</v>
      </c>
      <c r="K30" s="120">
        <f>'R&amp;C Sporting'!D66*1000</f>
        <v>69092000</v>
      </c>
      <c r="FA30" s="30"/>
    </row>
    <row r="31" spans="9:157" ht="16" x14ac:dyDescent="0.35">
      <c r="I31" s="64" t="s">
        <v>124</v>
      </c>
      <c r="J31" s="121">
        <f>'R&amp;C Sporting'!I8*1000</f>
        <v>85773000</v>
      </c>
      <c r="K31" s="121">
        <f>'R&amp;C Sporting'!J8*1000</f>
        <v>77454000</v>
      </c>
      <c r="FA31" s="30"/>
    </row>
    <row r="32" spans="9:157" x14ac:dyDescent="0.35">
      <c r="J32" s="71"/>
      <c r="K32" s="71"/>
      <c r="FA32" s="30"/>
    </row>
    <row r="33" spans="9:157" x14ac:dyDescent="0.35">
      <c r="J33" s="71"/>
      <c r="K33" s="72"/>
      <c r="FA33" s="30"/>
    </row>
    <row r="34" spans="9:157" x14ac:dyDescent="0.35">
      <c r="J34" s="71"/>
      <c r="K34" s="71"/>
      <c r="FA34" s="30"/>
    </row>
    <row r="35" spans="9:157" x14ac:dyDescent="0.35">
      <c r="I35" s="96" t="s">
        <v>125</v>
      </c>
      <c r="J35" s="69" t="s">
        <v>139</v>
      </c>
      <c r="K35" s="70" t="s">
        <v>5</v>
      </c>
      <c r="FA35" s="30"/>
    </row>
    <row r="36" spans="9:157" ht="16" x14ac:dyDescent="0.35">
      <c r="I36" s="97" t="s">
        <v>126</v>
      </c>
      <c r="J36" s="123">
        <f>'R&amp;C Sporting'!I13*1000</f>
        <v>-90312000</v>
      </c>
      <c r="K36" s="122">
        <f>'R&amp;C Sporting'!J13*1000</f>
        <v>-76457000</v>
      </c>
      <c r="FA36" s="30"/>
    </row>
    <row r="37" spans="9:157" x14ac:dyDescent="0.35">
      <c r="J37" s="71"/>
      <c r="K37" s="71"/>
      <c r="FA37" s="30"/>
    </row>
    <row r="38" spans="9:157" x14ac:dyDescent="0.35">
      <c r="J38" s="71"/>
      <c r="K38" s="71"/>
      <c r="FA38" s="30"/>
    </row>
    <row r="39" spans="9:157" x14ac:dyDescent="0.35">
      <c r="J39" s="71"/>
      <c r="K39" s="71"/>
      <c r="FA39" s="30"/>
    </row>
    <row r="40" spans="9:157" x14ac:dyDescent="0.35">
      <c r="J40" s="71"/>
      <c r="K40" s="71"/>
      <c r="FA40" s="30"/>
    </row>
    <row r="41" spans="9:157" x14ac:dyDescent="0.35">
      <c r="J41" s="71"/>
      <c r="K41" s="71"/>
      <c r="FA41" s="30"/>
    </row>
    <row r="42" spans="9:157" x14ac:dyDescent="0.35">
      <c r="I42" s="89"/>
      <c r="J42" s="71"/>
      <c r="K42" s="71"/>
      <c r="FA42" s="30"/>
    </row>
    <row r="43" spans="9:157" x14ac:dyDescent="0.35">
      <c r="I43" s="88"/>
      <c r="J43" s="69" t="s">
        <v>139</v>
      </c>
      <c r="K43" s="70" t="s">
        <v>5</v>
      </c>
      <c r="FA43" s="30"/>
    </row>
    <row r="44" spans="9:157" ht="16" x14ac:dyDescent="0.35">
      <c r="I44" s="94" t="s">
        <v>132</v>
      </c>
      <c r="J44" s="124">
        <f>'R&amp;C Sporting'!I23*1000</f>
        <v>14543000</v>
      </c>
      <c r="K44" s="78">
        <f>'R&amp;C Sporting'!J23*1000</f>
        <v>40504000</v>
      </c>
      <c r="FA44" s="30"/>
    </row>
    <row r="45" spans="9:157" ht="16" x14ac:dyDescent="0.35">
      <c r="I45" s="92" t="s">
        <v>135</v>
      </c>
      <c r="J45" s="119">
        <f>'R&amp;C Sporting'!I20*1000</f>
        <v>143499000</v>
      </c>
      <c r="K45" s="76">
        <f>'R&amp;C Sporting'!J20*1000</f>
        <v>96877000</v>
      </c>
      <c r="FA45" s="30"/>
    </row>
    <row r="46" spans="9:157" ht="16" x14ac:dyDescent="0.35">
      <c r="I46" s="65" t="s">
        <v>133</v>
      </c>
      <c r="J46" s="79">
        <f>J45/J44</f>
        <v>9.8672213436017326</v>
      </c>
      <c r="K46" s="79">
        <f>K45/K44</f>
        <v>2.3917884653367567</v>
      </c>
      <c r="FA46" s="30"/>
    </row>
    <row r="47" spans="9:157" ht="16" x14ac:dyDescent="0.35">
      <c r="I47" s="66"/>
      <c r="J47" s="73"/>
      <c r="K47" s="74"/>
      <c r="L47" s="67"/>
      <c r="FA47" s="30"/>
    </row>
    <row r="48" spans="9:157" x14ac:dyDescent="0.35">
      <c r="J48" s="71"/>
      <c r="K48" s="71"/>
      <c r="FA48" s="30"/>
    </row>
    <row r="49" spans="8:157" x14ac:dyDescent="0.35">
      <c r="J49" s="71"/>
      <c r="K49" s="71"/>
      <c r="FA49" s="30"/>
    </row>
    <row r="50" spans="8:157" ht="15.75" customHeight="1" x14ac:dyDescent="0.35">
      <c r="J50" s="71"/>
      <c r="K50" s="71"/>
      <c r="FA50" s="30"/>
    </row>
    <row r="51" spans="8:157" x14ac:dyDescent="0.35">
      <c r="I51" s="89"/>
      <c r="J51" s="71"/>
      <c r="K51" s="71"/>
      <c r="FA51" s="30"/>
    </row>
    <row r="52" spans="8:157" ht="15" customHeight="1" x14ac:dyDescent="0.35">
      <c r="H52" s="87"/>
      <c r="I52" s="63"/>
      <c r="J52" s="69" t="s">
        <v>139</v>
      </c>
      <c r="K52" s="70" t="s">
        <v>5</v>
      </c>
      <c r="FA52" s="30"/>
    </row>
    <row r="53" spans="8:157" ht="15" customHeight="1" x14ac:dyDescent="0.35">
      <c r="I53" s="98" t="s">
        <v>134</v>
      </c>
      <c r="J53" s="125">
        <f>'R&amp;C Sporting'!I27*1000</f>
        <v>12079000</v>
      </c>
      <c r="K53" s="125">
        <f>'R&amp;C Sporting'!J27*1000</f>
        <v>25206000</v>
      </c>
      <c r="FA53" s="30"/>
    </row>
    <row r="54" spans="8:157" ht="14.5" customHeight="1" x14ac:dyDescent="0.35">
      <c r="J54" s="71"/>
      <c r="K54" s="71"/>
      <c r="FA54" s="30"/>
    </row>
    <row r="55" spans="8:157" ht="14.5" customHeight="1" x14ac:dyDescent="0.35">
      <c r="J55" s="71"/>
      <c r="K55" s="71"/>
      <c r="FA55" s="30"/>
    </row>
    <row r="56" spans="8:157" x14ac:dyDescent="0.35">
      <c r="J56" s="71"/>
      <c r="K56" s="71"/>
      <c r="FA56" s="30"/>
    </row>
    <row r="57" spans="8:157" x14ac:dyDescent="0.35">
      <c r="J57" s="71"/>
      <c r="K57" s="71"/>
      <c r="FA57" s="30"/>
    </row>
    <row r="58" spans="8:157" ht="17" x14ac:dyDescent="0.35">
      <c r="I58" s="68" t="s">
        <v>0</v>
      </c>
      <c r="J58" s="69" t="s">
        <v>139</v>
      </c>
      <c r="K58" s="70" t="s">
        <v>5</v>
      </c>
      <c r="FA58" s="30"/>
    </row>
    <row r="59" spans="8:157" ht="16" x14ac:dyDescent="0.35">
      <c r="I59" s="99" t="s">
        <v>1</v>
      </c>
      <c r="J59" s="80">
        <f>J10/J12</f>
        <v>5.6033653846153844E-2</v>
      </c>
      <c r="K59" s="80">
        <f>K10/K12</f>
        <v>2.7994816240768002E-2</v>
      </c>
      <c r="FA59" s="30"/>
    </row>
    <row r="60" spans="8:157" ht="16" x14ac:dyDescent="0.35">
      <c r="I60" s="83" t="s">
        <v>2</v>
      </c>
      <c r="J60" s="127">
        <f>J10/J11</f>
        <v>5.9359800351422243E-2</v>
      </c>
      <c r="K60" s="127">
        <f>K10/K11</f>
        <v>2.8801097677790148E-2</v>
      </c>
      <c r="FA60" s="30"/>
    </row>
    <row r="61" spans="8:157" ht="16" x14ac:dyDescent="0.35">
      <c r="I61" s="83" t="s">
        <v>3</v>
      </c>
      <c r="J61" s="81">
        <f>J11/J12</f>
        <v>0.94396634615384611</v>
      </c>
      <c r="K61" s="81">
        <f>K11/K12</f>
        <v>0.97200518375923195</v>
      </c>
      <c r="FA61" s="30"/>
    </row>
    <row r="62" spans="8:157" ht="14.5" customHeight="1" x14ac:dyDescent="0.35">
      <c r="I62" s="62"/>
      <c r="J62" s="75"/>
      <c r="K62" s="75"/>
      <c r="FA62" s="30"/>
    </row>
    <row r="63" spans="8:157" ht="14.5" customHeight="1" x14ac:dyDescent="0.35">
      <c r="I63" s="68" t="s">
        <v>4</v>
      </c>
      <c r="J63" s="69" t="s">
        <v>139</v>
      </c>
      <c r="K63" s="70" t="s">
        <v>5</v>
      </c>
      <c r="FA63" s="30"/>
    </row>
    <row r="64" spans="8:157" ht="16" x14ac:dyDescent="0.35">
      <c r="I64" s="83" t="s">
        <v>149</v>
      </c>
      <c r="J64" s="82">
        <f>J53/J10</f>
        <v>0.57576624243290908</v>
      </c>
      <c r="K64" s="82">
        <f>K53/K10</f>
        <v>2.832134831460674</v>
      </c>
      <c r="FA64" s="30"/>
    </row>
    <row r="65" spans="1:157" ht="16" x14ac:dyDescent="0.35">
      <c r="I65" s="83" t="s">
        <v>150</v>
      </c>
      <c r="J65" s="81">
        <f>J44/J12</f>
        <v>3.8843482905982905E-2</v>
      </c>
      <c r="K65" s="81">
        <f>K44/K12</f>
        <v>0.12740472326023225</v>
      </c>
      <c r="FA65" s="30"/>
    </row>
    <row r="66" spans="1:157" ht="16" x14ac:dyDescent="0.35">
      <c r="I66" s="85" t="s">
        <v>151</v>
      </c>
      <c r="J66" s="128">
        <f>J44/J67</f>
        <v>0.16955219008312639</v>
      </c>
      <c r="K66" s="128">
        <f>K44/K67</f>
        <v>0.52294264983086736</v>
      </c>
      <c r="FA66" s="30"/>
    </row>
    <row r="67" spans="1:157" ht="16" x14ac:dyDescent="0.35">
      <c r="I67" s="130" t="s">
        <v>152</v>
      </c>
      <c r="J67" s="126">
        <f>'R&amp;C Sporting'!I8*1000</f>
        <v>85773000</v>
      </c>
      <c r="K67" s="129">
        <f>'R&amp;C Sporting'!J8*1000</f>
        <v>77454000</v>
      </c>
      <c r="FA67" s="30"/>
    </row>
    <row r="68" spans="1:157" x14ac:dyDescent="0.35">
      <c r="J68" s="61"/>
      <c r="FA68" s="30"/>
    </row>
    <row r="69" spans="1:157" x14ac:dyDescent="0.35">
      <c r="FA69" s="30"/>
    </row>
    <row r="70" spans="1:157" x14ac:dyDescent="0.35">
      <c r="FA70" s="30"/>
    </row>
    <row r="71" spans="1:157" x14ac:dyDescent="0.35">
      <c r="FA71" s="30"/>
    </row>
    <row r="72" spans="1:157" x14ac:dyDescent="0.35">
      <c r="FA72" s="30"/>
    </row>
    <row r="73" spans="1:157" x14ac:dyDescent="0.35">
      <c r="FA73" s="30"/>
    </row>
    <row r="74" spans="1:157" x14ac:dyDescent="0.35">
      <c r="FA74" s="30"/>
    </row>
    <row r="75" spans="1:157" x14ac:dyDescent="0.35">
      <c r="FA75" s="30"/>
    </row>
    <row r="76" spans="1:157" x14ac:dyDescent="0.35">
      <c r="FA76" s="30"/>
    </row>
    <row r="77" spans="1:157" x14ac:dyDescent="0.35">
      <c r="FA77" s="30"/>
    </row>
    <row r="78" spans="1:157" x14ac:dyDescent="0.35">
      <c r="A78" s="29"/>
      <c r="FA78" s="30"/>
    </row>
    <row r="79" spans="1:157" x14ac:dyDescent="0.35">
      <c r="A79" s="29"/>
      <c r="FA79" s="30"/>
    </row>
    <row r="80" spans="1:157" x14ac:dyDescent="0.35">
      <c r="A80" s="29"/>
      <c r="FA80" s="30"/>
    </row>
    <row r="81" spans="1:157" x14ac:dyDescent="0.35">
      <c r="A81" s="29"/>
      <c r="FA81" s="30"/>
    </row>
    <row r="82" spans="1:157" x14ac:dyDescent="0.35">
      <c r="A82" s="29"/>
      <c r="FA82" s="30"/>
    </row>
    <row r="83" spans="1:157" ht="14.5" customHeight="1" x14ac:dyDescent="0.35">
      <c r="A83" s="29"/>
      <c r="F83" s="153"/>
      <c r="FA83" s="30"/>
    </row>
    <row r="84" spans="1:157" ht="14.5" customHeight="1" x14ac:dyDescent="0.35">
      <c r="A84" s="29"/>
      <c r="F84" s="153"/>
      <c r="FA84" s="30"/>
    </row>
    <row r="85" spans="1:157" x14ac:dyDescent="0.35">
      <c r="A85" s="29"/>
      <c r="FA85" s="30"/>
    </row>
    <row r="86" spans="1:157" x14ac:dyDescent="0.35">
      <c r="A86" s="29"/>
      <c r="FA86" s="30"/>
    </row>
    <row r="87" spans="1:157" x14ac:dyDescent="0.35">
      <c r="A87" s="29"/>
      <c r="FA87" s="30"/>
    </row>
    <row r="88" spans="1:157" x14ac:dyDescent="0.35">
      <c r="A88" s="29"/>
      <c r="FA88" s="30"/>
    </row>
    <row r="89" spans="1:157" x14ac:dyDescent="0.35">
      <c r="A89" s="29"/>
      <c r="FA89" s="30"/>
    </row>
    <row r="90" spans="1:157" x14ac:dyDescent="0.35">
      <c r="A90" s="29"/>
      <c r="FA90" s="30"/>
    </row>
    <row r="91" spans="1:157" x14ac:dyDescent="0.35">
      <c r="A91" s="29"/>
      <c r="FA91" s="30"/>
    </row>
    <row r="92" spans="1:157" x14ac:dyDescent="0.35">
      <c r="A92" s="29"/>
      <c r="FA92" s="30"/>
    </row>
    <row r="93" spans="1:157" x14ac:dyDescent="0.35">
      <c r="A93" s="29"/>
      <c r="FA93" s="30"/>
    </row>
    <row r="94" spans="1:157" x14ac:dyDescent="0.35">
      <c r="A94" s="29"/>
      <c r="FA94" s="30"/>
    </row>
    <row r="95" spans="1:157" x14ac:dyDescent="0.35">
      <c r="A95" s="29"/>
      <c r="FA95" s="30"/>
    </row>
    <row r="96" spans="1:157" x14ac:dyDescent="0.35">
      <c r="A96" s="29"/>
      <c r="FA96" s="30"/>
    </row>
    <row r="97" spans="1:157" x14ac:dyDescent="0.35">
      <c r="A97" s="29"/>
      <c r="FA97" s="30"/>
    </row>
    <row r="98" spans="1:157" x14ac:dyDescent="0.35">
      <c r="A98" s="29"/>
      <c r="FA98" s="30"/>
    </row>
    <row r="99" spans="1:157" x14ac:dyDescent="0.35">
      <c r="A99" s="29"/>
      <c r="FA99" s="30"/>
    </row>
    <row r="100" spans="1:157" x14ac:dyDescent="0.35">
      <c r="A100" s="29"/>
      <c r="FA100" s="30"/>
    </row>
    <row r="101" spans="1:157" x14ac:dyDescent="0.35">
      <c r="A101" s="29"/>
      <c r="FA101" s="30"/>
    </row>
    <row r="102" spans="1:157" x14ac:dyDescent="0.35">
      <c r="A102" s="29"/>
      <c r="FA102" s="30"/>
    </row>
    <row r="103" spans="1:157" x14ac:dyDescent="0.35">
      <c r="A103" s="29"/>
      <c r="FA103" s="30"/>
    </row>
    <row r="104" spans="1:157" x14ac:dyDescent="0.35">
      <c r="A104" s="29"/>
      <c r="FA104" s="30"/>
    </row>
    <row r="105" spans="1:157" x14ac:dyDescent="0.35">
      <c r="A105" s="29"/>
      <c r="FA105" s="30"/>
    </row>
    <row r="106" spans="1:157" x14ac:dyDescent="0.35">
      <c r="A106" s="29"/>
      <c r="FA106" s="30"/>
    </row>
    <row r="107" spans="1:157" x14ac:dyDescent="0.35">
      <c r="A107" s="29"/>
      <c r="FA107" s="30"/>
    </row>
    <row r="108" spans="1:157" x14ac:dyDescent="0.35">
      <c r="A108" s="29"/>
      <c r="FA108" s="30"/>
    </row>
    <row r="109" spans="1:157" x14ac:dyDescent="0.35">
      <c r="A109" s="29"/>
      <c r="FA109" s="30"/>
    </row>
    <row r="110" spans="1:157" x14ac:dyDescent="0.35">
      <c r="A110" s="29"/>
      <c r="FA110" s="30"/>
    </row>
    <row r="111" spans="1:157" x14ac:dyDescent="0.35">
      <c r="A111" s="29"/>
      <c r="FA111" s="30"/>
    </row>
    <row r="112" spans="1:157" x14ac:dyDescent="0.35">
      <c r="A112" s="29"/>
      <c r="FA112" s="30"/>
    </row>
    <row r="113" spans="1:157" x14ac:dyDescent="0.35">
      <c r="A113" s="29"/>
      <c r="FA113" s="30"/>
    </row>
    <row r="114" spans="1:157" x14ac:dyDescent="0.35">
      <c r="A114" s="29"/>
      <c r="FA114" s="30"/>
    </row>
    <row r="115" spans="1:157" x14ac:dyDescent="0.35">
      <c r="A115" s="29"/>
      <c r="FA115" s="30"/>
    </row>
    <row r="116" spans="1:157" x14ac:dyDescent="0.35">
      <c r="A116" s="29"/>
      <c r="FA116" s="30"/>
    </row>
    <row r="117" spans="1:157" x14ac:dyDescent="0.35">
      <c r="A117" s="29"/>
      <c r="FA117" s="30"/>
    </row>
    <row r="118" spans="1:157" x14ac:dyDescent="0.35">
      <c r="A118" s="29"/>
      <c r="FA118" s="30"/>
    </row>
    <row r="119" spans="1:157" x14ac:dyDescent="0.35">
      <c r="A119" s="29"/>
      <c r="FA119" s="30"/>
    </row>
    <row r="120" spans="1:157" x14ac:dyDescent="0.35">
      <c r="A120" s="29"/>
      <c r="FA120" s="30"/>
    </row>
    <row r="121" spans="1:157" x14ac:dyDescent="0.35">
      <c r="A121" s="29"/>
      <c r="FA121" s="30"/>
    </row>
    <row r="122" spans="1:157" x14ac:dyDescent="0.35">
      <c r="A122" s="29"/>
      <c r="FA122" s="30"/>
    </row>
    <row r="123" spans="1:157" x14ac:dyDescent="0.35">
      <c r="A123" s="29"/>
      <c r="FA123" s="30"/>
    </row>
    <row r="124" spans="1:157" x14ac:dyDescent="0.35">
      <c r="A124" s="29"/>
      <c r="FA124" s="30"/>
    </row>
    <row r="125" spans="1:157" x14ac:dyDescent="0.35">
      <c r="A125" s="29"/>
      <c r="FA125" s="30"/>
    </row>
    <row r="126" spans="1:157" x14ac:dyDescent="0.35">
      <c r="A126" s="29"/>
      <c r="FA126" s="30"/>
    </row>
    <row r="127" spans="1:157" x14ac:dyDescent="0.35">
      <c r="A127" s="29"/>
      <c r="FA127" s="30"/>
    </row>
    <row r="128" spans="1:157" x14ac:dyDescent="0.35">
      <c r="A128" s="29"/>
      <c r="FA128" s="30"/>
    </row>
    <row r="129" spans="1:157" x14ac:dyDescent="0.35">
      <c r="A129" s="29"/>
      <c r="FA129" s="30"/>
    </row>
    <row r="130" spans="1:157" x14ac:dyDescent="0.35">
      <c r="A130" s="29"/>
      <c r="FA130" s="30"/>
    </row>
    <row r="131" spans="1:157" x14ac:dyDescent="0.35">
      <c r="A131" s="29"/>
      <c r="FA131" s="30"/>
    </row>
    <row r="132" spans="1:157" x14ac:dyDescent="0.35">
      <c r="A132" s="29"/>
      <c r="FA132" s="30"/>
    </row>
    <row r="133" spans="1:157" x14ac:dyDescent="0.35">
      <c r="A133" s="29"/>
      <c r="FA133" s="30"/>
    </row>
    <row r="134" spans="1:157" x14ac:dyDescent="0.35">
      <c r="A134" s="29"/>
      <c r="FA134" s="30"/>
    </row>
    <row r="135" spans="1:157" x14ac:dyDescent="0.35">
      <c r="A135" s="29"/>
      <c r="FA135" s="30"/>
    </row>
    <row r="136" spans="1:157" x14ac:dyDescent="0.35">
      <c r="A136" s="29"/>
      <c r="FA136" s="30"/>
    </row>
    <row r="137" spans="1:157" x14ac:dyDescent="0.35">
      <c r="A137" s="29"/>
      <c r="FA137" s="30"/>
    </row>
    <row r="138" spans="1:157" x14ac:dyDescent="0.35">
      <c r="A138" s="29"/>
      <c r="FA138" s="30"/>
    </row>
    <row r="139" spans="1:157" x14ac:dyDescent="0.35">
      <c r="A139" s="29"/>
      <c r="FA139" s="30"/>
    </row>
    <row r="140" spans="1:157" x14ac:dyDescent="0.35">
      <c r="A140" s="29"/>
      <c r="FA140" s="30"/>
    </row>
    <row r="141" spans="1:157" x14ac:dyDescent="0.35">
      <c r="A141" s="29"/>
      <c r="FA141" s="30"/>
    </row>
    <row r="142" spans="1:157" x14ac:dyDescent="0.35">
      <c r="A142" s="29"/>
      <c r="FA142" s="30"/>
    </row>
    <row r="143" spans="1:157" x14ac:dyDescent="0.35">
      <c r="A143" s="29"/>
      <c r="FA143" s="30"/>
    </row>
    <row r="144" spans="1:157" x14ac:dyDescent="0.35">
      <c r="A144" s="29"/>
      <c r="FA144" s="30"/>
    </row>
    <row r="145" spans="1:157" x14ac:dyDescent="0.35">
      <c r="A145" s="29"/>
      <c r="FA145" s="30"/>
    </row>
    <row r="146" spans="1:157" x14ac:dyDescent="0.35">
      <c r="A146" s="29"/>
      <c r="FA146" s="30"/>
    </row>
    <row r="147" spans="1:157" x14ac:dyDescent="0.35">
      <c r="A147" s="29"/>
      <c r="FA147" s="30"/>
    </row>
    <row r="148" spans="1:157" x14ac:dyDescent="0.35">
      <c r="A148" s="29"/>
      <c r="FA148" s="30"/>
    </row>
    <row r="149" spans="1:157" x14ac:dyDescent="0.35">
      <c r="A149" s="29"/>
      <c r="FA149" s="30"/>
    </row>
    <row r="150" spans="1:157" x14ac:dyDescent="0.35">
      <c r="A150" s="29"/>
      <c r="FA150" s="30"/>
    </row>
    <row r="151" spans="1:157" x14ac:dyDescent="0.35">
      <c r="A151" s="29"/>
      <c r="FA151" s="30"/>
    </row>
    <row r="152" spans="1:157" x14ac:dyDescent="0.35">
      <c r="A152" s="29"/>
      <c r="FA152" s="30"/>
    </row>
    <row r="153" spans="1:157" x14ac:dyDescent="0.35">
      <c r="A153" s="29"/>
      <c r="FA153" s="30"/>
    </row>
    <row r="154" spans="1:157" x14ac:dyDescent="0.35">
      <c r="A154" s="29"/>
      <c r="FA154" s="30"/>
    </row>
    <row r="155" spans="1:157" x14ac:dyDescent="0.35">
      <c r="A155" s="29"/>
      <c r="FA155" s="30"/>
    </row>
    <row r="156" spans="1:157" x14ac:dyDescent="0.35">
      <c r="A156" s="29"/>
      <c r="FA156" s="30"/>
    </row>
    <row r="157" spans="1:157" x14ac:dyDescent="0.35">
      <c r="A157" s="29"/>
      <c r="FA157" s="30"/>
    </row>
    <row r="158" spans="1:157" x14ac:dyDescent="0.35">
      <c r="A158" s="29"/>
      <c r="FA158" s="30"/>
    </row>
    <row r="159" spans="1:157" x14ac:dyDescent="0.35">
      <c r="A159" s="29"/>
      <c r="FA159" s="30"/>
    </row>
    <row r="160" spans="1:157" x14ac:dyDescent="0.35">
      <c r="A160" s="29"/>
      <c r="FA160" s="30"/>
    </row>
    <row r="161" spans="1:157" x14ac:dyDescent="0.35">
      <c r="A161" s="29"/>
      <c r="FA161" s="30"/>
    </row>
    <row r="162" spans="1:157" x14ac:dyDescent="0.35">
      <c r="A162" s="29"/>
      <c r="FA162" s="30"/>
    </row>
    <row r="163" spans="1:157" x14ac:dyDescent="0.35">
      <c r="A163" s="29"/>
      <c r="FA163" s="30"/>
    </row>
    <row r="164" spans="1:157" x14ac:dyDescent="0.35">
      <c r="A164" s="29"/>
      <c r="FA164" s="30"/>
    </row>
    <row r="165" spans="1:157" x14ac:dyDescent="0.35">
      <c r="A165" s="29"/>
      <c r="FA165" s="30"/>
    </row>
    <row r="166" spans="1:157" x14ac:dyDescent="0.35">
      <c r="A166" s="29"/>
      <c r="FA166" s="30"/>
    </row>
    <row r="167" spans="1:157" x14ac:dyDescent="0.35">
      <c r="A167" s="29"/>
      <c r="FA167" s="30"/>
    </row>
    <row r="168" spans="1:157" x14ac:dyDescent="0.35">
      <c r="A168" s="29"/>
      <c r="FA168" s="30"/>
    </row>
    <row r="169" spans="1:157" x14ac:dyDescent="0.35">
      <c r="A169" s="29"/>
      <c r="FA169" s="30"/>
    </row>
    <row r="170" spans="1:157" x14ac:dyDescent="0.35">
      <c r="A170" s="29"/>
      <c r="FA170" s="30"/>
    </row>
    <row r="171" spans="1:157" x14ac:dyDescent="0.35">
      <c r="A171" s="29"/>
      <c r="FA171" s="30"/>
    </row>
    <row r="172" spans="1:157" x14ac:dyDescent="0.35">
      <c r="A172" s="29"/>
      <c r="FA172" s="30"/>
    </row>
    <row r="173" spans="1:157" x14ac:dyDescent="0.35">
      <c r="A173" s="29"/>
      <c r="FA173" s="30"/>
    </row>
    <row r="174" spans="1:157" x14ac:dyDescent="0.35">
      <c r="A174" s="29"/>
      <c r="FA174" s="30"/>
    </row>
    <row r="175" spans="1:157" x14ac:dyDescent="0.35">
      <c r="A175" s="29"/>
      <c r="FA175" s="30"/>
    </row>
    <row r="176" spans="1:157" x14ac:dyDescent="0.35">
      <c r="A176" s="29"/>
      <c r="FA176" s="30"/>
    </row>
    <row r="177" spans="1:157" x14ac:dyDescent="0.35">
      <c r="A177" s="29"/>
      <c r="FA177" s="30"/>
    </row>
    <row r="178" spans="1:157" x14ac:dyDescent="0.35">
      <c r="A178" s="29"/>
      <c r="FA178" s="30"/>
    </row>
    <row r="179" spans="1:157" x14ac:dyDescent="0.35">
      <c r="A179" s="29"/>
      <c r="FA179" s="30"/>
    </row>
    <row r="180" spans="1:157" x14ac:dyDescent="0.35">
      <c r="A180" s="29"/>
      <c r="FA180" s="30"/>
    </row>
    <row r="181" spans="1:157" x14ac:dyDescent="0.35">
      <c r="A181" s="29"/>
      <c r="FA181" s="30"/>
    </row>
    <row r="182" spans="1:157" x14ac:dyDescent="0.35">
      <c r="A182" s="29"/>
      <c r="FA182" s="30"/>
    </row>
    <row r="183" spans="1:157" x14ac:dyDescent="0.35">
      <c r="A183" s="29"/>
      <c r="FA183" s="30"/>
    </row>
    <row r="184" spans="1:157" x14ac:dyDescent="0.35">
      <c r="A184" s="31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32"/>
      <c r="ES184" s="32"/>
      <c r="ET184" s="32"/>
      <c r="EU184" s="32"/>
      <c r="EV184" s="32"/>
      <c r="EW184" s="32"/>
      <c r="EX184" s="32"/>
      <c r="EY184" s="32"/>
      <c r="EZ184" s="32"/>
      <c r="FA184" s="33"/>
    </row>
  </sheetData>
  <mergeCells count="1">
    <mergeCell ref="F83:F84"/>
  </mergeCells>
  <phoneticPr fontId="18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B65209DBFF0BD4CA334E984111739BD" ma:contentTypeVersion="10" ma:contentTypeDescription="Criar um novo documento." ma:contentTypeScope="" ma:versionID="bd3d2c55a98c5a57b14f427df33e9a0f">
  <xsd:schema xmlns:xsd="http://www.w3.org/2001/XMLSchema" xmlns:xs="http://www.w3.org/2001/XMLSchema" xmlns:p="http://schemas.microsoft.com/office/2006/metadata/properties" xmlns:ns3="e5320658-45b1-444d-b7a9-3efd9c437958" xmlns:ns4="3f59f02c-74f8-4e70-b149-5783d454d21b" targetNamespace="http://schemas.microsoft.com/office/2006/metadata/properties" ma:root="true" ma:fieldsID="9fb9106a0e08c8b369642d5fe47826c7" ns3:_="" ns4:_="">
    <xsd:import namespace="e5320658-45b1-444d-b7a9-3efd9c437958"/>
    <xsd:import namespace="3f59f02c-74f8-4e70-b149-5783d454d2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20658-45b1-444d-b7a9-3efd9c4379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9f02c-74f8-4e70-b149-5783d454d21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5320658-45b1-444d-b7a9-3efd9c43795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E57F29-4C92-4CCD-9083-4DA02C83A5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320658-45b1-444d-b7a9-3efd9c437958"/>
    <ds:schemaRef ds:uri="3f59f02c-74f8-4e70-b149-5783d454d2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BBEAD2-449B-40E9-ACC3-819B13AFFB47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3f59f02c-74f8-4e70-b149-5783d454d21b"/>
    <ds:schemaRef ds:uri="e5320658-45b1-444d-b7a9-3efd9c43795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8CA3946-5CF1-4993-BECB-B189AE228D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R&amp;C Sporting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Francisco Botas</dc:creator>
  <cp:lastModifiedBy>Camila de Sousa</cp:lastModifiedBy>
  <dcterms:created xsi:type="dcterms:W3CDTF">2024-04-05T00:37:25Z</dcterms:created>
  <dcterms:modified xsi:type="dcterms:W3CDTF">2025-04-27T18:06:57Z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0x0101005B65209DBFF0BD4CA334E984111739BD</vt:lpwstr>
  </property>
</Properties>
</file>