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ev\Desktop\BME 9. félév\Szakdolgozat\2017.10.19 Kiértékelendő\"/>
    </mc:Choice>
  </mc:AlternateContent>
  <bookViews>
    <workbookView xWindow="0" yWindow="0" windowWidth="28800" windowHeight="11835"/>
  </bookViews>
  <sheets>
    <sheet name="Munka1" sheetId="1" r:id="rId1"/>
    <sheet name="Munka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7" i="1" l="1"/>
  <c r="Q27" i="1"/>
  <c r="R42" i="1"/>
  <c r="Q42" i="1"/>
  <c r="R57" i="1"/>
  <c r="Q57" i="1"/>
  <c r="R72" i="1"/>
  <c r="Q72" i="1"/>
  <c r="P76" i="1"/>
  <c r="P71" i="1"/>
  <c r="P66" i="1"/>
  <c r="P61" i="1"/>
  <c r="P56" i="1"/>
  <c r="P51" i="1"/>
  <c r="P46" i="1"/>
  <c r="P41" i="1"/>
  <c r="P36" i="1"/>
  <c r="P31" i="1"/>
  <c r="P26" i="1"/>
  <c r="P21" i="1"/>
  <c r="O6" i="1"/>
  <c r="O11" i="1"/>
  <c r="O16" i="1"/>
  <c r="O21" i="1"/>
  <c r="O26" i="1"/>
  <c r="O31" i="1"/>
  <c r="O36" i="1"/>
  <c r="O41" i="1"/>
  <c r="O46" i="1"/>
  <c r="O51" i="1"/>
  <c r="O56" i="1"/>
  <c r="O61" i="1"/>
  <c r="O66" i="1"/>
  <c r="O71" i="1"/>
  <c r="O76" i="1"/>
  <c r="Q74" i="1" l="1"/>
  <c r="Q59" i="1"/>
  <c r="Q44" i="1"/>
  <c r="Q29" i="1"/>
  <c r="Q14" i="1"/>
  <c r="H78" i="1" l="1"/>
  <c r="F78" i="1"/>
  <c r="E78" i="1"/>
  <c r="H73" i="1"/>
  <c r="H74" i="1"/>
  <c r="H75" i="1"/>
  <c r="H76" i="1"/>
  <c r="H68" i="1"/>
  <c r="H69" i="1"/>
  <c r="H70" i="1"/>
  <c r="H71" i="1"/>
  <c r="H63" i="1"/>
  <c r="H64" i="1"/>
  <c r="H65" i="1"/>
  <c r="H66" i="1"/>
  <c r="H58" i="1"/>
  <c r="H59" i="1"/>
  <c r="H60" i="1"/>
  <c r="H61" i="1"/>
  <c r="H53" i="1"/>
  <c r="H54" i="1"/>
  <c r="H55" i="1"/>
  <c r="H56" i="1"/>
  <c r="H48" i="1"/>
  <c r="H49" i="1"/>
  <c r="H50" i="1"/>
  <c r="H51" i="1"/>
  <c r="H43" i="1"/>
  <c r="H44" i="1"/>
  <c r="H45" i="1"/>
  <c r="H46" i="1"/>
  <c r="H38" i="1"/>
  <c r="H39" i="1"/>
  <c r="H40" i="1"/>
  <c r="H41" i="1"/>
  <c r="H33" i="1"/>
  <c r="H34" i="1"/>
  <c r="H35" i="1"/>
  <c r="H36" i="1"/>
  <c r="H28" i="1"/>
  <c r="H29" i="1"/>
  <c r="H30" i="1"/>
  <c r="H31" i="1"/>
  <c r="H23" i="1"/>
  <c r="H24" i="1"/>
  <c r="H25" i="1"/>
  <c r="H26" i="1"/>
  <c r="H18" i="1"/>
  <c r="H19" i="1"/>
  <c r="H20" i="1"/>
  <c r="H21" i="1"/>
  <c r="H13" i="1"/>
  <c r="H14" i="1"/>
  <c r="H15" i="1"/>
  <c r="H16" i="1"/>
  <c r="H11" i="1"/>
  <c r="H10" i="1"/>
  <c r="H9" i="1"/>
  <c r="H8" i="1"/>
  <c r="H6" i="1"/>
  <c r="H5" i="1"/>
  <c r="H4" i="1"/>
  <c r="H3" i="1"/>
  <c r="I72" i="1"/>
  <c r="I74" i="1" s="1"/>
  <c r="I67" i="1"/>
  <c r="I69" i="1" s="1"/>
  <c r="I62" i="1"/>
  <c r="I64" i="1" s="1"/>
  <c r="I57" i="1"/>
  <c r="I59" i="1" s="1"/>
  <c r="I52" i="1"/>
  <c r="I54" i="1" s="1"/>
  <c r="I47" i="1"/>
  <c r="I49" i="1" s="1"/>
  <c r="I42" i="1"/>
  <c r="I44" i="1" s="1"/>
  <c r="I37" i="1"/>
  <c r="I38" i="1" s="1"/>
  <c r="I32" i="1"/>
  <c r="I34" i="1" s="1"/>
  <c r="I27" i="1"/>
  <c r="I29" i="1" s="1"/>
  <c r="I22" i="1"/>
  <c r="I24" i="1" s="1"/>
  <c r="I17" i="1"/>
  <c r="I19" i="1" s="1"/>
  <c r="I12" i="1"/>
  <c r="I14" i="1" s="1"/>
  <c r="I7" i="1"/>
  <c r="I9" i="1" s="1"/>
  <c r="I2" i="1"/>
  <c r="I6" i="1" s="1"/>
  <c r="H77" i="1" l="1"/>
  <c r="I78" i="1"/>
  <c r="I3" i="1"/>
  <c r="I5" i="1"/>
  <c r="I73" i="1"/>
  <c r="I63" i="1"/>
  <c r="I43" i="1"/>
  <c r="I46" i="1"/>
  <c r="I41" i="1"/>
  <c r="I33" i="1"/>
  <c r="I31" i="1"/>
  <c r="I23" i="1"/>
  <c r="I26" i="1"/>
  <c r="I21" i="1"/>
  <c r="I13" i="1"/>
  <c r="I76" i="1"/>
  <c r="I68" i="1"/>
  <c r="I71" i="1"/>
  <c r="I66" i="1"/>
  <c r="I61" i="1"/>
  <c r="I58" i="1"/>
  <c r="I11" i="1"/>
  <c r="I28" i="1"/>
  <c r="I4" i="1"/>
  <c r="I16" i="1"/>
  <c r="I18" i="1"/>
  <c r="I36" i="1"/>
  <c r="I39" i="1"/>
  <c r="I60" i="1"/>
  <c r="I65" i="1"/>
  <c r="I70" i="1"/>
  <c r="I75" i="1"/>
  <c r="I48" i="1"/>
  <c r="I53" i="1"/>
  <c r="I51" i="1"/>
  <c r="I55" i="1"/>
  <c r="I56" i="1"/>
  <c r="I50" i="1"/>
  <c r="I45" i="1"/>
  <c r="I40" i="1"/>
  <c r="I35" i="1"/>
  <c r="I30" i="1"/>
  <c r="I25" i="1"/>
  <c r="I20" i="1"/>
  <c r="I15" i="1"/>
  <c r="I8" i="1"/>
  <c r="I10" i="1"/>
  <c r="I77" i="1" l="1"/>
  <c r="N66" i="1"/>
  <c r="N71" i="1"/>
  <c r="N76" i="1"/>
  <c r="N51" i="1"/>
  <c r="N56" i="1"/>
  <c r="N61" i="1"/>
  <c r="N36" i="1"/>
  <c r="N41" i="1"/>
  <c r="N46" i="1"/>
  <c r="N21" i="1"/>
  <c r="N26" i="1"/>
  <c r="N31" i="1"/>
  <c r="N16" i="1"/>
  <c r="P16" i="1" s="1"/>
  <c r="N11" i="1"/>
  <c r="P11" i="1" s="1"/>
  <c r="N6" i="1"/>
  <c r="P6" i="1" s="1"/>
  <c r="G72" i="1"/>
  <c r="E73" i="1"/>
  <c r="F73" i="1"/>
  <c r="E74" i="1"/>
  <c r="F74" i="1"/>
  <c r="E75" i="1"/>
  <c r="F75" i="1"/>
  <c r="E76" i="1"/>
  <c r="F76" i="1"/>
  <c r="G67" i="1"/>
  <c r="E68" i="1"/>
  <c r="F68" i="1"/>
  <c r="E69" i="1"/>
  <c r="F69" i="1"/>
  <c r="E70" i="1"/>
  <c r="F70" i="1"/>
  <c r="E71" i="1"/>
  <c r="F71" i="1"/>
  <c r="G62" i="1"/>
  <c r="E63" i="1"/>
  <c r="F63" i="1"/>
  <c r="E64" i="1"/>
  <c r="F64" i="1"/>
  <c r="E65" i="1"/>
  <c r="F65" i="1"/>
  <c r="E66" i="1"/>
  <c r="F66" i="1"/>
  <c r="G57" i="1"/>
  <c r="E58" i="1"/>
  <c r="F58" i="1"/>
  <c r="E59" i="1"/>
  <c r="F59" i="1"/>
  <c r="E60" i="1"/>
  <c r="F60" i="1"/>
  <c r="E61" i="1"/>
  <c r="F61" i="1"/>
  <c r="G52" i="1"/>
  <c r="E53" i="1"/>
  <c r="F53" i="1"/>
  <c r="E54" i="1"/>
  <c r="F54" i="1"/>
  <c r="E55" i="1"/>
  <c r="F55" i="1"/>
  <c r="E56" i="1"/>
  <c r="F56" i="1"/>
  <c r="G47" i="1"/>
  <c r="E48" i="1"/>
  <c r="F48" i="1"/>
  <c r="E49" i="1"/>
  <c r="F49" i="1"/>
  <c r="E50" i="1"/>
  <c r="F50" i="1"/>
  <c r="E51" i="1"/>
  <c r="F51" i="1"/>
  <c r="G42" i="1"/>
  <c r="E43" i="1"/>
  <c r="F43" i="1"/>
  <c r="E44" i="1"/>
  <c r="F44" i="1"/>
  <c r="E45" i="1"/>
  <c r="F45" i="1"/>
  <c r="E46" i="1"/>
  <c r="F46" i="1"/>
  <c r="G37" i="1"/>
  <c r="E38" i="1"/>
  <c r="F38" i="1"/>
  <c r="E39" i="1"/>
  <c r="F39" i="1"/>
  <c r="E40" i="1"/>
  <c r="F40" i="1"/>
  <c r="E41" i="1"/>
  <c r="F41" i="1"/>
  <c r="G32" i="1"/>
  <c r="E33" i="1"/>
  <c r="F33" i="1"/>
  <c r="E34" i="1"/>
  <c r="F34" i="1"/>
  <c r="E35" i="1"/>
  <c r="F35" i="1"/>
  <c r="E36" i="1"/>
  <c r="F36" i="1"/>
  <c r="G27" i="1"/>
  <c r="E28" i="1"/>
  <c r="F28" i="1"/>
  <c r="E29" i="1"/>
  <c r="F29" i="1"/>
  <c r="E30" i="1"/>
  <c r="F30" i="1"/>
  <c r="E31" i="1"/>
  <c r="F31" i="1"/>
  <c r="G22" i="1"/>
  <c r="E23" i="1"/>
  <c r="F23" i="1"/>
  <c r="E24" i="1"/>
  <c r="F24" i="1"/>
  <c r="E25" i="1"/>
  <c r="F25" i="1"/>
  <c r="E26" i="1"/>
  <c r="F26" i="1"/>
  <c r="G17" i="1"/>
  <c r="E18" i="1"/>
  <c r="F18" i="1"/>
  <c r="E19" i="1"/>
  <c r="F19" i="1"/>
  <c r="E20" i="1"/>
  <c r="F20" i="1"/>
  <c r="E21" i="1"/>
  <c r="F21" i="1"/>
  <c r="G12" i="1"/>
  <c r="E13" i="1"/>
  <c r="F13" i="1"/>
  <c r="E14" i="1"/>
  <c r="F14" i="1"/>
  <c r="E15" i="1"/>
  <c r="F15" i="1"/>
  <c r="E16" i="1"/>
  <c r="F16" i="1"/>
  <c r="G7" i="1"/>
  <c r="E8" i="1"/>
  <c r="F8" i="1"/>
  <c r="E9" i="1"/>
  <c r="F9" i="1"/>
  <c r="E10" i="1"/>
  <c r="F10" i="1"/>
  <c r="E11" i="1"/>
  <c r="F11" i="1"/>
  <c r="F3" i="1"/>
  <c r="E3" i="1"/>
  <c r="G2" i="1"/>
  <c r="F6" i="1"/>
  <c r="F5" i="1"/>
  <c r="F4" i="1"/>
  <c r="E6" i="1"/>
  <c r="E5" i="1"/>
  <c r="E4" i="1"/>
  <c r="G78" i="1" l="1"/>
  <c r="E77" i="1"/>
  <c r="F77" i="1"/>
  <c r="Q76" i="1"/>
  <c r="Q61" i="1"/>
  <c r="Q46" i="1"/>
  <c r="G70" i="1"/>
  <c r="G76" i="1"/>
  <c r="G74" i="1"/>
  <c r="G75" i="1"/>
  <c r="G50" i="1"/>
  <c r="G61" i="1"/>
  <c r="G15" i="1"/>
  <c r="G13" i="1"/>
  <c r="G26" i="1"/>
  <c r="G20" i="1"/>
  <c r="G18" i="1"/>
  <c r="G31" i="1"/>
  <c r="G30" i="1"/>
  <c r="G59" i="1"/>
  <c r="G14" i="1"/>
  <c r="G25" i="1"/>
  <c r="G33" i="1"/>
  <c r="G46" i="1"/>
  <c r="G44" i="1"/>
  <c r="G55" i="1"/>
  <c r="G66" i="1"/>
  <c r="G64" i="1"/>
  <c r="G68" i="1"/>
  <c r="G21" i="1"/>
  <c r="G19" i="1"/>
  <c r="G36" i="1"/>
  <c r="G38" i="1"/>
  <c r="G56" i="1"/>
  <c r="G54" i="1"/>
  <c r="G58" i="1"/>
  <c r="G71" i="1"/>
  <c r="G73" i="1"/>
  <c r="G11" i="1"/>
  <c r="G10" i="1"/>
  <c r="Q16" i="1"/>
  <c r="Q31" i="1"/>
  <c r="G8" i="1"/>
  <c r="G23" i="1"/>
  <c r="G40" i="1"/>
  <c r="G48" i="1"/>
  <c r="G65" i="1"/>
  <c r="G63" i="1"/>
  <c r="G34" i="1"/>
  <c r="G51" i="1"/>
  <c r="G16" i="1"/>
  <c r="G41" i="1"/>
  <c r="G39" i="1"/>
  <c r="G45" i="1"/>
  <c r="G43" i="1"/>
  <c r="G60" i="1"/>
  <c r="G53" i="1"/>
  <c r="G28" i="1"/>
  <c r="G9" i="1"/>
  <c r="G24" i="1"/>
  <c r="G29" i="1"/>
  <c r="G35" i="1"/>
  <c r="G49" i="1"/>
  <c r="G69" i="1"/>
  <c r="G6" i="1"/>
  <c r="G5" i="1"/>
  <c r="G4" i="1"/>
  <c r="G3" i="1"/>
  <c r="Q12" i="1" l="1"/>
  <c r="R12" i="1"/>
  <c r="G77" i="1"/>
</calcChain>
</file>

<file path=xl/sharedStrings.xml><?xml version="1.0" encoding="utf-8"?>
<sst xmlns="http://schemas.openxmlformats.org/spreadsheetml/2006/main" count="212" uniqueCount="48">
  <si>
    <t>Üres lapka tömege [g]</t>
  </si>
  <si>
    <t>Forraszanyagos lapka tömege [g]</t>
  </si>
  <si>
    <t>Forraszanyag tömege [g]</t>
  </si>
  <si>
    <t>Anyag</t>
  </si>
  <si>
    <t>Bal oldali peremszög [°]</t>
  </si>
  <si>
    <t>Jobb oldali peremszög [°]</t>
  </si>
  <si>
    <t>Hőmérséklet</t>
  </si>
  <si>
    <t>Sorszám</t>
  </si>
  <si>
    <t>A felületkezelés teljesítménye [W]</t>
  </si>
  <si>
    <t>Bal oldali peremszögek átlaga lapkánként [°]</t>
  </si>
  <si>
    <t>Jobb oldali peremszögek átlaga lapkánként[°]</t>
  </si>
  <si>
    <t>Bal oldali peremszögek átlaga adott teljesítménynél [°]</t>
  </si>
  <si>
    <t>Jobb oldali peremszögek átlaga adott teljesítménynél [°]</t>
  </si>
  <si>
    <t>Peremszögek felületkezelés nélkül:</t>
  </si>
  <si>
    <t>Peremszögek 50W-os felületkezelésnél:</t>
  </si>
  <si>
    <t>Peremszögek 100W-os felületkezelésnél:</t>
  </si>
  <si>
    <t>Peremszögek 150W-os felületkezelésnél:</t>
  </si>
  <si>
    <t>Peremszögek 200W-os felületkezelésnél:</t>
  </si>
  <si>
    <t>Névleges teljesítmény [W ]</t>
  </si>
  <si>
    <t>Mért teljesítmény beállás után [W]</t>
  </si>
  <si>
    <t>nincs kezelve</t>
  </si>
  <si>
    <t>Dátum</t>
  </si>
  <si>
    <t>Fénykép</t>
  </si>
  <si>
    <t>Forrasztott lapka tömege [g]</t>
  </si>
  <si>
    <t>Tömegvesztés a forrasztás során [g]</t>
  </si>
  <si>
    <t>DC01 Acél</t>
  </si>
  <si>
    <t>Átlag:</t>
  </si>
  <si>
    <t>Szórás</t>
  </si>
  <si>
    <t>DCS_9441</t>
  </si>
  <si>
    <t>DCS_9392</t>
  </si>
  <si>
    <t>DCS_9395</t>
  </si>
  <si>
    <t>DCS_9436</t>
  </si>
  <si>
    <t>DCS_9450</t>
  </si>
  <si>
    <t>DCS_9453</t>
  </si>
  <si>
    <t>DCS_9457</t>
  </si>
  <si>
    <t>DCS_9459</t>
  </si>
  <si>
    <t>DCS_9464</t>
  </si>
  <si>
    <t>DCS_9474</t>
  </si>
  <si>
    <t>DCS_9489</t>
  </si>
  <si>
    <t>DCS_9494</t>
  </si>
  <si>
    <t>DCS_9499</t>
  </si>
  <si>
    <t>DCS_9509</t>
  </si>
  <si>
    <t>DCS_9519</t>
  </si>
  <si>
    <t>A mérési bizonytalanság/Szórás:</t>
  </si>
  <si>
    <t>Maximális eltérés az átlagtól:</t>
  </si>
  <si>
    <t>-</t>
  </si>
  <si>
    <t>+</t>
  </si>
  <si>
    <t>Átlag peremszög [°]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</si>
</sst>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0.00000"/>
    <numFmt numFmtId="166" formatCode="0.000000"/>
    <numFmt numFmtId="167" formatCode="0.0000"/>
  </numFmts>
  <fonts count="3" x14ac:knownFonts="1">
    <font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b/>
      <sz val="12"/>
      <color theme="1"/>
      <name val="Times New Roman"/>
      <family val="1"/>
      <charset val="238"/>
    </font>
  </fonts>
  <fills count="1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777777"/>
        <bgColor indexed="64"/>
      </patternFill>
    </fill>
    <fill>
      <patternFill patternType="solid">
        <fgColor rgb="FFFF535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FF00"/>
        <bgColor indexed="64"/>
      </patternFill>
    </fill>
  </fills>
  <borders count="52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indexed="64"/>
      </left>
      <right/>
      <top style="thick">
        <color indexed="64"/>
      </top>
      <bottom style="thick">
        <color auto="1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9">
    <xf numFmtId="0" fontId="0" fillId="0" borderId="0" xfId="0"/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3" borderId="26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0" fillId="4" borderId="26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0" fillId="6" borderId="13" xfId="0" applyFill="1" applyBorder="1" applyAlignment="1">
      <alignment horizontal="center" vertical="center"/>
    </xf>
    <xf numFmtId="0" fontId="0" fillId="6" borderId="14" xfId="0" applyFill="1" applyBorder="1" applyAlignment="1">
      <alignment horizontal="center" vertical="center"/>
    </xf>
    <xf numFmtId="0" fontId="0" fillId="6" borderId="15" xfId="0" applyFill="1" applyBorder="1" applyAlignment="1">
      <alignment horizontal="center" vertical="center"/>
    </xf>
    <xf numFmtId="0" fontId="0" fillId="6" borderId="16" xfId="0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0" fillId="6" borderId="26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5" borderId="17" xfId="0" applyFill="1" applyBorder="1" applyAlignment="1">
      <alignment horizontal="center" vertical="center"/>
    </xf>
    <xf numFmtId="0" fontId="0" fillId="5" borderId="20" xfId="0" applyFill="1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0" fontId="0" fillId="4" borderId="20" xfId="0" applyFill="1" applyBorder="1" applyAlignment="1">
      <alignment horizontal="center" vertical="center"/>
    </xf>
    <xf numFmtId="0" fontId="0" fillId="9" borderId="12" xfId="0" applyFill="1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0" fillId="5" borderId="21" xfId="0" applyFill="1" applyBorder="1" applyAlignment="1">
      <alignment horizontal="center" vertical="center"/>
    </xf>
    <xf numFmtId="0" fontId="0" fillId="3" borderId="21" xfId="0" applyFill="1" applyBorder="1" applyAlignment="1">
      <alignment horizontal="center" vertical="center"/>
    </xf>
    <xf numFmtId="0" fontId="0" fillId="4" borderId="21" xfId="0" applyFill="1" applyBorder="1" applyAlignment="1">
      <alignment horizontal="center" vertical="center"/>
    </xf>
    <xf numFmtId="0" fontId="0" fillId="6" borderId="20" xfId="0" applyFill="1" applyBorder="1" applyAlignment="1">
      <alignment horizontal="center" vertical="center"/>
    </xf>
    <xf numFmtId="0" fontId="0" fillId="6" borderId="21" xfId="0" applyFill="1" applyBorder="1" applyAlignment="1">
      <alignment horizontal="center" vertical="center"/>
    </xf>
    <xf numFmtId="0" fontId="0" fillId="5" borderId="28" xfId="0" applyFill="1" applyBorder="1" applyAlignment="1">
      <alignment horizontal="center" vertical="center"/>
    </xf>
    <xf numFmtId="0" fontId="0" fillId="5" borderId="29" xfId="0" applyFill="1" applyBorder="1" applyAlignment="1">
      <alignment horizontal="center" vertical="center"/>
    </xf>
    <xf numFmtId="0" fontId="0" fillId="5" borderId="30" xfId="0" applyFill="1" applyBorder="1" applyAlignment="1">
      <alignment horizontal="center" vertical="center"/>
    </xf>
    <xf numFmtId="0" fontId="0" fillId="5" borderId="18" xfId="0" applyFill="1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10" borderId="35" xfId="0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33" xfId="0" applyBorder="1" applyAlignment="1">
      <alignment horizontal="center" vertical="center" wrapText="1"/>
    </xf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34" xfId="0" applyBorder="1" applyAlignment="1">
      <alignment horizontal="center" vertical="center" wrapText="1"/>
    </xf>
    <xf numFmtId="0" fontId="0" fillId="2" borderId="44" xfId="0" applyFill="1" applyBorder="1" applyAlignment="1">
      <alignment horizontal="center" vertical="center"/>
    </xf>
    <xf numFmtId="0" fontId="0" fillId="2" borderId="45" xfId="0" applyFill="1" applyBorder="1" applyAlignment="1">
      <alignment horizontal="center" vertical="center"/>
    </xf>
    <xf numFmtId="0" fontId="0" fillId="2" borderId="46" xfId="0" applyFill="1" applyBorder="1" applyAlignment="1">
      <alignment horizontal="center" vertical="center"/>
    </xf>
    <xf numFmtId="0" fontId="0" fillId="3" borderId="44" xfId="0" applyFill="1" applyBorder="1" applyAlignment="1">
      <alignment horizontal="center" vertical="center"/>
    </xf>
    <xf numFmtId="0" fontId="0" fillId="3" borderId="45" xfId="0" applyFill="1" applyBorder="1" applyAlignment="1">
      <alignment horizontal="center" vertical="center"/>
    </xf>
    <xf numFmtId="0" fontId="0" fillId="3" borderId="47" xfId="0" applyFill="1" applyBorder="1" applyAlignment="1">
      <alignment horizontal="center" vertical="center"/>
    </xf>
    <xf numFmtId="0" fontId="0" fillId="3" borderId="48" xfId="0" applyFill="1" applyBorder="1" applyAlignment="1">
      <alignment horizontal="center" vertical="center"/>
    </xf>
    <xf numFmtId="0" fontId="0" fillId="3" borderId="49" xfId="0" applyFill="1" applyBorder="1" applyAlignment="1">
      <alignment horizontal="center" vertical="center"/>
    </xf>
    <xf numFmtId="0" fontId="0" fillId="4" borderId="44" xfId="0" applyFill="1" applyBorder="1" applyAlignment="1">
      <alignment horizontal="center" vertical="center"/>
    </xf>
    <xf numFmtId="0" fontId="0" fillId="4" borderId="48" xfId="0" applyFill="1" applyBorder="1" applyAlignment="1">
      <alignment horizontal="center" vertical="center"/>
    </xf>
    <xf numFmtId="0" fontId="0" fillId="4" borderId="45" xfId="0" applyFill="1" applyBorder="1" applyAlignment="1">
      <alignment horizontal="center" vertical="center"/>
    </xf>
    <xf numFmtId="0" fontId="0" fillId="4" borderId="49" xfId="0" applyFill="1" applyBorder="1" applyAlignment="1">
      <alignment horizontal="center" vertical="center"/>
    </xf>
    <xf numFmtId="0" fontId="0" fillId="4" borderId="47" xfId="0" applyFill="1" applyBorder="1" applyAlignment="1">
      <alignment horizontal="center" vertical="center"/>
    </xf>
    <xf numFmtId="0" fontId="0" fillId="6" borderId="44" xfId="0" applyFill="1" applyBorder="1" applyAlignment="1">
      <alignment horizontal="center" vertical="center"/>
    </xf>
    <xf numFmtId="0" fontId="0" fillId="6" borderId="45" xfId="0" applyFill="1" applyBorder="1" applyAlignment="1">
      <alignment horizontal="center" vertical="center"/>
    </xf>
    <xf numFmtId="0" fontId="0" fillId="6" borderId="48" xfId="0" applyFill="1" applyBorder="1" applyAlignment="1">
      <alignment horizontal="center" vertical="center"/>
    </xf>
    <xf numFmtId="0" fontId="0" fillId="6" borderId="49" xfId="0" applyFill="1" applyBorder="1" applyAlignment="1">
      <alignment horizontal="center" vertical="center"/>
    </xf>
    <xf numFmtId="0" fontId="0" fillId="6" borderId="47" xfId="0" applyFill="1" applyBorder="1" applyAlignment="1">
      <alignment horizontal="center" vertical="center"/>
    </xf>
    <xf numFmtId="14" fontId="0" fillId="2" borderId="44" xfId="0" applyNumberFormat="1" applyFill="1" applyBorder="1" applyAlignment="1">
      <alignment horizontal="center" vertical="center"/>
    </xf>
    <xf numFmtId="14" fontId="0" fillId="2" borderId="45" xfId="0" applyNumberFormat="1" applyFill="1" applyBorder="1" applyAlignment="1">
      <alignment horizontal="center" vertical="center"/>
    </xf>
    <xf numFmtId="14" fontId="0" fillId="2" borderId="46" xfId="0" applyNumberFormat="1" applyFill="1" applyBorder="1" applyAlignment="1">
      <alignment horizontal="center" vertical="center"/>
    </xf>
    <xf numFmtId="0" fontId="0" fillId="11" borderId="12" xfId="0" applyFill="1" applyBorder="1" applyAlignment="1">
      <alignment horizontal="center" vertical="center"/>
    </xf>
    <xf numFmtId="0" fontId="0" fillId="11" borderId="9" xfId="0" applyFill="1" applyBorder="1" applyAlignment="1">
      <alignment horizontal="center" vertical="center"/>
    </xf>
    <xf numFmtId="0" fontId="0" fillId="11" borderId="20" xfId="0" applyFill="1" applyBorder="1" applyAlignment="1">
      <alignment horizontal="center" vertical="center"/>
    </xf>
    <xf numFmtId="0" fontId="0" fillId="11" borderId="17" xfId="0" applyFill="1" applyBorder="1" applyAlignment="1">
      <alignment horizontal="center" vertical="center"/>
    </xf>
    <xf numFmtId="0" fontId="0" fillId="11" borderId="11" xfId="0" applyFill="1" applyBorder="1" applyAlignment="1">
      <alignment horizontal="center" vertical="center"/>
    </xf>
    <xf numFmtId="14" fontId="0" fillId="11" borderId="44" xfId="0" applyNumberFormat="1" applyFill="1" applyBorder="1" applyAlignment="1">
      <alignment horizontal="center" vertical="center"/>
    </xf>
    <xf numFmtId="0" fontId="0" fillId="11" borderId="44" xfId="0" applyFill="1" applyBorder="1" applyAlignment="1">
      <alignment horizontal="center" vertical="center"/>
    </xf>
    <xf numFmtId="0" fontId="0" fillId="11" borderId="14" xfId="0" applyFill="1" applyBorder="1" applyAlignment="1">
      <alignment horizontal="center" vertical="center"/>
    </xf>
    <xf numFmtId="14" fontId="0" fillId="11" borderId="45" xfId="0" applyNumberFormat="1" applyFill="1" applyBorder="1" applyAlignment="1">
      <alignment horizontal="center" vertical="center"/>
    </xf>
    <xf numFmtId="0" fontId="0" fillId="11" borderId="45" xfId="0" applyFill="1" applyBorder="1" applyAlignment="1">
      <alignment horizontal="center" vertical="center"/>
    </xf>
    <xf numFmtId="0" fontId="0" fillId="11" borderId="48" xfId="0" applyFill="1" applyBorder="1" applyAlignment="1">
      <alignment horizontal="center" vertical="center"/>
    </xf>
    <xf numFmtId="0" fontId="0" fillId="11" borderId="16" xfId="0" applyFill="1" applyBorder="1" applyAlignment="1">
      <alignment horizontal="center" vertical="center"/>
    </xf>
    <xf numFmtId="14" fontId="0" fillId="11" borderId="46" xfId="0" applyNumberFormat="1" applyFill="1" applyBorder="1" applyAlignment="1">
      <alignment horizontal="center" vertical="center"/>
    </xf>
    <xf numFmtId="0" fontId="0" fillId="11" borderId="49" xfId="0" applyFill="1" applyBorder="1" applyAlignment="1">
      <alignment horizontal="center" vertical="center"/>
    </xf>
    <xf numFmtId="0" fontId="0" fillId="11" borderId="10" xfId="0" applyFill="1" applyBorder="1" applyAlignment="1">
      <alignment horizontal="center" vertical="center"/>
    </xf>
    <xf numFmtId="14" fontId="0" fillId="11" borderId="49" xfId="0" applyNumberFormat="1" applyFill="1" applyBorder="1" applyAlignment="1">
      <alignment horizontal="center" vertical="center"/>
    </xf>
    <xf numFmtId="14" fontId="0" fillId="6" borderId="44" xfId="0" applyNumberFormat="1" applyFill="1" applyBorder="1" applyAlignment="1">
      <alignment horizontal="center" vertical="center"/>
    </xf>
    <xf numFmtId="14" fontId="0" fillId="6" borderId="45" xfId="0" applyNumberFormat="1" applyFill="1" applyBorder="1" applyAlignment="1">
      <alignment horizontal="center" vertical="center"/>
    </xf>
    <xf numFmtId="14" fontId="0" fillId="6" borderId="46" xfId="0" applyNumberFormat="1" applyFill="1" applyBorder="1" applyAlignment="1">
      <alignment horizontal="center" vertical="center"/>
    </xf>
    <xf numFmtId="14" fontId="0" fillId="3" borderId="44" xfId="0" applyNumberFormat="1" applyFill="1" applyBorder="1" applyAlignment="1">
      <alignment horizontal="center" vertical="center"/>
    </xf>
    <xf numFmtId="14" fontId="0" fillId="3" borderId="45" xfId="0" applyNumberFormat="1" applyFill="1" applyBorder="1" applyAlignment="1">
      <alignment horizontal="center" vertical="center"/>
    </xf>
    <xf numFmtId="14" fontId="0" fillId="3" borderId="46" xfId="0" applyNumberFormat="1" applyFill="1" applyBorder="1" applyAlignment="1">
      <alignment horizontal="center" vertical="center"/>
    </xf>
    <xf numFmtId="14" fontId="0" fillId="4" borderId="44" xfId="0" applyNumberFormat="1" applyFill="1" applyBorder="1" applyAlignment="1">
      <alignment horizontal="center" vertical="center"/>
    </xf>
    <xf numFmtId="14" fontId="0" fillId="4" borderId="45" xfId="0" applyNumberFormat="1" applyFill="1" applyBorder="1" applyAlignment="1">
      <alignment horizontal="center" vertical="center"/>
    </xf>
    <xf numFmtId="14" fontId="0" fillId="4" borderId="46" xfId="0" applyNumberFormat="1" applyFill="1" applyBorder="1" applyAlignment="1">
      <alignment horizontal="center" vertical="center"/>
    </xf>
    <xf numFmtId="0" fontId="0" fillId="5" borderId="32" xfId="0" applyFill="1" applyBorder="1" applyAlignment="1">
      <alignment horizontal="center" vertical="center"/>
    </xf>
    <xf numFmtId="0" fontId="1" fillId="12" borderId="11" xfId="0" applyFont="1" applyFill="1" applyBorder="1" applyAlignment="1">
      <alignment horizontal="center" vertical="center"/>
    </xf>
    <xf numFmtId="164" fontId="0" fillId="13" borderId="12" xfId="0" applyNumberFormat="1" applyFill="1" applyBorder="1" applyAlignment="1">
      <alignment horizontal="center" vertical="center"/>
    </xf>
    <xf numFmtId="164" fontId="0" fillId="13" borderId="13" xfId="0" applyNumberFormat="1" applyFill="1" applyBorder="1" applyAlignment="1">
      <alignment horizontal="center" vertical="center"/>
    </xf>
    <xf numFmtId="0" fontId="1" fillId="12" borderId="16" xfId="0" applyFont="1" applyFill="1" applyBorder="1" applyAlignment="1">
      <alignment horizontal="center" vertical="center"/>
    </xf>
    <xf numFmtId="164" fontId="0" fillId="13" borderId="17" xfId="0" applyNumberFormat="1" applyFill="1" applyBorder="1" applyAlignment="1">
      <alignment horizontal="center" vertical="center"/>
    </xf>
    <xf numFmtId="165" fontId="0" fillId="13" borderId="17" xfId="0" applyNumberFormat="1" applyFill="1" applyBorder="1" applyAlignment="1">
      <alignment horizontal="center" vertical="center"/>
    </xf>
    <xf numFmtId="166" fontId="0" fillId="13" borderId="18" xfId="0" applyNumberFormat="1" applyFill="1" applyBorder="1" applyAlignment="1">
      <alignment horizontal="center" vertical="center"/>
    </xf>
    <xf numFmtId="46" fontId="0" fillId="0" borderId="0" xfId="0" applyNumberFormat="1"/>
    <xf numFmtId="167" fontId="1" fillId="7" borderId="50" xfId="0" applyNumberFormat="1" applyFont="1" applyFill="1" applyBorder="1" applyAlignment="1">
      <alignment horizontal="center" vertical="center"/>
    </xf>
    <xf numFmtId="167" fontId="1" fillId="7" borderId="51" xfId="0" applyNumberFormat="1" applyFont="1" applyFill="1" applyBorder="1" applyAlignment="1">
      <alignment horizontal="center" vertical="center"/>
    </xf>
    <xf numFmtId="0" fontId="0" fillId="11" borderId="15" xfId="0" applyFill="1" applyBorder="1" applyAlignment="1">
      <alignment horizontal="center" vertical="center"/>
    </xf>
    <xf numFmtId="0" fontId="0" fillId="10" borderId="41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6" borderId="15" xfId="0" applyFill="1" applyBorder="1" applyAlignment="1">
      <alignment horizontal="center" vertical="center"/>
    </xf>
    <xf numFmtId="0" fontId="0" fillId="11" borderId="9" xfId="0" applyFill="1" applyBorder="1" applyAlignment="1">
      <alignment horizontal="center" vertical="center"/>
    </xf>
    <xf numFmtId="0" fontId="0" fillId="11" borderId="15" xfId="0" applyFill="1" applyBorder="1" applyAlignment="1">
      <alignment horizontal="center" vertical="center"/>
    </xf>
    <xf numFmtId="0" fontId="0" fillId="2" borderId="31" xfId="0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167" fontId="1" fillId="7" borderId="2" xfId="0" applyNumberFormat="1" applyFont="1" applyFill="1" applyBorder="1" applyAlignment="1">
      <alignment horizontal="center" vertical="center"/>
    </xf>
    <xf numFmtId="167" fontId="0" fillId="0" borderId="4" xfId="0" applyNumberFormat="1" applyBorder="1" applyAlignment="1">
      <alignment horizontal="center" vertical="center"/>
    </xf>
    <xf numFmtId="0" fontId="0" fillId="3" borderId="31" xfId="0" applyFill="1" applyBorder="1" applyAlignment="1">
      <alignment horizontal="center" vertical="center"/>
    </xf>
    <xf numFmtId="0" fontId="0" fillId="3" borderId="40" xfId="0" applyFill="1" applyBorder="1" applyAlignment="1">
      <alignment horizontal="center" vertical="center"/>
    </xf>
    <xf numFmtId="167" fontId="1" fillId="7" borderId="41" xfId="0" applyNumberFormat="1" applyFont="1" applyFill="1" applyBorder="1" applyAlignment="1">
      <alignment horizontal="center" vertical="center"/>
    </xf>
    <xf numFmtId="167" fontId="0" fillId="0" borderId="27" xfId="0" applyNumberFormat="1" applyBorder="1" applyAlignment="1">
      <alignment horizontal="center" vertical="center"/>
    </xf>
    <xf numFmtId="0" fontId="0" fillId="4" borderId="31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0" fillId="6" borderId="31" xfId="0" applyFill="1" applyBorder="1" applyAlignment="1">
      <alignment horizontal="center" vertical="center"/>
    </xf>
    <xf numFmtId="0" fontId="0" fillId="6" borderId="40" xfId="0" applyFill="1" applyBorder="1" applyAlignment="1">
      <alignment horizontal="center" vertical="center"/>
    </xf>
    <xf numFmtId="0" fontId="0" fillId="11" borderId="31" xfId="0" applyFill="1" applyBorder="1" applyAlignment="1">
      <alignment horizontal="center" vertical="center"/>
    </xf>
    <xf numFmtId="0" fontId="0" fillId="11" borderId="40" xfId="0" applyFill="1" applyBorder="1" applyAlignment="1">
      <alignment horizontal="center" vertical="center"/>
    </xf>
    <xf numFmtId="167" fontId="1" fillId="7" borderId="27" xfId="0" applyNumberFormat="1" applyFont="1" applyFill="1" applyBorder="1" applyAlignment="1">
      <alignment horizontal="center" vertical="center"/>
    </xf>
  </cellXfs>
  <cellStyles count="1">
    <cellStyle name="Normál" xfId="0" builtinId="0"/>
  </cellStyles>
  <dxfs count="0"/>
  <tableStyles count="0" defaultTableStyle="TableStyleMedium2" defaultPivotStyle="PivotStyleLight16"/>
  <colors>
    <mruColors>
      <color rgb="FFFFCCFF"/>
      <color rgb="FFFF5353"/>
      <color rgb="FFFF8585"/>
      <color rgb="FF77777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 sz="1400" b="1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Peremszögek</a:t>
            </a:r>
            <a:r>
              <a:rPr lang="hu-HU" sz="1400" b="1" baseline="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a lézeres felületkezelés teljesítményének függvényében </a:t>
            </a:r>
            <a:endParaRPr lang="hu-HU" sz="1400" b="1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11657983650358444"/>
          <c:y val="3.564578536407971E-2"/>
        </c:manualLayout>
      </c:layout>
      <c:overlay val="0"/>
      <c:spPr>
        <a:noFill/>
        <a:ln cmpd="sng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>
        <c:manualLayout>
          <c:layoutTarget val="inner"/>
          <c:xMode val="edge"/>
          <c:yMode val="edge"/>
          <c:x val="8.5747675281877087E-2"/>
          <c:y val="0.17528899261804104"/>
          <c:w val="0.75267028773675559"/>
          <c:h val="0.68862846875711925"/>
        </c:manualLayout>
      </c:layout>
      <c:lineChart>
        <c:grouping val="standard"/>
        <c:varyColors val="0"/>
        <c:ser>
          <c:idx val="0"/>
          <c:order val="0"/>
          <c:spPr>
            <a:ln w="28575" cap="rnd" cmpd="sng" algn="ctr">
              <a:noFill/>
              <a:prstDash val="solid"/>
              <a:round/>
            </a:ln>
            <a:effectLst/>
          </c:spPr>
          <c:marker>
            <c:symbol val="x"/>
            <c:size val="10"/>
            <c:spPr>
              <a:noFill/>
              <a:ln w="6350" cap="flat" cmpd="sng" algn="ctr">
                <a:solidFill>
                  <a:schemeClr val="dk1">
                    <a:tint val="88500"/>
                  </a:schemeClr>
                </a:solidFill>
                <a:prstDash val="solid"/>
                <a:round/>
              </a:ln>
              <a:effectLst/>
            </c:spPr>
          </c:marker>
          <c:dLbls>
            <c:dLbl>
              <c:idx val="0"/>
              <c:layout/>
              <c:numFmt formatCode="#,##0.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hu-HU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/>
              <c:numFmt formatCode="#,##0.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hu-HU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/>
              <c:numFmt formatCode="#,##0.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hu-HU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/>
              <c:numFmt formatCode="#,##0.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hu-HU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/>
              <c:numFmt formatCode="#,##0.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hu-HU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5"/>
              <c:pt idx="0">
                <c:v>0</c:v>
              </c:pt>
              <c:pt idx="1">
                <c:v>50</c:v>
              </c:pt>
              <c:pt idx="2">
                <c:v>100</c:v>
              </c:pt>
              <c:pt idx="3">
                <c:v>150</c:v>
              </c:pt>
              <c:pt idx="4">
                <c:v>200</c:v>
              </c:pt>
            </c:numLit>
          </c:cat>
          <c:val>
            <c:numRef>
              <c:f>(Munka1!$Q$16,Munka1!$Q$31,Munka1!$Q$46,Munka1!$Q$61,Munka1!$Q$76)</c:f>
              <c:numCache>
                <c:formatCode>0.0000</c:formatCode>
                <c:ptCount val="5"/>
                <c:pt idx="0">
                  <c:v>21.58666666666667</c:v>
                </c:pt>
                <c:pt idx="1">
                  <c:v>21.870000000000005</c:v>
                </c:pt>
                <c:pt idx="2">
                  <c:v>23.283333333333335</c:v>
                </c:pt>
                <c:pt idx="3">
                  <c:v>23.73</c:v>
                </c:pt>
                <c:pt idx="4">
                  <c:v>24.096666666666664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prstDash val="solid"/>
              <a:round/>
            </a:ln>
            <a:effectLst/>
          </c:spPr>
        </c:hiLowLines>
        <c:marker val="1"/>
        <c:smooth val="0"/>
        <c:axId val="450529696"/>
        <c:axId val="450529152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19050" cap="rnd" cmpd="sng" algn="ctr">
                    <a:solidFill>
                      <a:schemeClr val="dk1">
                        <a:tint val="55000"/>
                      </a:schemeClr>
                    </a:solidFill>
                    <a:prstDash val="solid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dk1">
                        <a:tint val="55000"/>
                      </a:schemeClr>
                    </a:solidFill>
                    <a:ln w="6350" cap="flat" cmpd="sng" algn="ctr">
                      <a:solidFill>
                        <a:schemeClr val="dk1">
                          <a:tint val="55000"/>
                        </a:schemeClr>
                      </a:solidFill>
                      <a:prstDash val="solid"/>
                      <a:round/>
                    </a:ln>
                    <a:effectLst/>
                  </c:spPr>
                </c:marker>
                <c:cat>
                  <c:numLit>
                    <c:formatCode>General</c:formatCode>
                    <c:ptCount val="5"/>
                    <c:pt idx="0">
                      <c:v>0</c:v>
                    </c:pt>
                    <c:pt idx="1">
                      <c:v>50</c:v>
                    </c:pt>
                    <c:pt idx="2">
                      <c:v>100</c:v>
                    </c:pt>
                    <c:pt idx="3">
                      <c:v>150</c:v>
                    </c:pt>
                    <c:pt idx="4">
                      <c:v>200</c:v>
                    </c:pt>
                  </c:numLit>
                </c:cat>
                <c:val>
                  <c:numRef>
                    <c:extLst>
                      <c:ext uri="{02D57815-91ED-43cb-92C2-25804820EDAC}">
                        <c15:formulaRef>
                          <c15:sqref>(Munka1!$R$16,Munka1!$R$31,Munka1!$R$46,Munka1!$R$61,Munka1!$R$76)</c15:sqref>
                        </c15:formulaRef>
                      </c:ext>
                    </c:extLst>
                    <c:numCache>
                      <c:formatCode>0.0000</c:formatCode>
                      <c:ptCount val="5"/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450529696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 sz="1200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Felületkezelés teljesíménye [W]</a:t>
                </a:r>
              </a:p>
            </c:rich>
          </c:tx>
          <c:layout>
            <c:manualLayout>
              <c:xMode val="edge"/>
              <c:yMode val="edge"/>
              <c:x val="0.83029481512384284"/>
              <c:y val="0.879848435049901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out"/>
        <c:tickLblPos val="nextTo"/>
        <c:spPr>
          <a:noFill/>
          <a:ln w="12700" cap="flat" cmpd="sng" algn="ctr">
            <a:solidFill>
              <a:schemeClr val="tx1"/>
            </a:solidFill>
            <a:prstDash val="solid"/>
            <a:round/>
            <a:tailEnd type="stealth" w="lg" len="lg"/>
          </a:ln>
          <a:effectLst>
            <a:glow>
              <a:schemeClr val="accent1">
                <a:alpha val="40000"/>
              </a:schemeClr>
            </a:glow>
            <a:outerShdw blurRad="50800" dist="50800" dir="3600000" sx="1000" sy="1000" algn="ctr" rotWithShape="0">
              <a:schemeClr val="tx1">
                <a:alpha val="43000"/>
              </a:schemeClr>
            </a:outerShdw>
          </a:effectLst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50529152"/>
        <c:crosses val="autoZero"/>
        <c:auto val="1"/>
        <c:lblAlgn val="ctr"/>
        <c:lblOffset val="100"/>
        <c:noMultiLvlLbl val="0"/>
      </c:catAx>
      <c:valAx>
        <c:axId val="450529152"/>
        <c:scaling>
          <c:orientation val="minMax"/>
          <c:min val="2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 sz="12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Peremszög [°]</a:t>
                </a:r>
              </a:p>
            </c:rich>
          </c:tx>
          <c:layout>
            <c:manualLayout>
              <c:xMode val="edge"/>
              <c:yMode val="edge"/>
              <c:x val="1.2497837528824048E-2"/>
              <c:y val="0.105583732163993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0.0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miter lim="800000"/>
            <a:tailEnd type="stealth" w="lg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50529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7947677766534884E-2"/>
          <c:y val="0.18730636497488815"/>
          <c:w val="0.71306296632728516"/>
          <c:h val="0.68675477649551042"/>
        </c:manualLayout>
      </c:layout>
      <c:scatterChart>
        <c:scatterStyle val="lineMarker"/>
        <c:varyColors val="0"/>
        <c:ser>
          <c:idx val="0"/>
          <c:order val="1"/>
          <c:tx>
            <c:strRef>
              <c:f>Munka2!$B$2:$B$15</c:f>
              <c:strCache>
                <c:ptCount val="14"/>
                <c:pt idx="0">
                  <c:v>0</c:v>
                </c:pt>
                <c:pt idx="1">
                  <c:v>50</c:v>
                </c:pt>
                <c:pt idx="2">
                  <c:v>102</c:v>
                </c:pt>
                <c:pt idx="3">
                  <c:v>156</c:v>
                </c:pt>
                <c:pt idx="4">
                  <c:v>210</c:v>
                </c:pt>
                <c:pt idx="5">
                  <c:v>264</c:v>
                </c:pt>
                <c:pt idx="6">
                  <c:v>314</c:v>
                </c:pt>
                <c:pt idx="7">
                  <c:v>372</c:v>
                </c:pt>
                <c:pt idx="8">
                  <c:v>432</c:v>
                </c:pt>
                <c:pt idx="9">
                  <c:v>488</c:v>
                </c:pt>
                <c:pt idx="10">
                  <c:v>525</c:v>
                </c:pt>
                <c:pt idx="11">
                  <c:v>560</c:v>
                </c:pt>
                <c:pt idx="12">
                  <c:v>520</c:v>
                </c:pt>
                <c:pt idx="13">
                  <c:v>515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>
              <a:glow rad="12700">
                <a:schemeClr val="accent1">
                  <a:alpha val="40000"/>
                </a:schemeClr>
              </a:glow>
            </a:effectLst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>
                <a:glow rad="12700">
                  <a:schemeClr val="accent1">
                    <a:alpha val="40000"/>
                  </a:schemeClr>
                </a:glow>
              </a:effectLst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Munka2!$A$2:$A$15</c:f>
              <c:numCache>
                <c:formatCode>General</c:formatCode>
                <c:ptCount val="14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  <c:pt idx="8">
                  <c:v>600</c:v>
                </c:pt>
                <c:pt idx="9">
                  <c:v>700</c:v>
                </c:pt>
                <c:pt idx="10">
                  <c:v>800</c:v>
                </c:pt>
                <c:pt idx="11">
                  <c:v>850</c:v>
                </c:pt>
                <c:pt idx="12">
                  <c:v>900</c:v>
                </c:pt>
                <c:pt idx="13">
                  <c:v>990</c:v>
                </c:pt>
              </c:numCache>
            </c:numRef>
          </c:xVal>
          <c:yVal>
            <c:numRef>
              <c:f>Munka2!$B$2:$B$15</c:f>
              <c:numCache>
                <c:formatCode>General</c:formatCode>
                <c:ptCount val="14"/>
                <c:pt idx="0">
                  <c:v>0</c:v>
                </c:pt>
                <c:pt idx="1">
                  <c:v>50</c:v>
                </c:pt>
                <c:pt idx="2">
                  <c:v>102</c:v>
                </c:pt>
                <c:pt idx="3">
                  <c:v>156</c:v>
                </c:pt>
                <c:pt idx="4">
                  <c:v>210</c:v>
                </c:pt>
                <c:pt idx="5">
                  <c:v>264</c:v>
                </c:pt>
                <c:pt idx="6">
                  <c:v>314</c:v>
                </c:pt>
                <c:pt idx="7">
                  <c:v>372</c:v>
                </c:pt>
                <c:pt idx="8">
                  <c:v>432</c:v>
                </c:pt>
                <c:pt idx="9">
                  <c:v>488</c:v>
                </c:pt>
                <c:pt idx="10">
                  <c:v>525</c:v>
                </c:pt>
                <c:pt idx="11">
                  <c:v>560</c:v>
                </c:pt>
                <c:pt idx="12">
                  <c:v>520</c:v>
                </c:pt>
                <c:pt idx="13">
                  <c:v>515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528608"/>
        <c:axId val="450531872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0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hu-HU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xVal>
                  <c:numRef>
                    <c:extLst>
                      <c:ext uri="{02D57815-91ED-43cb-92C2-25804820EDAC}">
                        <c15:formulaRef>
                          <c15:sqref>Munka2!$A$3:$A$15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300</c:v>
                      </c:pt>
                      <c:pt idx="5">
                        <c:v>400</c:v>
                      </c:pt>
                      <c:pt idx="6">
                        <c:v>500</c:v>
                      </c:pt>
                      <c:pt idx="7">
                        <c:v>600</c:v>
                      </c:pt>
                      <c:pt idx="8">
                        <c:v>700</c:v>
                      </c:pt>
                      <c:pt idx="9">
                        <c:v>800</c:v>
                      </c:pt>
                      <c:pt idx="10">
                        <c:v>850</c:v>
                      </c:pt>
                      <c:pt idx="11">
                        <c:v>900</c:v>
                      </c:pt>
                      <c:pt idx="12">
                        <c:v>990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Munka2!$B$3:$B$15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50</c:v>
                      </c:pt>
                      <c:pt idx="1">
                        <c:v>102</c:v>
                      </c:pt>
                      <c:pt idx="2">
                        <c:v>156</c:v>
                      </c:pt>
                      <c:pt idx="3">
                        <c:v>210</c:v>
                      </c:pt>
                      <c:pt idx="4">
                        <c:v>264</c:v>
                      </c:pt>
                      <c:pt idx="5">
                        <c:v>314</c:v>
                      </c:pt>
                      <c:pt idx="6">
                        <c:v>372</c:v>
                      </c:pt>
                      <c:pt idx="7">
                        <c:v>432</c:v>
                      </c:pt>
                      <c:pt idx="8">
                        <c:v>488</c:v>
                      </c:pt>
                      <c:pt idx="9">
                        <c:v>525</c:v>
                      </c:pt>
                      <c:pt idx="10">
                        <c:v>560</c:v>
                      </c:pt>
                      <c:pt idx="11">
                        <c:v>520</c:v>
                      </c:pt>
                      <c:pt idx="12">
                        <c:v>515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450528608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Névleges</a:t>
                </a:r>
                <a:r>
                  <a:rPr lang="hu-HU" baseline="0"/>
                  <a:t> teljesítmény [W]</a:t>
                </a:r>
                <a:endParaRPr lang="hu-HU"/>
              </a:p>
            </c:rich>
          </c:tx>
          <c:layout>
            <c:manualLayout>
              <c:xMode val="edge"/>
              <c:yMode val="edge"/>
              <c:x val="0.80145400964211766"/>
              <c:y val="0.853952546397332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prstDash val="solid"/>
            <a:round/>
            <a:tailEnd type="stealth" w="lg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50531872"/>
        <c:crosses val="autoZero"/>
        <c:crossBetween val="midCat"/>
        <c:majorUnit val="50"/>
      </c:valAx>
      <c:valAx>
        <c:axId val="45053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Mért</a:t>
                </a:r>
                <a:r>
                  <a:rPr lang="hu-HU" baseline="0"/>
                  <a:t> teljesítmény [W]</a:t>
                </a:r>
                <a:endParaRPr lang="hu-HU"/>
              </a:p>
            </c:rich>
          </c:tx>
          <c:layout>
            <c:manualLayout>
              <c:xMode val="edge"/>
              <c:yMode val="edge"/>
              <c:x val="0"/>
              <c:y val="0.108302227188342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  <a:tailEnd type="stealth" w="lg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50528608"/>
        <c:crossesAt val="1"/>
        <c:crossBetween val="midCat"/>
      </c:valAx>
      <c:spPr>
        <a:noFill/>
        <a:ln w="25400"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63500</xdr:colOff>
      <xdr:row>0</xdr:row>
      <xdr:rowOff>8360</xdr:rowOff>
    </xdr:from>
    <xdr:to>
      <xdr:col>34</xdr:col>
      <xdr:colOff>279788</xdr:colOff>
      <xdr:row>26</xdr:row>
      <xdr:rowOff>31601</xdr:rowOff>
    </xdr:to>
    <xdr:graphicFrame macro="">
      <xdr:nvGraphicFramePr>
        <xdr:cNvPr id="3" name="Diagra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519111</xdr:colOff>
      <xdr:row>1</xdr:row>
      <xdr:rowOff>85724</xdr:rowOff>
    </xdr:from>
    <xdr:to>
      <xdr:col>16</xdr:col>
      <xdr:colOff>314325</xdr:colOff>
      <xdr:row>12</xdr:row>
      <xdr:rowOff>190499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89"/>
  <sheetViews>
    <sheetView tabSelected="1" topLeftCell="J1" zoomScale="78" zoomScaleNormal="78" workbookViewId="0">
      <selection activeCell="W77" sqref="W77"/>
    </sheetView>
  </sheetViews>
  <sheetFormatPr defaultRowHeight="15" x14ac:dyDescent="0.25"/>
  <cols>
    <col min="1" max="3" width="18" customWidth="1"/>
    <col min="4" max="4" width="14.85546875" customWidth="1"/>
    <col min="5" max="5" width="15.85546875" customWidth="1"/>
    <col min="6" max="6" width="17.85546875" customWidth="1"/>
    <col min="7" max="7" width="15.28515625" customWidth="1"/>
    <col min="8" max="9" width="18.140625" customWidth="1"/>
    <col min="10" max="10" width="14.140625" customWidth="1"/>
    <col min="11" max="11" width="13.5703125" customWidth="1"/>
    <col min="12" max="12" width="16.28515625" customWidth="1"/>
    <col min="13" max="14" width="17.42578125" customWidth="1"/>
    <col min="15" max="16" width="17.28515625" customWidth="1"/>
    <col min="17" max="17" width="18" customWidth="1"/>
    <col min="18" max="18" width="19.5703125" customWidth="1"/>
  </cols>
  <sheetData>
    <row r="1" spans="1:18" ht="72.75" customHeight="1" thickTop="1" thickBot="1" x14ac:dyDescent="0.3">
      <c r="A1" s="28" t="s">
        <v>8</v>
      </c>
      <c r="B1" s="28" t="s">
        <v>21</v>
      </c>
      <c r="C1" s="28" t="s">
        <v>22</v>
      </c>
      <c r="D1" s="29" t="s">
        <v>7</v>
      </c>
      <c r="E1" s="28" t="s">
        <v>0</v>
      </c>
      <c r="F1" s="28" t="s">
        <v>1</v>
      </c>
      <c r="G1" s="28" t="s">
        <v>2</v>
      </c>
      <c r="H1" s="28" t="s">
        <v>23</v>
      </c>
      <c r="I1" s="28" t="s">
        <v>24</v>
      </c>
      <c r="J1" s="29" t="s">
        <v>6</v>
      </c>
      <c r="K1" s="29" t="s">
        <v>3</v>
      </c>
      <c r="L1" s="28" t="s">
        <v>4</v>
      </c>
      <c r="M1" s="28" t="s">
        <v>5</v>
      </c>
      <c r="N1" s="28" t="s">
        <v>9</v>
      </c>
      <c r="O1" s="28" t="s">
        <v>10</v>
      </c>
      <c r="P1" s="28" t="s">
        <v>47</v>
      </c>
      <c r="Q1" s="28" t="s">
        <v>11</v>
      </c>
      <c r="R1" s="28" t="s">
        <v>12</v>
      </c>
    </row>
    <row r="2" spans="1:18" ht="15.75" thickTop="1" x14ac:dyDescent="0.25">
      <c r="A2" s="14" t="s">
        <v>20</v>
      </c>
      <c r="B2" s="103">
        <v>43027</v>
      </c>
      <c r="C2" s="85" t="s">
        <v>29</v>
      </c>
      <c r="D2" s="15">
        <v>1</v>
      </c>
      <c r="E2" s="59">
        <v>1.6973</v>
      </c>
      <c r="F2" s="59">
        <v>1.8230999999999999</v>
      </c>
      <c r="G2" s="15">
        <f t="shared" ref="G2:G33" si="0">F2-E2</f>
        <v>0.12579999999999991</v>
      </c>
      <c r="H2" s="59">
        <v>1.8186</v>
      </c>
      <c r="I2" s="15">
        <f>H2-F2</f>
        <v>-4.4999999999999485E-3</v>
      </c>
      <c r="J2" s="15">
        <v>260</v>
      </c>
      <c r="K2" s="15" t="s">
        <v>25</v>
      </c>
      <c r="L2" s="15">
        <v>21.9</v>
      </c>
      <c r="M2" s="16">
        <v>21.3</v>
      </c>
      <c r="N2" s="2"/>
      <c r="O2" s="3"/>
      <c r="P2" s="3"/>
      <c r="Q2" s="3"/>
      <c r="R2" s="4"/>
    </row>
    <row r="3" spans="1:18" x14ac:dyDescent="0.25">
      <c r="A3" s="17" t="s">
        <v>20</v>
      </c>
      <c r="B3" s="104">
        <v>43027</v>
      </c>
      <c r="C3" s="86" t="s">
        <v>29</v>
      </c>
      <c r="D3" s="10">
        <v>2</v>
      </c>
      <c r="E3" s="10">
        <f>E2</f>
        <v>1.6973</v>
      </c>
      <c r="F3" s="10">
        <f>F2</f>
        <v>1.8230999999999999</v>
      </c>
      <c r="G3" s="10">
        <f t="shared" si="0"/>
        <v>0.12579999999999991</v>
      </c>
      <c r="H3" s="10">
        <f>H2</f>
        <v>1.8186</v>
      </c>
      <c r="I3" s="10">
        <f>I2</f>
        <v>-4.4999999999999485E-3</v>
      </c>
      <c r="J3" s="10">
        <v>260</v>
      </c>
      <c r="K3" s="10" t="s">
        <v>25</v>
      </c>
      <c r="L3" s="10">
        <v>22.1</v>
      </c>
      <c r="M3" s="18">
        <v>21.2</v>
      </c>
      <c r="N3" s="5"/>
      <c r="O3" s="6"/>
      <c r="P3" s="6"/>
      <c r="Q3" s="6"/>
      <c r="R3" s="7"/>
    </row>
    <row r="4" spans="1:18" x14ac:dyDescent="0.25">
      <c r="A4" s="17" t="s">
        <v>20</v>
      </c>
      <c r="B4" s="104">
        <v>43027</v>
      </c>
      <c r="C4" s="86" t="s">
        <v>29</v>
      </c>
      <c r="D4" s="10">
        <v>3</v>
      </c>
      <c r="E4" s="10">
        <f>E2</f>
        <v>1.6973</v>
      </c>
      <c r="F4" s="10">
        <f>F2</f>
        <v>1.8230999999999999</v>
      </c>
      <c r="G4" s="10">
        <f t="shared" si="0"/>
        <v>0.12579999999999991</v>
      </c>
      <c r="H4" s="10">
        <f>H2</f>
        <v>1.8186</v>
      </c>
      <c r="I4" s="10">
        <f>I2</f>
        <v>-4.4999999999999485E-3</v>
      </c>
      <c r="J4" s="10">
        <v>260</v>
      </c>
      <c r="K4" s="10" t="s">
        <v>25</v>
      </c>
      <c r="L4" s="10">
        <v>21.4</v>
      </c>
      <c r="M4" s="18">
        <v>21.5</v>
      </c>
      <c r="N4" s="5"/>
      <c r="O4" s="6"/>
      <c r="P4" s="6"/>
      <c r="Q4" s="6"/>
      <c r="R4" s="7"/>
    </row>
    <row r="5" spans="1:18" ht="15.75" thickBot="1" x14ac:dyDescent="0.3">
      <c r="A5" s="17" t="s">
        <v>20</v>
      </c>
      <c r="B5" s="104">
        <v>43027</v>
      </c>
      <c r="C5" s="86" t="s">
        <v>29</v>
      </c>
      <c r="D5" s="10">
        <v>4</v>
      </c>
      <c r="E5" s="10">
        <f>E2</f>
        <v>1.6973</v>
      </c>
      <c r="F5" s="10">
        <f>F2</f>
        <v>1.8230999999999999</v>
      </c>
      <c r="G5" s="10">
        <f t="shared" si="0"/>
        <v>0.12579999999999991</v>
      </c>
      <c r="H5" s="10">
        <f>H2</f>
        <v>1.8186</v>
      </c>
      <c r="I5" s="10">
        <f>I2</f>
        <v>-4.4999999999999485E-3</v>
      </c>
      <c r="J5" s="10">
        <v>260</v>
      </c>
      <c r="K5" s="10" t="s">
        <v>25</v>
      </c>
      <c r="L5" s="10">
        <v>22.1</v>
      </c>
      <c r="M5" s="18">
        <v>22.2</v>
      </c>
      <c r="N5" s="8"/>
      <c r="O5" s="9"/>
      <c r="P5" s="6"/>
      <c r="Q5" s="6"/>
      <c r="R5" s="7"/>
    </row>
    <row r="6" spans="1:18" ht="16.5" thickTop="1" thickBot="1" x14ac:dyDescent="0.3">
      <c r="A6" s="20" t="s">
        <v>20</v>
      </c>
      <c r="B6" s="105">
        <v>43027</v>
      </c>
      <c r="C6" s="87" t="s">
        <v>29</v>
      </c>
      <c r="D6" s="21">
        <v>5</v>
      </c>
      <c r="E6" s="21">
        <f>E2</f>
        <v>1.6973</v>
      </c>
      <c r="F6" s="21">
        <f>F2</f>
        <v>1.8230999999999999</v>
      </c>
      <c r="G6" s="21">
        <f t="shared" si="0"/>
        <v>0.12579999999999991</v>
      </c>
      <c r="H6" s="21">
        <f>H2</f>
        <v>1.8186</v>
      </c>
      <c r="I6" s="21">
        <f>I2</f>
        <v>-4.4999999999999485E-3</v>
      </c>
      <c r="J6" s="21">
        <v>260</v>
      </c>
      <c r="K6" s="21" t="s">
        <v>25</v>
      </c>
      <c r="L6" s="21">
        <v>21.5</v>
      </c>
      <c r="M6" s="71">
        <v>19.7</v>
      </c>
      <c r="N6" s="72">
        <f>AVERAGE(L2:L6)</f>
        <v>21.8</v>
      </c>
      <c r="O6" s="72">
        <f>AVERAGE(M2:M6)</f>
        <v>21.18</v>
      </c>
      <c r="P6" s="72">
        <f>AVERAGE(N6,O6)</f>
        <v>21.490000000000002</v>
      </c>
      <c r="Q6" s="6"/>
      <c r="R6" s="7"/>
    </row>
    <row r="7" spans="1:18" ht="15.75" thickTop="1" x14ac:dyDescent="0.25">
      <c r="A7" s="14" t="s">
        <v>20</v>
      </c>
      <c r="B7" s="103">
        <v>43027</v>
      </c>
      <c r="C7" s="85" t="s">
        <v>30</v>
      </c>
      <c r="D7" s="15">
        <v>6</v>
      </c>
      <c r="E7" s="59">
        <v>1.9874000000000001</v>
      </c>
      <c r="F7" s="59">
        <v>2.1135000000000002</v>
      </c>
      <c r="G7" s="15">
        <f t="shared" si="0"/>
        <v>0.1261000000000001</v>
      </c>
      <c r="H7" s="59">
        <v>2.1082000000000001</v>
      </c>
      <c r="I7" s="15">
        <f>H7-F7</f>
        <v>-5.3000000000000824E-3</v>
      </c>
      <c r="J7" s="15">
        <v>260</v>
      </c>
      <c r="K7" s="15" t="s">
        <v>25</v>
      </c>
      <c r="L7" s="15">
        <v>20.9</v>
      </c>
      <c r="M7" s="16">
        <v>21.6</v>
      </c>
      <c r="N7" s="5"/>
      <c r="O7" s="6"/>
      <c r="P7" s="6"/>
      <c r="Q7" s="6"/>
      <c r="R7" s="7"/>
    </row>
    <row r="8" spans="1:18" x14ac:dyDescent="0.25">
      <c r="A8" s="17" t="s">
        <v>20</v>
      </c>
      <c r="B8" s="104">
        <v>43027</v>
      </c>
      <c r="C8" s="86" t="s">
        <v>30</v>
      </c>
      <c r="D8" s="10">
        <v>7</v>
      </c>
      <c r="E8" s="10">
        <f>E7</f>
        <v>1.9874000000000001</v>
      </c>
      <c r="F8" s="10">
        <f>F7</f>
        <v>2.1135000000000002</v>
      </c>
      <c r="G8" s="10">
        <f t="shared" si="0"/>
        <v>0.1261000000000001</v>
      </c>
      <c r="H8" s="10">
        <f>H7</f>
        <v>2.1082000000000001</v>
      </c>
      <c r="I8" s="10">
        <f>I7</f>
        <v>-5.3000000000000824E-3</v>
      </c>
      <c r="J8" s="10">
        <v>260</v>
      </c>
      <c r="K8" s="10" t="s">
        <v>25</v>
      </c>
      <c r="L8" s="10">
        <v>22.2</v>
      </c>
      <c r="M8" s="18">
        <v>21.7</v>
      </c>
      <c r="N8" s="5"/>
      <c r="O8" s="6"/>
      <c r="P8" s="6"/>
      <c r="Q8" s="6"/>
      <c r="R8" s="7"/>
    </row>
    <row r="9" spans="1:18" x14ac:dyDescent="0.25">
      <c r="A9" s="17" t="s">
        <v>20</v>
      </c>
      <c r="B9" s="104">
        <v>43027</v>
      </c>
      <c r="C9" s="86" t="s">
        <v>30</v>
      </c>
      <c r="D9" s="10">
        <v>8</v>
      </c>
      <c r="E9" s="10">
        <f>E7</f>
        <v>1.9874000000000001</v>
      </c>
      <c r="F9" s="10">
        <f>F7</f>
        <v>2.1135000000000002</v>
      </c>
      <c r="G9" s="10">
        <f t="shared" si="0"/>
        <v>0.1261000000000001</v>
      </c>
      <c r="H9" s="10">
        <f>H7</f>
        <v>2.1082000000000001</v>
      </c>
      <c r="I9" s="10">
        <f>I7</f>
        <v>-5.3000000000000824E-3</v>
      </c>
      <c r="J9" s="10">
        <v>260</v>
      </c>
      <c r="K9" s="10" t="s">
        <v>25</v>
      </c>
      <c r="L9" s="10">
        <v>21.3</v>
      </c>
      <c r="M9" s="18">
        <v>21.2</v>
      </c>
      <c r="N9" s="5"/>
      <c r="O9" s="6"/>
      <c r="P9" s="6"/>
      <c r="Q9" s="6"/>
      <c r="R9" s="7"/>
    </row>
    <row r="10" spans="1:18" ht="15.75" thickBot="1" x14ac:dyDescent="0.3">
      <c r="A10" s="17" t="s">
        <v>20</v>
      </c>
      <c r="B10" s="104">
        <v>43027</v>
      </c>
      <c r="C10" s="86" t="s">
        <v>30</v>
      </c>
      <c r="D10" s="10">
        <v>9</v>
      </c>
      <c r="E10" s="10">
        <f>E7</f>
        <v>1.9874000000000001</v>
      </c>
      <c r="F10" s="10">
        <f>F7</f>
        <v>2.1135000000000002</v>
      </c>
      <c r="G10" s="10">
        <f t="shared" si="0"/>
        <v>0.1261000000000001</v>
      </c>
      <c r="H10" s="10">
        <f>H7</f>
        <v>2.1082000000000001</v>
      </c>
      <c r="I10" s="10">
        <f>I7</f>
        <v>-5.3000000000000824E-3</v>
      </c>
      <c r="J10" s="10">
        <v>260</v>
      </c>
      <c r="K10" s="10" t="s">
        <v>25</v>
      </c>
      <c r="L10" s="10">
        <v>22.7</v>
      </c>
      <c r="M10" s="18">
        <v>22.3</v>
      </c>
      <c r="N10" s="73"/>
      <c r="O10" s="74"/>
      <c r="P10" s="6"/>
      <c r="Q10" s="144" t="s">
        <v>44</v>
      </c>
      <c r="R10" s="145"/>
    </row>
    <row r="11" spans="1:18" ht="16.5" thickTop="1" thickBot="1" x14ac:dyDescent="0.3">
      <c r="A11" s="20" t="s">
        <v>20</v>
      </c>
      <c r="B11" s="105">
        <v>43027</v>
      </c>
      <c r="C11" s="86" t="s">
        <v>30</v>
      </c>
      <c r="D11" s="19">
        <v>10</v>
      </c>
      <c r="E11" s="21">
        <f>E7</f>
        <v>1.9874000000000001</v>
      </c>
      <c r="F11" s="21">
        <f>F7</f>
        <v>2.1135000000000002</v>
      </c>
      <c r="G11" s="21">
        <f t="shared" si="0"/>
        <v>0.1261000000000001</v>
      </c>
      <c r="H11" s="21">
        <f>H7</f>
        <v>2.1082000000000001</v>
      </c>
      <c r="I11" s="21">
        <f>I7</f>
        <v>-5.3000000000000824E-3</v>
      </c>
      <c r="J11" s="21">
        <v>260</v>
      </c>
      <c r="K11" s="21" t="s">
        <v>25</v>
      </c>
      <c r="L11" s="21">
        <v>21.5</v>
      </c>
      <c r="M11" s="22">
        <v>21.9</v>
      </c>
      <c r="N11" s="72">
        <f>AVERAGE(L7:L11)</f>
        <v>21.72</v>
      </c>
      <c r="O11" s="72">
        <f>AVERAGE(M7:M11)</f>
        <v>21.74</v>
      </c>
      <c r="P11" s="143">
        <f>AVERAGE(N11,O11)</f>
        <v>21.729999999999997</v>
      </c>
      <c r="Q11" s="10" t="s">
        <v>45</v>
      </c>
      <c r="R11" s="18" t="s">
        <v>46</v>
      </c>
    </row>
    <row r="12" spans="1:18" ht="15.75" thickTop="1" x14ac:dyDescent="0.25">
      <c r="A12" s="14" t="s">
        <v>20</v>
      </c>
      <c r="B12" s="103">
        <v>43027</v>
      </c>
      <c r="C12" s="85" t="s">
        <v>31</v>
      </c>
      <c r="D12" s="15">
        <v>11</v>
      </c>
      <c r="E12" s="59">
        <v>2.0049999999999999</v>
      </c>
      <c r="F12" s="59">
        <v>2.1194000000000002</v>
      </c>
      <c r="G12" s="15">
        <f t="shared" si="0"/>
        <v>0.11440000000000028</v>
      </c>
      <c r="H12" s="59">
        <v>2.1147</v>
      </c>
      <c r="I12" s="15">
        <f>H12-F12</f>
        <v>-4.7000000000001485E-3</v>
      </c>
      <c r="J12" s="15">
        <v>260</v>
      </c>
      <c r="K12" s="15" t="s">
        <v>25</v>
      </c>
      <c r="L12" s="15">
        <v>21.3</v>
      </c>
      <c r="M12" s="16">
        <v>21.8</v>
      </c>
      <c r="N12" s="75"/>
      <c r="O12" s="76"/>
      <c r="P12" s="6"/>
      <c r="Q12" s="140">
        <f>Q16-MIN(N6,O6,N11,O11,N16,O16)</f>
        <v>0.46666666666666856</v>
      </c>
      <c r="R12" s="141">
        <f>MAX(N6,O6,N11,O11,N16,O16)-Q16</f>
        <v>0.3733333333333313</v>
      </c>
    </row>
    <row r="13" spans="1:18" ht="15.75" thickBot="1" x14ac:dyDescent="0.3">
      <c r="A13" s="17" t="s">
        <v>20</v>
      </c>
      <c r="B13" s="104">
        <v>43027</v>
      </c>
      <c r="C13" s="86" t="s">
        <v>31</v>
      </c>
      <c r="D13" s="10">
        <v>12</v>
      </c>
      <c r="E13" s="10">
        <f>E12</f>
        <v>2.0049999999999999</v>
      </c>
      <c r="F13" s="10">
        <f>F12</f>
        <v>2.1194000000000002</v>
      </c>
      <c r="G13" s="10">
        <f t="shared" si="0"/>
        <v>0.11440000000000028</v>
      </c>
      <c r="H13" s="10">
        <f>H12</f>
        <v>2.1147</v>
      </c>
      <c r="I13" s="10">
        <f>I12</f>
        <v>-4.7000000000001485E-3</v>
      </c>
      <c r="J13" s="10">
        <v>260</v>
      </c>
      <c r="K13" s="10" t="s">
        <v>25</v>
      </c>
      <c r="L13" s="10">
        <v>20.9</v>
      </c>
      <c r="M13" s="18">
        <v>22.4</v>
      </c>
      <c r="N13" s="5"/>
      <c r="O13" s="6"/>
      <c r="P13" s="6"/>
      <c r="Q13" s="154" t="s">
        <v>43</v>
      </c>
      <c r="R13" s="155"/>
    </row>
    <row r="14" spans="1:18" ht="15.75" thickTop="1" x14ac:dyDescent="0.25">
      <c r="A14" s="17" t="s">
        <v>20</v>
      </c>
      <c r="B14" s="104">
        <v>43027</v>
      </c>
      <c r="C14" s="86" t="s">
        <v>31</v>
      </c>
      <c r="D14" s="10">
        <v>13</v>
      </c>
      <c r="E14" s="10">
        <f>E12</f>
        <v>2.0049999999999999</v>
      </c>
      <c r="F14" s="10">
        <f>F12</f>
        <v>2.1194000000000002</v>
      </c>
      <c r="G14" s="10">
        <f t="shared" si="0"/>
        <v>0.11440000000000028</v>
      </c>
      <c r="H14" s="10">
        <f>H12</f>
        <v>2.1147</v>
      </c>
      <c r="I14" s="10">
        <f>I12</f>
        <v>-4.7000000000001485E-3</v>
      </c>
      <c r="J14" s="10">
        <v>260</v>
      </c>
      <c r="K14" s="10" t="s">
        <v>25</v>
      </c>
      <c r="L14" s="10">
        <v>19.899999999999999</v>
      </c>
      <c r="M14" s="18">
        <v>23.3</v>
      </c>
      <c r="N14" s="5"/>
      <c r="O14" s="6"/>
      <c r="P14" s="6"/>
      <c r="Q14" s="156">
        <f>STDEV(L2:M16)</f>
        <v>0.83696221367899115</v>
      </c>
      <c r="R14" s="157"/>
    </row>
    <row r="15" spans="1:18" ht="15.75" thickBot="1" x14ac:dyDescent="0.3">
      <c r="A15" s="17" t="s">
        <v>20</v>
      </c>
      <c r="B15" s="104">
        <v>43027</v>
      </c>
      <c r="C15" s="86" t="s">
        <v>31</v>
      </c>
      <c r="D15" s="10">
        <v>14</v>
      </c>
      <c r="E15" s="10">
        <f>E12</f>
        <v>2.0049999999999999</v>
      </c>
      <c r="F15" s="10">
        <f>F12</f>
        <v>2.1194000000000002</v>
      </c>
      <c r="G15" s="10">
        <f t="shared" si="0"/>
        <v>0.11440000000000028</v>
      </c>
      <c r="H15" s="10">
        <f>H12</f>
        <v>2.1147</v>
      </c>
      <c r="I15" s="10">
        <f>I12</f>
        <v>-4.7000000000001485E-3</v>
      </c>
      <c r="J15" s="10">
        <v>260</v>
      </c>
      <c r="K15" s="10" t="s">
        <v>25</v>
      </c>
      <c r="L15" s="10">
        <v>23.3</v>
      </c>
      <c r="M15" s="18">
        <v>20.8</v>
      </c>
      <c r="N15" s="8"/>
      <c r="O15" s="9"/>
      <c r="P15" s="9"/>
      <c r="Q15" s="154" t="s">
        <v>13</v>
      </c>
      <c r="R15" s="155"/>
    </row>
    <row r="16" spans="1:18" ht="16.5" thickTop="1" thickBot="1" x14ac:dyDescent="0.3">
      <c r="A16" s="20" t="s">
        <v>20</v>
      </c>
      <c r="B16" s="105">
        <v>43027</v>
      </c>
      <c r="C16" s="87" t="s">
        <v>31</v>
      </c>
      <c r="D16" s="21">
        <v>15</v>
      </c>
      <c r="E16" s="21">
        <f>E12</f>
        <v>2.0049999999999999</v>
      </c>
      <c r="F16" s="21">
        <f>F12</f>
        <v>2.1194000000000002</v>
      </c>
      <c r="G16" s="21">
        <f t="shared" si="0"/>
        <v>0.11440000000000028</v>
      </c>
      <c r="H16" s="21">
        <f>H12</f>
        <v>2.1147</v>
      </c>
      <c r="I16" s="21">
        <f>I12</f>
        <v>-4.7000000000001485E-3</v>
      </c>
      <c r="J16" s="21">
        <v>260</v>
      </c>
      <c r="K16" s="21" t="s">
        <v>25</v>
      </c>
      <c r="L16" s="21">
        <v>20.2</v>
      </c>
      <c r="M16" s="22">
        <v>21.5</v>
      </c>
      <c r="N16" s="72">
        <f>AVERAGE(L12:L16)</f>
        <v>21.12</v>
      </c>
      <c r="O16" s="72">
        <f>AVERAGE(M12:M16)</f>
        <v>21.96</v>
      </c>
      <c r="P16" s="72">
        <f>AVERAGE(N16,O16)</f>
        <v>21.54</v>
      </c>
      <c r="Q16" s="156">
        <f>AVERAGE(N6,O6,N11,O11,N16,O16)</f>
        <v>21.58666666666667</v>
      </c>
      <c r="R16" s="157"/>
    </row>
    <row r="17" spans="1:20" ht="15.75" thickTop="1" x14ac:dyDescent="0.25">
      <c r="A17" s="30">
        <v>50</v>
      </c>
      <c r="B17" s="125">
        <v>43027</v>
      </c>
      <c r="C17" s="88" t="s">
        <v>28</v>
      </c>
      <c r="D17" s="31">
        <v>16</v>
      </c>
      <c r="E17" s="59">
        <v>1.9748000000000001</v>
      </c>
      <c r="F17" s="59">
        <v>2.0935999999999999</v>
      </c>
      <c r="G17" s="31">
        <f t="shared" si="0"/>
        <v>0.11879999999999979</v>
      </c>
      <c r="H17" s="59">
        <v>2.0888</v>
      </c>
      <c r="I17" s="31">
        <f>H17-F17</f>
        <v>-4.7999999999999154E-3</v>
      </c>
      <c r="J17" s="31">
        <v>260</v>
      </c>
      <c r="K17" s="31" t="s">
        <v>25</v>
      </c>
      <c r="L17" s="31">
        <v>22</v>
      </c>
      <c r="M17" s="32">
        <v>22.7</v>
      </c>
      <c r="N17" s="2"/>
      <c r="O17" s="3"/>
      <c r="P17" s="6"/>
      <c r="Q17" s="6"/>
      <c r="R17" s="7"/>
    </row>
    <row r="18" spans="1:20" x14ac:dyDescent="0.25">
      <c r="A18" s="33">
        <v>50</v>
      </c>
      <c r="B18" s="126">
        <v>43027</v>
      </c>
      <c r="C18" s="89" t="s">
        <v>28</v>
      </c>
      <c r="D18" s="11">
        <v>17</v>
      </c>
      <c r="E18" s="11">
        <f>E17</f>
        <v>1.9748000000000001</v>
      </c>
      <c r="F18" s="11">
        <f>F17</f>
        <v>2.0935999999999999</v>
      </c>
      <c r="G18" s="11">
        <f t="shared" si="0"/>
        <v>0.11879999999999979</v>
      </c>
      <c r="H18" s="11">
        <f>H17</f>
        <v>2.0888</v>
      </c>
      <c r="I18" s="11">
        <f>I17</f>
        <v>-4.7999999999999154E-3</v>
      </c>
      <c r="J18" s="11">
        <v>260</v>
      </c>
      <c r="K18" s="11" t="s">
        <v>25</v>
      </c>
      <c r="L18" s="11">
        <v>22.3</v>
      </c>
      <c r="M18" s="34">
        <v>22.4</v>
      </c>
      <c r="N18" s="5"/>
      <c r="O18" s="6"/>
      <c r="P18" s="6"/>
      <c r="Q18" s="6"/>
      <c r="R18" s="7"/>
    </row>
    <row r="19" spans="1:20" x14ac:dyDescent="0.25">
      <c r="A19" s="33">
        <v>50</v>
      </c>
      <c r="B19" s="126">
        <v>43027</v>
      </c>
      <c r="C19" s="89" t="s">
        <v>28</v>
      </c>
      <c r="D19" s="11">
        <v>18</v>
      </c>
      <c r="E19" s="11">
        <f>E17</f>
        <v>1.9748000000000001</v>
      </c>
      <c r="F19" s="11">
        <f>F17</f>
        <v>2.0935999999999999</v>
      </c>
      <c r="G19" s="11">
        <f t="shared" si="0"/>
        <v>0.11879999999999979</v>
      </c>
      <c r="H19" s="11">
        <f>H17</f>
        <v>2.0888</v>
      </c>
      <c r="I19" s="11">
        <f>I17</f>
        <v>-4.7999999999999154E-3</v>
      </c>
      <c r="J19" s="11">
        <v>260</v>
      </c>
      <c r="K19" s="11" t="s">
        <v>25</v>
      </c>
      <c r="L19" s="11">
        <v>22.2</v>
      </c>
      <c r="M19" s="34">
        <v>22.9</v>
      </c>
      <c r="N19" s="5"/>
      <c r="O19" s="6"/>
      <c r="P19" s="6"/>
      <c r="Q19" s="6"/>
      <c r="R19" s="7"/>
    </row>
    <row r="20" spans="1:20" ht="15.75" thickBot="1" x14ac:dyDescent="0.3">
      <c r="A20" s="33">
        <v>50</v>
      </c>
      <c r="B20" s="126">
        <v>43027</v>
      </c>
      <c r="C20" s="89" t="s">
        <v>28</v>
      </c>
      <c r="D20" s="11">
        <v>19</v>
      </c>
      <c r="E20" s="11">
        <f>E17</f>
        <v>1.9748000000000001</v>
      </c>
      <c r="F20" s="11">
        <f>F17</f>
        <v>2.0935999999999999</v>
      </c>
      <c r="G20" s="11">
        <f t="shared" si="0"/>
        <v>0.11879999999999979</v>
      </c>
      <c r="H20" s="11">
        <f>H17</f>
        <v>2.0888</v>
      </c>
      <c r="I20" s="11">
        <f>I17</f>
        <v>-4.7999999999999154E-3</v>
      </c>
      <c r="J20" s="11">
        <v>260</v>
      </c>
      <c r="K20" s="11" t="s">
        <v>25</v>
      </c>
      <c r="L20" s="11">
        <v>22.2</v>
      </c>
      <c r="M20" s="34">
        <v>21.2</v>
      </c>
      <c r="N20" s="8"/>
      <c r="O20" s="9"/>
      <c r="P20" s="6"/>
      <c r="Q20" s="6"/>
      <c r="R20" s="7"/>
      <c r="T20" s="139"/>
    </row>
    <row r="21" spans="1:20" ht="16.5" thickTop="1" thickBot="1" x14ac:dyDescent="0.3">
      <c r="A21" s="35">
        <v>50</v>
      </c>
      <c r="B21" s="127">
        <v>43027</v>
      </c>
      <c r="C21" s="90" t="s">
        <v>28</v>
      </c>
      <c r="D21" s="36">
        <v>20</v>
      </c>
      <c r="E21" s="57">
        <f>E17</f>
        <v>1.9748000000000001</v>
      </c>
      <c r="F21" s="57">
        <f>F17</f>
        <v>2.0935999999999999</v>
      </c>
      <c r="G21" s="57">
        <f t="shared" si="0"/>
        <v>0.11879999999999979</v>
      </c>
      <c r="H21" s="57">
        <f>H17</f>
        <v>2.0888</v>
      </c>
      <c r="I21" s="57">
        <f>I17</f>
        <v>-4.7999999999999154E-3</v>
      </c>
      <c r="J21" s="57">
        <v>260</v>
      </c>
      <c r="K21" s="57" t="s">
        <v>25</v>
      </c>
      <c r="L21" s="57">
        <v>20.8</v>
      </c>
      <c r="M21" s="63">
        <v>22.7</v>
      </c>
      <c r="N21" s="72">
        <f>AVERAGE(L17:L21)</f>
        <v>21.9</v>
      </c>
      <c r="O21" s="72">
        <f>AVERAGE(M17:M21)</f>
        <v>22.380000000000003</v>
      </c>
      <c r="P21" s="72">
        <f>AVERAGE(N21,O21)</f>
        <v>22.14</v>
      </c>
      <c r="Q21" s="6"/>
      <c r="R21" s="7"/>
    </row>
    <row r="22" spans="1:20" ht="15.75" thickTop="1" x14ac:dyDescent="0.25">
      <c r="A22" s="30">
        <v>50</v>
      </c>
      <c r="B22" s="125">
        <v>43027</v>
      </c>
      <c r="C22" s="88" t="s">
        <v>32</v>
      </c>
      <c r="D22" s="31">
        <v>21</v>
      </c>
      <c r="E22" s="59">
        <v>1.9481999999999999</v>
      </c>
      <c r="F22" s="59">
        <v>2.0667</v>
      </c>
      <c r="G22" s="31">
        <f t="shared" si="0"/>
        <v>0.11850000000000005</v>
      </c>
      <c r="H22" s="59">
        <v>2.0617999999999999</v>
      </c>
      <c r="I22" s="31">
        <f>H22-F22</f>
        <v>-4.9000000000001265E-3</v>
      </c>
      <c r="J22" s="31">
        <v>260</v>
      </c>
      <c r="K22" s="31" t="s">
        <v>25</v>
      </c>
      <c r="L22" s="31">
        <v>20.5</v>
      </c>
      <c r="M22" s="32">
        <v>21.3</v>
      </c>
      <c r="N22" s="5"/>
      <c r="O22" s="6"/>
      <c r="P22" s="6"/>
      <c r="Q22" s="6"/>
      <c r="R22" s="7"/>
    </row>
    <row r="23" spans="1:20" x14ac:dyDescent="0.25">
      <c r="A23" s="33">
        <v>50</v>
      </c>
      <c r="B23" s="126">
        <v>43027</v>
      </c>
      <c r="C23" s="89" t="s">
        <v>32</v>
      </c>
      <c r="D23" s="11">
        <v>22</v>
      </c>
      <c r="E23" s="11">
        <f>E22</f>
        <v>1.9481999999999999</v>
      </c>
      <c r="F23" s="11">
        <f>F22</f>
        <v>2.0667</v>
      </c>
      <c r="G23" s="11">
        <f t="shared" si="0"/>
        <v>0.11850000000000005</v>
      </c>
      <c r="H23" s="11">
        <f>H22</f>
        <v>2.0617999999999999</v>
      </c>
      <c r="I23" s="11">
        <f>I22</f>
        <v>-4.9000000000001265E-3</v>
      </c>
      <c r="J23" s="11">
        <v>260</v>
      </c>
      <c r="K23" s="11" t="s">
        <v>25</v>
      </c>
      <c r="L23" s="11">
        <v>22.1</v>
      </c>
      <c r="M23" s="34">
        <v>22.3</v>
      </c>
      <c r="N23" s="5"/>
      <c r="O23" s="6"/>
      <c r="P23" s="6"/>
      <c r="Q23" s="6"/>
      <c r="R23" s="7"/>
    </row>
    <row r="24" spans="1:20" x14ac:dyDescent="0.25">
      <c r="A24" s="33">
        <v>50</v>
      </c>
      <c r="B24" s="126">
        <v>43027</v>
      </c>
      <c r="C24" s="89" t="s">
        <v>32</v>
      </c>
      <c r="D24" s="11">
        <v>23</v>
      </c>
      <c r="E24" s="11">
        <f>E22</f>
        <v>1.9481999999999999</v>
      </c>
      <c r="F24" s="11">
        <f>F22</f>
        <v>2.0667</v>
      </c>
      <c r="G24" s="11">
        <f t="shared" si="0"/>
        <v>0.11850000000000005</v>
      </c>
      <c r="H24" s="11">
        <f>H22</f>
        <v>2.0617999999999999</v>
      </c>
      <c r="I24" s="11">
        <f>I22</f>
        <v>-4.9000000000001265E-3</v>
      </c>
      <c r="J24" s="11">
        <v>260</v>
      </c>
      <c r="K24" s="11" t="s">
        <v>25</v>
      </c>
      <c r="L24" s="11">
        <v>20.5</v>
      </c>
      <c r="M24" s="34">
        <v>20.100000000000001</v>
      </c>
      <c r="N24" s="5"/>
      <c r="O24" s="6"/>
      <c r="P24" s="6"/>
      <c r="Q24" s="6"/>
      <c r="R24" s="7"/>
    </row>
    <row r="25" spans="1:20" ht="15.75" thickBot="1" x14ac:dyDescent="0.3">
      <c r="A25" s="33">
        <v>50</v>
      </c>
      <c r="B25" s="126">
        <v>43027</v>
      </c>
      <c r="C25" s="91" t="s">
        <v>32</v>
      </c>
      <c r="D25" s="23">
        <v>24</v>
      </c>
      <c r="E25" s="11">
        <f>E22</f>
        <v>1.9481999999999999</v>
      </c>
      <c r="F25" s="11">
        <f>F22</f>
        <v>2.0667</v>
      </c>
      <c r="G25" s="11">
        <f t="shared" si="0"/>
        <v>0.11850000000000005</v>
      </c>
      <c r="H25" s="11">
        <f>H22</f>
        <v>2.0617999999999999</v>
      </c>
      <c r="I25" s="11">
        <f>I22</f>
        <v>-4.9000000000001265E-3</v>
      </c>
      <c r="J25" s="11">
        <v>260</v>
      </c>
      <c r="K25" s="11" t="s">
        <v>25</v>
      </c>
      <c r="L25" s="11">
        <v>21</v>
      </c>
      <c r="M25" s="34">
        <v>22.1</v>
      </c>
      <c r="N25" s="73"/>
      <c r="O25" s="74"/>
      <c r="P25" s="6"/>
      <c r="Q25" s="146" t="s">
        <v>44</v>
      </c>
      <c r="R25" s="147"/>
    </row>
    <row r="26" spans="1:20" ht="16.5" thickTop="1" thickBot="1" x14ac:dyDescent="0.3">
      <c r="A26" s="35">
        <v>50</v>
      </c>
      <c r="B26" s="127">
        <v>43027</v>
      </c>
      <c r="C26" s="92" t="s">
        <v>32</v>
      </c>
      <c r="D26" s="37">
        <v>25</v>
      </c>
      <c r="E26" s="57">
        <f>E22</f>
        <v>1.9481999999999999</v>
      </c>
      <c r="F26" s="57">
        <f>F22</f>
        <v>2.0667</v>
      </c>
      <c r="G26" s="57">
        <f t="shared" si="0"/>
        <v>0.11850000000000005</v>
      </c>
      <c r="H26" s="57">
        <f>H22</f>
        <v>2.0617999999999999</v>
      </c>
      <c r="I26" s="57">
        <f>I22</f>
        <v>-4.9000000000001265E-3</v>
      </c>
      <c r="J26" s="57">
        <v>260</v>
      </c>
      <c r="K26" s="57" t="s">
        <v>25</v>
      </c>
      <c r="L26" s="57">
        <v>21.5</v>
      </c>
      <c r="M26" s="63">
        <v>22.4</v>
      </c>
      <c r="N26" s="72">
        <f>AVERAGE(L22:L26)</f>
        <v>21.119999999999997</v>
      </c>
      <c r="O26" s="72">
        <f>AVERAGE(M22:M26)</f>
        <v>21.640000000000004</v>
      </c>
      <c r="P26" s="72">
        <f>AVERAGE(N26,O26)</f>
        <v>21.380000000000003</v>
      </c>
      <c r="Q26" s="11" t="s">
        <v>45</v>
      </c>
      <c r="R26" s="34" t="s">
        <v>46</v>
      </c>
    </row>
    <row r="27" spans="1:20" ht="15.75" thickTop="1" x14ac:dyDescent="0.25">
      <c r="A27" s="30">
        <v>50</v>
      </c>
      <c r="B27" s="125">
        <v>43027</v>
      </c>
      <c r="C27" s="88" t="s">
        <v>33</v>
      </c>
      <c r="D27" s="31">
        <v>26</v>
      </c>
      <c r="E27" s="59">
        <v>2.0291999999999999</v>
      </c>
      <c r="F27" s="59">
        <v>2.1440999999999999</v>
      </c>
      <c r="G27" s="31">
        <f t="shared" si="0"/>
        <v>0.1149</v>
      </c>
      <c r="H27" s="59">
        <v>2.14</v>
      </c>
      <c r="I27" s="31">
        <f>H27-F27</f>
        <v>-4.0999999999997705E-3</v>
      </c>
      <c r="J27" s="31">
        <v>260</v>
      </c>
      <c r="K27" s="31" t="s">
        <v>25</v>
      </c>
      <c r="L27" s="31">
        <v>21.2</v>
      </c>
      <c r="M27" s="32">
        <v>22.6</v>
      </c>
      <c r="N27" s="75"/>
      <c r="O27" s="76"/>
      <c r="P27" s="6"/>
      <c r="Q27" s="140">
        <f>Q31-MIN(N21,O21,N26,O26,N31,O31)</f>
        <v>0.75000000000000711</v>
      </c>
      <c r="R27" s="141">
        <f>MAX(N21,O21,N26,O26,N31,O31)-Q31</f>
        <v>0.50999999999999801</v>
      </c>
    </row>
    <row r="28" spans="1:20" ht="15.75" thickBot="1" x14ac:dyDescent="0.3">
      <c r="A28" s="33">
        <v>50</v>
      </c>
      <c r="B28" s="126">
        <v>43027</v>
      </c>
      <c r="C28" s="89" t="s">
        <v>33</v>
      </c>
      <c r="D28" s="11">
        <v>27</v>
      </c>
      <c r="E28" s="11">
        <f>E27</f>
        <v>2.0291999999999999</v>
      </c>
      <c r="F28" s="11">
        <f>F27</f>
        <v>2.1440999999999999</v>
      </c>
      <c r="G28" s="11">
        <f t="shared" si="0"/>
        <v>0.1149</v>
      </c>
      <c r="H28" s="11">
        <f>H27</f>
        <v>2.14</v>
      </c>
      <c r="I28" s="11">
        <f>I27</f>
        <v>-4.0999999999997705E-3</v>
      </c>
      <c r="J28" s="11">
        <v>260</v>
      </c>
      <c r="K28" s="11" t="s">
        <v>25</v>
      </c>
      <c r="L28" s="11">
        <v>21.8</v>
      </c>
      <c r="M28" s="34">
        <v>22.2</v>
      </c>
      <c r="N28" s="5"/>
      <c r="O28" s="6"/>
      <c r="P28" s="6"/>
      <c r="Q28" s="158" t="s">
        <v>43</v>
      </c>
      <c r="R28" s="159"/>
    </row>
    <row r="29" spans="1:20" ht="16.5" thickTop="1" thickBot="1" x14ac:dyDescent="0.3">
      <c r="A29" s="33">
        <v>50</v>
      </c>
      <c r="B29" s="126">
        <v>43027</v>
      </c>
      <c r="C29" s="91" t="s">
        <v>33</v>
      </c>
      <c r="D29" s="23">
        <v>28</v>
      </c>
      <c r="E29" s="11">
        <f>E27</f>
        <v>2.0291999999999999</v>
      </c>
      <c r="F29" s="11">
        <f>F27</f>
        <v>2.1440999999999999</v>
      </c>
      <c r="G29" s="11">
        <f t="shared" si="0"/>
        <v>0.1149</v>
      </c>
      <c r="H29" s="11">
        <f>H27</f>
        <v>2.14</v>
      </c>
      <c r="I29" s="11">
        <f>I27</f>
        <v>-4.0999999999997705E-3</v>
      </c>
      <c r="J29" s="11">
        <v>260</v>
      </c>
      <c r="K29" s="11" t="s">
        <v>25</v>
      </c>
      <c r="L29" s="11">
        <v>22.3</v>
      </c>
      <c r="M29" s="34">
        <v>22.5</v>
      </c>
      <c r="N29" s="5"/>
      <c r="O29" s="6"/>
      <c r="P29" s="6"/>
      <c r="Q29" s="160">
        <f>STDEV(L17:M31)</f>
        <v>0.72737127075327968</v>
      </c>
      <c r="R29" s="161"/>
    </row>
    <row r="30" spans="1:20" ht="16.5" thickTop="1" thickBot="1" x14ac:dyDescent="0.3">
      <c r="A30" s="33">
        <v>50</v>
      </c>
      <c r="B30" s="126">
        <v>43027</v>
      </c>
      <c r="C30" s="89" t="s">
        <v>33</v>
      </c>
      <c r="D30" s="11">
        <v>29</v>
      </c>
      <c r="E30" s="11">
        <f>E27</f>
        <v>2.0291999999999999</v>
      </c>
      <c r="F30" s="11">
        <f>F27</f>
        <v>2.1440999999999999</v>
      </c>
      <c r="G30" s="11">
        <f t="shared" si="0"/>
        <v>0.1149</v>
      </c>
      <c r="H30" s="11">
        <f>H27</f>
        <v>2.14</v>
      </c>
      <c r="I30" s="11">
        <f>I27</f>
        <v>-4.0999999999997705E-3</v>
      </c>
      <c r="J30" s="11">
        <v>260</v>
      </c>
      <c r="K30" s="11" t="s">
        <v>25</v>
      </c>
      <c r="L30" s="11">
        <v>22.1</v>
      </c>
      <c r="M30" s="34">
        <v>21.9</v>
      </c>
      <c r="N30" s="8"/>
      <c r="O30" s="9"/>
      <c r="P30" s="9"/>
      <c r="Q30" s="158" t="s">
        <v>14</v>
      </c>
      <c r="R30" s="159"/>
      <c r="T30" s="139"/>
    </row>
    <row r="31" spans="1:20" ht="16.5" thickTop="1" thickBot="1" x14ac:dyDescent="0.3">
      <c r="A31" s="35">
        <v>50</v>
      </c>
      <c r="B31" s="127">
        <v>43027</v>
      </c>
      <c r="C31" s="92" t="s">
        <v>33</v>
      </c>
      <c r="D31" s="37">
        <v>30</v>
      </c>
      <c r="E31" s="57">
        <f>E27</f>
        <v>2.0291999999999999</v>
      </c>
      <c r="F31" s="57">
        <f>F27</f>
        <v>2.1440999999999999</v>
      </c>
      <c r="G31" s="57">
        <f t="shared" si="0"/>
        <v>0.1149</v>
      </c>
      <c r="H31" s="57">
        <f>H27</f>
        <v>2.14</v>
      </c>
      <c r="I31" s="57">
        <f>I27</f>
        <v>-4.0999999999997705E-3</v>
      </c>
      <c r="J31" s="57">
        <v>260</v>
      </c>
      <c r="K31" s="57" t="s">
        <v>25</v>
      </c>
      <c r="L31" s="57">
        <v>22</v>
      </c>
      <c r="M31" s="63">
        <v>22.3</v>
      </c>
      <c r="N31" s="72">
        <f>AVERAGE(L27:L31)</f>
        <v>21.880000000000003</v>
      </c>
      <c r="O31" s="72">
        <f>AVERAGE(M27:M31)</f>
        <v>22.299999999999997</v>
      </c>
      <c r="P31" s="72">
        <f>AVERAGE(N31,O31)</f>
        <v>22.09</v>
      </c>
      <c r="Q31" s="160">
        <f>AVERAGE(N21,O21,N26,O26,N31,O31)</f>
        <v>21.870000000000005</v>
      </c>
      <c r="R31" s="161"/>
    </row>
    <row r="32" spans="1:20" ht="15.75" thickTop="1" x14ac:dyDescent="0.25">
      <c r="A32" s="38">
        <v>100</v>
      </c>
      <c r="B32" s="128">
        <v>43027</v>
      </c>
      <c r="C32" s="93" t="s">
        <v>34</v>
      </c>
      <c r="D32" s="39">
        <v>31</v>
      </c>
      <c r="E32" s="59">
        <v>1.9866999999999999</v>
      </c>
      <c r="F32" s="59">
        <v>2.1078999999999999</v>
      </c>
      <c r="G32" s="39">
        <f t="shared" si="0"/>
        <v>0.12119999999999997</v>
      </c>
      <c r="H32" s="59">
        <v>2.1031</v>
      </c>
      <c r="I32" s="39">
        <f>H32-F32</f>
        <v>-4.7999999999999154E-3</v>
      </c>
      <c r="J32" s="39">
        <v>260</v>
      </c>
      <c r="K32" s="39" t="s">
        <v>25</v>
      </c>
      <c r="L32" s="39">
        <v>23.1</v>
      </c>
      <c r="M32" s="40">
        <v>22.7</v>
      </c>
      <c r="N32" s="2"/>
      <c r="O32" s="3"/>
      <c r="P32" s="6"/>
      <c r="Q32" s="6"/>
      <c r="R32" s="7"/>
    </row>
    <row r="33" spans="1:20" x14ac:dyDescent="0.25">
      <c r="A33" s="41">
        <v>100</v>
      </c>
      <c r="B33" s="129">
        <v>43027</v>
      </c>
      <c r="C33" s="94" t="s">
        <v>34</v>
      </c>
      <c r="D33" s="24">
        <v>32</v>
      </c>
      <c r="E33" s="12">
        <f>E32</f>
        <v>1.9866999999999999</v>
      </c>
      <c r="F33" s="12">
        <f>F32</f>
        <v>2.1078999999999999</v>
      </c>
      <c r="G33" s="12">
        <f t="shared" si="0"/>
        <v>0.12119999999999997</v>
      </c>
      <c r="H33" s="12">
        <f>H32</f>
        <v>2.1031</v>
      </c>
      <c r="I33" s="12">
        <f>I32</f>
        <v>-4.7999999999999154E-3</v>
      </c>
      <c r="J33" s="12">
        <v>260</v>
      </c>
      <c r="K33" s="12" t="s">
        <v>25</v>
      </c>
      <c r="L33" s="12">
        <v>23.7</v>
      </c>
      <c r="M33" s="42">
        <v>22.8</v>
      </c>
      <c r="N33" s="5"/>
      <c r="O33" s="6"/>
      <c r="P33" s="6"/>
      <c r="Q33" s="6"/>
      <c r="R33" s="7"/>
    </row>
    <row r="34" spans="1:20" x14ac:dyDescent="0.25">
      <c r="A34" s="41">
        <v>100</v>
      </c>
      <c r="B34" s="129">
        <v>43027</v>
      </c>
      <c r="C34" s="95" t="s">
        <v>34</v>
      </c>
      <c r="D34" s="12">
        <v>33</v>
      </c>
      <c r="E34" s="12">
        <f>E32</f>
        <v>1.9866999999999999</v>
      </c>
      <c r="F34" s="12">
        <f>F32</f>
        <v>2.1078999999999999</v>
      </c>
      <c r="G34" s="12">
        <f t="shared" ref="G34:G65" si="1">F34-E34</f>
        <v>0.12119999999999997</v>
      </c>
      <c r="H34" s="12">
        <f>H32</f>
        <v>2.1031</v>
      </c>
      <c r="I34" s="12">
        <f>I32</f>
        <v>-4.7999999999999154E-3</v>
      </c>
      <c r="J34" s="12">
        <v>260</v>
      </c>
      <c r="K34" s="12" t="s">
        <v>25</v>
      </c>
      <c r="L34" s="12">
        <v>22.6</v>
      </c>
      <c r="M34" s="42">
        <v>22.8</v>
      </c>
      <c r="N34" s="5"/>
      <c r="O34" s="6"/>
      <c r="P34" s="6"/>
      <c r="Q34" s="6"/>
      <c r="R34" s="7"/>
    </row>
    <row r="35" spans="1:20" ht="15.75" thickBot="1" x14ac:dyDescent="0.3">
      <c r="A35" s="41">
        <v>100</v>
      </c>
      <c r="B35" s="129">
        <v>43027</v>
      </c>
      <c r="C35" s="95" t="s">
        <v>34</v>
      </c>
      <c r="D35" s="12">
        <v>34</v>
      </c>
      <c r="E35" s="12">
        <f>E32</f>
        <v>1.9866999999999999</v>
      </c>
      <c r="F35" s="12">
        <f>F32</f>
        <v>2.1078999999999999</v>
      </c>
      <c r="G35" s="12">
        <f t="shared" si="1"/>
        <v>0.12119999999999997</v>
      </c>
      <c r="H35" s="12">
        <f>H32</f>
        <v>2.1031</v>
      </c>
      <c r="I35" s="12">
        <f>I32</f>
        <v>-4.7999999999999154E-3</v>
      </c>
      <c r="J35" s="12">
        <v>260</v>
      </c>
      <c r="K35" s="12" t="s">
        <v>25</v>
      </c>
      <c r="L35" s="12">
        <v>23.1</v>
      </c>
      <c r="M35" s="42">
        <v>22</v>
      </c>
      <c r="N35" s="8"/>
      <c r="O35" s="9"/>
      <c r="P35" s="6"/>
      <c r="Q35" s="6"/>
      <c r="R35" s="7"/>
    </row>
    <row r="36" spans="1:20" ht="16.5" thickTop="1" thickBot="1" x14ac:dyDescent="0.3">
      <c r="A36" s="43">
        <v>100</v>
      </c>
      <c r="B36" s="130">
        <v>43027</v>
      </c>
      <c r="C36" s="96" t="s">
        <v>34</v>
      </c>
      <c r="D36" s="44">
        <v>35</v>
      </c>
      <c r="E36" s="58">
        <f>E32</f>
        <v>1.9866999999999999</v>
      </c>
      <c r="F36" s="58">
        <f>F32</f>
        <v>2.1078999999999999</v>
      </c>
      <c r="G36" s="58">
        <f t="shared" si="1"/>
        <v>0.12119999999999997</v>
      </c>
      <c r="H36" s="58">
        <f>H32</f>
        <v>2.1031</v>
      </c>
      <c r="I36" s="58">
        <f>I32</f>
        <v>-4.7999999999999154E-3</v>
      </c>
      <c r="J36" s="58">
        <v>260</v>
      </c>
      <c r="K36" s="58" t="s">
        <v>25</v>
      </c>
      <c r="L36" s="58">
        <v>22.6</v>
      </c>
      <c r="M36" s="64">
        <v>22.2</v>
      </c>
      <c r="N36" s="72">
        <f>AVERAGE(L32:L36)</f>
        <v>23.02</v>
      </c>
      <c r="O36" s="72">
        <f>AVERAGE(M32:M36)</f>
        <v>22.5</v>
      </c>
      <c r="P36" s="72">
        <f>AVERAGE(N36,O36)</f>
        <v>22.759999999999998</v>
      </c>
      <c r="Q36" s="6"/>
      <c r="R36" s="7"/>
    </row>
    <row r="37" spans="1:20" ht="15.75" thickTop="1" x14ac:dyDescent="0.25">
      <c r="A37" s="38">
        <v>100</v>
      </c>
      <c r="B37" s="128">
        <v>43027</v>
      </c>
      <c r="C37" s="93" t="s">
        <v>35</v>
      </c>
      <c r="D37" s="39">
        <v>36</v>
      </c>
      <c r="E37" s="59">
        <v>1.9765999999999999</v>
      </c>
      <c r="F37" s="59">
        <v>2.0989</v>
      </c>
      <c r="G37" s="39">
        <f t="shared" si="1"/>
        <v>0.12230000000000008</v>
      </c>
      <c r="H37" s="59">
        <v>2.0943000000000001</v>
      </c>
      <c r="I37" s="39">
        <f>H37-F37</f>
        <v>-4.5999999999999375E-3</v>
      </c>
      <c r="J37" s="39">
        <v>260</v>
      </c>
      <c r="K37" s="39" t="s">
        <v>25</v>
      </c>
      <c r="L37" s="39">
        <v>22.9</v>
      </c>
      <c r="M37" s="40">
        <v>23.8</v>
      </c>
      <c r="N37" s="5"/>
      <c r="O37" s="6"/>
      <c r="P37" s="6"/>
      <c r="Q37" s="6"/>
      <c r="R37" s="7"/>
    </row>
    <row r="38" spans="1:20" x14ac:dyDescent="0.25">
      <c r="A38" s="41">
        <v>100</v>
      </c>
      <c r="B38" s="129">
        <v>43027</v>
      </c>
      <c r="C38" s="95" t="s">
        <v>35</v>
      </c>
      <c r="D38" s="12">
        <v>37</v>
      </c>
      <c r="E38" s="12">
        <f>E37</f>
        <v>1.9765999999999999</v>
      </c>
      <c r="F38" s="12">
        <f>F37</f>
        <v>2.0989</v>
      </c>
      <c r="G38" s="12">
        <f t="shared" si="1"/>
        <v>0.12230000000000008</v>
      </c>
      <c r="H38" s="12">
        <f>H37</f>
        <v>2.0943000000000001</v>
      </c>
      <c r="I38" s="12">
        <f>I37</f>
        <v>-4.5999999999999375E-3</v>
      </c>
      <c r="J38" s="12">
        <v>260</v>
      </c>
      <c r="K38" s="12" t="s">
        <v>25</v>
      </c>
      <c r="L38" s="12">
        <v>23.3</v>
      </c>
      <c r="M38" s="42">
        <v>23.2</v>
      </c>
      <c r="N38" s="5"/>
      <c r="O38" s="6"/>
      <c r="P38" s="6"/>
      <c r="Q38" s="6"/>
      <c r="R38" s="7"/>
    </row>
    <row r="39" spans="1:20" x14ac:dyDescent="0.25">
      <c r="A39" s="41">
        <v>100</v>
      </c>
      <c r="B39" s="129">
        <v>43027</v>
      </c>
      <c r="C39" s="95" t="s">
        <v>35</v>
      </c>
      <c r="D39" s="12">
        <v>38</v>
      </c>
      <c r="E39" s="12">
        <f>E37</f>
        <v>1.9765999999999999</v>
      </c>
      <c r="F39" s="12">
        <f>F37</f>
        <v>2.0989</v>
      </c>
      <c r="G39" s="12">
        <f t="shared" si="1"/>
        <v>0.12230000000000008</v>
      </c>
      <c r="H39" s="12">
        <f>H37</f>
        <v>2.0943000000000001</v>
      </c>
      <c r="I39" s="12">
        <f>I37</f>
        <v>-4.5999999999999375E-3</v>
      </c>
      <c r="J39" s="12">
        <v>260</v>
      </c>
      <c r="K39" s="12" t="s">
        <v>25</v>
      </c>
      <c r="L39" s="12">
        <v>23</v>
      </c>
      <c r="M39" s="42">
        <v>23.9</v>
      </c>
      <c r="N39" s="5"/>
      <c r="O39" s="6"/>
      <c r="P39" s="6"/>
      <c r="Q39" s="6"/>
      <c r="R39" s="7"/>
    </row>
    <row r="40" spans="1:20" ht="15.75" thickBot="1" x14ac:dyDescent="0.3">
      <c r="A40" s="41">
        <v>100</v>
      </c>
      <c r="B40" s="129">
        <v>43027</v>
      </c>
      <c r="C40" s="95" t="s">
        <v>35</v>
      </c>
      <c r="D40" s="12">
        <v>39</v>
      </c>
      <c r="E40" s="12">
        <f>E37</f>
        <v>1.9765999999999999</v>
      </c>
      <c r="F40" s="12">
        <f>F37</f>
        <v>2.0989</v>
      </c>
      <c r="G40" s="12">
        <f t="shared" si="1"/>
        <v>0.12230000000000008</v>
      </c>
      <c r="H40" s="12">
        <f>H37</f>
        <v>2.0943000000000001</v>
      </c>
      <c r="I40" s="12">
        <f>I37</f>
        <v>-4.5999999999999375E-3</v>
      </c>
      <c r="J40" s="12">
        <v>260</v>
      </c>
      <c r="K40" s="12" t="s">
        <v>25</v>
      </c>
      <c r="L40" s="12">
        <v>23.3</v>
      </c>
      <c r="M40" s="42">
        <v>23.8</v>
      </c>
      <c r="N40" s="73"/>
      <c r="O40" s="74"/>
      <c r="P40" s="6"/>
      <c r="Q40" s="148" t="s">
        <v>44</v>
      </c>
      <c r="R40" s="149"/>
    </row>
    <row r="41" spans="1:20" ht="16.5" thickTop="1" thickBot="1" x14ac:dyDescent="0.3">
      <c r="A41" s="43">
        <v>100</v>
      </c>
      <c r="B41" s="130">
        <v>43027</v>
      </c>
      <c r="C41" s="97" t="s">
        <v>35</v>
      </c>
      <c r="D41" s="45">
        <v>40</v>
      </c>
      <c r="E41" s="58">
        <f>E37</f>
        <v>1.9765999999999999</v>
      </c>
      <c r="F41" s="58">
        <f>F37</f>
        <v>2.0989</v>
      </c>
      <c r="G41" s="58">
        <f t="shared" si="1"/>
        <v>0.12230000000000008</v>
      </c>
      <c r="H41" s="58">
        <f>H37</f>
        <v>2.0943000000000001</v>
      </c>
      <c r="I41" s="58">
        <f>I37</f>
        <v>-4.5999999999999375E-3</v>
      </c>
      <c r="J41" s="58">
        <v>260</v>
      </c>
      <c r="K41" s="58" t="s">
        <v>25</v>
      </c>
      <c r="L41" s="58">
        <v>23.5</v>
      </c>
      <c r="M41" s="64">
        <v>23.7</v>
      </c>
      <c r="N41" s="72">
        <f>AVERAGE(L37:L41)</f>
        <v>23.2</v>
      </c>
      <c r="O41" s="72">
        <f>AVERAGE(M37:M41)</f>
        <v>23.68</v>
      </c>
      <c r="P41" s="72">
        <f>AVERAGE(N41,O41)</f>
        <v>23.439999999999998</v>
      </c>
      <c r="Q41" s="12" t="s">
        <v>45</v>
      </c>
      <c r="R41" s="42" t="s">
        <v>46</v>
      </c>
    </row>
    <row r="42" spans="1:20" ht="15.75" thickTop="1" x14ac:dyDescent="0.25">
      <c r="A42" s="38">
        <v>100</v>
      </c>
      <c r="B42" s="128">
        <v>43027</v>
      </c>
      <c r="C42" s="93" t="s">
        <v>36</v>
      </c>
      <c r="D42" s="39">
        <v>41</v>
      </c>
      <c r="E42" s="59">
        <v>1.9501999999999999</v>
      </c>
      <c r="F42" s="59">
        <v>2.0678999999999998</v>
      </c>
      <c r="G42" s="39">
        <f t="shared" si="1"/>
        <v>0.11769999999999992</v>
      </c>
      <c r="H42" s="59">
        <v>2.0636000000000001</v>
      </c>
      <c r="I42" s="39">
        <f>H42-F42</f>
        <v>-4.2999999999997485E-3</v>
      </c>
      <c r="J42" s="39">
        <v>260</v>
      </c>
      <c r="K42" s="39" t="s">
        <v>25</v>
      </c>
      <c r="L42" s="39">
        <v>23.6</v>
      </c>
      <c r="M42" s="40">
        <v>23.8</v>
      </c>
      <c r="N42" s="75"/>
      <c r="O42" s="76"/>
      <c r="P42" s="6"/>
      <c r="Q42" s="140">
        <f>Q46-MIN(N36,O36,N41,O41,N46,O46)</f>
        <v>0.78333333333333499</v>
      </c>
      <c r="R42" s="141">
        <f>MAX(N36,O36,N41,O41,N46,O46)-Q46</f>
        <v>0.51666666666666927</v>
      </c>
    </row>
    <row r="43" spans="1:20" ht="15.75" thickBot="1" x14ac:dyDescent="0.3">
      <c r="A43" s="41">
        <v>100</v>
      </c>
      <c r="B43" s="129">
        <v>43027</v>
      </c>
      <c r="C43" s="95" t="s">
        <v>36</v>
      </c>
      <c r="D43" s="12">
        <v>42</v>
      </c>
      <c r="E43" s="12">
        <f>E42</f>
        <v>1.9501999999999999</v>
      </c>
      <c r="F43" s="12">
        <f>F42</f>
        <v>2.0678999999999998</v>
      </c>
      <c r="G43" s="12">
        <f t="shared" si="1"/>
        <v>0.11769999999999992</v>
      </c>
      <c r="H43" s="12">
        <f>H42</f>
        <v>2.0636000000000001</v>
      </c>
      <c r="I43" s="12">
        <f>I42</f>
        <v>-4.2999999999997485E-3</v>
      </c>
      <c r="J43" s="12">
        <v>260</v>
      </c>
      <c r="K43" s="12" t="s">
        <v>25</v>
      </c>
      <c r="L43" s="12">
        <v>23.4</v>
      </c>
      <c r="M43" s="42">
        <v>24.1</v>
      </c>
      <c r="N43" s="5"/>
      <c r="O43" s="6"/>
      <c r="P43" s="6"/>
      <c r="Q43" s="162" t="s">
        <v>43</v>
      </c>
      <c r="R43" s="163"/>
    </row>
    <row r="44" spans="1:20" ht="16.5" thickTop="1" thickBot="1" x14ac:dyDescent="0.3">
      <c r="A44" s="41">
        <v>100</v>
      </c>
      <c r="B44" s="129">
        <v>43027</v>
      </c>
      <c r="C44" s="95" t="s">
        <v>36</v>
      </c>
      <c r="D44" s="12">
        <v>43</v>
      </c>
      <c r="E44" s="12">
        <f>E42</f>
        <v>1.9501999999999999</v>
      </c>
      <c r="F44" s="12">
        <f>F42</f>
        <v>2.0678999999999998</v>
      </c>
      <c r="G44" s="12">
        <f t="shared" si="1"/>
        <v>0.11769999999999992</v>
      </c>
      <c r="H44" s="12">
        <f>H42</f>
        <v>2.0636000000000001</v>
      </c>
      <c r="I44" s="12">
        <f>I42</f>
        <v>-4.2999999999997485E-3</v>
      </c>
      <c r="J44" s="12">
        <v>260</v>
      </c>
      <c r="K44" s="12" t="s">
        <v>25</v>
      </c>
      <c r="L44" s="12">
        <v>23</v>
      </c>
      <c r="M44" s="42">
        <v>23.5</v>
      </c>
      <c r="N44" s="5"/>
      <c r="O44" s="6"/>
      <c r="P44" s="6"/>
      <c r="Q44" s="160">
        <f>STDEV(L32:M46)</f>
        <v>0.55341157181259948</v>
      </c>
      <c r="R44" s="168"/>
    </row>
    <row r="45" spans="1:20" ht="16.5" thickTop="1" thickBot="1" x14ac:dyDescent="0.3">
      <c r="A45" s="41">
        <v>100</v>
      </c>
      <c r="B45" s="129">
        <v>43027</v>
      </c>
      <c r="C45" s="94" t="s">
        <v>36</v>
      </c>
      <c r="D45" s="24">
        <v>44</v>
      </c>
      <c r="E45" s="12">
        <f>E42</f>
        <v>1.9501999999999999</v>
      </c>
      <c r="F45" s="12">
        <f>F42</f>
        <v>2.0678999999999998</v>
      </c>
      <c r="G45" s="12">
        <f t="shared" si="1"/>
        <v>0.11769999999999992</v>
      </c>
      <c r="H45" s="12">
        <f>H42</f>
        <v>2.0636000000000001</v>
      </c>
      <c r="I45" s="12">
        <f>I42</f>
        <v>-4.2999999999997485E-3</v>
      </c>
      <c r="J45" s="12">
        <v>260</v>
      </c>
      <c r="K45" s="12" t="s">
        <v>25</v>
      </c>
      <c r="L45" s="12">
        <v>23.4</v>
      </c>
      <c r="M45" s="42">
        <v>23.4</v>
      </c>
      <c r="N45" s="8"/>
      <c r="O45" s="9"/>
      <c r="P45" s="9"/>
      <c r="Q45" s="162" t="s">
        <v>15</v>
      </c>
      <c r="R45" s="163"/>
      <c r="T45" s="139"/>
    </row>
    <row r="46" spans="1:20" ht="16.5" thickTop="1" thickBot="1" x14ac:dyDescent="0.3">
      <c r="A46" s="43">
        <v>100</v>
      </c>
      <c r="B46" s="130">
        <v>43027</v>
      </c>
      <c r="C46" s="96" t="s">
        <v>36</v>
      </c>
      <c r="D46" s="44">
        <v>45</v>
      </c>
      <c r="E46" s="58">
        <f>E42</f>
        <v>1.9501999999999999</v>
      </c>
      <c r="F46" s="58">
        <f>F42</f>
        <v>2.0678999999999998</v>
      </c>
      <c r="G46" s="58">
        <f t="shared" si="1"/>
        <v>0.11769999999999992</v>
      </c>
      <c r="H46" s="58">
        <f>H42</f>
        <v>2.0636000000000001</v>
      </c>
      <c r="I46" s="58">
        <f>I42</f>
        <v>-4.2999999999997485E-3</v>
      </c>
      <c r="J46" s="58">
        <v>260</v>
      </c>
      <c r="K46" s="58" t="s">
        <v>25</v>
      </c>
      <c r="L46" s="58">
        <v>24.1</v>
      </c>
      <c r="M46" s="64">
        <v>24.2</v>
      </c>
      <c r="N46" s="72">
        <f>AVERAGE(L42:L46)</f>
        <v>23.5</v>
      </c>
      <c r="O46" s="72">
        <f>AVERAGE(M42:M46)</f>
        <v>23.800000000000004</v>
      </c>
      <c r="P46" s="72">
        <f>AVERAGE(N46,O46)</f>
        <v>23.650000000000002</v>
      </c>
      <c r="Q46" s="160">
        <f>AVERAGE(N36,O36,N41,O41,N46,O46)</f>
        <v>23.283333333333335</v>
      </c>
      <c r="R46" s="168"/>
    </row>
    <row r="47" spans="1:20" ht="15.75" thickTop="1" x14ac:dyDescent="0.25">
      <c r="A47" s="46">
        <v>150</v>
      </c>
      <c r="B47" s="122">
        <v>43027</v>
      </c>
      <c r="C47" s="98" t="s">
        <v>37</v>
      </c>
      <c r="D47" s="47">
        <v>46</v>
      </c>
      <c r="E47" s="59">
        <v>1.6674</v>
      </c>
      <c r="F47" s="59">
        <v>1.7867</v>
      </c>
      <c r="G47" s="47">
        <f t="shared" si="1"/>
        <v>0.11929999999999996</v>
      </c>
      <c r="H47" s="59">
        <v>1.7806</v>
      </c>
      <c r="I47" s="47">
        <f>H47-F47</f>
        <v>-6.0999999999999943E-3</v>
      </c>
      <c r="J47" s="47">
        <v>260</v>
      </c>
      <c r="K47" s="47" t="s">
        <v>25</v>
      </c>
      <c r="L47" s="47">
        <v>23.6</v>
      </c>
      <c r="M47" s="48">
        <v>23.4</v>
      </c>
      <c r="N47" s="2"/>
      <c r="O47" s="3"/>
      <c r="P47" s="6"/>
      <c r="Q47" s="6"/>
      <c r="R47" s="7"/>
    </row>
    <row r="48" spans="1:20" x14ac:dyDescent="0.25">
      <c r="A48" s="49">
        <v>150</v>
      </c>
      <c r="B48" s="123">
        <v>43027</v>
      </c>
      <c r="C48" s="99" t="s">
        <v>37</v>
      </c>
      <c r="D48" s="13">
        <v>47</v>
      </c>
      <c r="E48" s="13">
        <f>E47</f>
        <v>1.6674</v>
      </c>
      <c r="F48" s="13">
        <f>F47</f>
        <v>1.7867</v>
      </c>
      <c r="G48" s="13">
        <f t="shared" si="1"/>
        <v>0.11929999999999996</v>
      </c>
      <c r="H48" s="13">
        <f>H47</f>
        <v>1.7806</v>
      </c>
      <c r="I48" s="13">
        <f>I47</f>
        <v>-6.0999999999999943E-3</v>
      </c>
      <c r="J48" s="13">
        <v>260</v>
      </c>
      <c r="K48" s="13" t="s">
        <v>25</v>
      </c>
      <c r="L48" s="13">
        <v>23.8</v>
      </c>
      <c r="M48" s="50">
        <v>22.7</v>
      </c>
      <c r="N48" s="5"/>
      <c r="O48" s="6"/>
      <c r="P48" s="6"/>
      <c r="Q48" s="6"/>
      <c r="R48" s="7"/>
    </row>
    <row r="49" spans="1:18" x14ac:dyDescent="0.25">
      <c r="A49" s="49">
        <v>150</v>
      </c>
      <c r="B49" s="123">
        <v>43027</v>
      </c>
      <c r="C49" s="100" t="s">
        <v>37</v>
      </c>
      <c r="D49" s="25">
        <v>48</v>
      </c>
      <c r="E49" s="13">
        <f>E47</f>
        <v>1.6674</v>
      </c>
      <c r="F49" s="13">
        <f>F47</f>
        <v>1.7867</v>
      </c>
      <c r="G49" s="13">
        <f t="shared" si="1"/>
        <v>0.11929999999999996</v>
      </c>
      <c r="H49" s="13">
        <f>H47</f>
        <v>1.7806</v>
      </c>
      <c r="I49" s="13">
        <f>I47</f>
        <v>-6.0999999999999943E-3</v>
      </c>
      <c r="J49" s="13">
        <v>260</v>
      </c>
      <c r="K49" s="13" t="s">
        <v>25</v>
      </c>
      <c r="L49" s="13">
        <v>24</v>
      </c>
      <c r="M49" s="50">
        <v>23.7</v>
      </c>
      <c r="N49" s="5"/>
      <c r="O49" s="6"/>
      <c r="P49" s="6"/>
      <c r="Q49" s="6"/>
      <c r="R49" s="7"/>
    </row>
    <row r="50" spans="1:18" ht="15.75" thickBot="1" x14ac:dyDescent="0.3">
      <c r="A50" s="49">
        <v>150</v>
      </c>
      <c r="B50" s="123">
        <v>43027</v>
      </c>
      <c r="C50" s="99" t="s">
        <v>37</v>
      </c>
      <c r="D50" s="13">
        <v>49</v>
      </c>
      <c r="E50" s="13">
        <f>E47</f>
        <v>1.6674</v>
      </c>
      <c r="F50" s="13">
        <f>F47</f>
        <v>1.7867</v>
      </c>
      <c r="G50" s="13">
        <f t="shared" si="1"/>
        <v>0.11929999999999996</v>
      </c>
      <c r="H50" s="13">
        <f>H47</f>
        <v>1.7806</v>
      </c>
      <c r="I50" s="13">
        <f>I47</f>
        <v>-6.0999999999999943E-3</v>
      </c>
      <c r="J50" s="13">
        <v>260</v>
      </c>
      <c r="K50" s="13" t="s">
        <v>25</v>
      </c>
      <c r="L50" s="13">
        <v>23.5</v>
      </c>
      <c r="M50" s="50">
        <v>22.4</v>
      </c>
      <c r="N50" s="8"/>
      <c r="O50" s="9"/>
      <c r="P50" s="6"/>
      <c r="Q50" s="6"/>
      <c r="R50" s="7"/>
    </row>
    <row r="51" spans="1:18" ht="16.5" thickTop="1" thickBot="1" x14ac:dyDescent="0.3">
      <c r="A51" s="51">
        <v>150</v>
      </c>
      <c r="B51" s="124">
        <v>43027</v>
      </c>
      <c r="C51" s="101" t="s">
        <v>37</v>
      </c>
      <c r="D51" s="52">
        <v>50</v>
      </c>
      <c r="E51" s="65">
        <f>E47</f>
        <v>1.6674</v>
      </c>
      <c r="F51" s="65">
        <f>F47</f>
        <v>1.7867</v>
      </c>
      <c r="G51" s="65">
        <f t="shared" si="1"/>
        <v>0.11929999999999996</v>
      </c>
      <c r="H51" s="65">
        <f>H47</f>
        <v>1.7806</v>
      </c>
      <c r="I51" s="65">
        <f>I47</f>
        <v>-6.0999999999999943E-3</v>
      </c>
      <c r="J51" s="65">
        <v>260</v>
      </c>
      <c r="K51" s="65" t="s">
        <v>25</v>
      </c>
      <c r="L51" s="65">
        <v>24.7</v>
      </c>
      <c r="M51" s="66">
        <v>24.3</v>
      </c>
      <c r="N51" s="72">
        <f>AVERAGE(L47:L51)</f>
        <v>23.92</v>
      </c>
      <c r="O51" s="72">
        <f>AVERAGE(M47:M51)</f>
        <v>23.299999999999997</v>
      </c>
      <c r="P51" s="72">
        <f>AVERAGE(N51,O51)</f>
        <v>23.61</v>
      </c>
      <c r="Q51" s="6"/>
      <c r="R51" s="7"/>
    </row>
    <row r="52" spans="1:18" ht="15.75" thickTop="1" x14ac:dyDescent="0.25">
      <c r="A52" s="46">
        <v>150</v>
      </c>
      <c r="B52" s="122">
        <v>43027</v>
      </c>
      <c r="C52" s="98" t="s">
        <v>38</v>
      </c>
      <c r="D52" s="47">
        <v>51</v>
      </c>
      <c r="E52" s="59">
        <v>2.0068000000000001</v>
      </c>
      <c r="F52" s="59">
        <v>2.1280000000000001</v>
      </c>
      <c r="G52" s="47">
        <f t="shared" si="1"/>
        <v>0.12119999999999997</v>
      </c>
      <c r="H52" s="59">
        <v>2.1221999999999999</v>
      </c>
      <c r="I52" s="47">
        <f>H52-F52</f>
        <v>-5.8000000000002494E-3</v>
      </c>
      <c r="J52" s="47">
        <v>260</v>
      </c>
      <c r="K52" s="47" t="s">
        <v>25</v>
      </c>
      <c r="L52" s="47">
        <v>24.8</v>
      </c>
      <c r="M52" s="48">
        <v>24</v>
      </c>
      <c r="N52" s="5"/>
      <c r="O52" s="6"/>
      <c r="P52" s="6"/>
      <c r="Q52" s="6"/>
      <c r="R52" s="7"/>
    </row>
    <row r="53" spans="1:18" x14ac:dyDescent="0.25">
      <c r="A53" s="49">
        <v>150</v>
      </c>
      <c r="B53" s="123">
        <v>43027</v>
      </c>
      <c r="C53" s="100" t="s">
        <v>38</v>
      </c>
      <c r="D53" s="25">
        <v>52</v>
      </c>
      <c r="E53" s="13">
        <f>E52</f>
        <v>2.0068000000000001</v>
      </c>
      <c r="F53" s="13">
        <f>F52</f>
        <v>2.1280000000000001</v>
      </c>
      <c r="G53" s="13">
        <f t="shared" si="1"/>
        <v>0.12119999999999997</v>
      </c>
      <c r="H53" s="13">
        <f>H52</f>
        <v>2.1221999999999999</v>
      </c>
      <c r="I53" s="13">
        <f>I52</f>
        <v>-5.8000000000002494E-3</v>
      </c>
      <c r="J53" s="13">
        <v>260</v>
      </c>
      <c r="K53" s="13" t="s">
        <v>25</v>
      </c>
      <c r="L53" s="13">
        <v>24.9</v>
      </c>
      <c r="M53" s="50">
        <v>24.7</v>
      </c>
      <c r="N53" s="5"/>
      <c r="O53" s="6"/>
      <c r="P53" s="6"/>
      <c r="Q53" s="6"/>
      <c r="R53" s="7"/>
    </row>
    <row r="54" spans="1:18" x14ac:dyDescent="0.25">
      <c r="A54" s="49">
        <v>150</v>
      </c>
      <c r="B54" s="123">
        <v>43027</v>
      </c>
      <c r="C54" s="99" t="s">
        <v>38</v>
      </c>
      <c r="D54" s="13">
        <v>53</v>
      </c>
      <c r="E54" s="13">
        <f>E52</f>
        <v>2.0068000000000001</v>
      </c>
      <c r="F54" s="13">
        <f>F52</f>
        <v>2.1280000000000001</v>
      </c>
      <c r="G54" s="13">
        <f t="shared" si="1"/>
        <v>0.12119999999999997</v>
      </c>
      <c r="H54" s="13">
        <f>H52</f>
        <v>2.1221999999999999</v>
      </c>
      <c r="I54" s="13">
        <f>I52</f>
        <v>-5.8000000000002494E-3</v>
      </c>
      <c r="J54" s="13">
        <v>260</v>
      </c>
      <c r="K54" s="13" t="s">
        <v>25</v>
      </c>
      <c r="L54" s="13">
        <v>23.2</v>
      </c>
      <c r="M54" s="50">
        <v>23.6</v>
      </c>
      <c r="N54" s="5"/>
      <c r="O54" s="6"/>
      <c r="P54" s="6"/>
      <c r="Q54" s="6"/>
      <c r="R54" s="7"/>
    </row>
    <row r="55" spans="1:18" ht="15.75" thickBot="1" x14ac:dyDescent="0.3">
      <c r="A55" s="49">
        <v>150</v>
      </c>
      <c r="B55" s="123">
        <v>43027</v>
      </c>
      <c r="C55" s="99" t="s">
        <v>38</v>
      </c>
      <c r="D55" s="13">
        <v>54</v>
      </c>
      <c r="E55" s="13">
        <f>E52</f>
        <v>2.0068000000000001</v>
      </c>
      <c r="F55" s="13">
        <f>F52</f>
        <v>2.1280000000000001</v>
      </c>
      <c r="G55" s="13">
        <f t="shared" si="1"/>
        <v>0.12119999999999997</v>
      </c>
      <c r="H55" s="13">
        <f>H52</f>
        <v>2.1221999999999999</v>
      </c>
      <c r="I55" s="13">
        <f>I52</f>
        <v>-5.8000000000002494E-3</v>
      </c>
      <c r="J55" s="13">
        <v>260</v>
      </c>
      <c r="K55" s="13" t="s">
        <v>25</v>
      </c>
      <c r="L55" s="13">
        <v>23.3</v>
      </c>
      <c r="M55" s="50">
        <v>23.6</v>
      </c>
      <c r="N55" s="73"/>
      <c r="O55" s="74"/>
      <c r="P55" s="6"/>
      <c r="Q55" s="150" t="s">
        <v>44</v>
      </c>
      <c r="R55" s="151"/>
    </row>
    <row r="56" spans="1:18" ht="16.5" thickTop="1" thickBot="1" x14ac:dyDescent="0.3">
      <c r="A56" s="51">
        <v>150</v>
      </c>
      <c r="B56" s="124">
        <v>43027</v>
      </c>
      <c r="C56" s="101" t="s">
        <v>38</v>
      </c>
      <c r="D56" s="52">
        <v>55</v>
      </c>
      <c r="E56" s="65">
        <f>E52</f>
        <v>2.0068000000000001</v>
      </c>
      <c r="F56" s="65">
        <f>F52</f>
        <v>2.1280000000000001</v>
      </c>
      <c r="G56" s="65">
        <f t="shared" si="1"/>
        <v>0.12119999999999997</v>
      </c>
      <c r="H56" s="65">
        <f>H52</f>
        <v>2.1221999999999999</v>
      </c>
      <c r="I56" s="65">
        <f>I52</f>
        <v>-5.8000000000002494E-3</v>
      </c>
      <c r="J56" s="65">
        <v>260</v>
      </c>
      <c r="K56" s="65" t="s">
        <v>25</v>
      </c>
      <c r="L56" s="65">
        <v>23.7</v>
      </c>
      <c r="M56" s="66">
        <v>23.9</v>
      </c>
      <c r="N56" s="72">
        <f>AVERAGE(L52:L56)</f>
        <v>23.98</v>
      </c>
      <c r="O56" s="72">
        <f>AVERAGE(M52:M56)</f>
        <v>23.96</v>
      </c>
      <c r="P56" s="72">
        <f>AVERAGE(N56,O56)</f>
        <v>23.97</v>
      </c>
      <c r="Q56" s="13" t="s">
        <v>45</v>
      </c>
      <c r="R56" s="50" t="s">
        <v>46</v>
      </c>
    </row>
    <row r="57" spans="1:18" ht="15.75" thickTop="1" x14ac:dyDescent="0.25">
      <c r="A57" s="46">
        <v>150</v>
      </c>
      <c r="B57" s="122">
        <v>43027</v>
      </c>
      <c r="C57" s="98" t="s">
        <v>39</v>
      </c>
      <c r="D57" s="47">
        <v>56</v>
      </c>
      <c r="E57" s="59">
        <v>2.0165999999999999</v>
      </c>
      <c r="F57" s="59">
        <v>2.1393</v>
      </c>
      <c r="G57" s="47">
        <f t="shared" si="1"/>
        <v>0.12270000000000003</v>
      </c>
      <c r="H57" s="59">
        <v>2.1343000000000001</v>
      </c>
      <c r="I57" s="47">
        <f>H57-F57</f>
        <v>-4.9999999999998934E-3</v>
      </c>
      <c r="J57" s="47">
        <v>260</v>
      </c>
      <c r="K57" s="47" t="s">
        <v>25</v>
      </c>
      <c r="L57" s="47">
        <v>24.5</v>
      </c>
      <c r="M57" s="48">
        <v>24</v>
      </c>
      <c r="N57" s="75"/>
      <c r="O57" s="76"/>
      <c r="P57" s="6"/>
      <c r="Q57" s="140">
        <f>Q61-MIN(N51,O51,N56,O56,N61,O61)</f>
        <v>0.43000000000000327</v>
      </c>
      <c r="R57" s="141">
        <f>MAX(N51,O51,N56,O56,N61,O61)-Q61</f>
        <v>0.25</v>
      </c>
    </row>
    <row r="58" spans="1:18" ht="15.75" thickBot="1" x14ac:dyDescent="0.3">
      <c r="A58" s="49">
        <v>150</v>
      </c>
      <c r="B58" s="123">
        <v>43027</v>
      </c>
      <c r="C58" s="99" t="s">
        <v>39</v>
      </c>
      <c r="D58" s="13">
        <v>57</v>
      </c>
      <c r="E58" s="13">
        <f>E57</f>
        <v>2.0165999999999999</v>
      </c>
      <c r="F58" s="13">
        <f>F57</f>
        <v>2.1393</v>
      </c>
      <c r="G58" s="13">
        <f t="shared" si="1"/>
        <v>0.12270000000000003</v>
      </c>
      <c r="H58" s="13">
        <f>H57</f>
        <v>2.1343000000000001</v>
      </c>
      <c r="I58" s="13">
        <f>I57</f>
        <v>-4.9999999999998934E-3</v>
      </c>
      <c r="J58" s="13">
        <v>260</v>
      </c>
      <c r="K58" s="13" t="s">
        <v>25</v>
      </c>
      <c r="L58" s="13">
        <v>24</v>
      </c>
      <c r="M58" s="50">
        <v>24.7</v>
      </c>
      <c r="N58" s="5"/>
      <c r="O58" s="6"/>
      <c r="P58" s="6"/>
      <c r="Q58" s="164" t="s">
        <v>43</v>
      </c>
      <c r="R58" s="165"/>
    </row>
    <row r="59" spans="1:18" ht="16.5" thickTop="1" thickBot="1" x14ac:dyDescent="0.3">
      <c r="A59" s="49">
        <v>150</v>
      </c>
      <c r="B59" s="123">
        <v>43027</v>
      </c>
      <c r="C59" s="99" t="s">
        <v>39</v>
      </c>
      <c r="D59" s="13">
        <v>58</v>
      </c>
      <c r="E59" s="13">
        <f>E57</f>
        <v>2.0165999999999999</v>
      </c>
      <c r="F59" s="13">
        <f>F57</f>
        <v>2.1393</v>
      </c>
      <c r="G59" s="13">
        <f t="shared" si="1"/>
        <v>0.12270000000000003</v>
      </c>
      <c r="H59" s="13">
        <f>H57</f>
        <v>2.1343000000000001</v>
      </c>
      <c r="I59" s="13">
        <f>I57</f>
        <v>-4.9999999999998934E-3</v>
      </c>
      <c r="J59" s="13">
        <v>260</v>
      </c>
      <c r="K59" s="13" t="s">
        <v>25</v>
      </c>
      <c r="L59" s="13">
        <v>23.2</v>
      </c>
      <c r="M59" s="50">
        <v>22.8</v>
      </c>
      <c r="N59" s="5"/>
      <c r="O59" s="6"/>
      <c r="P59" s="6"/>
      <c r="Q59" s="160">
        <f>STDEV(L47:M61)</f>
        <v>0.66961131288593645</v>
      </c>
      <c r="R59" s="161"/>
    </row>
    <row r="60" spans="1:18" ht="16.5" thickTop="1" thickBot="1" x14ac:dyDescent="0.3">
      <c r="A60" s="49">
        <v>150</v>
      </c>
      <c r="B60" s="123">
        <v>43027</v>
      </c>
      <c r="C60" s="99" t="s">
        <v>39</v>
      </c>
      <c r="D60" s="13">
        <v>59</v>
      </c>
      <c r="E60" s="13">
        <f>E57</f>
        <v>2.0165999999999999</v>
      </c>
      <c r="F60" s="13">
        <f>F57</f>
        <v>2.1393</v>
      </c>
      <c r="G60" s="13">
        <f t="shared" si="1"/>
        <v>0.12270000000000003</v>
      </c>
      <c r="H60" s="13">
        <f>H57</f>
        <v>2.1343000000000001</v>
      </c>
      <c r="I60" s="13">
        <f>I57</f>
        <v>-4.9999999999998934E-3</v>
      </c>
      <c r="J60" s="13">
        <v>260</v>
      </c>
      <c r="K60" s="13" t="s">
        <v>25</v>
      </c>
      <c r="L60" s="13">
        <v>22.5</v>
      </c>
      <c r="M60" s="50">
        <v>23.5</v>
      </c>
      <c r="N60" s="8"/>
      <c r="O60" s="9"/>
      <c r="P60" s="9"/>
      <c r="Q60" s="164" t="s">
        <v>16</v>
      </c>
      <c r="R60" s="165"/>
    </row>
    <row r="61" spans="1:18" ht="16.5" thickTop="1" thickBot="1" x14ac:dyDescent="0.3">
      <c r="A61" s="51">
        <v>150</v>
      </c>
      <c r="B61" s="124">
        <v>43027</v>
      </c>
      <c r="C61" s="102" t="s">
        <v>39</v>
      </c>
      <c r="D61" s="53">
        <v>60</v>
      </c>
      <c r="E61" s="65">
        <f>E57</f>
        <v>2.0165999999999999</v>
      </c>
      <c r="F61" s="65">
        <f>F57</f>
        <v>2.1393</v>
      </c>
      <c r="G61" s="65">
        <f t="shared" si="1"/>
        <v>0.12270000000000003</v>
      </c>
      <c r="H61" s="65">
        <f>H57</f>
        <v>2.1343000000000001</v>
      </c>
      <c r="I61" s="65">
        <f>I57</f>
        <v>-4.9999999999998934E-3</v>
      </c>
      <c r="J61" s="65">
        <v>260</v>
      </c>
      <c r="K61" s="65" t="s">
        <v>25</v>
      </c>
      <c r="L61" s="65">
        <v>23.6</v>
      </c>
      <c r="M61" s="66">
        <v>23.3</v>
      </c>
      <c r="N61" s="72">
        <f>AVERAGE(L57:L61)</f>
        <v>23.560000000000002</v>
      </c>
      <c r="O61" s="72">
        <f>AVERAGE(M57:M61)</f>
        <v>23.66</v>
      </c>
      <c r="P61" s="72">
        <f>AVERAGE(N61,O61)</f>
        <v>23.61</v>
      </c>
      <c r="Q61" s="160">
        <f>AVERAGE(N51,O51,N56,O56,N61,O61)</f>
        <v>23.73</v>
      </c>
      <c r="R61" s="161"/>
    </row>
    <row r="62" spans="1:18" ht="15.75" thickTop="1" x14ac:dyDescent="0.25">
      <c r="A62" s="110">
        <v>200</v>
      </c>
      <c r="B62" s="111">
        <v>43027</v>
      </c>
      <c r="C62" s="112" t="s">
        <v>40</v>
      </c>
      <c r="D62" s="54">
        <v>61</v>
      </c>
      <c r="E62" s="59">
        <v>1.9641999999999999</v>
      </c>
      <c r="F62" s="59">
        <v>2.0886</v>
      </c>
      <c r="G62" s="54">
        <f t="shared" si="1"/>
        <v>0.12440000000000007</v>
      </c>
      <c r="H62" s="59">
        <v>2.0834000000000001</v>
      </c>
      <c r="I62" s="106">
        <f>H62-F62</f>
        <v>-5.1999999999998714E-3</v>
      </c>
      <c r="J62" s="106">
        <v>260</v>
      </c>
      <c r="K62" s="106" t="s">
        <v>25</v>
      </c>
      <c r="L62" s="106">
        <v>23.6</v>
      </c>
      <c r="M62" s="60">
        <v>23.4</v>
      </c>
      <c r="N62" s="2"/>
      <c r="O62" s="3"/>
      <c r="P62" s="6"/>
      <c r="Q62" s="6"/>
      <c r="R62" s="7"/>
    </row>
    <row r="63" spans="1:18" x14ac:dyDescent="0.25">
      <c r="A63" s="113">
        <v>200</v>
      </c>
      <c r="B63" s="114">
        <v>43027</v>
      </c>
      <c r="C63" s="115" t="s">
        <v>40</v>
      </c>
      <c r="D63" s="26">
        <v>62</v>
      </c>
      <c r="E63" s="26">
        <f>E62</f>
        <v>1.9641999999999999</v>
      </c>
      <c r="F63" s="26">
        <f>F62</f>
        <v>2.0886</v>
      </c>
      <c r="G63" s="26">
        <f t="shared" si="1"/>
        <v>0.12440000000000007</v>
      </c>
      <c r="H63" s="107">
        <f>H62</f>
        <v>2.0834000000000001</v>
      </c>
      <c r="I63" s="107">
        <f>I62</f>
        <v>-5.1999999999998714E-3</v>
      </c>
      <c r="J63" s="107">
        <v>260</v>
      </c>
      <c r="K63" s="107" t="s">
        <v>25</v>
      </c>
      <c r="L63" s="107">
        <v>23.7</v>
      </c>
      <c r="M63" s="61">
        <v>24</v>
      </c>
      <c r="N63" s="5"/>
      <c r="O63" s="6"/>
      <c r="P63" s="6"/>
      <c r="Q63" s="6"/>
      <c r="R63" s="7"/>
    </row>
    <row r="64" spans="1:18" x14ac:dyDescent="0.25">
      <c r="A64" s="113">
        <v>200</v>
      </c>
      <c r="B64" s="114">
        <v>43027</v>
      </c>
      <c r="C64" s="115" t="s">
        <v>40</v>
      </c>
      <c r="D64" s="26">
        <v>63</v>
      </c>
      <c r="E64" s="26">
        <f>E62</f>
        <v>1.9641999999999999</v>
      </c>
      <c r="F64" s="26">
        <f>F62</f>
        <v>2.0886</v>
      </c>
      <c r="G64" s="26">
        <f t="shared" si="1"/>
        <v>0.12440000000000007</v>
      </c>
      <c r="H64" s="107">
        <f>H62</f>
        <v>2.0834000000000001</v>
      </c>
      <c r="I64" s="107">
        <f>I62</f>
        <v>-5.1999999999998714E-3</v>
      </c>
      <c r="J64" s="107">
        <v>260</v>
      </c>
      <c r="K64" s="107" t="s">
        <v>25</v>
      </c>
      <c r="L64" s="107">
        <v>25</v>
      </c>
      <c r="M64" s="61">
        <v>23.6</v>
      </c>
      <c r="N64" s="5"/>
      <c r="O64" s="6"/>
      <c r="P64" s="6"/>
      <c r="Q64" s="6"/>
      <c r="R64" s="7"/>
    </row>
    <row r="65" spans="1:20" ht="15.75" thickBot="1" x14ac:dyDescent="0.3">
      <c r="A65" s="113">
        <v>200</v>
      </c>
      <c r="B65" s="114">
        <v>43027</v>
      </c>
      <c r="C65" s="116" t="s">
        <v>40</v>
      </c>
      <c r="D65" s="27">
        <v>64</v>
      </c>
      <c r="E65" s="26">
        <f>E62</f>
        <v>1.9641999999999999</v>
      </c>
      <c r="F65" s="26">
        <f>F62</f>
        <v>2.0886</v>
      </c>
      <c r="G65" s="26">
        <f t="shared" si="1"/>
        <v>0.12440000000000007</v>
      </c>
      <c r="H65" s="107">
        <f>H62</f>
        <v>2.0834000000000001</v>
      </c>
      <c r="I65" s="107">
        <f>I62</f>
        <v>-5.1999999999998714E-3</v>
      </c>
      <c r="J65" s="107">
        <v>260</v>
      </c>
      <c r="K65" s="107" t="s">
        <v>25</v>
      </c>
      <c r="L65" s="107">
        <v>24.3</v>
      </c>
      <c r="M65" s="61">
        <v>25.1</v>
      </c>
      <c r="N65" s="8"/>
      <c r="O65" s="9"/>
      <c r="P65" s="6"/>
      <c r="Q65" s="6"/>
      <c r="R65" s="7"/>
    </row>
    <row r="66" spans="1:20" ht="16.5" thickTop="1" thickBot="1" x14ac:dyDescent="0.3">
      <c r="A66" s="117">
        <v>200</v>
      </c>
      <c r="B66" s="118">
        <v>43027</v>
      </c>
      <c r="C66" s="119" t="s">
        <v>40</v>
      </c>
      <c r="D66" s="55">
        <v>65</v>
      </c>
      <c r="E66" s="56">
        <f>E62</f>
        <v>1.9641999999999999</v>
      </c>
      <c r="F66" s="56">
        <f>F62</f>
        <v>2.0886</v>
      </c>
      <c r="G66" s="56">
        <f t="shared" ref="G66:G76" si="2">F66-E66</f>
        <v>0.12440000000000007</v>
      </c>
      <c r="H66" s="108">
        <f>H62</f>
        <v>2.0834000000000001</v>
      </c>
      <c r="I66" s="108">
        <f>I62</f>
        <v>-5.1999999999998714E-3</v>
      </c>
      <c r="J66" s="108">
        <v>260</v>
      </c>
      <c r="K66" s="108" t="s">
        <v>25</v>
      </c>
      <c r="L66" s="108">
        <v>23.1</v>
      </c>
      <c r="M66" s="62">
        <v>24.1</v>
      </c>
      <c r="N66" s="72">
        <f>AVERAGE(L62:L66)</f>
        <v>23.939999999999998</v>
      </c>
      <c r="O66" s="72">
        <f>AVERAGE(M62:M66)</f>
        <v>24.04</v>
      </c>
      <c r="P66" s="72">
        <f>AVERAGE(N66,O66)</f>
        <v>23.99</v>
      </c>
      <c r="Q66" s="6"/>
      <c r="R66" s="7"/>
    </row>
    <row r="67" spans="1:20" ht="15.75" thickTop="1" x14ac:dyDescent="0.25">
      <c r="A67" s="110">
        <v>200</v>
      </c>
      <c r="B67" s="111">
        <v>43027</v>
      </c>
      <c r="C67" s="112" t="s">
        <v>41</v>
      </c>
      <c r="D67" s="54">
        <v>66</v>
      </c>
      <c r="E67" s="59">
        <v>1.7994000000000001</v>
      </c>
      <c r="F67" s="59">
        <v>1.9137</v>
      </c>
      <c r="G67" s="54">
        <f t="shared" si="2"/>
        <v>0.11429999999999985</v>
      </c>
      <c r="H67" s="59">
        <v>1.9085000000000001</v>
      </c>
      <c r="I67" s="106">
        <f>H67-F67</f>
        <v>-5.1999999999998714E-3</v>
      </c>
      <c r="J67" s="106">
        <v>260</v>
      </c>
      <c r="K67" s="106" t="s">
        <v>25</v>
      </c>
      <c r="L67" s="106">
        <v>24</v>
      </c>
      <c r="M67" s="60">
        <v>23.9</v>
      </c>
      <c r="N67" s="5"/>
      <c r="O67" s="6"/>
      <c r="P67" s="6"/>
      <c r="Q67" s="6"/>
      <c r="R67" s="7"/>
    </row>
    <row r="68" spans="1:20" x14ac:dyDescent="0.25">
      <c r="A68" s="113">
        <v>200</v>
      </c>
      <c r="B68" s="114">
        <v>43027</v>
      </c>
      <c r="C68" s="115" t="s">
        <v>41</v>
      </c>
      <c r="D68" s="26">
        <v>67</v>
      </c>
      <c r="E68" s="26">
        <f>E67</f>
        <v>1.7994000000000001</v>
      </c>
      <c r="F68" s="26">
        <f>F67</f>
        <v>1.9137</v>
      </c>
      <c r="G68" s="26">
        <f t="shared" si="2"/>
        <v>0.11429999999999985</v>
      </c>
      <c r="H68" s="107">
        <f>H67</f>
        <v>1.9085000000000001</v>
      </c>
      <c r="I68" s="107">
        <f>I67</f>
        <v>-5.1999999999998714E-3</v>
      </c>
      <c r="J68" s="107">
        <v>260</v>
      </c>
      <c r="K68" s="107" t="s">
        <v>25</v>
      </c>
      <c r="L68" s="107">
        <v>23.4</v>
      </c>
      <c r="M68" s="61">
        <v>23.5</v>
      </c>
      <c r="N68" s="5"/>
      <c r="O68" s="6"/>
      <c r="P68" s="6"/>
      <c r="Q68" s="6"/>
      <c r="R68" s="7"/>
      <c r="T68" s="139"/>
    </row>
    <row r="69" spans="1:20" x14ac:dyDescent="0.25">
      <c r="A69" s="113">
        <v>200</v>
      </c>
      <c r="B69" s="114">
        <v>43027</v>
      </c>
      <c r="C69" s="116" t="s">
        <v>41</v>
      </c>
      <c r="D69" s="27">
        <v>68</v>
      </c>
      <c r="E69" s="26">
        <f>E67</f>
        <v>1.7994000000000001</v>
      </c>
      <c r="F69" s="26">
        <f>F67</f>
        <v>1.9137</v>
      </c>
      <c r="G69" s="26">
        <f t="shared" si="2"/>
        <v>0.11429999999999985</v>
      </c>
      <c r="H69" s="107">
        <f>H67</f>
        <v>1.9085000000000001</v>
      </c>
      <c r="I69" s="107">
        <f>I67</f>
        <v>-5.1999999999998714E-3</v>
      </c>
      <c r="J69" s="107">
        <v>260</v>
      </c>
      <c r="K69" s="107" t="s">
        <v>25</v>
      </c>
      <c r="L69" s="107">
        <v>23.9</v>
      </c>
      <c r="M69" s="61">
        <v>23.8</v>
      </c>
      <c r="N69" s="5"/>
      <c r="O69" s="6"/>
      <c r="P69" s="6"/>
      <c r="Q69" s="6"/>
      <c r="R69" s="7"/>
    </row>
    <row r="70" spans="1:20" ht="15.75" thickBot="1" x14ac:dyDescent="0.3">
      <c r="A70" s="113">
        <v>200</v>
      </c>
      <c r="B70" s="114">
        <v>43027</v>
      </c>
      <c r="C70" s="115" t="s">
        <v>41</v>
      </c>
      <c r="D70" s="26">
        <v>69</v>
      </c>
      <c r="E70" s="26">
        <f>E67</f>
        <v>1.7994000000000001</v>
      </c>
      <c r="F70" s="26">
        <f>F67</f>
        <v>1.9137</v>
      </c>
      <c r="G70" s="26">
        <f t="shared" si="2"/>
        <v>0.11429999999999985</v>
      </c>
      <c r="H70" s="107">
        <f>H67</f>
        <v>1.9085000000000001</v>
      </c>
      <c r="I70" s="107">
        <f>I67</f>
        <v>-5.1999999999998714E-3</v>
      </c>
      <c r="J70" s="107">
        <v>260</v>
      </c>
      <c r="K70" s="107" t="s">
        <v>25</v>
      </c>
      <c r="L70" s="107">
        <v>23.9</v>
      </c>
      <c r="M70" s="61">
        <v>24.4</v>
      </c>
      <c r="N70" s="73"/>
      <c r="O70" s="74"/>
      <c r="P70" s="6"/>
      <c r="Q70" s="152" t="s">
        <v>44</v>
      </c>
      <c r="R70" s="153"/>
    </row>
    <row r="71" spans="1:20" ht="16.5" thickTop="1" thickBot="1" x14ac:dyDescent="0.3">
      <c r="A71" s="117">
        <v>200</v>
      </c>
      <c r="B71" s="118">
        <v>43027</v>
      </c>
      <c r="C71" s="119" t="s">
        <v>41</v>
      </c>
      <c r="D71" s="55">
        <v>70</v>
      </c>
      <c r="E71" s="56">
        <f>E67</f>
        <v>1.7994000000000001</v>
      </c>
      <c r="F71" s="56">
        <f>F67</f>
        <v>1.9137</v>
      </c>
      <c r="G71" s="56">
        <f t="shared" si="2"/>
        <v>0.11429999999999985</v>
      </c>
      <c r="H71" s="108">
        <f>H67</f>
        <v>1.9085000000000001</v>
      </c>
      <c r="I71" s="108">
        <f>I67</f>
        <v>-5.1999999999998714E-3</v>
      </c>
      <c r="J71" s="108">
        <v>260</v>
      </c>
      <c r="K71" s="108" t="s">
        <v>25</v>
      </c>
      <c r="L71" s="108">
        <v>24.4</v>
      </c>
      <c r="M71" s="62">
        <v>24.1</v>
      </c>
      <c r="N71" s="72">
        <f>AVERAGE(L67:L71)</f>
        <v>23.919999999999998</v>
      </c>
      <c r="O71" s="72">
        <f>AVERAGE(M67:M71)</f>
        <v>23.939999999999998</v>
      </c>
      <c r="P71" s="72">
        <f>AVERAGE(N71,O71)</f>
        <v>23.93</v>
      </c>
      <c r="Q71" s="107" t="s">
        <v>45</v>
      </c>
      <c r="R71" s="142" t="s">
        <v>46</v>
      </c>
    </row>
    <row r="72" spans="1:20" ht="15.75" thickTop="1" x14ac:dyDescent="0.25">
      <c r="A72" s="110">
        <v>200</v>
      </c>
      <c r="B72" s="111">
        <v>43027</v>
      </c>
      <c r="C72" s="106" t="s">
        <v>42</v>
      </c>
      <c r="D72" s="67">
        <v>71</v>
      </c>
      <c r="E72" s="59">
        <v>1.9975000000000001</v>
      </c>
      <c r="F72" s="59">
        <v>2.1257000000000001</v>
      </c>
      <c r="G72" s="54">
        <f t="shared" si="2"/>
        <v>0.12820000000000009</v>
      </c>
      <c r="H72" s="59">
        <v>2.12</v>
      </c>
      <c r="I72" s="106">
        <f>H72-F72</f>
        <v>-5.7000000000000384E-3</v>
      </c>
      <c r="J72" s="106">
        <v>260</v>
      </c>
      <c r="K72" s="106" t="s">
        <v>25</v>
      </c>
      <c r="L72" s="106">
        <v>24.2</v>
      </c>
      <c r="M72" s="60">
        <v>24</v>
      </c>
      <c r="N72" s="75"/>
      <c r="O72" s="76"/>
      <c r="P72" s="6"/>
      <c r="Q72" s="140">
        <f>Q76-MIN(N66,O66,N71,O71,N76,O76)</f>
        <v>0.17666666666666586</v>
      </c>
      <c r="R72" s="141">
        <f>MAX(N66,O66,N71,O71,N76,O76)-Q76</f>
        <v>0.30333333333333456</v>
      </c>
    </row>
    <row r="73" spans="1:20" ht="15.75" thickBot="1" x14ac:dyDescent="0.3">
      <c r="A73" s="113">
        <v>200</v>
      </c>
      <c r="B73" s="114">
        <v>43027</v>
      </c>
      <c r="C73" s="120" t="s">
        <v>42</v>
      </c>
      <c r="D73" s="68">
        <v>72</v>
      </c>
      <c r="E73" s="26">
        <f>E72</f>
        <v>1.9975000000000001</v>
      </c>
      <c r="F73" s="26">
        <f>F72</f>
        <v>2.1257000000000001</v>
      </c>
      <c r="G73" s="26">
        <f t="shared" si="2"/>
        <v>0.12820000000000009</v>
      </c>
      <c r="H73" s="107">
        <f>H72</f>
        <v>2.12</v>
      </c>
      <c r="I73" s="107">
        <f>I72</f>
        <v>-5.7000000000000384E-3</v>
      </c>
      <c r="J73" s="107">
        <v>260</v>
      </c>
      <c r="K73" s="107" t="s">
        <v>25</v>
      </c>
      <c r="L73" s="107">
        <v>24.4</v>
      </c>
      <c r="M73" s="61">
        <v>24.6</v>
      </c>
      <c r="N73" s="5"/>
      <c r="O73" s="6"/>
      <c r="P73" s="6"/>
      <c r="Q73" s="166" t="s">
        <v>43</v>
      </c>
      <c r="R73" s="167"/>
    </row>
    <row r="74" spans="1:20" ht="16.5" thickTop="1" thickBot="1" x14ac:dyDescent="0.3">
      <c r="A74" s="113">
        <v>200</v>
      </c>
      <c r="B74" s="114">
        <v>43027</v>
      </c>
      <c r="C74" s="107" t="s">
        <v>42</v>
      </c>
      <c r="D74" s="69">
        <v>73</v>
      </c>
      <c r="E74" s="26">
        <f>E72</f>
        <v>1.9975000000000001</v>
      </c>
      <c r="F74" s="26">
        <f>F72</f>
        <v>2.1257000000000001</v>
      </c>
      <c r="G74" s="26">
        <f t="shared" si="2"/>
        <v>0.12820000000000009</v>
      </c>
      <c r="H74" s="107">
        <f>H72</f>
        <v>2.12</v>
      </c>
      <c r="I74" s="107">
        <f>I72</f>
        <v>-5.7000000000000384E-3</v>
      </c>
      <c r="J74" s="107">
        <v>260</v>
      </c>
      <c r="K74" s="107" t="s">
        <v>25</v>
      </c>
      <c r="L74" s="107">
        <v>24.2</v>
      </c>
      <c r="M74" s="61">
        <v>24.3</v>
      </c>
      <c r="N74" s="5"/>
      <c r="O74" s="6"/>
      <c r="P74" s="6"/>
      <c r="Q74" s="160">
        <f>STDEV(L62:M76)</f>
        <v>0.46866158169933209</v>
      </c>
      <c r="R74" s="161"/>
    </row>
    <row r="75" spans="1:20" ht="16.5" thickTop="1" thickBot="1" x14ac:dyDescent="0.3">
      <c r="A75" s="113">
        <v>200</v>
      </c>
      <c r="B75" s="114">
        <v>43027</v>
      </c>
      <c r="C75" s="107" t="s">
        <v>42</v>
      </c>
      <c r="D75" s="69">
        <v>74</v>
      </c>
      <c r="E75" s="26">
        <f>E72</f>
        <v>1.9975000000000001</v>
      </c>
      <c r="F75" s="26">
        <f>F72</f>
        <v>2.1257000000000001</v>
      </c>
      <c r="G75" s="26">
        <f t="shared" si="2"/>
        <v>0.12820000000000009</v>
      </c>
      <c r="H75" s="107">
        <f>H72</f>
        <v>2.12</v>
      </c>
      <c r="I75" s="107">
        <f>I72</f>
        <v>-5.7000000000000384E-3</v>
      </c>
      <c r="J75" s="107">
        <v>260</v>
      </c>
      <c r="K75" s="107" t="s">
        <v>25</v>
      </c>
      <c r="L75" s="107">
        <v>24.7</v>
      </c>
      <c r="M75" s="61">
        <v>24.4</v>
      </c>
      <c r="N75" s="8"/>
      <c r="O75" s="9"/>
      <c r="P75" s="9"/>
      <c r="Q75" s="166" t="s">
        <v>17</v>
      </c>
      <c r="R75" s="167"/>
    </row>
    <row r="76" spans="1:20" ht="16.5" thickTop="1" thickBot="1" x14ac:dyDescent="0.3">
      <c r="A76" s="117">
        <v>200</v>
      </c>
      <c r="B76" s="121">
        <v>43027</v>
      </c>
      <c r="C76" s="109" t="s">
        <v>42</v>
      </c>
      <c r="D76" s="131">
        <v>75</v>
      </c>
      <c r="E76" s="56">
        <f>E72</f>
        <v>1.9975000000000001</v>
      </c>
      <c r="F76" s="56">
        <f>F72</f>
        <v>2.1257000000000001</v>
      </c>
      <c r="G76" s="56">
        <f t="shared" si="2"/>
        <v>0.12820000000000009</v>
      </c>
      <c r="H76" s="108">
        <f>H72</f>
        <v>2.12</v>
      </c>
      <c r="I76" s="108">
        <f>I72</f>
        <v>-5.7000000000000384E-3</v>
      </c>
      <c r="J76" s="109">
        <v>260</v>
      </c>
      <c r="K76" s="109" t="s">
        <v>25</v>
      </c>
      <c r="L76" s="109">
        <v>24.5</v>
      </c>
      <c r="M76" s="70">
        <v>24.4</v>
      </c>
      <c r="N76" s="72">
        <f>AVERAGE(L72:L76)</f>
        <v>24.4</v>
      </c>
      <c r="O76" s="72">
        <f>AVERAGE(M72:M76)</f>
        <v>24.340000000000003</v>
      </c>
      <c r="P76" s="72">
        <f>AVERAGE(N76,O76)</f>
        <v>24.37</v>
      </c>
      <c r="Q76" s="160">
        <f>AVERAGE(N66,O66,N71,O71,N76,O76)</f>
        <v>24.096666666666664</v>
      </c>
      <c r="R76" s="161"/>
    </row>
    <row r="77" spans="1:20" ht="15.75" thickTop="1" x14ac:dyDescent="0.25">
      <c r="A77" s="1"/>
      <c r="B77" s="1"/>
      <c r="C77" s="1"/>
      <c r="D77" s="132" t="s">
        <v>26</v>
      </c>
      <c r="E77" s="133">
        <f>AVERAGE(E2:E76)</f>
        <v>1.9338200000000003</v>
      </c>
      <c r="F77" s="133">
        <f>AVERAGE(F2:F76)</f>
        <v>2.0544733333333336</v>
      </c>
      <c r="G77" s="133">
        <f>AVERAGE(G2:G76)</f>
        <v>0.12065333333333332</v>
      </c>
      <c r="H77" s="133">
        <f>AVERAGE(H2:H76)</f>
        <v>2.0494733333333346</v>
      </c>
      <c r="I77" s="134">
        <f>AVERAGE(I2:I76)</f>
        <v>-4.9999999999999671E-3</v>
      </c>
      <c r="J77" s="1"/>
      <c r="K77" s="1"/>
      <c r="L77" s="1"/>
      <c r="M77" s="1"/>
    </row>
    <row r="78" spans="1:20" ht="15.75" thickBot="1" x14ac:dyDescent="0.3">
      <c r="A78" s="1"/>
      <c r="B78" s="1"/>
      <c r="C78" s="1"/>
      <c r="D78" s="135" t="s">
        <v>27</v>
      </c>
      <c r="E78" s="136">
        <f>STDEV(E2,E7,E12,E17,E22,E27,E32,E37,E42,E47,E52,E57,E62,E67,E72)</f>
        <v>0.11525201702604351</v>
      </c>
      <c r="F78" s="136">
        <f>STDEV(F2,F7,F12,F17,F22,F27,F32,F37,F42,F47,F52,F57,F62,F67,F72)</f>
        <v>0.1153610076899387</v>
      </c>
      <c r="G78" s="137">
        <f>STDEV(G2,G7,G12,G17,G22,G27,G32,G37,G42,G47,G52,G57,G62,G67,G72)</f>
        <v>4.3575659435493453E-3</v>
      </c>
      <c r="H78" s="136">
        <f>STDEV(H2,H7,H12,H17,H22,H27,H32,H37,H42,H47,H52,H57,H62,H67,H72)</f>
        <v>0.115499031948118</v>
      </c>
      <c r="I78" s="138">
        <f>STDEV(I2,I7,I12,I17,I22,I27,I32,I37,I42,I47,I52,I57,I62,I67,I72)</f>
        <v>5.6061191058146486E-4</v>
      </c>
      <c r="J78" s="1"/>
      <c r="K78" s="1"/>
      <c r="L78" s="1"/>
      <c r="M78" s="1"/>
    </row>
    <row r="79" spans="1:20" ht="15.75" thickTop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</row>
    <row r="80" spans="1:20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</row>
    <row r="81" spans="1:13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</row>
    <row r="82" spans="1:13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</row>
    <row r="83" spans="1:13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</row>
    <row r="84" spans="1:13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</row>
    <row r="85" spans="1:13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</row>
    <row r="86" spans="1:13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</row>
    <row r="87" spans="1:13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</row>
    <row r="88" spans="1:13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</row>
    <row r="89" spans="1:13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</row>
    <row r="90" spans="1:13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</row>
    <row r="91" spans="1:13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</row>
    <row r="92" spans="1:13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</row>
    <row r="93" spans="1:13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</row>
    <row r="94" spans="1:13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</row>
    <row r="95" spans="1:13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</row>
    <row r="96" spans="1:13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</row>
    <row r="97" spans="1:13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</row>
    <row r="98" spans="1:13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</row>
    <row r="99" spans="1:13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</row>
    <row r="100" spans="1:13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</row>
    <row r="101" spans="1:13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</row>
    <row r="102" spans="1:13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</row>
    <row r="103" spans="1:13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</row>
    <row r="104" spans="1:13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</row>
    <row r="105" spans="1:13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</row>
    <row r="106" spans="1:13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</row>
    <row r="107" spans="1:13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</row>
    <row r="108" spans="1:13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</row>
    <row r="109" spans="1:13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</row>
    <row r="110" spans="1:13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</row>
    <row r="111" spans="1:13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</row>
    <row r="112" spans="1:13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</row>
    <row r="113" spans="1:13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</row>
    <row r="114" spans="1:13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</row>
    <row r="115" spans="1:13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</row>
    <row r="116" spans="1:13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</row>
    <row r="117" spans="1:13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</row>
    <row r="118" spans="1:13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</row>
    <row r="119" spans="1:13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</row>
    <row r="120" spans="1:13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</row>
    <row r="121" spans="1:13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</row>
    <row r="122" spans="1:13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</row>
    <row r="123" spans="1:13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</row>
    <row r="124" spans="1:13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</row>
    <row r="125" spans="1:13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</row>
    <row r="126" spans="1:13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</row>
    <row r="127" spans="1:13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</row>
    <row r="128" spans="1:13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</row>
    <row r="129" spans="1:13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</row>
    <row r="130" spans="1:13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</row>
    <row r="131" spans="1:13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</row>
    <row r="132" spans="1:13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</row>
    <row r="133" spans="1:13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</row>
    <row r="134" spans="1:13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</row>
    <row r="135" spans="1:13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</row>
    <row r="136" spans="1:13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</row>
    <row r="137" spans="1:13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</row>
    <row r="138" spans="1:13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</row>
    <row r="139" spans="1:13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</row>
    <row r="140" spans="1:13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</row>
    <row r="141" spans="1:13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</row>
    <row r="142" spans="1:13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</row>
    <row r="143" spans="1:13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</row>
    <row r="144" spans="1:13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</row>
    <row r="145" spans="1:13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</row>
    <row r="146" spans="1:13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</row>
    <row r="147" spans="1:13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</row>
    <row r="148" spans="1:13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</row>
    <row r="149" spans="1:13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</row>
    <row r="150" spans="1:13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</row>
    <row r="151" spans="1:13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</row>
    <row r="152" spans="1:13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</row>
    <row r="153" spans="1:13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</row>
    <row r="154" spans="1:13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</row>
    <row r="155" spans="1:13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</row>
    <row r="156" spans="1:13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</row>
    <row r="157" spans="1:13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</row>
    <row r="158" spans="1:13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</row>
    <row r="159" spans="1:13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</row>
    <row r="160" spans="1:13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</row>
    <row r="161" spans="1:13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</row>
    <row r="162" spans="1:13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</row>
    <row r="163" spans="1:13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</row>
    <row r="164" spans="1:13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</row>
    <row r="165" spans="1:13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</row>
    <row r="166" spans="1:13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</row>
    <row r="167" spans="1:13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</row>
    <row r="168" spans="1:13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</row>
    <row r="169" spans="1:13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</row>
    <row r="170" spans="1:13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</row>
    <row r="171" spans="1:13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</row>
    <row r="172" spans="1:13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</row>
    <row r="173" spans="1:13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</row>
    <row r="174" spans="1:13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</row>
    <row r="175" spans="1:13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</row>
    <row r="176" spans="1:13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</row>
    <row r="177" spans="1:13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</row>
    <row r="178" spans="1:13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</row>
    <row r="179" spans="1:13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</row>
    <row r="180" spans="1:13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</row>
    <row r="181" spans="1:13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</row>
    <row r="182" spans="1:13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</row>
    <row r="183" spans="1:13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</row>
    <row r="184" spans="1:13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</row>
    <row r="185" spans="1:13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</row>
    <row r="186" spans="1:13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</row>
    <row r="187" spans="1:13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</row>
    <row r="188" spans="1:13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</row>
    <row r="189" spans="1:13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</row>
    <row r="190" spans="1:13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</row>
    <row r="191" spans="1:13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</row>
    <row r="192" spans="1:13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</row>
    <row r="193" spans="1:13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</row>
    <row r="194" spans="1:13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</row>
    <row r="195" spans="1:13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</row>
    <row r="196" spans="1:13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</row>
    <row r="197" spans="1:13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</row>
    <row r="198" spans="1:13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</row>
    <row r="199" spans="1:13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</row>
    <row r="200" spans="1:13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</row>
    <row r="201" spans="1:13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</row>
    <row r="202" spans="1:13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</row>
    <row r="203" spans="1:13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</row>
    <row r="204" spans="1:13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</row>
    <row r="205" spans="1:13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</row>
    <row r="206" spans="1:13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</row>
    <row r="207" spans="1:13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</row>
    <row r="208" spans="1:13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</row>
    <row r="209" spans="1:13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</row>
    <row r="210" spans="1:13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</row>
    <row r="211" spans="1:13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</row>
    <row r="212" spans="1:13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</row>
    <row r="213" spans="1:13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</row>
    <row r="214" spans="1:13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</row>
    <row r="215" spans="1:13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</row>
    <row r="216" spans="1:13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</row>
    <row r="217" spans="1:13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</row>
    <row r="218" spans="1:13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</row>
    <row r="219" spans="1:13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</row>
    <row r="220" spans="1:13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</row>
    <row r="221" spans="1:13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</row>
    <row r="222" spans="1:13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</row>
    <row r="223" spans="1:13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</row>
    <row r="224" spans="1:13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</row>
    <row r="225" spans="1:13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</row>
    <row r="226" spans="1:13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</row>
    <row r="227" spans="1:13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</row>
    <row r="228" spans="1:13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</row>
    <row r="229" spans="1:13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</row>
    <row r="230" spans="1:13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</row>
    <row r="231" spans="1:13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</row>
    <row r="232" spans="1:13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</row>
    <row r="233" spans="1:13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</row>
    <row r="234" spans="1:13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</row>
    <row r="235" spans="1:13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</row>
    <row r="236" spans="1:13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</row>
    <row r="237" spans="1:13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</row>
    <row r="238" spans="1:13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</row>
    <row r="239" spans="1:13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</row>
    <row r="240" spans="1:13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</row>
    <row r="241" spans="1:13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</row>
    <row r="242" spans="1:13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</row>
    <row r="243" spans="1:13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</row>
    <row r="244" spans="1:13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</row>
    <row r="245" spans="1:13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</row>
    <row r="246" spans="1:13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</row>
    <row r="247" spans="1:13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</row>
    <row r="248" spans="1:13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</row>
    <row r="249" spans="1:13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</row>
    <row r="250" spans="1:13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</row>
    <row r="251" spans="1:13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</row>
    <row r="252" spans="1:13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</row>
    <row r="253" spans="1:13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</row>
    <row r="254" spans="1:13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</row>
    <row r="255" spans="1:13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</row>
    <row r="256" spans="1:13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</row>
    <row r="257" spans="1:13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</row>
    <row r="258" spans="1:13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</row>
    <row r="259" spans="1:13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</row>
    <row r="260" spans="1:13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</row>
    <row r="261" spans="1:13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</row>
    <row r="262" spans="1:13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</row>
    <row r="263" spans="1:13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</row>
    <row r="264" spans="1:13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</row>
    <row r="265" spans="1:13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</row>
    <row r="266" spans="1:13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</row>
    <row r="267" spans="1:13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</row>
    <row r="268" spans="1:13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</row>
    <row r="269" spans="1:13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</row>
    <row r="270" spans="1:13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</row>
    <row r="271" spans="1:13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</row>
    <row r="272" spans="1:13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</row>
    <row r="273" spans="1:13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</row>
    <row r="274" spans="1:13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</row>
    <row r="275" spans="1:13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</row>
    <row r="276" spans="1:13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</row>
    <row r="277" spans="1:13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</row>
    <row r="278" spans="1:13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</row>
    <row r="279" spans="1:13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</row>
    <row r="280" spans="1:13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</row>
    <row r="281" spans="1:13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</row>
    <row r="282" spans="1:13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</row>
    <row r="283" spans="1:13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</row>
    <row r="284" spans="1:13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</row>
    <row r="285" spans="1:13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</row>
    <row r="286" spans="1:13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</row>
    <row r="287" spans="1:13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</row>
    <row r="288" spans="1:13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</row>
    <row r="289" spans="1:13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</row>
    <row r="290" spans="1:13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</row>
    <row r="291" spans="1:13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</row>
    <row r="292" spans="1:13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</row>
    <row r="293" spans="1:13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</row>
    <row r="294" spans="1:13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</row>
    <row r="295" spans="1:13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</row>
    <row r="296" spans="1:13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</row>
    <row r="297" spans="1:13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</row>
    <row r="298" spans="1:13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</row>
    <row r="299" spans="1:13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</row>
    <row r="300" spans="1:13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</row>
    <row r="301" spans="1:13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</row>
    <row r="302" spans="1:13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</row>
    <row r="303" spans="1:13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</row>
    <row r="304" spans="1:13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</row>
    <row r="305" spans="1:13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</row>
    <row r="306" spans="1:13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</row>
    <row r="307" spans="1:13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</row>
    <row r="308" spans="1:13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</row>
    <row r="309" spans="1:13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</row>
    <row r="310" spans="1:13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</row>
    <row r="311" spans="1:13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</row>
    <row r="312" spans="1:13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</row>
    <row r="313" spans="1:13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</row>
    <row r="314" spans="1:13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</row>
    <row r="315" spans="1:13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</row>
    <row r="316" spans="1:13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</row>
    <row r="317" spans="1:13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</row>
    <row r="318" spans="1:13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</row>
    <row r="319" spans="1:13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</row>
    <row r="320" spans="1:13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</row>
    <row r="321" spans="1:13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</row>
    <row r="322" spans="1:13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</row>
    <row r="323" spans="1:13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</row>
    <row r="324" spans="1:13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</row>
    <row r="325" spans="1:13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</row>
    <row r="326" spans="1:13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</row>
    <row r="327" spans="1:13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</row>
    <row r="328" spans="1:13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</row>
    <row r="329" spans="1:13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</row>
    <row r="330" spans="1:13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</row>
    <row r="331" spans="1:13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</row>
    <row r="332" spans="1:13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</row>
    <row r="333" spans="1:13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</row>
    <row r="334" spans="1:13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</row>
    <row r="335" spans="1:13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</row>
    <row r="336" spans="1:13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</row>
    <row r="337" spans="1:13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</row>
    <row r="338" spans="1:13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</row>
    <row r="339" spans="1:13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</row>
    <row r="340" spans="1:13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</row>
    <row r="341" spans="1:13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</row>
    <row r="342" spans="1:13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</row>
    <row r="343" spans="1:13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</row>
    <row r="344" spans="1:13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</row>
    <row r="345" spans="1:13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</row>
    <row r="346" spans="1:13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</row>
    <row r="347" spans="1:13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</row>
    <row r="348" spans="1:13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</row>
    <row r="349" spans="1:13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</row>
    <row r="350" spans="1:13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</row>
    <row r="351" spans="1:13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</row>
    <row r="352" spans="1:13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</row>
    <row r="353" spans="1:13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</row>
    <row r="354" spans="1:13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</row>
    <row r="355" spans="1:13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</row>
    <row r="356" spans="1:13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</row>
    <row r="357" spans="1:13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</row>
    <row r="358" spans="1:13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</row>
    <row r="359" spans="1:13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</row>
    <row r="360" spans="1:13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</row>
    <row r="361" spans="1:13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</row>
    <row r="362" spans="1:13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</row>
    <row r="363" spans="1:13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</row>
    <row r="364" spans="1:13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</row>
    <row r="365" spans="1:13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</row>
    <row r="366" spans="1:13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</row>
    <row r="367" spans="1:13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</row>
    <row r="368" spans="1:13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</row>
    <row r="369" spans="1:13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</row>
    <row r="370" spans="1:13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</row>
    <row r="371" spans="1:13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</row>
    <row r="372" spans="1:13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</row>
    <row r="373" spans="1:13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</row>
    <row r="374" spans="1:13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</row>
    <row r="375" spans="1:13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</row>
    <row r="376" spans="1:13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</row>
    <row r="377" spans="1:13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</row>
    <row r="378" spans="1:13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</row>
    <row r="379" spans="1:13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</row>
    <row r="380" spans="1:13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</row>
    <row r="381" spans="1:13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</row>
    <row r="382" spans="1:13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</row>
    <row r="383" spans="1:13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</row>
    <row r="384" spans="1:13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</row>
    <row r="385" spans="1:13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</row>
    <row r="386" spans="1:13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</row>
    <row r="387" spans="1:13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</row>
    <row r="388" spans="1:13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</row>
    <row r="389" spans="1:13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</row>
  </sheetData>
  <mergeCells count="25">
    <mergeCell ref="Q76:R76"/>
    <mergeCell ref="Q16:R16"/>
    <mergeCell ref="Q15:R15"/>
    <mergeCell ref="Q30:R30"/>
    <mergeCell ref="Q45:R45"/>
    <mergeCell ref="Q60:R60"/>
    <mergeCell ref="Q75:R75"/>
    <mergeCell ref="Q31:R31"/>
    <mergeCell ref="Q46:R46"/>
    <mergeCell ref="Q61:R61"/>
    <mergeCell ref="Q44:R44"/>
    <mergeCell ref="Q58:R58"/>
    <mergeCell ref="Q59:R59"/>
    <mergeCell ref="Q73:R73"/>
    <mergeCell ref="Q74:R74"/>
    <mergeCell ref="Q10:R10"/>
    <mergeCell ref="Q25:R25"/>
    <mergeCell ref="Q40:R40"/>
    <mergeCell ref="Q55:R55"/>
    <mergeCell ref="Q70:R70"/>
    <mergeCell ref="Q13:R13"/>
    <mergeCell ref="Q14:R14"/>
    <mergeCell ref="Q28:R28"/>
    <mergeCell ref="Q29:R29"/>
    <mergeCell ref="Q43:R43"/>
  </mergeCells>
  <pageMargins left="0.7" right="0.7" top="0.75" bottom="0.75" header="0.3" footer="0.3"/>
  <pageSetup paperSize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workbookViewId="0">
      <selection activeCell="I14" sqref="I14"/>
    </sheetView>
  </sheetViews>
  <sheetFormatPr defaultRowHeight="15" x14ac:dyDescent="0.25"/>
  <cols>
    <col min="1" max="1" width="17.7109375" customWidth="1"/>
    <col min="2" max="2" width="18.42578125" customWidth="1"/>
    <col min="3" max="3" width="19.140625" customWidth="1"/>
  </cols>
  <sheetData>
    <row r="1" spans="1:2" ht="30" customHeight="1" thickBot="1" x14ac:dyDescent="0.3">
      <c r="A1" s="77" t="s">
        <v>18</v>
      </c>
      <c r="B1" s="84" t="s">
        <v>19</v>
      </c>
    </row>
    <row r="2" spans="1:2" ht="30" customHeight="1" x14ac:dyDescent="0.25">
      <c r="A2" s="78">
        <v>0</v>
      </c>
      <c r="B2" s="79">
        <v>0</v>
      </c>
    </row>
    <row r="3" spans="1:2" ht="30" customHeight="1" x14ac:dyDescent="0.25">
      <c r="A3" s="78">
        <v>50</v>
      </c>
      <c r="B3" s="79">
        <v>50</v>
      </c>
    </row>
    <row r="4" spans="1:2" ht="30" customHeight="1" x14ac:dyDescent="0.25">
      <c r="A4" s="80">
        <v>100</v>
      </c>
      <c r="B4" s="81">
        <v>102</v>
      </c>
    </row>
    <row r="5" spans="1:2" ht="30" customHeight="1" x14ac:dyDescent="0.25">
      <c r="A5" s="80">
        <v>150</v>
      </c>
      <c r="B5" s="81">
        <v>156</v>
      </c>
    </row>
    <row r="6" spans="1:2" ht="30" customHeight="1" x14ac:dyDescent="0.25">
      <c r="A6" s="80">
        <v>200</v>
      </c>
      <c r="B6" s="81">
        <v>210</v>
      </c>
    </row>
    <row r="7" spans="1:2" ht="30" customHeight="1" x14ac:dyDescent="0.25">
      <c r="A7" s="80">
        <v>300</v>
      </c>
      <c r="B7" s="81">
        <v>264</v>
      </c>
    </row>
    <row r="8" spans="1:2" ht="30" customHeight="1" x14ac:dyDescent="0.25">
      <c r="A8" s="80">
        <v>400</v>
      </c>
      <c r="B8" s="81">
        <v>314</v>
      </c>
    </row>
    <row r="9" spans="1:2" ht="30" customHeight="1" x14ac:dyDescent="0.25">
      <c r="A9" s="80">
        <v>500</v>
      </c>
      <c r="B9" s="81">
        <v>372</v>
      </c>
    </row>
    <row r="10" spans="1:2" ht="30" customHeight="1" x14ac:dyDescent="0.25">
      <c r="A10" s="80">
        <v>600</v>
      </c>
      <c r="B10" s="81">
        <v>432</v>
      </c>
    </row>
    <row r="11" spans="1:2" ht="30" customHeight="1" x14ac:dyDescent="0.25">
      <c r="A11" s="80">
        <v>700</v>
      </c>
      <c r="B11" s="81">
        <v>488</v>
      </c>
    </row>
    <row r="12" spans="1:2" ht="30" customHeight="1" x14ac:dyDescent="0.25">
      <c r="A12" s="80">
        <v>800</v>
      </c>
      <c r="B12" s="81">
        <v>525</v>
      </c>
    </row>
    <row r="13" spans="1:2" ht="30" customHeight="1" x14ac:dyDescent="0.25">
      <c r="A13" s="80">
        <v>850</v>
      </c>
      <c r="B13" s="81">
        <v>560</v>
      </c>
    </row>
    <row r="14" spans="1:2" ht="30" customHeight="1" x14ac:dyDescent="0.25">
      <c r="A14" s="80">
        <v>900</v>
      </c>
      <c r="B14" s="81">
        <v>520</v>
      </c>
    </row>
    <row r="15" spans="1:2" ht="30" customHeight="1" thickBot="1" x14ac:dyDescent="0.3">
      <c r="A15" s="82">
        <v>990</v>
      </c>
      <c r="B15" s="83">
        <v>515</v>
      </c>
    </row>
    <row r="16" spans="1:2" x14ac:dyDescent="0.25">
      <c r="A16" s="1"/>
      <c r="B16" s="1"/>
    </row>
    <row r="17" spans="1:3" x14ac:dyDescent="0.25">
      <c r="A17" s="1"/>
      <c r="B17" s="1"/>
    </row>
    <row r="18" spans="1:3" x14ac:dyDescent="0.25">
      <c r="A18" s="1"/>
      <c r="B18" s="1"/>
      <c r="C18" s="1"/>
    </row>
    <row r="19" spans="1:3" x14ac:dyDescent="0.25">
      <c r="A19" s="1"/>
      <c r="B19" s="1"/>
      <c r="C19" s="1"/>
    </row>
    <row r="20" spans="1:3" x14ac:dyDescent="0.25">
      <c r="A20" s="1"/>
      <c r="B20" s="1"/>
      <c r="C20" s="1"/>
    </row>
    <row r="21" spans="1:3" x14ac:dyDescent="0.25">
      <c r="A21" s="1"/>
      <c r="B21" s="1"/>
      <c r="C21" s="1"/>
    </row>
    <row r="22" spans="1:3" x14ac:dyDescent="0.25">
      <c r="A22" s="1"/>
      <c r="B22" s="1"/>
      <c r="C22" s="1"/>
    </row>
    <row r="23" spans="1:3" x14ac:dyDescent="0.25">
      <c r="A23" s="1"/>
      <c r="B23" s="1"/>
      <c r="C23" s="1"/>
    </row>
    <row r="24" spans="1:3" x14ac:dyDescent="0.25">
      <c r="A24" s="1"/>
      <c r="B24" s="1"/>
      <c r="C24" s="1"/>
    </row>
    <row r="25" spans="1:3" x14ac:dyDescent="0.25">
      <c r="A25" s="1"/>
      <c r="B25" s="1"/>
      <c r="C25" s="1"/>
    </row>
    <row r="26" spans="1:3" x14ac:dyDescent="0.25">
      <c r="A26" s="1"/>
      <c r="B26" s="1"/>
      <c r="C26" s="1"/>
    </row>
    <row r="27" spans="1:3" x14ac:dyDescent="0.25">
      <c r="A27" s="1"/>
      <c r="B27" s="1"/>
      <c r="C27" s="1"/>
    </row>
    <row r="28" spans="1:3" x14ac:dyDescent="0.25">
      <c r="A28" s="1"/>
      <c r="B28" s="1"/>
      <c r="C28" s="1"/>
    </row>
    <row r="29" spans="1:3" x14ac:dyDescent="0.25">
      <c r="A29" s="1"/>
      <c r="B29" s="1"/>
      <c r="C29" s="1"/>
    </row>
    <row r="30" spans="1:3" x14ac:dyDescent="0.25">
      <c r="A30" s="1"/>
      <c r="B30" s="1"/>
      <c r="C30" s="1"/>
    </row>
    <row r="31" spans="1:3" x14ac:dyDescent="0.25">
      <c r="A31" s="1"/>
      <c r="B31" s="1"/>
      <c r="C31" s="1"/>
    </row>
    <row r="32" spans="1:3" x14ac:dyDescent="0.25">
      <c r="A32" s="1"/>
      <c r="B32" s="1"/>
      <c r="C32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Munka1</vt:lpstr>
      <vt:lpstr>Munka2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</dc:creator>
  <cp:lastModifiedBy>Lev</cp:lastModifiedBy>
  <dcterms:created xsi:type="dcterms:W3CDTF">2017-10-18T17:08:52Z</dcterms:created>
  <dcterms:modified xsi:type="dcterms:W3CDTF">2017-10-27T20:24:52Z</dcterms:modified>
</cp:coreProperties>
</file>