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D:\@1Universidades\EAE\@2023 BI\s4s2\"/>
    </mc:Choice>
  </mc:AlternateContent>
  <xr:revisionPtr revIDLastSave="0" documentId="13_ncr:1_{B81D4826-9474-4EE0-A452-77FA439694D6}" xr6:coauthVersionLast="36" xr6:coauthVersionMax="45" xr10:uidLastSave="{00000000-0000-0000-0000-000000000000}"/>
  <bookViews>
    <workbookView xWindow="0" yWindow="0" windowWidth="23040" windowHeight="8844" xr2:uid="{00000000-000D-0000-FFFF-FFFF00000000}"/>
  </bookViews>
  <sheets>
    <sheet name="VENTAS" sheetId="1" r:id="rId1"/>
    <sheet name="SOLUCIÓN VENTAS" sheetId="2" r:id="rId2"/>
    <sheet name="FUNCIONES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7" i="3"/>
  <c r="B8" i="3"/>
  <c r="B5" i="3"/>
  <c r="J9" i="2"/>
  <c r="K9" i="2"/>
  <c r="J10" i="2"/>
  <c r="K10" i="2"/>
  <c r="J11" i="2"/>
  <c r="K11" i="2"/>
  <c r="J12" i="2"/>
  <c r="K12" i="2"/>
  <c r="J13" i="2"/>
  <c r="K13" i="2"/>
  <c r="J8" i="2"/>
  <c r="K8" i="2"/>
  <c r="I7" i="2"/>
  <c r="H7" i="2"/>
  <c r="G7" i="2"/>
  <c r="F7" i="2"/>
  <c r="E7" i="2"/>
  <c r="D7" i="2"/>
  <c r="E14" i="2"/>
  <c r="F14" i="2"/>
  <c r="G14" i="2"/>
  <c r="H14" i="2"/>
  <c r="I14" i="2"/>
  <c r="J2" i="2"/>
  <c r="E17" i="2"/>
  <c r="C23" i="1"/>
  <c r="C22" i="1"/>
  <c r="C21" i="1"/>
  <c r="C20" i="1"/>
  <c r="C19" i="1"/>
  <c r="C18" i="1"/>
  <c r="C17" i="1"/>
  <c r="C23" i="2"/>
  <c r="C18" i="2"/>
  <c r="C19" i="2"/>
  <c r="C20" i="2"/>
  <c r="C21" i="2"/>
  <c r="C22" i="2"/>
  <c r="C17" i="2"/>
  <c r="D14" i="2"/>
  <c r="K1" i="2"/>
  <c r="K2" i="2"/>
  <c r="D4" i="2"/>
  <c r="E23" i="2"/>
  <c r="F23" i="2"/>
  <c r="G23" i="2"/>
  <c r="G4" i="2"/>
  <c r="G18" i="2"/>
  <c r="G17" i="2"/>
  <c r="G22" i="2"/>
  <c r="G5" i="2"/>
  <c r="H23" i="2"/>
  <c r="I23" i="2"/>
  <c r="F17" i="2"/>
  <c r="H17" i="2"/>
  <c r="I17" i="2"/>
  <c r="F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H22" i="2"/>
  <c r="I22" i="2"/>
  <c r="E18" i="2"/>
  <c r="E19" i="2"/>
  <c r="E20" i="2"/>
  <c r="E21" i="2"/>
  <c r="E22" i="2"/>
  <c r="E5" i="2"/>
  <c r="F5" i="2"/>
  <c r="H5" i="2"/>
  <c r="I5" i="2"/>
  <c r="E4" i="2"/>
  <c r="F4" i="2"/>
  <c r="H4" i="2"/>
  <c r="I4" i="2"/>
</calcChain>
</file>

<file path=xl/sharedStrings.xml><?xml version="1.0" encoding="utf-8"?>
<sst xmlns="http://schemas.openxmlformats.org/spreadsheetml/2006/main" count="50" uniqueCount="32">
  <si>
    <t>Seleccione Categoría</t>
  </si>
  <si>
    <t>Comidas</t>
  </si>
  <si>
    <t>Bebidas</t>
  </si>
  <si>
    <t>Cervezas</t>
  </si>
  <si>
    <t>Vino</t>
  </si>
  <si>
    <t>Licores</t>
  </si>
  <si>
    <t>Otros</t>
  </si>
  <si>
    <t>% incremento</t>
  </si>
  <si>
    <t>Ventas Brutas</t>
  </si>
  <si>
    <t>Incremento máximo</t>
  </si>
  <si>
    <t>Año 2013</t>
  </si>
  <si>
    <t>Porcentaje de incremento</t>
  </si>
  <si>
    <t>Dividir (período actual - período anterior) por el período anterior</t>
  </si>
  <si>
    <t>Ventas brutas por categoría</t>
  </si>
  <si>
    <t>Ventas brutas</t>
  </si>
  <si>
    <t>Incremento</t>
  </si>
  <si>
    <t>Objetivo</t>
  </si>
  <si>
    <t xml:space="preserve"> </t>
  </si>
  <si>
    <t>SUMA</t>
  </si>
  <si>
    <t>PROMEDIO</t>
  </si>
  <si>
    <t>MIN</t>
  </si>
  <si>
    <t>MAX</t>
  </si>
  <si>
    <t>CONTAR</t>
  </si>
  <si>
    <t>CONTAR.BLANCO</t>
  </si>
  <si>
    <t>HOY</t>
  </si>
  <si>
    <t>BUSCARV</t>
  </si>
  <si>
    <t>COINCIDIR</t>
  </si>
  <si>
    <t>INDICE</t>
  </si>
  <si>
    <t>SI</t>
  </si>
  <si>
    <t>SI.ERROR</t>
  </si>
  <si>
    <t>ALEATORIO.ENTRE</t>
  </si>
  <si>
    <t>FUNCIONES A REVISAR 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</si>
</sst>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5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b/>
      <i/>
      <sz val="8"/>
      <color rgb="FFFF0000"/>
      <name val="Verdana"/>
      <family val="2"/>
    </font>
    <font>
      <sz val="10"/>
      <color theme="5" tint="-0.249977111117893"/>
      <name val="Verdana"/>
      <family val="2"/>
    </font>
    <font>
      <b/>
      <sz val="11"/>
      <color theme="1"/>
      <name val="Verdana"/>
      <family val="2"/>
    </font>
    <font>
      <b/>
      <sz val="14"/>
      <color rgb="FFFF0000"/>
      <name val="Verdana"/>
      <family val="2"/>
    </font>
    <font>
      <sz val="8"/>
      <color rgb="FFC00000"/>
      <name val="Verdana"/>
      <family val="2"/>
    </font>
    <font>
      <sz val="12"/>
      <color theme="1"/>
      <name val="Verdana"/>
      <family val="2"/>
    </font>
    <font>
      <sz val="12"/>
      <color theme="2" tint="-0.249977111117893"/>
      <name val="Verdana"/>
      <family val="2"/>
    </font>
    <font>
      <sz val="12"/>
      <color theme="0"/>
      <name val="Verdana"/>
      <family val="2"/>
    </font>
    <font>
      <b/>
      <i/>
      <sz val="11"/>
      <color rgb="FFFF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right" vertical="center" indent="1"/>
    </xf>
    <xf numFmtId="0" fontId="3" fillId="0" borderId="0" xfId="0" applyFont="1" applyAlignment="1"/>
    <xf numFmtId="0" fontId="0" fillId="0" borderId="0" xfId="0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10" fontId="2" fillId="2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 indent="1"/>
      <protection hidden="1"/>
    </xf>
    <xf numFmtId="0" fontId="4" fillId="0" borderId="0" xfId="0" applyFont="1" applyAlignment="1" applyProtection="1">
      <alignment horizontal="left" vertical="center" indent="1"/>
      <protection hidden="1"/>
    </xf>
    <xf numFmtId="164" fontId="0" fillId="0" borderId="1" xfId="0" applyNumberFormat="1" applyBorder="1" applyAlignment="1" applyProtection="1">
      <alignment vertical="center"/>
      <protection hidden="1"/>
    </xf>
    <xf numFmtId="10" fontId="0" fillId="3" borderId="1" xfId="1" applyNumberFormat="1" applyFont="1" applyFill="1" applyBorder="1" applyAlignment="1" applyProtection="1">
      <alignment vertical="center"/>
      <protection hidden="1"/>
    </xf>
    <xf numFmtId="10" fontId="0" fillId="0" borderId="1" xfId="1" applyNumberFormat="1" applyFont="1" applyBorder="1" applyAlignment="1" applyProtection="1">
      <alignment vertical="center"/>
      <protection hidden="1"/>
    </xf>
    <xf numFmtId="0" fontId="4" fillId="0" borderId="0" xfId="0" applyFont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horizontal="right" vertical="center" indent="1"/>
      <protection hidden="1"/>
    </xf>
    <xf numFmtId="164" fontId="0" fillId="3" borderId="0" xfId="0" applyNumberFormat="1" applyFill="1" applyAlignment="1" applyProtection="1">
      <alignment vertical="center"/>
      <protection hidden="1"/>
    </xf>
    <xf numFmtId="10" fontId="0" fillId="0" borderId="2" xfId="1" applyNumberFormat="1" applyFont="1" applyFill="1" applyBorder="1" applyAlignment="1" applyProtection="1">
      <alignment vertical="center"/>
      <protection hidden="1"/>
    </xf>
    <xf numFmtId="10" fontId="0" fillId="0" borderId="3" xfId="1" applyNumberFormat="1" applyFont="1" applyFill="1" applyBorder="1" applyAlignment="1" applyProtection="1">
      <alignment vertical="center"/>
      <protection hidden="1"/>
    </xf>
    <xf numFmtId="164" fontId="0" fillId="3" borderId="5" xfId="0" applyNumberFormat="1" applyFill="1" applyBorder="1" applyAlignment="1" applyProtection="1">
      <alignment vertical="center"/>
      <protection hidden="1"/>
    </xf>
    <xf numFmtId="10" fontId="0" fillId="0" borderId="4" xfId="1" applyNumberFormat="1" applyFont="1" applyFill="1" applyBorder="1" applyAlignment="1" applyProtection="1">
      <alignment vertical="center"/>
      <protection hidden="1"/>
    </xf>
    <xf numFmtId="10" fontId="0" fillId="0" borderId="6" xfId="1" applyNumberFormat="1" applyFont="1" applyFill="1" applyBorder="1" applyAlignment="1" applyProtection="1">
      <alignment vertical="center"/>
      <protection hidden="1"/>
    </xf>
    <xf numFmtId="0" fontId="4" fillId="3" borderId="0" xfId="0" applyFont="1" applyFill="1" applyAlignment="1" applyProtection="1">
      <alignment vertical="center"/>
      <protection hidden="1"/>
    </xf>
    <xf numFmtId="164" fontId="0" fillId="0" borderId="2" xfId="0" applyNumberFormat="1" applyBorder="1" applyAlignment="1" applyProtection="1">
      <alignment vertical="center"/>
      <protection locked="0"/>
    </xf>
    <xf numFmtId="164" fontId="0" fillId="0" borderId="3" xfId="0" applyNumberFormat="1" applyBorder="1" applyAlignment="1" applyProtection="1">
      <alignment vertical="center"/>
      <protection locked="0"/>
    </xf>
    <xf numFmtId="164" fontId="0" fillId="0" borderId="4" xfId="0" applyNumberFormat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6" fillId="0" borderId="10" xfId="0" applyFont="1" applyBorder="1" applyAlignment="1" applyProtection="1">
      <alignment vertical="center"/>
      <protection hidden="1"/>
    </xf>
    <xf numFmtId="0" fontId="4" fillId="0" borderId="10" xfId="0" applyFont="1" applyBorder="1" applyAlignment="1" applyProtection="1">
      <alignment horizontal="right" vertical="center" indent="1"/>
      <protection hidden="1"/>
    </xf>
    <xf numFmtId="0" fontId="0" fillId="0" borderId="10" xfId="0" applyBorder="1" applyAlignment="1">
      <alignment vertical="center"/>
    </xf>
    <xf numFmtId="0" fontId="4" fillId="4" borderId="7" xfId="0" applyFont="1" applyFill="1" applyBorder="1" applyAlignment="1" applyProtection="1">
      <alignment horizontal="center" vertical="center"/>
      <protection locked="0"/>
    </xf>
    <xf numFmtId="164" fontId="4" fillId="5" borderId="2" xfId="0" applyNumberFormat="1" applyFont="1" applyFill="1" applyBorder="1" applyAlignment="1" applyProtection="1">
      <alignment vertical="center"/>
      <protection hidden="1"/>
    </xf>
    <xf numFmtId="10" fontId="4" fillId="5" borderId="2" xfId="1" applyNumberFormat="1" applyFont="1" applyFill="1" applyBorder="1" applyAlignment="1" applyProtection="1">
      <alignment vertical="center"/>
      <protection hidden="1"/>
    </xf>
    <xf numFmtId="10" fontId="4" fillId="5" borderId="3" xfId="1" applyNumberFormat="1" applyFont="1" applyFill="1" applyBorder="1" applyAlignment="1" applyProtection="1">
      <alignment vertical="center"/>
      <protection hidden="1"/>
    </xf>
    <xf numFmtId="164" fontId="4" fillId="5" borderId="0" xfId="0" applyNumberFormat="1" applyFont="1" applyFill="1" applyAlignment="1">
      <alignment vertical="center"/>
    </xf>
    <xf numFmtId="10" fontId="4" fillId="5" borderId="3" xfId="1" applyNumberFormat="1" applyFont="1" applyFill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10" fontId="0" fillId="4" borderId="11" xfId="1" applyNumberFormat="1" applyFont="1" applyFill="1" applyBorder="1" applyAlignment="1" applyProtection="1">
      <alignment horizontal="center" vertical="center"/>
      <protection hidden="1"/>
    </xf>
    <xf numFmtId="10" fontId="0" fillId="4" borderId="12" xfId="1" applyNumberFormat="1" applyFont="1" applyFill="1" applyBorder="1" applyAlignment="1" applyProtection="1">
      <alignment horizontal="center" vertical="center"/>
      <protection hidden="1"/>
    </xf>
    <xf numFmtId="10" fontId="0" fillId="4" borderId="13" xfId="1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top"/>
    </xf>
    <xf numFmtId="9" fontId="0" fillId="0" borderId="9" xfId="0" applyNumberFormat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vertical="center"/>
      <protection hidden="1"/>
    </xf>
    <xf numFmtId="164" fontId="0" fillId="0" borderId="5" xfId="0" applyNumberFormat="1" applyBorder="1" applyAlignment="1" applyProtection="1">
      <alignment vertical="center"/>
      <protection locked="0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4" fillId="0" borderId="1" xfId="0" applyFont="1" applyBorder="1" applyAlignment="1" applyProtection="1">
      <alignment horizontal="right" vertical="center" indent="1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13" fillId="6" borderId="0" xfId="0" applyFont="1" applyFill="1" applyAlignment="1">
      <alignment horizontal="center"/>
    </xf>
    <xf numFmtId="0" fontId="14" fillId="0" borderId="10" xfId="0" applyFont="1" applyBorder="1" applyAlignment="1" applyProtection="1">
      <alignment vertical="center"/>
      <protection hidden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4220743958729297E-2"/>
          <c:y val="0.88442211055276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6878764431902664E-2"/>
          <c:y val="5.7217847769029054E-3"/>
          <c:w val="0.81794933242040402"/>
          <c:h val="0.88879533759067519"/>
        </c:manualLayout>
      </c:layout>
      <c:pieChart>
        <c:varyColors val="1"/>
        <c:ser>
          <c:idx val="0"/>
          <c:order val="0"/>
          <c:tx>
            <c:strRef>
              <c:f>'SOLUCIÓN VENTAS'!$A$5</c:f>
              <c:strCache>
                <c:ptCount val="1"/>
                <c:pt idx="0">
                  <c:v>Otros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EB8-470D-86AA-5656DA6EF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EB8-470D-86AA-5656DA6EF9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EB8-470D-86AA-5656DA6EF9FF}"/>
              </c:ext>
            </c:extLst>
          </c:dPt>
          <c:dPt>
            <c:idx val="3"/>
            <c:bubble3D val="0"/>
            <c:spPr>
              <a:solidFill>
                <a:schemeClr val="tx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EB8-470D-86AA-5656DA6EF9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EB8-470D-86AA-5656DA6EF9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EB8-470D-86AA-5656DA6EF9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'SOLUCIÓN VENTAS'!$D$7:$I$7</c:f>
              <c:strCache>
                <c:ptCount val="6"/>
                <c:pt idx="0">
                  <c:v>Año 2016</c:v>
                </c:pt>
                <c:pt idx="1">
                  <c:v>Año 2017</c:v>
                </c:pt>
                <c:pt idx="2">
                  <c:v>Año 2018</c:v>
                </c:pt>
                <c:pt idx="3">
                  <c:v>Año 2019</c:v>
                </c:pt>
                <c:pt idx="4">
                  <c:v>Año 2020</c:v>
                </c:pt>
                <c:pt idx="5">
                  <c:v>Año 2021</c:v>
                </c:pt>
              </c:strCache>
            </c:strRef>
          </c:cat>
          <c:val>
            <c:numRef>
              <c:f>'SOLUCIÓN VENTAS'!$D$4:$I$4</c:f>
              <c:numCache>
                <c:formatCode>_-[$$-409]* #,##0.00_ ;_-[$$-409]* \-#,##0.00\ ;_-[$$-409]* "-"??_ ;_-@_ </c:formatCode>
                <c:ptCount val="6"/>
                <c:pt idx="0">
                  <c:v>67800</c:v>
                </c:pt>
                <c:pt idx="1">
                  <c:v>81360</c:v>
                </c:pt>
                <c:pt idx="2">
                  <c:v>49720</c:v>
                </c:pt>
                <c:pt idx="3">
                  <c:v>58760</c:v>
                </c:pt>
                <c:pt idx="4">
                  <c:v>63280</c:v>
                </c:pt>
                <c:pt idx="5">
                  <c:v>67800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B8-470D-86AA-5656DA6EF9F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83820</xdr:colOff>
          <xdr:row>0</xdr:row>
          <xdr:rowOff>129540</xdr:rowOff>
        </xdr:from>
        <xdr:to>
          <xdr:col>2</xdr:col>
          <xdr:colOff>15240</xdr:colOff>
          <xdr:row>0</xdr:row>
          <xdr:rowOff>647700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15</xdr:row>
      <xdr:rowOff>158115</xdr:rowOff>
    </xdr:from>
    <xdr:to>
      <xdr:col>10</xdr:col>
      <xdr:colOff>1009650</xdr:colOff>
      <xdr:row>26</xdr:row>
      <xdr:rowOff>139065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4</xdr:row>
      <xdr:rowOff>66676</xdr:rowOff>
    </xdr:from>
    <xdr:to>
      <xdr:col>0</xdr:col>
      <xdr:colOff>371475</xdr:colOff>
      <xdr:row>23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V="1">
          <a:off x="371475" y="1152526"/>
          <a:ext cx="0" cy="3352799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23</xdr:row>
      <xdr:rowOff>47625</xdr:rowOff>
    </xdr:from>
    <xdr:to>
      <xdr:col>3</xdr:col>
      <xdr:colOff>1094873</xdr:colOff>
      <xdr:row>39</xdr:row>
      <xdr:rowOff>142501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19600"/>
          <a:ext cx="4019048" cy="29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1240155</xdr:colOff>
      <xdr:row>23</xdr:row>
      <xdr:rowOff>57150</xdr:rowOff>
    </xdr:from>
    <xdr:to>
      <xdr:col>7</xdr:col>
      <xdr:colOff>986790</xdr:colOff>
      <xdr:row>46</xdr:row>
      <xdr:rowOff>133350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0080" y="4657725"/>
          <a:ext cx="5004435" cy="401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941070</xdr:colOff>
      <xdr:row>14</xdr:row>
      <xdr:rowOff>41910</xdr:rowOff>
    </xdr:from>
    <xdr:ext cx="4440555" cy="279372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3208020" y="3194685"/>
          <a:ext cx="4440555" cy="279372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ES" sz="1200" b="1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=SI.ERROR((E8-D8)/D8;0)</a:t>
          </a:r>
        </a:p>
      </xdr:txBody>
    </xdr:sp>
    <xdr:clientData/>
  </xdr:oneCellAnchor>
  <xdr:oneCellAnchor>
    <xdr:from>
      <xdr:col>2</xdr:col>
      <xdr:colOff>937260</xdr:colOff>
      <xdr:row>0</xdr:row>
      <xdr:rowOff>579120</xdr:rowOff>
    </xdr:from>
    <xdr:ext cx="3954780" cy="279372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3208020" y="579120"/>
          <a:ext cx="3954780" cy="279372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s-ES" sz="1200" b="1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=BUSCARV(categoria;ventas;D$1;FALSO)</a:t>
          </a:r>
        </a:p>
      </xdr:txBody>
    </xdr:sp>
    <xdr:clientData/>
  </xdr:oneCellAnchor>
  <xdr:oneCellAnchor>
    <xdr:from>
      <xdr:col>9</xdr:col>
      <xdr:colOff>15240</xdr:colOff>
      <xdr:row>2</xdr:row>
      <xdr:rowOff>17145</xdr:rowOff>
    </xdr:from>
    <xdr:ext cx="2095500" cy="279372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1111865" y="931545"/>
          <a:ext cx="2095500" cy="279372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s-ES" sz="1200" b="1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=INDICE(C8:C13;K1)</a:t>
          </a:r>
        </a:p>
      </xdr:txBody>
    </xdr:sp>
    <xdr:clientData/>
  </xdr:oneCellAnchor>
  <xdr:oneCellAnchor>
    <xdr:from>
      <xdr:col>9</xdr:col>
      <xdr:colOff>28575</xdr:colOff>
      <xdr:row>0</xdr:row>
      <xdr:rowOff>0</xdr:rowOff>
    </xdr:from>
    <xdr:ext cx="2697480" cy="279372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1125200" y="0"/>
          <a:ext cx="2697480" cy="279372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s-ES" sz="1200" b="1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=COINCIDIR(J2;J8:J13;0)</a:t>
          </a:r>
        </a:p>
      </xdr:txBody>
    </xdr:sp>
    <xdr:clientData/>
  </xdr:oneCellAnchor>
  <xdr:oneCellAnchor>
    <xdr:from>
      <xdr:col>7</xdr:col>
      <xdr:colOff>990601</xdr:colOff>
      <xdr:row>0</xdr:row>
      <xdr:rowOff>647700</xdr:rowOff>
    </xdr:from>
    <xdr:ext cx="1613862" cy="279372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9458326" y="647700"/>
          <a:ext cx="1613862" cy="279372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s-ES" sz="1200" b="1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=MAX(J8:J13)</a:t>
          </a:r>
        </a:p>
      </xdr:txBody>
    </xdr:sp>
    <xdr:clientData/>
  </xdr:oneCellAnchor>
  <xdr:oneCellAnchor>
    <xdr:from>
      <xdr:col>6</xdr:col>
      <xdr:colOff>628649</xdr:colOff>
      <xdr:row>14</xdr:row>
      <xdr:rowOff>38100</xdr:rowOff>
    </xdr:from>
    <xdr:ext cx="6048375" cy="285750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7781924" y="3267075"/>
          <a:ext cx="6048375" cy="285750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s-ES" sz="1200" b="1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=SI(J8&lt;$K$6/3;"Mal";SI(J8&lt;=$K$6; "Regular"; "Bien"))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</xdr:colOff>
          <xdr:row>0</xdr:row>
          <xdr:rowOff>38100</xdr:rowOff>
        </xdr:from>
        <xdr:to>
          <xdr:col>2</xdr:col>
          <xdr:colOff>251460</xdr:colOff>
          <xdr:row>0</xdr:row>
          <xdr:rowOff>640080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zoomScale="90" zoomScaleNormal="90" workbookViewId="0">
      <selection activeCell="F22" sqref="F22"/>
    </sheetView>
  </sheetViews>
  <sheetFormatPr baseColWidth="10" defaultColWidth="11" defaultRowHeight="14.25" customHeight="1" x14ac:dyDescent="0.2"/>
  <cols>
    <col min="1" max="1" width="21.453125" style="1" customWidth="1"/>
    <col min="2" max="2" width="4.36328125" style="1" customWidth="1"/>
    <col min="3" max="3" width="11.26953125" style="4" customWidth="1"/>
    <col min="4" max="9" width="15.6328125" style="1" customWidth="1"/>
    <col min="10" max="10" width="19.6328125" style="1" customWidth="1"/>
    <col min="11" max="16384" width="11" style="1"/>
  </cols>
  <sheetData>
    <row r="1" spans="1:11" ht="63.6" customHeight="1" x14ac:dyDescent="0.2">
      <c r="J1" s="28" t="s">
        <v>9</v>
      </c>
      <c r="K1" s="5"/>
    </row>
    <row r="4" spans="1:11" ht="14.25" customHeight="1" x14ac:dyDescent="0.2">
      <c r="A4" s="10" t="s">
        <v>0</v>
      </c>
      <c r="B4" s="59" t="s">
        <v>8</v>
      </c>
      <c r="C4" s="59"/>
    </row>
    <row r="5" spans="1:11" ht="14.25" customHeight="1" x14ac:dyDescent="0.2">
      <c r="A5" s="2"/>
      <c r="B5" s="60" t="s">
        <v>7</v>
      </c>
      <c r="C5" s="60"/>
    </row>
    <row r="6" spans="1:11" ht="9" customHeight="1" x14ac:dyDescent="0.2">
      <c r="B6" s="6"/>
      <c r="C6" s="9"/>
    </row>
    <row r="7" spans="1:11" ht="14.25" customHeight="1" x14ac:dyDescent="0.2">
      <c r="A7" s="29"/>
      <c r="B7" s="29"/>
      <c r="C7" s="31" t="s">
        <v>13</v>
      </c>
      <c r="D7" s="15" t="s">
        <v>10</v>
      </c>
      <c r="E7" s="15"/>
      <c r="F7" s="15"/>
      <c r="G7" s="15"/>
      <c r="H7" s="15"/>
      <c r="I7" s="15"/>
      <c r="J7" s="15" t="s">
        <v>7</v>
      </c>
      <c r="K7" s="15" t="s">
        <v>15</v>
      </c>
    </row>
    <row r="8" spans="1:11" ht="14.25" customHeight="1" x14ac:dyDescent="0.2">
      <c r="B8" s="6"/>
      <c r="C8" s="9" t="s">
        <v>1</v>
      </c>
      <c r="D8" s="3">
        <v>678000</v>
      </c>
      <c r="E8" s="3">
        <v>711900</v>
      </c>
      <c r="F8" s="3">
        <v>779700</v>
      </c>
      <c r="G8" s="3">
        <v>813600</v>
      </c>
      <c r="H8" s="3">
        <v>847500</v>
      </c>
      <c r="I8" s="3">
        <v>881400</v>
      </c>
      <c r="J8" s="53"/>
      <c r="K8" s="53"/>
    </row>
    <row r="9" spans="1:11" ht="14.25" customHeight="1" x14ac:dyDescent="0.2">
      <c r="B9" s="6"/>
      <c r="C9" s="9" t="s">
        <v>2</v>
      </c>
      <c r="D9" s="3">
        <v>33900</v>
      </c>
      <c r="E9" s="3">
        <v>33900</v>
      </c>
      <c r="F9" s="3">
        <v>33900</v>
      </c>
      <c r="G9" s="3">
        <v>33900</v>
      </c>
      <c r="H9" s="3">
        <v>37290</v>
      </c>
      <c r="I9" s="3">
        <v>38985</v>
      </c>
      <c r="J9" s="54"/>
      <c r="K9" s="54"/>
    </row>
    <row r="10" spans="1:11" ht="14.25" customHeight="1" x14ac:dyDescent="0.2">
      <c r="B10" s="6"/>
      <c r="C10" s="9" t="s">
        <v>3</v>
      </c>
      <c r="D10" s="3">
        <v>33900</v>
      </c>
      <c r="E10" s="3">
        <v>40680</v>
      </c>
      <c r="F10" s="3">
        <v>37290</v>
      </c>
      <c r="G10" s="3">
        <v>44070</v>
      </c>
      <c r="H10" s="3">
        <v>47460</v>
      </c>
      <c r="I10" s="3">
        <v>50850</v>
      </c>
      <c r="J10" s="54"/>
      <c r="K10" s="54"/>
    </row>
    <row r="11" spans="1:11" ht="14.25" customHeight="1" x14ac:dyDescent="0.2">
      <c r="B11" s="6"/>
      <c r="C11" s="9" t="s">
        <v>4</v>
      </c>
      <c r="D11" s="3">
        <v>101700</v>
      </c>
      <c r="E11" s="3">
        <v>98310</v>
      </c>
      <c r="F11" s="3">
        <v>115260</v>
      </c>
      <c r="G11" s="3">
        <v>115260</v>
      </c>
      <c r="H11" s="3">
        <v>118650</v>
      </c>
      <c r="I11" s="3">
        <v>128820</v>
      </c>
      <c r="J11" s="54"/>
      <c r="K11" s="54"/>
    </row>
    <row r="12" spans="1:11" ht="14.25" customHeight="1" x14ac:dyDescent="0.2">
      <c r="B12" s="6"/>
      <c r="C12" s="9" t="s">
        <v>5</v>
      </c>
      <c r="D12" s="3">
        <v>110175</v>
      </c>
      <c r="E12" s="3">
        <v>105090</v>
      </c>
      <c r="F12" s="3">
        <v>122040</v>
      </c>
      <c r="G12" s="3">
        <v>116955</v>
      </c>
      <c r="H12" s="3">
        <v>122040</v>
      </c>
      <c r="I12" s="3">
        <v>135600</v>
      </c>
      <c r="J12" s="54"/>
      <c r="K12" s="54"/>
    </row>
    <row r="13" spans="1:11" ht="14.25" customHeight="1" thickBot="1" x14ac:dyDescent="0.25">
      <c r="B13" s="16"/>
      <c r="C13" s="17" t="s">
        <v>6</v>
      </c>
      <c r="D13" s="27">
        <v>67800</v>
      </c>
      <c r="E13" s="27">
        <v>81360</v>
      </c>
      <c r="F13" s="27">
        <v>49720</v>
      </c>
      <c r="G13" s="27">
        <v>58760</v>
      </c>
      <c r="H13" s="27">
        <v>63280</v>
      </c>
      <c r="I13" s="52">
        <v>67800</v>
      </c>
      <c r="J13" s="55"/>
      <c r="K13" s="55"/>
    </row>
    <row r="14" spans="1:11" ht="14.25" customHeight="1" thickTop="1" x14ac:dyDescent="0.2">
      <c r="B14" s="6"/>
      <c r="C14" s="14" t="s">
        <v>14</v>
      </c>
      <c r="D14" s="37"/>
      <c r="E14" s="37"/>
      <c r="F14" s="37"/>
      <c r="G14" s="37"/>
      <c r="H14" s="37"/>
      <c r="I14" s="37"/>
    </row>
    <row r="15" spans="1:11" ht="12.6" x14ac:dyDescent="0.2">
      <c r="B15" s="6"/>
      <c r="C15" s="9"/>
    </row>
    <row r="16" spans="1:11" ht="18" customHeight="1" x14ac:dyDescent="0.2">
      <c r="A16" s="32"/>
      <c r="B16" s="29"/>
      <c r="C16" s="31" t="s">
        <v>11</v>
      </c>
      <c r="D16" s="32"/>
      <c r="E16" s="62" t="s">
        <v>12</v>
      </c>
      <c r="F16" s="32"/>
      <c r="G16" s="32"/>
      <c r="H16" s="32"/>
      <c r="I16" s="32"/>
      <c r="J16" s="32"/>
    </row>
    <row r="17" spans="1:3" customFormat="1" ht="14.25" customHeight="1" x14ac:dyDescent="0.2">
      <c r="A17" s="1"/>
      <c r="B17" s="6"/>
      <c r="C17" s="9" t="str">
        <f>+C8</f>
        <v>Comidas</v>
      </c>
    </row>
    <row r="18" spans="1:3" customFormat="1" ht="14.25" customHeight="1" x14ac:dyDescent="0.2">
      <c r="A18" s="1"/>
      <c r="B18" s="6"/>
      <c r="C18" s="9" t="str">
        <f t="shared" ref="C18:C22" si="0">+C9</f>
        <v>Bebidas</v>
      </c>
    </row>
    <row r="19" spans="1:3" customFormat="1" ht="14.25" customHeight="1" x14ac:dyDescent="0.2">
      <c r="A19" s="1"/>
      <c r="B19" s="6"/>
      <c r="C19" s="9" t="str">
        <f t="shared" si="0"/>
        <v>Cervezas</v>
      </c>
    </row>
    <row r="20" spans="1:3" customFormat="1" ht="14.25" customHeight="1" x14ac:dyDescent="0.2">
      <c r="A20" s="1"/>
      <c r="B20" s="6"/>
      <c r="C20" s="9" t="str">
        <f t="shared" si="0"/>
        <v>Vino</v>
      </c>
    </row>
    <row r="21" spans="1:3" customFormat="1" ht="14.25" customHeight="1" x14ac:dyDescent="0.2">
      <c r="A21" s="1"/>
      <c r="B21" s="6"/>
      <c r="C21" s="9" t="str">
        <f t="shared" si="0"/>
        <v>Licores</v>
      </c>
    </row>
    <row r="22" spans="1:3" customFormat="1" ht="14.25" customHeight="1" thickBot="1" x14ac:dyDescent="0.25">
      <c r="A22" s="1"/>
      <c r="B22" s="16"/>
      <c r="C22" s="17" t="str">
        <f t="shared" si="0"/>
        <v>Otros</v>
      </c>
    </row>
    <row r="23" spans="1:3" customFormat="1" ht="14.25" customHeight="1" thickTop="1" x14ac:dyDescent="0.2">
      <c r="A23" s="1"/>
      <c r="B23" s="6"/>
      <c r="C23" s="14" t="str">
        <f>+C14</f>
        <v>Ventas brutas</v>
      </c>
    </row>
  </sheetData>
  <mergeCells count="2">
    <mergeCell ref="B4:C4"/>
    <mergeCell ref="B5:C5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r:id="rId5">
            <anchor moveWithCells="1">
              <from>
                <xdr:col>0</xdr:col>
                <xdr:colOff>83820</xdr:colOff>
                <xdr:row>0</xdr:row>
                <xdr:rowOff>129540</xdr:rowOff>
              </from>
              <to>
                <xdr:col>2</xdr:col>
                <xdr:colOff>15240</xdr:colOff>
                <xdr:row>0</xdr:row>
                <xdr:rowOff>647700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3"/>
  <sheetViews>
    <sheetView showGridLines="0" zoomScale="80" zoomScaleNormal="80" workbookViewId="0">
      <selection activeCell="D14" sqref="D14"/>
    </sheetView>
  </sheetViews>
  <sheetFormatPr baseColWidth="10" defaultColWidth="11" defaultRowHeight="14.25" customHeight="1" x14ac:dyDescent="0.2"/>
  <cols>
    <col min="1" max="1" width="22.7265625" style="6" customWidth="1"/>
    <col min="2" max="2" width="4.36328125" style="6" customWidth="1"/>
    <col min="3" max="3" width="11.26953125" style="9" customWidth="1"/>
    <col min="4" max="9" width="15.6328125" style="6" customWidth="1"/>
    <col min="10" max="10" width="19.7265625" style="6" bestFit="1" customWidth="1"/>
    <col min="11" max="11" width="12.453125" style="6" customWidth="1"/>
    <col min="12" max="12" width="0.6328125" style="6" customWidth="1"/>
    <col min="13" max="16384" width="11" style="6"/>
  </cols>
  <sheetData>
    <row r="1" spans="1:12" ht="55.2" customHeight="1" x14ac:dyDescent="0.2">
      <c r="C1" s="46">
        <v>1</v>
      </c>
      <c r="D1" s="46">
        <v>2</v>
      </c>
      <c r="E1" s="46">
        <v>3</v>
      </c>
      <c r="F1" s="46">
        <v>4</v>
      </c>
      <c r="G1" s="46">
        <v>5</v>
      </c>
      <c r="H1" s="46">
        <v>6</v>
      </c>
      <c r="I1" s="46">
        <v>7</v>
      </c>
      <c r="J1" s="49" t="s">
        <v>9</v>
      </c>
      <c r="K1" s="50">
        <f>MATCH(J2,J8:J13,0)</f>
        <v>3</v>
      </c>
      <c r="L1" s="6" t="s">
        <v>17</v>
      </c>
    </row>
    <row r="2" spans="1:12" ht="22.8" customHeight="1" x14ac:dyDescent="0.2">
      <c r="C2" s="7"/>
      <c r="D2" s="7"/>
      <c r="E2" s="7"/>
      <c r="F2" s="7"/>
      <c r="G2" s="48"/>
      <c r="H2" s="7"/>
      <c r="I2" s="7"/>
      <c r="J2" s="8">
        <f>MAX(J8:J13)</f>
        <v>0.5</v>
      </c>
      <c r="K2" s="38" t="str">
        <f>INDEX(C8:C13,K1)</f>
        <v>Cervezas</v>
      </c>
    </row>
    <row r="3" spans="1:12" ht="12.6" x14ac:dyDescent="0.2"/>
    <row r="4" spans="1:12" ht="14.25" customHeight="1" x14ac:dyDescent="0.2">
      <c r="A4" s="10" t="s">
        <v>0</v>
      </c>
      <c r="B4" s="59" t="s">
        <v>8</v>
      </c>
      <c r="C4" s="59"/>
      <c r="D4" s="11">
        <f t="shared" ref="D4:I4" si="0">VLOOKUP($A$5,$C$8:$I$13,D$1,FALSE)</f>
        <v>67800</v>
      </c>
      <c r="E4" s="11">
        <f t="shared" si="0"/>
        <v>81360</v>
      </c>
      <c r="F4" s="11">
        <f t="shared" si="0"/>
        <v>49720</v>
      </c>
      <c r="G4" s="11">
        <f t="shared" si="0"/>
        <v>58760</v>
      </c>
      <c r="H4" s="11">
        <f t="shared" si="0"/>
        <v>63280</v>
      </c>
      <c r="I4" s="11">
        <f t="shared" si="0"/>
        <v>67800</v>
      </c>
    </row>
    <row r="5" spans="1:12" ht="18.600000000000001" customHeight="1" x14ac:dyDescent="0.2">
      <c r="A5" s="33" t="s">
        <v>6</v>
      </c>
      <c r="B5" s="60" t="s">
        <v>7</v>
      </c>
      <c r="C5" s="60"/>
      <c r="D5" s="12"/>
      <c r="E5" s="13">
        <f>VLOOKUP($A$5,$C$17:$I$22,E$1,FALSE)</f>
        <v>0.2</v>
      </c>
      <c r="F5" s="13">
        <f>VLOOKUP($A$5,$C$17:$I$22,F$1,FALSE)</f>
        <v>-0.3888888888888889</v>
      </c>
      <c r="G5" s="13">
        <f>VLOOKUP($A$5,$C$17:$I$22,G$1,FALSE)</f>
        <v>0.18181818181818182</v>
      </c>
      <c r="H5" s="13">
        <f>VLOOKUP($A$5,$C$17:$I$22,H$1,FALSE)</f>
        <v>7.6923076923076927E-2</v>
      </c>
      <c r="I5" s="13">
        <f>VLOOKUP($A$5,$C$17:$I$22,I$1,FALSE)</f>
        <v>7.1428571428571425E-2</v>
      </c>
      <c r="K5" s="39" t="s">
        <v>16</v>
      </c>
    </row>
    <row r="6" spans="1:12" ht="20.399999999999999" customHeight="1" x14ac:dyDescent="0.2">
      <c r="K6" s="47">
        <v>0.4</v>
      </c>
    </row>
    <row r="7" spans="1:12" ht="16.8" customHeight="1" x14ac:dyDescent="0.2">
      <c r="A7" s="29"/>
      <c r="B7" s="29"/>
      <c r="C7" s="31" t="s">
        <v>13</v>
      </c>
      <c r="D7" s="15" t="str">
        <f ca="1">"Año " &amp; YEAR(TODAY())-6</f>
        <v>Año 2016</v>
      </c>
      <c r="E7" s="15" t="str">
        <f ca="1">"Año " &amp; YEAR(TODAY())-5</f>
        <v>Año 2017</v>
      </c>
      <c r="F7" s="15" t="str">
        <f ca="1">"Año " &amp; YEAR(TODAY())-4</f>
        <v>Año 2018</v>
      </c>
      <c r="G7" s="15" t="str">
        <f ca="1">"Año " &amp; YEAR(TODAY())-3</f>
        <v>Año 2019</v>
      </c>
      <c r="H7" s="15" t="str">
        <f ca="1">"Año " &amp; YEAR(TODAY())-2</f>
        <v>Año 2020</v>
      </c>
      <c r="I7" s="15" t="str">
        <f ca="1">"Año " &amp; YEAR(TODAY())-1</f>
        <v>Año 2021</v>
      </c>
      <c r="J7" s="15" t="s">
        <v>7</v>
      </c>
      <c r="K7" s="15" t="s">
        <v>15</v>
      </c>
    </row>
    <row r="8" spans="1:12" ht="14.25" customHeight="1" x14ac:dyDescent="0.2">
      <c r="A8" s="51">
        <v>1</v>
      </c>
      <c r="C8" s="9" t="s">
        <v>1</v>
      </c>
      <c r="D8" s="25">
        <v>678000</v>
      </c>
      <c r="E8" s="26">
        <v>711900</v>
      </c>
      <c r="F8" s="26">
        <v>779700</v>
      </c>
      <c r="G8" s="26">
        <v>813600</v>
      </c>
      <c r="H8" s="26">
        <v>847500</v>
      </c>
      <c r="I8" s="26">
        <v>881400</v>
      </c>
      <c r="J8" s="43">
        <f>IFERROR((I8-D8)/D8,0)</f>
        <v>0.3</v>
      </c>
      <c r="K8" s="41" t="str">
        <f>IF(J8&lt;$K$6/3,"Mal",IF(J8&lt;=$K$6, "Regular", "Bien"))</f>
        <v>Regular</v>
      </c>
    </row>
    <row r="9" spans="1:12" ht="14.25" customHeight="1" x14ac:dyDescent="0.2">
      <c r="A9" s="51">
        <v>2</v>
      </c>
      <c r="C9" s="9" t="s">
        <v>2</v>
      </c>
      <c r="D9" s="25">
        <v>33900</v>
      </c>
      <c r="E9" s="26">
        <v>33900</v>
      </c>
      <c r="F9" s="26">
        <v>33900</v>
      </c>
      <c r="G9" s="26">
        <v>33900</v>
      </c>
      <c r="H9" s="26">
        <v>37290</v>
      </c>
      <c r="I9" s="26">
        <v>38985</v>
      </c>
      <c r="J9" s="44">
        <f t="shared" ref="J9:J13" si="1">IFERROR((I9-D9)/D9,0)</f>
        <v>0.15</v>
      </c>
      <c r="K9" s="42" t="str">
        <f t="shared" ref="K9:K13" si="2">IF(J9&lt;$K$6/3,"Mal",IF(J9&lt;=$K$6, "Regular", "Bien"))</f>
        <v>Regular</v>
      </c>
    </row>
    <row r="10" spans="1:12" ht="14.25" customHeight="1" x14ac:dyDescent="0.2">
      <c r="A10" s="51">
        <v>3</v>
      </c>
      <c r="C10" s="9" t="s">
        <v>3</v>
      </c>
      <c r="D10" s="25">
        <v>33900</v>
      </c>
      <c r="E10" s="26">
        <v>40680</v>
      </c>
      <c r="F10" s="26">
        <v>37290</v>
      </c>
      <c r="G10" s="26">
        <v>44070</v>
      </c>
      <c r="H10" s="26">
        <v>47460</v>
      </c>
      <c r="I10" s="26">
        <v>50850</v>
      </c>
      <c r="J10" s="44">
        <f t="shared" si="1"/>
        <v>0.5</v>
      </c>
      <c r="K10" s="42" t="str">
        <f t="shared" si="2"/>
        <v>Bien</v>
      </c>
    </row>
    <row r="11" spans="1:12" ht="14.25" customHeight="1" x14ac:dyDescent="0.2">
      <c r="A11" s="51">
        <v>4</v>
      </c>
      <c r="C11" s="9" t="s">
        <v>4</v>
      </c>
      <c r="D11" s="25">
        <v>101700</v>
      </c>
      <c r="E11" s="26">
        <v>98310</v>
      </c>
      <c r="F11" s="26">
        <v>115260</v>
      </c>
      <c r="G11" s="26">
        <v>115260</v>
      </c>
      <c r="H11" s="26">
        <v>118650</v>
      </c>
      <c r="I11" s="26">
        <v>128820</v>
      </c>
      <c r="J11" s="44">
        <f t="shared" si="1"/>
        <v>0.26666666666666666</v>
      </c>
      <c r="K11" s="42" t="str">
        <f t="shared" si="2"/>
        <v>Regular</v>
      </c>
    </row>
    <row r="12" spans="1:12" ht="14.25" customHeight="1" x14ac:dyDescent="0.2">
      <c r="A12" s="51">
        <v>5</v>
      </c>
      <c r="C12" s="9" t="s">
        <v>5</v>
      </c>
      <c r="D12" s="25">
        <v>110175</v>
      </c>
      <c r="E12" s="26">
        <v>105090</v>
      </c>
      <c r="F12" s="26">
        <v>122040</v>
      </c>
      <c r="G12" s="26">
        <v>116955</v>
      </c>
      <c r="H12" s="26">
        <v>122040</v>
      </c>
      <c r="I12" s="26">
        <v>135600</v>
      </c>
      <c r="J12" s="44">
        <f t="shared" si="1"/>
        <v>0.23076923076923078</v>
      </c>
      <c r="K12" s="42" t="str">
        <f t="shared" si="2"/>
        <v>Regular</v>
      </c>
    </row>
    <row r="13" spans="1:12" ht="14.25" customHeight="1" thickBot="1" x14ac:dyDescent="0.25">
      <c r="A13" s="51">
        <v>6</v>
      </c>
      <c r="B13" s="16"/>
      <c r="C13" s="17" t="s">
        <v>6</v>
      </c>
      <c r="D13" s="27">
        <v>67800</v>
      </c>
      <c r="E13" s="27">
        <v>81360</v>
      </c>
      <c r="F13" s="27">
        <v>49720</v>
      </c>
      <c r="G13" s="27">
        <v>58760</v>
      </c>
      <c r="H13" s="27">
        <v>63280</v>
      </c>
      <c r="I13" s="27">
        <v>67800</v>
      </c>
      <c r="J13" s="45">
        <f t="shared" si="1"/>
        <v>0</v>
      </c>
      <c r="K13" s="40" t="str">
        <f t="shared" si="2"/>
        <v>Mal</v>
      </c>
    </row>
    <row r="14" spans="1:12" ht="14.25" customHeight="1" thickTop="1" x14ac:dyDescent="0.2">
      <c r="C14" s="14" t="s">
        <v>14</v>
      </c>
      <c r="D14" s="34">
        <f>SUM(D8:D13)</f>
        <v>1025475</v>
      </c>
      <c r="E14" s="34">
        <f t="shared" ref="E14:I14" si="3">SUM(E8:E13)</f>
        <v>1071240</v>
      </c>
      <c r="F14" s="34">
        <f t="shared" si="3"/>
        <v>1137910</v>
      </c>
      <c r="G14" s="34">
        <f t="shared" si="3"/>
        <v>1182545</v>
      </c>
      <c r="H14" s="34">
        <f t="shared" si="3"/>
        <v>1236220</v>
      </c>
      <c r="I14" s="34">
        <f t="shared" si="3"/>
        <v>1303455</v>
      </c>
    </row>
    <row r="15" spans="1:12" ht="25.2" customHeight="1" x14ac:dyDescent="0.2"/>
    <row r="16" spans="1:12" ht="14.25" customHeight="1" x14ac:dyDescent="0.2">
      <c r="C16" s="14" t="s">
        <v>11</v>
      </c>
      <c r="D16" s="29"/>
      <c r="E16" s="30" t="s">
        <v>12</v>
      </c>
      <c r="F16" s="29"/>
      <c r="G16" s="29"/>
      <c r="H16" s="29"/>
      <c r="I16" s="29"/>
    </row>
    <row r="17" spans="2:9" ht="14.25" customHeight="1" x14ac:dyDescent="0.2">
      <c r="C17" s="9" t="str">
        <f>+C8</f>
        <v>Comidas</v>
      </c>
      <c r="D17" s="18"/>
      <c r="E17" s="19">
        <f>IFERROR((E8-D8)/D8,0)</f>
        <v>0.05</v>
      </c>
      <c r="F17" s="20">
        <f t="shared" ref="F17:I17" si="4">IFERROR((F8-E8)/E8,0)</f>
        <v>9.5238095238095233E-2</v>
      </c>
      <c r="G17" s="20">
        <f t="shared" si="4"/>
        <v>4.3478260869565216E-2</v>
      </c>
      <c r="H17" s="20">
        <f t="shared" si="4"/>
        <v>4.1666666666666664E-2</v>
      </c>
      <c r="I17" s="20">
        <f t="shared" si="4"/>
        <v>0.04</v>
      </c>
    </row>
    <row r="18" spans="2:9" ht="14.25" customHeight="1" x14ac:dyDescent="0.2">
      <c r="C18" s="9" t="str">
        <f t="shared" ref="C18:C22" si="5">+C9</f>
        <v>Bebidas</v>
      </c>
      <c r="D18" s="18"/>
      <c r="E18" s="19">
        <f t="shared" ref="E18:I23" si="6">IFERROR((E9-D9)/D9,0)</f>
        <v>0</v>
      </c>
      <c r="F18" s="20">
        <f t="shared" si="6"/>
        <v>0</v>
      </c>
      <c r="G18" s="20">
        <f t="shared" si="6"/>
        <v>0</v>
      </c>
      <c r="H18" s="20">
        <f t="shared" si="6"/>
        <v>0.1</v>
      </c>
      <c r="I18" s="20">
        <f t="shared" si="6"/>
        <v>4.5454545454545456E-2</v>
      </c>
    </row>
    <row r="19" spans="2:9" ht="14.25" customHeight="1" x14ac:dyDescent="0.2">
      <c r="C19" s="9" t="str">
        <f t="shared" si="5"/>
        <v>Cervezas</v>
      </c>
      <c r="D19" s="18"/>
      <c r="E19" s="19">
        <f t="shared" si="6"/>
        <v>0.2</v>
      </c>
      <c r="F19" s="20">
        <f t="shared" si="6"/>
        <v>-8.3333333333333329E-2</v>
      </c>
      <c r="G19" s="20">
        <f t="shared" si="6"/>
        <v>0.18181818181818182</v>
      </c>
      <c r="H19" s="20">
        <f t="shared" si="6"/>
        <v>7.6923076923076927E-2</v>
      </c>
      <c r="I19" s="20">
        <f t="shared" si="6"/>
        <v>7.1428571428571425E-2</v>
      </c>
    </row>
    <row r="20" spans="2:9" ht="14.25" customHeight="1" x14ac:dyDescent="0.2">
      <c r="C20" s="9" t="str">
        <f t="shared" si="5"/>
        <v>Vino</v>
      </c>
      <c r="D20" s="18"/>
      <c r="E20" s="19">
        <f t="shared" si="6"/>
        <v>-3.3333333333333333E-2</v>
      </c>
      <c r="F20" s="20">
        <f t="shared" si="6"/>
        <v>0.17241379310344829</v>
      </c>
      <c r="G20" s="20">
        <f t="shared" si="6"/>
        <v>0</v>
      </c>
      <c r="H20" s="20">
        <f t="shared" si="6"/>
        <v>2.9411764705882353E-2</v>
      </c>
      <c r="I20" s="20">
        <f t="shared" si="6"/>
        <v>8.5714285714285715E-2</v>
      </c>
    </row>
    <row r="21" spans="2:9" ht="14.25" customHeight="1" x14ac:dyDescent="0.2">
      <c r="C21" s="9" t="str">
        <f t="shared" si="5"/>
        <v>Licores</v>
      </c>
      <c r="D21" s="18"/>
      <c r="E21" s="19">
        <f t="shared" si="6"/>
        <v>-4.6153846153846156E-2</v>
      </c>
      <c r="F21" s="20">
        <f t="shared" si="6"/>
        <v>0.16129032258064516</v>
      </c>
      <c r="G21" s="20">
        <f t="shared" si="6"/>
        <v>-4.1666666666666664E-2</v>
      </c>
      <c r="H21" s="20">
        <f t="shared" si="6"/>
        <v>4.3478260869565216E-2</v>
      </c>
      <c r="I21" s="20">
        <f t="shared" si="6"/>
        <v>0.1111111111111111</v>
      </c>
    </row>
    <row r="22" spans="2:9" ht="14.25" customHeight="1" thickBot="1" x14ac:dyDescent="0.25">
      <c r="B22" s="16"/>
      <c r="C22" s="17" t="str">
        <f t="shared" si="5"/>
        <v>Otros</v>
      </c>
      <c r="D22" s="21"/>
      <c r="E22" s="22">
        <f t="shared" si="6"/>
        <v>0.2</v>
      </c>
      <c r="F22" s="23">
        <f t="shared" si="6"/>
        <v>-0.3888888888888889</v>
      </c>
      <c r="G22" s="23">
        <f t="shared" si="6"/>
        <v>0.18181818181818182</v>
      </c>
      <c r="H22" s="23">
        <f t="shared" si="6"/>
        <v>7.6923076923076927E-2</v>
      </c>
      <c r="I22" s="23">
        <f t="shared" si="6"/>
        <v>7.1428571428571425E-2</v>
      </c>
    </row>
    <row r="23" spans="2:9" ht="14.25" customHeight="1" thickTop="1" x14ac:dyDescent="0.2">
      <c r="C23" s="14" t="str">
        <f>+C14</f>
        <v>Ventas brutas</v>
      </c>
      <c r="D23" s="24"/>
      <c r="E23" s="35">
        <f t="shared" si="6"/>
        <v>4.4628099173553717E-2</v>
      </c>
      <c r="F23" s="36">
        <f t="shared" si="6"/>
        <v>6.2236286919831227E-2</v>
      </c>
      <c r="G23" s="36">
        <f t="shared" si="6"/>
        <v>3.922542204568024E-2</v>
      </c>
      <c r="H23" s="36">
        <f t="shared" si="6"/>
        <v>4.5389393215480175E-2</v>
      </c>
      <c r="I23" s="36">
        <f t="shared" si="6"/>
        <v>5.4387568555758686E-2</v>
      </c>
    </row>
  </sheetData>
  <sheetProtection algorithmName="SHA-512" hashValue="x9FZU68x8jMrOSkz9PsZWEFBp+ywz+gsDibig15xf21II84ZIXR9bRIFbiwBYWfythdJjIDgFIbq0M8PUtS5LA==" saltValue="8F93qzr0bdEkkaQVr7qJwQ==" spinCount="100000" sheet="1" objects="1" scenarios="1"/>
  <mergeCells count="2">
    <mergeCell ref="B4:C4"/>
    <mergeCell ref="B5:C5"/>
  </mergeCells>
  <dataValidations count="1">
    <dataValidation type="list" allowBlank="1" showInputMessage="1" showErrorMessage="1" sqref="A5" xr:uid="{00000000-0002-0000-0100-000000000000}">
      <formula1>$C$8:$C$13</formula1>
    </dataValidation>
  </dataValidation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74" fitToWidth="0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r:id="rId5">
            <anchor moveWithCells="1">
              <from>
                <xdr:col>0</xdr:col>
                <xdr:colOff>60960</xdr:colOff>
                <xdr:row>0</xdr:row>
                <xdr:rowOff>38100</xdr:rowOff>
              </from>
              <to>
                <xdr:col>2</xdr:col>
                <xdr:colOff>251460</xdr:colOff>
                <xdr:row>0</xdr:row>
                <xdr:rowOff>640080</xdr:rowOff>
              </to>
            </anchor>
          </objectPr>
        </oleObject>
      </mc:Choice>
      <mc:Fallback>
        <oleObject progId="Paint.Picture" shapeId="2049" r:id="rId4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319147C-1703-422D-8E17-BFEABC1AF75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E17:I22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4BF2D-89CF-442B-8013-011DA7AF8D82}">
  <dimension ref="A2:B15"/>
  <sheetViews>
    <sheetView workbookViewId="0">
      <selection activeCell="E7" sqref="E7"/>
    </sheetView>
  </sheetViews>
  <sheetFormatPr baseColWidth="10" defaultRowHeight="16.2" x14ac:dyDescent="0.3"/>
  <cols>
    <col min="1" max="1" width="21.6328125" style="58" customWidth="1"/>
    <col min="2" max="2" width="18.26953125" style="58" customWidth="1"/>
    <col min="3" max="16384" width="10.90625" style="56"/>
  </cols>
  <sheetData>
    <row r="2" spans="1:2" x14ac:dyDescent="0.3">
      <c r="A2" s="61" t="s">
        <v>31</v>
      </c>
      <c r="B2" s="61"/>
    </row>
    <row r="3" spans="1:2" x14ac:dyDescent="0.3">
      <c r="A3" s="57" t="s">
        <v>24</v>
      </c>
    </row>
    <row r="4" spans="1:2" x14ac:dyDescent="0.3">
      <c r="A4" s="58" t="s">
        <v>18</v>
      </c>
    </row>
    <row r="5" spans="1:2" x14ac:dyDescent="0.3">
      <c r="A5" s="58" t="s">
        <v>19</v>
      </c>
      <c r="B5" s="57" t="str">
        <f>A5&amp;"A"</f>
        <v>PROMEDIOA</v>
      </c>
    </row>
    <row r="6" spans="1:2" x14ac:dyDescent="0.3">
      <c r="A6" s="58" t="s">
        <v>20</v>
      </c>
      <c r="B6" s="57" t="str">
        <f t="shared" ref="B6:B8" si="0">A6&amp;"A"</f>
        <v>MINA</v>
      </c>
    </row>
    <row r="7" spans="1:2" x14ac:dyDescent="0.3">
      <c r="A7" s="58" t="s">
        <v>21</v>
      </c>
      <c r="B7" s="57" t="str">
        <f t="shared" si="0"/>
        <v>MAXA</v>
      </c>
    </row>
    <row r="8" spans="1:2" x14ac:dyDescent="0.3">
      <c r="A8" s="57" t="s">
        <v>22</v>
      </c>
      <c r="B8" s="57" t="str">
        <f t="shared" si="0"/>
        <v>CONTARA</v>
      </c>
    </row>
    <row r="9" spans="1:2" x14ac:dyDescent="0.3">
      <c r="A9" s="57" t="s">
        <v>23</v>
      </c>
    </row>
    <row r="10" spans="1:2" x14ac:dyDescent="0.3">
      <c r="A10" s="58" t="s">
        <v>25</v>
      </c>
    </row>
    <row r="11" spans="1:2" x14ac:dyDescent="0.3">
      <c r="A11" s="58" t="s">
        <v>26</v>
      </c>
    </row>
    <row r="12" spans="1:2" x14ac:dyDescent="0.3">
      <c r="A12" s="58" t="s">
        <v>27</v>
      </c>
    </row>
    <row r="13" spans="1:2" x14ac:dyDescent="0.3">
      <c r="A13" s="58" t="s">
        <v>28</v>
      </c>
    </row>
    <row r="14" spans="1:2" x14ac:dyDescent="0.3">
      <c r="A14" s="58" t="s">
        <v>29</v>
      </c>
    </row>
    <row r="15" spans="1:2" x14ac:dyDescent="0.3">
      <c r="A15" s="57" t="s">
        <v>30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SOLUCIÓN VENTAS</vt:lpstr>
      <vt:lpstr>FUNCIONES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delatorrerita</cp:lastModifiedBy>
  <cp:lastPrinted>2019-04-08T19:10:53Z</cp:lastPrinted>
  <dcterms:created xsi:type="dcterms:W3CDTF">2017-09-29T05:05:31Z</dcterms:created>
  <dcterms:modified xsi:type="dcterms:W3CDTF">2022-10-03T18:04:12Z</dcterms:modified>
</cp:coreProperties>
</file>