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Analytics\Analytics\Excel\Excel Demo Workbooks\"/>
    </mc:Choice>
  </mc:AlternateContent>
  <xr:revisionPtr revIDLastSave="0" documentId="13_ncr:1_{CDF92E13-746D-4640-8805-D2C08572FF56}" xr6:coauthVersionLast="47" xr6:coauthVersionMax="47" xr10:uidLastSave="{00000000-0000-0000-0000-000000000000}"/>
  <bookViews>
    <workbookView xWindow="-98" yWindow="-98" windowWidth="21795" windowHeight="12975" tabRatio="829" activeTab="1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2020_Avg._Salary">OFFSET('Intro to Dynamic Arrays'!$B$4:$B$22,0,0,COUNTA('Intro to Dynamic Arrays'!$B$4:$B$22)-1,0)</definedName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Arrays'!$A$3:$D$21</definedName>
    <definedName name="_xlnm._FilterDatabase" localSheetId="6" hidden="1">SEQUENCE!$A$2:$E$842</definedName>
    <definedName name="_xlnm._FilterDatabase" localSheetId="1" hidden="1">SORT!$A$2:$C$19</definedName>
    <definedName name="_xlchart.v1.0" hidden="1">FREQUENCY!$D$3:$D$842</definedName>
    <definedName name="avg">_xlfn.ANCHORARRAY('Combining SORT, FILTER &amp; UNIQUE'!$J$6)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2" l="1" a="1"/>
  <c r="G3" i="22" s="1"/>
  <c r="H3" i="22" s="1" a="1"/>
  <c r="H3" i="22" s="1"/>
  <c r="J3" i="22" a="1"/>
  <c r="J3" i="22" s="1"/>
  <c r="H5" i="20" a="1"/>
  <c r="H5" i="20" s="1"/>
  <c r="G6" i="20" a="1"/>
  <c r="G6" i="20" s="1"/>
  <c r="H6" i="20" s="1" a="1"/>
  <c r="H6" i="20" s="1"/>
  <c r="M7" i="16" a="1"/>
  <c r="M7" i="16" s="1"/>
  <c r="K7" i="16" a="1"/>
  <c r="K7" i="16" s="1"/>
  <c r="L7" i="16" s="1" a="1"/>
  <c r="L7" i="16" s="1"/>
  <c r="I3" i="16" a="1"/>
  <c r="I3" i="16" s="1"/>
  <c r="H3" i="15" a="1"/>
  <c r="H3" i="15" s="1"/>
  <c r="K6" i="13" a="1"/>
  <c r="K6" i="13" s="1"/>
  <c r="G3" i="13" a="1"/>
  <c r="G3" i="13" s="1"/>
  <c r="I6" i="13" a="1"/>
  <c r="I6" i="13" s="1"/>
  <c r="I6" i="11" a="1"/>
  <c r="I6" i="11" s="1"/>
  <c r="G3" i="11" a="1"/>
  <c r="G3" i="11" s="1"/>
  <c r="H3" i="9" a="1"/>
  <c r="H3" i="9" s="1"/>
  <c r="F3" i="9" a="1"/>
  <c r="F3" i="9" s="1"/>
  <c r="G3" i="8" a="1"/>
  <c r="G3" i="8" s="1"/>
  <c r="F3" i="8" a="1"/>
  <c r="F3" i="8" s="1"/>
  <c r="O7" i="8" a="1"/>
  <c r="O7" i="8" s="1"/>
  <c r="J7" i="8" a="1"/>
  <c r="J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G3" i="1"/>
  <c r="D4" i="1" a="1"/>
  <c r="D4" i="1" s="1"/>
  <c r="G4" i="1" s="1"/>
  <c r="H3" i="8" l="1"/>
  <c r="H76" i="8"/>
  <c r="H62" i="8"/>
  <c r="H48" i="8"/>
  <c r="H34" i="8"/>
  <c r="H20" i="8"/>
  <c r="H6" i="8"/>
  <c r="H5" i="8"/>
  <c r="H75" i="8"/>
  <c r="H61" i="8"/>
  <c r="H47" i="8"/>
  <c r="H33" i="8"/>
  <c r="H19" i="8"/>
  <c r="H74" i="8"/>
  <c r="H60" i="8"/>
  <c r="H46" i="8"/>
  <c r="H32" i="8"/>
  <c r="H18" i="8"/>
  <c r="H4" i="8"/>
  <c r="H73" i="8"/>
  <c r="H59" i="8"/>
  <c r="H45" i="8"/>
  <c r="H31" i="8"/>
  <c r="H17" i="8"/>
  <c r="H86" i="8"/>
  <c r="H72" i="8"/>
  <c r="H58" i="8"/>
  <c r="H44" i="8"/>
  <c r="H30" i="8"/>
  <c r="H16" i="8"/>
  <c r="H85" i="8"/>
  <c r="H71" i="8"/>
  <c r="H57" i="8"/>
  <c r="H43" i="8"/>
  <c r="H29" i="8"/>
  <c r="H15" i="8"/>
  <c r="H84" i="8"/>
  <c r="H70" i="8"/>
  <c r="H56" i="8"/>
  <c r="H42" i="8"/>
  <c r="H28" i="8"/>
  <c r="H14" i="8"/>
  <c r="H83" i="8"/>
  <c r="H69" i="8"/>
  <c r="H55" i="8"/>
  <c r="H41" i="8"/>
  <c r="H27" i="8"/>
  <c r="H13" i="8"/>
  <c r="H82" i="8"/>
  <c r="H68" i="8"/>
  <c r="H54" i="8"/>
  <c r="H40" i="8"/>
  <c r="H26" i="8"/>
  <c r="H12" i="8"/>
  <c r="H81" i="8"/>
  <c r="H67" i="8"/>
  <c r="H53" i="8"/>
  <c r="H39" i="8"/>
  <c r="H25" i="8"/>
  <c r="H11" i="8"/>
  <c r="H80" i="8"/>
  <c r="H66" i="8"/>
  <c r="H52" i="8"/>
  <c r="H38" i="8"/>
  <c r="H24" i="8"/>
  <c r="H10" i="8"/>
  <c r="H79" i="8"/>
  <c r="H65" i="8"/>
  <c r="H51" i="8"/>
  <c r="H37" i="8"/>
  <c r="H23" i="8"/>
  <c r="H9" i="8"/>
  <c r="H78" i="8"/>
  <c r="H64" i="8"/>
  <c r="H50" i="8"/>
  <c r="H36" i="8"/>
  <c r="H22" i="8"/>
  <c r="H8" i="8"/>
  <c r="H77" i="8"/>
  <c r="H63" i="8"/>
  <c r="H49" i="8"/>
  <c r="H35" i="8"/>
  <c r="H21" i="8"/>
  <c r="H7" i="8"/>
  <c r="J6" i="11" l="1" a="1"/>
  <c r="J6" i="11" s="1"/>
  <c r="K6" i="11" s="1" a="1"/>
  <c r="K6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<sst xmlns="http://schemas.openxmlformats.org/spreadsheetml/2006/main" count="15662" uniqueCount="169">
  <si>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</si>
  <si>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</si>
  <si>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</si>
  <si>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</si>
  <si>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</si>
  <si>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</si>
  <si>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</si>
  <si>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</si>
  <si>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</si>
  <si>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</si>
  <si>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</si>
  <si>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</si>
  <si>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</si>
  <si>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</si>
  <si>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</si>
  <si>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</si>
  <si>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</si>
  <si>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</si>
  <si>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</si>
  <si>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</si>
  <si>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</si>
  <si>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</si>
  <si>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</si>
  <si>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</si>
  <si>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</si>
  <si>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</si>
  <si>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</si>
  <si>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</si>
  <si>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</si>
  <si>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</si>
  <si>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</si>
  <si>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</si>
  <si>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</si>
  <si>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</si>
  <si>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</si>
  <si>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</si>
  <si>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</si>
  <si>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</si>
  <si>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</si>
  <si>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</si>
  <si>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</si>
  <si>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</si>
  <si>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</si>
  <si>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</si>
  <si>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</si>
  <si>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</si>
  <si>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</si>
  <si>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</si>
  <si>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</si>
  <si>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</si>
  <si>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</si>
  <si>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</si>
  <si>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</si>
  <si>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</si>
  <si>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</si>
  <si>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</si>
  <si>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</si>
  <si>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</si>
  <si>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</si>
  <si>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</si>
  <si>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</si>
  <si>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</si>
  <si>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</si>
  <si>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</si>
  <si>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</si>
  <si>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</si>
  <si>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</si>
  <si>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</si>
  <si>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</si>
  <si>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</si>
  <si>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</si>
  <si>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</si>
  <si>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</si>
  <si>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</si>
  <si>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</si>
  <si>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</si>
  <si>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</si>
  <si>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</si>
  <si>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</si>
  <si>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</si>
  <si>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</si>
  <si>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</si>
  <si>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</si>
  <si>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</si>
  <si>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</si>
  <si>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</si>
  <si>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</si>
  <si>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</si>
  <si>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</si>
  <si>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</si>
  <si>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</si>
  <si>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</si>
  <si>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</si>
  <si>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</si>
  <si>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</si>
  <si>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</si>
  <si>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</si>
  <si>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</si>
  <si>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</si>
  <si>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</si>
  <si>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</si>
  <si>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</si>
  <si>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</si>
  <si>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</si>
  <si>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</si>
  <si>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</si>
  <si>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</si>
  <si>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</si>
  <si>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</si>
  <si>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</si>
  <si>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</si>
  <si>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</si>
  <si>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</si>
  <si>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</si>
  <si>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</si>
  <si>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</si>
  <si>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</si>
  <si>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</si>
  <si>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</si>
  <si>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</si>
  <si>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</si>
  <si>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</si>
  <si>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</si>
  <si>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</si>
  <si>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</si>
  <si>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</si>
  <si>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</si>
  <si>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</si>
  <si>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</si>
  <si>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</si>
  <si>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</si>
  <si>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</si>
  <si>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</si>
  <si>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</si>
  <si>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</si>
  <si>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</si>
  <si>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</si>
  <si>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</si>
  <si>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</si>
  <si>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</si>
  <si>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</si>
  <si>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</si>
  <si>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</si>
  <si>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</si>
  <si>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</si>
  <si>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</si>
  <si>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</si>
  <si>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</si>
  <si>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</si>
  <si>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</si>
  <si>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</si>
  <si>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</si>
  <si>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</si>
  <si>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</si>
  <si>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</si>
  <si>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</si>
  <si>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</si>
  <si>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Column1</t>
  </si>
  <si>
    <t>Column2</t>
  </si>
  <si>
    <t>Column3</t>
  </si>
  <si>
    <t>Column4</t>
  </si>
  <si>
    <t>basket weaving</t>
  </si>
  <si>
    <t>gardening</t>
  </si>
  <si>
    <t>Condition1</t>
  </si>
  <si>
    <t>Condition 2</t>
  </si>
  <si>
    <t>1st and 2nd condition</t>
  </si>
  <si>
    <t>Data</t>
  </si>
  <si>
    <t>1,40,000+</t>
  </si>
  <si>
    <t>=SORT(CHOOSE({1,2},UNIQUE(A3:A842),AVERAGEIFS(D3:D842,A3:A842,UNIQUE(A3:A842))),2,-1)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</si>
</sst>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0.0%"/>
    <numFmt numFmtId="166" formatCode="&quot;$&quot;#,##0.00"/>
    <numFmt numFmtId="167" formatCode=";;;"/>
    <numFmt numFmtId="168" formatCode="[$$-409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theme="4" tint="0.39997558519241921"/>
      </left>
      <right/>
      <top style="medium">
        <color theme="0"/>
      </top>
      <bottom/>
      <diagonal/>
    </border>
    <border>
      <left/>
      <right style="thin">
        <color theme="4" tint="0.39997558519241921"/>
      </right>
      <top style="medium">
        <color theme="0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4" fontId="0" fillId="3" borderId="2" xfId="0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168" fontId="2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168" fontId="2" fillId="5" borderId="1" xfId="0" applyNumberFormat="1" applyFont="1" applyFill="1" applyBorder="1" applyAlignment="1">
      <alignment horizontal="center"/>
    </xf>
    <xf numFmtId="168" fontId="2" fillId="0" borderId="0" xfId="0" applyNumberFormat="1" applyFont="1"/>
    <xf numFmtId="168" fontId="3" fillId="2" borderId="1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64" fontId="2" fillId="7" borderId="8" xfId="0" applyNumberFormat="1" applyFont="1" applyFill="1" applyBorder="1" applyAlignment="1">
      <alignment horizontal="right"/>
    </xf>
    <xf numFmtId="0" fontId="2" fillId="7" borderId="6" xfId="0" applyFont="1" applyFill="1" applyBorder="1"/>
    <xf numFmtId="164" fontId="2" fillId="7" borderId="5" xfId="0" applyNumberFormat="1" applyFont="1" applyFill="1" applyBorder="1" applyAlignment="1">
      <alignment horizontal="right"/>
    </xf>
    <xf numFmtId="165" fontId="2" fillId="7" borderId="7" xfId="1" applyNumberFormat="1" applyFont="1" applyFill="1" applyBorder="1" applyAlignment="1">
      <alignment horizontal="right"/>
    </xf>
    <xf numFmtId="0" fontId="2" fillId="7" borderId="12" xfId="0" applyFont="1" applyFill="1" applyBorder="1"/>
    <xf numFmtId="165" fontId="2" fillId="7" borderId="13" xfId="1" applyNumberFormat="1" applyFont="1" applyFill="1" applyBorder="1" applyAlignment="1">
      <alignment horizontal="right"/>
    </xf>
    <xf numFmtId="0" fontId="2" fillId="7" borderId="9" xfId="0" applyFont="1" applyFill="1" applyBorder="1"/>
    <xf numFmtId="164" fontId="2" fillId="7" borderId="10" xfId="0" applyNumberFormat="1" applyFont="1" applyFill="1" applyBorder="1" applyAlignment="1">
      <alignment horizontal="right"/>
    </xf>
    <xf numFmtId="165" fontId="2" fillId="7" borderId="11" xfId="1" applyNumberFormat="1" applyFont="1" applyFill="1" applyBorder="1" applyAlignment="1">
      <alignment horizontal="right"/>
    </xf>
    <xf numFmtId="0" fontId="3" fillId="8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Salary by Job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4"/>
                <c:pt idx="0">
                  <c:v>Buyer</c:v>
                </c:pt>
                <c:pt idx="1">
                  <c:v>Cashier</c:v>
                </c:pt>
                <c:pt idx="2">
                  <c:v>Retail Key Holder</c:v>
                </c:pt>
                <c:pt idx="3">
                  <c:v>Store Manager</c:v>
                </c:pt>
              </c:strCache>
            </c:strRef>
          </c:cat>
          <c:val>
            <c:numRef>
              <c:f>[0]!avg</c:f>
              <c:numCache>
                <c:formatCode>"$"#,##0</c:formatCode>
                <c:ptCount val="4"/>
                <c:pt idx="0">
                  <c:v>67242</c:v>
                </c:pt>
                <c:pt idx="1">
                  <c:v>30961.9</c:v>
                </c:pt>
                <c:pt idx="2">
                  <c:v>34450.300000000003</c:v>
                </c:pt>
                <c:pt idx="3">
                  <c:v>60537.9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1-40B5-922B-008F9A04F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-29"/>
        <c:axId val="1834724336"/>
        <c:axId val="1834733456"/>
      </c:barChart>
      <c:catAx>
        <c:axId val="1834724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33456"/>
        <c:crosses val="autoZero"/>
        <c:auto val="1"/>
        <c:lblAlgn val="ctr"/>
        <c:lblOffset val="100"/>
        <c:noMultiLvlLbl val="0"/>
      </c:catAx>
      <c:valAx>
        <c:axId val="18347334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183472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Distribution of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Distribution of salaries</a:t>
          </a:r>
        </a:p>
      </cx:txPr>
    </cx:title>
    <cx:plotArea>
      <cx:plotAreaRegion>
        <cx:series layoutId="clusteredColumn" uniqueId="{1EC7D6A0-251D-4900-8B90-C227BFFF7CF5}">
          <cx:spPr>
            <a:solidFill>
              <a:schemeClr val="tx2">
                <a:lumMod val="75000"/>
              </a:schemeClr>
            </a:solidFill>
          </cx:spPr>
          <cx:dataLabels/>
          <cx:dataId val="0"/>
          <cx:layoutPr>
            <cx:binning intervalClosed="r" underflow="25000" overflow="175000">
              <cx:binSize val="2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188118</xdr:colOff>
      <xdr:row>18</xdr:row>
      <xdr:rowOff>161925</xdr:rowOff>
    </xdr:from>
    <xdr:to>
      <xdr:col>11</xdr:col>
      <xdr:colOff>107155</xdr:colOff>
      <xdr:row>35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79FEA2-8677-4FE6-11A3-A7550E7B2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216693</xdr:colOff>
      <xdr:row>21</xdr:row>
      <xdr:rowOff>42861</xdr:rowOff>
    </xdr:from>
    <xdr:to>
      <xdr:col>11</xdr:col>
      <xdr:colOff>478630</xdr:colOff>
      <xdr:row>37</xdr:row>
      <xdr:rowOff>119061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E12321-F8A4-238F-5621-393ACC66DD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3093" y="355758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M38"/>
  <sheetViews>
    <sheetView zoomScaleNormal="100" workbookViewId="0">
      <selection activeCell="B14" sqref="B14"/>
    </sheetView>
  </sheetViews>
  <sheetFormatPr defaultColWidth="8.86328125" defaultRowHeight="13.15" x14ac:dyDescent="0.4"/>
  <cols>
    <col min="1" max="1" width="18.33203125" style="1" customWidth="1"/>
    <col min="2" max="2" width="15.86328125" style="11" customWidth="1"/>
    <col min="3" max="3" width="14.33203125" style="11" customWidth="1"/>
    <col min="4" max="4" width="17.1328125" style="47" customWidth="1"/>
    <col min="5" max="5" width="4.6640625" style="1" customWidth="1"/>
    <col min="6" max="6" width="16.46484375" style="1" customWidth="1"/>
    <col min="7" max="7" width="8.86328125" style="1" customWidth="1"/>
    <col min="8" max="9" width="8.86328125" style="1"/>
    <col min="10" max="10" width="19.86328125" style="1" customWidth="1"/>
    <col min="11" max="11" width="12.86328125" style="1" bestFit="1" customWidth="1"/>
    <col min="12" max="12" width="10.9296875" style="1" bestFit="1" customWidth="1"/>
    <col min="13" max="13" width="12.86328125" style="1" bestFit="1" customWidth="1"/>
    <col min="14" max="16384" width="8.86328125" style="1"/>
  </cols>
  <sheetData>
    <row r="1" spans="1:9" ht="13.5" thickBot="1" x14ac:dyDescent="0.45">
      <c r="A1" s="41" t="s">
        <v>119</v>
      </c>
      <c r="B1" s="42"/>
      <c r="C1" s="42"/>
    </row>
    <row r="2" spans="1:9" ht="13.5" thickBot="1" x14ac:dyDescent="0.45">
      <c r="A2" s="52" t="s">
        <v>157</v>
      </c>
      <c r="B2" s="53" t="s">
        <v>158</v>
      </c>
      <c r="C2" s="54" t="s">
        <v>159</v>
      </c>
      <c r="D2" s="51" t="s">
        <v>160</v>
      </c>
      <c r="F2" s="24" t="s">
        <v>134</v>
      </c>
      <c r="G2" s="25"/>
    </row>
    <row r="3" spans="1:9" ht="14.65" thickBot="1" x14ac:dyDescent="0.5">
      <c r="A3" s="52" t="s">
        <v>118</v>
      </c>
      <c r="B3" s="53" t="s">
        <v>129</v>
      </c>
      <c r="C3" s="54" t="s">
        <v>21</v>
      </c>
      <c r="D3" s="49" t="s">
        <v>128</v>
      </c>
      <c r="F3" s="8" t="s">
        <v>132</v>
      </c>
      <c r="G3" s="43">
        <f>AVERAGE(B4:B22)</f>
        <v>65002.26315789474</v>
      </c>
      <c r="I3" s="3"/>
    </row>
    <row r="4" spans="1:9" x14ac:dyDescent="0.4">
      <c r="A4" s="56" t="s">
        <v>18</v>
      </c>
      <c r="B4" s="57">
        <v>90267</v>
      </c>
      <c r="C4" s="58">
        <v>0.02</v>
      </c>
      <c r="D4" s="50" t="e" cm="1">
        <f t="array" ref="D4:D23">'Intro to Dynamic Arrays'!$B$3:$B$22/(1+'Intro to Dynamic Arrays'!$C$4:$C$22)</f>
        <v>#VALUE!</v>
      </c>
      <c r="F4" s="8" t="s">
        <v>133</v>
      </c>
      <c r="G4" s="9" t="e">
        <f>AVERAGE(_xlfn.ANCHORARRAY(D4))</f>
        <v>#VALUE!</v>
      </c>
      <c r="I4" s="3"/>
    </row>
    <row r="5" spans="1:9" x14ac:dyDescent="0.4">
      <c r="A5" s="59" t="s">
        <v>101</v>
      </c>
      <c r="B5" s="55">
        <v>67139</v>
      </c>
      <c r="C5" s="60">
        <v>3.2000000000000001E-2</v>
      </c>
      <c r="D5" s="50">
        <v>87468.023255813954</v>
      </c>
      <c r="I5" s="3"/>
    </row>
    <row r="6" spans="1:9" x14ac:dyDescent="0.4">
      <c r="A6" s="59" t="s">
        <v>96</v>
      </c>
      <c r="B6" s="55">
        <v>48298</v>
      </c>
      <c r="C6" s="60">
        <v>3.5000000000000003E-2</v>
      </c>
      <c r="D6" s="50">
        <v>64868.599033816427</v>
      </c>
      <c r="F6" s="13"/>
      <c r="I6" s="3"/>
    </row>
    <row r="7" spans="1:9" x14ac:dyDescent="0.4">
      <c r="A7" s="59" t="s">
        <v>94</v>
      </c>
      <c r="B7" s="55">
        <v>67007</v>
      </c>
      <c r="C7" s="60">
        <v>0.04</v>
      </c>
      <c r="D7" s="50">
        <v>46440.384615384617</v>
      </c>
      <c r="F7" s="11"/>
      <c r="G7" s="2"/>
      <c r="I7" s="3"/>
    </row>
    <row r="8" spans="1:9" x14ac:dyDescent="0.4">
      <c r="A8" s="59" t="s">
        <v>81</v>
      </c>
      <c r="B8" s="55">
        <v>77216</v>
      </c>
      <c r="C8" s="60">
        <v>1.4999999999999999E-2</v>
      </c>
      <c r="D8" s="50">
        <v>66016.748768472913</v>
      </c>
      <c r="I8" s="3"/>
    </row>
    <row r="9" spans="1:9" x14ac:dyDescent="0.4">
      <c r="A9" s="59" t="s">
        <v>77</v>
      </c>
      <c r="B9" s="55">
        <v>63668</v>
      </c>
      <c r="C9" s="60">
        <v>2.8000000000000001E-2</v>
      </c>
      <c r="D9" s="50">
        <v>75112.840466926064</v>
      </c>
      <c r="I9" s="3"/>
    </row>
    <row r="10" spans="1:9" x14ac:dyDescent="0.4">
      <c r="A10" s="59" t="s">
        <v>74</v>
      </c>
      <c r="B10" s="55">
        <v>66406</v>
      </c>
      <c r="C10" s="60">
        <v>2.5999999999999999E-2</v>
      </c>
      <c r="D10" s="50">
        <v>62054.580896686159</v>
      </c>
      <c r="G10" s="2"/>
      <c r="H10" s="3"/>
      <c r="I10" s="3"/>
    </row>
    <row r="11" spans="1:9" x14ac:dyDescent="0.4">
      <c r="A11" s="59" t="s">
        <v>69</v>
      </c>
      <c r="B11" s="55">
        <v>72173</v>
      </c>
      <c r="C11" s="60">
        <v>2.5999999999999999E-2</v>
      </c>
      <c r="D11" s="50">
        <v>64723.196881091615</v>
      </c>
      <c r="G11" s="2"/>
      <c r="H11" s="3"/>
      <c r="I11" s="3"/>
    </row>
    <row r="12" spans="1:9" x14ac:dyDescent="0.4">
      <c r="A12" s="59" t="s">
        <v>66</v>
      </c>
      <c r="B12" s="55">
        <v>93395</v>
      </c>
      <c r="C12" s="60">
        <v>1.4999999999999999E-2</v>
      </c>
      <c r="D12" s="50">
        <v>71106.40394088671</v>
      </c>
      <c r="G12" s="2"/>
      <c r="H12" s="3"/>
      <c r="I12" s="3"/>
    </row>
    <row r="13" spans="1:9" x14ac:dyDescent="0.4">
      <c r="A13" s="59" t="s">
        <v>16</v>
      </c>
      <c r="B13" s="55">
        <v>49222</v>
      </c>
      <c r="C13" s="60">
        <v>3.3000000000000002E-2</v>
      </c>
      <c r="D13" s="50">
        <v>90411.423039690228</v>
      </c>
      <c r="I13" s="3"/>
    </row>
    <row r="14" spans="1:9" x14ac:dyDescent="0.4">
      <c r="A14" s="59" t="s">
        <v>56</v>
      </c>
      <c r="B14" s="55">
        <v>75417</v>
      </c>
      <c r="C14" s="60">
        <v>2.5000000000000001E-2</v>
      </c>
      <c r="D14" s="50">
        <v>48021.463414634149</v>
      </c>
      <c r="I14" s="3"/>
    </row>
    <row r="15" spans="1:9" x14ac:dyDescent="0.4">
      <c r="A15" s="59" t="s">
        <v>46</v>
      </c>
      <c r="B15" s="55">
        <v>62219</v>
      </c>
      <c r="C15" s="60">
        <v>2.4E-2</v>
      </c>
      <c r="D15" s="50">
        <v>73649.4140625</v>
      </c>
      <c r="I15" s="3"/>
    </row>
    <row r="16" spans="1:9" x14ac:dyDescent="0.4">
      <c r="A16" s="59" t="s">
        <v>40</v>
      </c>
      <c r="B16" s="55">
        <v>39147</v>
      </c>
      <c r="C16" s="60">
        <v>2.1000000000000001E-2</v>
      </c>
      <c r="D16" s="50">
        <v>60939.27522037219</v>
      </c>
      <c r="I16" s="3"/>
    </row>
    <row r="17" spans="1:13" x14ac:dyDescent="0.4">
      <c r="A17" s="59" t="s">
        <v>14</v>
      </c>
      <c r="B17" s="55">
        <v>62172</v>
      </c>
      <c r="C17" s="60">
        <v>3.3000000000000002E-2</v>
      </c>
      <c r="D17" s="50">
        <v>37896.418199419168</v>
      </c>
      <c r="I17" s="3"/>
    </row>
    <row r="18" spans="1:13" x14ac:dyDescent="0.4">
      <c r="A18" s="59" t="s">
        <v>26</v>
      </c>
      <c r="B18" s="55">
        <v>82498</v>
      </c>
      <c r="C18" s="60">
        <v>2.1000000000000001E-2</v>
      </c>
      <c r="D18" s="50">
        <v>60893.241919686589</v>
      </c>
      <c r="I18" s="3"/>
    </row>
    <row r="19" spans="1:13" ht="13.5" thickBot="1" x14ac:dyDescent="0.45">
      <c r="A19" s="59" t="s">
        <v>22</v>
      </c>
      <c r="B19" s="55">
        <v>68499</v>
      </c>
      <c r="C19" s="60">
        <v>2.7E-2</v>
      </c>
      <c r="D19" s="50">
        <v>80329.113924050645</v>
      </c>
      <c r="I19" s="3"/>
    </row>
    <row r="20" spans="1:13" ht="13.5" thickBot="1" x14ac:dyDescent="0.45">
      <c r="A20" s="59" t="s">
        <v>2</v>
      </c>
      <c r="B20" s="55">
        <v>58300</v>
      </c>
      <c r="C20" s="60">
        <v>1.9E-2</v>
      </c>
      <c r="D20" s="50">
        <v>67221.786064769389</v>
      </c>
      <c r="F20" s="13"/>
      <c r="J20" s="26"/>
      <c r="K20" s="26"/>
      <c r="L20" s="26"/>
      <c r="M20" s="51"/>
    </row>
    <row r="21" spans="1:13" ht="13.5" thickBot="1" x14ac:dyDescent="0.45">
      <c r="A21" s="59" t="s">
        <v>161</v>
      </c>
      <c r="B21" s="55">
        <v>50000</v>
      </c>
      <c r="C21" s="60">
        <v>0.06</v>
      </c>
      <c r="D21" s="50">
        <v>55000</v>
      </c>
      <c r="F21" s="13"/>
      <c r="J21" s="26"/>
      <c r="K21" s="48"/>
      <c r="L21" s="48"/>
      <c r="M21" s="49"/>
    </row>
    <row r="22" spans="1:13" x14ac:dyDescent="0.4">
      <c r="A22" s="61" t="s">
        <v>162</v>
      </c>
      <c r="B22" s="62">
        <v>42000</v>
      </c>
      <c r="C22" s="63">
        <v>2.3E-2</v>
      </c>
      <c r="D22" s="47">
        <v>48875.855327468234</v>
      </c>
      <c r="F22" s="13"/>
      <c r="K22" s="12"/>
      <c r="L22" s="14"/>
      <c r="M22" s="50"/>
    </row>
    <row r="23" spans="1:13" x14ac:dyDescent="0.4">
      <c r="D23" s="47" t="e">
        <v>#N/A</v>
      </c>
      <c r="K23" s="12"/>
      <c r="L23" s="14"/>
      <c r="M23" s="50"/>
    </row>
    <row r="24" spans="1:13" x14ac:dyDescent="0.4">
      <c r="K24" s="12"/>
      <c r="L24" s="14"/>
      <c r="M24" s="50"/>
    </row>
    <row r="25" spans="1:13" x14ac:dyDescent="0.4">
      <c r="K25" s="12"/>
      <c r="L25" s="14"/>
      <c r="M25" s="50"/>
    </row>
    <row r="26" spans="1:13" x14ac:dyDescent="0.4">
      <c r="K26" s="12"/>
      <c r="L26" s="14"/>
      <c r="M26" s="50"/>
    </row>
    <row r="27" spans="1:13" x14ac:dyDescent="0.4">
      <c r="K27" s="12"/>
      <c r="L27" s="14"/>
      <c r="M27" s="50"/>
    </row>
    <row r="28" spans="1:13" x14ac:dyDescent="0.4">
      <c r="K28" s="12"/>
      <c r="L28" s="14"/>
      <c r="M28" s="50"/>
    </row>
    <row r="29" spans="1:13" x14ac:dyDescent="0.4">
      <c r="K29" s="12"/>
      <c r="L29" s="14"/>
      <c r="M29" s="50"/>
    </row>
    <row r="30" spans="1:13" x14ac:dyDescent="0.4">
      <c r="K30" s="12"/>
      <c r="L30" s="14"/>
      <c r="M30" s="50"/>
    </row>
    <row r="31" spans="1:13" x14ac:dyDescent="0.4">
      <c r="K31" s="12"/>
      <c r="L31" s="14"/>
      <c r="M31" s="50"/>
    </row>
    <row r="32" spans="1:13" x14ac:dyDescent="0.4">
      <c r="K32" s="12"/>
      <c r="L32" s="14"/>
      <c r="M32" s="50"/>
    </row>
    <row r="33" spans="11:13" x14ac:dyDescent="0.4">
      <c r="K33" s="12"/>
      <c r="L33" s="14"/>
      <c r="M33" s="50"/>
    </row>
    <row r="34" spans="11:13" x14ac:dyDescent="0.4">
      <c r="K34" s="12"/>
      <c r="L34" s="14"/>
      <c r="M34" s="50"/>
    </row>
    <row r="35" spans="11:13" x14ac:dyDescent="0.4">
      <c r="K35" s="12"/>
      <c r="L35" s="14"/>
      <c r="M35" s="50"/>
    </row>
    <row r="36" spans="11:13" x14ac:dyDescent="0.4">
      <c r="K36" s="12"/>
      <c r="L36" s="14"/>
      <c r="M36" s="50"/>
    </row>
    <row r="37" spans="11:13" x14ac:dyDescent="0.4">
      <c r="K37" s="12"/>
      <c r="L37" s="14"/>
      <c r="M37" s="50"/>
    </row>
    <row r="38" spans="11:13" x14ac:dyDescent="0.4">
      <c r="K38" s="12"/>
      <c r="L38" s="14"/>
      <c r="M38" s="50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tabSelected="1" workbookViewId="0">
      <selection activeCell="K4" sqref="K4"/>
    </sheetView>
  </sheetViews>
  <sheetFormatPr defaultColWidth="8.86328125" defaultRowHeight="13.15" x14ac:dyDescent="0.4"/>
  <cols>
    <col min="1" max="1" width="18.1992187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6328125" style="1"/>
  </cols>
  <sheetData>
    <row r="1" spans="1:13" ht="13.5" thickBot="1" x14ac:dyDescent="0.45">
      <c r="A1" s="22" t="s">
        <v>119</v>
      </c>
      <c r="B1" s="23"/>
      <c r="C1" s="23"/>
      <c r="E1" s="27" t="s">
        <v>130</v>
      </c>
      <c r="G1" s="24" t="s">
        <v>137</v>
      </c>
      <c r="H1" s="24"/>
      <c r="I1" s="24"/>
      <c r="K1" s="24" t="s">
        <v>138</v>
      </c>
      <c r="L1" s="24"/>
      <c r="M1" s="24"/>
    </row>
    <row r="2" spans="1:13" x14ac:dyDescent="0.4">
      <c r="A2" s="6" t="s">
        <v>118</v>
      </c>
      <c r="B2" s="6" t="s">
        <v>135</v>
      </c>
      <c r="C2" s="6" t="s">
        <v>21</v>
      </c>
      <c r="E2" s="7" t="s">
        <v>118</v>
      </c>
      <c r="F2" s="11"/>
      <c r="G2" s="7" t="s">
        <v>118</v>
      </c>
      <c r="H2" s="7" t="s">
        <v>135</v>
      </c>
      <c r="I2" s="7" t="s">
        <v>21</v>
      </c>
      <c r="J2" s="11"/>
      <c r="K2" s="7" t="s">
        <v>118</v>
      </c>
      <c r="L2" s="7" t="s">
        <v>135</v>
      </c>
      <c r="M2" s="7" t="s">
        <v>21</v>
      </c>
    </row>
    <row r="3" spans="1:13" x14ac:dyDescent="0.4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1">
        <v>93395</v>
      </c>
      <c r="I3" s="1">
        <v>1.4999999999999999E-2</v>
      </c>
      <c r="K3" s="1" t="str" cm="1">
        <f t="array" ref="K3:M19">_xlfn._xlws.SORT(A3:C19,{3,2},{-1,1})</f>
        <v>Real Estate</v>
      </c>
      <c r="L3" s="1">
        <v>67007</v>
      </c>
      <c r="M3" s="1">
        <v>0.04</v>
      </c>
    </row>
    <row r="4" spans="1:13" x14ac:dyDescent="0.4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1">
        <v>90267</v>
      </c>
      <c r="I4" s="1">
        <v>0.02</v>
      </c>
      <c r="K4" s="1" t="str">
        <v>Retail</v>
      </c>
      <c r="L4" s="1">
        <v>48298</v>
      </c>
      <c r="M4" s="1">
        <v>3.5000000000000003E-2</v>
      </c>
    </row>
    <row r="5" spans="1:13" x14ac:dyDescent="0.4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1">
        <v>82498</v>
      </c>
      <c r="I5" s="1">
        <v>2.1000000000000001E-2</v>
      </c>
      <c r="K5" s="1" t="str">
        <v>Labor</v>
      </c>
      <c r="L5" s="1">
        <v>49222</v>
      </c>
      <c r="M5" s="1">
        <v>3.3000000000000002E-2</v>
      </c>
    </row>
    <row r="6" spans="1:13" x14ac:dyDescent="0.4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1">
        <v>77216</v>
      </c>
      <c r="I6" s="1">
        <v>1.4999999999999999E-2</v>
      </c>
      <c r="K6" s="1" t="str">
        <v>Finance</v>
      </c>
      <c r="L6" s="1">
        <v>62172</v>
      </c>
      <c r="M6" s="1">
        <v>3.3000000000000002E-2</v>
      </c>
    </row>
    <row r="7" spans="1:13" x14ac:dyDescent="0.4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1">
        <v>75417</v>
      </c>
      <c r="I7" s="1">
        <v>2.5000000000000001E-2</v>
      </c>
      <c r="K7" s="1" t="str">
        <v>Sales</v>
      </c>
      <c r="L7" s="1">
        <v>67139</v>
      </c>
      <c r="M7" s="1">
        <v>3.2000000000000001E-2</v>
      </c>
    </row>
    <row r="8" spans="1:13" x14ac:dyDescent="0.4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1">
        <v>72173</v>
      </c>
      <c r="I8" s="1">
        <v>2.5999999999999999E-2</v>
      </c>
      <c r="K8" s="1" t="str">
        <v>Operations</v>
      </c>
      <c r="L8" s="1">
        <v>63668</v>
      </c>
      <c r="M8" s="1">
        <v>2.8000000000000001E-2</v>
      </c>
    </row>
    <row r="9" spans="1:13" x14ac:dyDescent="0.4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1">
        <v>68499</v>
      </c>
      <c r="I9" s="1">
        <v>2.7E-2</v>
      </c>
      <c r="K9" s="1" t="str">
        <v>Education</v>
      </c>
      <c r="L9" s="1">
        <v>68499</v>
      </c>
      <c r="M9" s="1">
        <v>2.7E-2</v>
      </c>
    </row>
    <row r="10" spans="1:13" x14ac:dyDescent="0.4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1">
        <v>67139</v>
      </c>
      <c r="I10" s="1">
        <v>3.2000000000000001E-2</v>
      </c>
      <c r="K10" s="1" t="str">
        <v>Media</v>
      </c>
      <c r="L10" s="1">
        <v>66406</v>
      </c>
      <c r="M10" s="1">
        <v>2.5999999999999999E-2</v>
      </c>
    </row>
    <row r="11" spans="1:13" x14ac:dyDescent="0.4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1">
        <v>67007</v>
      </c>
      <c r="I11" s="1">
        <v>0.04</v>
      </c>
      <c r="K11" s="1" t="str">
        <v>Manufacturing</v>
      </c>
      <c r="L11" s="1">
        <v>72173</v>
      </c>
      <c r="M11" s="1">
        <v>2.5999999999999999E-2</v>
      </c>
    </row>
    <row r="12" spans="1:13" x14ac:dyDescent="0.4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1">
        <v>66406</v>
      </c>
      <c r="I12" s="1">
        <v>2.5999999999999999E-2</v>
      </c>
      <c r="K12" s="1" t="str">
        <v>Human Resources</v>
      </c>
      <c r="L12" s="1">
        <v>75417</v>
      </c>
      <c r="M12" s="1">
        <v>2.5000000000000001E-2</v>
      </c>
    </row>
    <row r="13" spans="1:13" x14ac:dyDescent="0.4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1">
        <v>63668</v>
      </c>
      <c r="I13" s="1">
        <v>2.8000000000000001E-2</v>
      </c>
      <c r="K13" s="1" t="str">
        <v>Health</v>
      </c>
      <c r="L13" s="1">
        <v>62219</v>
      </c>
      <c r="M13" s="1">
        <v>2.4E-2</v>
      </c>
    </row>
    <row r="14" spans="1:13" x14ac:dyDescent="0.4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1">
        <v>62219</v>
      </c>
      <c r="I14" s="1">
        <v>2.4E-2</v>
      </c>
      <c r="K14" s="1" t="str">
        <v>Food Services</v>
      </c>
      <c r="L14" s="1">
        <v>39147</v>
      </c>
      <c r="M14" s="1">
        <v>2.1000000000000001E-2</v>
      </c>
    </row>
    <row r="15" spans="1:13" x14ac:dyDescent="0.4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1">
        <v>62172</v>
      </c>
      <c r="I15" s="1">
        <v>3.3000000000000002E-2</v>
      </c>
      <c r="K15" s="1" t="str">
        <v>Engineering</v>
      </c>
      <c r="L15" s="1">
        <v>82498</v>
      </c>
      <c r="M15" s="1">
        <v>2.1000000000000001E-2</v>
      </c>
    </row>
    <row r="16" spans="1:13" x14ac:dyDescent="0.4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1">
        <v>58300</v>
      </c>
      <c r="I16" s="1">
        <v>1.9E-2</v>
      </c>
      <c r="K16" s="1" t="str">
        <v>Technology</v>
      </c>
      <c r="L16" s="1">
        <v>90267</v>
      </c>
      <c r="M16" s="1">
        <v>0.02</v>
      </c>
    </row>
    <row r="17" spans="1:13" x14ac:dyDescent="0.4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1">
        <v>49222</v>
      </c>
      <c r="I17" s="1">
        <v>3.3000000000000002E-2</v>
      </c>
      <c r="K17" s="1" t="str">
        <v>Design</v>
      </c>
      <c r="L17" s="1">
        <v>58300</v>
      </c>
      <c r="M17" s="1">
        <v>1.9E-2</v>
      </c>
    </row>
    <row r="18" spans="1:13" x14ac:dyDescent="0.4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1">
        <v>48298</v>
      </c>
      <c r="I18" s="1">
        <v>3.5000000000000003E-2</v>
      </c>
      <c r="K18" s="1" t="str">
        <v>Professional Services</v>
      </c>
      <c r="L18" s="1">
        <v>77216</v>
      </c>
      <c r="M18" s="1">
        <v>1.4999999999999999E-2</v>
      </c>
    </row>
    <row r="19" spans="1:13" x14ac:dyDescent="0.4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1">
        <v>39147</v>
      </c>
      <c r="I19" s="1">
        <v>2.1000000000000001E-2</v>
      </c>
      <c r="K19" s="1" t="str">
        <v>Law</v>
      </c>
      <c r="L19" s="1">
        <v>93395</v>
      </c>
      <c r="M19" s="1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G21" sqref="G21"/>
    </sheetView>
  </sheetViews>
  <sheetFormatPr defaultColWidth="8.86328125" defaultRowHeight="13.15" x14ac:dyDescent="0.4"/>
  <cols>
    <col min="1" max="1" width="18.796875" style="1" customWidth="1"/>
    <col min="2" max="2" width="12.19921875" style="1" customWidth="1"/>
    <col min="3" max="3" width="13.86328125" style="1" customWidth="1"/>
    <col min="4" max="4" width="4.6640625" style="1" customWidth="1"/>
    <col min="5" max="5" width="20" style="1" bestFit="1" customWidth="1"/>
    <col min="6" max="7" width="14.33203125" style="1" customWidth="1"/>
    <col min="8" max="8" width="4.6640625" style="1" customWidth="1"/>
    <col min="9" max="9" width="26.19921875" style="1" customWidth="1"/>
    <col min="10" max="16384" width="8.86328125" style="1"/>
  </cols>
  <sheetData>
    <row r="1" spans="1:9" ht="13.5" thickBot="1" x14ac:dyDescent="0.45">
      <c r="A1" s="22" t="s">
        <v>119</v>
      </c>
      <c r="B1" s="28"/>
      <c r="C1" s="28"/>
      <c r="E1" s="29" t="s">
        <v>138</v>
      </c>
      <c r="F1" s="30"/>
      <c r="G1" s="30"/>
      <c r="I1" s="31" t="s">
        <v>131</v>
      </c>
    </row>
    <row r="2" spans="1:9" s="11" customFormat="1" x14ac:dyDescent="0.4">
      <c r="A2" s="6" t="s">
        <v>118</v>
      </c>
      <c r="B2" s="6" t="s">
        <v>135</v>
      </c>
      <c r="C2" s="6" t="s">
        <v>21</v>
      </c>
      <c r="E2" s="7" t="s">
        <v>118</v>
      </c>
      <c r="F2" s="7" t="s">
        <v>135</v>
      </c>
      <c r="G2" s="7" t="s">
        <v>21</v>
      </c>
      <c r="I2" s="7" t="s">
        <v>118</v>
      </c>
    </row>
    <row r="3" spans="1:9" x14ac:dyDescent="0.4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4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4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4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4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4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4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4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4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4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4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4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4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4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4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4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4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Q86"/>
  <sheetViews>
    <sheetView workbookViewId="0">
      <selection activeCell="O7" sqref="O7"/>
    </sheetView>
  </sheetViews>
  <sheetFormatPr defaultColWidth="8.86328125" defaultRowHeight="13.15" x14ac:dyDescent="0.4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8.6640625" style="1" bestFit="1" customWidth="1"/>
    <col min="7" max="7" width="9.06640625" style="1" bestFit="1" customWidth="1"/>
    <col min="8" max="8" width="16.59765625" style="1" bestFit="1" customWidth="1"/>
    <col min="9" max="9" width="4.6640625" style="1" customWidth="1"/>
    <col min="10" max="10" width="20" style="1" customWidth="1"/>
    <col min="11" max="11" width="22.19921875" style="1" customWidth="1"/>
    <col min="12" max="12" width="15.53125" style="1" customWidth="1"/>
    <col min="13" max="13" width="14.33203125" style="1" customWidth="1"/>
    <col min="14" max="14" width="4.6640625" style="1" customWidth="1"/>
    <col min="15" max="15" width="20" style="1" customWidth="1"/>
    <col min="16" max="16" width="22.19921875" style="1" customWidth="1"/>
    <col min="17" max="18" width="14.33203125" style="1" customWidth="1"/>
    <col min="19" max="16384" width="8.86328125" style="1"/>
  </cols>
  <sheetData>
    <row r="1" spans="1:17" ht="13.5" thickBot="1" x14ac:dyDescent="0.45">
      <c r="A1" s="22" t="s">
        <v>119</v>
      </c>
      <c r="B1" s="28"/>
      <c r="C1" s="28"/>
      <c r="D1" s="28"/>
      <c r="J1" s="5" t="s">
        <v>139</v>
      </c>
      <c r="K1" s="4"/>
      <c r="L1" s="4"/>
      <c r="M1" s="4"/>
      <c r="O1" s="5" t="s">
        <v>140</v>
      </c>
      <c r="P1" s="4"/>
      <c r="Q1" s="4"/>
    </row>
    <row r="2" spans="1:17" s="11" customFormat="1" x14ac:dyDescent="0.4">
      <c r="A2" s="6" t="s">
        <v>118</v>
      </c>
      <c r="B2" s="6" t="s">
        <v>0</v>
      </c>
      <c r="C2" s="6" t="s">
        <v>135</v>
      </c>
      <c r="D2" s="6" t="s">
        <v>21</v>
      </c>
      <c r="F2" s="11" t="s">
        <v>163</v>
      </c>
      <c r="G2" s="11" t="s">
        <v>164</v>
      </c>
      <c r="H2" s="11" t="s">
        <v>165</v>
      </c>
    </row>
    <row r="3" spans="1:17" ht="13.5" thickBot="1" x14ac:dyDescent="0.45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cm="1">
        <f t="array" ref="F3:F86">--(A3:A86=P3)</f>
        <v>1</v>
      </c>
      <c r="G3" s="1" cm="1">
        <f t="array" ref="G3:G86">--(C3:C86&gt;P4)</f>
        <v>0</v>
      </c>
      <c r="H3" s="1">
        <f>F3*G3</f>
        <v>0</v>
      </c>
      <c r="J3" s="21" t="s">
        <v>121</v>
      </c>
      <c r="K3" s="19" t="s">
        <v>77</v>
      </c>
      <c r="O3" s="21" t="s">
        <v>121</v>
      </c>
      <c r="P3" s="32" t="s">
        <v>18</v>
      </c>
    </row>
    <row r="4" spans="1:17" x14ac:dyDescent="0.4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>
        <v>1</v>
      </c>
      <c r="G4" s="1">
        <v>0</v>
      </c>
      <c r="H4" s="1">
        <f t="shared" ref="H4:H67" si="0">F4*G4</f>
        <v>0</v>
      </c>
      <c r="O4" s="21" t="s">
        <v>141</v>
      </c>
      <c r="P4" s="20">
        <v>100000</v>
      </c>
    </row>
    <row r="5" spans="1:17" x14ac:dyDescent="0.4">
      <c r="A5" s="1" t="s">
        <v>18</v>
      </c>
      <c r="B5" s="1" t="s">
        <v>111</v>
      </c>
      <c r="C5" s="2">
        <v>91292</v>
      </c>
      <c r="D5" s="3">
        <v>3.1900000000000005E-2</v>
      </c>
      <c r="F5" s="1">
        <v>1</v>
      </c>
      <c r="G5" s="1">
        <v>0</v>
      </c>
      <c r="H5" s="1">
        <f t="shared" si="0"/>
        <v>0</v>
      </c>
    </row>
    <row r="6" spans="1:17" x14ac:dyDescent="0.4">
      <c r="A6" s="1" t="s">
        <v>18</v>
      </c>
      <c r="B6" s="1" t="s">
        <v>110</v>
      </c>
      <c r="C6" s="2">
        <v>55656.7</v>
      </c>
      <c r="D6" s="3">
        <v>1.15E-2</v>
      </c>
      <c r="F6" s="1">
        <v>1</v>
      </c>
      <c r="G6" s="1">
        <v>0</v>
      </c>
      <c r="H6" s="1">
        <f t="shared" si="0"/>
        <v>0</v>
      </c>
      <c r="J6" s="7" t="s">
        <v>118</v>
      </c>
      <c r="K6" s="7" t="s">
        <v>0</v>
      </c>
      <c r="L6" s="7" t="s">
        <v>135</v>
      </c>
      <c r="M6" s="7" t="s">
        <v>21</v>
      </c>
      <c r="O6" s="7" t="s">
        <v>0</v>
      </c>
      <c r="P6" s="7" t="s">
        <v>135</v>
      </c>
      <c r="Q6" s="7" t="s">
        <v>21</v>
      </c>
    </row>
    <row r="7" spans="1:17" x14ac:dyDescent="0.4">
      <c r="A7" s="1" t="s">
        <v>18</v>
      </c>
      <c r="B7" s="1" t="s">
        <v>109</v>
      </c>
      <c r="C7" s="2">
        <v>90267</v>
      </c>
      <c r="D7" s="3">
        <v>1.9899999999999998E-2</v>
      </c>
      <c r="F7" s="1">
        <v>1</v>
      </c>
      <c r="G7" s="1">
        <v>0</v>
      </c>
      <c r="H7" s="1">
        <f t="shared" si="0"/>
        <v>0</v>
      </c>
      <c r="J7" s="1" t="str" cm="1">
        <f t="array" ref="J7:M9">_xlfn._xlws.FILTER(A3:D86,A3:A86=K3,"No job exists")</f>
        <v>Operations</v>
      </c>
      <c r="K7" s="1" t="str">
        <v>Security Officer</v>
      </c>
      <c r="L7" s="2">
        <v>42456.4</v>
      </c>
      <c r="M7" s="3">
        <v>5.16E-2</v>
      </c>
      <c r="O7" s="1" t="str" cm="1">
        <f t="array" ref="O7:Q10">_xlfn._xlws.FILTER(B3:D86,(A3:A86=P3)*(C3:C86&gt;P4),"No job exists")</f>
        <v>Solutions Architect</v>
      </c>
      <c r="P7" s="2">
        <v>122996.4</v>
      </c>
      <c r="Q7" s="3">
        <v>1.3500000000000002E-2</v>
      </c>
    </row>
    <row r="8" spans="1:17" x14ac:dyDescent="0.4">
      <c r="A8" s="1" t="s">
        <v>18</v>
      </c>
      <c r="B8" s="1" t="s">
        <v>108</v>
      </c>
      <c r="C8" s="2">
        <v>122996.4</v>
      </c>
      <c r="D8" s="3">
        <v>1.3500000000000002E-2</v>
      </c>
      <c r="F8" s="1">
        <v>1</v>
      </c>
      <c r="G8" s="1">
        <v>1</v>
      </c>
      <c r="H8" s="1">
        <f t="shared" si="0"/>
        <v>1</v>
      </c>
      <c r="J8" s="1" t="str">
        <v>Operations</v>
      </c>
      <c r="K8" s="1" t="str">
        <v>Operations Manager</v>
      </c>
      <c r="L8" s="2">
        <v>80992.899999999994</v>
      </c>
      <c r="M8" s="3">
        <v>2.3499999999999997E-2</v>
      </c>
      <c r="O8" s="1" t="str">
        <v>Software Engineer</v>
      </c>
      <c r="P8" s="2">
        <v>101811.8</v>
      </c>
      <c r="Q8" s="3">
        <v>2.6200000000000001E-2</v>
      </c>
    </row>
    <row r="9" spans="1:17" x14ac:dyDescent="0.4">
      <c r="A9" s="1" t="s">
        <v>18</v>
      </c>
      <c r="B9" s="1" t="s">
        <v>20</v>
      </c>
      <c r="C9" s="2">
        <v>101811.8</v>
      </c>
      <c r="D9" s="3">
        <v>2.6200000000000001E-2</v>
      </c>
      <c r="F9" s="1">
        <v>1</v>
      </c>
      <c r="G9" s="1">
        <v>1</v>
      </c>
      <c r="H9" s="1">
        <f t="shared" si="0"/>
        <v>1</v>
      </c>
      <c r="J9" s="1" t="str">
        <v>Operations</v>
      </c>
      <c r="K9" s="1" t="str">
        <v>Operations Analyst</v>
      </c>
      <c r="L9" s="2">
        <v>67555.100000000006</v>
      </c>
      <c r="M9" s="3">
        <v>8.5000000000000006E-3</v>
      </c>
      <c r="O9" s="1" t="str">
        <v>IT Manager</v>
      </c>
      <c r="P9" s="2">
        <v>109285.8</v>
      </c>
      <c r="Q9" s="3">
        <v>3.6400000000000002E-2</v>
      </c>
    </row>
    <row r="10" spans="1:17" x14ac:dyDescent="0.4">
      <c r="A10" s="1" t="s">
        <v>18</v>
      </c>
      <c r="B10" s="1" t="s">
        <v>107</v>
      </c>
      <c r="C10" s="2">
        <v>81713.7</v>
      </c>
      <c r="D10" s="3">
        <v>2.5500000000000002E-2</v>
      </c>
      <c r="F10" s="1">
        <v>1</v>
      </c>
      <c r="G10" s="1">
        <v>0</v>
      </c>
      <c r="H10" s="1">
        <f t="shared" si="0"/>
        <v>0</v>
      </c>
      <c r="L10" s="2"/>
      <c r="M10" s="3"/>
      <c r="O10" s="1" t="str">
        <v>Data Scientist</v>
      </c>
      <c r="P10" s="2">
        <v>116213.5</v>
      </c>
      <c r="Q10" s="3">
        <v>1.4500000000000002E-2</v>
      </c>
    </row>
    <row r="11" spans="1:17" x14ac:dyDescent="0.4">
      <c r="A11" s="1" t="s">
        <v>18</v>
      </c>
      <c r="B11" s="1" t="s">
        <v>106</v>
      </c>
      <c r="C11" s="2">
        <v>89275</v>
      </c>
      <c r="D11" s="3">
        <v>-9.300000000000001E-3</v>
      </c>
      <c r="F11" s="1">
        <v>1</v>
      </c>
      <c r="G11" s="1">
        <v>0</v>
      </c>
      <c r="H11" s="1">
        <f t="shared" si="0"/>
        <v>0</v>
      </c>
      <c r="L11" s="2"/>
      <c r="M11" s="3"/>
      <c r="P11" s="2"/>
      <c r="Q11" s="3"/>
    </row>
    <row r="12" spans="1:17" x14ac:dyDescent="0.4">
      <c r="A12" s="1" t="s">
        <v>18</v>
      </c>
      <c r="B12" s="1" t="s">
        <v>105</v>
      </c>
      <c r="C12" s="2">
        <v>109285.8</v>
      </c>
      <c r="D12" s="3">
        <v>3.6400000000000002E-2</v>
      </c>
      <c r="F12" s="1">
        <v>1</v>
      </c>
      <c r="G12" s="1">
        <v>1</v>
      </c>
      <c r="H12" s="1">
        <f t="shared" si="0"/>
        <v>1</v>
      </c>
      <c r="L12" s="2"/>
      <c r="M12" s="3"/>
      <c r="P12" s="2"/>
      <c r="Q12" s="3"/>
    </row>
    <row r="13" spans="1:17" x14ac:dyDescent="0.4">
      <c r="A13" s="1" t="s">
        <v>18</v>
      </c>
      <c r="B13" s="1" t="s">
        <v>19</v>
      </c>
      <c r="C13" s="2">
        <v>116213.5</v>
      </c>
      <c r="D13" s="3">
        <v>1.4500000000000002E-2</v>
      </c>
      <c r="F13" s="1">
        <v>1</v>
      </c>
      <c r="G13" s="1">
        <v>1</v>
      </c>
      <c r="H13" s="1">
        <f t="shared" si="0"/>
        <v>1</v>
      </c>
      <c r="L13" s="2"/>
      <c r="M13" s="3"/>
      <c r="P13" s="2"/>
      <c r="Q13" s="3"/>
    </row>
    <row r="14" spans="1:17" x14ac:dyDescent="0.4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>
        <v>1</v>
      </c>
      <c r="G14" s="1">
        <v>0</v>
      </c>
      <c r="H14" s="1">
        <f t="shared" si="0"/>
        <v>0</v>
      </c>
      <c r="L14" s="2"/>
      <c r="M14" s="3"/>
      <c r="P14" s="2"/>
      <c r="Q14" s="3"/>
    </row>
    <row r="15" spans="1:17" x14ac:dyDescent="0.4">
      <c r="A15" s="1" t="s">
        <v>101</v>
      </c>
      <c r="B15" s="1" t="s">
        <v>103</v>
      </c>
      <c r="C15" s="2">
        <v>56866.7</v>
      </c>
      <c r="D15" s="3">
        <v>3.2300000000000009E-2</v>
      </c>
      <c r="F15" s="1">
        <v>0</v>
      </c>
      <c r="G15" s="1">
        <v>0</v>
      </c>
      <c r="H15" s="1">
        <f t="shared" si="0"/>
        <v>0</v>
      </c>
      <c r="L15" s="2"/>
      <c r="M15" s="3"/>
      <c r="P15" s="2"/>
      <c r="Q15" s="3"/>
    </row>
    <row r="16" spans="1:17" x14ac:dyDescent="0.4">
      <c r="A16" s="1" t="s">
        <v>101</v>
      </c>
      <c r="B16" s="1" t="s">
        <v>102</v>
      </c>
      <c r="C16" s="2">
        <v>77411.3</v>
      </c>
      <c r="D16" s="3">
        <v>3.2500000000000008E-2</v>
      </c>
      <c r="F16" s="1">
        <v>0</v>
      </c>
      <c r="G16" s="1">
        <v>0</v>
      </c>
      <c r="H16" s="1">
        <f t="shared" si="0"/>
        <v>0</v>
      </c>
      <c r="L16" s="2"/>
      <c r="M16" s="3"/>
      <c r="P16" s="2"/>
      <c r="Q16" s="3"/>
    </row>
    <row r="17" spans="1:17" x14ac:dyDescent="0.4">
      <c r="A17" s="1" t="s">
        <v>96</v>
      </c>
      <c r="B17" s="1" t="s">
        <v>100</v>
      </c>
      <c r="C17" s="2">
        <v>60537.9</v>
      </c>
      <c r="D17" s="3">
        <v>3.3699999999999994E-2</v>
      </c>
      <c r="F17" s="1">
        <v>0</v>
      </c>
      <c r="G17" s="1">
        <v>0</v>
      </c>
      <c r="H17" s="1">
        <f t="shared" si="0"/>
        <v>0</v>
      </c>
      <c r="L17" s="2"/>
      <c r="M17" s="3"/>
      <c r="P17" s="2"/>
      <c r="Q17" s="3"/>
    </row>
    <row r="18" spans="1:17" x14ac:dyDescent="0.4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>
        <v>0</v>
      </c>
      <c r="G18" s="1">
        <v>0</v>
      </c>
      <c r="H18" s="1">
        <f t="shared" si="0"/>
        <v>0</v>
      </c>
      <c r="L18" s="2"/>
      <c r="M18" s="3"/>
      <c r="P18" s="2"/>
      <c r="Q18" s="3"/>
    </row>
    <row r="19" spans="1:17" x14ac:dyDescent="0.4">
      <c r="A19" s="1" t="s">
        <v>96</v>
      </c>
      <c r="B19" s="1" t="s">
        <v>98</v>
      </c>
      <c r="C19" s="2">
        <v>30961.9</v>
      </c>
      <c r="D19" s="3">
        <v>3.4400000000000007E-2</v>
      </c>
      <c r="F19" s="1">
        <v>0</v>
      </c>
      <c r="G19" s="1">
        <v>0</v>
      </c>
      <c r="H19" s="1">
        <f t="shared" si="0"/>
        <v>0</v>
      </c>
      <c r="P19" s="2"/>
      <c r="Q19" s="3"/>
    </row>
    <row r="20" spans="1:17" x14ac:dyDescent="0.4">
      <c r="A20" s="1" t="s">
        <v>96</v>
      </c>
      <c r="B20" s="1" t="s">
        <v>97</v>
      </c>
      <c r="C20" s="2">
        <v>67242</v>
      </c>
      <c r="D20" s="3">
        <v>3.2500000000000008E-2</v>
      </c>
      <c r="F20" s="1">
        <v>0</v>
      </c>
      <c r="G20" s="1">
        <v>0</v>
      </c>
      <c r="H20" s="1">
        <f t="shared" si="0"/>
        <v>0</v>
      </c>
      <c r="P20" s="2"/>
      <c r="Q20" s="3"/>
    </row>
    <row r="21" spans="1:17" x14ac:dyDescent="0.4">
      <c r="A21" s="1" t="s">
        <v>94</v>
      </c>
      <c r="B21" s="1" t="s">
        <v>95</v>
      </c>
      <c r="C21" s="2">
        <v>67006.8</v>
      </c>
      <c r="D21" s="3">
        <v>3.95E-2</v>
      </c>
      <c r="F21" s="1">
        <v>0</v>
      </c>
      <c r="G21" s="1">
        <v>0</v>
      </c>
      <c r="H21" s="1">
        <f t="shared" si="0"/>
        <v>0</v>
      </c>
      <c r="P21" s="2"/>
      <c r="Q21" s="3"/>
    </row>
    <row r="22" spans="1:17" x14ac:dyDescent="0.4">
      <c r="A22" s="1" t="s">
        <v>81</v>
      </c>
      <c r="B22" s="1" t="s">
        <v>93</v>
      </c>
      <c r="C22" s="2">
        <v>87450.2</v>
      </c>
      <c r="D22" s="3">
        <v>1.0499999999999999E-2</v>
      </c>
      <c r="F22" s="1">
        <v>0</v>
      </c>
      <c r="G22" s="1">
        <v>0</v>
      </c>
      <c r="H22" s="1">
        <f t="shared" si="0"/>
        <v>0</v>
      </c>
      <c r="P22" s="2"/>
      <c r="Q22" s="3"/>
    </row>
    <row r="23" spans="1:17" x14ac:dyDescent="0.4">
      <c r="A23" s="1" t="s">
        <v>81</v>
      </c>
      <c r="B23" s="1" t="s">
        <v>92</v>
      </c>
      <c r="C23" s="2">
        <v>90019</v>
      </c>
      <c r="D23" s="3">
        <v>-7.4999999999999997E-3</v>
      </c>
      <c r="F23" s="1">
        <v>0</v>
      </c>
      <c r="G23" s="1">
        <v>0</v>
      </c>
      <c r="H23" s="1">
        <f t="shared" si="0"/>
        <v>0</v>
      </c>
      <c r="P23" s="2"/>
      <c r="Q23" s="3"/>
    </row>
    <row r="24" spans="1:17" x14ac:dyDescent="0.4">
      <c r="A24" s="1" t="s">
        <v>81</v>
      </c>
      <c r="B24" s="1" t="s">
        <v>91</v>
      </c>
      <c r="C24" s="2">
        <v>112678.6</v>
      </c>
      <c r="D24" s="3">
        <v>2.1399999999999999E-2</v>
      </c>
      <c r="F24" s="1">
        <v>0</v>
      </c>
      <c r="G24" s="1">
        <v>1</v>
      </c>
      <c r="H24" s="1">
        <f t="shared" si="0"/>
        <v>0</v>
      </c>
    </row>
    <row r="25" spans="1:17" x14ac:dyDescent="0.4">
      <c r="A25" s="1" t="s">
        <v>81</v>
      </c>
      <c r="B25" s="1" t="s">
        <v>90</v>
      </c>
      <c r="C25" s="2">
        <v>58465.9</v>
      </c>
      <c r="D25" s="3">
        <v>2.7800000000000002E-2</v>
      </c>
      <c r="F25" s="1">
        <v>0</v>
      </c>
      <c r="G25" s="1">
        <v>0</v>
      </c>
      <c r="H25" s="1">
        <f t="shared" si="0"/>
        <v>0</v>
      </c>
    </row>
    <row r="26" spans="1:17" x14ac:dyDescent="0.4">
      <c r="A26" s="1" t="s">
        <v>81</v>
      </c>
      <c r="B26" s="1" t="s">
        <v>89</v>
      </c>
      <c r="C26" s="2">
        <v>85666.4</v>
      </c>
      <c r="D26" s="3">
        <v>1.7399999999999999E-2</v>
      </c>
      <c r="F26" s="1">
        <v>0</v>
      </c>
      <c r="G26" s="1">
        <v>0</v>
      </c>
      <c r="H26" s="1">
        <f t="shared" si="0"/>
        <v>0</v>
      </c>
    </row>
    <row r="27" spans="1:17" x14ac:dyDescent="0.4">
      <c r="A27" s="1" t="s">
        <v>81</v>
      </c>
      <c r="B27" s="1" t="s">
        <v>88</v>
      </c>
      <c r="C27" s="2">
        <v>44664.2</v>
      </c>
      <c r="D27" s="3">
        <v>3.95E-2</v>
      </c>
      <c r="F27" s="1">
        <v>0</v>
      </c>
      <c r="G27" s="1">
        <v>0</v>
      </c>
      <c r="H27" s="1">
        <f t="shared" si="0"/>
        <v>0</v>
      </c>
    </row>
    <row r="28" spans="1:17" x14ac:dyDescent="0.4">
      <c r="A28" s="1" t="s">
        <v>81</v>
      </c>
      <c r="B28" s="1" t="s">
        <v>87</v>
      </c>
      <c r="C28" s="2">
        <v>61767</v>
      </c>
      <c r="D28" s="3">
        <v>1.4200000000000001E-2</v>
      </c>
      <c r="F28" s="1">
        <v>0</v>
      </c>
      <c r="G28" s="1">
        <v>0</v>
      </c>
      <c r="H28" s="1">
        <f t="shared" si="0"/>
        <v>0</v>
      </c>
    </row>
    <row r="29" spans="1:17" x14ac:dyDescent="0.4">
      <c r="A29" s="1" t="s">
        <v>81</v>
      </c>
      <c r="B29" s="1" t="s">
        <v>86</v>
      </c>
      <c r="C29" s="2">
        <v>91287.2</v>
      </c>
      <c r="D29" s="3">
        <v>1.4500000000000002E-2</v>
      </c>
      <c r="F29" s="1">
        <v>0</v>
      </c>
      <c r="G29" s="1">
        <v>0</v>
      </c>
      <c r="H29" s="1">
        <f t="shared" si="0"/>
        <v>0</v>
      </c>
    </row>
    <row r="30" spans="1:17" x14ac:dyDescent="0.4">
      <c r="A30" s="1" t="s">
        <v>81</v>
      </c>
      <c r="B30" s="1" t="s">
        <v>85</v>
      </c>
      <c r="C30" s="2">
        <v>83485.7</v>
      </c>
      <c r="D30" s="3">
        <v>-1.34E-2</v>
      </c>
      <c r="F30" s="1">
        <v>0</v>
      </c>
      <c r="G30" s="1">
        <v>0</v>
      </c>
      <c r="H30" s="1">
        <f t="shared" si="0"/>
        <v>0</v>
      </c>
    </row>
    <row r="31" spans="1:17" x14ac:dyDescent="0.4">
      <c r="A31" s="1" t="s">
        <v>81</v>
      </c>
      <c r="B31" s="1" t="s">
        <v>84</v>
      </c>
      <c r="C31" s="2">
        <v>81988.399999999994</v>
      </c>
      <c r="D31" s="3">
        <v>3.4999999999999996E-3</v>
      </c>
      <c r="F31" s="1">
        <v>0</v>
      </c>
      <c r="G31" s="1">
        <v>0</v>
      </c>
      <c r="H31" s="1">
        <f t="shared" si="0"/>
        <v>0</v>
      </c>
    </row>
    <row r="32" spans="1:17" x14ac:dyDescent="0.4">
      <c r="A32" s="1" t="s">
        <v>81</v>
      </c>
      <c r="B32" s="1" t="s">
        <v>83</v>
      </c>
      <c r="C32" s="2">
        <v>78392.800000000003</v>
      </c>
      <c r="D32" s="3">
        <v>1.7899999999999999E-2</v>
      </c>
      <c r="F32" s="1">
        <v>0</v>
      </c>
      <c r="G32" s="1">
        <v>0</v>
      </c>
      <c r="H32" s="1">
        <f t="shared" si="0"/>
        <v>0</v>
      </c>
    </row>
    <row r="33" spans="1:8" x14ac:dyDescent="0.4">
      <c r="A33" s="1" t="s">
        <v>81</v>
      </c>
      <c r="B33" s="1" t="s">
        <v>82</v>
      </c>
      <c r="C33" s="2">
        <v>50730.400000000001</v>
      </c>
      <c r="D33" s="3">
        <v>3.0400000000000003E-2</v>
      </c>
      <c r="F33" s="1">
        <v>0</v>
      </c>
      <c r="G33" s="1">
        <v>0</v>
      </c>
      <c r="H33" s="1">
        <f t="shared" si="0"/>
        <v>0</v>
      </c>
    </row>
    <row r="34" spans="1:8" x14ac:dyDescent="0.4">
      <c r="A34" s="1" t="s">
        <v>77</v>
      </c>
      <c r="B34" s="1" t="s">
        <v>80</v>
      </c>
      <c r="C34" s="2">
        <v>42456.4</v>
      </c>
      <c r="D34" s="3">
        <v>5.16E-2</v>
      </c>
      <c r="F34" s="1">
        <v>0</v>
      </c>
      <c r="G34" s="1">
        <v>0</v>
      </c>
      <c r="H34" s="1">
        <f t="shared" si="0"/>
        <v>0</v>
      </c>
    </row>
    <row r="35" spans="1:8" x14ac:dyDescent="0.4">
      <c r="A35" s="1" t="s">
        <v>77</v>
      </c>
      <c r="B35" s="1" t="s">
        <v>79</v>
      </c>
      <c r="C35" s="2">
        <v>80992.899999999994</v>
      </c>
      <c r="D35" s="3">
        <v>2.3499999999999997E-2</v>
      </c>
      <c r="F35" s="1">
        <v>0</v>
      </c>
      <c r="G35" s="1">
        <v>0</v>
      </c>
      <c r="H35" s="1">
        <f t="shared" si="0"/>
        <v>0</v>
      </c>
    </row>
    <row r="36" spans="1:8" x14ac:dyDescent="0.4">
      <c r="A36" s="1" t="s">
        <v>77</v>
      </c>
      <c r="B36" s="1" t="s">
        <v>78</v>
      </c>
      <c r="C36" s="2">
        <v>67555.100000000006</v>
      </c>
      <c r="D36" s="3">
        <v>8.5000000000000006E-3</v>
      </c>
      <c r="F36" s="1">
        <v>0</v>
      </c>
      <c r="G36" s="1">
        <v>0</v>
      </c>
      <c r="H36" s="1">
        <f t="shared" si="0"/>
        <v>0</v>
      </c>
    </row>
    <row r="37" spans="1:8" x14ac:dyDescent="0.4">
      <c r="A37" s="1" t="s">
        <v>74</v>
      </c>
      <c r="B37" s="1" t="s">
        <v>76</v>
      </c>
      <c r="C37" s="2">
        <v>61260.6</v>
      </c>
      <c r="D37" s="3">
        <v>2.3799999999999995E-2</v>
      </c>
      <c r="F37" s="1">
        <v>0</v>
      </c>
      <c r="G37" s="1">
        <v>0</v>
      </c>
      <c r="H37" s="1">
        <f t="shared" si="0"/>
        <v>0</v>
      </c>
    </row>
    <row r="38" spans="1:8" x14ac:dyDescent="0.4">
      <c r="A38" s="1" t="s">
        <v>74</v>
      </c>
      <c r="B38" s="1" t="s">
        <v>75</v>
      </c>
      <c r="C38" s="2">
        <v>71552.2</v>
      </c>
      <c r="D38" s="3">
        <v>2.8500000000000004E-2</v>
      </c>
      <c r="F38" s="1">
        <v>0</v>
      </c>
      <c r="G38" s="1">
        <v>0</v>
      </c>
      <c r="H38" s="1">
        <f t="shared" si="0"/>
        <v>0</v>
      </c>
    </row>
    <row r="39" spans="1:8" x14ac:dyDescent="0.4">
      <c r="A39" s="1" t="s">
        <v>69</v>
      </c>
      <c r="B39" s="1" t="s">
        <v>73</v>
      </c>
      <c r="C39" s="2">
        <v>77176.3</v>
      </c>
      <c r="D39" s="3">
        <v>2.0499999999999997E-2</v>
      </c>
      <c r="F39" s="1">
        <v>0</v>
      </c>
      <c r="G39" s="1">
        <v>0</v>
      </c>
      <c r="H39" s="1">
        <f t="shared" si="0"/>
        <v>0</v>
      </c>
    </row>
    <row r="40" spans="1:8" x14ac:dyDescent="0.4">
      <c r="A40" s="1" t="s">
        <v>69</v>
      </c>
      <c r="B40" s="1" t="s">
        <v>72</v>
      </c>
      <c r="C40" s="2">
        <v>88590.3</v>
      </c>
      <c r="D40" s="3">
        <v>2.1499999999999998E-2</v>
      </c>
      <c r="F40" s="1">
        <v>0</v>
      </c>
      <c r="G40" s="1">
        <v>0</v>
      </c>
      <c r="H40" s="1">
        <f t="shared" si="0"/>
        <v>0</v>
      </c>
    </row>
    <row r="41" spans="1:8" x14ac:dyDescent="0.4">
      <c r="A41" s="1" t="s">
        <v>69</v>
      </c>
      <c r="B41" s="1" t="s">
        <v>71</v>
      </c>
      <c r="C41" s="2">
        <v>40804.9</v>
      </c>
      <c r="D41" s="3">
        <v>2.9900000000000003E-2</v>
      </c>
      <c r="F41" s="1">
        <v>0</v>
      </c>
      <c r="G41" s="1">
        <v>0</v>
      </c>
      <c r="H41" s="1">
        <f t="shared" si="0"/>
        <v>0</v>
      </c>
    </row>
    <row r="42" spans="1:8" x14ac:dyDescent="0.4">
      <c r="A42" s="1" t="s">
        <v>69</v>
      </c>
      <c r="B42" s="1" t="s">
        <v>70</v>
      </c>
      <c r="C42" s="2">
        <v>82121.2</v>
      </c>
      <c r="D42" s="3">
        <v>3.0200000000000005E-2</v>
      </c>
      <c r="F42" s="1">
        <v>0</v>
      </c>
      <c r="G42" s="1">
        <v>0</v>
      </c>
      <c r="H42" s="1">
        <f t="shared" si="0"/>
        <v>0</v>
      </c>
    </row>
    <row r="43" spans="1:8" x14ac:dyDescent="0.4">
      <c r="A43" s="1" t="s">
        <v>66</v>
      </c>
      <c r="B43" s="1" t="s">
        <v>68</v>
      </c>
      <c r="C43" s="2">
        <v>61569.1</v>
      </c>
      <c r="D43" s="3">
        <v>1.2500000000000001E-2</v>
      </c>
      <c r="F43" s="1">
        <v>0</v>
      </c>
      <c r="G43" s="1">
        <v>0</v>
      </c>
      <c r="H43" s="1">
        <f t="shared" si="0"/>
        <v>0</v>
      </c>
    </row>
    <row r="44" spans="1:8" x14ac:dyDescent="0.4">
      <c r="A44" s="1" t="s">
        <v>66</v>
      </c>
      <c r="B44" s="1" t="s">
        <v>67</v>
      </c>
      <c r="C44" s="2">
        <v>125220.3</v>
      </c>
      <c r="D44" s="3">
        <v>1.7499999999999998E-2</v>
      </c>
      <c r="F44" s="1">
        <v>0</v>
      </c>
      <c r="G44" s="1">
        <v>1</v>
      </c>
      <c r="H44" s="1">
        <f t="shared" si="0"/>
        <v>0</v>
      </c>
    </row>
    <row r="45" spans="1:8" x14ac:dyDescent="0.4">
      <c r="A45" s="1" t="s">
        <v>16</v>
      </c>
      <c r="B45" s="1" t="s">
        <v>17</v>
      </c>
      <c r="C45" s="2">
        <v>45948</v>
      </c>
      <c r="D45" s="3">
        <v>2.5500000000000002E-2</v>
      </c>
      <c r="F45" s="1">
        <v>0</v>
      </c>
      <c r="G45" s="1">
        <v>0</v>
      </c>
      <c r="H45" s="1">
        <f t="shared" si="0"/>
        <v>0</v>
      </c>
    </row>
    <row r="46" spans="1:8" x14ac:dyDescent="0.4">
      <c r="A46" s="1" t="s">
        <v>16</v>
      </c>
      <c r="B46" s="1" t="s">
        <v>65</v>
      </c>
      <c r="C46" s="2">
        <v>60942.2</v>
      </c>
      <c r="D46" s="3">
        <v>3.0900000000000004E-2</v>
      </c>
      <c r="F46" s="1">
        <v>0</v>
      </c>
      <c r="G46" s="1">
        <v>0</v>
      </c>
      <c r="H46" s="1">
        <f t="shared" si="0"/>
        <v>0</v>
      </c>
    </row>
    <row r="47" spans="1:8" x14ac:dyDescent="0.4">
      <c r="A47" s="1" t="s">
        <v>16</v>
      </c>
      <c r="B47" s="1" t="s">
        <v>64</v>
      </c>
      <c r="C47" s="2">
        <v>53329.599999999999</v>
      </c>
      <c r="D47" s="3">
        <v>2.3499999999999997E-2</v>
      </c>
      <c r="F47" s="1">
        <v>0</v>
      </c>
      <c r="G47" s="1">
        <v>0</v>
      </c>
      <c r="H47" s="1">
        <f t="shared" si="0"/>
        <v>0</v>
      </c>
    </row>
    <row r="48" spans="1:8" x14ac:dyDescent="0.4">
      <c r="A48" s="1" t="s">
        <v>16</v>
      </c>
      <c r="B48" s="1" t="s">
        <v>63</v>
      </c>
      <c r="C48" s="2">
        <v>44439.6</v>
      </c>
      <c r="D48" s="3">
        <v>1.0799999999999999E-2</v>
      </c>
      <c r="F48" s="1">
        <v>0</v>
      </c>
      <c r="G48" s="1">
        <v>0</v>
      </c>
      <c r="H48" s="1">
        <f t="shared" si="0"/>
        <v>0</v>
      </c>
    </row>
    <row r="49" spans="1:8" x14ac:dyDescent="0.4">
      <c r="A49" s="1" t="s">
        <v>16</v>
      </c>
      <c r="B49" s="1" t="s">
        <v>62</v>
      </c>
      <c r="C49" s="2">
        <v>51534.8</v>
      </c>
      <c r="D49" s="3">
        <v>3.9799999999999995E-2</v>
      </c>
      <c r="F49" s="1">
        <v>0</v>
      </c>
      <c r="G49" s="1">
        <v>0</v>
      </c>
      <c r="H49" s="1">
        <f t="shared" si="0"/>
        <v>0</v>
      </c>
    </row>
    <row r="50" spans="1:8" x14ac:dyDescent="0.4">
      <c r="A50" s="1" t="s">
        <v>16</v>
      </c>
      <c r="B50" s="1" t="s">
        <v>61</v>
      </c>
      <c r="C50" s="2">
        <v>45048</v>
      </c>
      <c r="D50" s="3">
        <v>6.3399999999999984E-2</v>
      </c>
      <c r="F50" s="1">
        <v>0</v>
      </c>
      <c r="G50" s="1">
        <v>0</v>
      </c>
      <c r="H50" s="1">
        <f t="shared" si="0"/>
        <v>0</v>
      </c>
    </row>
    <row r="51" spans="1:8" x14ac:dyDescent="0.4">
      <c r="A51" s="1" t="s">
        <v>16</v>
      </c>
      <c r="B51" s="1" t="s">
        <v>60</v>
      </c>
      <c r="C51" s="2">
        <v>44107.4</v>
      </c>
      <c r="D51" s="3">
        <v>2.0199999999999999E-2</v>
      </c>
      <c r="F51" s="1">
        <v>0</v>
      </c>
      <c r="G51" s="1">
        <v>0</v>
      </c>
      <c r="H51" s="1">
        <f t="shared" si="0"/>
        <v>0</v>
      </c>
    </row>
    <row r="52" spans="1:8" x14ac:dyDescent="0.4">
      <c r="A52" s="1" t="s">
        <v>16</v>
      </c>
      <c r="B52" s="1" t="s">
        <v>59</v>
      </c>
      <c r="C52" s="2">
        <v>48422.6</v>
      </c>
      <c r="D52" s="3">
        <v>5.3100000000000001E-2</v>
      </c>
      <c r="F52" s="1">
        <v>0</v>
      </c>
      <c r="G52" s="1">
        <v>0</v>
      </c>
      <c r="H52" s="1">
        <f t="shared" si="0"/>
        <v>0</v>
      </c>
    </row>
    <row r="53" spans="1:8" x14ac:dyDescent="0.4">
      <c r="A53" s="1" t="s">
        <v>56</v>
      </c>
      <c r="B53" s="1" t="s">
        <v>58</v>
      </c>
      <c r="C53" s="2">
        <v>62270.3</v>
      </c>
      <c r="D53" s="3">
        <v>4.2499999999999989E-2</v>
      </c>
      <c r="F53" s="1">
        <v>0</v>
      </c>
      <c r="G53" s="1">
        <v>0</v>
      </c>
      <c r="H53" s="1">
        <f t="shared" si="0"/>
        <v>0</v>
      </c>
    </row>
    <row r="54" spans="1:8" x14ac:dyDescent="0.4">
      <c r="A54" s="1" t="s">
        <v>56</v>
      </c>
      <c r="B54" s="1" t="s">
        <v>57</v>
      </c>
      <c r="C54" s="2">
        <v>88563.6</v>
      </c>
      <c r="D54" s="3">
        <v>8.0000000000000002E-3</v>
      </c>
      <c r="F54" s="1">
        <v>0</v>
      </c>
      <c r="G54" s="1">
        <v>0</v>
      </c>
      <c r="H54" s="1">
        <f t="shared" si="0"/>
        <v>0</v>
      </c>
    </row>
    <row r="55" spans="1:8" x14ac:dyDescent="0.4">
      <c r="A55" s="1" t="s">
        <v>46</v>
      </c>
      <c r="B55" s="1" t="s">
        <v>55</v>
      </c>
      <c r="C55" s="2">
        <v>82019.3</v>
      </c>
      <c r="D55" s="3">
        <v>2.0199999999999999E-2</v>
      </c>
      <c r="F55" s="1">
        <v>0</v>
      </c>
      <c r="G55" s="1">
        <v>0</v>
      </c>
      <c r="H55" s="1">
        <f t="shared" si="0"/>
        <v>0</v>
      </c>
    </row>
    <row r="56" spans="1:8" x14ac:dyDescent="0.4">
      <c r="A56" s="1" t="s">
        <v>46</v>
      </c>
      <c r="B56" s="1" t="s">
        <v>54</v>
      </c>
      <c r="C56" s="2">
        <v>83898.6</v>
      </c>
      <c r="D56" s="3">
        <v>1.0999999999999999E-2</v>
      </c>
      <c r="F56" s="1">
        <v>0</v>
      </c>
      <c r="G56" s="1">
        <v>0</v>
      </c>
      <c r="H56" s="1">
        <f t="shared" si="0"/>
        <v>0</v>
      </c>
    </row>
    <row r="57" spans="1:8" x14ac:dyDescent="0.4">
      <c r="A57" s="1" t="s">
        <v>46</v>
      </c>
      <c r="B57" s="1" t="s">
        <v>53</v>
      </c>
      <c r="C57" s="2">
        <v>36933.699999999997</v>
      </c>
      <c r="D57" s="3">
        <v>4.8799999999999996E-2</v>
      </c>
      <c r="F57" s="1">
        <v>0</v>
      </c>
      <c r="G57" s="1">
        <v>0</v>
      </c>
      <c r="H57" s="1">
        <f t="shared" si="0"/>
        <v>0</v>
      </c>
    </row>
    <row r="58" spans="1:8" x14ac:dyDescent="0.4">
      <c r="A58" s="1" t="s">
        <v>46</v>
      </c>
      <c r="B58" s="1" t="s">
        <v>52</v>
      </c>
      <c r="C58" s="2">
        <v>124942.1</v>
      </c>
      <c r="D58" s="3">
        <v>-3.5000000000000005E-3</v>
      </c>
      <c r="F58" s="1">
        <v>0</v>
      </c>
      <c r="G58" s="1">
        <v>1</v>
      </c>
      <c r="H58" s="1">
        <f t="shared" si="0"/>
        <v>0</v>
      </c>
    </row>
    <row r="59" spans="1:8" x14ac:dyDescent="0.4">
      <c r="A59" s="1" t="s">
        <v>46</v>
      </c>
      <c r="B59" s="1" t="s">
        <v>51</v>
      </c>
      <c r="C59" s="2">
        <v>64068.9</v>
      </c>
      <c r="D59" s="3">
        <v>2.3799999999999995E-2</v>
      </c>
      <c r="F59" s="1">
        <v>0</v>
      </c>
      <c r="G59" s="1">
        <v>0</v>
      </c>
      <c r="H59" s="1">
        <f t="shared" si="0"/>
        <v>0</v>
      </c>
    </row>
    <row r="60" spans="1:8" x14ac:dyDescent="0.4">
      <c r="A60" s="1" t="s">
        <v>46</v>
      </c>
      <c r="B60" s="1" t="s">
        <v>50</v>
      </c>
      <c r="C60" s="2">
        <v>40125.1</v>
      </c>
      <c r="D60" s="3">
        <v>2.7900000000000001E-2</v>
      </c>
      <c r="F60" s="1">
        <v>0</v>
      </c>
      <c r="G60" s="1">
        <v>0</v>
      </c>
      <c r="H60" s="1">
        <f t="shared" si="0"/>
        <v>0</v>
      </c>
    </row>
    <row r="61" spans="1:8" x14ac:dyDescent="0.4">
      <c r="A61" s="1" t="s">
        <v>46</v>
      </c>
      <c r="B61" s="1" t="s">
        <v>49</v>
      </c>
      <c r="C61" s="2">
        <v>53669.7</v>
      </c>
      <c r="D61" s="3">
        <v>1.0499999999999999E-2</v>
      </c>
      <c r="F61" s="1">
        <v>0</v>
      </c>
      <c r="G61" s="1">
        <v>0</v>
      </c>
      <c r="H61" s="1">
        <f t="shared" si="0"/>
        <v>0</v>
      </c>
    </row>
    <row r="62" spans="1:8" x14ac:dyDescent="0.4">
      <c r="A62" s="1" t="s">
        <v>46</v>
      </c>
      <c r="B62" s="1" t="s">
        <v>48</v>
      </c>
      <c r="C62" s="2">
        <v>40342.6</v>
      </c>
      <c r="D62" s="3">
        <v>3.7499999999999999E-2</v>
      </c>
      <c r="F62" s="1">
        <v>0</v>
      </c>
      <c r="G62" s="1">
        <v>0</v>
      </c>
      <c r="H62" s="1">
        <f t="shared" si="0"/>
        <v>0</v>
      </c>
    </row>
    <row r="63" spans="1:8" x14ac:dyDescent="0.4">
      <c r="A63" s="1" t="s">
        <v>46</v>
      </c>
      <c r="B63" s="1" t="s">
        <v>47</v>
      </c>
      <c r="C63" s="2">
        <v>33970.300000000003</v>
      </c>
      <c r="D63" s="3">
        <v>4.0399999999999998E-2</v>
      </c>
      <c r="F63" s="1">
        <v>0</v>
      </c>
      <c r="G63" s="1">
        <v>0</v>
      </c>
      <c r="H63" s="1">
        <f t="shared" si="0"/>
        <v>0</v>
      </c>
    </row>
    <row r="64" spans="1:8" x14ac:dyDescent="0.4">
      <c r="A64" s="1" t="s">
        <v>40</v>
      </c>
      <c r="B64" s="1" t="s">
        <v>45</v>
      </c>
      <c r="C64" s="2">
        <v>37713.800000000003</v>
      </c>
      <c r="D64" s="3">
        <v>2.8900000000000002E-2</v>
      </c>
      <c r="F64" s="1">
        <v>0</v>
      </c>
      <c r="G64" s="1">
        <v>0</v>
      </c>
      <c r="H64" s="1">
        <f t="shared" si="0"/>
        <v>0</v>
      </c>
    </row>
    <row r="65" spans="1:8" x14ac:dyDescent="0.4">
      <c r="A65" s="1" t="s">
        <v>40</v>
      </c>
      <c r="B65" s="1" t="s">
        <v>44</v>
      </c>
      <c r="C65" s="2">
        <v>56748.9</v>
      </c>
      <c r="D65" s="3">
        <v>1.4600000000000002E-2</v>
      </c>
      <c r="F65" s="1">
        <v>0</v>
      </c>
      <c r="G65" s="1">
        <v>0</v>
      </c>
      <c r="H65" s="1">
        <f t="shared" si="0"/>
        <v>0</v>
      </c>
    </row>
    <row r="66" spans="1:8" x14ac:dyDescent="0.4">
      <c r="A66" s="1" t="s">
        <v>40</v>
      </c>
      <c r="B66" s="1" t="s">
        <v>43</v>
      </c>
      <c r="C66" s="2">
        <v>32865.4</v>
      </c>
      <c r="D66" s="3">
        <v>1.4500000000000002E-2</v>
      </c>
      <c r="F66" s="1">
        <v>0</v>
      </c>
      <c r="G66" s="1">
        <v>0</v>
      </c>
      <c r="H66" s="1">
        <f t="shared" si="0"/>
        <v>0</v>
      </c>
    </row>
    <row r="67" spans="1:8" x14ac:dyDescent="0.4">
      <c r="A67" s="1" t="s">
        <v>40</v>
      </c>
      <c r="B67" s="1" t="s">
        <v>42</v>
      </c>
      <c r="C67" s="2">
        <v>40788.800000000003</v>
      </c>
      <c r="D67" s="3">
        <v>1.5500000000000003E-2</v>
      </c>
      <c r="F67" s="1">
        <v>0</v>
      </c>
      <c r="G67" s="1">
        <v>0</v>
      </c>
      <c r="H67" s="1">
        <f t="shared" si="0"/>
        <v>0</v>
      </c>
    </row>
    <row r="68" spans="1:8" x14ac:dyDescent="0.4">
      <c r="A68" s="1" t="s">
        <v>40</v>
      </c>
      <c r="B68" s="1" t="s">
        <v>41</v>
      </c>
      <c r="C68" s="2">
        <v>27617.7</v>
      </c>
      <c r="D68" s="3">
        <v>3.0500000000000006E-2</v>
      </c>
      <c r="F68" s="1">
        <v>0</v>
      </c>
      <c r="G68" s="1">
        <v>0</v>
      </c>
      <c r="H68" s="1">
        <f t="shared" ref="H68:H86" si="1">F68*G68</f>
        <v>0</v>
      </c>
    </row>
    <row r="69" spans="1:8" x14ac:dyDescent="0.4">
      <c r="A69" s="1" t="s">
        <v>14</v>
      </c>
      <c r="B69" s="1" t="s">
        <v>39</v>
      </c>
      <c r="C69" s="2">
        <v>105821.6</v>
      </c>
      <c r="D69" s="3">
        <v>1.2800000000000001E-2</v>
      </c>
      <c r="F69" s="1">
        <v>0</v>
      </c>
      <c r="G69" s="1">
        <v>1</v>
      </c>
      <c r="H69" s="1">
        <f t="shared" si="1"/>
        <v>0</v>
      </c>
    </row>
    <row r="70" spans="1:8" x14ac:dyDescent="0.4">
      <c r="A70" s="1" t="s">
        <v>14</v>
      </c>
      <c r="B70" s="1" t="s">
        <v>38</v>
      </c>
      <c r="C70" s="2">
        <v>52066.9</v>
      </c>
      <c r="D70" s="3">
        <v>5.9399999999999994E-2</v>
      </c>
      <c r="F70" s="1">
        <v>0</v>
      </c>
      <c r="G70" s="1">
        <v>0</v>
      </c>
      <c r="H70" s="1">
        <f t="shared" si="1"/>
        <v>0</v>
      </c>
    </row>
    <row r="71" spans="1:8" x14ac:dyDescent="0.4">
      <c r="A71" s="1" t="s">
        <v>14</v>
      </c>
      <c r="B71" s="1" t="s">
        <v>37</v>
      </c>
      <c r="C71" s="2">
        <v>45113.9</v>
      </c>
      <c r="D71" s="3">
        <v>3.3799999999999997E-2</v>
      </c>
      <c r="F71" s="1">
        <v>0</v>
      </c>
      <c r="G71" s="1">
        <v>0</v>
      </c>
      <c r="H71" s="1">
        <f t="shared" si="1"/>
        <v>0</v>
      </c>
    </row>
    <row r="72" spans="1:8" x14ac:dyDescent="0.4">
      <c r="A72" s="1" t="s">
        <v>14</v>
      </c>
      <c r="B72" s="1" t="s">
        <v>15</v>
      </c>
      <c r="C72" s="2">
        <v>73523.199999999997</v>
      </c>
      <c r="D72" s="3">
        <v>1.5699999999999999E-2</v>
      </c>
      <c r="F72" s="1">
        <v>0</v>
      </c>
      <c r="G72" s="1">
        <v>0</v>
      </c>
      <c r="H72" s="1">
        <f t="shared" si="1"/>
        <v>0</v>
      </c>
    </row>
    <row r="73" spans="1:8" x14ac:dyDescent="0.4">
      <c r="A73" s="1" t="s">
        <v>14</v>
      </c>
      <c r="B73" s="1" t="s">
        <v>36</v>
      </c>
      <c r="C73" s="2">
        <v>62632.6</v>
      </c>
      <c r="D73" s="3">
        <v>5.3299999999999993E-2</v>
      </c>
      <c r="F73" s="1">
        <v>0</v>
      </c>
      <c r="G73" s="1">
        <v>0</v>
      </c>
      <c r="H73" s="1">
        <f t="shared" si="1"/>
        <v>0</v>
      </c>
    </row>
    <row r="74" spans="1:8" x14ac:dyDescent="0.4">
      <c r="A74" s="1" t="s">
        <v>14</v>
      </c>
      <c r="B74" s="1" t="s">
        <v>35</v>
      </c>
      <c r="C74" s="2">
        <v>58152.9</v>
      </c>
      <c r="D74" s="3">
        <v>4.1399999999999999E-2</v>
      </c>
      <c r="F74" s="1">
        <v>0</v>
      </c>
      <c r="G74" s="1">
        <v>0</v>
      </c>
      <c r="H74" s="1">
        <f t="shared" si="1"/>
        <v>0</v>
      </c>
    </row>
    <row r="75" spans="1:8" x14ac:dyDescent="0.4">
      <c r="A75" s="1" t="s">
        <v>14</v>
      </c>
      <c r="B75" s="1" t="s">
        <v>34</v>
      </c>
      <c r="C75" s="2">
        <v>34870.5</v>
      </c>
      <c r="D75" s="3">
        <v>2.2799999999999997E-2</v>
      </c>
      <c r="F75" s="1">
        <v>0</v>
      </c>
      <c r="G75" s="1">
        <v>0</v>
      </c>
      <c r="H75" s="1">
        <f t="shared" si="1"/>
        <v>0</v>
      </c>
    </row>
    <row r="76" spans="1:8" x14ac:dyDescent="0.4">
      <c r="A76" s="1" t="s">
        <v>14</v>
      </c>
      <c r="B76" s="1" t="s">
        <v>33</v>
      </c>
      <c r="C76" s="2">
        <v>65197.5</v>
      </c>
      <c r="D76" s="3">
        <v>2.2499999999999999E-2</v>
      </c>
      <c r="F76" s="1">
        <v>0</v>
      </c>
      <c r="G76" s="1">
        <v>0</v>
      </c>
      <c r="H76" s="1">
        <f t="shared" si="1"/>
        <v>0</v>
      </c>
    </row>
    <row r="77" spans="1:8" x14ac:dyDescent="0.4">
      <c r="A77" s="1" t="s">
        <v>26</v>
      </c>
      <c r="B77" s="1" t="s">
        <v>32</v>
      </c>
      <c r="C77" s="2">
        <v>82143.600000000006</v>
      </c>
      <c r="D77" s="3">
        <v>1.5699999999999999E-2</v>
      </c>
      <c r="F77" s="1">
        <v>0</v>
      </c>
      <c r="G77" s="1">
        <v>0</v>
      </c>
      <c r="H77" s="1">
        <f t="shared" si="1"/>
        <v>0</v>
      </c>
    </row>
    <row r="78" spans="1:8" x14ac:dyDescent="0.4">
      <c r="A78" s="1" t="s">
        <v>26</v>
      </c>
      <c r="B78" s="1" t="s">
        <v>31</v>
      </c>
      <c r="C78" s="2">
        <v>83944.1</v>
      </c>
      <c r="D78" s="3">
        <v>1.3500000000000002E-2</v>
      </c>
      <c r="F78" s="1">
        <v>0</v>
      </c>
      <c r="G78" s="1">
        <v>0</v>
      </c>
      <c r="H78" s="1">
        <f t="shared" si="1"/>
        <v>0</v>
      </c>
    </row>
    <row r="79" spans="1:8" x14ac:dyDescent="0.4">
      <c r="A79" s="1" t="s">
        <v>26</v>
      </c>
      <c r="B79" s="1" t="s">
        <v>30</v>
      </c>
      <c r="C79" s="2">
        <v>75109.3</v>
      </c>
      <c r="D79" s="3">
        <v>1.67E-2</v>
      </c>
      <c r="F79" s="1">
        <v>0</v>
      </c>
      <c r="G79" s="1">
        <v>0</v>
      </c>
      <c r="H79" s="1">
        <f t="shared" si="1"/>
        <v>0</v>
      </c>
    </row>
    <row r="80" spans="1:8" x14ac:dyDescent="0.4">
      <c r="A80" s="1" t="s">
        <v>26</v>
      </c>
      <c r="B80" s="1" t="s">
        <v>29</v>
      </c>
      <c r="C80" s="2">
        <v>88482.7</v>
      </c>
      <c r="D80" s="3">
        <v>1.4500000000000002E-2</v>
      </c>
      <c r="F80" s="1">
        <v>0</v>
      </c>
      <c r="G80" s="1">
        <v>0</v>
      </c>
      <c r="H80" s="1">
        <f t="shared" si="1"/>
        <v>0</v>
      </c>
    </row>
    <row r="81" spans="1:8" x14ac:dyDescent="0.4">
      <c r="A81" s="1" t="s">
        <v>26</v>
      </c>
      <c r="B81" s="1" t="s">
        <v>28</v>
      </c>
      <c r="C81" s="2">
        <v>85447.3</v>
      </c>
      <c r="D81" s="3">
        <v>4.1399999999999999E-2</v>
      </c>
      <c r="F81" s="1">
        <v>0</v>
      </c>
      <c r="G81" s="1">
        <v>0</v>
      </c>
      <c r="H81" s="1">
        <f t="shared" si="1"/>
        <v>0</v>
      </c>
    </row>
    <row r="82" spans="1:8" x14ac:dyDescent="0.4">
      <c r="A82" s="1" t="s">
        <v>26</v>
      </c>
      <c r="B82" s="1" t="s">
        <v>27</v>
      </c>
      <c r="C82" s="2">
        <v>79859.7</v>
      </c>
      <c r="D82" s="3">
        <v>2.2499999999999999E-2</v>
      </c>
      <c r="F82" s="1">
        <v>0</v>
      </c>
      <c r="G82" s="1">
        <v>0</v>
      </c>
      <c r="H82" s="1">
        <f t="shared" si="1"/>
        <v>0</v>
      </c>
    </row>
    <row r="83" spans="1:8" x14ac:dyDescent="0.4">
      <c r="A83" s="1" t="s">
        <v>22</v>
      </c>
      <c r="B83" s="1" t="s">
        <v>25</v>
      </c>
      <c r="C83" s="2">
        <v>60002.5</v>
      </c>
      <c r="D83" s="3">
        <v>2.8400000000000002E-2</v>
      </c>
      <c r="F83" s="1">
        <v>0</v>
      </c>
      <c r="G83" s="1">
        <v>0</v>
      </c>
      <c r="H83" s="1">
        <f t="shared" si="1"/>
        <v>0</v>
      </c>
    </row>
    <row r="84" spans="1:8" x14ac:dyDescent="0.4">
      <c r="A84" s="1" t="s">
        <v>22</v>
      </c>
      <c r="B84" s="1" t="s">
        <v>24</v>
      </c>
      <c r="C84" s="2">
        <v>35163.199999999997</v>
      </c>
      <c r="D84" s="3">
        <v>2.4799999999999996E-2</v>
      </c>
      <c r="F84" s="1">
        <v>0</v>
      </c>
      <c r="G84" s="1">
        <v>0</v>
      </c>
      <c r="H84" s="1">
        <f t="shared" si="1"/>
        <v>0</v>
      </c>
    </row>
    <row r="85" spans="1:8" x14ac:dyDescent="0.4">
      <c r="A85" s="1" t="s">
        <v>22</v>
      </c>
      <c r="B85" s="1" t="s">
        <v>23</v>
      </c>
      <c r="C85" s="2">
        <v>110331.8</v>
      </c>
      <c r="D85" s="3">
        <v>2.7500000000000004E-2</v>
      </c>
      <c r="F85" s="1">
        <v>0</v>
      </c>
      <c r="G85" s="1">
        <v>1</v>
      </c>
      <c r="H85" s="1">
        <f t="shared" si="1"/>
        <v>0</v>
      </c>
    </row>
    <row r="86" spans="1:8" x14ac:dyDescent="0.4">
      <c r="A86" s="1" t="s">
        <v>2</v>
      </c>
      <c r="B86" s="1" t="s">
        <v>3</v>
      </c>
      <c r="C86" s="2">
        <v>58300.3</v>
      </c>
      <c r="D86" s="3">
        <v>1.8499999999999999E-2</v>
      </c>
      <c r="F86" s="1">
        <v>0</v>
      </c>
      <c r="G86" s="1">
        <v>0</v>
      </c>
      <c r="H86" s="1">
        <f t="shared" si="1"/>
        <v>0</v>
      </c>
    </row>
  </sheetData>
  <conditionalFormatting sqref="H3:H86">
    <cfRule type="cellIs" dxfId="2" priority="1" operator="greater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K3 P3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4" sqref="H4"/>
    </sheetView>
  </sheetViews>
  <sheetFormatPr defaultColWidth="8.86328125" defaultRowHeight="13.15" x14ac:dyDescent="0.4"/>
  <cols>
    <col min="1" max="1" width="20" style="1" bestFit="1" customWidth="1"/>
    <col min="2" max="2" width="28.1992187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46484375" style="1" customWidth="1"/>
    <col min="9" max="16384" width="8.86328125" style="1"/>
  </cols>
  <sheetData>
    <row r="1" spans="1:8" ht="13.5" thickBot="1" x14ac:dyDescent="0.45">
      <c r="A1" s="22" t="s">
        <v>119</v>
      </c>
      <c r="B1" s="28"/>
      <c r="C1" s="28"/>
      <c r="D1" s="28"/>
      <c r="F1" s="31" t="s">
        <v>120</v>
      </c>
      <c r="H1" s="31" t="s">
        <v>122</v>
      </c>
    </row>
    <row r="2" spans="1:8" s="11" customFormat="1" x14ac:dyDescent="0.4">
      <c r="A2" s="6" t="s">
        <v>118</v>
      </c>
      <c r="B2" s="6" t="s">
        <v>0</v>
      </c>
      <c r="C2" s="6" t="s">
        <v>135</v>
      </c>
      <c r="D2" s="6" t="s">
        <v>21</v>
      </c>
      <c r="F2" s="7" t="s">
        <v>118</v>
      </c>
      <c r="H2" s="7" t="s">
        <v>118</v>
      </c>
    </row>
    <row r="3" spans="1:8" x14ac:dyDescent="0.4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_xlfn.UNIQUE(A3:A86,,1)</f>
        <v>Real Estate</v>
      </c>
    </row>
    <row r="4" spans="1:8" x14ac:dyDescent="0.4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4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4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4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4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4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4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4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4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4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4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4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4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4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4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4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4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4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4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4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4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4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4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4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4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4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4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4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4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4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4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4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4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4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4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4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4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4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4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4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4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4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4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4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4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4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4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4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4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4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4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4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4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4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4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4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4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4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4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4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4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4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4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4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4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4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4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4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4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4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4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4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4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4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4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4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4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4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4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4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4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4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4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J3" sqref="J3"/>
    </sheetView>
  </sheetViews>
  <sheetFormatPr defaultColWidth="8.86328125" defaultRowHeight="13.15" x14ac:dyDescent="0.4"/>
  <cols>
    <col min="1" max="1" width="16.6640625" style="1" customWidth="1"/>
    <col min="2" max="2" width="20.33203125" style="1" customWidth="1"/>
    <col min="3" max="3" width="15.33203125" style="1" customWidth="1"/>
    <col min="4" max="4" width="13.1992187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328125" style="1" bestFit="1" customWidth="1"/>
    <col min="10" max="10" width="19.46484375" style="1" bestFit="1" customWidth="1"/>
    <col min="11" max="11" width="14.53125" style="1" customWidth="1"/>
    <col min="12" max="12" width="19.46484375" style="1" bestFit="1" customWidth="1"/>
    <col min="13" max="13" width="12" style="1" bestFit="1" customWidth="1"/>
    <col min="14" max="16384" width="8.86328125" style="1"/>
  </cols>
  <sheetData>
    <row r="1" spans="1:13" ht="13.5" thickBot="1" x14ac:dyDescent="0.45">
      <c r="A1" s="22" t="s">
        <v>119</v>
      </c>
      <c r="B1" s="22"/>
      <c r="C1" s="22"/>
      <c r="D1" s="22"/>
      <c r="E1" s="22"/>
      <c r="G1" s="31" t="s">
        <v>120</v>
      </c>
      <c r="I1" s="5" t="s">
        <v>143</v>
      </c>
      <c r="J1" s="4"/>
      <c r="K1" s="4"/>
    </row>
    <row r="2" spans="1:13" s="11" customFormat="1" x14ac:dyDescent="0.4">
      <c r="A2" s="6" t="s">
        <v>118</v>
      </c>
      <c r="B2" s="6" t="s">
        <v>0</v>
      </c>
      <c r="C2" s="6" t="s">
        <v>1</v>
      </c>
      <c r="D2" s="6" t="s">
        <v>135</v>
      </c>
      <c r="E2" s="6" t="s">
        <v>21</v>
      </c>
      <c r="G2" s="7" t="s">
        <v>118</v>
      </c>
    </row>
    <row r="3" spans="1:13" x14ac:dyDescent="0.4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20">_xlfn._xlws.SORT(_xlfn.UNIQUE(A3:A842))</f>
        <v>Data</v>
      </c>
      <c r="I3" s="21" t="s">
        <v>121</v>
      </c>
      <c r="J3" s="19" t="s">
        <v>96</v>
      </c>
    </row>
    <row r="4" spans="1:13" x14ac:dyDescent="0.4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Design</v>
      </c>
    </row>
    <row r="5" spans="1:13" ht="13.5" thickBot="1" x14ac:dyDescent="0.4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Education</v>
      </c>
      <c r="I5" s="33" t="s">
        <v>0</v>
      </c>
      <c r="J5" s="33" t="s">
        <v>135</v>
      </c>
      <c r="K5" s="34"/>
    </row>
    <row r="6" spans="1:13" x14ac:dyDescent="0.4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Engineering</v>
      </c>
      <c r="I6" s="1" t="str" cm="1">
        <f t="array" ref="I6:I9">_xlfn._xlws.SORT(_xlfn.UNIQUE(_xlfn._xlws.FILTER(B3:B842,A3:A842=J3,"No Industry")))</f>
        <v>Buyer</v>
      </c>
      <c r="J6" s="2" cm="1">
        <f t="array" ref="J6:J9">AVERAGEIFS($D$3:$D$842,$B$3:$B$842,_xlfn.ANCHORARRAY(I6))</f>
        <v>67242</v>
      </c>
      <c r="K6" s="2" cm="1">
        <f t="array" ref="K6:K9">_xlfn.ANCHORARRAY(J6)</f>
        <v>67242</v>
      </c>
      <c r="L6" s="2"/>
    </row>
    <row r="7" spans="1:13" x14ac:dyDescent="0.4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Finance</v>
      </c>
      <c r="I7" s="1" t="str">
        <v>Cashier</v>
      </c>
      <c r="J7" s="2">
        <v>30961.9</v>
      </c>
      <c r="K7" s="1">
        <v>30961.9</v>
      </c>
      <c r="M7" s="2"/>
    </row>
    <row r="8" spans="1:13" x14ac:dyDescent="0.4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Food Services</v>
      </c>
      <c r="I8" s="1" t="str">
        <v>Retail Key Holder</v>
      </c>
      <c r="J8" s="2">
        <v>34450.300000000003</v>
      </c>
      <c r="K8" s="1">
        <v>34450.300000000003</v>
      </c>
      <c r="M8" s="2"/>
    </row>
    <row r="9" spans="1:13" x14ac:dyDescent="0.4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Health</v>
      </c>
      <c r="I9" s="1" t="str">
        <v>Store Manager</v>
      </c>
      <c r="J9" s="2">
        <v>60537.9</v>
      </c>
      <c r="K9" s="1">
        <v>60537.9</v>
      </c>
      <c r="M9" s="2"/>
    </row>
    <row r="10" spans="1:13" x14ac:dyDescent="0.4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Human Resources</v>
      </c>
      <c r="J10" s="2"/>
      <c r="M10" s="2"/>
    </row>
    <row r="11" spans="1:13" x14ac:dyDescent="0.4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Labor</v>
      </c>
      <c r="J11" s="2"/>
      <c r="M11" s="2"/>
    </row>
    <row r="12" spans="1:13" x14ac:dyDescent="0.4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Law</v>
      </c>
      <c r="J12" s="2"/>
      <c r="M12" s="2"/>
    </row>
    <row r="13" spans="1:13" x14ac:dyDescent="0.4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Manufacturing</v>
      </c>
      <c r="J13" s="2"/>
      <c r="M13" s="2"/>
    </row>
    <row r="14" spans="1:13" x14ac:dyDescent="0.4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Media</v>
      </c>
      <c r="J14" s="2"/>
      <c r="M14" s="2"/>
    </row>
    <row r="15" spans="1:13" x14ac:dyDescent="0.4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Operations</v>
      </c>
      <c r="J15" s="2"/>
      <c r="M15" s="2"/>
    </row>
    <row r="16" spans="1:13" x14ac:dyDescent="0.4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Professional Services</v>
      </c>
      <c r="J16" s="2"/>
      <c r="M16" s="2"/>
    </row>
    <row r="17" spans="1:13" x14ac:dyDescent="0.4">
      <c r="A17" s="1" t="s">
        <v>166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Real Estate</v>
      </c>
      <c r="J17" s="2"/>
      <c r="M17" s="2"/>
    </row>
    <row r="18" spans="1:13" x14ac:dyDescent="0.4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</v>
      </c>
      <c r="M18" s="2"/>
    </row>
    <row r="19" spans="1:13" x14ac:dyDescent="0.4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Sales</v>
      </c>
      <c r="M19" s="2"/>
    </row>
    <row r="20" spans="1:13" x14ac:dyDescent="0.4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Technology</v>
      </c>
      <c r="M20" s="2"/>
    </row>
    <row r="21" spans="1:13" x14ac:dyDescent="0.4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4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4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4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4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4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4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4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4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4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4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4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4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4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4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4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4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4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4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4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4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4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4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4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4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4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4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4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4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4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4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4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4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4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4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4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4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4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4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4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4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4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4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4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4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4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4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4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4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4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4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4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4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4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4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4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4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4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4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4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4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4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4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4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4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4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4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4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4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4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4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4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4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4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4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4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4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4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4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4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4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4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4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4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4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4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4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4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4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4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4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4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4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4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4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4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4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4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4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4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4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4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4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4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4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4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4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4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4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4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4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4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4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4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4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4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4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4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4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4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4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4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4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4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4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4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4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4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4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4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4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4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4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4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4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4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4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4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4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4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4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4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4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4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4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4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4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4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4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4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4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4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4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4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4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4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4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4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4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4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4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4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4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4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4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4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4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4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4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4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4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4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4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4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4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4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4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4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4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4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4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4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4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4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4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4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4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4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4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4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4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4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4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4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4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4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4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4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4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4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4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4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4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4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4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4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4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4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4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4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4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4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4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4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4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4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4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4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4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4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4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4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4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4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4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4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4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4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4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4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4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4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4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4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4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4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4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4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4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4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4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4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4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4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4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4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4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4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4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4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4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4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4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4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4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4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4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4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4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4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4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4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4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4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4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4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4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4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4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4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4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4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4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4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4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4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4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4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4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4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4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4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4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4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4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4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4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4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4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4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4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4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4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4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4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4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4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4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4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4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4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4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4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4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4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4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4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4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4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4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4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4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4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4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4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4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4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4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4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4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4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4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4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4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4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4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4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4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4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4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4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4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4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4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4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4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4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4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4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4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4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4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4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4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4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4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4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4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4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4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4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4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4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4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4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4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4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4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4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4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4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4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4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4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4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4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4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4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4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4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4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4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4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4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4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4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4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4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4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4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4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4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4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4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4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4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4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4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4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4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4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4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4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4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4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4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4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4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4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4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4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4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4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4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4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4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4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4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4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4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4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4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4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4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4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4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4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4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4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4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4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4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4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4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4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4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4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4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4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4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4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4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4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4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4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4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4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4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4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4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4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4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4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4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4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4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4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4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4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4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4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4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4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4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4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4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4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4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4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4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4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4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4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4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4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4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4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4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4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4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4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4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4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4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4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4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4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4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4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4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4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4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4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4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4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4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4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4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4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4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4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4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4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4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4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4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4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4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4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4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4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4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4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4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4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4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4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4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4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4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4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4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4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4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4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4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4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4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4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4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4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4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4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4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4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4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4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4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4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4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4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4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4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4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4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4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4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4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4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4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4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4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4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4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4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4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4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4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4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4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4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4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4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4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4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4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4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4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4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4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4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4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4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4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4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4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4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4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4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4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4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4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4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4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4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4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4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4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4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4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4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4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4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4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4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4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4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4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4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4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4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4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4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4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4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4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4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4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4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4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4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4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4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4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4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4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4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4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4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4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4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4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4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4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4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4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4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4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4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4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4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4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4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4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4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4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4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4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4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4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4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4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4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4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4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4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4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4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4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4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4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4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4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4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4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4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4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4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4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4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4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4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4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4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4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4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4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4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4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4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4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4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4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4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4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4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4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4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4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4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4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4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4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4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4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4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4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4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4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4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4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4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4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4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4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4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4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4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4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4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4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4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4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4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4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4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4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4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4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4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4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4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4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4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4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4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4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4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4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4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4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4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4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4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4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4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4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4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4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4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4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4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4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4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4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4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4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4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4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4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4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4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4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4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4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4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4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4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4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4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4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4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4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4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4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4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4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4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4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4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4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4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4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4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4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4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4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4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4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4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4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4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4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4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4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4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4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4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4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4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4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4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4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4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4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4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4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4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4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4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4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4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4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4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4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4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4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4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4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4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4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4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4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4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4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4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4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4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4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4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4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4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4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4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4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4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4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4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4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4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4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4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4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4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4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4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4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4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4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4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4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4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4">
      <c r="D843" s="2"/>
      <c r="E843" s="3"/>
    </row>
  </sheetData>
  <conditionalFormatting sqref="K6:K17">
    <cfRule type="dataBar" priority="1">
      <dataBar showValue="0">
        <cfvo type="min"/>
        <cfvo type="max"/>
        <color theme="4" tint="-0.249977111117893"/>
      </dataBar>
      <extLst>
        <ext xmlns:x14="http://schemas.microsoft.com/office/spreadsheetml/2009/9/main" uri="{B025F937-C7B1-47D3-B67F-A62EFF666E3E}">
          <x14:id>{D2A09948-C44A-4492-8B82-1ACFD68519DC}</x14:id>
        </ext>
      </extLst>
    </cfRule>
  </conditionalFormatting>
  <dataValidations count="1">
    <dataValidation type="list" allowBlank="1" showInputMessage="1" showErrorMessage="1" sqref="J3" xr:uid="{D532A490-19F2-4A24-8436-75954E1D02ED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A09948-C44A-4492-8B82-1ACFD68519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topLeftCell="D1" zoomScaleNormal="100" workbookViewId="0">
      <selection activeCell="I16" sqref="I16"/>
    </sheetView>
  </sheetViews>
  <sheetFormatPr defaultColWidth="8.86328125" defaultRowHeight="13.15" x14ac:dyDescent="0.4"/>
  <cols>
    <col min="1" max="1" width="15.6640625" style="1" customWidth="1"/>
    <col min="2" max="2" width="17.1328125" style="1" customWidth="1"/>
    <col min="3" max="3" width="15.53125" style="1" customWidth="1"/>
    <col min="4" max="4" width="12" style="1" customWidth="1"/>
    <col min="5" max="5" width="14.33203125" style="1" customWidth="1"/>
    <col min="6" max="6" width="4.6640625" style="1" customWidth="1"/>
    <col min="7" max="7" width="19.4648437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328125" style="1" customWidth="1"/>
    <col min="14" max="15" width="14.33203125" style="1" customWidth="1"/>
    <col min="16" max="16384" width="8.86328125" style="1"/>
  </cols>
  <sheetData>
    <row r="1" spans="1:15" ht="13.5" thickBot="1" x14ac:dyDescent="0.45">
      <c r="A1" s="22" t="s">
        <v>119</v>
      </c>
      <c r="B1" s="22"/>
      <c r="C1" s="22"/>
      <c r="D1" s="22"/>
      <c r="E1" s="22"/>
      <c r="G1" s="31" t="s">
        <v>123</v>
      </c>
      <c r="I1" s="5" t="s">
        <v>144</v>
      </c>
      <c r="J1" s="4"/>
      <c r="K1" s="4"/>
      <c r="L1" s="4"/>
      <c r="M1" s="4"/>
      <c r="N1" s="4"/>
      <c r="O1" s="4"/>
    </row>
    <row r="2" spans="1:15" s="11" customFormat="1" x14ac:dyDescent="0.4">
      <c r="A2" s="6" t="s">
        <v>118</v>
      </c>
      <c r="B2" s="6" t="s">
        <v>0</v>
      </c>
      <c r="C2" s="6" t="s">
        <v>1</v>
      </c>
      <c r="D2" s="6" t="s">
        <v>135</v>
      </c>
      <c r="E2" s="6" t="s">
        <v>21</v>
      </c>
      <c r="G2" s="7" t="s">
        <v>135</v>
      </c>
    </row>
    <row r="3" spans="1:15" x14ac:dyDescent="0.4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0" cm="1">
        <f t="array" ref="G3:G5">LARGE(D3:D842,_xlfn.SEQUENCE(3))</f>
        <v>155654</v>
      </c>
      <c r="I3" s="21" t="s">
        <v>124</v>
      </c>
      <c r="J3" s="19">
        <v>15</v>
      </c>
      <c r="L3" s="8"/>
    </row>
    <row r="4" spans="1:15" x14ac:dyDescent="0.4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0">
        <v>144318</v>
      </c>
    </row>
    <row r="5" spans="1:15" ht="13.5" thickBot="1" x14ac:dyDescent="0.4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0">
        <v>143513</v>
      </c>
      <c r="I5" s="33" t="s">
        <v>135</v>
      </c>
      <c r="J5" s="11"/>
      <c r="K5" s="33" t="s">
        <v>118</v>
      </c>
      <c r="L5" s="33" t="s">
        <v>0</v>
      </c>
      <c r="M5" s="33" t="s">
        <v>1</v>
      </c>
      <c r="N5" s="33" t="s">
        <v>135</v>
      </c>
      <c r="O5" s="33" t="s">
        <v>21</v>
      </c>
    </row>
    <row r="6" spans="1:15" x14ac:dyDescent="0.4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7"/>
      <c r="I6" s="10" cm="1">
        <f t="array" ref="I6:I20">LARGE(D3:D842,_xlfn.SEQUENCE(J3))</f>
        <v>155654</v>
      </c>
      <c r="K6" s="1" t="str" cm="1">
        <f t="array" ref="K6:O20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4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7"/>
      <c r="I7" s="10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4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10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4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10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4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10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4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10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4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10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4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10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4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10">
        <v>130761</v>
      </c>
      <c r="K14" s="1" t="str">
        <v>Education</v>
      </c>
      <c r="L14" s="1" t="str">
        <v>Professor</v>
      </c>
      <c r="M14" s="1" t="str">
        <v>San Francisco</v>
      </c>
      <c r="N14" s="2">
        <v>130761</v>
      </c>
      <c r="O14" s="3">
        <v>3.1E-2</v>
      </c>
    </row>
    <row r="15" spans="1:15" x14ac:dyDescent="0.4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10">
        <v>130640</v>
      </c>
      <c r="K15" s="1" t="str">
        <v>Law</v>
      </c>
      <c r="L15" s="1" t="str">
        <v>Attorney</v>
      </c>
      <c r="M15" s="1" t="str">
        <v>New York City</v>
      </c>
      <c r="N15" s="2">
        <v>130640</v>
      </c>
      <c r="O15" s="3">
        <v>0.02</v>
      </c>
    </row>
    <row r="16" spans="1:15" x14ac:dyDescent="0.4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1">
        <v>128650</v>
      </c>
      <c r="K16" s="1" t="str">
        <v>Technology</v>
      </c>
      <c r="L16" s="1" t="str">
        <v>Data Scientist</v>
      </c>
      <c r="M16" s="1" t="str">
        <v>Seattle</v>
      </c>
      <c r="N16" s="1">
        <v>128650</v>
      </c>
      <c r="O16" s="1">
        <v>0.01</v>
      </c>
    </row>
    <row r="17" spans="1:15" x14ac:dyDescent="0.4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1">
        <v>127511</v>
      </c>
      <c r="K17" s="1" t="str">
        <v>Technology</v>
      </c>
      <c r="L17" s="1" t="str">
        <v>Software Engineer</v>
      </c>
      <c r="M17" s="1" t="str">
        <v>San Francisco</v>
      </c>
      <c r="N17" s="1">
        <v>127511</v>
      </c>
      <c r="O17" s="1">
        <v>0.03</v>
      </c>
    </row>
    <row r="18" spans="1:15" x14ac:dyDescent="0.4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1">
        <v>127397</v>
      </c>
      <c r="K18" s="1" t="str">
        <v>Technology</v>
      </c>
      <c r="L18" s="1" t="str">
        <v>IT Manager</v>
      </c>
      <c r="M18" s="1" t="str">
        <v>San Francisco</v>
      </c>
      <c r="N18" s="1">
        <v>127397</v>
      </c>
      <c r="O18" s="1">
        <v>0.04</v>
      </c>
    </row>
    <row r="19" spans="1:15" x14ac:dyDescent="0.4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1">
        <v>126983</v>
      </c>
      <c r="K19" s="1" t="str">
        <v>Technology</v>
      </c>
      <c r="L19" s="1" t="str">
        <v>Solutions Architect</v>
      </c>
      <c r="M19" s="1" t="str">
        <v>Washington DC</v>
      </c>
      <c r="N19" s="1">
        <v>126983</v>
      </c>
      <c r="O19" s="1">
        <v>0.01</v>
      </c>
    </row>
    <row r="20" spans="1:15" x14ac:dyDescent="0.4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1">
        <v>126786</v>
      </c>
      <c r="K20" s="1" t="str">
        <v>Health</v>
      </c>
      <c r="L20" s="1" t="str">
        <v>Pharmacist</v>
      </c>
      <c r="M20" s="1" t="str">
        <v>Seattle</v>
      </c>
      <c r="N20" s="1">
        <v>126786</v>
      </c>
      <c r="O20" s="1">
        <v>-8.0000000000000002E-3</v>
      </c>
    </row>
    <row r="21" spans="1:15" x14ac:dyDescent="0.4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1"/>
    </row>
    <row r="22" spans="1:15" x14ac:dyDescent="0.4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1"/>
    </row>
    <row r="23" spans="1:15" x14ac:dyDescent="0.4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1"/>
    </row>
    <row r="24" spans="1:15" x14ac:dyDescent="0.4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1"/>
    </row>
    <row r="25" spans="1:15" x14ac:dyDescent="0.4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1"/>
    </row>
    <row r="26" spans="1:15" x14ac:dyDescent="0.4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1"/>
    </row>
    <row r="27" spans="1:15" x14ac:dyDescent="0.4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1"/>
    </row>
    <row r="28" spans="1:15" x14ac:dyDescent="0.4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1"/>
    </row>
    <row r="29" spans="1:15" x14ac:dyDescent="0.4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1"/>
    </row>
    <row r="30" spans="1:15" x14ac:dyDescent="0.4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1"/>
    </row>
    <row r="31" spans="1:15" x14ac:dyDescent="0.4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1"/>
    </row>
    <row r="32" spans="1:15" x14ac:dyDescent="0.4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1"/>
    </row>
    <row r="33" spans="1:9" x14ac:dyDescent="0.4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1"/>
    </row>
    <row r="34" spans="1:9" x14ac:dyDescent="0.4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1"/>
    </row>
    <row r="35" spans="1:9" x14ac:dyDescent="0.4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1"/>
    </row>
    <row r="36" spans="1:9" x14ac:dyDescent="0.4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1"/>
    </row>
    <row r="37" spans="1:9" x14ac:dyDescent="0.4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1"/>
    </row>
    <row r="38" spans="1:9" x14ac:dyDescent="0.4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1"/>
    </row>
    <row r="39" spans="1:9" x14ac:dyDescent="0.4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1"/>
    </row>
    <row r="40" spans="1:9" x14ac:dyDescent="0.4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1"/>
    </row>
    <row r="41" spans="1:9" x14ac:dyDescent="0.4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1"/>
    </row>
    <row r="42" spans="1:9" x14ac:dyDescent="0.4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1"/>
    </row>
    <row r="43" spans="1:9" x14ac:dyDescent="0.4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1"/>
    </row>
    <row r="44" spans="1:9" x14ac:dyDescent="0.4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1"/>
    </row>
    <row r="45" spans="1:9" x14ac:dyDescent="0.4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1"/>
    </row>
    <row r="46" spans="1:9" x14ac:dyDescent="0.4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1"/>
    </row>
    <row r="47" spans="1:9" x14ac:dyDescent="0.4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1"/>
    </row>
    <row r="48" spans="1:9" x14ac:dyDescent="0.4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1"/>
    </row>
    <row r="49" spans="1:5" x14ac:dyDescent="0.4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4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4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4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4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4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4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4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4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4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4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4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4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4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4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4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4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4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4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4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4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4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4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4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4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4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4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4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4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4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4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4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4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4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4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4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4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4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4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4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4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4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4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4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4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4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4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4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4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4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4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4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4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4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4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4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4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4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4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4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4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4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4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4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4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4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4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4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4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4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4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4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4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4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4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4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4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4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4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4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4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4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4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4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4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4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4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4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4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4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4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4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4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4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4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4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4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4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4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4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4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4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4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4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4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4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4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4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4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4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4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4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4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4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4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4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4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4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4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4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4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4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4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4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4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4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4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4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4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4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4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4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4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4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4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4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4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4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4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4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4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4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4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4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4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4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4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4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4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4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4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4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4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4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4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4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4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4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4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4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4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4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4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4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4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4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4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4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4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4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4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4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4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4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4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4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4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4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4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4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4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4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4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4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4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4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4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4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4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4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4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4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4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4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4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4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4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4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4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4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4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4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4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4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4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4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4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4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4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4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4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4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4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4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4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4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4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4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4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4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4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4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4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4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4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4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4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4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4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4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4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4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4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4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4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4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4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4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4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4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4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4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4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4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4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4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4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4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4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4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4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4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4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4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4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4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4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4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4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4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4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4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4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4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4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4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4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4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4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4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4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4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4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4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4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4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4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4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4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4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4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4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4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4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4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4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4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4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4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4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4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4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4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4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4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4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4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4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4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4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4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4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4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4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4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4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4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4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4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4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4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4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4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4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4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4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4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4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4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4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4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4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4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4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4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4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4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4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4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4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4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4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4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4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4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4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4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4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4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4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4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4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4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4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4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4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4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4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4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4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4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4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4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4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4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4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4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4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4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4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4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4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4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4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4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4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4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4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4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4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4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4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4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4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4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4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4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4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4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4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4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4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4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4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4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4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4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4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4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4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4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4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4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4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4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4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4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4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4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4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4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4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4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4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4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4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4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4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4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4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4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4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4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4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4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4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4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4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4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4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4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4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4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4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4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4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4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4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4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4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4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4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4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4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4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4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4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4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4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4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4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4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4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4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4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4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4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4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4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4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4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4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4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4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4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4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4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4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4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4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4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4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4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4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4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4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4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4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4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4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4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4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4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4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4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4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4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4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4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4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4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4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4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4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4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4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4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4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4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4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4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4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4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4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4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4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4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4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4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4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4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4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4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4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4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4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4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4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4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4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4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4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4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4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4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4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4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4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4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4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4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4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4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4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4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4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4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4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4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4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4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4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4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4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4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4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4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4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4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4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4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4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4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4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4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4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4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4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4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4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4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4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4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4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4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4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4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4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4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4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4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4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4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4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4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4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4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4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4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4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4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4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4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4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4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4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4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4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4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4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4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4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4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4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4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4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4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4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4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4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4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4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4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4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4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4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4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4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4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4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4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4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4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4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4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4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4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4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4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4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4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4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4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4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4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4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4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4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4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4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4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4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4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4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4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4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4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4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4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4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4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4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4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4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4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4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4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4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4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4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4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4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4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4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4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4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4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4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4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4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4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4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4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4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4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4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4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4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4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4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4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4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4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4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4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4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4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4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4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4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4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4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4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4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4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4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4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4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4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4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4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4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4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4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4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4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4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4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4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4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4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4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4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4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4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4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4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4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4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4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4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4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4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4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4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4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4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4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4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4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4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4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4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4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4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4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4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4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4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4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4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4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4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4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4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4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4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4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4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4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4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4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4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4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4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4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4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4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4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4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4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4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4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4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4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4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4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4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4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4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4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4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4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4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4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4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4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4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4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4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4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4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4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4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4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4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4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4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4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4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4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4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4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4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4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4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4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4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4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4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4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4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4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4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4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4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4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4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4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4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4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4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4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4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I842"/>
  <sheetViews>
    <sheetView workbookViewId="0">
      <selection activeCell="O28" sqref="O28"/>
    </sheetView>
  </sheetViews>
  <sheetFormatPr defaultColWidth="8.86328125" defaultRowHeight="13.15" x14ac:dyDescent="0.4"/>
  <cols>
    <col min="1" max="1" width="14.1328125" style="1" customWidth="1"/>
    <col min="2" max="2" width="17.132812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3.6640625" style="1" customWidth="1"/>
    <col min="8" max="8" width="28.19921875" style="1" customWidth="1"/>
    <col min="9" max="9" width="9.53125" style="1" bestFit="1" customWidth="1"/>
    <col min="10" max="16384" width="8.86328125" style="1"/>
  </cols>
  <sheetData>
    <row r="1" spans="1:9" ht="13.5" thickBot="1" x14ac:dyDescent="0.45">
      <c r="A1" s="22" t="s">
        <v>119</v>
      </c>
      <c r="B1" s="22"/>
      <c r="C1" s="22"/>
      <c r="D1" s="22"/>
      <c r="E1" s="22"/>
      <c r="G1" s="5" t="s">
        <v>145</v>
      </c>
      <c r="H1" s="29"/>
    </row>
    <row r="2" spans="1:9" s="11" customFormat="1" ht="13.5" thickBot="1" x14ac:dyDescent="0.45">
      <c r="A2" s="26" t="s">
        <v>118</v>
      </c>
      <c r="B2" s="26" t="s">
        <v>0</v>
      </c>
      <c r="C2" s="26" t="s">
        <v>1</v>
      </c>
      <c r="D2" s="26" t="s">
        <v>135</v>
      </c>
      <c r="E2" s="26" t="s">
        <v>21</v>
      </c>
      <c r="G2" s="36">
        <v>5</v>
      </c>
      <c r="H2" s="35" t="s">
        <v>114</v>
      </c>
    </row>
    <row r="3" spans="1:9" x14ac:dyDescent="0.4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0"/>
      <c r="H3" s="1" t="str" cm="1">
        <f t="array" aca="1" ref="H3:H7" ca="1">INDEX(_xlfn.SORTBY(_xlfn.UNIQUE(B3:B842),_xlfn.RANDARRAY(ROWS(_xlfn.UNIQUE(B3:B842)))),_xlfn.SEQUENCE(G2))</f>
        <v>Process Engineer</v>
      </c>
      <c r="I3" s="15"/>
    </row>
    <row r="4" spans="1:9" x14ac:dyDescent="0.4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1"/>
      <c r="H4" s="1" t="str">
        <f ca="1"/>
        <v>Web Developer</v>
      </c>
      <c r="I4" s="15"/>
    </row>
    <row r="5" spans="1:9" x14ac:dyDescent="0.4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1"/>
      <c r="H5" s="1" t="str">
        <f ca="1"/>
        <v>Operations Analyst</v>
      </c>
      <c r="I5" s="15"/>
    </row>
    <row r="6" spans="1:9" x14ac:dyDescent="0.4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1"/>
      <c r="H6" s="1" t="str">
        <f ca="1"/>
        <v>Pharmacist</v>
      </c>
      <c r="I6" s="15"/>
    </row>
    <row r="7" spans="1:9" x14ac:dyDescent="0.4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1"/>
      <c r="H7" s="1" t="str">
        <f ca="1"/>
        <v>Consultant</v>
      </c>
      <c r="I7" s="15"/>
    </row>
    <row r="8" spans="1:9" x14ac:dyDescent="0.4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1"/>
      <c r="I8" s="15"/>
    </row>
    <row r="9" spans="1:9" x14ac:dyDescent="0.4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1"/>
      <c r="I9" s="15"/>
    </row>
    <row r="10" spans="1:9" x14ac:dyDescent="0.4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1"/>
      <c r="I10" s="15"/>
    </row>
    <row r="11" spans="1:9" x14ac:dyDescent="0.4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1"/>
      <c r="I11" s="15"/>
    </row>
    <row r="12" spans="1:9" x14ac:dyDescent="0.4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1"/>
      <c r="I12" s="15"/>
    </row>
    <row r="13" spans="1:9" x14ac:dyDescent="0.4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1"/>
      <c r="I13" s="15"/>
    </row>
    <row r="14" spans="1:9" x14ac:dyDescent="0.4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1"/>
      <c r="I14" s="15"/>
    </row>
    <row r="15" spans="1:9" x14ac:dyDescent="0.4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1"/>
      <c r="I15" s="15"/>
    </row>
    <row r="16" spans="1:9" x14ac:dyDescent="0.4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1"/>
      <c r="I16" s="15"/>
    </row>
    <row r="17" spans="1:9" x14ac:dyDescent="0.4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1"/>
      <c r="I17" s="15"/>
    </row>
    <row r="18" spans="1:9" x14ac:dyDescent="0.4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1"/>
      <c r="I18" s="15"/>
    </row>
    <row r="19" spans="1:9" x14ac:dyDescent="0.4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1"/>
      <c r="I19" s="15"/>
    </row>
    <row r="20" spans="1:9" x14ac:dyDescent="0.4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1"/>
      <c r="I20" s="15"/>
    </row>
    <row r="21" spans="1:9" x14ac:dyDescent="0.4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1"/>
      <c r="I21" s="15"/>
    </row>
    <row r="22" spans="1:9" x14ac:dyDescent="0.4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1"/>
      <c r="I22" s="15"/>
    </row>
    <row r="23" spans="1:9" x14ac:dyDescent="0.4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1"/>
    </row>
    <row r="24" spans="1:9" x14ac:dyDescent="0.4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1"/>
    </row>
    <row r="25" spans="1:9" x14ac:dyDescent="0.4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1"/>
    </row>
    <row r="26" spans="1:9" x14ac:dyDescent="0.4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1"/>
    </row>
    <row r="27" spans="1:9" x14ac:dyDescent="0.4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1"/>
    </row>
    <row r="28" spans="1:9" x14ac:dyDescent="0.4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1"/>
    </row>
    <row r="29" spans="1:9" x14ac:dyDescent="0.4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1"/>
    </row>
    <row r="30" spans="1:9" x14ac:dyDescent="0.4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1"/>
    </row>
    <row r="31" spans="1:9" x14ac:dyDescent="0.4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1"/>
    </row>
    <row r="32" spans="1:9" x14ac:dyDescent="0.4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4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4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4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4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4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4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4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4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4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4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4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4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4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4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4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4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4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4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4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4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4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4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4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4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4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4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4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4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4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4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4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4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4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4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4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4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4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4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4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4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4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4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4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4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4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4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4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4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4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4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4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4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4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4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4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4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4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4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4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4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4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4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4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4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4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4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4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4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4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4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4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4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4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4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4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4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4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4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4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4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4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4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4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4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4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4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4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4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4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4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4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4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4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4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4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4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4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4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4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4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4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4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4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4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4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4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4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4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4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4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4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4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4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4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4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4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4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4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4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4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4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4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4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4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4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4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4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4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4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4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4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4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4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4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4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4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4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4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4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4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4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4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4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4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4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4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4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4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4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4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4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4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4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4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4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4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4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4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4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4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4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4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4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4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4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4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4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4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4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4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4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4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4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4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4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4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4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4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4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4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4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4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4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4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4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4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4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4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4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4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4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4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4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4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4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4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4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4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4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4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4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4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4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4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4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4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4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4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4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4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4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4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4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4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4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4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4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4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4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4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4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4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4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4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4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4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4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4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4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4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4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4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4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4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4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4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4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4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4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4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4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4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4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4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4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4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4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4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4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4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4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4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4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4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4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4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4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4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4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4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4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4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4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4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4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4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4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4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4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4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4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4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4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4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4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4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4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4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4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4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4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4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4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4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4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4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4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4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4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4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4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4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4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4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4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4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4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4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4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4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4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4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4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4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4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4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4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4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4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4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4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4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4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4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4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4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4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4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4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4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4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4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4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4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4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4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4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4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4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4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4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4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4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4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4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4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4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4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4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4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4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4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4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4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4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4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4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4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4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4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4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4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4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4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4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4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4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4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4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4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4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4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4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4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4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4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4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4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4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4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4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4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4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4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4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4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4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4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4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4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4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4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4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4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4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4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4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4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4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4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4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4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4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4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4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4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4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4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4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4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4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4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4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4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4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4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4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4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4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4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4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4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4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4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4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4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4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4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4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4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4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4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4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4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4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4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4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4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4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4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4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4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4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4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4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4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4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4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4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4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4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4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4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4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4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4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4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4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4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4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4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4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4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4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4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4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4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4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4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4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4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4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4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4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4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4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4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4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4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4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4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4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4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4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4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4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4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4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4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4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4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4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4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4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4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4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4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4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4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4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4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4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4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4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4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4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4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4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4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4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4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4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4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4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4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4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4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4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4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4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4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4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4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4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4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4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4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4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4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4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4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4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4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4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4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4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4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4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4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4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4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4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4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4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4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4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4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4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4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4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4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4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4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4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4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4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4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4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4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4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4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4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4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4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4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4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4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4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4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4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4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4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4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4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4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4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4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4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4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4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4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4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4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4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4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4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4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4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4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4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4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4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4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4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4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4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4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4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4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4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4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4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4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4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4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4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4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4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4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4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4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4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4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4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4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4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4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4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4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4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4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4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4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4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4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4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4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4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4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4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4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4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4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4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4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4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4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4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4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4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4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4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4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4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4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4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4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4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4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4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4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4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4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4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4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4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4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4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4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4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4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4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4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4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4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4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4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4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4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4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4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4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4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4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4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4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4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4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4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4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4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4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4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4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4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4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4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4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4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4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4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4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4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4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4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4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4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4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4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4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4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4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4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4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4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4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4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4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4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4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4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4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4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4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4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4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4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4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4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4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4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4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4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4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4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4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4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4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4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4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4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4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4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4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4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4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4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4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4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4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4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4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4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4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4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4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4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4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4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4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4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4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4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4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4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4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4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4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4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4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4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4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4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4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4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4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4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4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4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4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4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4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4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4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4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4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4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4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4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4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4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4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4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4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4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4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4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4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4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4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4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4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4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4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4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4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4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4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4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4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4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4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4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4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4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4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4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4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4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4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4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4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4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4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4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4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4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4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4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4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workbookViewId="0">
      <selection activeCell="M24" sqref="M24"/>
    </sheetView>
  </sheetViews>
  <sheetFormatPr defaultColWidth="8.86328125" defaultRowHeight="13.15" x14ac:dyDescent="0.4"/>
  <cols>
    <col min="1" max="1" width="16.1328125" style="1" customWidth="1"/>
    <col min="2" max="2" width="17.1328125" style="1" customWidth="1"/>
    <col min="3" max="3" width="14.86328125" style="1" customWidth="1"/>
    <col min="4" max="5" width="14.33203125" style="1" customWidth="1"/>
    <col min="6" max="6" width="4.6640625" style="1" customWidth="1"/>
    <col min="7" max="7" width="18" style="1" bestFit="1" customWidth="1"/>
    <col min="8" max="8" width="11.1328125" style="1" customWidth="1"/>
    <col min="9" max="9" width="8.86328125" style="1"/>
    <col min="10" max="10" width="4.6640625" style="1" customWidth="1"/>
    <col min="11" max="11" width="13" style="1" bestFit="1" customWidth="1"/>
    <col min="12" max="12" width="11.1328125" style="1" customWidth="1"/>
    <col min="13" max="13" width="14.86328125" style="1" customWidth="1"/>
    <col min="14" max="16384" width="8.86328125" style="1"/>
  </cols>
  <sheetData>
    <row r="1" spans="1:13" ht="13.5" thickBot="1" x14ac:dyDescent="0.45">
      <c r="A1" s="22" t="s">
        <v>119</v>
      </c>
      <c r="B1" s="22"/>
      <c r="C1" s="22"/>
      <c r="D1" s="22"/>
      <c r="E1" s="22"/>
      <c r="G1" s="29" t="s">
        <v>125</v>
      </c>
      <c r="H1" s="30"/>
      <c r="I1" s="30"/>
      <c r="K1" s="5" t="s">
        <v>148</v>
      </c>
      <c r="L1" s="5"/>
      <c r="M1" s="5"/>
    </row>
    <row r="2" spans="1:13" s="11" customFormat="1" x14ac:dyDescent="0.4">
      <c r="A2" s="6" t="s">
        <v>118</v>
      </c>
      <c r="B2" s="6" t="s">
        <v>0</v>
      </c>
      <c r="C2" s="6" t="s">
        <v>1</v>
      </c>
      <c r="D2" s="6" t="s">
        <v>135</v>
      </c>
      <c r="E2" s="6" t="s">
        <v>21</v>
      </c>
      <c r="G2" s="7" t="s">
        <v>147</v>
      </c>
      <c r="H2" s="7" t="s">
        <v>115</v>
      </c>
      <c r="I2" s="7" t="s">
        <v>136</v>
      </c>
    </row>
    <row r="3" spans="1:13" ht="13.5" thickBot="1" x14ac:dyDescent="0.4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39" t="s">
        <v>126</v>
      </c>
      <c r="H3" s="2">
        <v>25000</v>
      </c>
      <c r="I3" s="1" cm="1">
        <f t="array" ref="I3:I10">FREQUENCY(D3:D842,H3:H9)</f>
        <v>3</v>
      </c>
      <c r="K3" s="21" t="s">
        <v>116</v>
      </c>
      <c r="L3" s="37">
        <v>140000</v>
      </c>
    </row>
    <row r="4" spans="1:13" x14ac:dyDescent="0.4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0" t="s">
        <v>149</v>
      </c>
      <c r="H4" s="2">
        <v>50000</v>
      </c>
      <c r="I4" s="1">
        <v>214</v>
      </c>
      <c r="K4" s="21" t="s">
        <v>117</v>
      </c>
      <c r="L4" s="20">
        <v>10000</v>
      </c>
    </row>
    <row r="5" spans="1:13" x14ac:dyDescent="0.4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0" t="s">
        <v>150</v>
      </c>
      <c r="H5" s="2">
        <v>75000</v>
      </c>
      <c r="I5" s="1">
        <v>284</v>
      </c>
    </row>
    <row r="6" spans="1:13" ht="13.5" thickBot="1" x14ac:dyDescent="0.4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0" t="s">
        <v>151</v>
      </c>
      <c r="H6" s="2">
        <v>100000</v>
      </c>
      <c r="I6" s="1">
        <v>242</v>
      </c>
      <c r="K6" s="33" t="s">
        <v>115</v>
      </c>
      <c r="L6" s="33" t="s">
        <v>136</v>
      </c>
      <c r="M6" s="38"/>
    </row>
    <row r="7" spans="1:13" x14ac:dyDescent="0.4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0" t="s">
        <v>152</v>
      </c>
      <c r="H7" s="2">
        <v>125000</v>
      </c>
      <c r="I7" s="1">
        <v>81</v>
      </c>
      <c r="K7" s="2" cm="1">
        <f t="array" ref="K7:K20">_xlfn.SEQUENCE(L3/L4,,L4,L4)</f>
        <v>10000</v>
      </c>
      <c r="L7" s="1" cm="1">
        <f t="array" ref="L7:L21">FREQUENCY(D3:D842,_xlfn.ANCHORARRAY(K7))</f>
        <v>0</v>
      </c>
      <c r="M7" s="1" cm="1">
        <f t="array" ref="M7:M21">_xlfn.ANCHORARRAY(L7)</f>
        <v>0</v>
      </c>
    </row>
    <row r="8" spans="1:13" x14ac:dyDescent="0.4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0" t="s">
        <v>153</v>
      </c>
      <c r="H8" s="2">
        <v>150000</v>
      </c>
      <c r="I8" s="1">
        <v>15</v>
      </c>
      <c r="K8" s="2">
        <v>20000</v>
      </c>
      <c r="L8" s="1">
        <v>0</v>
      </c>
      <c r="M8" s="1">
        <v>0</v>
      </c>
    </row>
    <row r="9" spans="1:13" x14ac:dyDescent="0.4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0" t="s">
        <v>154</v>
      </c>
      <c r="H9" s="2">
        <v>175000</v>
      </c>
      <c r="I9" s="1">
        <v>1</v>
      </c>
      <c r="K9" s="2">
        <v>30000</v>
      </c>
      <c r="L9" s="1">
        <v>17</v>
      </c>
      <c r="M9" s="1">
        <v>17</v>
      </c>
    </row>
    <row r="10" spans="1:13" x14ac:dyDescent="0.4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0" t="s">
        <v>127</v>
      </c>
      <c r="H10" s="2"/>
      <c r="I10" s="1">
        <v>0</v>
      </c>
      <c r="K10" s="2">
        <v>40000</v>
      </c>
      <c r="L10" s="1">
        <v>101</v>
      </c>
      <c r="M10" s="1">
        <v>101</v>
      </c>
    </row>
    <row r="11" spans="1:13" x14ac:dyDescent="0.4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2"/>
      <c r="H11" s="12"/>
      <c r="K11" s="2">
        <v>50000</v>
      </c>
      <c r="L11" s="1">
        <v>99</v>
      </c>
      <c r="M11" s="1">
        <v>99</v>
      </c>
    </row>
    <row r="12" spans="1:13" x14ac:dyDescent="0.4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>
        <v>60000</v>
      </c>
      <c r="L12" s="1">
        <v>122</v>
      </c>
      <c r="M12" s="1">
        <v>122</v>
      </c>
    </row>
    <row r="13" spans="1:13" x14ac:dyDescent="0.4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>
        <v>70000</v>
      </c>
      <c r="L13" s="1">
        <v>112</v>
      </c>
      <c r="M13" s="1">
        <v>112</v>
      </c>
    </row>
    <row r="14" spans="1:13" x14ac:dyDescent="0.4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>
        <v>80000</v>
      </c>
      <c r="L14" s="1">
        <v>125</v>
      </c>
      <c r="M14" s="1">
        <v>125</v>
      </c>
    </row>
    <row r="15" spans="1:13" x14ac:dyDescent="0.4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>
        <v>90000</v>
      </c>
      <c r="L15" s="1">
        <v>118</v>
      </c>
      <c r="M15" s="1">
        <v>118</v>
      </c>
    </row>
    <row r="16" spans="1:13" x14ac:dyDescent="0.4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>
        <v>100000</v>
      </c>
      <c r="L16" s="1">
        <v>49</v>
      </c>
      <c r="M16" s="1">
        <v>49</v>
      </c>
    </row>
    <row r="17" spans="1:13" x14ac:dyDescent="0.4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>
        <v>110000</v>
      </c>
      <c r="L17" s="1">
        <v>40</v>
      </c>
      <c r="M17" s="1">
        <v>40</v>
      </c>
    </row>
    <row r="18" spans="1:13" x14ac:dyDescent="0.4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>
        <v>120000</v>
      </c>
      <c r="L18" s="1">
        <v>29</v>
      </c>
      <c r="M18" s="1">
        <v>29</v>
      </c>
    </row>
    <row r="19" spans="1:13" x14ac:dyDescent="0.4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>
        <v>130000</v>
      </c>
      <c r="L19" s="1">
        <v>18</v>
      </c>
      <c r="M19" s="1">
        <v>18</v>
      </c>
    </row>
    <row r="20" spans="1:13" x14ac:dyDescent="0.4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>
        <v>140000</v>
      </c>
      <c r="L20" s="1">
        <v>7</v>
      </c>
      <c r="M20" s="1">
        <v>7</v>
      </c>
    </row>
    <row r="21" spans="1:13" x14ac:dyDescent="0.4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 t="s">
        <v>167</v>
      </c>
      <c r="L21" s="1">
        <v>3</v>
      </c>
      <c r="M21" s="1">
        <v>3</v>
      </c>
    </row>
    <row r="22" spans="1:13" x14ac:dyDescent="0.4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3" x14ac:dyDescent="0.4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3" x14ac:dyDescent="0.4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3" x14ac:dyDescent="0.4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3" x14ac:dyDescent="0.4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3" x14ac:dyDescent="0.4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3" x14ac:dyDescent="0.4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3" x14ac:dyDescent="0.4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3" x14ac:dyDescent="0.4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3" x14ac:dyDescent="0.4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4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4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4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4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4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4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4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4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4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4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4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4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4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4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4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4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4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4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4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4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4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4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4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4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4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4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4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4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4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4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4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4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4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4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4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4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4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4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4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4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4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4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4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4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4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4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4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4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4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4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4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4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4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4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4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4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4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4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4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4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4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4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4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4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4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4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4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4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4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4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4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4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4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4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4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4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4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4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4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4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4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4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4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4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4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4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4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4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4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4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4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4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4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4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4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4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4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4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4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4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4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4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4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4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4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4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4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4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4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4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4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4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4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4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4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4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4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4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4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4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4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4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4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4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4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4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4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4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4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4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4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4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4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4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4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4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4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4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4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4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4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4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4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4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4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4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4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4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4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4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4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4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4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4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4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4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4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4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4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4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4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4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4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4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4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4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4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4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4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4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4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4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4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4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4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4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4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4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4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4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4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4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4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4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4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4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4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4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4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4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4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4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4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4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4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4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4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4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4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4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4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4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4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4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4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4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4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4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4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4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4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4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4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4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4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4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4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4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4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4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4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4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4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4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4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4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4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4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4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4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4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4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4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4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4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4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4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4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4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4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4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4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4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4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4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4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4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4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4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4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4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4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4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4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4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4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4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4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4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4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4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4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4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4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4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4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4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4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4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4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4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4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4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4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4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4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4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4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4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4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4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4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4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4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4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4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4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4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4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4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4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4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4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4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4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4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4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4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4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4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4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4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4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4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4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4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4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4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4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4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4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4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4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4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4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4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4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4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4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4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4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4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4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4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4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4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4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4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4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4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4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4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4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4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4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4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4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4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4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4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4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4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4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4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4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4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4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4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4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4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4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4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4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4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4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4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4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4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4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4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4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4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4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4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4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4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4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4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4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4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4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4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4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4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4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4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4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4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4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4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4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4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4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4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4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4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4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4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4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4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4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4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4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4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4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4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4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4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4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4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4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4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4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4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4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4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4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4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4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4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4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4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4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4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4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4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4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4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4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4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4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4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4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4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4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4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4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4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4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4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4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4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4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4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4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4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4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4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4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4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4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4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4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4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4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4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4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4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4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4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4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4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4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4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4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4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4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4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4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4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4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4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4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4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4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4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4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4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4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4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4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4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4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4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4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4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4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4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4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4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4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4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4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4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4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4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4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4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4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4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4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4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4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4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4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4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4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4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4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4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4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4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4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4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4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4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4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4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4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4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4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4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4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4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4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4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4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4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4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4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4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4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4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4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4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4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4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4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4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4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4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4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4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4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4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4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4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4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4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4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4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4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4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4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4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4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4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4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4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4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4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4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4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4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4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4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4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4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4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4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4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4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4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4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4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4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4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4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4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4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4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4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4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4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4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4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4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4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4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4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4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4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4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4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4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4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4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4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4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4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4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4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4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4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4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4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4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4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4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4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4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4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4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4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4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4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4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4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4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4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4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4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4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4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4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4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4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4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4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4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4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4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4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4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4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4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4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4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4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4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4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4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4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4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4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4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4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4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4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4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4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4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4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4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4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4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4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4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4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4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4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4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4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4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4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4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4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4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4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4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4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4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4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4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4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4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4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4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4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4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4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4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4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4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4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4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4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4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4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4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4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4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4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4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4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4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4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4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4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4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4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4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4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4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4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4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4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4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4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4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4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4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4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4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4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4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4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4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4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4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4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4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4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4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4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4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4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4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4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4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4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4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4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4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4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4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4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4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4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4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4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4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4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4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4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4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4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4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4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4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4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4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4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4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4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4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4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4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4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4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4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4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4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4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4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4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4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4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4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4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4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4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4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4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4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4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4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4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4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4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4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4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4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4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4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4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4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4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4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4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4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4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4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4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4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4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4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4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4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4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4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4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4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4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4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4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4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4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4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4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4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4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4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4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4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4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4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4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4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4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4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M7:M21">
    <cfRule type="dataBar" priority="1">
      <dataBar showValue="0">
        <cfvo type="min"/>
        <cfvo type="max"/>
        <color theme="3" tint="-0.249977111117893"/>
      </dataBar>
      <extLst>
        <ext xmlns:x14="http://schemas.microsoft.com/office/spreadsheetml/2009/9/main" uri="{B025F937-C7B1-47D3-B67F-A62EFF666E3E}">
          <x14:id>{C6C8087A-B5BB-45C9-8ED1-3F5BE1ED2692}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C8087A-B5BB-45C9-8ED1-3F5BE1ED26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M7:M21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opLeftCell="G1" workbookViewId="0">
      <selection activeCell="L13" sqref="L13"/>
    </sheetView>
  </sheetViews>
  <sheetFormatPr defaultColWidth="8.86328125" defaultRowHeight="13.15" x14ac:dyDescent="0.4"/>
  <cols>
    <col min="1" max="1" width="16.1328125" style="1" customWidth="1"/>
    <col min="2" max="2" width="17.1328125" style="1" customWidth="1"/>
    <col min="3" max="3" width="15.53125" style="1" customWidth="1"/>
    <col min="4" max="4" width="12.86328125" style="1" customWidth="1"/>
    <col min="5" max="5" width="13.6640625" style="1" customWidth="1"/>
    <col min="6" max="6" width="4.6640625" style="1" customWidth="1"/>
    <col min="7" max="7" width="26.1328125" style="44" customWidth="1"/>
    <col min="8" max="8" width="17.796875" style="1" customWidth="1"/>
    <col min="9" max="17" width="14.46484375" style="1" customWidth="1"/>
    <col min="18" max="16384" width="8.86328125" style="1"/>
  </cols>
  <sheetData>
    <row r="1" spans="1:17" ht="13.5" thickBot="1" x14ac:dyDescent="0.45">
      <c r="A1" s="22" t="s">
        <v>119</v>
      </c>
      <c r="B1" s="22"/>
      <c r="C1" s="22"/>
      <c r="D1" s="22"/>
      <c r="E1" s="22"/>
      <c r="G1" s="5" t="s">
        <v>146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1" customFormat="1" x14ac:dyDescent="0.4">
      <c r="A2" s="6" t="s">
        <v>118</v>
      </c>
      <c r="B2" s="6" t="s">
        <v>0</v>
      </c>
      <c r="C2" s="6" t="s">
        <v>1</v>
      </c>
      <c r="D2" s="6" t="s">
        <v>135</v>
      </c>
      <c r="E2" s="6" t="s">
        <v>21</v>
      </c>
      <c r="G2" s="44"/>
    </row>
    <row r="3" spans="1:17" x14ac:dyDescent="0.4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1" t="s">
        <v>121</v>
      </c>
      <c r="H3" s="19" t="s">
        <v>18</v>
      </c>
    </row>
    <row r="4" spans="1:17" x14ac:dyDescent="0.4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4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64" t="str" cm="1">
        <f t="array" ref="H5:Q5">TRANSPOSE(_xlfn._xlws.SORT(_xlfn.UNIQUE(C3:C842)))</f>
        <v>Atlanta</v>
      </c>
      <c r="I5" s="64" t="str">
        <v>Boston</v>
      </c>
      <c r="J5" s="64" t="str">
        <v>Chicago</v>
      </c>
      <c r="K5" s="64" t="str">
        <v>Houston</v>
      </c>
      <c r="L5" s="64" t="str">
        <v>Los Angeles</v>
      </c>
      <c r="M5" s="64" t="str">
        <v>New York City</v>
      </c>
      <c r="N5" s="64" t="str">
        <v>Philadelphia</v>
      </c>
      <c r="O5" s="64" t="str">
        <v>San Francisco</v>
      </c>
      <c r="P5" s="64" t="str">
        <v>Seattle</v>
      </c>
      <c r="Q5" s="64" t="str">
        <v>Washington DC</v>
      </c>
    </row>
    <row r="6" spans="1:17" x14ac:dyDescent="0.4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4" t="str" cm="1">
        <f t="array" ref="G6:G17">_xlfn._xlws.SORT(_xlfn.UNIQUE(_xlfn._xlws.FILTER(B3:B842,A3:A842=H3)))</f>
        <v>Data Analyst</v>
      </c>
      <c r="H6" s="16" cm="1">
        <f t="array" ref="H6:Q17">AVERAGEIFS(D3:D842,B3:B842,_xlfn.ANCHORARRAY(G6),C3:C842,_xlfn.ANCHORARRAY(H5))</f>
        <v>67924</v>
      </c>
      <c r="I6" s="16">
        <v>73836</v>
      </c>
      <c r="J6" s="16">
        <v>67902</v>
      </c>
      <c r="K6" s="16">
        <v>67419</v>
      </c>
      <c r="L6" s="16">
        <v>75193</v>
      </c>
      <c r="M6" s="16">
        <v>74828</v>
      </c>
      <c r="N6" s="16">
        <v>67092</v>
      </c>
      <c r="O6" s="16">
        <v>93617</v>
      </c>
      <c r="P6" s="16">
        <v>75140</v>
      </c>
      <c r="Q6" s="16">
        <v>76103</v>
      </c>
    </row>
    <row r="7" spans="1:17" x14ac:dyDescent="0.4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4" t="str">
        <v>Data Scientist</v>
      </c>
      <c r="H7" s="16">
        <v>103888</v>
      </c>
      <c r="I7" s="16">
        <v>114210</v>
      </c>
      <c r="J7" s="16">
        <v>105836</v>
      </c>
      <c r="K7" s="16">
        <v>113651</v>
      </c>
      <c r="L7" s="16">
        <v>121080</v>
      </c>
      <c r="M7" s="16">
        <v>117373</v>
      </c>
      <c r="N7" s="16">
        <v>105968</v>
      </c>
      <c r="O7" s="16">
        <v>143513</v>
      </c>
      <c r="P7" s="16">
        <v>128650</v>
      </c>
      <c r="Q7" s="16">
        <v>107966</v>
      </c>
    </row>
    <row r="8" spans="1:17" x14ac:dyDescent="0.4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4" t="str">
        <v>IT Manager</v>
      </c>
      <c r="H8" s="16">
        <v>102227</v>
      </c>
      <c r="I8" s="16">
        <v>109715</v>
      </c>
      <c r="J8" s="16">
        <v>105762</v>
      </c>
      <c r="K8" s="16">
        <v>100939</v>
      </c>
      <c r="L8" s="16">
        <v>112013</v>
      </c>
      <c r="M8" s="16">
        <v>110035</v>
      </c>
      <c r="N8" s="16">
        <v>102307</v>
      </c>
      <c r="O8" s="16">
        <v>127397</v>
      </c>
      <c r="P8" s="16">
        <v>112043</v>
      </c>
      <c r="Q8" s="16">
        <v>110420</v>
      </c>
    </row>
    <row r="9" spans="1:17" x14ac:dyDescent="0.4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4" t="str">
        <v>Java Developer</v>
      </c>
      <c r="H9" s="16">
        <v>81173</v>
      </c>
      <c r="I9" s="16">
        <v>96405</v>
      </c>
      <c r="J9" s="16">
        <v>84591</v>
      </c>
      <c r="K9" s="16">
        <v>85300</v>
      </c>
      <c r="L9" s="16">
        <v>90978</v>
      </c>
      <c r="M9" s="16">
        <v>89942</v>
      </c>
      <c r="N9" s="16">
        <v>83343</v>
      </c>
      <c r="O9" s="16">
        <v>104358</v>
      </c>
      <c r="P9" s="16">
        <v>92885</v>
      </c>
      <c r="Q9" s="16">
        <v>83775</v>
      </c>
    </row>
    <row r="10" spans="1:17" x14ac:dyDescent="0.4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4" t="str">
        <v>Programmer Analyst</v>
      </c>
      <c r="H10" s="16">
        <v>76356</v>
      </c>
      <c r="I10" s="16">
        <v>77801</v>
      </c>
      <c r="J10" s="16">
        <v>77800</v>
      </c>
      <c r="K10" s="16">
        <v>73416</v>
      </c>
      <c r="L10" s="16">
        <v>83497</v>
      </c>
      <c r="M10" s="16">
        <v>85597</v>
      </c>
      <c r="N10" s="16">
        <v>76001</v>
      </c>
      <c r="O10" s="16">
        <v>95660</v>
      </c>
      <c r="P10" s="16">
        <v>88844</v>
      </c>
      <c r="Q10" s="16">
        <v>82165</v>
      </c>
    </row>
    <row r="11" spans="1:17" x14ac:dyDescent="0.4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44" t="str">
        <v>Software Engineer</v>
      </c>
      <c r="H11" s="16">
        <v>88441</v>
      </c>
      <c r="I11" s="16">
        <v>101261</v>
      </c>
      <c r="J11" s="16">
        <v>91911</v>
      </c>
      <c r="K11" s="16">
        <v>87232</v>
      </c>
      <c r="L11" s="16">
        <v>103463</v>
      </c>
      <c r="M11" s="16">
        <v>110695</v>
      </c>
      <c r="N11" s="16">
        <v>89641</v>
      </c>
      <c r="O11" s="16">
        <v>127511</v>
      </c>
      <c r="P11" s="16">
        <v>118376</v>
      </c>
      <c r="Q11" s="16">
        <v>99587</v>
      </c>
    </row>
    <row r="12" spans="1:17" x14ac:dyDescent="0.4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44" t="str">
        <v>Solutions Architect</v>
      </c>
      <c r="H12" s="16">
        <v>121295</v>
      </c>
      <c r="I12" s="16">
        <v>119592</v>
      </c>
      <c r="J12" s="16">
        <v>118947</v>
      </c>
      <c r="K12" s="16">
        <v>110532</v>
      </c>
      <c r="L12" s="16">
        <v>124972</v>
      </c>
      <c r="M12" s="16">
        <v>126424</v>
      </c>
      <c r="N12" s="16">
        <v>117611</v>
      </c>
      <c r="O12" s="16">
        <v>138842</v>
      </c>
      <c r="P12" s="16">
        <v>124766</v>
      </c>
      <c r="Q12" s="16">
        <v>126983</v>
      </c>
    </row>
    <row r="13" spans="1:17" x14ac:dyDescent="0.4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44" t="str">
        <v>Systems Engineer</v>
      </c>
      <c r="H13" s="16">
        <v>82532</v>
      </c>
      <c r="I13" s="16">
        <v>90553</v>
      </c>
      <c r="J13" s="16">
        <v>85134</v>
      </c>
      <c r="K13" s="16">
        <v>77991</v>
      </c>
      <c r="L13" s="16">
        <v>94649</v>
      </c>
      <c r="M13" s="16">
        <v>91868</v>
      </c>
      <c r="N13" s="16">
        <v>83349</v>
      </c>
      <c r="O13" s="16">
        <v>106969</v>
      </c>
      <c r="P13" s="16">
        <v>95389</v>
      </c>
      <c r="Q13" s="16">
        <v>94236</v>
      </c>
    </row>
    <row r="14" spans="1:17" x14ac:dyDescent="0.4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44" t="str">
        <v>Technical Support</v>
      </c>
      <c r="H14" s="16">
        <v>46457</v>
      </c>
      <c r="I14" s="16">
        <v>58646</v>
      </c>
      <c r="J14" s="16">
        <v>53640</v>
      </c>
      <c r="K14" s="16">
        <v>48978</v>
      </c>
      <c r="L14" s="16">
        <v>55913</v>
      </c>
      <c r="M14" s="16">
        <v>58419</v>
      </c>
      <c r="N14" s="16">
        <v>51340</v>
      </c>
      <c r="O14" s="16">
        <v>68588</v>
      </c>
      <c r="P14" s="16">
        <v>55575</v>
      </c>
      <c r="Q14" s="16">
        <v>59011</v>
      </c>
    </row>
    <row r="15" spans="1:17" x14ac:dyDescent="0.4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44" t="str">
        <v>UX Designer</v>
      </c>
      <c r="H15" s="16">
        <v>85912</v>
      </c>
      <c r="I15" s="16">
        <v>90980</v>
      </c>
      <c r="J15" s="16">
        <v>84536</v>
      </c>
      <c r="K15" s="16">
        <v>78309</v>
      </c>
      <c r="L15" s="16">
        <v>93434</v>
      </c>
      <c r="M15" s="16">
        <v>95097</v>
      </c>
      <c r="N15" s="16">
        <v>79303</v>
      </c>
      <c r="O15" s="16">
        <v>112133</v>
      </c>
      <c r="P15" s="16">
        <v>101237</v>
      </c>
      <c r="Q15" s="16">
        <v>91979</v>
      </c>
    </row>
    <row r="16" spans="1:17" x14ac:dyDescent="0.4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44" t="str">
        <v>Web Designer</v>
      </c>
      <c r="H16" s="16">
        <v>61899</v>
      </c>
      <c r="I16" s="16">
        <v>68300</v>
      </c>
      <c r="J16" s="16">
        <v>64393</v>
      </c>
      <c r="K16" s="16">
        <v>59430</v>
      </c>
      <c r="L16" s="16">
        <v>65705</v>
      </c>
      <c r="M16" s="16">
        <v>68077</v>
      </c>
      <c r="N16" s="16">
        <v>58624</v>
      </c>
      <c r="O16" s="16">
        <v>83150</v>
      </c>
      <c r="P16" s="16">
        <v>67126</v>
      </c>
      <c r="Q16" s="16">
        <v>69062</v>
      </c>
    </row>
    <row r="17" spans="1:17" x14ac:dyDescent="0.4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44" t="str">
        <v>Web Developer</v>
      </c>
      <c r="H17" s="16">
        <v>77856</v>
      </c>
      <c r="I17" s="16">
        <v>85334</v>
      </c>
      <c r="J17" s="16">
        <v>78251</v>
      </c>
      <c r="K17" s="16">
        <v>72252</v>
      </c>
      <c r="L17" s="16">
        <v>82970</v>
      </c>
      <c r="M17" s="16">
        <v>87284</v>
      </c>
      <c r="N17" s="16">
        <v>74319</v>
      </c>
      <c r="O17" s="16">
        <v>104640</v>
      </c>
      <c r="P17" s="16">
        <v>89770</v>
      </c>
      <c r="Q17" s="16">
        <v>89420</v>
      </c>
    </row>
    <row r="18" spans="1:17" x14ac:dyDescent="0.4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4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4.25" x14ac:dyDescent="0.45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4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7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4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7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4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7"/>
    </row>
    <row r="24" spans="1:17" x14ac:dyDescent="0.4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7"/>
    </row>
    <row r="25" spans="1:17" x14ac:dyDescent="0.4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7"/>
    </row>
    <row r="26" spans="1:17" x14ac:dyDescent="0.4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7"/>
    </row>
    <row r="27" spans="1:17" x14ac:dyDescent="0.4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7"/>
    </row>
    <row r="28" spans="1:17" x14ac:dyDescent="0.4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7"/>
    </row>
    <row r="29" spans="1:17" x14ac:dyDescent="0.4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7"/>
    </row>
    <row r="30" spans="1:17" x14ac:dyDescent="0.4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7"/>
    </row>
    <row r="31" spans="1:17" x14ac:dyDescent="0.4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7"/>
    </row>
    <row r="32" spans="1:17" x14ac:dyDescent="0.4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7"/>
    </row>
    <row r="33" spans="1:8" x14ac:dyDescent="0.4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7"/>
    </row>
    <row r="34" spans="1:8" x14ac:dyDescent="0.4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7"/>
    </row>
    <row r="35" spans="1:8" x14ac:dyDescent="0.4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7"/>
    </row>
    <row r="36" spans="1:8" x14ac:dyDescent="0.4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7"/>
    </row>
    <row r="37" spans="1:8" x14ac:dyDescent="0.4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7"/>
    </row>
    <row r="38" spans="1:8" x14ac:dyDescent="0.4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4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4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4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4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4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4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4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4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4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4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4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4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4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4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4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4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4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4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4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4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4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4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4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4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4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4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4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4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4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4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4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4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4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4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4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4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4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4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4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4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4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4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4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4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4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4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4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4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4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4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4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4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4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4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4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4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4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4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4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4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4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4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4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4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4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4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4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4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4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4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4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4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4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4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4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4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4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4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4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4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4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4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4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4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4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4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4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4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4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4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4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4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4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4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4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4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4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4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4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4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4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4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4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4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4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4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4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4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4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4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4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4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4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4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4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4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4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4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4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4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4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4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4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4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4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4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4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4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4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4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4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4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4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4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4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4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4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4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4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4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4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4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4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4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4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4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4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4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4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4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4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4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4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4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4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4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4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4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4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4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4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4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4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4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4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4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4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4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4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4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4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4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4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4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4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4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4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4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4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4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4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4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4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4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4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4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4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4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4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4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4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4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4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4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4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4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4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4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4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4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4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4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4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4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4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4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4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4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4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4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4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4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4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4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4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4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4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4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4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4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4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4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4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4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4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4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4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4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4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4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4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4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4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4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4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4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4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4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4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4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4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4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4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4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4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4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4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4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4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4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4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4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4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4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4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4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4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4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4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4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4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4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4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4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4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4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4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4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4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4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4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4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4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4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4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4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4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4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4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4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4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4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4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4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4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4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4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4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4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4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4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4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4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4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4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4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4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4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4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4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4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4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4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4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4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4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4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4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4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4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4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4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4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4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4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4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4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4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4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4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4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4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4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4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4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4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4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4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4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4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4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4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4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4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4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4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4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4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4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4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4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4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4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4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4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4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4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4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4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4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4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4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4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4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4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4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4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4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4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4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4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4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4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4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4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4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4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4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4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4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4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4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4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4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4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4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4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4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4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4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4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4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4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4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4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4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4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4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4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4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4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4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4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4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4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4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4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4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4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4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4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4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4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4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4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4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4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4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4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4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4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4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4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4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4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4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4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4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4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4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4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4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4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4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4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4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4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4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4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4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4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4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4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4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4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4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4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4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4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4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4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4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4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4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4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4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4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4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4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4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4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4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4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4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4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4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4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4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4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4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4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4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4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4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4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4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4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4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4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4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4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4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4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4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4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4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4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4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4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4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4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4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4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4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4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4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4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4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4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4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4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4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4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4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4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4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4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4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4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4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4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4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4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4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4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4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4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4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4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4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4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4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4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4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4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4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4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4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4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4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4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4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4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4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4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4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4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4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4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4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4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4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4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4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4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4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4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4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4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4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4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4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4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4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4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4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4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4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4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4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4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4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4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4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4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4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4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4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4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4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4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4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4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4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4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4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4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4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4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4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4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4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4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4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4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4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4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4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4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4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4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4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4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4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4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4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4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4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4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4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4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4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4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4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4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4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4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4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4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4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4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4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4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4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4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4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4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4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4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4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4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4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4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4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4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4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4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4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4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4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4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4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4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4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4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4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4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4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4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4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4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4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4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4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4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4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4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4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4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4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4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4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4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4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4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4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4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4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4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4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4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4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4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4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4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4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4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4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4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4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4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4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4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4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4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4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4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4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4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4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4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4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4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4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4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4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4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4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4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4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4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4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4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4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4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4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4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4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4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4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4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4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4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4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4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4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4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4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4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4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4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4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4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4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4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4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4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4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4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4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4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4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4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4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4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4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4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4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4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4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4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4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4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4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4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4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4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4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4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4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4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4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4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4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4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4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4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4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4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4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4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4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4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4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4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4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4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4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4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4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4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4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4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4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4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4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4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4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4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4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4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4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4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4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4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4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4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4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4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4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4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4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4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4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4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4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4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4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4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4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4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4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4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4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4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4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4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4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4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4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4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4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4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4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4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4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4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4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4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4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4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4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4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4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1" priority="1" rank="5"/>
    <cfRule type="top10" dxfId="0" priority="2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topLeftCell="E1" workbookViewId="0">
      <selection activeCell="M3" sqref="M3"/>
    </sheetView>
  </sheetViews>
  <sheetFormatPr defaultColWidth="8.86328125" defaultRowHeight="13.15" x14ac:dyDescent="0.4"/>
  <cols>
    <col min="1" max="1" width="15.86328125" style="1" customWidth="1"/>
    <col min="2" max="2" width="17.1328125" style="1" customWidth="1"/>
    <col min="3" max="3" width="15.86328125" style="1" customWidth="1"/>
    <col min="4" max="4" width="12.796875" style="1" customWidth="1"/>
    <col min="5" max="5" width="14.33203125" style="1" customWidth="1"/>
    <col min="6" max="6" width="4.6640625" style="1" customWidth="1"/>
    <col min="7" max="7" width="21.19921875" style="1" customWidth="1"/>
    <col min="8" max="8" width="14.33203125" style="1" customWidth="1"/>
    <col min="9" max="9" width="6" style="1" customWidth="1"/>
    <col min="10" max="10" width="21.86328125" style="1" customWidth="1"/>
    <col min="11" max="11" width="14.33203125" style="1" customWidth="1"/>
    <col min="12" max="12" width="4.6640625" style="1" customWidth="1"/>
    <col min="13" max="13" width="22.19921875" style="1" customWidth="1"/>
    <col min="14" max="14" width="14.33203125" style="1" customWidth="1"/>
    <col min="15" max="16384" width="8.86328125" style="1"/>
  </cols>
  <sheetData>
    <row r="1" spans="1:14" ht="13.5" thickBot="1" x14ac:dyDescent="0.45">
      <c r="A1" s="22" t="s">
        <v>119</v>
      </c>
      <c r="B1" s="22"/>
      <c r="C1" s="22"/>
      <c r="D1" s="22"/>
      <c r="E1" s="22"/>
      <c r="G1" s="29" t="s">
        <v>142</v>
      </c>
      <c r="H1" s="30"/>
      <c r="J1" s="29" t="s">
        <v>155</v>
      </c>
      <c r="K1" s="30"/>
      <c r="M1" s="29" t="s">
        <v>156</v>
      </c>
      <c r="N1" s="29"/>
    </row>
    <row r="2" spans="1:14" s="11" customFormat="1" x14ac:dyDescent="0.4">
      <c r="A2" s="6" t="s">
        <v>118</v>
      </c>
      <c r="B2" s="6" t="s">
        <v>0</v>
      </c>
      <c r="C2" s="6" t="s">
        <v>1</v>
      </c>
      <c r="D2" s="6" t="s">
        <v>135</v>
      </c>
      <c r="E2" s="6" t="s">
        <v>21</v>
      </c>
      <c r="G2" s="7" t="s">
        <v>118</v>
      </c>
      <c r="H2" s="7" t="s">
        <v>135</v>
      </c>
      <c r="J2" s="7" t="s">
        <v>118</v>
      </c>
      <c r="K2" s="7" t="s">
        <v>135</v>
      </c>
      <c r="M2" s="7" t="s">
        <v>118</v>
      </c>
      <c r="N2" s="7" t="s">
        <v>135</v>
      </c>
    </row>
    <row r="3" spans="1:14" x14ac:dyDescent="0.4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AVERAGEIFS(D3:D842,A3:A842,_xlfn.ANCHORARRAY(G3))</f>
        <v>90266.958333333328</v>
      </c>
      <c r="J3" s="1" t="str" cm="1">
        <f t="array" ref="J3:K19">_xlfn._xlws.SORT(CHOOSE({1,2},_xlfn.UNIQUE(A3:A842),AVERAGEIFS(D3:D842,A3:A842,_xlfn.UNIQUE(A3:A842))),2,-1)</f>
        <v>Law</v>
      </c>
      <c r="K3" s="2">
        <v>93394.7</v>
      </c>
      <c r="N3" s="2"/>
    </row>
    <row r="4" spans="1:14" x14ac:dyDescent="0.4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N4" s="2"/>
    </row>
    <row r="5" spans="1:14" x14ac:dyDescent="0.4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N5" s="2"/>
    </row>
    <row r="6" spans="1:14" x14ac:dyDescent="0.4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N6" s="2"/>
    </row>
    <row r="7" spans="1:14" x14ac:dyDescent="0.4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N7" s="2"/>
    </row>
    <row r="8" spans="1:14" x14ac:dyDescent="0.4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N8" s="2"/>
    </row>
    <row r="9" spans="1:14" x14ac:dyDescent="0.4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N9" s="2"/>
    </row>
    <row r="10" spans="1:14" x14ac:dyDescent="0.4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N10" s="2"/>
    </row>
    <row r="11" spans="1:14" x14ac:dyDescent="0.4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N11" s="2"/>
    </row>
    <row r="12" spans="1:14" x14ac:dyDescent="0.4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N12" s="2"/>
    </row>
    <row r="13" spans="1:14" x14ac:dyDescent="0.4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N13" s="2"/>
    </row>
    <row r="14" spans="1:14" x14ac:dyDescent="0.4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N14" s="2"/>
    </row>
    <row r="15" spans="1:14" x14ac:dyDescent="0.4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N15" s="2"/>
    </row>
    <row r="16" spans="1:14" x14ac:dyDescent="0.4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N16" s="2"/>
    </row>
    <row r="17" spans="1:14" x14ac:dyDescent="0.4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N17" s="2"/>
    </row>
    <row r="18" spans="1:14" x14ac:dyDescent="0.4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N18" s="2"/>
    </row>
    <row r="19" spans="1:14" x14ac:dyDescent="0.4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N19" s="2"/>
    </row>
    <row r="20" spans="1:14" x14ac:dyDescent="0.4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4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6"/>
    </row>
    <row r="22" spans="1:14" x14ac:dyDescent="0.4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6"/>
    </row>
    <row r="23" spans="1:14" x14ac:dyDescent="0.4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4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8"/>
    </row>
    <row r="25" spans="1:14" x14ac:dyDescent="0.4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8"/>
    </row>
    <row r="26" spans="1:14" x14ac:dyDescent="0.4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8"/>
      <c r="J26" s="46" t="s">
        <v>168</v>
      </c>
    </row>
    <row r="27" spans="1:14" x14ac:dyDescent="0.4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8"/>
    </row>
    <row r="28" spans="1:14" x14ac:dyDescent="0.4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8"/>
    </row>
    <row r="29" spans="1:14" x14ac:dyDescent="0.4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8"/>
    </row>
    <row r="30" spans="1:14" x14ac:dyDescent="0.4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8"/>
    </row>
    <row r="31" spans="1:14" x14ac:dyDescent="0.4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8"/>
    </row>
    <row r="32" spans="1:14" x14ac:dyDescent="0.4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8"/>
    </row>
    <row r="33" spans="1:9" x14ac:dyDescent="0.4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8"/>
    </row>
    <row r="34" spans="1:9" x14ac:dyDescent="0.4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4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4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4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4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4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4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4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4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4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4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4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4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4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4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4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4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4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4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4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4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4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4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4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4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4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4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4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4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4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4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4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4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4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4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4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4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4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4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4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4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4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4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4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4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4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4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4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4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4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4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4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4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4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4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4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4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4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4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4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4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4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4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4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4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4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4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4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4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4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4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4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4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4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4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4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4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4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4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4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4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4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4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4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4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4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4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4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4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4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4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4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4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4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4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4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4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4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4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4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4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4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4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4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4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4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4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4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4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4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4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4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4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4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4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4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4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4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4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4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4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4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4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4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4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4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4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4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4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4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4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4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4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4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4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4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4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4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4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4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4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4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4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4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4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4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4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4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4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4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4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4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4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4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4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4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4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4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4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4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4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4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4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4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4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4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4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4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4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4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4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4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4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4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4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4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4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4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4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4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4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4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4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4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4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4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4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4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4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4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4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4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4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4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4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4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4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4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4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4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4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4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4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4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4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4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4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4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4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4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4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4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4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4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4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4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4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4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4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4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4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4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4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4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4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4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4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4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4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4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4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4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4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4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4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4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4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4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4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4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4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4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4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4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4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4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4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4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4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4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4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4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4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4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4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4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4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4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4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4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4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4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4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4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4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4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4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4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4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4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4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4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4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4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4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4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4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4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4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4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4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4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4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4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4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4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4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4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4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4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4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4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4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4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4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4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4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4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4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4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4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4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4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4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4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4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4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4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4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4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4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4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4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4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4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4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4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4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4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4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4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4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4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4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4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4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4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4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4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4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4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4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4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4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4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4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4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4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4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4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4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4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4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4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4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4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4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4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4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4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4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4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4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4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4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4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4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4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4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4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4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4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4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4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4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4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4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4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4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4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4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4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4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4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4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4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4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4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4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4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4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4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4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4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4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4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4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4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4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4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4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4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4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4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4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4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4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4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4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4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4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4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4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4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4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4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4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4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4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4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4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4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4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4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4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4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4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4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4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4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4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4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4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4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4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4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4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4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4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4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4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4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4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4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4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4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4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4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4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4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4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4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4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4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4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4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4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4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4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4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4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4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4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4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4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4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4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4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4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4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4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4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4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4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4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4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4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4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4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4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4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4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4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4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4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4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4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4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4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4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4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4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4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4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4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4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4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4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4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4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4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4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4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4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4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4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4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4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4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4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4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4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4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4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4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4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4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4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4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4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4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4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4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4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4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4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4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4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4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4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4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4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4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4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4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4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4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4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4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4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4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4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4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4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4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4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4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4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4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4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4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4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4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4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4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4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4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4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4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4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4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4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4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4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4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4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4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4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4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4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4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4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4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4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4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4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4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4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4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4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4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4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4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4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4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4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4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4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4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4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4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4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4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4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4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4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4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4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4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4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4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4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4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4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4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4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4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4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4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4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4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4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4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4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4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4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4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4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4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4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4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4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4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4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4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4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4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4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4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4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4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4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4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4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4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4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4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4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4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4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4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4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4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4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4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4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4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4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4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4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4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4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4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4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4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4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4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4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4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4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4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4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4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4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4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4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4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4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4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4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4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4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4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4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4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4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4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4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4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4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4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4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4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4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4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4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4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4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4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4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4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4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4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4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4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4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4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4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4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4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4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4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4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4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4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4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4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4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4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4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4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4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4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4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4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4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4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4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4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4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4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4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4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4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4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4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4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4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4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4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4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4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4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4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4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4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4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4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4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4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4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4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4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4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4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4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4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4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4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4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4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4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4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4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4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4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4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4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4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4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4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4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4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4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4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4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4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4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4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4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4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4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4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4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4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4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4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4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4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4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4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4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4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4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4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4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4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4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4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4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4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4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4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4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4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4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4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4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4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4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4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4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4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4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4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4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4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4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4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4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4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4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4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4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4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4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4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4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4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Ritaj Dogra</cp:lastModifiedBy>
  <dcterms:created xsi:type="dcterms:W3CDTF">2021-03-18T20:05:03Z</dcterms:created>
  <dcterms:modified xsi:type="dcterms:W3CDTF">2025-01-05T12:02:46Z</dcterms:modified>
</cp:coreProperties>
</file>